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pivotTables/pivotTable1.xml" ContentType="application/vnd.openxmlformats-officedocument.spreadsheetml.pivot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aramoms\Downloads\"/>
    </mc:Choice>
  </mc:AlternateContent>
  <bookViews>
    <workbookView xWindow="240" yWindow="30" windowWidth="19440" windowHeight="10050" tabRatio="584" activeTab="3"/>
  </bookViews>
  <sheets>
    <sheet name="المنتجات" sheetId="9" r:id="rId1"/>
    <sheet name="مارس" sheetId="4" state="hidden" r:id="rId2"/>
    <sheet name="العاملين" sheetId="5" r:id="rId3"/>
    <sheet name="PivotTable" sheetId="33" r:id="rId4"/>
    <sheet name="صالة الانتاج" sheetId="27" r:id="rId5"/>
    <sheet name="الكفاءة الأنتاجية" sheetId="32" r:id="rId6"/>
  </sheets>
  <externalReferences>
    <externalReference r:id="rId7"/>
    <externalReference r:id="rId8"/>
  </externalReferences>
  <definedNames>
    <definedName name="data" localSheetId="2">'[1]تخريم '!$A$9:$K$129</definedName>
    <definedName name="data">'[2]تخريم '!$A$9:$K$129</definedName>
    <definedName name="data1" localSheetId="2">'[1]تخريم '!$C$9:$K$26</definedName>
    <definedName name="data1">'[2]تخريم '!$C$9:$K$26</definedName>
    <definedName name="data10" localSheetId="2">'[1]تخريم '!$C$128:$K$128</definedName>
    <definedName name="data10">'[2]تخريم '!$C$128:$K$128</definedName>
    <definedName name="data11" localSheetId="2">'[1]تخريم '!$C$129:$K$129</definedName>
    <definedName name="data11">'[2]تخريم '!$C$129:$K$129</definedName>
    <definedName name="data12">#REF!</definedName>
    <definedName name="data2" localSheetId="2">'[1]تخريم '!$C$27:$K$44</definedName>
    <definedName name="data2">'[2]تخريم '!$C$27:$K$44</definedName>
    <definedName name="data3" localSheetId="2">'[1]تخريم '!$C$45:$K$62</definedName>
    <definedName name="data3">'[2]تخريم '!$C$45:$K$62</definedName>
    <definedName name="data4" localSheetId="2">'[1]تخريم '!$C$63:$K$80</definedName>
    <definedName name="data4">'[2]تخريم '!$C$63:$K$80</definedName>
    <definedName name="data5" localSheetId="2">'[1]تخريم '!$C$81:$K$98</definedName>
    <definedName name="data5">'[2]تخريم '!$C$81:$K$98</definedName>
    <definedName name="data6" localSheetId="2">'[1]تخريم '!$C$99:$K$114</definedName>
    <definedName name="data6">'[2]تخريم '!$C$99:$K$114</definedName>
    <definedName name="data7" localSheetId="2">'[1]تخريم '!$C$115:$K$117</definedName>
    <definedName name="data7">'[2]تخريم '!$C$115:$K$117</definedName>
    <definedName name="data8" localSheetId="2">'[1]تخريم '!$C$118:$K$126</definedName>
    <definedName name="data8">'[2]تخريم '!$C$118:$K$126</definedName>
    <definedName name="data9" localSheetId="2">'[1]تخريم '!$C$127:$K$127</definedName>
    <definedName name="data9">'[2]تخريم '!$C$127:$K$127</definedName>
    <definedName name="_xlnm.Print_Area" localSheetId="1">مارس!$A$1:$AC$3187</definedName>
    <definedName name="اليوم" localSheetId="1">مارس!$F:$F</definedName>
    <definedName name="يوم" localSheetId="1">مارس!$K:$K</definedName>
    <definedName name="يوم_ونصف" localSheetId="1">مارس!$P:$P</definedName>
    <definedName name="يومين" localSheetId="1">مارس!$Q:$Q</definedName>
  </definedNames>
  <calcPr calcId="162913"/>
  <pivotCaches>
    <pivotCache cacheId="30" r:id="rId9"/>
  </pivotCaches>
</workbook>
</file>

<file path=xl/calcChain.xml><?xml version="1.0" encoding="utf-8"?>
<calcChain xmlns="http://schemas.openxmlformats.org/spreadsheetml/2006/main">
  <c r="F8" i="27" l="1"/>
  <c r="H8" i="27"/>
  <c r="K8" i="27"/>
  <c r="L8" i="27" s="1"/>
  <c r="M8" i="27" s="1"/>
  <c r="O8" i="27"/>
  <c r="V8" i="27" s="1"/>
  <c r="AE8" i="27" s="1"/>
  <c r="U8" i="27"/>
  <c r="X8" i="27"/>
  <c r="Z8" i="27"/>
  <c r="AB8" i="27"/>
  <c r="AD8" i="27"/>
  <c r="AH8" i="27"/>
  <c r="F9" i="27"/>
  <c r="H9" i="27"/>
  <c r="K9" i="27"/>
  <c r="L9" i="27" s="1"/>
  <c r="M9" i="27" s="1"/>
  <c r="O9" i="27"/>
  <c r="U9" i="27"/>
  <c r="X9" i="27"/>
  <c r="Z9" i="27"/>
  <c r="AB9" i="27"/>
  <c r="AD9" i="27"/>
  <c r="AH9" i="27"/>
  <c r="F10" i="27"/>
  <c r="H10" i="27"/>
  <c r="K10" i="27"/>
  <c r="L10" i="27" s="1"/>
  <c r="M10" i="27" s="1"/>
  <c r="O10" i="27"/>
  <c r="U10" i="27"/>
  <c r="X10" i="27"/>
  <c r="Z10" i="27"/>
  <c r="AB10" i="27"/>
  <c r="AD10" i="27"/>
  <c r="AH10" i="27"/>
  <c r="F11" i="27"/>
  <c r="H11" i="27"/>
  <c r="K11" i="27"/>
  <c r="L11" i="27" s="1"/>
  <c r="M11" i="27" s="1"/>
  <c r="O11" i="27"/>
  <c r="U11" i="27"/>
  <c r="X11" i="27"/>
  <c r="Z11" i="27"/>
  <c r="AB11" i="27"/>
  <c r="AD11" i="27"/>
  <c r="AH11" i="27"/>
  <c r="F12" i="27"/>
  <c r="H12" i="27"/>
  <c r="K12" i="27"/>
  <c r="L12" i="27" s="1"/>
  <c r="M12" i="27" s="1"/>
  <c r="O12" i="27"/>
  <c r="U12" i="27"/>
  <c r="X12" i="27"/>
  <c r="Z12" i="27"/>
  <c r="AB12" i="27"/>
  <c r="AD12" i="27"/>
  <c r="AH12" i="27"/>
  <c r="F13" i="27"/>
  <c r="H13" i="27"/>
  <c r="K13" i="27"/>
  <c r="L13" i="27" s="1"/>
  <c r="M13" i="27" s="1"/>
  <c r="O13" i="27"/>
  <c r="U13" i="27"/>
  <c r="X13" i="27"/>
  <c r="Z13" i="27"/>
  <c r="AB13" i="27"/>
  <c r="AD13" i="27"/>
  <c r="AH13" i="27"/>
  <c r="F14" i="27"/>
  <c r="H14" i="27"/>
  <c r="K14" i="27"/>
  <c r="L14" i="27" s="1"/>
  <c r="M14" i="27" s="1"/>
  <c r="O14" i="27"/>
  <c r="U14" i="27"/>
  <c r="X14" i="27"/>
  <c r="Z14" i="27"/>
  <c r="AB14" i="27"/>
  <c r="AD14" i="27"/>
  <c r="AH14" i="27"/>
  <c r="F15" i="27"/>
  <c r="H15" i="27"/>
  <c r="K15" i="27"/>
  <c r="L15" i="27" s="1"/>
  <c r="M15" i="27" s="1"/>
  <c r="O15" i="27"/>
  <c r="U15" i="27"/>
  <c r="X15" i="27"/>
  <c r="Z15" i="27"/>
  <c r="AB15" i="27"/>
  <c r="AD15" i="27"/>
  <c r="AH15" i="27"/>
  <c r="F16" i="27"/>
  <c r="H16" i="27"/>
  <c r="K16" i="27"/>
  <c r="L16" i="27" s="1"/>
  <c r="M16" i="27" s="1"/>
  <c r="O16" i="27"/>
  <c r="U16" i="27"/>
  <c r="X16" i="27"/>
  <c r="Z16" i="27"/>
  <c r="AB16" i="27"/>
  <c r="AD16" i="27"/>
  <c r="AH16" i="27"/>
  <c r="F17" i="27"/>
  <c r="H17" i="27"/>
  <c r="K17" i="27"/>
  <c r="L17" i="27" s="1"/>
  <c r="M17" i="27" s="1"/>
  <c r="O17" i="27"/>
  <c r="U17" i="27"/>
  <c r="X17" i="27"/>
  <c r="Z17" i="27"/>
  <c r="AB17" i="27"/>
  <c r="AD17" i="27"/>
  <c r="AH17" i="27"/>
  <c r="F18" i="27"/>
  <c r="H18" i="27"/>
  <c r="K18" i="27"/>
  <c r="L18" i="27" s="1"/>
  <c r="M18" i="27" s="1"/>
  <c r="O18" i="27"/>
  <c r="U18" i="27"/>
  <c r="X18" i="27"/>
  <c r="Z18" i="27"/>
  <c r="AB18" i="27"/>
  <c r="AD18" i="27"/>
  <c r="AH18" i="27"/>
  <c r="F19" i="27"/>
  <c r="H19" i="27"/>
  <c r="K19" i="27"/>
  <c r="L19" i="27" s="1"/>
  <c r="M19" i="27" s="1"/>
  <c r="O19" i="27"/>
  <c r="U19" i="27"/>
  <c r="X19" i="27"/>
  <c r="Z19" i="27"/>
  <c r="AB19" i="27"/>
  <c r="AD19" i="27"/>
  <c r="AH19" i="27"/>
  <c r="F20" i="27"/>
  <c r="H20" i="27"/>
  <c r="K20" i="27"/>
  <c r="L20" i="27" s="1"/>
  <c r="M20" i="27" s="1"/>
  <c r="O20" i="27"/>
  <c r="U20" i="27"/>
  <c r="X20" i="27"/>
  <c r="Z20" i="27"/>
  <c r="AB20" i="27"/>
  <c r="AD20" i="27"/>
  <c r="AH20" i="27"/>
  <c r="F21" i="27"/>
  <c r="H21" i="27"/>
  <c r="K21" i="27"/>
  <c r="L21" i="27" s="1"/>
  <c r="M21" i="27" s="1"/>
  <c r="O21" i="27"/>
  <c r="U21" i="27"/>
  <c r="X21" i="27"/>
  <c r="Z21" i="27"/>
  <c r="AB21" i="27"/>
  <c r="AD21" i="27"/>
  <c r="AH21" i="27"/>
  <c r="F22" i="27"/>
  <c r="H22" i="27"/>
  <c r="K22" i="27"/>
  <c r="L22" i="27" s="1"/>
  <c r="M22" i="27" s="1"/>
  <c r="O22" i="27"/>
  <c r="U22" i="27"/>
  <c r="X22" i="27"/>
  <c r="Z22" i="27"/>
  <c r="AB22" i="27"/>
  <c r="AD22" i="27"/>
  <c r="AH22" i="27"/>
  <c r="F23" i="27"/>
  <c r="H23" i="27"/>
  <c r="K23" i="27"/>
  <c r="L23" i="27" s="1"/>
  <c r="M23" i="27" s="1"/>
  <c r="O23" i="27"/>
  <c r="U23" i="27"/>
  <c r="X23" i="27"/>
  <c r="Z23" i="27"/>
  <c r="AB23" i="27"/>
  <c r="AD23" i="27"/>
  <c r="AH23" i="27"/>
  <c r="F24" i="27"/>
  <c r="H24" i="27"/>
  <c r="K24" i="27"/>
  <c r="L24" i="27" s="1"/>
  <c r="M24" i="27" s="1"/>
  <c r="O24" i="27"/>
  <c r="U24" i="27"/>
  <c r="X24" i="27"/>
  <c r="Z24" i="27"/>
  <c r="AB24" i="27"/>
  <c r="AD24" i="27"/>
  <c r="AH24" i="27"/>
  <c r="F25" i="27"/>
  <c r="H25" i="27"/>
  <c r="K25" i="27"/>
  <c r="L25" i="27" s="1"/>
  <c r="M25" i="27" s="1"/>
  <c r="O25" i="27"/>
  <c r="U25" i="27"/>
  <c r="X25" i="27"/>
  <c r="Z25" i="27"/>
  <c r="AB25" i="27"/>
  <c r="AD25" i="27"/>
  <c r="AH25" i="27"/>
  <c r="F26" i="27"/>
  <c r="H26" i="27"/>
  <c r="K26" i="27"/>
  <c r="L26" i="27" s="1"/>
  <c r="M26" i="27" s="1"/>
  <c r="O26" i="27"/>
  <c r="U26" i="27"/>
  <c r="X26" i="27"/>
  <c r="Z26" i="27"/>
  <c r="AB26" i="27"/>
  <c r="AD26" i="27"/>
  <c r="AH26" i="27"/>
  <c r="F27" i="27"/>
  <c r="H27" i="27"/>
  <c r="K27" i="27"/>
  <c r="L27" i="27" s="1"/>
  <c r="M27" i="27" s="1"/>
  <c r="O27" i="27"/>
  <c r="U27" i="27"/>
  <c r="X27" i="27"/>
  <c r="Z27" i="27"/>
  <c r="AB27" i="27"/>
  <c r="AD27" i="27"/>
  <c r="AH27" i="27"/>
  <c r="F28" i="27"/>
  <c r="H28" i="27"/>
  <c r="K28" i="27"/>
  <c r="L28" i="27" s="1"/>
  <c r="M28" i="27" s="1"/>
  <c r="O28" i="27"/>
  <c r="U28" i="27"/>
  <c r="X28" i="27"/>
  <c r="Z28" i="27"/>
  <c r="AB28" i="27"/>
  <c r="AD28" i="27"/>
  <c r="AH28" i="27"/>
  <c r="F29" i="27"/>
  <c r="H29" i="27"/>
  <c r="K29" i="27"/>
  <c r="L29" i="27" s="1"/>
  <c r="M29" i="27" s="1"/>
  <c r="O29" i="27"/>
  <c r="U29" i="27"/>
  <c r="X29" i="27"/>
  <c r="Z29" i="27"/>
  <c r="AB29" i="27"/>
  <c r="AD29" i="27"/>
  <c r="AH29" i="27"/>
  <c r="F30" i="27"/>
  <c r="H30" i="27"/>
  <c r="K30" i="27"/>
  <c r="L30" i="27" s="1"/>
  <c r="M30" i="27" s="1"/>
  <c r="O30" i="27"/>
  <c r="U30" i="27"/>
  <c r="X30" i="27"/>
  <c r="Z30" i="27"/>
  <c r="AB30" i="27"/>
  <c r="AD30" i="27"/>
  <c r="AH30" i="27"/>
  <c r="F31" i="27"/>
  <c r="H31" i="27"/>
  <c r="K31" i="27"/>
  <c r="L31" i="27" s="1"/>
  <c r="M31" i="27" s="1"/>
  <c r="O31" i="27"/>
  <c r="U31" i="27"/>
  <c r="X31" i="27"/>
  <c r="Z31" i="27"/>
  <c r="AB31" i="27"/>
  <c r="AD31" i="27"/>
  <c r="AH31" i="27"/>
  <c r="F32" i="27"/>
  <c r="H32" i="27"/>
  <c r="K32" i="27"/>
  <c r="L32" i="27" s="1"/>
  <c r="M32" i="27" s="1"/>
  <c r="O32" i="27"/>
  <c r="U32" i="27"/>
  <c r="X32" i="27"/>
  <c r="Z32" i="27"/>
  <c r="AB32" i="27"/>
  <c r="AD32" i="27"/>
  <c r="AH32" i="27"/>
  <c r="C33" i="27"/>
  <c r="D33" i="27"/>
  <c r="F33" i="27"/>
  <c r="H33" i="27"/>
  <c r="K33" i="27"/>
  <c r="L33" i="27" s="1"/>
  <c r="M33" i="27" s="1"/>
  <c r="O33" i="27"/>
  <c r="U33" i="27"/>
  <c r="X33" i="27"/>
  <c r="Z33" i="27"/>
  <c r="AB33" i="27"/>
  <c r="AD33" i="27"/>
  <c r="AH33" i="27"/>
  <c r="C34" i="27"/>
  <c r="D34" i="27"/>
  <c r="F34" i="27"/>
  <c r="H34" i="27"/>
  <c r="K34" i="27"/>
  <c r="L34" i="27" s="1"/>
  <c r="M34" i="27" s="1"/>
  <c r="O34" i="27"/>
  <c r="U34" i="27"/>
  <c r="X34" i="27"/>
  <c r="Z34" i="27"/>
  <c r="AB34" i="27"/>
  <c r="AD34" i="27"/>
  <c r="AH34" i="27"/>
  <c r="C35" i="27"/>
  <c r="D35" i="27"/>
  <c r="F35" i="27"/>
  <c r="H35" i="27"/>
  <c r="K35" i="27"/>
  <c r="L35" i="27" s="1"/>
  <c r="M35" i="27" s="1"/>
  <c r="O35" i="27"/>
  <c r="U35" i="27"/>
  <c r="X35" i="27"/>
  <c r="Z35" i="27"/>
  <c r="AB35" i="27"/>
  <c r="AD35" i="27"/>
  <c r="AH35" i="27"/>
  <c r="C36" i="27"/>
  <c r="D36" i="27"/>
  <c r="F36" i="27"/>
  <c r="H36" i="27"/>
  <c r="K36" i="27"/>
  <c r="L36" i="27" s="1"/>
  <c r="M36" i="27" s="1"/>
  <c r="O36" i="27"/>
  <c r="U36" i="27"/>
  <c r="X36" i="27"/>
  <c r="Z36" i="27"/>
  <c r="AB36" i="27"/>
  <c r="AD36" i="27"/>
  <c r="AH36" i="27"/>
  <c r="C37" i="27"/>
  <c r="D37" i="27"/>
  <c r="F37" i="27"/>
  <c r="H37" i="27"/>
  <c r="K37" i="27"/>
  <c r="L37" i="27" s="1"/>
  <c r="M37" i="27" s="1"/>
  <c r="O37" i="27"/>
  <c r="U37" i="27"/>
  <c r="X37" i="27"/>
  <c r="Z37" i="27"/>
  <c r="AB37" i="27"/>
  <c r="AD37" i="27"/>
  <c r="AH37" i="27"/>
  <c r="C38" i="27"/>
  <c r="D38" i="27"/>
  <c r="F38" i="27"/>
  <c r="H38" i="27"/>
  <c r="K38" i="27"/>
  <c r="L38" i="27" s="1"/>
  <c r="M38" i="27" s="1"/>
  <c r="O38" i="27"/>
  <c r="U38" i="27"/>
  <c r="X38" i="27"/>
  <c r="Z38" i="27"/>
  <c r="AB38" i="27"/>
  <c r="AD38" i="27"/>
  <c r="AH38" i="27"/>
  <c r="C39" i="27"/>
  <c r="D39" i="27"/>
  <c r="F39" i="27"/>
  <c r="H39" i="27"/>
  <c r="K39" i="27"/>
  <c r="L39" i="27" s="1"/>
  <c r="M39" i="27" s="1"/>
  <c r="O39" i="27"/>
  <c r="U39" i="27"/>
  <c r="X39" i="27"/>
  <c r="Z39" i="27"/>
  <c r="AB39" i="27"/>
  <c r="AD39" i="27"/>
  <c r="AH39" i="27"/>
  <c r="C40" i="27"/>
  <c r="D40" i="27"/>
  <c r="F40" i="27"/>
  <c r="H40" i="27"/>
  <c r="K40" i="27"/>
  <c r="L40" i="27" s="1"/>
  <c r="M40" i="27" s="1"/>
  <c r="O40" i="27"/>
  <c r="U40" i="27"/>
  <c r="X40" i="27"/>
  <c r="Z40" i="27"/>
  <c r="AB40" i="27"/>
  <c r="AD40" i="27"/>
  <c r="AH40" i="27"/>
  <c r="C41" i="27"/>
  <c r="D41" i="27"/>
  <c r="F41" i="27"/>
  <c r="H41" i="27"/>
  <c r="K41" i="27"/>
  <c r="L41" i="27" s="1"/>
  <c r="M41" i="27" s="1"/>
  <c r="O41" i="27"/>
  <c r="U41" i="27"/>
  <c r="X41" i="27"/>
  <c r="Z41" i="27"/>
  <c r="AB41" i="27"/>
  <c r="AD41" i="27"/>
  <c r="AH41" i="27"/>
  <c r="C42" i="27"/>
  <c r="D42" i="27"/>
  <c r="F42" i="27"/>
  <c r="H42" i="27"/>
  <c r="K42" i="27"/>
  <c r="L42" i="27" s="1"/>
  <c r="M42" i="27" s="1"/>
  <c r="O42" i="27"/>
  <c r="U42" i="27"/>
  <c r="X42" i="27"/>
  <c r="Z42" i="27"/>
  <c r="AB42" i="27"/>
  <c r="AD42" i="27"/>
  <c r="AH42" i="27"/>
  <c r="C43" i="27"/>
  <c r="D43" i="27"/>
  <c r="F43" i="27"/>
  <c r="H43" i="27"/>
  <c r="K43" i="27"/>
  <c r="L43" i="27" s="1"/>
  <c r="M43" i="27" s="1"/>
  <c r="O43" i="27"/>
  <c r="U43" i="27"/>
  <c r="X43" i="27"/>
  <c r="Z43" i="27"/>
  <c r="AB43" i="27"/>
  <c r="AD43" i="27"/>
  <c r="AH43" i="27"/>
  <c r="C44" i="27"/>
  <c r="D44" i="27"/>
  <c r="F44" i="27"/>
  <c r="H44" i="27"/>
  <c r="K44" i="27"/>
  <c r="L44" i="27" s="1"/>
  <c r="M44" i="27" s="1"/>
  <c r="O44" i="27"/>
  <c r="U44" i="27"/>
  <c r="X44" i="27"/>
  <c r="Z44" i="27"/>
  <c r="AB44" i="27"/>
  <c r="AD44" i="27"/>
  <c r="AH44" i="27"/>
  <c r="C45" i="27"/>
  <c r="D45" i="27"/>
  <c r="F45" i="27"/>
  <c r="H45" i="27"/>
  <c r="K45" i="27"/>
  <c r="L45" i="27" s="1"/>
  <c r="M45" i="27" s="1"/>
  <c r="O45" i="27"/>
  <c r="U45" i="27"/>
  <c r="X45" i="27"/>
  <c r="Z45" i="27"/>
  <c r="AB45" i="27"/>
  <c r="AD45" i="27"/>
  <c r="AH45" i="27"/>
  <c r="C46" i="27"/>
  <c r="D46" i="27"/>
  <c r="F46" i="27"/>
  <c r="H46" i="27"/>
  <c r="K46" i="27"/>
  <c r="L46" i="27" s="1"/>
  <c r="M46" i="27" s="1"/>
  <c r="O46" i="27"/>
  <c r="U46" i="27"/>
  <c r="X46" i="27"/>
  <c r="Z46" i="27"/>
  <c r="AB46" i="27"/>
  <c r="AD46" i="27"/>
  <c r="AH46" i="27"/>
  <c r="C47" i="27"/>
  <c r="D47" i="27"/>
  <c r="F47" i="27"/>
  <c r="H47" i="27"/>
  <c r="K47" i="27"/>
  <c r="L47" i="27" s="1"/>
  <c r="M47" i="27" s="1"/>
  <c r="O47" i="27"/>
  <c r="U47" i="27"/>
  <c r="X47" i="27"/>
  <c r="Z47" i="27"/>
  <c r="AB47" i="27"/>
  <c r="AD47" i="27"/>
  <c r="AH47" i="27"/>
  <c r="C48" i="27"/>
  <c r="D48" i="27"/>
  <c r="F48" i="27"/>
  <c r="H48" i="27"/>
  <c r="K48" i="27"/>
  <c r="L48" i="27" s="1"/>
  <c r="M48" i="27" s="1"/>
  <c r="O48" i="27"/>
  <c r="U48" i="27"/>
  <c r="X48" i="27"/>
  <c r="Z48" i="27"/>
  <c r="AB48" i="27"/>
  <c r="AD48" i="27"/>
  <c r="AH48" i="27"/>
  <c r="C49" i="27"/>
  <c r="D49" i="27"/>
  <c r="F49" i="27"/>
  <c r="H49" i="27"/>
  <c r="K49" i="27"/>
  <c r="L49" i="27" s="1"/>
  <c r="M49" i="27" s="1"/>
  <c r="O49" i="27"/>
  <c r="U49" i="27"/>
  <c r="X49" i="27"/>
  <c r="Z49" i="27"/>
  <c r="AB49" i="27"/>
  <c r="AD49" i="27"/>
  <c r="AH49" i="27"/>
  <c r="C50" i="27"/>
  <c r="D50" i="27"/>
  <c r="F50" i="27"/>
  <c r="H50" i="27"/>
  <c r="K50" i="27"/>
  <c r="L50" i="27" s="1"/>
  <c r="M50" i="27" s="1"/>
  <c r="O50" i="27"/>
  <c r="U50" i="27"/>
  <c r="X50" i="27"/>
  <c r="Z50" i="27"/>
  <c r="AB50" i="27"/>
  <c r="AD50" i="27"/>
  <c r="AH50" i="27"/>
  <c r="C51" i="27"/>
  <c r="D51" i="27"/>
  <c r="F51" i="27"/>
  <c r="H51" i="27"/>
  <c r="K51" i="27"/>
  <c r="L51" i="27" s="1"/>
  <c r="M51" i="27" s="1"/>
  <c r="O51" i="27"/>
  <c r="U51" i="27"/>
  <c r="X51" i="27"/>
  <c r="Z51" i="27"/>
  <c r="AB51" i="27"/>
  <c r="AD51" i="27"/>
  <c r="AH51" i="27"/>
  <c r="C52" i="27"/>
  <c r="D52" i="27"/>
  <c r="F52" i="27"/>
  <c r="H52" i="27"/>
  <c r="K52" i="27"/>
  <c r="L52" i="27" s="1"/>
  <c r="M52" i="27" s="1"/>
  <c r="O52" i="27"/>
  <c r="U52" i="27"/>
  <c r="X52" i="27"/>
  <c r="Z52" i="27"/>
  <c r="AB52" i="27"/>
  <c r="AD52" i="27"/>
  <c r="AH52" i="27"/>
  <c r="C53" i="27"/>
  <c r="D53" i="27"/>
  <c r="F53" i="27"/>
  <c r="H53" i="27"/>
  <c r="K53" i="27"/>
  <c r="L53" i="27" s="1"/>
  <c r="M53" i="27" s="1"/>
  <c r="O53" i="27"/>
  <c r="U53" i="27"/>
  <c r="X53" i="27"/>
  <c r="Z53" i="27"/>
  <c r="AB53" i="27"/>
  <c r="AD53" i="27"/>
  <c r="AH53" i="27"/>
  <c r="C54" i="27"/>
  <c r="D54" i="27"/>
  <c r="F54" i="27"/>
  <c r="H54" i="27"/>
  <c r="K54" i="27"/>
  <c r="L54" i="27" s="1"/>
  <c r="M54" i="27" s="1"/>
  <c r="O54" i="27"/>
  <c r="U54" i="27"/>
  <c r="X54" i="27"/>
  <c r="Z54" i="27"/>
  <c r="AB54" i="27"/>
  <c r="AD54" i="27"/>
  <c r="AH54" i="27"/>
  <c r="C55" i="27"/>
  <c r="D55" i="27"/>
  <c r="F55" i="27"/>
  <c r="H55" i="27"/>
  <c r="K55" i="27"/>
  <c r="L55" i="27" s="1"/>
  <c r="M55" i="27" s="1"/>
  <c r="O55" i="27"/>
  <c r="U55" i="27"/>
  <c r="X55" i="27"/>
  <c r="Z55" i="27"/>
  <c r="AB55" i="27"/>
  <c r="AD55" i="27"/>
  <c r="AH55" i="27"/>
  <c r="C56" i="27"/>
  <c r="D56" i="27"/>
  <c r="F56" i="27"/>
  <c r="H56" i="27"/>
  <c r="K56" i="27"/>
  <c r="L56" i="27" s="1"/>
  <c r="M56" i="27" s="1"/>
  <c r="O56" i="27"/>
  <c r="U56" i="27"/>
  <c r="X56" i="27"/>
  <c r="Z56" i="27"/>
  <c r="AB56" i="27"/>
  <c r="AD56" i="27"/>
  <c r="AH56" i="27"/>
  <c r="C57" i="27"/>
  <c r="D57" i="27"/>
  <c r="F57" i="27"/>
  <c r="H57" i="27"/>
  <c r="K57" i="27"/>
  <c r="L57" i="27" s="1"/>
  <c r="M57" i="27" s="1"/>
  <c r="O57" i="27"/>
  <c r="U57" i="27"/>
  <c r="X57" i="27"/>
  <c r="Z57" i="27"/>
  <c r="AB57" i="27"/>
  <c r="AD57" i="27"/>
  <c r="AH57" i="27"/>
  <c r="C58" i="27"/>
  <c r="D58" i="27"/>
  <c r="F58" i="27"/>
  <c r="H58" i="27"/>
  <c r="K58" i="27"/>
  <c r="L58" i="27" s="1"/>
  <c r="M58" i="27" s="1"/>
  <c r="O58" i="27"/>
  <c r="U58" i="27"/>
  <c r="X58" i="27"/>
  <c r="Z58" i="27"/>
  <c r="AB58" i="27"/>
  <c r="AD58" i="27"/>
  <c r="AH58" i="27"/>
  <c r="C59" i="27"/>
  <c r="D59" i="27"/>
  <c r="F59" i="27"/>
  <c r="H59" i="27"/>
  <c r="K59" i="27"/>
  <c r="L59" i="27" s="1"/>
  <c r="M59" i="27" s="1"/>
  <c r="O59" i="27"/>
  <c r="U59" i="27"/>
  <c r="X59" i="27"/>
  <c r="Z59" i="27"/>
  <c r="AB59" i="27"/>
  <c r="AD59" i="27"/>
  <c r="AH59" i="27"/>
  <c r="C60" i="27"/>
  <c r="D60" i="27"/>
  <c r="F60" i="27"/>
  <c r="H60" i="27"/>
  <c r="K60" i="27"/>
  <c r="L60" i="27" s="1"/>
  <c r="M60" i="27" s="1"/>
  <c r="O60" i="27"/>
  <c r="U60" i="27"/>
  <c r="X60" i="27"/>
  <c r="Z60" i="27"/>
  <c r="AB60" i="27"/>
  <c r="AD60" i="27"/>
  <c r="AH60" i="27"/>
  <c r="C61" i="27"/>
  <c r="D61" i="27"/>
  <c r="F61" i="27"/>
  <c r="H61" i="27"/>
  <c r="K61" i="27"/>
  <c r="L61" i="27" s="1"/>
  <c r="M61" i="27" s="1"/>
  <c r="O61" i="27"/>
  <c r="U61" i="27"/>
  <c r="X61" i="27"/>
  <c r="Z61" i="27"/>
  <c r="AB61" i="27"/>
  <c r="AD61" i="27"/>
  <c r="AH61" i="27"/>
  <c r="C62" i="27"/>
  <c r="D62" i="27"/>
  <c r="F62" i="27"/>
  <c r="H62" i="27"/>
  <c r="K62" i="27"/>
  <c r="L62" i="27" s="1"/>
  <c r="M62" i="27" s="1"/>
  <c r="O62" i="27"/>
  <c r="U62" i="27"/>
  <c r="X62" i="27"/>
  <c r="Z62" i="27"/>
  <c r="AB62" i="27"/>
  <c r="AD62" i="27"/>
  <c r="AH62" i="27"/>
  <c r="C63" i="27"/>
  <c r="D63" i="27"/>
  <c r="F63" i="27"/>
  <c r="H63" i="27"/>
  <c r="K63" i="27"/>
  <c r="L63" i="27" s="1"/>
  <c r="M63" i="27" s="1"/>
  <c r="O63" i="27"/>
  <c r="U63" i="27"/>
  <c r="X63" i="27"/>
  <c r="Z63" i="27"/>
  <c r="AB63" i="27"/>
  <c r="AD63" i="27"/>
  <c r="AH63" i="27"/>
  <c r="C64" i="27"/>
  <c r="D64" i="27"/>
  <c r="F64" i="27"/>
  <c r="H64" i="27"/>
  <c r="K64" i="27"/>
  <c r="L64" i="27" s="1"/>
  <c r="M64" i="27" s="1"/>
  <c r="O64" i="27"/>
  <c r="U64" i="27"/>
  <c r="X64" i="27"/>
  <c r="Z64" i="27"/>
  <c r="AB64" i="27"/>
  <c r="AD64" i="27"/>
  <c r="AH64" i="27"/>
  <c r="C65" i="27"/>
  <c r="D65" i="27"/>
  <c r="F65" i="27"/>
  <c r="H65" i="27"/>
  <c r="K65" i="27"/>
  <c r="L65" i="27" s="1"/>
  <c r="M65" i="27" s="1"/>
  <c r="O65" i="27"/>
  <c r="U65" i="27"/>
  <c r="X65" i="27"/>
  <c r="Z65" i="27"/>
  <c r="AB65" i="27"/>
  <c r="AD65" i="27"/>
  <c r="AH65" i="27"/>
  <c r="C66" i="27"/>
  <c r="D66" i="27"/>
  <c r="F66" i="27"/>
  <c r="H66" i="27"/>
  <c r="K66" i="27"/>
  <c r="L66" i="27" s="1"/>
  <c r="M66" i="27" s="1"/>
  <c r="O66" i="27"/>
  <c r="U66" i="27"/>
  <c r="X66" i="27"/>
  <c r="Z66" i="27"/>
  <c r="AB66" i="27"/>
  <c r="AD66" i="27"/>
  <c r="AH66" i="27"/>
  <c r="C67" i="27"/>
  <c r="D67" i="27"/>
  <c r="F67" i="27"/>
  <c r="H67" i="27"/>
  <c r="K67" i="27"/>
  <c r="L67" i="27" s="1"/>
  <c r="M67" i="27" s="1"/>
  <c r="O67" i="27"/>
  <c r="U67" i="27"/>
  <c r="X67" i="27"/>
  <c r="Z67" i="27"/>
  <c r="AB67" i="27"/>
  <c r="AD67" i="27"/>
  <c r="AH67" i="27"/>
  <c r="C68" i="27"/>
  <c r="D68" i="27"/>
  <c r="F68" i="27"/>
  <c r="H68" i="27"/>
  <c r="K68" i="27"/>
  <c r="L68" i="27" s="1"/>
  <c r="M68" i="27" s="1"/>
  <c r="O68" i="27"/>
  <c r="U68" i="27"/>
  <c r="X68" i="27"/>
  <c r="Z68" i="27"/>
  <c r="AB68" i="27"/>
  <c r="AD68" i="27"/>
  <c r="AH68" i="27"/>
  <c r="C69" i="27"/>
  <c r="D69" i="27"/>
  <c r="F69" i="27"/>
  <c r="H69" i="27"/>
  <c r="K69" i="27"/>
  <c r="L69" i="27" s="1"/>
  <c r="M69" i="27" s="1"/>
  <c r="O69" i="27"/>
  <c r="U69" i="27"/>
  <c r="X69" i="27"/>
  <c r="Z69" i="27"/>
  <c r="AB69" i="27"/>
  <c r="AD69" i="27"/>
  <c r="AH69" i="27"/>
  <c r="C70" i="27"/>
  <c r="D70" i="27"/>
  <c r="F70" i="27"/>
  <c r="H70" i="27"/>
  <c r="K70" i="27"/>
  <c r="L70" i="27" s="1"/>
  <c r="M70" i="27" s="1"/>
  <c r="O70" i="27"/>
  <c r="U70" i="27"/>
  <c r="X70" i="27"/>
  <c r="Z70" i="27"/>
  <c r="AB70" i="27"/>
  <c r="AD70" i="27"/>
  <c r="AH70" i="27"/>
  <c r="C71" i="27"/>
  <c r="D71" i="27"/>
  <c r="F71" i="27"/>
  <c r="H71" i="27"/>
  <c r="K71" i="27"/>
  <c r="L71" i="27" s="1"/>
  <c r="M71" i="27" s="1"/>
  <c r="O71" i="27"/>
  <c r="U71" i="27"/>
  <c r="X71" i="27"/>
  <c r="Z71" i="27"/>
  <c r="AB71" i="27"/>
  <c r="AD71" i="27"/>
  <c r="AH71" i="27"/>
  <c r="C72" i="27"/>
  <c r="D72" i="27"/>
  <c r="F72" i="27"/>
  <c r="H72" i="27"/>
  <c r="K72" i="27"/>
  <c r="L72" i="27" s="1"/>
  <c r="M72" i="27" s="1"/>
  <c r="O72" i="27"/>
  <c r="U72" i="27"/>
  <c r="X72" i="27"/>
  <c r="Z72" i="27"/>
  <c r="AB72" i="27"/>
  <c r="AD72" i="27"/>
  <c r="AH72" i="27"/>
  <c r="C73" i="27"/>
  <c r="D73" i="27"/>
  <c r="F73" i="27"/>
  <c r="H73" i="27"/>
  <c r="K73" i="27"/>
  <c r="L73" i="27" s="1"/>
  <c r="M73" i="27" s="1"/>
  <c r="O73" i="27"/>
  <c r="U73" i="27"/>
  <c r="X73" i="27"/>
  <c r="Z73" i="27"/>
  <c r="AB73" i="27"/>
  <c r="AD73" i="27"/>
  <c r="AH73" i="27"/>
  <c r="C74" i="27"/>
  <c r="D74" i="27"/>
  <c r="F74" i="27"/>
  <c r="H74" i="27"/>
  <c r="K74" i="27"/>
  <c r="L74" i="27" s="1"/>
  <c r="M74" i="27" s="1"/>
  <c r="O74" i="27"/>
  <c r="U74" i="27"/>
  <c r="X74" i="27"/>
  <c r="Z74" i="27"/>
  <c r="AB74" i="27"/>
  <c r="AD74" i="27"/>
  <c r="AH74" i="27"/>
  <c r="C75" i="27"/>
  <c r="D75" i="27"/>
  <c r="F75" i="27"/>
  <c r="H75" i="27"/>
  <c r="K75" i="27"/>
  <c r="L75" i="27" s="1"/>
  <c r="M75" i="27" s="1"/>
  <c r="O75" i="27"/>
  <c r="U75" i="27"/>
  <c r="X75" i="27"/>
  <c r="Z75" i="27"/>
  <c r="AB75" i="27"/>
  <c r="AD75" i="27"/>
  <c r="AH75" i="27"/>
  <c r="C76" i="27"/>
  <c r="D76" i="27"/>
  <c r="F76" i="27"/>
  <c r="H76" i="27"/>
  <c r="K76" i="27"/>
  <c r="L76" i="27" s="1"/>
  <c r="M76" i="27" s="1"/>
  <c r="O76" i="27"/>
  <c r="U76" i="27"/>
  <c r="X76" i="27"/>
  <c r="Z76" i="27"/>
  <c r="AB76" i="27"/>
  <c r="AD76" i="27"/>
  <c r="AH76" i="27"/>
  <c r="C77" i="27"/>
  <c r="D77" i="27"/>
  <c r="F77" i="27"/>
  <c r="H77" i="27"/>
  <c r="K77" i="27"/>
  <c r="L77" i="27" s="1"/>
  <c r="M77" i="27" s="1"/>
  <c r="O77" i="27"/>
  <c r="U77" i="27"/>
  <c r="X77" i="27"/>
  <c r="Z77" i="27"/>
  <c r="AB77" i="27"/>
  <c r="AD77" i="27"/>
  <c r="AH77" i="27"/>
  <c r="C78" i="27"/>
  <c r="D78" i="27"/>
  <c r="F78" i="27"/>
  <c r="H78" i="27"/>
  <c r="K78" i="27"/>
  <c r="L78" i="27" s="1"/>
  <c r="M78" i="27" s="1"/>
  <c r="O78" i="27"/>
  <c r="U78" i="27"/>
  <c r="X78" i="27"/>
  <c r="Z78" i="27"/>
  <c r="AB78" i="27"/>
  <c r="AD78" i="27"/>
  <c r="AH78" i="27"/>
  <c r="C79" i="27"/>
  <c r="D79" i="27"/>
  <c r="F79" i="27"/>
  <c r="H79" i="27"/>
  <c r="K79" i="27"/>
  <c r="L79" i="27" s="1"/>
  <c r="M79" i="27" s="1"/>
  <c r="O79" i="27"/>
  <c r="U79" i="27"/>
  <c r="X79" i="27"/>
  <c r="Z79" i="27"/>
  <c r="AB79" i="27"/>
  <c r="AD79" i="27"/>
  <c r="AH79" i="27"/>
  <c r="C80" i="27"/>
  <c r="D80" i="27"/>
  <c r="F80" i="27"/>
  <c r="H80" i="27"/>
  <c r="K80" i="27"/>
  <c r="L80" i="27" s="1"/>
  <c r="M80" i="27" s="1"/>
  <c r="O80" i="27"/>
  <c r="U80" i="27"/>
  <c r="X80" i="27"/>
  <c r="Z80" i="27"/>
  <c r="AB80" i="27"/>
  <c r="AD80" i="27"/>
  <c r="AH80" i="27"/>
  <c r="C81" i="27"/>
  <c r="D81" i="27"/>
  <c r="F81" i="27"/>
  <c r="H81" i="27"/>
  <c r="K81" i="27"/>
  <c r="L81" i="27" s="1"/>
  <c r="M81" i="27" s="1"/>
  <c r="O81" i="27"/>
  <c r="U81" i="27"/>
  <c r="X81" i="27"/>
  <c r="Z81" i="27"/>
  <c r="AB81" i="27"/>
  <c r="AD81" i="27"/>
  <c r="AH81" i="27"/>
  <c r="C82" i="27"/>
  <c r="D82" i="27"/>
  <c r="F82" i="27"/>
  <c r="H82" i="27"/>
  <c r="K82" i="27"/>
  <c r="L82" i="27" s="1"/>
  <c r="M82" i="27" s="1"/>
  <c r="O82" i="27"/>
  <c r="U82" i="27"/>
  <c r="X82" i="27"/>
  <c r="Z82" i="27"/>
  <c r="AB82" i="27"/>
  <c r="AD82" i="27"/>
  <c r="AH82" i="27"/>
  <c r="C83" i="27"/>
  <c r="D83" i="27"/>
  <c r="F83" i="27"/>
  <c r="H83" i="27"/>
  <c r="K83" i="27"/>
  <c r="L83" i="27" s="1"/>
  <c r="M83" i="27" s="1"/>
  <c r="O83" i="27"/>
  <c r="U83" i="27"/>
  <c r="X83" i="27"/>
  <c r="Z83" i="27"/>
  <c r="AB83" i="27"/>
  <c r="AD83" i="27"/>
  <c r="AH83" i="27"/>
  <c r="C84" i="27"/>
  <c r="D84" i="27"/>
  <c r="F84" i="27"/>
  <c r="H84" i="27"/>
  <c r="K84" i="27"/>
  <c r="L84" i="27" s="1"/>
  <c r="M84" i="27" s="1"/>
  <c r="O84" i="27"/>
  <c r="U84" i="27"/>
  <c r="X84" i="27"/>
  <c r="Z84" i="27"/>
  <c r="AB84" i="27"/>
  <c r="AD84" i="27"/>
  <c r="AH84" i="27"/>
  <c r="C85" i="27"/>
  <c r="D85" i="27"/>
  <c r="F85" i="27"/>
  <c r="H85" i="27"/>
  <c r="K85" i="27"/>
  <c r="L85" i="27" s="1"/>
  <c r="M85" i="27" s="1"/>
  <c r="O85" i="27"/>
  <c r="U85" i="27"/>
  <c r="X85" i="27"/>
  <c r="Z85" i="27"/>
  <c r="AB85" i="27"/>
  <c r="AD85" i="27"/>
  <c r="AH85" i="27"/>
  <c r="C86" i="27"/>
  <c r="D86" i="27"/>
  <c r="F86" i="27"/>
  <c r="H86" i="27"/>
  <c r="K86" i="27"/>
  <c r="L86" i="27" s="1"/>
  <c r="M86" i="27" s="1"/>
  <c r="O86" i="27"/>
  <c r="U86" i="27"/>
  <c r="X86" i="27"/>
  <c r="Z86" i="27"/>
  <c r="AB86" i="27"/>
  <c r="AD86" i="27"/>
  <c r="AH86" i="27"/>
  <c r="C87" i="27"/>
  <c r="D87" i="27"/>
  <c r="F87" i="27"/>
  <c r="H87" i="27"/>
  <c r="K87" i="27"/>
  <c r="L87" i="27" s="1"/>
  <c r="M87" i="27" s="1"/>
  <c r="O87" i="27"/>
  <c r="U87" i="27"/>
  <c r="X87" i="27"/>
  <c r="Z87" i="27"/>
  <c r="AB87" i="27"/>
  <c r="AD87" i="27"/>
  <c r="AH87" i="27"/>
  <c r="C88" i="27"/>
  <c r="D88" i="27"/>
  <c r="F88" i="27"/>
  <c r="H88" i="27"/>
  <c r="K88" i="27"/>
  <c r="L88" i="27" s="1"/>
  <c r="M88" i="27" s="1"/>
  <c r="O88" i="27"/>
  <c r="U88" i="27"/>
  <c r="X88" i="27"/>
  <c r="Z88" i="27"/>
  <c r="AB88" i="27"/>
  <c r="AD88" i="27"/>
  <c r="AH88" i="27"/>
  <c r="C89" i="27"/>
  <c r="D89" i="27"/>
  <c r="F89" i="27"/>
  <c r="H89" i="27"/>
  <c r="K89" i="27"/>
  <c r="L89" i="27" s="1"/>
  <c r="M89" i="27" s="1"/>
  <c r="O89" i="27"/>
  <c r="U89" i="27"/>
  <c r="X89" i="27"/>
  <c r="Z89" i="27"/>
  <c r="AB89" i="27"/>
  <c r="AD89" i="27"/>
  <c r="AH89" i="27"/>
  <c r="C90" i="27"/>
  <c r="D90" i="27"/>
  <c r="F90" i="27"/>
  <c r="H90" i="27"/>
  <c r="K90" i="27"/>
  <c r="L90" i="27" s="1"/>
  <c r="M90" i="27" s="1"/>
  <c r="O90" i="27"/>
  <c r="U90" i="27"/>
  <c r="X90" i="27"/>
  <c r="Z90" i="27"/>
  <c r="AB90" i="27"/>
  <c r="AD90" i="27"/>
  <c r="AH90" i="27"/>
  <c r="C91" i="27"/>
  <c r="D91" i="27"/>
  <c r="F91" i="27"/>
  <c r="H91" i="27"/>
  <c r="K91" i="27"/>
  <c r="L91" i="27" s="1"/>
  <c r="M91" i="27" s="1"/>
  <c r="O91" i="27"/>
  <c r="U91" i="27"/>
  <c r="X91" i="27"/>
  <c r="Z91" i="27"/>
  <c r="AB91" i="27"/>
  <c r="AD91" i="27"/>
  <c r="AH91" i="27"/>
  <c r="C92" i="27"/>
  <c r="D92" i="27"/>
  <c r="F92" i="27"/>
  <c r="H92" i="27"/>
  <c r="K92" i="27"/>
  <c r="L92" i="27" s="1"/>
  <c r="M92" i="27" s="1"/>
  <c r="O92" i="27"/>
  <c r="U92" i="27"/>
  <c r="X92" i="27"/>
  <c r="Z92" i="27"/>
  <c r="AB92" i="27"/>
  <c r="AD92" i="27"/>
  <c r="AH92" i="27"/>
  <c r="C93" i="27"/>
  <c r="D93" i="27"/>
  <c r="F93" i="27"/>
  <c r="H93" i="27"/>
  <c r="K93" i="27"/>
  <c r="L93" i="27" s="1"/>
  <c r="M93" i="27" s="1"/>
  <c r="O93" i="27"/>
  <c r="U93" i="27"/>
  <c r="X93" i="27"/>
  <c r="Z93" i="27"/>
  <c r="AB93" i="27"/>
  <c r="AD93" i="27"/>
  <c r="AH93" i="27"/>
  <c r="C94" i="27"/>
  <c r="D94" i="27"/>
  <c r="F94" i="27"/>
  <c r="H94" i="27"/>
  <c r="K94" i="27"/>
  <c r="L94" i="27" s="1"/>
  <c r="M94" i="27" s="1"/>
  <c r="O94" i="27"/>
  <c r="U94" i="27"/>
  <c r="X94" i="27"/>
  <c r="Z94" i="27"/>
  <c r="AB94" i="27"/>
  <c r="AD94" i="27"/>
  <c r="AH94" i="27"/>
  <c r="C95" i="27"/>
  <c r="D95" i="27"/>
  <c r="F95" i="27"/>
  <c r="H95" i="27"/>
  <c r="K95" i="27"/>
  <c r="L95" i="27" s="1"/>
  <c r="M95" i="27" s="1"/>
  <c r="O95" i="27"/>
  <c r="U95" i="27"/>
  <c r="X95" i="27"/>
  <c r="Z95" i="27"/>
  <c r="AB95" i="27"/>
  <c r="AD95" i="27"/>
  <c r="AH95" i="27"/>
  <c r="C96" i="27"/>
  <c r="D96" i="27"/>
  <c r="F96" i="27"/>
  <c r="H96" i="27"/>
  <c r="K96" i="27"/>
  <c r="L96" i="27" s="1"/>
  <c r="M96" i="27" s="1"/>
  <c r="O96" i="27"/>
  <c r="U96" i="27"/>
  <c r="X96" i="27"/>
  <c r="Z96" i="27"/>
  <c r="AB96" i="27"/>
  <c r="AD96" i="27"/>
  <c r="AH96" i="27"/>
  <c r="C97" i="27"/>
  <c r="D97" i="27"/>
  <c r="F97" i="27"/>
  <c r="H97" i="27"/>
  <c r="K97" i="27"/>
  <c r="L97" i="27" s="1"/>
  <c r="M97" i="27" s="1"/>
  <c r="O97" i="27"/>
  <c r="U97" i="27"/>
  <c r="X97" i="27"/>
  <c r="Z97" i="27"/>
  <c r="AB97" i="27"/>
  <c r="AD97" i="27"/>
  <c r="AH97" i="27"/>
  <c r="C98" i="27"/>
  <c r="D98" i="27"/>
  <c r="F98" i="27"/>
  <c r="H98" i="27"/>
  <c r="K98" i="27"/>
  <c r="L98" i="27" s="1"/>
  <c r="M98" i="27" s="1"/>
  <c r="O98" i="27"/>
  <c r="U98" i="27"/>
  <c r="X98" i="27"/>
  <c r="Z98" i="27"/>
  <c r="AB98" i="27"/>
  <c r="AD98" i="27"/>
  <c r="AH98" i="27"/>
  <c r="C99" i="27"/>
  <c r="D99" i="27"/>
  <c r="F99" i="27"/>
  <c r="H99" i="27"/>
  <c r="K99" i="27"/>
  <c r="L99" i="27" s="1"/>
  <c r="M99" i="27" s="1"/>
  <c r="O99" i="27"/>
  <c r="U99" i="27"/>
  <c r="X99" i="27"/>
  <c r="Z99" i="27"/>
  <c r="AB99" i="27"/>
  <c r="AD99" i="27"/>
  <c r="AH99" i="27"/>
  <c r="C100" i="27"/>
  <c r="D100" i="27"/>
  <c r="F100" i="27"/>
  <c r="H100" i="27"/>
  <c r="K100" i="27"/>
  <c r="L100" i="27" s="1"/>
  <c r="M100" i="27" s="1"/>
  <c r="O100" i="27"/>
  <c r="U100" i="27"/>
  <c r="X100" i="27"/>
  <c r="Z100" i="27"/>
  <c r="AB100" i="27"/>
  <c r="AD100" i="27"/>
  <c r="AH100" i="27"/>
  <c r="C101" i="27"/>
  <c r="D101" i="27"/>
  <c r="F101" i="27"/>
  <c r="H101" i="27"/>
  <c r="K101" i="27"/>
  <c r="L101" i="27" s="1"/>
  <c r="M101" i="27" s="1"/>
  <c r="O101" i="27"/>
  <c r="U101" i="27"/>
  <c r="X101" i="27"/>
  <c r="Z101" i="27"/>
  <c r="AB101" i="27"/>
  <c r="AD101" i="27"/>
  <c r="AH101" i="27"/>
  <c r="C102" i="27"/>
  <c r="D102" i="27"/>
  <c r="F102" i="27"/>
  <c r="H102" i="27"/>
  <c r="K102" i="27"/>
  <c r="L102" i="27" s="1"/>
  <c r="M102" i="27" s="1"/>
  <c r="O102" i="27"/>
  <c r="U102" i="27"/>
  <c r="X102" i="27"/>
  <c r="Z102" i="27"/>
  <c r="AB102" i="27"/>
  <c r="AD102" i="27"/>
  <c r="AH102" i="27"/>
  <c r="C103" i="27"/>
  <c r="D103" i="27"/>
  <c r="F103" i="27"/>
  <c r="H103" i="27"/>
  <c r="K103" i="27"/>
  <c r="L103" i="27" s="1"/>
  <c r="M103" i="27" s="1"/>
  <c r="O103" i="27"/>
  <c r="U103" i="27"/>
  <c r="X103" i="27"/>
  <c r="Z103" i="27"/>
  <c r="AB103" i="27"/>
  <c r="AD103" i="27"/>
  <c r="AH103" i="27"/>
  <c r="C104" i="27"/>
  <c r="D104" i="27"/>
  <c r="F104" i="27"/>
  <c r="H104" i="27"/>
  <c r="K104" i="27"/>
  <c r="L104" i="27" s="1"/>
  <c r="M104" i="27" s="1"/>
  <c r="O104" i="27"/>
  <c r="U104" i="27"/>
  <c r="X104" i="27"/>
  <c r="Z104" i="27"/>
  <c r="AB104" i="27"/>
  <c r="AD104" i="27"/>
  <c r="AH104" i="27"/>
  <c r="C105" i="27"/>
  <c r="D105" i="27"/>
  <c r="F105" i="27"/>
  <c r="H105" i="27"/>
  <c r="K105" i="27"/>
  <c r="L105" i="27" s="1"/>
  <c r="M105" i="27" s="1"/>
  <c r="O105" i="27"/>
  <c r="U105" i="27"/>
  <c r="X105" i="27"/>
  <c r="Z105" i="27"/>
  <c r="AB105" i="27"/>
  <c r="AD105" i="27"/>
  <c r="AH105" i="27"/>
  <c r="C106" i="27"/>
  <c r="D106" i="27"/>
  <c r="F106" i="27"/>
  <c r="H106" i="27"/>
  <c r="K106" i="27"/>
  <c r="L106" i="27" s="1"/>
  <c r="M106" i="27" s="1"/>
  <c r="O106" i="27"/>
  <c r="U106" i="27"/>
  <c r="X106" i="27"/>
  <c r="Z106" i="27"/>
  <c r="AB106" i="27"/>
  <c r="AD106" i="27"/>
  <c r="AH106" i="27"/>
  <c r="C107" i="27"/>
  <c r="D107" i="27"/>
  <c r="F107" i="27"/>
  <c r="H107" i="27"/>
  <c r="K107" i="27"/>
  <c r="L107" i="27" s="1"/>
  <c r="M107" i="27" s="1"/>
  <c r="O107" i="27"/>
  <c r="U107" i="27"/>
  <c r="X107" i="27"/>
  <c r="Z107" i="27"/>
  <c r="AB107" i="27"/>
  <c r="AD107" i="27"/>
  <c r="AH107" i="27"/>
  <c r="C108" i="27"/>
  <c r="D108" i="27"/>
  <c r="F108" i="27"/>
  <c r="H108" i="27"/>
  <c r="K108" i="27"/>
  <c r="L108" i="27" s="1"/>
  <c r="M108" i="27" s="1"/>
  <c r="O108" i="27"/>
  <c r="U108" i="27"/>
  <c r="X108" i="27"/>
  <c r="Z108" i="27"/>
  <c r="AB108" i="27"/>
  <c r="AD108" i="27"/>
  <c r="AH108" i="27"/>
  <c r="C109" i="27"/>
  <c r="D109" i="27"/>
  <c r="F109" i="27"/>
  <c r="H109" i="27"/>
  <c r="K109" i="27"/>
  <c r="L109" i="27" s="1"/>
  <c r="M109" i="27" s="1"/>
  <c r="O109" i="27"/>
  <c r="U109" i="27"/>
  <c r="X109" i="27"/>
  <c r="Z109" i="27"/>
  <c r="AB109" i="27"/>
  <c r="AD109" i="27"/>
  <c r="AH109" i="27"/>
  <c r="C110" i="27"/>
  <c r="D110" i="27"/>
  <c r="F110" i="27"/>
  <c r="H110" i="27"/>
  <c r="K110" i="27"/>
  <c r="L110" i="27" s="1"/>
  <c r="M110" i="27" s="1"/>
  <c r="O110" i="27"/>
  <c r="U110" i="27"/>
  <c r="X110" i="27"/>
  <c r="Z110" i="27"/>
  <c r="AB110" i="27"/>
  <c r="AD110" i="27"/>
  <c r="AH110" i="27"/>
  <c r="C111" i="27"/>
  <c r="D111" i="27"/>
  <c r="F111" i="27"/>
  <c r="H111" i="27"/>
  <c r="K111" i="27"/>
  <c r="L111" i="27" s="1"/>
  <c r="M111" i="27" s="1"/>
  <c r="O111" i="27"/>
  <c r="U111" i="27"/>
  <c r="X111" i="27"/>
  <c r="Z111" i="27"/>
  <c r="AB111" i="27"/>
  <c r="AD111" i="27"/>
  <c r="AH111" i="27"/>
  <c r="C112" i="27"/>
  <c r="D112" i="27"/>
  <c r="F112" i="27"/>
  <c r="H112" i="27"/>
  <c r="K112" i="27"/>
  <c r="L112" i="27" s="1"/>
  <c r="M112" i="27" s="1"/>
  <c r="O112" i="27"/>
  <c r="U112" i="27"/>
  <c r="X112" i="27"/>
  <c r="Z112" i="27"/>
  <c r="AB112" i="27"/>
  <c r="AD112" i="27"/>
  <c r="AH112" i="27"/>
  <c r="C113" i="27"/>
  <c r="D113" i="27"/>
  <c r="F113" i="27"/>
  <c r="H113" i="27"/>
  <c r="K113" i="27"/>
  <c r="L113" i="27" s="1"/>
  <c r="M113" i="27" s="1"/>
  <c r="O113" i="27"/>
  <c r="U113" i="27"/>
  <c r="X113" i="27"/>
  <c r="Z113" i="27"/>
  <c r="AB113" i="27"/>
  <c r="AD113" i="27"/>
  <c r="AH113" i="27"/>
  <c r="C114" i="27"/>
  <c r="D114" i="27"/>
  <c r="F114" i="27"/>
  <c r="H114" i="27"/>
  <c r="K114" i="27"/>
  <c r="L114" i="27" s="1"/>
  <c r="M114" i="27" s="1"/>
  <c r="O114" i="27"/>
  <c r="U114" i="27"/>
  <c r="X114" i="27"/>
  <c r="Z114" i="27"/>
  <c r="AB114" i="27"/>
  <c r="AD114" i="27"/>
  <c r="AH114" i="27"/>
  <c r="C115" i="27"/>
  <c r="D115" i="27"/>
  <c r="F115" i="27"/>
  <c r="H115" i="27"/>
  <c r="K115" i="27"/>
  <c r="L115" i="27" s="1"/>
  <c r="M115" i="27" s="1"/>
  <c r="O115" i="27"/>
  <c r="U115" i="27"/>
  <c r="X115" i="27"/>
  <c r="Z115" i="27"/>
  <c r="AB115" i="27"/>
  <c r="AD115" i="27"/>
  <c r="AH115" i="27"/>
  <c r="C116" i="27"/>
  <c r="D116" i="27"/>
  <c r="F116" i="27"/>
  <c r="H116" i="27"/>
  <c r="K116" i="27"/>
  <c r="L116" i="27" s="1"/>
  <c r="M116" i="27" s="1"/>
  <c r="O116" i="27"/>
  <c r="U116" i="27"/>
  <c r="X116" i="27"/>
  <c r="Z116" i="27"/>
  <c r="AB116" i="27"/>
  <c r="AD116" i="27"/>
  <c r="AH116" i="27"/>
  <c r="C117" i="27"/>
  <c r="D117" i="27"/>
  <c r="F117" i="27"/>
  <c r="H117" i="27"/>
  <c r="K117" i="27"/>
  <c r="L117" i="27" s="1"/>
  <c r="M117" i="27" s="1"/>
  <c r="O117" i="27"/>
  <c r="U117" i="27"/>
  <c r="X117" i="27"/>
  <c r="Z117" i="27"/>
  <c r="AB117" i="27"/>
  <c r="AD117" i="27"/>
  <c r="AH117" i="27"/>
  <c r="C118" i="27"/>
  <c r="D118" i="27"/>
  <c r="F118" i="27"/>
  <c r="H118" i="27"/>
  <c r="K118" i="27"/>
  <c r="L118" i="27" s="1"/>
  <c r="M118" i="27" s="1"/>
  <c r="O118" i="27"/>
  <c r="U118" i="27"/>
  <c r="X118" i="27"/>
  <c r="Z118" i="27"/>
  <c r="AB118" i="27"/>
  <c r="AD118" i="27"/>
  <c r="AH118" i="27"/>
  <c r="C119" i="27"/>
  <c r="D119" i="27"/>
  <c r="F119" i="27"/>
  <c r="H119" i="27"/>
  <c r="K119" i="27"/>
  <c r="L119" i="27" s="1"/>
  <c r="M119" i="27" s="1"/>
  <c r="O119" i="27"/>
  <c r="U119" i="27"/>
  <c r="V119" i="27" s="1"/>
  <c r="AE119" i="27" s="1"/>
  <c r="X119" i="27"/>
  <c r="Z119" i="27"/>
  <c r="AB119" i="27"/>
  <c r="AD119" i="27"/>
  <c r="AH119" i="27"/>
  <c r="C120" i="27"/>
  <c r="D120" i="27"/>
  <c r="F120" i="27"/>
  <c r="H120" i="27"/>
  <c r="K120" i="27"/>
  <c r="L120" i="27" s="1"/>
  <c r="M120" i="27" s="1"/>
  <c r="O120" i="27"/>
  <c r="U120" i="27"/>
  <c r="X120" i="27"/>
  <c r="Z120" i="27"/>
  <c r="AB120" i="27"/>
  <c r="AD120" i="27"/>
  <c r="AH120" i="27"/>
  <c r="C121" i="27"/>
  <c r="D121" i="27"/>
  <c r="F121" i="27"/>
  <c r="H121" i="27"/>
  <c r="K121" i="27"/>
  <c r="L121" i="27" s="1"/>
  <c r="M121" i="27" s="1"/>
  <c r="O121" i="27"/>
  <c r="V121" i="27" s="1"/>
  <c r="AE121" i="27" s="1"/>
  <c r="U121" i="27"/>
  <c r="X121" i="27"/>
  <c r="Z121" i="27"/>
  <c r="AB121" i="27"/>
  <c r="AD121" i="27"/>
  <c r="AH121" i="27"/>
  <c r="C122" i="27"/>
  <c r="D122" i="27"/>
  <c r="F122" i="27"/>
  <c r="H122" i="27"/>
  <c r="K122" i="27"/>
  <c r="L122" i="27" s="1"/>
  <c r="M122" i="27" s="1"/>
  <c r="O122" i="27"/>
  <c r="U122" i="27"/>
  <c r="X122" i="27"/>
  <c r="Z122" i="27"/>
  <c r="AB122" i="27"/>
  <c r="AD122" i="27"/>
  <c r="AH122" i="27"/>
  <c r="C123" i="27"/>
  <c r="D123" i="27"/>
  <c r="F123" i="27"/>
  <c r="H123" i="27"/>
  <c r="K123" i="27"/>
  <c r="L123" i="27" s="1"/>
  <c r="M123" i="27" s="1"/>
  <c r="O123" i="27"/>
  <c r="U123" i="27"/>
  <c r="X123" i="27"/>
  <c r="Z123" i="27"/>
  <c r="AB123" i="27"/>
  <c r="AD123" i="27"/>
  <c r="AH123" i="27"/>
  <c r="C124" i="27"/>
  <c r="D124" i="27"/>
  <c r="F124" i="27"/>
  <c r="H124" i="27"/>
  <c r="K124" i="27"/>
  <c r="L124" i="27" s="1"/>
  <c r="M124" i="27" s="1"/>
  <c r="O124" i="27"/>
  <c r="U124" i="27"/>
  <c r="X124" i="27"/>
  <c r="Z124" i="27"/>
  <c r="AB124" i="27"/>
  <c r="AD124" i="27"/>
  <c r="AH124" i="27"/>
  <c r="C125" i="27"/>
  <c r="D125" i="27"/>
  <c r="F125" i="27"/>
  <c r="H125" i="27"/>
  <c r="K125" i="27"/>
  <c r="L125" i="27" s="1"/>
  <c r="M125" i="27" s="1"/>
  <c r="O125" i="27"/>
  <c r="V125" i="27" s="1"/>
  <c r="AE125" i="27" s="1"/>
  <c r="U125" i="27"/>
  <c r="X125" i="27"/>
  <c r="Z125" i="27"/>
  <c r="AB125" i="27"/>
  <c r="AD125" i="27"/>
  <c r="AH125" i="27"/>
  <c r="C126" i="27"/>
  <c r="D126" i="27"/>
  <c r="F126" i="27"/>
  <c r="H126" i="27"/>
  <c r="K126" i="27"/>
  <c r="L126" i="27" s="1"/>
  <c r="M126" i="27" s="1"/>
  <c r="O126" i="27"/>
  <c r="U126" i="27"/>
  <c r="X126" i="27"/>
  <c r="Z126" i="27"/>
  <c r="AB126" i="27"/>
  <c r="AD126" i="27"/>
  <c r="AH126" i="27"/>
  <c r="C127" i="27"/>
  <c r="D127" i="27"/>
  <c r="F127" i="27"/>
  <c r="H127" i="27"/>
  <c r="K127" i="27"/>
  <c r="L127" i="27" s="1"/>
  <c r="M127" i="27" s="1"/>
  <c r="O127" i="27"/>
  <c r="U127" i="27"/>
  <c r="X127" i="27"/>
  <c r="Z127" i="27"/>
  <c r="AB127" i="27"/>
  <c r="AD127" i="27"/>
  <c r="AH127" i="27"/>
  <c r="C128" i="27"/>
  <c r="D128" i="27"/>
  <c r="F128" i="27"/>
  <c r="H128" i="27"/>
  <c r="K128" i="27"/>
  <c r="L128" i="27" s="1"/>
  <c r="M128" i="27" s="1"/>
  <c r="O128" i="27"/>
  <c r="U128" i="27"/>
  <c r="X128" i="27"/>
  <c r="Z128" i="27"/>
  <c r="AB128" i="27"/>
  <c r="AD128" i="27"/>
  <c r="AH128" i="27"/>
  <c r="C129" i="27"/>
  <c r="D129" i="27"/>
  <c r="F129" i="27"/>
  <c r="H129" i="27"/>
  <c r="K129" i="27"/>
  <c r="L129" i="27" s="1"/>
  <c r="M129" i="27" s="1"/>
  <c r="O129" i="27"/>
  <c r="U129" i="27"/>
  <c r="V129" i="27"/>
  <c r="X129" i="27"/>
  <c r="Z129" i="27"/>
  <c r="AB129" i="27"/>
  <c r="AD129" i="27"/>
  <c r="AH129" i="27"/>
  <c r="C130" i="27"/>
  <c r="D130" i="27"/>
  <c r="F130" i="27"/>
  <c r="H130" i="27"/>
  <c r="K130" i="27"/>
  <c r="L130" i="27" s="1"/>
  <c r="M130" i="27" s="1"/>
  <c r="O130" i="27"/>
  <c r="U130" i="27"/>
  <c r="V130" i="27" s="1"/>
  <c r="AE130" i="27" s="1"/>
  <c r="X130" i="27"/>
  <c r="Z130" i="27"/>
  <c r="AB130" i="27"/>
  <c r="AD130" i="27"/>
  <c r="AH130" i="27"/>
  <c r="C131" i="27"/>
  <c r="D131" i="27"/>
  <c r="F131" i="27"/>
  <c r="H131" i="27"/>
  <c r="K131" i="27"/>
  <c r="L131" i="27" s="1"/>
  <c r="M131" i="27" s="1"/>
  <c r="O131" i="27"/>
  <c r="U131" i="27"/>
  <c r="V131" i="27" s="1"/>
  <c r="X131" i="27"/>
  <c r="Z131" i="27"/>
  <c r="AB131" i="27"/>
  <c r="AD131" i="27"/>
  <c r="AH131" i="27"/>
  <c r="C132" i="27"/>
  <c r="D132" i="27"/>
  <c r="F132" i="27"/>
  <c r="H132" i="27"/>
  <c r="K132" i="27"/>
  <c r="L132" i="27" s="1"/>
  <c r="M132" i="27" s="1"/>
  <c r="O132" i="27"/>
  <c r="U132" i="27"/>
  <c r="X132" i="27"/>
  <c r="Z132" i="27"/>
  <c r="AB132" i="27"/>
  <c r="AD132" i="27"/>
  <c r="AH132" i="27"/>
  <c r="C133" i="27"/>
  <c r="D133" i="27"/>
  <c r="F133" i="27"/>
  <c r="H133" i="27"/>
  <c r="K133" i="27"/>
  <c r="L133" i="27" s="1"/>
  <c r="M133" i="27" s="1"/>
  <c r="O133" i="27"/>
  <c r="U133" i="27"/>
  <c r="V133" i="27" s="1"/>
  <c r="AE133" i="27" s="1"/>
  <c r="X133" i="27"/>
  <c r="Z133" i="27"/>
  <c r="AB133" i="27"/>
  <c r="AD133" i="27"/>
  <c r="AH133" i="27"/>
  <c r="C134" i="27"/>
  <c r="D134" i="27"/>
  <c r="F134" i="27"/>
  <c r="H134" i="27"/>
  <c r="K134" i="27"/>
  <c r="L134" i="27" s="1"/>
  <c r="M134" i="27" s="1"/>
  <c r="O134" i="27"/>
  <c r="U134" i="27"/>
  <c r="V134" i="27" s="1"/>
  <c r="AE134" i="27" s="1"/>
  <c r="X134" i="27"/>
  <c r="Z134" i="27"/>
  <c r="AB134" i="27"/>
  <c r="AD134" i="27"/>
  <c r="AH134" i="27"/>
  <c r="C135" i="27"/>
  <c r="D135" i="27"/>
  <c r="F135" i="27"/>
  <c r="H135" i="27"/>
  <c r="K135" i="27"/>
  <c r="L135" i="27" s="1"/>
  <c r="M135" i="27" s="1"/>
  <c r="O135" i="27"/>
  <c r="U135" i="27"/>
  <c r="X135" i="27"/>
  <c r="Z135" i="27"/>
  <c r="AB135" i="27"/>
  <c r="AD135" i="27"/>
  <c r="AH135" i="27"/>
  <c r="C136" i="27"/>
  <c r="D136" i="27"/>
  <c r="F136" i="27"/>
  <c r="H136" i="27"/>
  <c r="K136" i="27"/>
  <c r="L136" i="27" s="1"/>
  <c r="M136" i="27" s="1"/>
  <c r="O136" i="27"/>
  <c r="U136" i="27"/>
  <c r="X136" i="27"/>
  <c r="Z136" i="27"/>
  <c r="AB136" i="27"/>
  <c r="AD136" i="27"/>
  <c r="AH136" i="27"/>
  <c r="C137" i="27"/>
  <c r="D137" i="27"/>
  <c r="F137" i="27"/>
  <c r="H137" i="27"/>
  <c r="K137" i="27"/>
  <c r="L137" i="27" s="1"/>
  <c r="M137" i="27" s="1"/>
  <c r="O137" i="27"/>
  <c r="V137" i="27" s="1"/>
  <c r="AE137" i="27" s="1"/>
  <c r="U137" i="27"/>
  <c r="X137" i="27"/>
  <c r="Z137" i="27"/>
  <c r="AB137" i="27"/>
  <c r="AD137" i="27"/>
  <c r="AH137" i="27"/>
  <c r="C138" i="27"/>
  <c r="D138" i="27"/>
  <c r="F138" i="27"/>
  <c r="H138" i="27"/>
  <c r="K138" i="27"/>
  <c r="L138" i="27" s="1"/>
  <c r="M138" i="27" s="1"/>
  <c r="O138" i="27"/>
  <c r="U138" i="27"/>
  <c r="X138" i="27"/>
  <c r="Z138" i="27"/>
  <c r="AB138" i="27"/>
  <c r="AD138" i="27"/>
  <c r="AH138" i="27"/>
  <c r="C139" i="27"/>
  <c r="D139" i="27"/>
  <c r="F139" i="27"/>
  <c r="H139" i="27"/>
  <c r="K139" i="27"/>
  <c r="L139" i="27" s="1"/>
  <c r="M139" i="27" s="1"/>
  <c r="O139" i="27"/>
  <c r="U139" i="27"/>
  <c r="X139" i="27"/>
  <c r="Z139" i="27"/>
  <c r="AB139" i="27"/>
  <c r="AD139" i="27"/>
  <c r="AH139" i="27"/>
  <c r="C140" i="27"/>
  <c r="D140" i="27"/>
  <c r="F140" i="27"/>
  <c r="H140" i="27"/>
  <c r="K140" i="27"/>
  <c r="L140" i="27" s="1"/>
  <c r="M140" i="27" s="1"/>
  <c r="O140" i="27"/>
  <c r="U140" i="27"/>
  <c r="X140" i="27"/>
  <c r="Z140" i="27"/>
  <c r="AB140" i="27"/>
  <c r="AD140" i="27"/>
  <c r="AH140" i="27"/>
  <c r="C141" i="27"/>
  <c r="D141" i="27"/>
  <c r="F141" i="27"/>
  <c r="H141" i="27"/>
  <c r="K141" i="27"/>
  <c r="L141" i="27" s="1"/>
  <c r="M141" i="27" s="1"/>
  <c r="O141" i="27"/>
  <c r="V141" i="27" s="1"/>
  <c r="AE141" i="27" s="1"/>
  <c r="U141" i="27"/>
  <c r="X141" i="27"/>
  <c r="Z141" i="27"/>
  <c r="AB141" i="27"/>
  <c r="AD141" i="27"/>
  <c r="AH141" i="27"/>
  <c r="C142" i="27"/>
  <c r="D142" i="27"/>
  <c r="F142" i="27"/>
  <c r="H142" i="27"/>
  <c r="K142" i="27"/>
  <c r="L142" i="27" s="1"/>
  <c r="M142" i="27" s="1"/>
  <c r="O142" i="27"/>
  <c r="U142" i="27"/>
  <c r="X142" i="27"/>
  <c r="Z142" i="27"/>
  <c r="AB142" i="27"/>
  <c r="AD142" i="27"/>
  <c r="AH142" i="27"/>
  <c r="C143" i="27"/>
  <c r="D143" i="27"/>
  <c r="F143" i="27"/>
  <c r="H143" i="27"/>
  <c r="K143" i="27"/>
  <c r="L143" i="27" s="1"/>
  <c r="M143" i="27" s="1"/>
  <c r="O143" i="27"/>
  <c r="U143" i="27"/>
  <c r="X143" i="27"/>
  <c r="Z143" i="27"/>
  <c r="AB143" i="27"/>
  <c r="AD143" i="27"/>
  <c r="AH143" i="27"/>
  <c r="C144" i="27"/>
  <c r="D144" i="27"/>
  <c r="F144" i="27"/>
  <c r="H144" i="27"/>
  <c r="K144" i="27"/>
  <c r="L144" i="27" s="1"/>
  <c r="M144" i="27" s="1"/>
  <c r="O144" i="27"/>
  <c r="U144" i="27"/>
  <c r="X144" i="27"/>
  <c r="Z144" i="27"/>
  <c r="AB144" i="27"/>
  <c r="AD144" i="27"/>
  <c r="AH144" i="27"/>
  <c r="C145" i="27"/>
  <c r="D145" i="27"/>
  <c r="F145" i="27"/>
  <c r="H145" i="27"/>
  <c r="K145" i="27"/>
  <c r="L145" i="27" s="1"/>
  <c r="M145" i="27" s="1"/>
  <c r="O145" i="27"/>
  <c r="U145" i="27"/>
  <c r="V145" i="27"/>
  <c r="AE145" i="27" s="1"/>
  <c r="X145" i="27"/>
  <c r="Z145" i="27"/>
  <c r="AB145" i="27"/>
  <c r="AD145" i="27"/>
  <c r="AH145" i="27"/>
  <c r="C146" i="27"/>
  <c r="D146" i="27"/>
  <c r="F146" i="27"/>
  <c r="H146" i="27"/>
  <c r="K146" i="27"/>
  <c r="L146" i="27" s="1"/>
  <c r="M146" i="27" s="1"/>
  <c r="O146" i="27"/>
  <c r="U146" i="27"/>
  <c r="V146" i="27" s="1"/>
  <c r="X146" i="27"/>
  <c r="Z146" i="27"/>
  <c r="AB146" i="27"/>
  <c r="AD146" i="27"/>
  <c r="AH146" i="27"/>
  <c r="C147" i="27"/>
  <c r="D147" i="27"/>
  <c r="F147" i="27"/>
  <c r="H147" i="27"/>
  <c r="K147" i="27"/>
  <c r="L147" i="27" s="1"/>
  <c r="M147" i="27" s="1"/>
  <c r="O147" i="27"/>
  <c r="U147" i="27"/>
  <c r="V147" i="27" s="1"/>
  <c r="AE147" i="27" s="1"/>
  <c r="X147" i="27"/>
  <c r="Z147" i="27"/>
  <c r="AB147" i="27"/>
  <c r="AD147" i="27"/>
  <c r="AH147" i="27"/>
  <c r="C148" i="27"/>
  <c r="D148" i="27"/>
  <c r="F148" i="27"/>
  <c r="H148" i="27"/>
  <c r="K148" i="27"/>
  <c r="L148" i="27" s="1"/>
  <c r="M148" i="27" s="1"/>
  <c r="O148" i="27"/>
  <c r="U148" i="27"/>
  <c r="X148" i="27"/>
  <c r="Z148" i="27"/>
  <c r="AB148" i="27"/>
  <c r="AD148" i="27"/>
  <c r="AH148" i="27"/>
  <c r="C149" i="27"/>
  <c r="D149" i="27"/>
  <c r="F149" i="27"/>
  <c r="H149" i="27"/>
  <c r="K149" i="27"/>
  <c r="L149" i="27" s="1"/>
  <c r="M149" i="27" s="1"/>
  <c r="O149" i="27"/>
  <c r="U149" i="27"/>
  <c r="V149" i="27"/>
  <c r="AE149" i="27" s="1"/>
  <c r="X149" i="27"/>
  <c r="Z149" i="27"/>
  <c r="AB149" i="27"/>
  <c r="AD149" i="27"/>
  <c r="AH149" i="27"/>
  <c r="C150" i="27"/>
  <c r="D150" i="27"/>
  <c r="F150" i="27"/>
  <c r="H150" i="27"/>
  <c r="K150" i="27"/>
  <c r="L150" i="27" s="1"/>
  <c r="M150" i="27" s="1"/>
  <c r="O150" i="27"/>
  <c r="U150" i="27"/>
  <c r="X150" i="27"/>
  <c r="Z150" i="27"/>
  <c r="AB150" i="27"/>
  <c r="AD150" i="27"/>
  <c r="AH150" i="27"/>
  <c r="C151" i="27"/>
  <c r="D151" i="27"/>
  <c r="F151" i="27"/>
  <c r="H151" i="27"/>
  <c r="K151" i="27"/>
  <c r="L151" i="27" s="1"/>
  <c r="M151" i="27" s="1"/>
  <c r="O151" i="27"/>
  <c r="U151" i="27"/>
  <c r="V151" i="27" s="1"/>
  <c r="AE151" i="27" s="1"/>
  <c r="X151" i="27"/>
  <c r="Z151" i="27"/>
  <c r="AB151" i="27"/>
  <c r="AD151" i="27"/>
  <c r="AH151" i="27"/>
  <c r="C152" i="27"/>
  <c r="D152" i="27"/>
  <c r="F152" i="27"/>
  <c r="H152" i="27"/>
  <c r="K152" i="27"/>
  <c r="L152" i="27" s="1"/>
  <c r="M152" i="27" s="1"/>
  <c r="O152" i="27"/>
  <c r="U152" i="27"/>
  <c r="X152" i="27"/>
  <c r="Z152" i="27"/>
  <c r="AB152" i="27"/>
  <c r="AD152" i="27"/>
  <c r="AH152" i="27"/>
  <c r="C153" i="27"/>
  <c r="D153" i="27"/>
  <c r="F153" i="27"/>
  <c r="H153" i="27"/>
  <c r="K153" i="27"/>
  <c r="L153" i="27" s="1"/>
  <c r="M153" i="27" s="1"/>
  <c r="O153" i="27"/>
  <c r="V153" i="27" s="1"/>
  <c r="AE153" i="27" s="1"/>
  <c r="U153" i="27"/>
  <c r="X153" i="27"/>
  <c r="Z153" i="27"/>
  <c r="AB153" i="27"/>
  <c r="AD153" i="27"/>
  <c r="AH153" i="27"/>
  <c r="C154" i="27"/>
  <c r="D154" i="27"/>
  <c r="F154" i="27"/>
  <c r="H154" i="27"/>
  <c r="K154" i="27"/>
  <c r="L154" i="27" s="1"/>
  <c r="M154" i="27" s="1"/>
  <c r="O154" i="27"/>
  <c r="U154" i="27"/>
  <c r="X154" i="27"/>
  <c r="Z154" i="27"/>
  <c r="AB154" i="27"/>
  <c r="AD154" i="27"/>
  <c r="AH154" i="27"/>
  <c r="C155" i="27"/>
  <c r="D155" i="27"/>
  <c r="F155" i="27"/>
  <c r="H155" i="27"/>
  <c r="K155" i="27"/>
  <c r="L155" i="27" s="1"/>
  <c r="M155" i="27" s="1"/>
  <c r="O155" i="27"/>
  <c r="U155" i="27"/>
  <c r="X155" i="27"/>
  <c r="Z155" i="27"/>
  <c r="AB155" i="27"/>
  <c r="AD155" i="27"/>
  <c r="AH155" i="27"/>
  <c r="C156" i="27"/>
  <c r="D156" i="27"/>
  <c r="F156" i="27"/>
  <c r="H156" i="27"/>
  <c r="K156" i="27"/>
  <c r="L156" i="27" s="1"/>
  <c r="M156" i="27" s="1"/>
  <c r="O156" i="27"/>
  <c r="U156" i="27"/>
  <c r="X156" i="27"/>
  <c r="Z156" i="27"/>
  <c r="AB156" i="27"/>
  <c r="AD156" i="27"/>
  <c r="AH156" i="27"/>
  <c r="C157" i="27"/>
  <c r="D157" i="27"/>
  <c r="F157" i="27"/>
  <c r="H157" i="27"/>
  <c r="K157" i="27"/>
  <c r="L157" i="27" s="1"/>
  <c r="M157" i="27" s="1"/>
  <c r="O157" i="27"/>
  <c r="U157" i="27"/>
  <c r="X157" i="27"/>
  <c r="Z157" i="27"/>
  <c r="AB157" i="27"/>
  <c r="AD157" i="27"/>
  <c r="AH157" i="27"/>
  <c r="C158" i="27"/>
  <c r="D158" i="27"/>
  <c r="F158" i="27"/>
  <c r="H158" i="27"/>
  <c r="K158" i="27"/>
  <c r="L158" i="27" s="1"/>
  <c r="M158" i="27" s="1"/>
  <c r="O158" i="27"/>
  <c r="U158" i="27"/>
  <c r="X158" i="27"/>
  <c r="Z158" i="27"/>
  <c r="AB158" i="27"/>
  <c r="AD158" i="27"/>
  <c r="AH158" i="27"/>
  <c r="C159" i="27"/>
  <c r="D159" i="27"/>
  <c r="F159" i="27"/>
  <c r="H159" i="27"/>
  <c r="K159" i="27"/>
  <c r="L159" i="27" s="1"/>
  <c r="M159" i="27" s="1"/>
  <c r="O159" i="27"/>
  <c r="V159" i="27" s="1"/>
  <c r="AE159" i="27" s="1"/>
  <c r="U159" i="27"/>
  <c r="X159" i="27"/>
  <c r="Z159" i="27"/>
  <c r="AB159" i="27"/>
  <c r="AD159" i="27"/>
  <c r="AH159" i="27"/>
  <c r="C160" i="27"/>
  <c r="D160" i="27"/>
  <c r="F160" i="27"/>
  <c r="H160" i="27"/>
  <c r="K160" i="27"/>
  <c r="L160" i="27" s="1"/>
  <c r="M160" i="27" s="1"/>
  <c r="O160" i="27"/>
  <c r="U160" i="27"/>
  <c r="X160" i="27"/>
  <c r="Z160" i="27"/>
  <c r="AB160" i="27"/>
  <c r="AD160" i="27"/>
  <c r="AH160" i="27"/>
  <c r="C161" i="27"/>
  <c r="D161" i="27"/>
  <c r="F161" i="27"/>
  <c r="H161" i="27"/>
  <c r="K161" i="27"/>
  <c r="L161" i="27" s="1"/>
  <c r="M161" i="27" s="1"/>
  <c r="O161" i="27"/>
  <c r="U161" i="27"/>
  <c r="X161" i="27"/>
  <c r="Z161" i="27"/>
  <c r="AB161" i="27"/>
  <c r="AD161" i="27"/>
  <c r="AH161" i="27"/>
  <c r="C162" i="27"/>
  <c r="D162" i="27"/>
  <c r="F162" i="27"/>
  <c r="H162" i="27"/>
  <c r="K162" i="27"/>
  <c r="L162" i="27" s="1"/>
  <c r="M162" i="27" s="1"/>
  <c r="O162" i="27"/>
  <c r="U162" i="27"/>
  <c r="X162" i="27"/>
  <c r="Z162" i="27"/>
  <c r="AB162" i="27"/>
  <c r="AD162" i="27"/>
  <c r="AH162" i="27"/>
  <c r="C163" i="27"/>
  <c r="D163" i="27"/>
  <c r="F163" i="27"/>
  <c r="H163" i="27"/>
  <c r="K163" i="27"/>
  <c r="L163" i="27" s="1"/>
  <c r="M163" i="27" s="1"/>
  <c r="O163" i="27"/>
  <c r="U163" i="27"/>
  <c r="V163" i="27"/>
  <c r="X163" i="27"/>
  <c r="Z163" i="27"/>
  <c r="AB163" i="27"/>
  <c r="AD163" i="27"/>
  <c r="AH163" i="27"/>
  <c r="C164" i="27"/>
  <c r="D164" i="27"/>
  <c r="F164" i="27"/>
  <c r="H164" i="27"/>
  <c r="K164" i="27"/>
  <c r="L164" i="27" s="1"/>
  <c r="M164" i="27" s="1"/>
  <c r="O164" i="27"/>
  <c r="U164" i="27"/>
  <c r="V164" i="27" s="1"/>
  <c r="AE164" i="27" s="1"/>
  <c r="X164" i="27"/>
  <c r="Z164" i="27"/>
  <c r="AB164" i="27"/>
  <c r="AD164" i="27"/>
  <c r="AH164" i="27"/>
  <c r="C165" i="27"/>
  <c r="D165" i="27"/>
  <c r="F165" i="27"/>
  <c r="H165" i="27"/>
  <c r="K165" i="27"/>
  <c r="L165" i="27" s="1"/>
  <c r="M165" i="27" s="1"/>
  <c r="O165" i="27"/>
  <c r="U165" i="27"/>
  <c r="V165" i="27" s="1"/>
  <c r="X165" i="27"/>
  <c r="Z165" i="27"/>
  <c r="AB165" i="27"/>
  <c r="AD165" i="27"/>
  <c r="AH165" i="27"/>
  <c r="C166" i="27"/>
  <c r="D166" i="27"/>
  <c r="F166" i="27"/>
  <c r="H166" i="27"/>
  <c r="K166" i="27"/>
  <c r="L166" i="27" s="1"/>
  <c r="M166" i="27" s="1"/>
  <c r="O166" i="27"/>
  <c r="U166" i="27"/>
  <c r="X166" i="27"/>
  <c r="Z166" i="27"/>
  <c r="AB166" i="27"/>
  <c r="AD166" i="27"/>
  <c r="AH166" i="27"/>
  <c r="C167" i="27"/>
  <c r="D167" i="27"/>
  <c r="F167" i="27"/>
  <c r="H167" i="27"/>
  <c r="K167" i="27"/>
  <c r="L167" i="27" s="1"/>
  <c r="M167" i="27" s="1"/>
  <c r="O167" i="27"/>
  <c r="U167" i="27"/>
  <c r="V167" i="27" s="1"/>
  <c r="AE167" i="27" s="1"/>
  <c r="X167" i="27"/>
  <c r="Z167" i="27"/>
  <c r="AB167" i="27"/>
  <c r="AD167" i="27"/>
  <c r="AH167" i="27"/>
  <c r="C168" i="27"/>
  <c r="D168" i="27"/>
  <c r="F168" i="27"/>
  <c r="H168" i="27"/>
  <c r="K168" i="27"/>
  <c r="L168" i="27" s="1"/>
  <c r="M168" i="27" s="1"/>
  <c r="O168" i="27"/>
  <c r="U168" i="27"/>
  <c r="V168" i="27" s="1"/>
  <c r="AE168" i="27" s="1"/>
  <c r="X168" i="27"/>
  <c r="Z168" i="27"/>
  <c r="AB168" i="27"/>
  <c r="AD168" i="27"/>
  <c r="AH168" i="27"/>
  <c r="C169" i="27"/>
  <c r="D169" i="27"/>
  <c r="F169" i="27"/>
  <c r="H169" i="27"/>
  <c r="K169" i="27"/>
  <c r="L169" i="27" s="1"/>
  <c r="M169" i="27" s="1"/>
  <c r="O169" i="27"/>
  <c r="U169" i="27"/>
  <c r="X169" i="27"/>
  <c r="Z169" i="27"/>
  <c r="AB169" i="27"/>
  <c r="AD169" i="27"/>
  <c r="AH169" i="27"/>
  <c r="C170" i="27"/>
  <c r="D170" i="27"/>
  <c r="F170" i="27"/>
  <c r="H170" i="27"/>
  <c r="K170" i="27"/>
  <c r="L170" i="27" s="1"/>
  <c r="M170" i="27" s="1"/>
  <c r="O170" i="27"/>
  <c r="U170" i="27"/>
  <c r="X170" i="27"/>
  <c r="Z170" i="27"/>
  <c r="AB170" i="27"/>
  <c r="AD170" i="27"/>
  <c r="AH170" i="27"/>
  <c r="C171" i="27"/>
  <c r="D171" i="27"/>
  <c r="F171" i="27"/>
  <c r="H171" i="27"/>
  <c r="K171" i="27"/>
  <c r="L171" i="27" s="1"/>
  <c r="M171" i="27" s="1"/>
  <c r="O171" i="27"/>
  <c r="V171" i="27" s="1"/>
  <c r="AE171" i="27" s="1"/>
  <c r="U171" i="27"/>
  <c r="X171" i="27"/>
  <c r="Z171" i="27"/>
  <c r="AB171" i="27"/>
  <c r="AD171" i="27"/>
  <c r="AH171" i="27"/>
  <c r="C172" i="27"/>
  <c r="D172" i="27"/>
  <c r="F172" i="27"/>
  <c r="H172" i="27"/>
  <c r="K172" i="27"/>
  <c r="L172" i="27" s="1"/>
  <c r="M172" i="27" s="1"/>
  <c r="O172" i="27"/>
  <c r="U172" i="27"/>
  <c r="X172" i="27"/>
  <c r="Z172" i="27"/>
  <c r="AB172" i="27"/>
  <c r="AD172" i="27"/>
  <c r="AH172" i="27"/>
  <c r="C173" i="27"/>
  <c r="D173" i="27"/>
  <c r="F173" i="27"/>
  <c r="H173" i="27"/>
  <c r="K173" i="27"/>
  <c r="L173" i="27" s="1"/>
  <c r="M173" i="27" s="1"/>
  <c r="O173" i="27"/>
  <c r="U173" i="27"/>
  <c r="X173" i="27"/>
  <c r="Z173" i="27"/>
  <c r="AB173" i="27"/>
  <c r="AD173" i="27"/>
  <c r="AH173" i="27"/>
  <c r="C174" i="27"/>
  <c r="D174" i="27"/>
  <c r="F174" i="27"/>
  <c r="H174" i="27"/>
  <c r="K174" i="27"/>
  <c r="L174" i="27" s="1"/>
  <c r="M174" i="27" s="1"/>
  <c r="O174" i="27"/>
  <c r="U174" i="27"/>
  <c r="X174" i="27"/>
  <c r="Z174" i="27"/>
  <c r="AB174" i="27"/>
  <c r="AD174" i="27"/>
  <c r="AH174" i="27"/>
  <c r="C175" i="27"/>
  <c r="D175" i="27"/>
  <c r="F175" i="27"/>
  <c r="H175" i="27"/>
  <c r="K175" i="27"/>
  <c r="L175" i="27" s="1"/>
  <c r="M175" i="27" s="1"/>
  <c r="O175" i="27"/>
  <c r="V175" i="27" s="1"/>
  <c r="AE175" i="27" s="1"/>
  <c r="U175" i="27"/>
  <c r="X175" i="27"/>
  <c r="Z175" i="27"/>
  <c r="AB175" i="27"/>
  <c r="AD175" i="27"/>
  <c r="AH175" i="27"/>
  <c r="C176" i="27"/>
  <c r="D176" i="27"/>
  <c r="F176" i="27"/>
  <c r="H176" i="27"/>
  <c r="K176" i="27"/>
  <c r="L176" i="27" s="1"/>
  <c r="M176" i="27" s="1"/>
  <c r="O176" i="27"/>
  <c r="U176" i="27"/>
  <c r="X176" i="27"/>
  <c r="Z176" i="27"/>
  <c r="AB176" i="27"/>
  <c r="AD176" i="27"/>
  <c r="AH176" i="27"/>
  <c r="C177" i="27"/>
  <c r="D177" i="27"/>
  <c r="F177" i="27"/>
  <c r="H177" i="27"/>
  <c r="K177" i="27"/>
  <c r="L177" i="27" s="1"/>
  <c r="M177" i="27" s="1"/>
  <c r="O177" i="27"/>
  <c r="U177" i="27"/>
  <c r="X177" i="27"/>
  <c r="Z177" i="27"/>
  <c r="AB177" i="27"/>
  <c r="AD177" i="27"/>
  <c r="AH177" i="27"/>
  <c r="C178" i="27"/>
  <c r="D178" i="27"/>
  <c r="F178" i="27"/>
  <c r="H178" i="27"/>
  <c r="K178" i="27"/>
  <c r="L178" i="27" s="1"/>
  <c r="M178" i="27" s="1"/>
  <c r="O178" i="27"/>
  <c r="U178" i="27"/>
  <c r="X178" i="27"/>
  <c r="Z178" i="27"/>
  <c r="AB178" i="27"/>
  <c r="AD178" i="27"/>
  <c r="AH178" i="27"/>
  <c r="C179" i="27"/>
  <c r="D179" i="27"/>
  <c r="F179" i="27"/>
  <c r="H179" i="27"/>
  <c r="K179" i="27"/>
  <c r="L179" i="27" s="1"/>
  <c r="M179" i="27" s="1"/>
  <c r="O179" i="27"/>
  <c r="U179" i="27"/>
  <c r="V179" i="27"/>
  <c r="AE179" i="27" s="1"/>
  <c r="X179" i="27"/>
  <c r="Z179" i="27"/>
  <c r="AB179" i="27"/>
  <c r="AD179" i="27"/>
  <c r="AH179" i="27"/>
  <c r="C180" i="27"/>
  <c r="D180" i="27"/>
  <c r="F180" i="27"/>
  <c r="H180" i="27"/>
  <c r="K180" i="27"/>
  <c r="L180" i="27" s="1"/>
  <c r="M180" i="27" s="1"/>
  <c r="O180" i="27"/>
  <c r="U180" i="27"/>
  <c r="V180" i="27" s="1"/>
  <c r="X180" i="27"/>
  <c r="Z180" i="27"/>
  <c r="AB180" i="27"/>
  <c r="AD180" i="27"/>
  <c r="AH180" i="27"/>
  <c r="C181" i="27"/>
  <c r="D181" i="27"/>
  <c r="F181" i="27"/>
  <c r="H181" i="27"/>
  <c r="K181" i="27"/>
  <c r="L181" i="27" s="1"/>
  <c r="M181" i="27" s="1"/>
  <c r="O181" i="27"/>
  <c r="U181" i="27"/>
  <c r="V181" i="27" s="1"/>
  <c r="AE181" i="27" s="1"/>
  <c r="X181" i="27"/>
  <c r="Z181" i="27"/>
  <c r="AB181" i="27"/>
  <c r="AD181" i="27"/>
  <c r="AH181" i="27"/>
  <c r="C182" i="27"/>
  <c r="D182" i="27"/>
  <c r="F182" i="27"/>
  <c r="H182" i="27"/>
  <c r="K182" i="27"/>
  <c r="L182" i="27" s="1"/>
  <c r="M182" i="27" s="1"/>
  <c r="O182" i="27"/>
  <c r="U182" i="27"/>
  <c r="X182" i="27"/>
  <c r="Z182" i="27"/>
  <c r="AB182" i="27"/>
  <c r="AD182" i="27"/>
  <c r="AH182" i="27"/>
  <c r="C183" i="27"/>
  <c r="D183" i="27"/>
  <c r="F183" i="27"/>
  <c r="H183" i="27"/>
  <c r="K183" i="27"/>
  <c r="L183" i="27" s="1"/>
  <c r="M183" i="27" s="1"/>
  <c r="O183" i="27"/>
  <c r="U183" i="27"/>
  <c r="V183" i="27"/>
  <c r="AE183" i="27" s="1"/>
  <c r="X183" i="27"/>
  <c r="Z183" i="27"/>
  <c r="AB183" i="27"/>
  <c r="AD183" i="27"/>
  <c r="AH183" i="27"/>
  <c r="C184" i="27"/>
  <c r="D184" i="27"/>
  <c r="F184" i="27"/>
  <c r="H184" i="27"/>
  <c r="K184" i="27"/>
  <c r="L184" i="27" s="1"/>
  <c r="M184" i="27" s="1"/>
  <c r="O184" i="27"/>
  <c r="U184" i="27"/>
  <c r="X184" i="27"/>
  <c r="Z184" i="27"/>
  <c r="AB184" i="27"/>
  <c r="AD184" i="27"/>
  <c r="AH184" i="27"/>
  <c r="C185" i="27"/>
  <c r="D185" i="27"/>
  <c r="F185" i="27"/>
  <c r="H185" i="27"/>
  <c r="K185" i="27"/>
  <c r="L185" i="27" s="1"/>
  <c r="M185" i="27" s="1"/>
  <c r="O185" i="27"/>
  <c r="U185" i="27"/>
  <c r="V185" i="27" s="1"/>
  <c r="AE185" i="27" s="1"/>
  <c r="X185" i="27"/>
  <c r="Z185" i="27"/>
  <c r="AB185" i="27"/>
  <c r="AD185" i="27"/>
  <c r="AH185" i="27"/>
  <c r="C186" i="27"/>
  <c r="D186" i="27"/>
  <c r="F186" i="27"/>
  <c r="H186" i="27"/>
  <c r="K186" i="27"/>
  <c r="L186" i="27" s="1"/>
  <c r="M186" i="27" s="1"/>
  <c r="O186" i="27"/>
  <c r="U186" i="27"/>
  <c r="X186" i="27"/>
  <c r="Z186" i="27"/>
  <c r="AB186" i="27"/>
  <c r="AD186" i="27"/>
  <c r="AH186" i="27"/>
  <c r="C187" i="27"/>
  <c r="D187" i="27"/>
  <c r="F187" i="27"/>
  <c r="H187" i="27"/>
  <c r="K187" i="27"/>
  <c r="L187" i="27" s="1"/>
  <c r="M187" i="27" s="1"/>
  <c r="O187" i="27"/>
  <c r="V187" i="27" s="1"/>
  <c r="AE187" i="27" s="1"/>
  <c r="U187" i="27"/>
  <c r="X187" i="27"/>
  <c r="Z187" i="27"/>
  <c r="AB187" i="27"/>
  <c r="AD187" i="27"/>
  <c r="AH187" i="27"/>
  <c r="C188" i="27"/>
  <c r="D188" i="27"/>
  <c r="F188" i="27"/>
  <c r="H188" i="27"/>
  <c r="K188" i="27"/>
  <c r="L188" i="27" s="1"/>
  <c r="M188" i="27" s="1"/>
  <c r="O188" i="27"/>
  <c r="U188" i="27"/>
  <c r="X188" i="27"/>
  <c r="Z188" i="27"/>
  <c r="AB188" i="27"/>
  <c r="AD188" i="27"/>
  <c r="AH188" i="27"/>
  <c r="C189" i="27"/>
  <c r="D189" i="27"/>
  <c r="F189" i="27"/>
  <c r="H189" i="27"/>
  <c r="K189" i="27"/>
  <c r="L189" i="27" s="1"/>
  <c r="M189" i="27" s="1"/>
  <c r="O189" i="27"/>
  <c r="U189" i="27"/>
  <c r="X189" i="27"/>
  <c r="Z189" i="27"/>
  <c r="AB189" i="27"/>
  <c r="AD189" i="27"/>
  <c r="AH189" i="27"/>
  <c r="C190" i="27"/>
  <c r="D190" i="27"/>
  <c r="F190" i="27"/>
  <c r="H190" i="27"/>
  <c r="K190" i="27"/>
  <c r="L190" i="27" s="1"/>
  <c r="M190" i="27" s="1"/>
  <c r="O190" i="27"/>
  <c r="U190" i="27"/>
  <c r="X190" i="27"/>
  <c r="Z190" i="27"/>
  <c r="AB190" i="27"/>
  <c r="AD190" i="27"/>
  <c r="AH190" i="27"/>
  <c r="C191" i="27"/>
  <c r="D191" i="27"/>
  <c r="F191" i="27"/>
  <c r="H191" i="27"/>
  <c r="K191" i="27"/>
  <c r="L191" i="27"/>
  <c r="M191" i="27" s="1"/>
  <c r="O191" i="27"/>
  <c r="U191" i="27"/>
  <c r="X191" i="27"/>
  <c r="Z191" i="27"/>
  <c r="AB191" i="27"/>
  <c r="AD191" i="27"/>
  <c r="AH191" i="27"/>
  <c r="C192" i="27"/>
  <c r="D192" i="27"/>
  <c r="F192" i="27"/>
  <c r="H192" i="27"/>
  <c r="K192" i="27"/>
  <c r="L192" i="27" s="1"/>
  <c r="M192" i="27" s="1"/>
  <c r="O192" i="27"/>
  <c r="U192" i="27"/>
  <c r="X192" i="27"/>
  <c r="Z192" i="27"/>
  <c r="AB192" i="27"/>
  <c r="AD192" i="27"/>
  <c r="AH192" i="27"/>
  <c r="C193" i="27"/>
  <c r="D193" i="27"/>
  <c r="F193" i="27"/>
  <c r="H193" i="27"/>
  <c r="K193" i="27"/>
  <c r="L193" i="27" s="1"/>
  <c r="M193" i="27" s="1"/>
  <c r="O193" i="27"/>
  <c r="U193" i="27"/>
  <c r="V193" i="27" s="1"/>
  <c r="X193" i="27"/>
  <c r="Z193" i="27"/>
  <c r="AB193" i="27"/>
  <c r="AD193" i="27"/>
  <c r="AH193" i="27"/>
  <c r="C194" i="27"/>
  <c r="D194" i="27"/>
  <c r="F194" i="27"/>
  <c r="H194" i="27"/>
  <c r="K194" i="27"/>
  <c r="L194" i="27" s="1"/>
  <c r="M194" i="27" s="1"/>
  <c r="O194" i="27"/>
  <c r="U194" i="27"/>
  <c r="X194" i="27"/>
  <c r="Z194" i="27"/>
  <c r="AB194" i="27"/>
  <c r="AD194" i="27"/>
  <c r="AH194" i="27"/>
  <c r="C195" i="27"/>
  <c r="D195" i="27"/>
  <c r="F195" i="27"/>
  <c r="H195" i="27"/>
  <c r="K195" i="27"/>
  <c r="L195" i="27" s="1"/>
  <c r="M195" i="27" s="1"/>
  <c r="O195" i="27"/>
  <c r="U195" i="27"/>
  <c r="X195" i="27"/>
  <c r="Z195" i="27"/>
  <c r="AB195" i="27"/>
  <c r="AD195" i="27"/>
  <c r="AH195" i="27"/>
  <c r="C196" i="27"/>
  <c r="D196" i="27"/>
  <c r="F196" i="27"/>
  <c r="H196" i="27"/>
  <c r="K196" i="27"/>
  <c r="L196" i="27" s="1"/>
  <c r="M196" i="27" s="1"/>
  <c r="O196" i="27"/>
  <c r="U196" i="27"/>
  <c r="X196" i="27"/>
  <c r="Z196" i="27"/>
  <c r="AB196" i="27"/>
  <c r="AD196" i="27"/>
  <c r="AH196" i="27"/>
  <c r="C197" i="27"/>
  <c r="D197" i="27"/>
  <c r="F197" i="27"/>
  <c r="H197" i="27"/>
  <c r="K197" i="27"/>
  <c r="L197" i="27"/>
  <c r="M197" i="27" s="1"/>
  <c r="O197" i="27"/>
  <c r="U197" i="27"/>
  <c r="X197" i="27"/>
  <c r="Z197" i="27"/>
  <c r="AB197" i="27"/>
  <c r="AD197" i="27"/>
  <c r="AH197" i="27"/>
  <c r="C198" i="27"/>
  <c r="D198" i="27"/>
  <c r="F198" i="27"/>
  <c r="H198" i="27"/>
  <c r="K198" i="27"/>
  <c r="L198" i="27" s="1"/>
  <c r="M198" i="27" s="1"/>
  <c r="O198" i="27"/>
  <c r="U198" i="27"/>
  <c r="X198" i="27"/>
  <c r="Z198" i="27"/>
  <c r="AB198" i="27"/>
  <c r="AD198" i="27"/>
  <c r="AH198" i="27"/>
  <c r="C199" i="27"/>
  <c r="D199" i="27"/>
  <c r="F199" i="27"/>
  <c r="H199" i="27"/>
  <c r="K199" i="27"/>
  <c r="L199" i="27" s="1"/>
  <c r="M199" i="27" s="1"/>
  <c r="O199" i="27"/>
  <c r="U199" i="27"/>
  <c r="X199" i="27"/>
  <c r="Z199" i="27"/>
  <c r="AB199" i="27"/>
  <c r="AD199" i="27"/>
  <c r="AH199" i="27"/>
  <c r="C200" i="27"/>
  <c r="D200" i="27"/>
  <c r="F200" i="27"/>
  <c r="H200" i="27"/>
  <c r="K200" i="27"/>
  <c r="L200" i="27" s="1"/>
  <c r="M200" i="27" s="1"/>
  <c r="O200" i="27"/>
  <c r="U200" i="27"/>
  <c r="X200" i="27"/>
  <c r="Z200" i="27"/>
  <c r="AB200" i="27"/>
  <c r="AD200" i="27"/>
  <c r="AH200" i="27"/>
  <c r="C201" i="27"/>
  <c r="D201" i="27"/>
  <c r="F201" i="27"/>
  <c r="H201" i="27"/>
  <c r="K201" i="27"/>
  <c r="L201" i="27" s="1"/>
  <c r="M201" i="27" s="1"/>
  <c r="O201" i="27"/>
  <c r="U201" i="27"/>
  <c r="V201" i="27" s="1"/>
  <c r="X201" i="27"/>
  <c r="Z201" i="27"/>
  <c r="AB201" i="27"/>
  <c r="AD201" i="27"/>
  <c r="AH201" i="27"/>
  <c r="C202" i="27"/>
  <c r="D202" i="27"/>
  <c r="F202" i="27"/>
  <c r="H202" i="27"/>
  <c r="K202" i="27"/>
  <c r="L202" i="27" s="1"/>
  <c r="M202" i="27" s="1"/>
  <c r="O202" i="27"/>
  <c r="U202" i="27"/>
  <c r="X202" i="27"/>
  <c r="Z202" i="27"/>
  <c r="AB202" i="27"/>
  <c r="AD202" i="27"/>
  <c r="AH202" i="27"/>
  <c r="C203" i="27"/>
  <c r="D203" i="27"/>
  <c r="F203" i="27"/>
  <c r="H203" i="27"/>
  <c r="K203" i="27"/>
  <c r="L203" i="27" s="1"/>
  <c r="M203" i="27" s="1"/>
  <c r="O203" i="27"/>
  <c r="U203" i="27"/>
  <c r="V203" i="27" s="1"/>
  <c r="X203" i="27"/>
  <c r="Z203" i="27"/>
  <c r="AB203" i="27"/>
  <c r="AD203" i="27"/>
  <c r="AH203" i="27"/>
  <c r="C204" i="27"/>
  <c r="D204" i="27"/>
  <c r="F204" i="27"/>
  <c r="H204" i="27"/>
  <c r="K204" i="27"/>
  <c r="L204" i="27" s="1"/>
  <c r="M204" i="27" s="1"/>
  <c r="O204" i="27"/>
  <c r="U204" i="27"/>
  <c r="X204" i="27"/>
  <c r="Z204" i="27"/>
  <c r="AB204" i="27"/>
  <c r="AD204" i="27"/>
  <c r="AH204" i="27"/>
  <c r="C205" i="27"/>
  <c r="D205" i="27"/>
  <c r="F205" i="27"/>
  <c r="H205" i="27"/>
  <c r="K205" i="27"/>
  <c r="L205" i="27"/>
  <c r="M205" i="27" s="1"/>
  <c r="O205" i="27"/>
  <c r="U205" i="27"/>
  <c r="X205" i="27"/>
  <c r="Z205" i="27"/>
  <c r="AB205" i="27"/>
  <c r="AD205" i="27"/>
  <c r="AH205" i="27"/>
  <c r="C206" i="27"/>
  <c r="D206" i="27"/>
  <c r="F206" i="27"/>
  <c r="H206" i="27"/>
  <c r="K206" i="27"/>
  <c r="L206" i="27" s="1"/>
  <c r="M206" i="27" s="1"/>
  <c r="O206" i="27"/>
  <c r="U206" i="27"/>
  <c r="X206" i="27"/>
  <c r="Z206" i="27"/>
  <c r="AB206" i="27"/>
  <c r="AD206" i="27"/>
  <c r="AH206" i="27"/>
  <c r="C207" i="27"/>
  <c r="D207" i="27"/>
  <c r="F207" i="27"/>
  <c r="H207" i="27"/>
  <c r="K207" i="27"/>
  <c r="L207" i="27"/>
  <c r="M207" i="27" s="1"/>
  <c r="O207" i="27"/>
  <c r="U207" i="27"/>
  <c r="X207" i="27"/>
  <c r="Z207" i="27"/>
  <c r="AB207" i="27"/>
  <c r="AD207" i="27"/>
  <c r="AH207" i="27"/>
  <c r="C208" i="27"/>
  <c r="D208" i="27"/>
  <c r="F208" i="27"/>
  <c r="H208" i="27"/>
  <c r="K208" i="27"/>
  <c r="L208" i="27" s="1"/>
  <c r="M208" i="27" s="1"/>
  <c r="O208" i="27"/>
  <c r="U208" i="27"/>
  <c r="X208" i="27"/>
  <c r="Z208" i="27"/>
  <c r="AB208" i="27"/>
  <c r="AD208" i="27"/>
  <c r="AH208" i="27"/>
  <c r="C209" i="27"/>
  <c r="D209" i="27"/>
  <c r="F209" i="27"/>
  <c r="H209" i="27"/>
  <c r="K209" i="27"/>
  <c r="L209" i="27" s="1"/>
  <c r="M209" i="27" s="1"/>
  <c r="O209" i="27"/>
  <c r="U209" i="27"/>
  <c r="V209" i="27" s="1"/>
  <c r="X209" i="27"/>
  <c r="Z209" i="27"/>
  <c r="AB209" i="27"/>
  <c r="AD209" i="27"/>
  <c r="AH209" i="27"/>
  <c r="C210" i="27"/>
  <c r="D210" i="27"/>
  <c r="F210" i="27"/>
  <c r="H210" i="27"/>
  <c r="K210" i="27"/>
  <c r="L210" i="27" s="1"/>
  <c r="M210" i="27" s="1"/>
  <c r="O210" i="27"/>
  <c r="U210" i="27"/>
  <c r="X210" i="27"/>
  <c r="Z210" i="27"/>
  <c r="AB210" i="27"/>
  <c r="AD210" i="27"/>
  <c r="AH210" i="27"/>
  <c r="C211" i="27"/>
  <c r="D211" i="27"/>
  <c r="F211" i="27"/>
  <c r="H211" i="27"/>
  <c r="K211" i="27"/>
  <c r="L211" i="27" s="1"/>
  <c r="M211" i="27" s="1"/>
  <c r="O211" i="27"/>
  <c r="U211" i="27"/>
  <c r="X211" i="27"/>
  <c r="Z211" i="27"/>
  <c r="AB211" i="27"/>
  <c r="AD211" i="27"/>
  <c r="AH211" i="27"/>
  <c r="C212" i="27"/>
  <c r="D212" i="27"/>
  <c r="F212" i="27"/>
  <c r="H212" i="27"/>
  <c r="K212" i="27"/>
  <c r="L212" i="27" s="1"/>
  <c r="M212" i="27" s="1"/>
  <c r="O212" i="27"/>
  <c r="U212" i="27"/>
  <c r="X212" i="27"/>
  <c r="Z212" i="27"/>
  <c r="AB212" i="27"/>
  <c r="AD212" i="27"/>
  <c r="AH212" i="27"/>
  <c r="C213" i="27"/>
  <c r="D213" i="27"/>
  <c r="F213" i="27"/>
  <c r="H213" i="27"/>
  <c r="K213" i="27"/>
  <c r="L213" i="27"/>
  <c r="M213" i="27" s="1"/>
  <c r="O213" i="27"/>
  <c r="U213" i="27"/>
  <c r="X213" i="27"/>
  <c r="Z213" i="27"/>
  <c r="AB213" i="27"/>
  <c r="AD213" i="27"/>
  <c r="AH213" i="27"/>
  <c r="C214" i="27"/>
  <c r="D214" i="27"/>
  <c r="F214" i="27"/>
  <c r="H214" i="27"/>
  <c r="K214" i="27"/>
  <c r="L214" i="27" s="1"/>
  <c r="M214" i="27" s="1"/>
  <c r="O214" i="27"/>
  <c r="U214" i="27"/>
  <c r="X214" i="27"/>
  <c r="Z214" i="27"/>
  <c r="AB214" i="27"/>
  <c r="AD214" i="27"/>
  <c r="AH214" i="27"/>
  <c r="C215" i="27"/>
  <c r="D215" i="27"/>
  <c r="F215" i="27"/>
  <c r="H215" i="27"/>
  <c r="K215" i="27"/>
  <c r="L215" i="27" s="1"/>
  <c r="M215" i="27" s="1"/>
  <c r="O215" i="27"/>
  <c r="U215" i="27"/>
  <c r="X215" i="27"/>
  <c r="Z215" i="27"/>
  <c r="AB215" i="27"/>
  <c r="AD215" i="27"/>
  <c r="AH215" i="27"/>
  <c r="C216" i="27"/>
  <c r="D216" i="27"/>
  <c r="F216" i="27"/>
  <c r="H216" i="27"/>
  <c r="K216" i="27"/>
  <c r="L216" i="27" s="1"/>
  <c r="M216" i="27" s="1"/>
  <c r="O216" i="27"/>
  <c r="U216" i="27"/>
  <c r="X216" i="27"/>
  <c r="Z216" i="27"/>
  <c r="AB216" i="27"/>
  <c r="AD216" i="27"/>
  <c r="AH216" i="27"/>
  <c r="C217" i="27"/>
  <c r="D217" i="27"/>
  <c r="F217" i="27"/>
  <c r="H217" i="27"/>
  <c r="K217" i="27"/>
  <c r="L217" i="27" s="1"/>
  <c r="M217" i="27" s="1"/>
  <c r="O217" i="27"/>
  <c r="U217" i="27"/>
  <c r="V217" i="27" s="1"/>
  <c r="X217" i="27"/>
  <c r="Z217" i="27"/>
  <c r="AB217" i="27"/>
  <c r="AD217" i="27"/>
  <c r="AH217" i="27"/>
  <c r="C218" i="27"/>
  <c r="D218" i="27"/>
  <c r="F218" i="27"/>
  <c r="H218" i="27"/>
  <c r="K218" i="27"/>
  <c r="L218" i="27" s="1"/>
  <c r="M218" i="27" s="1"/>
  <c r="O218" i="27"/>
  <c r="U218" i="27"/>
  <c r="X218" i="27"/>
  <c r="Z218" i="27"/>
  <c r="AB218" i="27"/>
  <c r="AD218" i="27"/>
  <c r="AH218" i="27"/>
  <c r="C219" i="27"/>
  <c r="D219" i="27"/>
  <c r="F219" i="27"/>
  <c r="H219" i="27"/>
  <c r="K219" i="27"/>
  <c r="L219" i="27" s="1"/>
  <c r="M219" i="27" s="1"/>
  <c r="O219" i="27"/>
  <c r="U219" i="27"/>
  <c r="V219" i="27" s="1"/>
  <c r="X219" i="27"/>
  <c r="Z219" i="27"/>
  <c r="AB219" i="27"/>
  <c r="AD219" i="27"/>
  <c r="AH219" i="27"/>
  <c r="C220" i="27"/>
  <c r="D220" i="27"/>
  <c r="F220" i="27"/>
  <c r="H220" i="27"/>
  <c r="K220" i="27"/>
  <c r="L220" i="27" s="1"/>
  <c r="M220" i="27" s="1"/>
  <c r="O220" i="27"/>
  <c r="U220" i="27"/>
  <c r="X220" i="27"/>
  <c r="Z220" i="27"/>
  <c r="AB220" i="27"/>
  <c r="AD220" i="27"/>
  <c r="AH220" i="27"/>
  <c r="C221" i="27"/>
  <c r="D221" i="27"/>
  <c r="F221" i="27"/>
  <c r="H221" i="27"/>
  <c r="K221" i="27"/>
  <c r="L221" i="27"/>
  <c r="M221" i="27" s="1"/>
  <c r="O221" i="27"/>
  <c r="U221" i="27"/>
  <c r="X221" i="27"/>
  <c r="Z221" i="27"/>
  <c r="AB221" i="27"/>
  <c r="AD221" i="27"/>
  <c r="AH221" i="27"/>
  <c r="C222" i="27"/>
  <c r="D222" i="27"/>
  <c r="F222" i="27"/>
  <c r="H222" i="27"/>
  <c r="K222" i="27"/>
  <c r="L222" i="27" s="1"/>
  <c r="M222" i="27" s="1"/>
  <c r="O222" i="27"/>
  <c r="U222" i="27"/>
  <c r="X222" i="27"/>
  <c r="Z222" i="27"/>
  <c r="AB222" i="27"/>
  <c r="AD222" i="27"/>
  <c r="AH222" i="27"/>
  <c r="C223" i="27"/>
  <c r="D223" i="27"/>
  <c r="F223" i="27"/>
  <c r="H223" i="27"/>
  <c r="K223" i="27"/>
  <c r="L223" i="27"/>
  <c r="M223" i="27" s="1"/>
  <c r="O223" i="27"/>
  <c r="U223" i="27"/>
  <c r="X223" i="27"/>
  <c r="Z223" i="27"/>
  <c r="AB223" i="27"/>
  <c r="AD223" i="27"/>
  <c r="AH223" i="27"/>
  <c r="C224" i="27"/>
  <c r="D224" i="27"/>
  <c r="F224" i="27"/>
  <c r="H224" i="27"/>
  <c r="K224" i="27"/>
  <c r="L224" i="27" s="1"/>
  <c r="M224" i="27" s="1"/>
  <c r="O224" i="27"/>
  <c r="U224" i="27"/>
  <c r="X224" i="27"/>
  <c r="Z224" i="27"/>
  <c r="AB224" i="27"/>
  <c r="AD224" i="27"/>
  <c r="AH224" i="27"/>
  <c r="C225" i="27"/>
  <c r="D225" i="27"/>
  <c r="F225" i="27"/>
  <c r="H225" i="27"/>
  <c r="K225" i="27"/>
  <c r="L225" i="27" s="1"/>
  <c r="M225" i="27" s="1"/>
  <c r="O225" i="27"/>
  <c r="U225" i="27"/>
  <c r="V225" i="27" s="1"/>
  <c r="X225" i="27"/>
  <c r="Z225" i="27"/>
  <c r="AB225" i="27"/>
  <c r="AD225" i="27"/>
  <c r="AH225" i="27"/>
  <c r="C226" i="27"/>
  <c r="D226" i="27"/>
  <c r="F226" i="27"/>
  <c r="H226" i="27"/>
  <c r="K226" i="27"/>
  <c r="L226" i="27" s="1"/>
  <c r="M226" i="27" s="1"/>
  <c r="O226" i="27"/>
  <c r="U226" i="27"/>
  <c r="X226" i="27"/>
  <c r="Z226" i="27"/>
  <c r="AB226" i="27"/>
  <c r="AD226" i="27"/>
  <c r="AH226" i="27"/>
  <c r="C227" i="27"/>
  <c r="D227" i="27"/>
  <c r="F227" i="27"/>
  <c r="H227" i="27"/>
  <c r="K227" i="27"/>
  <c r="L227" i="27" s="1"/>
  <c r="M227" i="27" s="1"/>
  <c r="O227" i="27"/>
  <c r="U227" i="27"/>
  <c r="X227" i="27"/>
  <c r="Z227" i="27"/>
  <c r="AB227" i="27"/>
  <c r="AD227" i="27"/>
  <c r="AH227" i="27"/>
  <c r="C228" i="27"/>
  <c r="D228" i="27"/>
  <c r="F228" i="27"/>
  <c r="H228" i="27"/>
  <c r="K228" i="27"/>
  <c r="L228" i="27" s="1"/>
  <c r="M228" i="27" s="1"/>
  <c r="O228" i="27"/>
  <c r="U228" i="27"/>
  <c r="X228" i="27"/>
  <c r="Z228" i="27"/>
  <c r="AB228" i="27"/>
  <c r="AD228" i="27"/>
  <c r="AH228" i="27"/>
  <c r="C229" i="27"/>
  <c r="D229" i="27"/>
  <c r="F229" i="27"/>
  <c r="H229" i="27"/>
  <c r="K229" i="27"/>
  <c r="L229" i="27"/>
  <c r="M229" i="27" s="1"/>
  <c r="O229" i="27"/>
  <c r="U229" i="27"/>
  <c r="X229" i="27"/>
  <c r="Z229" i="27"/>
  <c r="AB229" i="27"/>
  <c r="AD229" i="27"/>
  <c r="AH229" i="27"/>
  <c r="C230" i="27"/>
  <c r="D230" i="27"/>
  <c r="F230" i="27"/>
  <c r="H230" i="27"/>
  <c r="K230" i="27"/>
  <c r="L230" i="27" s="1"/>
  <c r="M230" i="27" s="1"/>
  <c r="O230" i="27"/>
  <c r="U230" i="27"/>
  <c r="X230" i="27"/>
  <c r="Z230" i="27"/>
  <c r="AB230" i="27"/>
  <c r="AD230" i="27"/>
  <c r="AH230" i="27"/>
  <c r="C231" i="27"/>
  <c r="D231" i="27"/>
  <c r="F231" i="27"/>
  <c r="H231" i="27"/>
  <c r="K231" i="27"/>
  <c r="L231" i="27" s="1"/>
  <c r="M231" i="27" s="1"/>
  <c r="O231" i="27"/>
  <c r="U231" i="27"/>
  <c r="X231" i="27"/>
  <c r="Z231" i="27"/>
  <c r="AB231" i="27"/>
  <c r="AD231" i="27"/>
  <c r="AH231" i="27"/>
  <c r="C232" i="27"/>
  <c r="D232" i="27"/>
  <c r="F232" i="27"/>
  <c r="H232" i="27"/>
  <c r="K232" i="27"/>
  <c r="L232" i="27" s="1"/>
  <c r="M232" i="27" s="1"/>
  <c r="O232" i="27"/>
  <c r="U232" i="27"/>
  <c r="X232" i="27"/>
  <c r="Z232" i="27"/>
  <c r="AB232" i="27"/>
  <c r="AD232" i="27"/>
  <c r="AH232" i="27"/>
  <c r="C233" i="27"/>
  <c r="D233" i="27"/>
  <c r="F233" i="27"/>
  <c r="H233" i="27"/>
  <c r="K233" i="27"/>
  <c r="L233" i="27" s="1"/>
  <c r="M233" i="27" s="1"/>
  <c r="O233" i="27"/>
  <c r="U233" i="27"/>
  <c r="V233" i="27"/>
  <c r="X233" i="27"/>
  <c r="Z233" i="27"/>
  <c r="AB233" i="27"/>
  <c r="AD233" i="27"/>
  <c r="AH233" i="27"/>
  <c r="C234" i="27"/>
  <c r="D234" i="27"/>
  <c r="F234" i="27"/>
  <c r="H234" i="27"/>
  <c r="K234" i="27"/>
  <c r="L234" i="27" s="1"/>
  <c r="M234" i="27" s="1"/>
  <c r="O234" i="27"/>
  <c r="U234" i="27"/>
  <c r="V234" i="27" s="1"/>
  <c r="X234" i="27"/>
  <c r="Z234" i="27"/>
  <c r="AB234" i="27"/>
  <c r="AD234" i="27"/>
  <c r="AH234" i="27"/>
  <c r="C235" i="27"/>
  <c r="D235" i="27"/>
  <c r="F235" i="27"/>
  <c r="H235" i="27"/>
  <c r="K235" i="27"/>
  <c r="L235" i="27" s="1"/>
  <c r="M235" i="27" s="1"/>
  <c r="O235" i="27"/>
  <c r="U235" i="27"/>
  <c r="V235" i="27"/>
  <c r="X235" i="27"/>
  <c r="Z235" i="27"/>
  <c r="AB235" i="27"/>
  <c r="AD235" i="27"/>
  <c r="AH235" i="27"/>
  <c r="C236" i="27"/>
  <c r="D236" i="27"/>
  <c r="F236" i="27"/>
  <c r="H236" i="27"/>
  <c r="K236" i="27"/>
  <c r="L236" i="27" s="1"/>
  <c r="M236" i="27" s="1"/>
  <c r="O236" i="27"/>
  <c r="U236" i="27"/>
  <c r="X236" i="27"/>
  <c r="Z236" i="27"/>
  <c r="AB236" i="27"/>
  <c r="AD236" i="27"/>
  <c r="AH236" i="27"/>
  <c r="C237" i="27"/>
  <c r="D237" i="27"/>
  <c r="F237" i="27"/>
  <c r="H237" i="27"/>
  <c r="K237" i="27"/>
  <c r="L237" i="27" s="1"/>
  <c r="M237" i="27" s="1"/>
  <c r="O237" i="27"/>
  <c r="V237" i="27" s="1"/>
  <c r="U237" i="27"/>
  <c r="X237" i="27"/>
  <c r="Z237" i="27"/>
  <c r="AB237" i="27"/>
  <c r="AD237" i="27"/>
  <c r="AH237" i="27"/>
  <c r="C238" i="27"/>
  <c r="D238" i="27"/>
  <c r="F238" i="27"/>
  <c r="H238" i="27"/>
  <c r="K238" i="27"/>
  <c r="L238" i="27" s="1"/>
  <c r="M238" i="27" s="1"/>
  <c r="O238" i="27"/>
  <c r="U238" i="27"/>
  <c r="X238" i="27"/>
  <c r="Z238" i="27"/>
  <c r="AB238" i="27"/>
  <c r="AD238" i="27"/>
  <c r="AH238" i="27"/>
  <c r="C239" i="27"/>
  <c r="D239" i="27"/>
  <c r="F239" i="27"/>
  <c r="H239" i="27"/>
  <c r="K239" i="27"/>
  <c r="L239" i="27" s="1"/>
  <c r="M239" i="27" s="1"/>
  <c r="O239" i="27"/>
  <c r="V239" i="27" s="1"/>
  <c r="U239" i="27"/>
  <c r="X239" i="27"/>
  <c r="Z239" i="27"/>
  <c r="AB239" i="27"/>
  <c r="AD239" i="27"/>
  <c r="AH239" i="27"/>
  <c r="C240" i="27"/>
  <c r="D240" i="27"/>
  <c r="F240" i="27"/>
  <c r="H240" i="27"/>
  <c r="K240" i="27"/>
  <c r="L240" i="27" s="1"/>
  <c r="M240" i="27" s="1"/>
  <c r="O240" i="27"/>
  <c r="U240" i="27"/>
  <c r="X240" i="27"/>
  <c r="Z240" i="27"/>
  <c r="AB240" i="27"/>
  <c r="AD240" i="27"/>
  <c r="AH240" i="27"/>
  <c r="C241" i="27"/>
  <c r="D241" i="27"/>
  <c r="F241" i="27"/>
  <c r="H241" i="27"/>
  <c r="K241" i="27"/>
  <c r="L241" i="27" s="1"/>
  <c r="M241" i="27" s="1"/>
  <c r="O241" i="27"/>
  <c r="U241" i="27"/>
  <c r="V241" i="27"/>
  <c r="X241" i="27"/>
  <c r="Z241" i="27"/>
  <c r="AB241" i="27"/>
  <c r="AD241" i="27"/>
  <c r="AH241" i="27"/>
  <c r="C242" i="27"/>
  <c r="D242" i="27"/>
  <c r="F242" i="27"/>
  <c r="H242" i="27"/>
  <c r="K242" i="27"/>
  <c r="L242" i="27" s="1"/>
  <c r="M242" i="27" s="1"/>
  <c r="O242" i="27"/>
  <c r="U242" i="27"/>
  <c r="V242" i="27" s="1"/>
  <c r="X242" i="27"/>
  <c r="Z242" i="27"/>
  <c r="AB242" i="27"/>
  <c r="AD242" i="27"/>
  <c r="AH242" i="27"/>
  <c r="C243" i="27"/>
  <c r="D243" i="27"/>
  <c r="F243" i="27"/>
  <c r="H243" i="27"/>
  <c r="K243" i="27"/>
  <c r="L243" i="27" s="1"/>
  <c r="M243" i="27" s="1"/>
  <c r="O243" i="27"/>
  <c r="U243" i="27"/>
  <c r="V243" i="27" s="1"/>
  <c r="X243" i="27"/>
  <c r="Z243" i="27"/>
  <c r="AB243" i="27"/>
  <c r="AD243" i="27"/>
  <c r="AH243" i="27"/>
  <c r="C244" i="27"/>
  <c r="D244" i="27"/>
  <c r="F244" i="27"/>
  <c r="H244" i="27"/>
  <c r="K244" i="27"/>
  <c r="L244" i="27" s="1"/>
  <c r="M244" i="27" s="1"/>
  <c r="O244" i="27"/>
  <c r="U244" i="27"/>
  <c r="V244" i="27" s="1"/>
  <c r="X244" i="27"/>
  <c r="Z244" i="27"/>
  <c r="AB244" i="27"/>
  <c r="AD244" i="27"/>
  <c r="AH244" i="27"/>
  <c r="C245" i="27"/>
  <c r="D245" i="27"/>
  <c r="F245" i="27"/>
  <c r="H245" i="27"/>
  <c r="K245" i="27"/>
  <c r="L245" i="27" s="1"/>
  <c r="M245" i="27" s="1"/>
  <c r="O245" i="27"/>
  <c r="V245" i="27" s="1"/>
  <c r="U245" i="27"/>
  <c r="X245" i="27"/>
  <c r="Z245" i="27"/>
  <c r="AB245" i="27"/>
  <c r="AD245" i="27"/>
  <c r="AH245" i="27"/>
  <c r="C246" i="27"/>
  <c r="D246" i="27"/>
  <c r="F246" i="27"/>
  <c r="H246" i="27"/>
  <c r="K246" i="27"/>
  <c r="L246" i="27" s="1"/>
  <c r="M246" i="27" s="1"/>
  <c r="O246" i="27"/>
  <c r="U246" i="27"/>
  <c r="X246" i="27"/>
  <c r="Z246" i="27"/>
  <c r="AB246" i="27"/>
  <c r="AD246" i="27"/>
  <c r="AH246" i="27"/>
  <c r="C247" i="27"/>
  <c r="D247" i="27"/>
  <c r="F247" i="27"/>
  <c r="H247" i="27"/>
  <c r="K247" i="27"/>
  <c r="L247" i="27" s="1"/>
  <c r="M247" i="27" s="1"/>
  <c r="O247" i="27"/>
  <c r="V247" i="27" s="1"/>
  <c r="U247" i="27"/>
  <c r="X247" i="27"/>
  <c r="Z247" i="27"/>
  <c r="AB247" i="27"/>
  <c r="AD247" i="27"/>
  <c r="AH247" i="27"/>
  <c r="C248" i="27"/>
  <c r="D248" i="27"/>
  <c r="F248" i="27"/>
  <c r="H248" i="27"/>
  <c r="K248" i="27"/>
  <c r="L248" i="27" s="1"/>
  <c r="M248" i="27" s="1"/>
  <c r="O248" i="27"/>
  <c r="U248" i="27"/>
  <c r="X248" i="27"/>
  <c r="Z248" i="27"/>
  <c r="AB248" i="27"/>
  <c r="AD248" i="27"/>
  <c r="AH248" i="27"/>
  <c r="C249" i="27"/>
  <c r="D249" i="27"/>
  <c r="F249" i="27"/>
  <c r="H249" i="27"/>
  <c r="K249" i="27"/>
  <c r="L249" i="27" s="1"/>
  <c r="M249" i="27" s="1"/>
  <c r="O249" i="27"/>
  <c r="U249" i="27"/>
  <c r="V249" i="27"/>
  <c r="X249" i="27"/>
  <c r="Z249" i="27"/>
  <c r="AB249" i="27"/>
  <c r="AD249" i="27"/>
  <c r="AH249" i="27"/>
  <c r="C250" i="27"/>
  <c r="D250" i="27"/>
  <c r="F250" i="27"/>
  <c r="H250" i="27"/>
  <c r="K250" i="27"/>
  <c r="L250" i="27" s="1"/>
  <c r="M250" i="27" s="1"/>
  <c r="O250" i="27"/>
  <c r="U250" i="27"/>
  <c r="V250" i="27" s="1"/>
  <c r="X250" i="27"/>
  <c r="Z250" i="27"/>
  <c r="AB250" i="27"/>
  <c r="AD250" i="27"/>
  <c r="AH250" i="27"/>
  <c r="C251" i="27"/>
  <c r="D251" i="27"/>
  <c r="F251" i="27"/>
  <c r="H251" i="27"/>
  <c r="K251" i="27"/>
  <c r="L251" i="27" s="1"/>
  <c r="M251" i="27" s="1"/>
  <c r="O251" i="27"/>
  <c r="U251" i="27"/>
  <c r="V251" i="27"/>
  <c r="X251" i="27"/>
  <c r="Z251" i="27"/>
  <c r="AB251" i="27"/>
  <c r="AD251" i="27"/>
  <c r="AH251" i="27"/>
  <c r="C252" i="27"/>
  <c r="D252" i="27"/>
  <c r="F252" i="27"/>
  <c r="H252" i="27"/>
  <c r="K252" i="27"/>
  <c r="L252" i="27" s="1"/>
  <c r="M252" i="27" s="1"/>
  <c r="O252" i="27"/>
  <c r="U252" i="27"/>
  <c r="X252" i="27"/>
  <c r="Z252" i="27"/>
  <c r="AB252" i="27"/>
  <c r="AD252" i="27"/>
  <c r="AH252" i="27"/>
  <c r="C253" i="27"/>
  <c r="D253" i="27"/>
  <c r="F253" i="27"/>
  <c r="H253" i="27"/>
  <c r="K253" i="27"/>
  <c r="L253" i="27" s="1"/>
  <c r="M253" i="27" s="1"/>
  <c r="O253" i="27"/>
  <c r="V253" i="27" s="1"/>
  <c r="U253" i="27"/>
  <c r="X253" i="27"/>
  <c r="Z253" i="27"/>
  <c r="AB253" i="27"/>
  <c r="AD253" i="27"/>
  <c r="AH253" i="27"/>
  <c r="C254" i="27"/>
  <c r="D254" i="27"/>
  <c r="F254" i="27"/>
  <c r="H254" i="27"/>
  <c r="K254" i="27"/>
  <c r="L254" i="27" s="1"/>
  <c r="M254" i="27" s="1"/>
  <c r="O254" i="27"/>
  <c r="U254" i="27"/>
  <c r="X254" i="27"/>
  <c r="Z254" i="27"/>
  <c r="AB254" i="27"/>
  <c r="AD254" i="27"/>
  <c r="AH254" i="27"/>
  <c r="C255" i="27"/>
  <c r="D255" i="27"/>
  <c r="F255" i="27"/>
  <c r="H255" i="27"/>
  <c r="K255" i="27"/>
  <c r="L255" i="27" s="1"/>
  <c r="M255" i="27" s="1"/>
  <c r="O255" i="27"/>
  <c r="V255" i="27" s="1"/>
  <c r="U255" i="27"/>
  <c r="X255" i="27"/>
  <c r="Z255" i="27"/>
  <c r="AB255" i="27"/>
  <c r="AD255" i="27"/>
  <c r="AH255" i="27"/>
  <c r="C256" i="27"/>
  <c r="D256" i="27"/>
  <c r="F256" i="27"/>
  <c r="H256" i="27"/>
  <c r="K256" i="27"/>
  <c r="L256" i="27" s="1"/>
  <c r="M256" i="27" s="1"/>
  <c r="O256" i="27"/>
  <c r="U256" i="27"/>
  <c r="X256" i="27"/>
  <c r="Z256" i="27"/>
  <c r="AB256" i="27"/>
  <c r="AD256" i="27"/>
  <c r="AH256" i="27"/>
  <c r="C257" i="27"/>
  <c r="D257" i="27"/>
  <c r="F257" i="27"/>
  <c r="H257" i="27"/>
  <c r="K257" i="27"/>
  <c r="L257" i="27" s="1"/>
  <c r="M257" i="27" s="1"/>
  <c r="O257" i="27"/>
  <c r="U257" i="27"/>
  <c r="V257" i="27"/>
  <c r="X257" i="27"/>
  <c r="Z257" i="27"/>
  <c r="AB257" i="27"/>
  <c r="AD257" i="27"/>
  <c r="AH257" i="27"/>
  <c r="C258" i="27"/>
  <c r="D258" i="27"/>
  <c r="F258" i="27"/>
  <c r="H258" i="27"/>
  <c r="K258" i="27"/>
  <c r="L258" i="27" s="1"/>
  <c r="M258" i="27" s="1"/>
  <c r="O258" i="27"/>
  <c r="U258" i="27"/>
  <c r="V258" i="27" s="1"/>
  <c r="X258" i="27"/>
  <c r="Z258" i="27"/>
  <c r="AB258" i="27"/>
  <c r="AD258" i="27"/>
  <c r="AH258" i="27"/>
  <c r="C259" i="27"/>
  <c r="D259" i="27"/>
  <c r="F259" i="27"/>
  <c r="H259" i="27"/>
  <c r="K259" i="27"/>
  <c r="L259" i="27" s="1"/>
  <c r="M259" i="27" s="1"/>
  <c r="O259" i="27"/>
  <c r="U259" i="27"/>
  <c r="V259" i="27" s="1"/>
  <c r="X259" i="27"/>
  <c r="Z259" i="27"/>
  <c r="AB259" i="27"/>
  <c r="AD259" i="27"/>
  <c r="AH259" i="27"/>
  <c r="C260" i="27"/>
  <c r="D260" i="27"/>
  <c r="F260" i="27"/>
  <c r="H260" i="27"/>
  <c r="K260" i="27"/>
  <c r="L260" i="27" s="1"/>
  <c r="M260" i="27" s="1"/>
  <c r="O260" i="27"/>
  <c r="U260" i="27"/>
  <c r="V260" i="27" s="1"/>
  <c r="X260" i="27"/>
  <c r="Z260" i="27"/>
  <c r="AB260" i="27"/>
  <c r="AD260" i="27"/>
  <c r="AH260" i="27"/>
  <c r="C261" i="27"/>
  <c r="D261" i="27"/>
  <c r="F261" i="27"/>
  <c r="H261" i="27"/>
  <c r="K261" i="27"/>
  <c r="L261" i="27" s="1"/>
  <c r="M261" i="27" s="1"/>
  <c r="O261" i="27"/>
  <c r="V261" i="27" s="1"/>
  <c r="U261" i="27"/>
  <c r="X261" i="27"/>
  <c r="Z261" i="27"/>
  <c r="AB261" i="27"/>
  <c r="AD261" i="27"/>
  <c r="AH261" i="27"/>
  <c r="C262" i="27"/>
  <c r="D262" i="27"/>
  <c r="F262" i="27"/>
  <c r="H262" i="27"/>
  <c r="K262" i="27"/>
  <c r="L262" i="27" s="1"/>
  <c r="M262" i="27" s="1"/>
  <c r="O262" i="27"/>
  <c r="U262" i="27"/>
  <c r="X262" i="27"/>
  <c r="Z262" i="27"/>
  <c r="AB262" i="27"/>
  <c r="AD262" i="27"/>
  <c r="AH262" i="27"/>
  <c r="C263" i="27"/>
  <c r="D263" i="27"/>
  <c r="F263" i="27"/>
  <c r="H263" i="27"/>
  <c r="K263" i="27"/>
  <c r="L263" i="27" s="1"/>
  <c r="M263" i="27" s="1"/>
  <c r="O263" i="27"/>
  <c r="V263" i="27" s="1"/>
  <c r="U263" i="27"/>
  <c r="X263" i="27"/>
  <c r="Z263" i="27"/>
  <c r="AB263" i="27"/>
  <c r="AD263" i="27"/>
  <c r="AH263" i="27"/>
  <c r="C264" i="27"/>
  <c r="D264" i="27"/>
  <c r="F264" i="27"/>
  <c r="H264" i="27"/>
  <c r="K264" i="27"/>
  <c r="L264" i="27" s="1"/>
  <c r="M264" i="27" s="1"/>
  <c r="O264" i="27"/>
  <c r="U264" i="27"/>
  <c r="X264" i="27"/>
  <c r="Z264" i="27"/>
  <c r="AB264" i="27"/>
  <c r="AD264" i="27"/>
  <c r="AH264" i="27"/>
  <c r="C265" i="27"/>
  <c r="D265" i="27"/>
  <c r="F265" i="27"/>
  <c r="H265" i="27"/>
  <c r="K265" i="27"/>
  <c r="L265" i="27" s="1"/>
  <c r="M265" i="27" s="1"/>
  <c r="O265" i="27"/>
  <c r="U265" i="27"/>
  <c r="V265" i="27"/>
  <c r="X265" i="27"/>
  <c r="Z265" i="27"/>
  <c r="AB265" i="27"/>
  <c r="AD265" i="27"/>
  <c r="AH265" i="27"/>
  <c r="C266" i="27"/>
  <c r="D266" i="27"/>
  <c r="F266" i="27"/>
  <c r="H266" i="27"/>
  <c r="K266" i="27"/>
  <c r="L266" i="27" s="1"/>
  <c r="M266" i="27" s="1"/>
  <c r="O266" i="27"/>
  <c r="U266" i="27"/>
  <c r="V266" i="27" s="1"/>
  <c r="X266" i="27"/>
  <c r="Z266" i="27"/>
  <c r="AB266" i="27"/>
  <c r="AD266" i="27"/>
  <c r="AH266" i="27"/>
  <c r="C267" i="27"/>
  <c r="D267" i="27"/>
  <c r="F267" i="27"/>
  <c r="H267" i="27"/>
  <c r="K267" i="27"/>
  <c r="L267" i="27" s="1"/>
  <c r="M267" i="27" s="1"/>
  <c r="O267" i="27"/>
  <c r="U267" i="27"/>
  <c r="V267" i="27"/>
  <c r="X267" i="27"/>
  <c r="Z267" i="27"/>
  <c r="AB267" i="27"/>
  <c r="AD267" i="27"/>
  <c r="AH267" i="27"/>
  <c r="C268" i="27"/>
  <c r="D268" i="27"/>
  <c r="F268" i="27"/>
  <c r="H268" i="27"/>
  <c r="K268" i="27"/>
  <c r="L268" i="27" s="1"/>
  <c r="M268" i="27" s="1"/>
  <c r="O268" i="27"/>
  <c r="U268" i="27"/>
  <c r="X268" i="27"/>
  <c r="Z268" i="27"/>
  <c r="AB268" i="27"/>
  <c r="AD268" i="27"/>
  <c r="AH268" i="27"/>
  <c r="C269" i="27"/>
  <c r="D269" i="27"/>
  <c r="F269" i="27"/>
  <c r="H269" i="27"/>
  <c r="K269" i="27"/>
  <c r="L269" i="27" s="1"/>
  <c r="M269" i="27" s="1"/>
  <c r="O269" i="27"/>
  <c r="V269" i="27" s="1"/>
  <c r="U269" i="27"/>
  <c r="X269" i="27"/>
  <c r="Z269" i="27"/>
  <c r="AB269" i="27"/>
  <c r="AD269" i="27"/>
  <c r="AH269" i="27"/>
  <c r="C270" i="27"/>
  <c r="D270" i="27"/>
  <c r="F270" i="27"/>
  <c r="H270" i="27"/>
  <c r="K270" i="27"/>
  <c r="L270" i="27" s="1"/>
  <c r="M270" i="27" s="1"/>
  <c r="O270" i="27"/>
  <c r="U270" i="27"/>
  <c r="X270" i="27"/>
  <c r="Z270" i="27"/>
  <c r="AB270" i="27"/>
  <c r="AD270" i="27"/>
  <c r="AH270" i="27"/>
  <c r="C271" i="27"/>
  <c r="D271" i="27"/>
  <c r="F271" i="27"/>
  <c r="H271" i="27"/>
  <c r="K271" i="27"/>
  <c r="L271" i="27" s="1"/>
  <c r="M271" i="27" s="1"/>
  <c r="O271" i="27"/>
  <c r="V271" i="27" s="1"/>
  <c r="U271" i="27"/>
  <c r="X271" i="27"/>
  <c r="Z271" i="27"/>
  <c r="AB271" i="27"/>
  <c r="AD271" i="27"/>
  <c r="AH271" i="27"/>
  <c r="C272" i="27"/>
  <c r="D272" i="27"/>
  <c r="F272" i="27"/>
  <c r="H272" i="27"/>
  <c r="K272" i="27"/>
  <c r="L272" i="27" s="1"/>
  <c r="M272" i="27" s="1"/>
  <c r="O272" i="27"/>
  <c r="U272" i="27"/>
  <c r="V272" i="27" s="1"/>
  <c r="X272" i="27"/>
  <c r="Z272" i="27"/>
  <c r="AB272" i="27"/>
  <c r="AD272" i="27"/>
  <c r="AH272" i="27"/>
  <c r="C273" i="27"/>
  <c r="D273" i="27"/>
  <c r="F273" i="27"/>
  <c r="H273" i="27"/>
  <c r="K273" i="27"/>
  <c r="L273" i="27" s="1"/>
  <c r="M273" i="27" s="1"/>
  <c r="O273" i="27"/>
  <c r="U273" i="27"/>
  <c r="V273" i="27"/>
  <c r="X273" i="27"/>
  <c r="Z273" i="27"/>
  <c r="AB273" i="27"/>
  <c r="AD273" i="27"/>
  <c r="AH273" i="27"/>
  <c r="C274" i="27"/>
  <c r="D274" i="27"/>
  <c r="F274" i="27"/>
  <c r="H274" i="27"/>
  <c r="K274" i="27"/>
  <c r="L274" i="27" s="1"/>
  <c r="M274" i="27" s="1"/>
  <c r="O274" i="27"/>
  <c r="U274" i="27"/>
  <c r="V274" i="27" s="1"/>
  <c r="X274" i="27"/>
  <c r="Z274" i="27"/>
  <c r="AB274" i="27"/>
  <c r="AD274" i="27"/>
  <c r="AH274" i="27"/>
  <c r="C275" i="27"/>
  <c r="D275" i="27"/>
  <c r="F275" i="27"/>
  <c r="H275" i="27"/>
  <c r="K275" i="27"/>
  <c r="L275" i="27" s="1"/>
  <c r="M275" i="27" s="1"/>
  <c r="O275" i="27"/>
  <c r="U275" i="27"/>
  <c r="V275" i="27" s="1"/>
  <c r="X275" i="27"/>
  <c r="Z275" i="27"/>
  <c r="AB275" i="27"/>
  <c r="AD275" i="27"/>
  <c r="AH275" i="27"/>
  <c r="C276" i="27"/>
  <c r="D276" i="27"/>
  <c r="F276" i="27"/>
  <c r="H276" i="27"/>
  <c r="K276" i="27"/>
  <c r="L276" i="27" s="1"/>
  <c r="M276" i="27" s="1"/>
  <c r="O276" i="27"/>
  <c r="U276" i="27"/>
  <c r="V276" i="27" s="1"/>
  <c r="X276" i="27"/>
  <c r="Z276" i="27"/>
  <c r="AB276" i="27"/>
  <c r="AD276" i="27"/>
  <c r="AH276" i="27"/>
  <c r="C277" i="27"/>
  <c r="D277" i="27"/>
  <c r="F277" i="27"/>
  <c r="H277" i="27"/>
  <c r="K277" i="27"/>
  <c r="L277" i="27" s="1"/>
  <c r="M277" i="27" s="1"/>
  <c r="O277" i="27"/>
  <c r="V277" i="27" s="1"/>
  <c r="U277" i="27"/>
  <c r="X277" i="27"/>
  <c r="Z277" i="27"/>
  <c r="AB277" i="27"/>
  <c r="AD277" i="27"/>
  <c r="AH277" i="27"/>
  <c r="C278" i="27"/>
  <c r="D278" i="27"/>
  <c r="F278" i="27"/>
  <c r="H278" i="27"/>
  <c r="K278" i="27"/>
  <c r="L278" i="27" s="1"/>
  <c r="M278" i="27" s="1"/>
  <c r="O278" i="27"/>
  <c r="U278" i="27"/>
  <c r="X278" i="27"/>
  <c r="Z278" i="27"/>
  <c r="AB278" i="27"/>
  <c r="AD278" i="27"/>
  <c r="AH278" i="27"/>
  <c r="C279" i="27"/>
  <c r="D279" i="27"/>
  <c r="F279" i="27"/>
  <c r="H279" i="27"/>
  <c r="K279" i="27"/>
  <c r="L279" i="27" s="1"/>
  <c r="M279" i="27" s="1"/>
  <c r="O279" i="27"/>
  <c r="V279" i="27" s="1"/>
  <c r="U279" i="27"/>
  <c r="X279" i="27"/>
  <c r="Z279" i="27"/>
  <c r="AB279" i="27"/>
  <c r="AD279" i="27"/>
  <c r="AH279" i="27"/>
  <c r="C280" i="27"/>
  <c r="D280" i="27"/>
  <c r="F280" i="27"/>
  <c r="H280" i="27"/>
  <c r="K280" i="27"/>
  <c r="L280" i="27" s="1"/>
  <c r="M280" i="27" s="1"/>
  <c r="O280" i="27"/>
  <c r="U280" i="27"/>
  <c r="X280" i="27"/>
  <c r="Z280" i="27"/>
  <c r="AB280" i="27"/>
  <c r="AD280" i="27"/>
  <c r="AH280" i="27"/>
  <c r="C281" i="27"/>
  <c r="D281" i="27"/>
  <c r="F281" i="27"/>
  <c r="H281" i="27"/>
  <c r="K281" i="27"/>
  <c r="L281" i="27" s="1"/>
  <c r="M281" i="27" s="1"/>
  <c r="O281" i="27"/>
  <c r="U281" i="27"/>
  <c r="V281" i="27"/>
  <c r="X281" i="27"/>
  <c r="Z281" i="27"/>
  <c r="AB281" i="27"/>
  <c r="AD281" i="27"/>
  <c r="AH281" i="27"/>
  <c r="C282" i="27"/>
  <c r="D282" i="27"/>
  <c r="F282" i="27"/>
  <c r="H282" i="27"/>
  <c r="K282" i="27"/>
  <c r="L282" i="27" s="1"/>
  <c r="M282" i="27" s="1"/>
  <c r="O282" i="27"/>
  <c r="U282" i="27"/>
  <c r="V282" i="27" s="1"/>
  <c r="X282" i="27"/>
  <c r="Z282" i="27"/>
  <c r="AB282" i="27"/>
  <c r="AD282" i="27"/>
  <c r="AH282" i="27"/>
  <c r="C283" i="27"/>
  <c r="D283" i="27"/>
  <c r="F283" i="27"/>
  <c r="H283" i="27"/>
  <c r="K283" i="27"/>
  <c r="L283" i="27" s="1"/>
  <c r="M283" i="27" s="1"/>
  <c r="O283" i="27"/>
  <c r="U283" i="27"/>
  <c r="V283" i="27" s="1"/>
  <c r="X283" i="27"/>
  <c r="Z283" i="27"/>
  <c r="AB283" i="27"/>
  <c r="AD283" i="27"/>
  <c r="AH283" i="27"/>
  <c r="C284" i="27"/>
  <c r="D284" i="27"/>
  <c r="F284" i="27"/>
  <c r="H284" i="27"/>
  <c r="K284" i="27"/>
  <c r="L284" i="27" s="1"/>
  <c r="M284" i="27" s="1"/>
  <c r="O284" i="27"/>
  <c r="U284" i="27"/>
  <c r="V284" i="27" s="1"/>
  <c r="X284" i="27"/>
  <c r="Z284" i="27"/>
  <c r="AB284" i="27"/>
  <c r="AD284" i="27"/>
  <c r="AH284" i="27"/>
  <c r="C285" i="27"/>
  <c r="D285" i="27"/>
  <c r="F285" i="27"/>
  <c r="H285" i="27"/>
  <c r="K285" i="27"/>
  <c r="L285" i="27" s="1"/>
  <c r="M285" i="27" s="1"/>
  <c r="O285" i="27"/>
  <c r="U285" i="27"/>
  <c r="V285" i="27" s="1"/>
  <c r="X285" i="27"/>
  <c r="Z285" i="27"/>
  <c r="AB285" i="27"/>
  <c r="AD285" i="27"/>
  <c r="AH285" i="27"/>
  <c r="C286" i="27"/>
  <c r="D286" i="27"/>
  <c r="F286" i="27"/>
  <c r="H286" i="27"/>
  <c r="K286" i="27"/>
  <c r="L286" i="27" s="1"/>
  <c r="M286" i="27" s="1"/>
  <c r="O286" i="27"/>
  <c r="V286" i="27" s="1"/>
  <c r="U286" i="27"/>
  <c r="X286" i="27"/>
  <c r="Z286" i="27"/>
  <c r="AB286" i="27"/>
  <c r="AD286" i="27"/>
  <c r="AH286" i="27"/>
  <c r="C287" i="27"/>
  <c r="D287" i="27"/>
  <c r="F287" i="27"/>
  <c r="H287" i="27"/>
  <c r="K287" i="27"/>
  <c r="L287" i="27" s="1"/>
  <c r="M287" i="27" s="1"/>
  <c r="O287" i="27"/>
  <c r="U287" i="27"/>
  <c r="X287" i="27"/>
  <c r="Z287" i="27"/>
  <c r="AB287" i="27"/>
  <c r="AD287" i="27"/>
  <c r="AH287" i="27"/>
  <c r="C288" i="27"/>
  <c r="D288" i="27"/>
  <c r="F288" i="27"/>
  <c r="H288" i="27"/>
  <c r="K288" i="27"/>
  <c r="L288" i="27" s="1"/>
  <c r="M288" i="27" s="1"/>
  <c r="O288" i="27"/>
  <c r="V288" i="27" s="1"/>
  <c r="U288" i="27"/>
  <c r="X288" i="27"/>
  <c r="Z288" i="27"/>
  <c r="AB288" i="27"/>
  <c r="AD288" i="27"/>
  <c r="AH288" i="27"/>
  <c r="C289" i="27"/>
  <c r="D289" i="27"/>
  <c r="F289" i="27"/>
  <c r="H289" i="27"/>
  <c r="K289" i="27"/>
  <c r="L289" i="27" s="1"/>
  <c r="M289" i="27" s="1"/>
  <c r="O289" i="27"/>
  <c r="U289" i="27"/>
  <c r="X289" i="27"/>
  <c r="Z289" i="27"/>
  <c r="AB289" i="27"/>
  <c r="AD289" i="27"/>
  <c r="AH289" i="27"/>
  <c r="C290" i="27"/>
  <c r="D290" i="27"/>
  <c r="F290" i="27"/>
  <c r="H290" i="27"/>
  <c r="K290" i="27"/>
  <c r="L290" i="27" s="1"/>
  <c r="M290" i="27" s="1"/>
  <c r="O290" i="27"/>
  <c r="U290" i="27"/>
  <c r="V290" i="27"/>
  <c r="X290" i="27"/>
  <c r="Z290" i="27"/>
  <c r="AB290" i="27"/>
  <c r="AD290" i="27"/>
  <c r="AH290" i="27"/>
  <c r="C291" i="27"/>
  <c r="D291" i="27"/>
  <c r="F291" i="27"/>
  <c r="H291" i="27"/>
  <c r="K291" i="27"/>
  <c r="L291" i="27" s="1"/>
  <c r="M291" i="27" s="1"/>
  <c r="O291" i="27"/>
  <c r="U291" i="27"/>
  <c r="V291" i="27" s="1"/>
  <c r="X291" i="27"/>
  <c r="Z291" i="27"/>
  <c r="AB291" i="27"/>
  <c r="AD291" i="27"/>
  <c r="AH291" i="27"/>
  <c r="C292" i="27"/>
  <c r="D292" i="27"/>
  <c r="F292" i="27"/>
  <c r="H292" i="27"/>
  <c r="K292" i="27"/>
  <c r="L292" i="27" s="1"/>
  <c r="M292" i="27" s="1"/>
  <c r="O292" i="27"/>
  <c r="U292" i="27"/>
  <c r="V292" i="27"/>
  <c r="X292" i="27"/>
  <c r="Z292" i="27"/>
  <c r="AB292" i="27"/>
  <c r="AD292" i="27"/>
  <c r="AH292" i="27"/>
  <c r="C293" i="27"/>
  <c r="D293" i="27"/>
  <c r="F293" i="27"/>
  <c r="H293" i="27"/>
  <c r="K293" i="27"/>
  <c r="L293" i="27" s="1"/>
  <c r="M293" i="27" s="1"/>
  <c r="O293" i="27"/>
  <c r="U293" i="27"/>
  <c r="X293" i="27"/>
  <c r="Z293" i="27"/>
  <c r="AB293" i="27"/>
  <c r="AD293" i="27"/>
  <c r="AH293" i="27"/>
  <c r="C294" i="27"/>
  <c r="D294" i="27"/>
  <c r="F294" i="27"/>
  <c r="H294" i="27"/>
  <c r="K294" i="27"/>
  <c r="L294" i="27" s="1"/>
  <c r="M294" i="27" s="1"/>
  <c r="O294" i="27"/>
  <c r="V294" i="27" s="1"/>
  <c r="U294" i="27"/>
  <c r="X294" i="27"/>
  <c r="Z294" i="27"/>
  <c r="AB294" i="27"/>
  <c r="AD294" i="27"/>
  <c r="AH294" i="27"/>
  <c r="C295" i="27"/>
  <c r="D295" i="27"/>
  <c r="F295" i="27"/>
  <c r="H295" i="27"/>
  <c r="K295" i="27"/>
  <c r="L295" i="27" s="1"/>
  <c r="M295" i="27" s="1"/>
  <c r="O295" i="27"/>
  <c r="U295" i="27"/>
  <c r="X295" i="27"/>
  <c r="Z295" i="27"/>
  <c r="AB295" i="27"/>
  <c r="AD295" i="27"/>
  <c r="AH295" i="27"/>
  <c r="C296" i="27"/>
  <c r="D296" i="27"/>
  <c r="F296" i="27"/>
  <c r="H296" i="27"/>
  <c r="K296" i="27"/>
  <c r="L296" i="27" s="1"/>
  <c r="M296" i="27" s="1"/>
  <c r="O296" i="27"/>
  <c r="V296" i="27" s="1"/>
  <c r="U296" i="27"/>
  <c r="X296" i="27"/>
  <c r="Z296" i="27"/>
  <c r="AB296" i="27"/>
  <c r="AD296" i="27"/>
  <c r="AH296" i="27"/>
  <c r="C297" i="27"/>
  <c r="D297" i="27"/>
  <c r="F297" i="27"/>
  <c r="H297" i="27"/>
  <c r="K297" i="27"/>
  <c r="L297" i="27" s="1"/>
  <c r="M297" i="27" s="1"/>
  <c r="O297" i="27"/>
  <c r="U297" i="27"/>
  <c r="V297" i="27" s="1"/>
  <c r="X297" i="27"/>
  <c r="Z297" i="27"/>
  <c r="AB297" i="27"/>
  <c r="AD297" i="27"/>
  <c r="AH297" i="27"/>
  <c r="C298" i="27"/>
  <c r="D298" i="27"/>
  <c r="F298" i="27"/>
  <c r="H298" i="27"/>
  <c r="K298" i="27"/>
  <c r="L298" i="27" s="1"/>
  <c r="M298" i="27" s="1"/>
  <c r="O298" i="27"/>
  <c r="U298" i="27"/>
  <c r="V298" i="27"/>
  <c r="X298" i="27"/>
  <c r="Z298" i="27"/>
  <c r="AB298" i="27"/>
  <c r="AD298" i="27"/>
  <c r="AH298" i="27"/>
  <c r="C299" i="27"/>
  <c r="D299" i="27"/>
  <c r="F299" i="27"/>
  <c r="H299" i="27"/>
  <c r="K299" i="27"/>
  <c r="L299" i="27" s="1"/>
  <c r="M299" i="27" s="1"/>
  <c r="O299" i="27"/>
  <c r="U299" i="27"/>
  <c r="V299" i="27" s="1"/>
  <c r="X299" i="27"/>
  <c r="Z299" i="27"/>
  <c r="AB299" i="27"/>
  <c r="AD299" i="27"/>
  <c r="AH299" i="27"/>
  <c r="C300" i="27"/>
  <c r="D300" i="27"/>
  <c r="F300" i="27"/>
  <c r="H300" i="27"/>
  <c r="K300" i="27"/>
  <c r="L300" i="27" s="1"/>
  <c r="M300" i="27" s="1"/>
  <c r="O300" i="27"/>
  <c r="U300" i="27"/>
  <c r="V300" i="27" s="1"/>
  <c r="X300" i="27"/>
  <c r="Z300" i="27"/>
  <c r="AB300" i="27"/>
  <c r="AD300" i="27"/>
  <c r="AH300" i="27"/>
  <c r="C301" i="27"/>
  <c r="D301" i="27"/>
  <c r="F301" i="27"/>
  <c r="H301" i="27"/>
  <c r="K301" i="27"/>
  <c r="L301" i="27" s="1"/>
  <c r="M301" i="27" s="1"/>
  <c r="O301" i="27"/>
  <c r="U301" i="27"/>
  <c r="V301" i="27" s="1"/>
  <c r="X301" i="27"/>
  <c r="Z301" i="27"/>
  <c r="AB301" i="27"/>
  <c r="AD301" i="27"/>
  <c r="AH301" i="27"/>
  <c r="C302" i="27"/>
  <c r="D302" i="27"/>
  <c r="F302" i="27"/>
  <c r="H302" i="27"/>
  <c r="K302" i="27"/>
  <c r="L302" i="27" s="1"/>
  <c r="M302" i="27" s="1"/>
  <c r="O302" i="27"/>
  <c r="V302" i="27" s="1"/>
  <c r="U302" i="27"/>
  <c r="X302" i="27"/>
  <c r="Z302" i="27"/>
  <c r="AB302" i="27"/>
  <c r="AD302" i="27"/>
  <c r="AH302" i="27"/>
  <c r="C303" i="27"/>
  <c r="D303" i="27"/>
  <c r="F303" i="27"/>
  <c r="H303" i="27"/>
  <c r="K303" i="27"/>
  <c r="L303" i="27" s="1"/>
  <c r="M303" i="27" s="1"/>
  <c r="O303" i="27"/>
  <c r="U303" i="27"/>
  <c r="X303" i="27"/>
  <c r="Z303" i="27"/>
  <c r="AB303" i="27"/>
  <c r="AD303" i="27"/>
  <c r="AH303" i="27"/>
  <c r="C304" i="27"/>
  <c r="D304" i="27"/>
  <c r="F304" i="27"/>
  <c r="H304" i="27"/>
  <c r="K304" i="27"/>
  <c r="L304" i="27" s="1"/>
  <c r="M304" i="27" s="1"/>
  <c r="O304" i="27"/>
  <c r="V304" i="27" s="1"/>
  <c r="U304" i="27"/>
  <c r="X304" i="27"/>
  <c r="Z304" i="27"/>
  <c r="AB304" i="27"/>
  <c r="AD304" i="27"/>
  <c r="AH304" i="27"/>
  <c r="C305" i="27"/>
  <c r="D305" i="27"/>
  <c r="F305" i="27"/>
  <c r="H305" i="27"/>
  <c r="K305" i="27"/>
  <c r="L305" i="27" s="1"/>
  <c r="M305" i="27" s="1"/>
  <c r="O305" i="27"/>
  <c r="U305" i="27"/>
  <c r="X305" i="27"/>
  <c r="Z305" i="27"/>
  <c r="AB305" i="27"/>
  <c r="AD305" i="27"/>
  <c r="AH305" i="27"/>
  <c r="C306" i="27"/>
  <c r="D306" i="27"/>
  <c r="F306" i="27"/>
  <c r="H306" i="27"/>
  <c r="K306" i="27"/>
  <c r="L306" i="27" s="1"/>
  <c r="M306" i="27" s="1"/>
  <c r="O306" i="27"/>
  <c r="U306" i="27"/>
  <c r="V306" i="27"/>
  <c r="X306" i="27"/>
  <c r="Z306" i="27"/>
  <c r="AB306" i="27"/>
  <c r="AD306" i="27"/>
  <c r="AH306" i="27"/>
  <c r="C307" i="27"/>
  <c r="D307" i="27"/>
  <c r="F307" i="27"/>
  <c r="H307" i="27"/>
  <c r="K307" i="27"/>
  <c r="L307" i="27" s="1"/>
  <c r="M307" i="27" s="1"/>
  <c r="O307" i="27"/>
  <c r="U307" i="27"/>
  <c r="V307" i="27" s="1"/>
  <c r="X307" i="27"/>
  <c r="Z307" i="27"/>
  <c r="AB307" i="27"/>
  <c r="AD307" i="27"/>
  <c r="AH307" i="27"/>
  <c r="C308" i="27"/>
  <c r="D308" i="27"/>
  <c r="F308" i="27"/>
  <c r="H308" i="27"/>
  <c r="K308" i="27"/>
  <c r="L308" i="27" s="1"/>
  <c r="M308" i="27" s="1"/>
  <c r="O308" i="27"/>
  <c r="U308" i="27"/>
  <c r="V308" i="27"/>
  <c r="X308" i="27"/>
  <c r="Z308" i="27"/>
  <c r="AB308" i="27"/>
  <c r="AD308" i="27"/>
  <c r="AH308" i="27"/>
  <c r="C309" i="27"/>
  <c r="D309" i="27"/>
  <c r="F309" i="27"/>
  <c r="H309" i="27"/>
  <c r="K309" i="27"/>
  <c r="L309" i="27" s="1"/>
  <c r="M309" i="27" s="1"/>
  <c r="O309" i="27"/>
  <c r="U309" i="27"/>
  <c r="X309" i="27"/>
  <c r="Z309" i="27"/>
  <c r="AB309" i="27"/>
  <c r="AD309" i="27"/>
  <c r="AH309" i="27"/>
  <c r="C310" i="27"/>
  <c r="D310" i="27"/>
  <c r="F310" i="27"/>
  <c r="H310" i="27"/>
  <c r="K310" i="27"/>
  <c r="L310" i="27" s="1"/>
  <c r="M310" i="27" s="1"/>
  <c r="O310" i="27"/>
  <c r="V310" i="27" s="1"/>
  <c r="U310" i="27"/>
  <c r="X310" i="27"/>
  <c r="Z310" i="27"/>
  <c r="AB310" i="27"/>
  <c r="AD310" i="27"/>
  <c r="AH310" i="27"/>
  <c r="C311" i="27"/>
  <c r="D311" i="27"/>
  <c r="F311" i="27"/>
  <c r="H311" i="27"/>
  <c r="K311" i="27"/>
  <c r="L311" i="27" s="1"/>
  <c r="M311" i="27" s="1"/>
  <c r="O311" i="27"/>
  <c r="U311" i="27"/>
  <c r="X311" i="27"/>
  <c r="Z311" i="27"/>
  <c r="AB311" i="27"/>
  <c r="AD311" i="27"/>
  <c r="AH311" i="27"/>
  <c r="C312" i="27"/>
  <c r="D312" i="27"/>
  <c r="F312" i="27"/>
  <c r="H312" i="27"/>
  <c r="K312" i="27"/>
  <c r="L312" i="27" s="1"/>
  <c r="M312" i="27" s="1"/>
  <c r="O312" i="27"/>
  <c r="V312" i="27" s="1"/>
  <c r="U312" i="27"/>
  <c r="X312" i="27"/>
  <c r="Z312" i="27"/>
  <c r="AB312" i="27"/>
  <c r="AD312" i="27"/>
  <c r="AH312" i="27"/>
  <c r="C313" i="27"/>
  <c r="D313" i="27"/>
  <c r="F313" i="27"/>
  <c r="H313" i="27"/>
  <c r="K313" i="27"/>
  <c r="L313" i="27" s="1"/>
  <c r="M313" i="27" s="1"/>
  <c r="O313" i="27"/>
  <c r="U313" i="27"/>
  <c r="V313" i="27" s="1"/>
  <c r="X313" i="27"/>
  <c r="Z313" i="27"/>
  <c r="AB313" i="27"/>
  <c r="AD313" i="27"/>
  <c r="AH313" i="27"/>
  <c r="C314" i="27"/>
  <c r="D314" i="27"/>
  <c r="F314" i="27"/>
  <c r="H314" i="27"/>
  <c r="K314" i="27"/>
  <c r="L314" i="27" s="1"/>
  <c r="M314" i="27" s="1"/>
  <c r="O314" i="27"/>
  <c r="U314" i="27"/>
  <c r="V314" i="27"/>
  <c r="X314" i="27"/>
  <c r="Z314" i="27"/>
  <c r="AB314" i="27"/>
  <c r="AD314" i="27"/>
  <c r="AH314" i="27"/>
  <c r="C315" i="27"/>
  <c r="D315" i="27"/>
  <c r="F315" i="27"/>
  <c r="H315" i="27"/>
  <c r="K315" i="27"/>
  <c r="L315" i="27" s="1"/>
  <c r="M315" i="27" s="1"/>
  <c r="O315" i="27"/>
  <c r="U315" i="27"/>
  <c r="V315" i="27" s="1"/>
  <c r="X315" i="27"/>
  <c r="Z315" i="27"/>
  <c r="AB315" i="27"/>
  <c r="AD315" i="27"/>
  <c r="AH315" i="27"/>
  <c r="C316" i="27"/>
  <c r="D316" i="27"/>
  <c r="F316" i="27"/>
  <c r="H316" i="27"/>
  <c r="K316" i="27"/>
  <c r="L316" i="27" s="1"/>
  <c r="M316" i="27" s="1"/>
  <c r="O316" i="27"/>
  <c r="U316" i="27"/>
  <c r="V316" i="27" s="1"/>
  <c r="X316" i="27"/>
  <c r="Z316" i="27"/>
  <c r="AB316" i="27"/>
  <c r="AD316" i="27"/>
  <c r="AH316" i="27"/>
  <c r="C317" i="27"/>
  <c r="D317" i="27"/>
  <c r="F317" i="27"/>
  <c r="H317" i="27"/>
  <c r="K317" i="27"/>
  <c r="L317" i="27" s="1"/>
  <c r="M317" i="27" s="1"/>
  <c r="O317" i="27"/>
  <c r="U317" i="27"/>
  <c r="V317" i="27" s="1"/>
  <c r="X317" i="27"/>
  <c r="Z317" i="27"/>
  <c r="AB317" i="27"/>
  <c r="AD317" i="27"/>
  <c r="AH317" i="27"/>
  <c r="C318" i="27"/>
  <c r="D318" i="27"/>
  <c r="F318" i="27"/>
  <c r="H318" i="27"/>
  <c r="K318" i="27"/>
  <c r="L318" i="27" s="1"/>
  <c r="M318" i="27" s="1"/>
  <c r="O318" i="27"/>
  <c r="V318" i="27" s="1"/>
  <c r="U318" i="27"/>
  <c r="X318" i="27"/>
  <c r="Z318" i="27"/>
  <c r="AB318" i="27"/>
  <c r="AD318" i="27"/>
  <c r="AH318" i="27"/>
  <c r="C319" i="27"/>
  <c r="D319" i="27"/>
  <c r="F319" i="27"/>
  <c r="H319" i="27"/>
  <c r="K319" i="27"/>
  <c r="L319" i="27" s="1"/>
  <c r="M319" i="27" s="1"/>
  <c r="O319" i="27"/>
  <c r="U319" i="27"/>
  <c r="X319" i="27"/>
  <c r="Z319" i="27"/>
  <c r="AB319" i="27"/>
  <c r="AD319" i="27"/>
  <c r="AH319" i="27"/>
  <c r="C320" i="27"/>
  <c r="D320" i="27"/>
  <c r="F320" i="27"/>
  <c r="H320" i="27"/>
  <c r="K320" i="27"/>
  <c r="L320" i="27" s="1"/>
  <c r="M320" i="27" s="1"/>
  <c r="O320" i="27"/>
  <c r="V320" i="27" s="1"/>
  <c r="U320" i="27"/>
  <c r="X320" i="27"/>
  <c r="Z320" i="27"/>
  <c r="AB320" i="27"/>
  <c r="AD320" i="27"/>
  <c r="AH320" i="27"/>
  <c r="C321" i="27"/>
  <c r="D321" i="27"/>
  <c r="F321" i="27"/>
  <c r="H321" i="27"/>
  <c r="K321" i="27"/>
  <c r="L321" i="27" s="1"/>
  <c r="M321" i="27" s="1"/>
  <c r="O321" i="27"/>
  <c r="U321" i="27"/>
  <c r="X321" i="27"/>
  <c r="Z321" i="27"/>
  <c r="AB321" i="27"/>
  <c r="AD321" i="27"/>
  <c r="AH321" i="27"/>
  <c r="C322" i="27"/>
  <c r="D322" i="27"/>
  <c r="F322" i="27"/>
  <c r="H322" i="27"/>
  <c r="K322" i="27"/>
  <c r="L322" i="27" s="1"/>
  <c r="M322" i="27" s="1"/>
  <c r="O322" i="27"/>
  <c r="U322" i="27"/>
  <c r="V322" i="27"/>
  <c r="X322" i="27"/>
  <c r="Z322" i="27"/>
  <c r="AB322" i="27"/>
  <c r="AD322" i="27"/>
  <c r="AH322" i="27"/>
  <c r="C323" i="27"/>
  <c r="D323" i="27"/>
  <c r="F323" i="27"/>
  <c r="H323" i="27"/>
  <c r="K323" i="27"/>
  <c r="L323" i="27" s="1"/>
  <c r="M323" i="27" s="1"/>
  <c r="O323" i="27"/>
  <c r="U323" i="27"/>
  <c r="V323" i="27" s="1"/>
  <c r="X323" i="27"/>
  <c r="Z323" i="27"/>
  <c r="AB323" i="27"/>
  <c r="AD323" i="27"/>
  <c r="AH323" i="27"/>
  <c r="C324" i="27"/>
  <c r="D324" i="27"/>
  <c r="F324" i="27"/>
  <c r="H324" i="27"/>
  <c r="K324" i="27"/>
  <c r="L324" i="27" s="1"/>
  <c r="M324" i="27" s="1"/>
  <c r="O324" i="27"/>
  <c r="U324" i="27"/>
  <c r="V324" i="27"/>
  <c r="X324" i="27"/>
  <c r="Z324" i="27"/>
  <c r="AB324" i="27"/>
  <c r="AD324" i="27"/>
  <c r="AH324" i="27"/>
  <c r="C325" i="27"/>
  <c r="D325" i="27"/>
  <c r="F325" i="27"/>
  <c r="H325" i="27"/>
  <c r="K325" i="27"/>
  <c r="L325" i="27" s="1"/>
  <c r="M325" i="27" s="1"/>
  <c r="O325" i="27"/>
  <c r="U325" i="27"/>
  <c r="X325" i="27"/>
  <c r="Z325" i="27"/>
  <c r="AB325" i="27"/>
  <c r="AD325" i="27"/>
  <c r="AH325" i="27"/>
  <c r="C326" i="27"/>
  <c r="D326" i="27"/>
  <c r="F326" i="27"/>
  <c r="H326" i="27"/>
  <c r="K326" i="27"/>
  <c r="L326" i="27" s="1"/>
  <c r="M326" i="27" s="1"/>
  <c r="O326" i="27"/>
  <c r="U326" i="27"/>
  <c r="V326" i="27" s="1"/>
  <c r="X326" i="27"/>
  <c r="Z326" i="27"/>
  <c r="AB326" i="27"/>
  <c r="AD326" i="27"/>
  <c r="AH326" i="27"/>
  <c r="C327" i="27"/>
  <c r="D327" i="27"/>
  <c r="F327" i="27"/>
  <c r="H327" i="27"/>
  <c r="K327" i="27"/>
  <c r="L327" i="27" s="1"/>
  <c r="M327" i="27" s="1"/>
  <c r="O327" i="27"/>
  <c r="V327" i="27" s="1"/>
  <c r="U327" i="27"/>
  <c r="X327" i="27"/>
  <c r="Z327" i="27"/>
  <c r="AB327" i="27"/>
  <c r="AD327" i="27"/>
  <c r="AH327" i="27"/>
  <c r="C328" i="27"/>
  <c r="D328" i="27"/>
  <c r="F328" i="27"/>
  <c r="H328" i="27"/>
  <c r="K328" i="27"/>
  <c r="L328" i="27" s="1"/>
  <c r="M328" i="27" s="1"/>
  <c r="O328" i="27"/>
  <c r="U328" i="27"/>
  <c r="X328" i="27"/>
  <c r="Z328" i="27"/>
  <c r="AB328" i="27"/>
  <c r="AD328" i="27"/>
  <c r="AH328" i="27"/>
  <c r="C329" i="27"/>
  <c r="D329" i="27"/>
  <c r="F329" i="27"/>
  <c r="H329" i="27"/>
  <c r="K329" i="27"/>
  <c r="L329" i="27" s="1"/>
  <c r="M329" i="27" s="1"/>
  <c r="O329" i="27"/>
  <c r="V329" i="27" s="1"/>
  <c r="U329" i="27"/>
  <c r="X329" i="27"/>
  <c r="Z329" i="27"/>
  <c r="AB329" i="27"/>
  <c r="AD329" i="27"/>
  <c r="AH329" i="27"/>
  <c r="C330" i="27"/>
  <c r="D330" i="27"/>
  <c r="F330" i="27"/>
  <c r="H330" i="27"/>
  <c r="K330" i="27"/>
  <c r="L330" i="27" s="1"/>
  <c r="M330" i="27" s="1"/>
  <c r="O330" i="27"/>
  <c r="U330" i="27"/>
  <c r="X330" i="27"/>
  <c r="Z330" i="27"/>
  <c r="AB330" i="27"/>
  <c r="AD330" i="27"/>
  <c r="AH330" i="27"/>
  <c r="C331" i="27"/>
  <c r="D331" i="27"/>
  <c r="F331" i="27"/>
  <c r="H331" i="27"/>
  <c r="K331" i="27"/>
  <c r="L331" i="27" s="1"/>
  <c r="M331" i="27" s="1"/>
  <c r="O331" i="27"/>
  <c r="U331" i="27"/>
  <c r="V331" i="27"/>
  <c r="X331" i="27"/>
  <c r="Z331" i="27"/>
  <c r="AB331" i="27"/>
  <c r="AD331" i="27"/>
  <c r="AH331" i="27"/>
  <c r="C332" i="27"/>
  <c r="D332" i="27"/>
  <c r="F332" i="27"/>
  <c r="H332" i="27"/>
  <c r="K332" i="27"/>
  <c r="L332" i="27" s="1"/>
  <c r="M332" i="27" s="1"/>
  <c r="O332" i="27"/>
  <c r="U332" i="27"/>
  <c r="V332" i="27" s="1"/>
  <c r="X332" i="27"/>
  <c r="Z332" i="27"/>
  <c r="AB332" i="27"/>
  <c r="AD332" i="27"/>
  <c r="AH332" i="27"/>
  <c r="C333" i="27"/>
  <c r="D333" i="27"/>
  <c r="F333" i="27"/>
  <c r="H333" i="27"/>
  <c r="K333" i="27"/>
  <c r="L333" i="27" s="1"/>
  <c r="M333" i="27" s="1"/>
  <c r="O333" i="27"/>
  <c r="U333" i="27"/>
  <c r="V333" i="27"/>
  <c r="X333" i="27"/>
  <c r="Z333" i="27"/>
  <c r="AB333" i="27"/>
  <c r="AD333" i="27"/>
  <c r="AH333" i="27"/>
  <c r="C334" i="27"/>
  <c r="D334" i="27"/>
  <c r="F334" i="27"/>
  <c r="H334" i="27"/>
  <c r="K334" i="27"/>
  <c r="L334" i="27" s="1"/>
  <c r="M334" i="27" s="1"/>
  <c r="O334" i="27"/>
  <c r="U334" i="27"/>
  <c r="X334" i="27"/>
  <c r="Z334" i="27"/>
  <c r="AB334" i="27"/>
  <c r="AD334" i="27"/>
  <c r="AH334" i="27"/>
  <c r="C335" i="27"/>
  <c r="D335" i="27"/>
  <c r="F335" i="27"/>
  <c r="H335" i="27"/>
  <c r="K335" i="27"/>
  <c r="L335" i="27" s="1"/>
  <c r="M335" i="27" s="1"/>
  <c r="O335" i="27"/>
  <c r="V335" i="27" s="1"/>
  <c r="U335" i="27"/>
  <c r="X335" i="27"/>
  <c r="Z335" i="27"/>
  <c r="AB335" i="27"/>
  <c r="AD335" i="27"/>
  <c r="AH335" i="27"/>
  <c r="C336" i="27"/>
  <c r="D336" i="27"/>
  <c r="F336" i="27"/>
  <c r="H336" i="27"/>
  <c r="K336" i="27"/>
  <c r="L336" i="27" s="1"/>
  <c r="M336" i="27" s="1"/>
  <c r="O336" i="27"/>
  <c r="U336" i="27"/>
  <c r="X336" i="27"/>
  <c r="Z336" i="27"/>
  <c r="AB336" i="27"/>
  <c r="AD336" i="27"/>
  <c r="AH336" i="27"/>
  <c r="C337" i="27"/>
  <c r="D337" i="27"/>
  <c r="F337" i="27"/>
  <c r="H337" i="27"/>
  <c r="K337" i="27"/>
  <c r="L337" i="27" s="1"/>
  <c r="M337" i="27" s="1"/>
  <c r="O337" i="27"/>
  <c r="V337" i="27" s="1"/>
  <c r="U337" i="27"/>
  <c r="X337" i="27"/>
  <c r="Z337" i="27"/>
  <c r="AB337" i="27"/>
  <c r="AD337" i="27"/>
  <c r="AH337" i="27"/>
  <c r="C338" i="27"/>
  <c r="D338" i="27"/>
  <c r="F338" i="27"/>
  <c r="H338" i="27"/>
  <c r="K338" i="27"/>
  <c r="L338" i="27" s="1"/>
  <c r="M338" i="27" s="1"/>
  <c r="O338" i="27"/>
  <c r="U338" i="27"/>
  <c r="V338" i="27" s="1"/>
  <c r="X338" i="27"/>
  <c r="Z338" i="27"/>
  <c r="AB338" i="27"/>
  <c r="AD338" i="27"/>
  <c r="AH338" i="27"/>
  <c r="C339" i="27"/>
  <c r="D339" i="27"/>
  <c r="F339" i="27"/>
  <c r="H339" i="27"/>
  <c r="K339" i="27"/>
  <c r="L339" i="27" s="1"/>
  <c r="M339" i="27" s="1"/>
  <c r="O339" i="27"/>
  <c r="U339" i="27"/>
  <c r="V339" i="27"/>
  <c r="X339" i="27"/>
  <c r="Z339" i="27"/>
  <c r="AB339" i="27"/>
  <c r="AD339" i="27"/>
  <c r="AH339" i="27"/>
  <c r="C340" i="27"/>
  <c r="D340" i="27"/>
  <c r="F340" i="27"/>
  <c r="H340" i="27"/>
  <c r="K340" i="27"/>
  <c r="L340" i="27" s="1"/>
  <c r="M340" i="27" s="1"/>
  <c r="O340" i="27"/>
  <c r="U340" i="27"/>
  <c r="V340" i="27" s="1"/>
  <c r="X340" i="27"/>
  <c r="Z340" i="27"/>
  <c r="AB340" i="27"/>
  <c r="AD340" i="27"/>
  <c r="AH340" i="27"/>
  <c r="C341" i="27"/>
  <c r="D341" i="27"/>
  <c r="F341" i="27"/>
  <c r="H341" i="27"/>
  <c r="K341" i="27"/>
  <c r="L341" i="27" s="1"/>
  <c r="M341" i="27" s="1"/>
  <c r="O341" i="27"/>
  <c r="U341" i="27"/>
  <c r="V341" i="27" s="1"/>
  <c r="X341" i="27"/>
  <c r="Z341" i="27"/>
  <c r="AB341" i="27"/>
  <c r="AD341" i="27"/>
  <c r="AH341" i="27"/>
  <c r="C342" i="27"/>
  <c r="D342" i="27"/>
  <c r="F342" i="27"/>
  <c r="H342" i="27"/>
  <c r="K342" i="27"/>
  <c r="L342" i="27" s="1"/>
  <c r="M342" i="27" s="1"/>
  <c r="O342" i="27"/>
  <c r="U342" i="27"/>
  <c r="V342" i="27" s="1"/>
  <c r="X342" i="27"/>
  <c r="Z342" i="27"/>
  <c r="AB342" i="27"/>
  <c r="AD342" i="27"/>
  <c r="AH342" i="27"/>
  <c r="C343" i="27"/>
  <c r="D343" i="27"/>
  <c r="F343" i="27"/>
  <c r="H343" i="27"/>
  <c r="K343" i="27"/>
  <c r="L343" i="27" s="1"/>
  <c r="M343" i="27" s="1"/>
  <c r="O343" i="27"/>
  <c r="V343" i="27" s="1"/>
  <c r="U343" i="27"/>
  <c r="X343" i="27"/>
  <c r="Z343" i="27"/>
  <c r="AB343" i="27"/>
  <c r="AD343" i="27"/>
  <c r="AH343" i="27"/>
  <c r="C344" i="27"/>
  <c r="D344" i="27"/>
  <c r="F344" i="27"/>
  <c r="H344" i="27"/>
  <c r="K344" i="27"/>
  <c r="L344" i="27" s="1"/>
  <c r="M344" i="27" s="1"/>
  <c r="O344" i="27"/>
  <c r="U344" i="27"/>
  <c r="X344" i="27"/>
  <c r="Z344" i="27"/>
  <c r="AB344" i="27"/>
  <c r="AD344" i="27"/>
  <c r="AH344" i="27"/>
  <c r="C345" i="27"/>
  <c r="D345" i="27"/>
  <c r="F345" i="27"/>
  <c r="H345" i="27"/>
  <c r="K345" i="27"/>
  <c r="L345" i="27" s="1"/>
  <c r="M345" i="27" s="1"/>
  <c r="O345" i="27"/>
  <c r="V345" i="27" s="1"/>
  <c r="U345" i="27"/>
  <c r="X345" i="27"/>
  <c r="Z345" i="27"/>
  <c r="AB345" i="27"/>
  <c r="AD345" i="27"/>
  <c r="AH345" i="27"/>
  <c r="C346" i="27"/>
  <c r="D346" i="27"/>
  <c r="F346" i="27"/>
  <c r="H346" i="27"/>
  <c r="K346" i="27"/>
  <c r="L346" i="27" s="1"/>
  <c r="M346" i="27" s="1"/>
  <c r="O346" i="27"/>
  <c r="U346" i="27"/>
  <c r="X346" i="27"/>
  <c r="Z346" i="27"/>
  <c r="AB346" i="27"/>
  <c r="AD346" i="27"/>
  <c r="AH346" i="27"/>
  <c r="C347" i="27"/>
  <c r="D347" i="27"/>
  <c r="F347" i="27"/>
  <c r="H347" i="27"/>
  <c r="K347" i="27"/>
  <c r="L347" i="27" s="1"/>
  <c r="M347" i="27" s="1"/>
  <c r="O347" i="27"/>
  <c r="U347" i="27"/>
  <c r="V347" i="27"/>
  <c r="X347" i="27"/>
  <c r="Z347" i="27"/>
  <c r="AB347" i="27"/>
  <c r="AD347" i="27"/>
  <c r="AH347" i="27"/>
  <c r="C348" i="27"/>
  <c r="D348" i="27"/>
  <c r="F348" i="27"/>
  <c r="H348" i="27"/>
  <c r="K348" i="27"/>
  <c r="L348" i="27" s="1"/>
  <c r="M348" i="27" s="1"/>
  <c r="O348" i="27"/>
  <c r="U348" i="27"/>
  <c r="V348" i="27" s="1"/>
  <c r="X348" i="27"/>
  <c r="Z348" i="27"/>
  <c r="AB348" i="27"/>
  <c r="AD348" i="27"/>
  <c r="AH348" i="27"/>
  <c r="C349" i="27"/>
  <c r="D349" i="27"/>
  <c r="F349" i="27"/>
  <c r="H349" i="27"/>
  <c r="K349" i="27"/>
  <c r="L349" i="27" s="1"/>
  <c r="M349" i="27" s="1"/>
  <c r="O349" i="27"/>
  <c r="U349" i="27"/>
  <c r="V349" i="27"/>
  <c r="X349" i="27"/>
  <c r="Z349" i="27"/>
  <c r="AB349" i="27"/>
  <c r="AD349" i="27"/>
  <c r="AH349" i="27"/>
  <c r="C350" i="27"/>
  <c r="D350" i="27"/>
  <c r="F350" i="27"/>
  <c r="H350" i="27"/>
  <c r="K350" i="27"/>
  <c r="L350" i="27" s="1"/>
  <c r="M350" i="27" s="1"/>
  <c r="O350" i="27"/>
  <c r="U350" i="27"/>
  <c r="X350" i="27"/>
  <c r="Z350" i="27"/>
  <c r="AB350" i="27"/>
  <c r="AD350" i="27"/>
  <c r="AH350" i="27"/>
  <c r="C351" i="27"/>
  <c r="D351" i="27"/>
  <c r="F351" i="27"/>
  <c r="H351" i="27"/>
  <c r="K351" i="27"/>
  <c r="L351" i="27" s="1"/>
  <c r="M351" i="27" s="1"/>
  <c r="O351" i="27"/>
  <c r="V351" i="27" s="1"/>
  <c r="U351" i="27"/>
  <c r="X351" i="27"/>
  <c r="Z351" i="27"/>
  <c r="AB351" i="27"/>
  <c r="AD351" i="27"/>
  <c r="AH351" i="27"/>
  <c r="C352" i="27"/>
  <c r="D352" i="27"/>
  <c r="F352" i="27"/>
  <c r="H352" i="27"/>
  <c r="K352" i="27"/>
  <c r="L352" i="27" s="1"/>
  <c r="M352" i="27" s="1"/>
  <c r="O352" i="27"/>
  <c r="U352" i="27"/>
  <c r="X352" i="27"/>
  <c r="Z352" i="27"/>
  <c r="AB352" i="27"/>
  <c r="AD352" i="27"/>
  <c r="AH352" i="27"/>
  <c r="C353" i="27"/>
  <c r="D353" i="27"/>
  <c r="F353" i="27"/>
  <c r="H353" i="27"/>
  <c r="K353" i="27"/>
  <c r="L353" i="27" s="1"/>
  <c r="M353" i="27" s="1"/>
  <c r="O353" i="27"/>
  <c r="V353" i="27" s="1"/>
  <c r="U353" i="27"/>
  <c r="X353" i="27"/>
  <c r="Z353" i="27"/>
  <c r="AB353" i="27"/>
  <c r="AD353" i="27"/>
  <c r="AH353" i="27"/>
  <c r="C354" i="27"/>
  <c r="D354" i="27"/>
  <c r="F354" i="27"/>
  <c r="H354" i="27"/>
  <c r="K354" i="27"/>
  <c r="L354" i="27" s="1"/>
  <c r="M354" i="27" s="1"/>
  <c r="O354" i="27"/>
  <c r="U354" i="27"/>
  <c r="V354" i="27" s="1"/>
  <c r="X354" i="27"/>
  <c r="Z354" i="27"/>
  <c r="AB354" i="27"/>
  <c r="AD354" i="27"/>
  <c r="AH354" i="27"/>
  <c r="C355" i="27"/>
  <c r="D355" i="27"/>
  <c r="F355" i="27"/>
  <c r="H355" i="27"/>
  <c r="K355" i="27"/>
  <c r="L355" i="27" s="1"/>
  <c r="M355" i="27" s="1"/>
  <c r="O355" i="27"/>
  <c r="U355" i="27"/>
  <c r="V355" i="27"/>
  <c r="X355" i="27"/>
  <c r="Z355" i="27"/>
  <c r="AB355" i="27"/>
  <c r="AD355" i="27"/>
  <c r="AH355" i="27"/>
  <c r="C356" i="27"/>
  <c r="D356" i="27"/>
  <c r="F356" i="27"/>
  <c r="H356" i="27"/>
  <c r="K356" i="27"/>
  <c r="L356" i="27" s="1"/>
  <c r="M356" i="27" s="1"/>
  <c r="O356" i="27"/>
  <c r="U356" i="27"/>
  <c r="V356" i="27" s="1"/>
  <c r="X356" i="27"/>
  <c r="Z356" i="27"/>
  <c r="AB356" i="27"/>
  <c r="AD356" i="27"/>
  <c r="AH356" i="27"/>
  <c r="C357" i="27"/>
  <c r="D357" i="27"/>
  <c r="F357" i="27"/>
  <c r="H357" i="27"/>
  <c r="K357" i="27"/>
  <c r="L357" i="27" s="1"/>
  <c r="M357" i="27" s="1"/>
  <c r="O357" i="27"/>
  <c r="U357" i="27"/>
  <c r="V357" i="27" s="1"/>
  <c r="X357" i="27"/>
  <c r="Z357" i="27"/>
  <c r="AB357" i="27"/>
  <c r="AD357" i="27"/>
  <c r="AH357" i="27"/>
  <c r="C358" i="27"/>
  <c r="D358" i="27"/>
  <c r="F358" i="27"/>
  <c r="H358" i="27"/>
  <c r="K358" i="27"/>
  <c r="L358" i="27" s="1"/>
  <c r="M358" i="27" s="1"/>
  <c r="O358" i="27"/>
  <c r="U358" i="27"/>
  <c r="V358" i="27" s="1"/>
  <c r="X358" i="27"/>
  <c r="Z358" i="27"/>
  <c r="AB358" i="27"/>
  <c r="AD358" i="27"/>
  <c r="AH358" i="27"/>
  <c r="C359" i="27"/>
  <c r="D359" i="27"/>
  <c r="F359" i="27"/>
  <c r="H359" i="27"/>
  <c r="K359" i="27"/>
  <c r="L359" i="27" s="1"/>
  <c r="M359" i="27" s="1"/>
  <c r="O359" i="27"/>
  <c r="V359" i="27" s="1"/>
  <c r="U359" i="27"/>
  <c r="X359" i="27"/>
  <c r="Z359" i="27"/>
  <c r="AB359" i="27"/>
  <c r="AD359" i="27"/>
  <c r="AH359" i="27"/>
  <c r="C360" i="27"/>
  <c r="D360" i="27"/>
  <c r="F360" i="27"/>
  <c r="H360" i="27"/>
  <c r="K360" i="27"/>
  <c r="L360" i="27" s="1"/>
  <c r="M360" i="27" s="1"/>
  <c r="O360" i="27"/>
  <c r="U360" i="27"/>
  <c r="X360" i="27"/>
  <c r="Z360" i="27"/>
  <c r="AB360" i="27"/>
  <c r="AD360" i="27"/>
  <c r="AH360" i="27"/>
  <c r="C361" i="27"/>
  <c r="D361" i="27"/>
  <c r="F361" i="27"/>
  <c r="H361" i="27"/>
  <c r="K361" i="27"/>
  <c r="L361" i="27" s="1"/>
  <c r="M361" i="27" s="1"/>
  <c r="O361" i="27"/>
  <c r="U361" i="27"/>
  <c r="X361" i="27"/>
  <c r="Z361" i="27"/>
  <c r="AB361" i="27"/>
  <c r="AD361" i="27"/>
  <c r="AH361" i="27"/>
  <c r="C362" i="27"/>
  <c r="D362" i="27"/>
  <c r="F362" i="27"/>
  <c r="H362" i="27"/>
  <c r="K362" i="27"/>
  <c r="L362" i="27" s="1"/>
  <c r="M362" i="27" s="1"/>
  <c r="O362" i="27"/>
  <c r="U362" i="27"/>
  <c r="X362" i="27"/>
  <c r="Z362" i="27"/>
  <c r="AB362" i="27"/>
  <c r="AD362" i="27"/>
  <c r="AH362" i="27"/>
  <c r="C363" i="27"/>
  <c r="D363" i="27"/>
  <c r="F363" i="27"/>
  <c r="H363" i="27"/>
  <c r="K363" i="27"/>
  <c r="L363" i="27" s="1"/>
  <c r="M363" i="27" s="1"/>
  <c r="O363" i="27"/>
  <c r="U363" i="27"/>
  <c r="X363" i="27"/>
  <c r="Z363" i="27"/>
  <c r="AB363" i="27"/>
  <c r="AD363" i="27"/>
  <c r="AH363" i="27"/>
  <c r="C364" i="27"/>
  <c r="D364" i="27"/>
  <c r="F364" i="27"/>
  <c r="H364" i="27"/>
  <c r="K364" i="27"/>
  <c r="L364" i="27" s="1"/>
  <c r="M364" i="27" s="1"/>
  <c r="O364" i="27"/>
  <c r="U364" i="27"/>
  <c r="X364" i="27"/>
  <c r="Z364" i="27"/>
  <c r="AB364" i="27"/>
  <c r="AD364" i="27"/>
  <c r="AH364" i="27"/>
  <c r="C365" i="27"/>
  <c r="D365" i="27"/>
  <c r="F365" i="27"/>
  <c r="H365" i="27"/>
  <c r="K365" i="27"/>
  <c r="L365" i="27" s="1"/>
  <c r="M365" i="27" s="1"/>
  <c r="O365" i="27"/>
  <c r="U365" i="27"/>
  <c r="X365" i="27"/>
  <c r="Z365" i="27"/>
  <c r="AB365" i="27"/>
  <c r="AD365" i="27"/>
  <c r="AH365" i="27"/>
  <c r="C366" i="27"/>
  <c r="D366" i="27"/>
  <c r="F366" i="27"/>
  <c r="H366" i="27"/>
  <c r="K366" i="27"/>
  <c r="L366" i="27" s="1"/>
  <c r="M366" i="27" s="1"/>
  <c r="O366" i="27"/>
  <c r="U366" i="27"/>
  <c r="X366" i="27"/>
  <c r="Z366" i="27"/>
  <c r="AB366" i="27"/>
  <c r="AD366" i="27"/>
  <c r="AH366" i="27"/>
  <c r="C367" i="27"/>
  <c r="D367" i="27"/>
  <c r="F367" i="27"/>
  <c r="H367" i="27"/>
  <c r="K367" i="27"/>
  <c r="L367" i="27" s="1"/>
  <c r="M367" i="27" s="1"/>
  <c r="O367" i="27"/>
  <c r="U367" i="27"/>
  <c r="X367" i="27"/>
  <c r="Z367" i="27"/>
  <c r="AB367" i="27"/>
  <c r="AD367" i="27"/>
  <c r="AH367" i="27"/>
  <c r="C368" i="27"/>
  <c r="D368" i="27"/>
  <c r="F368" i="27"/>
  <c r="H368" i="27"/>
  <c r="K368" i="27"/>
  <c r="L368" i="27" s="1"/>
  <c r="M368" i="27" s="1"/>
  <c r="O368" i="27"/>
  <c r="U368" i="27"/>
  <c r="X368" i="27"/>
  <c r="Z368" i="27"/>
  <c r="AB368" i="27"/>
  <c r="AD368" i="27"/>
  <c r="AH368" i="27"/>
  <c r="C369" i="27"/>
  <c r="D369" i="27"/>
  <c r="F369" i="27"/>
  <c r="H369" i="27"/>
  <c r="K369" i="27"/>
  <c r="L369" i="27" s="1"/>
  <c r="M369" i="27" s="1"/>
  <c r="O369" i="27"/>
  <c r="U369" i="27"/>
  <c r="X369" i="27"/>
  <c r="Z369" i="27"/>
  <c r="AB369" i="27"/>
  <c r="AD369" i="27"/>
  <c r="AH369" i="27"/>
  <c r="C370" i="27"/>
  <c r="D370" i="27"/>
  <c r="F370" i="27"/>
  <c r="H370" i="27"/>
  <c r="K370" i="27"/>
  <c r="L370" i="27" s="1"/>
  <c r="M370" i="27" s="1"/>
  <c r="O370" i="27"/>
  <c r="U370" i="27"/>
  <c r="X370" i="27"/>
  <c r="Z370" i="27"/>
  <c r="AB370" i="27"/>
  <c r="AD370" i="27"/>
  <c r="AH370" i="27"/>
  <c r="C371" i="27"/>
  <c r="D371" i="27"/>
  <c r="F371" i="27"/>
  <c r="H371" i="27"/>
  <c r="K371" i="27"/>
  <c r="L371" i="27" s="1"/>
  <c r="M371" i="27" s="1"/>
  <c r="O371" i="27"/>
  <c r="U371" i="27"/>
  <c r="X371" i="27"/>
  <c r="Z371" i="27"/>
  <c r="AB371" i="27"/>
  <c r="AD371" i="27"/>
  <c r="AH371" i="27"/>
  <c r="C372" i="27"/>
  <c r="D372" i="27"/>
  <c r="F372" i="27"/>
  <c r="H372" i="27"/>
  <c r="K372" i="27"/>
  <c r="L372" i="27" s="1"/>
  <c r="M372" i="27" s="1"/>
  <c r="O372" i="27"/>
  <c r="U372" i="27"/>
  <c r="X372" i="27"/>
  <c r="Z372" i="27"/>
  <c r="AB372" i="27"/>
  <c r="AD372" i="27"/>
  <c r="AH372" i="27"/>
  <c r="C373" i="27"/>
  <c r="D373" i="27"/>
  <c r="F373" i="27"/>
  <c r="H373" i="27"/>
  <c r="K373" i="27"/>
  <c r="L373" i="27" s="1"/>
  <c r="M373" i="27" s="1"/>
  <c r="O373" i="27"/>
  <c r="U373" i="27"/>
  <c r="X373" i="27"/>
  <c r="Z373" i="27"/>
  <c r="AB373" i="27"/>
  <c r="AD373" i="27"/>
  <c r="AH373" i="27"/>
  <c r="C374" i="27"/>
  <c r="D374" i="27"/>
  <c r="F374" i="27"/>
  <c r="H374" i="27"/>
  <c r="K374" i="27"/>
  <c r="L374" i="27" s="1"/>
  <c r="M374" i="27" s="1"/>
  <c r="O374" i="27"/>
  <c r="U374" i="27"/>
  <c r="X374" i="27"/>
  <c r="Z374" i="27"/>
  <c r="AB374" i="27"/>
  <c r="AD374" i="27"/>
  <c r="AH374" i="27"/>
  <c r="C375" i="27"/>
  <c r="D375" i="27"/>
  <c r="F375" i="27"/>
  <c r="H375" i="27"/>
  <c r="K375" i="27"/>
  <c r="L375" i="27" s="1"/>
  <c r="M375" i="27" s="1"/>
  <c r="O375" i="27"/>
  <c r="U375" i="27"/>
  <c r="X375" i="27"/>
  <c r="Z375" i="27"/>
  <c r="AB375" i="27"/>
  <c r="AD375" i="27"/>
  <c r="AH375" i="27"/>
  <c r="C376" i="27"/>
  <c r="D376" i="27"/>
  <c r="F376" i="27"/>
  <c r="H376" i="27"/>
  <c r="K376" i="27"/>
  <c r="L376" i="27" s="1"/>
  <c r="M376" i="27" s="1"/>
  <c r="O376" i="27"/>
  <c r="U376" i="27"/>
  <c r="X376" i="27"/>
  <c r="Z376" i="27"/>
  <c r="AB376" i="27"/>
  <c r="AD376" i="27"/>
  <c r="AH376" i="27"/>
  <c r="C377" i="27"/>
  <c r="D377" i="27"/>
  <c r="F377" i="27"/>
  <c r="H377" i="27"/>
  <c r="K377" i="27"/>
  <c r="L377" i="27" s="1"/>
  <c r="M377" i="27" s="1"/>
  <c r="O377" i="27"/>
  <c r="U377" i="27"/>
  <c r="X377" i="27"/>
  <c r="Z377" i="27"/>
  <c r="AB377" i="27"/>
  <c r="AD377" i="27"/>
  <c r="AH377" i="27"/>
  <c r="C378" i="27"/>
  <c r="D378" i="27"/>
  <c r="F378" i="27"/>
  <c r="H378" i="27"/>
  <c r="K378" i="27"/>
  <c r="L378" i="27" s="1"/>
  <c r="M378" i="27" s="1"/>
  <c r="O378" i="27"/>
  <c r="U378" i="27"/>
  <c r="X378" i="27"/>
  <c r="Z378" i="27"/>
  <c r="AB378" i="27"/>
  <c r="AD378" i="27"/>
  <c r="AH378" i="27"/>
  <c r="C379" i="27"/>
  <c r="D379" i="27"/>
  <c r="F379" i="27"/>
  <c r="H379" i="27"/>
  <c r="K379" i="27"/>
  <c r="L379" i="27" s="1"/>
  <c r="M379" i="27" s="1"/>
  <c r="O379" i="27"/>
  <c r="U379" i="27"/>
  <c r="X379" i="27"/>
  <c r="Z379" i="27"/>
  <c r="AB379" i="27"/>
  <c r="AD379" i="27"/>
  <c r="AH379" i="27"/>
  <c r="C380" i="27"/>
  <c r="D380" i="27"/>
  <c r="F380" i="27"/>
  <c r="H380" i="27"/>
  <c r="K380" i="27"/>
  <c r="L380" i="27" s="1"/>
  <c r="M380" i="27" s="1"/>
  <c r="O380" i="27"/>
  <c r="U380" i="27"/>
  <c r="X380" i="27"/>
  <c r="Z380" i="27"/>
  <c r="AB380" i="27"/>
  <c r="AD380" i="27"/>
  <c r="AH380" i="27"/>
  <c r="C381" i="27"/>
  <c r="D381" i="27"/>
  <c r="F381" i="27"/>
  <c r="H381" i="27"/>
  <c r="K381" i="27"/>
  <c r="L381" i="27" s="1"/>
  <c r="M381" i="27" s="1"/>
  <c r="O381" i="27"/>
  <c r="U381" i="27"/>
  <c r="X381" i="27"/>
  <c r="Z381" i="27"/>
  <c r="AB381" i="27"/>
  <c r="AD381" i="27"/>
  <c r="AH381" i="27"/>
  <c r="C382" i="27"/>
  <c r="D382" i="27"/>
  <c r="F382" i="27"/>
  <c r="H382" i="27"/>
  <c r="K382" i="27"/>
  <c r="L382" i="27" s="1"/>
  <c r="M382" i="27" s="1"/>
  <c r="O382" i="27"/>
  <c r="U382" i="27"/>
  <c r="X382" i="27"/>
  <c r="Z382" i="27"/>
  <c r="AB382" i="27"/>
  <c r="AD382" i="27"/>
  <c r="AH382" i="27"/>
  <c r="C383" i="27"/>
  <c r="D383" i="27"/>
  <c r="F383" i="27"/>
  <c r="H383" i="27"/>
  <c r="K383" i="27"/>
  <c r="L383" i="27" s="1"/>
  <c r="M383" i="27" s="1"/>
  <c r="O383" i="27"/>
  <c r="U383" i="27"/>
  <c r="X383" i="27"/>
  <c r="Z383" i="27"/>
  <c r="AB383" i="27"/>
  <c r="AD383" i="27"/>
  <c r="AH383" i="27"/>
  <c r="C384" i="27"/>
  <c r="D384" i="27"/>
  <c r="F384" i="27"/>
  <c r="H384" i="27"/>
  <c r="K384" i="27"/>
  <c r="L384" i="27" s="1"/>
  <c r="M384" i="27" s="1"/>
  <c r="O384" i="27"/>
  <c r="U384" i="27"/>
  <c r="X384" i="27"/>
  <c r="Z384" i="27"/>
  <c r="AB384" i="27"/>
  <c r="AD384" i="27"/>
  <c r="AH384" i="27"/>
  <c r="C385" i="27"/>
  <c r="D385" i="27"/>
  <c r="F385" i="27"/>
  <c r="H385" i="27"/>
  <c r="K385" i="27"/>
  <c r="L385" i="27" s="1"/>
  <c r="M385" i="27" s="1"/>
  <c r="O385" i="27"/>
  <c r="U385" i="27"/>
  <c r="X385" i="27"/>
  <c r="Z385" i="27"/>
  <c r="AB385" i="27"/>
  <c r="AD385" i="27"/>
  <c r="AH385" i="27"/>
  <c r="C386" i="27"/>
  <c r="D386" i="27"/>
  <c r="F386" i="27"/>
  <c r="H386" i="27"/>
  <c r="K386" i="27"/>
  <c r="L386" i="27" s="1"/>
  <c r="M386" i="27" s="1"/>
  <c r="O386" i="27"/>
  <c r="U386" i="27"/>
  <c r="X386" i="27"/>
  <c r="Z386" i="27"/>
  <c r="AB386" i="27"/>
  <c r="AD386" i="27"/>
  <c r="AH386" i="27"/>
  <c r="C387" i="27"/>
  <c r="D387" i="27"/>
  <c r="F387" i="27"/>
  <c r="H387" i="27"/>
  <c r="K387" i="27"/>
  <c r="L387" i="27" s="1"/>
  <c r="M387" i="27" s="1"/>
  <c r="O387" i="27"/>
  <c r="U387" i="27"/>
  <c r="X387" i="27"/>
  <c r="Z387" i="27"/>
  <c r="AB387" i="27"/>
  <c r="AD387" i="27"/>
  <c r="AH387" i="27"/>
  <c r="C388" i="27"/>
  <c r="D388" i="27"/>
  <c r="F388" i="27"/>
  <c r="H388" i="27"/>
  <c r="K388" i="27"/>
  <c r="L388" i="27" s="1"/>
  <c r="M388" i="27" s="1"/>
  <c r="O388" i="27"/>
  <c r="U388" i="27"/>
  <c r="X388" i="27"/>
  <c r="Z388" i="27"/>
  <c r="AB388" i="27"/>
  <c r="AD388" i="27"/>
  <c r="AH388" i="27"/>
  <c r="C389" i="27"/>
  <c r="D389" i="27"/>
  <c r="F389" i="27"/>
  <c r="H389" i="27"/>
  <c r="K389" i="27"/>
  <c r="L389" i="27" s="1"/>
  <c r="M389" i="27" s="1"/>
  <c r="O389" i="27"/>
  <c r="U389" i="27"/>
  <c r="X389" i="27"/>
  <c r="Z389" i="27"/>
  <c r="AB389" i="27"/>
  <c r="AD389" i="27"/>
  <c r="AH389" i="27"/>
  <c r="C390" i="27"/>
  <c r="D390" i="27"/>
  <c r="F390" i="27"/>
  <c r="H390" i="27"/>
  <c r="K390" i="27"/>
  <c r="L390" i="27" s="1"/>
  <c r="M390" i="27" s="1"/>
  <c r="O390" i="27"/>
  <c r="U390" i="27"/>
  <c r="X390" i="27"/>
  <c r="Z390" i="27"/>
  <c r="AB390" i="27"/>
  <c r="AD390" i="27"/>
  <c r="AH390" i="27"/>
  <c r="C391" i="27"/>
  <c r="D391" i="27"/>
  <c r="F391" i="27"/>
  <c r="H391" i="27"/>
  <c r="K391" i="27"/>
  <c r="L391" i="27" s="1"/>
  <c r="M391" i="27" s="1"/>
  <c r="O391" i="27"/>
  <c r="U391" i="27"/>
  <c r="X391" i="27"/>
  <c r="Z391" i="27"/>
  <c r="AB391" i="27"/>
  <c r="AD391" i="27"/>
  <c r="AH391" i="27"/>
  <c r="C392" i="27"/>
  <c r="D392" i="27"/>
  <c r="F392" i="27"/>
  <c r="H392" i="27"/>
  <c r="K392" i="27"/>
  <c r="L392" i="27" s="1"/>
  <c r="M392" i="27" s="1"/>
  <c r="O392" i="27"/>
  <c r="U392" i="27"/>
  <c r="X392" i="27"/>
  <c r="Z392" i="27"/>
  <c r="AB392" i="27"/>
  <c r="AD392" i="27"/>
  <c r="AH392" i="27"/>
  <c r="C393" i="27"/>
  <c r="D393" i="27"/>
  <c r="F393" i="27"/>
  <c r="H393" i="27"/>
  <c r="K393" i="27"/>
  <c r="L393" i="27" s="1"/>
  <c r="M393" i="27" s="1"/>
  <c r="O393" i="27"/>
  <c r="U393" i="27"/>
  <c r="X393" i="27"/>
  <c r="Z393" i="27"/>
  <c r="AB393" i="27"/>
  <c r="AD393" i="27"/>
  <c r="AH393" i="27"/>
  <c r="C394" i="27"/>
  <c r="D394" i="27"/>
  <c r="F394" i="27"/>
  <c r="H394" i="27"/>
  <c r="K394" i="27"/>
  <c r="L394" i="27" s="1"/>
  <c r="M394" i="27" s="1"/>
  <c r="O394" i="27"/>
  <c r="U394" i="27"/>
  <c r="X394" i="27"/>
  <c r="Z394" i="27"/>
  <c r="AB394" i="27"/>
  <c r="AD394" i="27"/>
  <c r="AH394" i="27"/>
  <c r="C395" i="27"/>
  <c r="D395" i="27"/>
  <c r="F395" i="27"/>
  <c r="H395" i="27"/>
  <c r="K395" i="27"/>
  <c r="L395" i="27" s="1"/>
  <c r="M395" i="27" s="1"/>
  <c r="O395" i="27"/>
  <c r="U395" i="27"/>
  <c r="X395" i="27"/>
  <c r="Z395" i="27"/>
  <c r="AB395" i="27"/>
  <c r="AD395" i="27"/>
  <c r="AH395" i="27"/>
  <c r="C396" i="27"/>
  <c r="D396" i="27"/>
  <c r="F396" i="27"/>
  <c r="H396" i="27"/>
  <c r="K396" i="27"/>
  <c r="L396" i="27" s="1"/>
  <c r="M396" i="27" s="1"/>
  <c r="O396" i="27"/>
  <c r="U396" i="27"/>
  <c r="X396" i="27"/>
  <c r="Z396" i="27"/>
  <c r="AB396" i="27"/>
  <c r="AD396" i="27"/>
  <c r="AH396" i="27"/>
  <c r="C397" i="27"/>
  <c r="D397" i="27"/>
  <c r="F397" i="27"/>
  <c r="H397" i="27"/>
  <c r="K397" i="27"/>
  <c r="L397" i="27" s="1"/>
  <c r="M397" i="27" s="1"/>
  <c r="O397" i="27"/>
  <c r="U397" i="27"/>
  <c r="X397" i="27"/>
  <c r="Z397" i="27"/>
  <c r="AB397" i="27"/>
  <c r="AD397" i="27"/>
  <c r="AH397" i="27"/>
  <c r="C398" i="27"/>
  <c r="D398" i="27"/>
  <c r="F398" i="27"/>
  <c r="H398" i="27"/>
  <c r="K398" i="27"/>
  <c r="L398" i="27" s="1"/>
  <c r="M398" i="27" s="1"/>
  <c r="O398" i="27"/>
  <c r="U398" i="27"/>
  <c r="X398" i="27"/>
  <c r="Z398" i="27"/>
  <c r="AB398" i="27"/>
  <c r="AD398" i="27"/>
  <c r="AH398" i="27"/>
  <c r="C399" i="27"/>
  <c r="D399" i="27"/>
  <c r="F399" i="27"/>
  <c r="H399" i="27"/>
  <c r="K399" i="27"/>
  <c r="L399" i="27" s="1"/>
  <c r="M399" i="27" s="1"/>
  <c r="O399" i="27"/>
  <c r="U399" i="27"/>
  <c r="X399" i="27"/>
  <c r="Z399" i="27"/>
  <c r="AB399" i="27"/>
  <c r="AD399" i="27"/>
  <c r="AH399" i="27"/>
  <c r="C400" i="27"/>
  <c r="D400" i="27"/>
  <c r="F400" i="27"/>
  <c r="H400" i="27"/>
  <c r="K400" i="27"/>
  <c r="L400" i="27" s="1"/>
  <c r="M400" i="27" s="1"/>
  <c r="O400" i="27"/>
  <c r="U400" i="27"/>
  <c r="X400" i="27"/>
  <c r="Z400" i="27"/>
  <c r="AB400" i="27"/>
  <c r="AD400" i="27"/>
  <c r="AH400" i="27"/>
  <c r="C401" i="27"/>
  <c r="D401" i="27"/>
  <c r="F401" i="27"/>
  <c r="H401" i="27"/>
  <c r="K401" i="27"/>
  <c r="L401" i="27" s="1"/>
  <c r="M401" i="27" s="1"/>
  <c r="O401" i="27"/>
  <c r="U401" i="27"/>
  <c r="X401" i="27"/>
  <c r="Z401" i="27"/>
  <c r="AB401" i="27"/>
  <c r="AD401" i="27"/>
  <c r="AH401" i="27"/>
  <c r="C402" i="27"/>
  <c r="D402" i="27"/>
  <c r="F402" i="27"/>
  <c r="H402" i="27"/>
  <c r="K402" i="27"/>
  <c r="L402" i="27" s="1"/>
  <c r="M402" i="27" s="1"/>
  <c r="O402" i="27"/>
  <c r="U402" i="27"/>
  <c r="X402" i="27"/>
  <c r="Z402" i="27"/>
  <c r="AB402" i="27"/>
  <c r="AD402" i="27"/>
  <c r="AH402" i="27"/>
  <c r="C403" i="27"/>
  <c r="D403" i="27"/>
  <c r="F403" i="27"/>
  <c r="H403" i="27"/>
  <c r="K403" i="27"/>
  <c r="L403" i="27" s="1"/>
  <c r="M403" i="27" s="1"/>
  <c r="O403" i="27"/>
  <c r="U403" i="27"/>
  <c r="X403" i="27"/>
  <c r="Z403" i="27"/>
  <c r="AB403" i="27"/>
  <c r="AD403" i="27"/>
  <c r="AH403" i="27"/>
  <c r="C404" i="27"/>
  <c r="D404" i="27"/>
  <c r="F404" i="27"/>
  <c r="H404" i="27"/>
  <c r="K404" i="27"/>
  <c r="L404" i="27" s="1"/>
  <c r="M404" i="27" s="1"/>
  <c r="O404" i="27"/>
  <c r="U404" i="27"/>
  <c r="X404" i="27"/>
  <c r="Z404" i="27"/>
  <c r="AB404" i="27"/>
  <c r="AD404" i="27"/>
  <c r="AH404" i="27"/>
  <c r="C405" i="27"/>
  <c r="D405" i="27"/>
  <c r="F405" i="27"/>
  <c r="H405" i="27"/>
  <c r="K405" i="27"/>
  <c r="L405" i="27" s="1"/>
  <c r="M405" i="27" s="1"/>
  <c r="O405" i="27"/>
  <c r="U405" i="27"/>
  <c r="X405" i="27"/>
  <c r="Z405" i="27"/>
  <c r="AB405" i="27"/>
  <c r="AD405" i="27"/>
  <c r="AH405" i="27"/>
  <c r="C406" i="27"/>
  <c r="D406" i="27"/>
  <c r="F406" i="27"/>
  <c r="H406" i="27"/>
  <c r="K406" i="27"/>
  <c r="L406" i="27" s="1"/>
  <c r="M406" i="27" s="1"/>
  <c r="O406" i="27"/>
  <c r="U406" i="27"/>
  <c r="X406" i="27"/>
  <c r="Z406" i="27"/>
  <c r="AB406" i="27"/>
  <c r="AD406" i="27"/>
  <c r="AH406" i="27"/>
  <c r="C407" i="27"/>
  <c r="D407" i="27"/>
  <c r="F407" i="27"/>
  <c r="H407" i="27"/>
  <c r="K407" i="27"/>
  <c r="L407" i="27" s="1"/>
  <c r="M407" i="27" s="1"/>
  <c r="O407" i="27"/>
  <c r="U407" i="27"/>
  <c r="X407" i="27"/>
  <c r="Z407" i="27"/>
  <c r="AB407" i="27"/>
  <c r="AD407" i="27"/>
  <c r="AH407" i="27"/>
  <c r="C408" i="27"/>
  <c r="D408" i="27"/>
  <c r="F408" i="27"/>
  <c r="H408" i="27"/>
  <c r="K408" i="27"/>
  <c r="L408" i="27" s="1"/>
  <c r="M408" i="27" s="1"/>
  <c r="O408" i="27"/>
  <c r="U408" i="27"/>
  <c r="X408" i="27"/>
  <c r="Z408" i="27"/>
  <c r="AB408" i="27"/>
  <c r="AD408" i="27"/>
  <c r="AH408" i="27"/>
  <c r="C409" i="27"/>
  <c r="D409" i="27"/>
  <c r="F409" i="27"/>
  <c r="H409" i="27"/>
  <c r="K409" i="27"/>
  <c r="L409" i="27" s="1"/>
  <c r="M409" i="27" s="1"/>
  <c r="O409" i="27"/>
  <c r="U409" i="27"/>
  <c r="X409" i="27"/>
  <c r="Z409" i="27"/>
  <c r="AB409" i="27"/>
  <c r="AD409" i="27"/>
  <c r="AH409" i="27"/>
  <c r="C410" i="27"/>
  <c r="D410" i="27"/>
  <c r="F410" i="27"/>
  <c r="H410" i="27"/>
  <c r="K410" i="27"/>
  <c r="L410" i="27" s="1"/>
  <c r="M410" i="27" s="1"/>
  <c r="O410" i="27"/>
  <c r="U410" i="27"/>
  <c r="X410" i="27"/>
  <c r="Z410" i="27"/>
  <c r="AB410" i="27"/>
  <c r="AD410" i="27"/>
  <c r="AH410" i="27"/>
  <c r="C411" i="27"/>
  <c r="D411" i="27"/>
  <c r="F411" i="27"/>
  <c r="H411" i="27"/>
  <c r="K411" i="27"/>
  <c r="L411" i="27" s="1"/>
  <c r="M411" i="27" s="1"/>
  <c r="O411" i="27"/>
  <c r="U411" i="27"/>
  <c r="X411" i="27"/>
  <c r="Z411" i="27"/>
  <c r="AB411" i="27"/>
  <c r="AD411" i="27"/>
  <c r="AH411" i="27"/>
  <c r="C412" i="27"/>
  <c r="D412" i="27"/>
  <c r="F412" i="27"/>
  <c r="H412" i="27"/>
  <c r="K412" i="27"/>
  <c r="L412" i="27" s="1"/>
  <c r="M412" i="27" s="1"/>
  <c r="O412" i="27"/>
  <c r="U412" i="27"/>
  <c r="X412" i="27"/>
  <c r="Z412" i="27"/>
  <c r="AB412" i="27"/>
  <c r="AD412" i="27"/>
  <c r="AH412" i="27"/>
  <c r="C413" i="27"/>
  <c r="D413" i="27"/>
  <c r="F413" i="27"/>
  <c r="H413" i="27"/>
  <c r="K413" i="27"/>
  <c r="L413" i="27" s="1"/>
  <c r="M413" i="27" s="1"/>
  <c r="O413" i="27"/>
  <c r="U413" i="27"/>
  <c r="X413" i="27"/>
  <c r="Z413" i="27"/>
  <c r="AB413" i="27"/>
  <c r="AD413" i="27"/>
  <c r="AH413" i="27"/>
  <c r="C414" i="27"/>
  <c r="D414" i="27"/>
  <c r="F414" i="27"/>
  <c r="H414" i="27"/>
  <c r="K414" i="27"/>
  <c r="L414" i="27" s="1"/>
  <c r="M414" i="27" s="1"/>
  <c r="O414" i="27"/>
  <c r="U414" i="27"/>
  <c r="X414" i="27"/>
  <c r="Z414" i="27"/>
  <c r="AB414" i="27"/>
  <c r="AD414" i="27"/>
  <c r="AH414" i="27"/>
  <c r="C415" i="27"/>
  <c r="D415" i="27"/>
  <c r="F415" i="27"/>
  <c r="H415" i="27"/>
  <c r="K415" i="27"/>
  <c r="L415" i="27" s="1"/>
  <c r="M415" i="27" s="1"/>
  <c r="O415" i="27"/>
  <c r="U415" i="27"/>
  <c r="X415" i="27"/>
  <c r="Z415" i="27"/>
  <c r="AB415" i="27"/>
  <c r="AD415" i="27"/>
  <c r="AH415" i="27"/>
  <c r="C416" i="27"/>
  <c r="D416" i="27"/>
  <c r="F416" i="27"/>
  <c r="H416" i="27"/>
  <c r="K416" i="27"/>
  <c r="L416" i="27" s="1"/>
  <c r="M416" i="27" s="1"/>
  <c r="O416" i="27"/>
  <c r="U416" i="27"/>
  <c r="X416" i="27"/>
  <c r="Z416" i="27"/>
  <c r="AB416" i="27"/>
  <c r="AD416" i="27"/>
  <c r="AH416" i="27"/>
  <c r="C417" i="27"/>
  <c r="D417" i="27"/>
  <c r="F417" i="27"/>
  <c r="H417" i="27"/>
  <c r="K417" i="27"/>
  <c r="L417" i="27" s="1"/>
  <c r="M417" i="27" s="1"/>
  <c r="O417" i="27"/>
  <c r="U417" i="27"/>
  <c r="X417" i="27"/>
  <c r="Z417" i="27"/>
  <c r="AB417" i="27"/>
  <c r="AD417" i="27"/>
  <c r="AH417" i="27"/>
  <c r="C418" i="27"/>
  <c r="D418" i="27"/>
  <c r="F418" i="27"/>
  <c r="H418" i="27"/>
  <c r="K418" i="27"/>
  <c r="L418" i="27" s="1"/>
  <c r="M418" i="27" s="1"/>
  <c r="O418" i="27"/>
  <c r="U418" i="27"/>
  <c r="X418" i="27"/>
  <c r="Z418" i="27"/>
  <c r="AB418" i="27"/>
  <c r="AD418" i="27"/>
  <c r="AH418" i="27"/>
  <c r="C419" i="27"/>
  <c r="D419" i="27"/>
  <c r="F419" i="27"/>
  <c r="H419" i="27"/>
  <c r="K419" i="27"/>
  <c r="L419" i="27" s="1"/>
  <c r="M419" i="27" s="1"/>
  <c r="O419" i="27"/>
  <c r="U419" i="27"/>
  <c r="X419" i="27"/>
  <c r="Z419" i="27"/>
  <c r="AB419" i="27"/>
  <c r="AD419" i="27"/>
  <c r="AH419" i="27"/>
  <c r="C420" i="27"/>
  <c r="D420" i="27"/>
  <c r="F420" i="27"/>
  <c r="H420" i="27"/>
  <c r="K420" i="27"/>
  <c r="L420" i="27" s="1"/>
  <c r="M420" i="27" s="1"/>
  <c r="O420" i="27"/>
  <c r="U420" i="27"/>
  <c r="X420" i="27"/>
  <c r="Z420" i="27"/>
  <c r="AB420" i="27"/>
  <c r="AD420" i="27"/>
  <c r="AH420" i="27"/>
  <c r="C421" i="27"/>
  <c r="D421" i="27"/>
  <c r="F421" i="27"/>
  <c r="H421" i="27"/>
  <c r="K421" i="27"/>
  <c r="L421" i="27" s="1"/>
  <c r="M421" i="27" s="1"/>
  <c r="O421" i="27"/>
  <c r="U421" i="27"/>
  <c r="X421" i="27"/>
  <c r="Z421" i="27"/>
  <c r="AB421" i="27"/>
  <c r="AD421" i="27"/>
  <c r="AH421" i="27"/>
  <c r="C422" i="27"/>
  <c r="D422" i="27"/>
  <c r="F422" i="27"/>
  <c r="H422" i="27"/>
  <c r="K422" i="27"/>
  <c r="L422" i="27" s="1"/>
  <c r="M422" i="27" s="1"/>
  <c r="O422" i="27"/>
  <c r="U422" i="27"/>
  <c r="X422" i="27"/>
  <c r="Z422" i="27"/>
  <c r="AB422" i="27"/>
  <c r="AD422" i="27"/>
  <c r="AH422" i="27"/>
  <c r="C423" i="27"/>
  <c r="D423" i="27"/>
  <c r="F423" i="27"/>
  <c r="H423" i="27"/>
  <c r="K423" i="27"/>
  <c r="L423" i="27" s="1"/>
  <c r="M423" i="27" s="1"/>
  <c r="O423" i="27"/>
  <c r="U423" i="27"/>
  <c r="X423" i="27"/>
  <c r="Z423" i="27"/>
  <c r="AB423" i="27"/>
  <c r="AD423" i="27"/>
  <c r="AH423" i="27"/>
  <c r="C424" i="27"/>
  <c r="D424" i="27"/>
  <c r="F424" i="27"/>
  <c r="H424" i="27"/>
  <c r="K424" i="27"/>
  <c r="L424" i="27" s="1"/>
  <c r="M424" i="27" s="1"/>
  <c r="O424" i="27"/>
  <c r="U424" i="27"/>
  <c r="X424" i="27"/>
  <c r="Z424" i="27"/>
  <c r="AB424" i="27"/>
  <c r="AD424" i="27"/>
  <c r="AH424" i="27"/>
  <c r="C425" i="27"/>
  <c r="D425" i="27"/>
  <c r="F425" i="27"/>
  <c r="H425" i="27"/>
  <c r="K425" i="27"/>
  <c r="L425" i="27" s="1"/>
  <c r="M425" i="27" s="1"/>
  <c r="O425" i="27"/>
  <c r="U425" i="27"/>
  <c r="X425" i="27"/>
  <c r="Z425" i="27"/>
  <c r="AB425" i="27"/>
  <c r="AD425" i="27"/>
  <c r="AH425" i="27"/>
  <c r="C426" i="27"/>
  <c r="D426" i="27"/>
  <c r="F426" i="27"/>
  <c r="H426" i="27"/>
  <c r="K426" i="27"/>
  <c r="L426" i="27" s="1"/>
  <c r="M426" i="27" s="1"/>
  <c r="O426" i="27"/>
  <c r="U426" i="27"/>
  <c r="X426" i="27"/>
  <c r="Z426" i="27"/>
  <c r="AB426" i="27"/>
  <c r="AD426" i="27"/>
  <c r="AH426" i="27"/>
  <c r="C427" i="27"/>
  <c r="D427" i="27"/>
  <c r="F427" i="27"/>
  <c r="H427" i="27"/>
  <c r="K427" i="27"/>
  <c r="L427" i="27" s="1"/>
  <c r="M427" i="27" s="1"/>
  <c r="O427" i="27"/>
  <c r="U427" i="27"/>
  <c r="X427" i="27"/>
  <c r="Z427" i="27"/>
  <c r="AB427" i="27"/>
  <c r="AD427" i="27"/>
  <c r="AH427" i="27"/>
  <c r="C428" i="27"/>
  <c r="D428" i="27"/>
  <c r="F428" i="27"/>
  <c r="H428" i="27"/>
  <c r="K428" i="27"/>
  <c r="L428" i="27" s="1"/>
  <c r="M428" i="27" s="1"/>
  <c r="O428" i="27"/>
  <c r="U428" i="27"/>
  <c r="X428" i="27"/>
  <c r="Z428" i="27"/>
  <c r="AB428" i="27"/>
  <c r="AD428" i="27"/>
  <c r="AH428" i="27"/>
  <c r="C429" i="27"/>
  <c r="D429" i="27"/>
  <c r="F429" i="27"/>
  <c r="H429" i="27"/>
  <c r="K429" i="27"/>
  <c r="L429" i="27" s="1"/>
  <c r="M429" i="27" s="1"/>
  <c r="O429" i="27"/>
  <c r="U429" i="27"/>
  <c r="X429" i="27"/>
  <c r="Z429" i="27"/>
  <c r="AB429" i="27"/>
  <c r="AD429" i="27"/>
  <c r="AH429" i="27"/>
  <c r="C430" i="27"/>
  <c r="D430" i="27"/>
  <c r="F430" i="27"/>
  <c r="H430" i="27"/>
  <c r="K430" i="27"/>
  <c r="L430" i="27" s="1"/>
  <c r="M430" i="27" s="1"/>
  <c r="O430" i="27"/>
  <c r="U430" i="27"/>
  <c r="X430" i="27"/>
  <c r="Z430" i="27"/>
  <c r="AB430" i="27"/>
  <c r="AD430" i="27"/>
  <c r="AH430" i="27"/>
  <c r="C431" i="27"/>
  <c r="D431" i="27"/>
  <c r="F431" i="27"/>
  <c r="H431" i="27"/>
  <c r="K431" i="27"/>
  <c r="L431" i="27" s="1"/>
  <c r="M431" i="27" s="1"/>
  <c r="O431" i="27"/>
  <c r="U431" i="27"/>
  <c r="X431" i="27"/>
  <c r="Z431" i="27"/>
  <c r="AB431" i="27"/>
  <c r="AD431" i="27"/>
  <c r="AH431" i="27"/>
  <c r="C432" i="27"/>
  <c r="D432" i="27"/>
  <c r="F432" i="27"/>
  <c r="H432" i="27"/>
  <c r="K432" i="27"/>
  <c r="L432" i="27" s="1"/>
  <c r="M432" i="27" s="1"/>
  <c r="O432" i="27"/>
  <c r="U432" i="27"/>
  <c r="X432" i="27"/>
  <c r="Z432" i="27"/>
  <c r="AB432" i="27"/>
  <c r="AD432" i="27"/>
  <c r="AH432" i="27"/>
  <c r="C433" i="27"/>
  <c r="D433" i="27"/>
  <c r="F433" i="27"/>
  <c r="H433" i="27"/>
  <c r="K433" i="27"/>
  <c r="L433" i="27" s="1"/>
  <c r="M433" i="27" s="1"/>
  <c r="O433" i="27"/>
  <c r="U433" i="27"/>
  <c r="X433" i="27"/>
  <c r="Z433" i="27"/>
  <c r="AB433" i="27"/>
  <c r="AD433" i="27"/>
  <c r="AH433" i="27"/>
  <c r="C434" i="27"/>
  <c r="D434" i="27"/>
  <c r="F434" i="27"/>
  <c r="H434" i="27"/>
  <c r="K434" i="27"/>
  <c r="L434" i="27" s="1"/>
  <c r="M434" i="27" s="1"/>
  <c r="O434" i="27"/>
  <c r="U434" i="27"/>
  <c r="X434" i="27"/>
  <c r="Z434" i="27"/>
  <c r="AB434" i="27"/>
  <c r="AD434" i="27"/>
  <c r="AH434" i="27"/>
  <c r="C435" i="27"/>
  <c r="D435" i="27"/>
  <c r="F435" i="27"/>
  <c r="H435" i="27"/>
  <c r="K435" i="27"/>
  <c r="L435" i="27" s="1"/>
  <c r="M435" i="27" s="1"/>
  <c r="O435" i="27"/>
  <c r="U435" i="27"/>
  <c r="X435" i="27"/>
  <c r="Z435" i="27"/>
  <c r="AB435" i="27"/>
  <c r="AD435" i="27"/>
  <c r="AH435" i="27"/>
  <c r="C436" i="27"/>
  <c r="D436" i="27"/>
  <c r="F436" i="27"/>
  <c r="H436" i="27"/>
  <c r="K436" i="27"/>
  <c r="L436" i="27" s="1"/>
  <c r="M436" i="27" s="1"/>
  <c r="O436" i="27"/>
  <c r="U436" i="27"/>
  <c r="X436" i="27"/>
  <c r="Z436" i="27"/>
  <c r="AB436" i="27"/>
  <c r="AD436" i="27"/>
  <c r="AH436" i="27"/>
  <c r="C437" i="27"/>
  <c r="D437" i="27"/>
  <c r="F437" i="27"/>
  <c r="H437" i="27"/>
  <c r="K437" i="27"/>
  <c r="L437" i="27" s="1"/>
  <c r="M437" i="27" s="1"/>
  <c r="O437" i="27"/>
  <c r="U437" i="27"/>
  <c r="X437" i="27"/>
  <c r="Z437" i="27"/>
  <c r="AB437" i="27"/>
  <c r="AD437" i="27"/>
  <c r="AH437" i="27"/>
  <c r="C438" i="27"/>
  <c r="D438" i="27"/>
  <c r="F438" i="27"/>
  <c r="H438" i="27"/>
  <c r="K438" i="27"/>
  <c r="L438" i="27" s="1"/>
  <c r="M438" i="27" s="1"/>
  <c r="O438" i="27"/>
  <c r="U438" i="27"/>
  <c r="X438" i="27"/>
  <c r="Z438" i="27"/>
  <c r="AB438" i="27"/>
  <c r="AD438" i="27"/>
  <c r="AH438" i="27"/>
  <c r="C439" i="27"/>
  <c r="D439" i="27"/>
  <c r="F439" i="27"/>
  <c r="H439" i="27"/>
  <c r="K439" i="27"/>
  <c r="L439" i="27" s="1"/>
  <c r="M439" i="27" s="1"/>
  <c r="O439" i="27"/>
  <c r="U439" i="27"/>
  <c r="X439" i="27"/>
  <c r="Z439" i="27"/>
  <c r="AB439" i="27"/>
  <c r="AD439" i="27"/>
  <c r="AH439" i="27"/>
  <c r="C440" i="27"/>
  <c r="D440" i="27"/>
  <c r="F440" i="27"/>
  <c r="H440" i="27"/>
  <c r="K440" i="27"/>
  <c r="L440" i="27" s="1"/>
  <c r="M440" i="27" s="1"/>
  <c r="O440" i="27"/>
  <c r="U440" i="27"/>
  <c r="X440" i="27"/>
  <c r="Z440" i="27"/>
  <c r="AB440" i="27"/>
  <c r="AD440" i="27"/>
  <c r="AH440" i="27"/>
  <c r="C441" i="27"/>
  <c r="D441" i="27"/>
  <c r="F441" i="27"/>
  <c r="H441" i="27"/>
  <c r="K441" i="27"/>
  <c r="L441" i="27" s="1"/>
  <c r="M441" i="27" s="1"/>
  <c r="O441" i="27"/>
  <c r="U441" i="27"/>
  <c r="X441" i="27"/>
  <c r="Z441" i="27"/>
  <c r="AB441" i="27"/>
  <c r="AD441" i="27"/>
  <c r="AH441" i="27"/>
  <c r="C442" i="27"/>
  <c r="D442" i="27"/>
  <c r="F442" i="27"/>
  <c r="H442" i="27"/>
  <c r="K442" i="27"/>
  <c r="L442" i="27" s="1"/>
  <c r="M442" i="27" s="1"/>
  <c r="O442" i="27"/>
  <c r="U442" i="27"/>
  <c r="X442" i="27"/>
  <c r="Z442" i="27"/>
  <c r="AB442" i="27"/>
  <c r="AD442" i="27"/>
  <c r="AH442" i="27"/>
  <c r="C443" i="27"/>
  <c r="D443" i="27"/>
  <c r="F443" i="27"/>
  <c r="H443" i="27"/>
  <c r="K443" i="27"/>
  <c r="L443" i="27" s="1"/>
  <c r="M443" i="27" s="1"/>
  <c r="O443" i="27"/>
  <c r="U443" i="27"/>
  <c r="X443" i="27"/>
  <c r="Z443" i="27"/>
  <c r="AB443" i="27"/>
  <c r="AD443" i="27"/>
  <c r="AH443" i="27"/>
  <c r="C444" i="27"/>
  <c r="D444" i="27"/>
  <c r="F444" i="27"/>
  <c r="H444" i="27"/>
  <c r="K444" i="27"/>
  <c r="L444" i="27" s="1"/>
  <c r="M444" i="27" s="1"/>
  <c r="O444" i="27"/>
  <c r="U444" i="27"/>
  <c r="X444" i="27"/>
  <c r="Z444" i="27"/>
  <c r="AB444" i="27"/>
  <c r="AD444" i="27"/>
  <c r="AH444" i="27"/>
  <c r="C445" i="27"/>
  <c r="D445" i="27"/>
  <c r="F445" i="27"/>
  <c r="H445" i="27"/>
  <c r="K445" i="27"/>
  <c r="L445" i="27" s="1"/>
  <c r="M445" i="27" s="1"/>
  <c r="O445" i="27"/>
  <c r="U445" i="27"/>
  <c r="X445" i="27"/>
  <c r="Z445" i="27"/>
  <c r="AB445" i="27"/>
  <c r="AD445" i="27"/>
  <c r="AH445" i="27"/>
  <c r="C446" i="27"/>
  <c r="D446" i="27"/>
  <c r="F446" i="27"/>
  <c r="H446" i="27"/>
  <c r="K446" i="27"/>
  <c r="L446" i="27" s="1"/>
  <c r="M446" i="27" s="1"/>
  <c r="O446" i="27"/>
  <c r="U446" i="27"/>
  <c r="X446" i="27"/>
  <c r="Z446" i="27"/>
  <c r="AB446" i="27"/>
  <c r="AD446" i="27"/>
  <c r="AH446" i="27"/>
  <c r="C447" i="27"/>
  <c r="D447" i="27"/>
  <c r="F447" i="27"/>
  <c r="H447" i="27"/>
  <c r="K447" i="27"/>
  <c r="L447" i="27" s="1"/>
  <c r="M447" i="27" s="1"/>
  <c r="O447" i="27"/>
  <c r="U447" i="27"/>
  <c r="X447" i="27"/>
  <c r="Z447" i="27"/>
  <c r="AB447" i="27"/>
  <c r="AD447" i="27"/>
  <c r="AH447" i="27"/>
  <c r="C448" i="27"/>
  <c r="D448" i="27"/>
  <c r="F448" i="27"/>
  <c r="H448" i="27"/>
  <c r="K448" i="27"/>
  <c r="L448" i="27" s="1"/>
  <c r="M448" i="27" s="1"/>
  <c r="O448" i="27"/>
  <c r="U448" i="27"/>
  <c r="X448" i="27"/>
  <c r="Z448" i="27"/>
  <c r="AB448" i="27"/>
  <c r="AD448" i="27"/>
  <c r="AH448" i="27"/>
  <c r="C449" i="27"/>
  <c r="D449" i="27"/>
  <c r="F449" i="27"/>
  <c r="H449" i="27"/>
  <c r="K449" i="27"/>
  <c r="L449" i="27" s="1"/>
  <c r="M449" i="27" s="1"/>
  <c r="O449" i="27"/>
  <c r="U449" i="27"/>
  <c r="X449" i="27"/>
  <c r="Z449" i="27"/>
  <c r="AB449" i="27"/>
  <c r="AD449" i="27"/>
  <c r="AH449" i="27"/>
  <c r="C450" i="27"/>
  <c r="D450" i="27"/>
  <c r="F450" i="27"/>
  <c r="H450" i="27"/>
  <c r="K450" i="27"/>
  <c r="L450" i="27" s="1"/>
  <c r="M450" i="27" s="1"/>
  <c r="O450" i="27"/>
  <c r="U450" i="27"/>
  <c r="X450" i="27"/>
  <c r="Z450" i="27"/>
  <c r="AB450" i="27"/>
  <c r="AD450" i="27"/>
  <c r="AH450" i="27"/>
  <c r="C451" i="27"/>
  <c r="D451" i="27"/>
  <c r="F451" i="27"/>
  <c r="H451" i="27"/>
  <c r="K451" i="27"/>
  <c r="L451" i="27" s="1"/>
  <c r="M451" i="27" s="1"/>
  <c r="O451" i="27"/>
  <c r="U451" i="27"/>
  <c r="X451" i="27"/>
  <c r="Z451" i="27"/>
  <c r="AB451" i="27"/>
  <c r="AD451" i="27"/>
  <c r="AH451" i="27"/>
  <c r="C452" i="27"/>
  <c r="D452" i="27"/>
  <c r="F452" i="27"/>
  <c r="H452" i="27"/>
  <c r="K452" i="27"/>
  <c r="L452" i="27" s="1"/>
  <c r="M452" i="27" s="1"/>
  <c r="O452" i="27"/>
  <c r="U452" i="27"/>
  <c r="X452" i="27"/>
  <c r="Z452" i="27"/>
  <c r="AB452" i="27"/>
  <c r="AD452" i="27"/>
  <c r="AH452" i="27"/>
  <c r="C453" i="27"/>
  <c r="D453" i="27"/>
  <c r="F453" i="27"/>
  <c r="H453" i="27"/>
  <c r="K453" i="27"/>
  <c r="L453" i="27" s="1"/>
  <c r="M453" i="27" s="1"/>
  <c r="O453" i="27"/>
  <c r="U453" i="27"/>
  <c r="X453" i="27"/>
  <c r="Z453" i="27"/>
  <c r="AB453" i="27"/>
  <c r="AD453" i="27"/>
  <c r="AH453" i="27"/>
  <c r="C454" i="27"/>
  <c r="D454" i="27"/>
  <c r="F454" i="27"/>
  <c r="H454" i="27"/>
  <c r="K454" i="27"/>
  <c r="L454" i="27" s="1"/>
  <c r="M454" i="27" s="1"/>
  <c r="O454" i="27"/>
  <c r="U454" i="27"/>
  <c r="X454" i="27"/>
  <c r="Z454" i="27"/>
  <c r="AB454" i="27"/>
  <c r="AD454" i="27"/>
  <c r="AH454" i="27"/>
  <c r="C455" i="27"/>
  <c r="D455" i="27"/>
  <c r="F455" i="27"/>
  <c r="H455" i="27"/>
  <c r="K455" i="27"/>
  <c r="L455" i="27" s="1"/>
  <c r="M455" i="27" s="1"/>
  <c r="O455" i="27"/>
  <c r="U455" i="27"/>
  <c r="X455" i="27"/>
  <c r="Z455" i="27"/>
  <c r="AB455" i="27"/>
  <c r="AD455" i="27"/>
  <c r="AH455" i="27"/>
  <c r="C456" i="27"/>
  <c r="D456" i="27"/>
  <c r="F456" i="27"/>
  <c r="H456" i="27"/>
  <c r="K456" i="27"/>
  <c r="L456" i="27" s="1"/>
  <c r="M456" i="27" s="1"/>
  <c r="O456" i="27"/>
  <c r="U456" i="27"/>
  <c r="X456" i="27"/>
  <c r="Z456" i="27"/>
  <c r="AB456" i="27"/>
  <c r="AD456" i="27"/>
  <c r="AH456" i="27"/>
  <c r="C457" i="27"/>
  <c r="D457" i="27"/>
  <c r="F457" i="27"/>
  <c r="H457" i="27"/>
  <c r="K457" i="27"/>
  <c r="L457" i="27" s="1"/>
  <c r="M457" i="27" s="1"/>
  <c r="O457" i="27"/>
  <c r="U457" i="27"/>
  <c r="X457" i="27"/>
  <c r="Z457" i="27"/>
  <c r="AB457" i="27"/>
  <c r="AD457" i="27"/>
  <c r="AH457" i="27"/>
  <c r="C458" i="27"/>
  <c r="D458" i="27"/>
  <c r="F458" i="27"/>
  <c r="H458" i="27"/>
  <c r="K458" i="27"/>
  <c r="L458" i="27" s="1"/>
  <c r="M458" i="27" s="1"/>
  <c r="O458" i="27"/>
  <c r="U458" i="27"/>
  <c r="X458" i="27"/>
  <c r="Z458" i="27"/>
  <c r="AB458" i="27"/>
  <c r="AD458" i="27"/>
  <c r="AH458" i="27"/>
  <c r="C459" i="27"/>
  <c r="D459" i="27"/>
  <c r="F459" i="27"/>
  <c r="H459" i="27"/>
  <c r="K459" i="27"/>
  <c r="L459" i="27" s="1"/>
  <c r="M459" i="27" s="1"/>
  <c r="O459" i="27"/>
  <c r="U459" i="27"/>
  <c r="X459" i="27"/>
  <c r="Z459" i="27"/>
  <c r="AB459" i="27"/>
  <c r="AD459" i="27"/>
  <c r="AH459" i="27"/>
  <c r="C460" i="27"/>
  <c r="D460" i="27"/>
  <c r="F460" i="27"/>
  <c r="H460" i="27"/>
  <c r="K460" i="27"/>
  <c r="L460" i="27" s="1"/>
  <c r="M460" i="27" s="1"/>
  <c r="O460" i="27"/>
  <c r="U460" i="27"/>
  <c r="X460" i="27"/>
  <c r="Z460" i="27"/>
  <c r="AB460" i="27"/>
  <c r="AD460" i="27"/>
  <c r="AH460" i="27"/>
  <c r="C461" i="27"/>
  <c r="D461" i="27"/>
  <c r="F461" i="27"/>
  <c r="H461" i="27"/>
  <c r="K461" i="27"/>
  <c r="L461" i="27" s="1"/>
  <c r="M461" i="27" s="1"/>
  <c r="O461" i="27"/>
  <c r="U461" i="27"/>
  <c r="X461" i="27"/>
  <c r="Z461" i="27"/>
  <c r="AB461" i="27"/>
  <c r="AD461" i="27"/>
  <c r="AH461" i="27"/>
  <c r="C462" i="27"/>
  <c r="D462" i="27"/>
  <c r="F462" i="27"/>
  <c r="H462" i="27"/>
  <c r="K462" i="27"/>
  <c r="L462" i="27" s="1"/>
  <c r="M462" i="27" s="1"/>
  <c r="O462" i="27"/>
  <c r="U462" i="27"/>
  <c r="X462" i="27"/>
  <c r="Z462" i="27"/>
  <c r="AB462" i="27"/>
  <c r="AD462" i="27"/>
  <c r="AH462" i="27"/>
  <c r="C463" i="27"/>
  <c r="D463" i="27"/>
  <c r="F463" i="27"/>
  <c r="H463" i="27"/>
  <c r="K463" i="27"/>
  <c r="L463" i="27" s="1"/>
  <c r="M463" i="27" s="1"/>
  <c r="O463" i="27"/>
  <c r="U463" i="27"/>
  <c r="X463" i="27"/>
  <c r="Z463" i="27"/>
  <c r="AB463" i="27"/>
  <c r="AD463" i="27"/>
  <c r="AH463" i="27"/>
  <c r="C464" i="27"/>
  <c r="D464" i="27"/>
  <c r="F464" i="27"/>
  <c r="H464" i="27"/>
  <c r="K464" i="27"/>
  <c r="L464" i="27" s="1"/>
  <c r="M464" i="27" s="1"/>
  <c r="O464" i="27"/>
  <c r="U464" i="27"/>
  <c r="X464" i="27"/>
  <c r="Z464" i="27"/>
  <c r="AB464" i="27"/>
  <c r="AD464" i="27"/>
  <c r="AH464" i="27"/>
  <c r="C465" i="27"/>
  <c r="D465" i="27"/>
  <c r="F465" i="27"/>
  <c r="H465" i="27"/>
  <c r="K465" i="27"/>
  <c r="L465" i="27" s="1"/>
  <c r="M465" i="27" s="1"/>
  <c r="O465" i="27"/>
  <c r="U465" i="27"/>
  <c r="X465" i="27"/>
  <c r="Z465" i="27"/>
  <c r="AB465" i="27"/>
  <c r="AD465" i="27"/>
  <c r="AH465" i="27"/>
  <c r="C466" i="27"/>
  <c r="D466" i="27"/>
  <c r="F466" i="27"/>
  <c r="H466" i="27"/>
  <c r="K466" i="27"/>
  <c r="L466" i="27" s="1"/>
  <c r="M466" i="27" s="1"/>
  <c r="O466" i="27"/>
  <c r="U466" i="27"/>
  <c r="X466" i="27"/>
  <c r="Z466" i="27"/>
  <c r="AB466" i="27"/>
  <c r="AD466" i="27"/>
  <c r="AH466" i="27"/>
  <c r="C467" i="27"/>
  <c r="D467" i="27"/>
  <c r="F467" i="27"/>
  <c r="H467" i="27"/>
  <c r="K467" i="27"/>
  <c r="L467" i="27" s="1"/>
  <c r="M467" i="27" s="1"/>
  <c r="O467" i="27"/>
  <c r="U467" i="27"/>
  <c r="X467" i="27"/>
  <c r="Z467" i="27"/>
  <c r="AB467" i="27"/>
  <c r="AD467" i="27"/>
  <c r="AH467" i="27"/>
  <c r="C468" i="27"/>
  <c r="D468" i="27"/>
  <c r="F468" i="27"/>
  <c r="H468" i="27"/>
  <c r="K468" i="27"/>
  <c r="L468" i="27" s="1"/>
  <c r="M468" i="27" s="1"/>
  <c r="O468" i="27"/>
  <c r="U468" i="27"/>
  <c r="X468" i="27"/>
  <c r="Z468" i="27"/>
  <c r="AB468" i="27"/>
  <c r="AD468" i="27"/>
  <c r="AH468" i="27"/>
  <c r="C469" i="27"/>
  <c r="D469" i="27"/>
  <c r="F469" i="27"/>
  <c r="H469" i="27"/>
  <c r="K469" i="27"/>
  <c r="L469" i="27" s="1"/>
  <c r="M469" i="27" s="1"/>
  <c r="O469" i="27"/>
  <c r="U469" i="27"/>
  <c r="X469" i="27"/>
  <c r="Z469" i="27"/>
  <c r="AB469" i="27"/>
  <c r="AD469" i="27"/>
  <c r="AH469" i="27"/>
  <c r="C470" i="27"/>
  <c r="D470" i="27"/>
  <c r="F470" i="27"/>
  <c r="H470" i="27"/>
  <c r="K470" i="27"/>
  <c r="L470" i="27" s="1"/>
  <c r="M470" i="27" s="1"/>
  <c r="O470" i="27"/>
  <c r="U470" i="27"/>
  <c r="X470" i="27"/>
  <c r="Z470" i="27"/>
  <c r="AB470" i="27"/>
  <c r="AD470" i="27"/>
  <c r="AH470" i="27"/>
  <c r="C471" i="27"/>
  <c r="D471" i="27"/>
  <c r="F471" i="27"/>
  <c r="H471" i="27"/>
  <c r="K471" i="27"/>
  <c r="L471" i="27" s="1"/>
  <c r="M471" i="27" s="1"/>
  <c r="O471" i="27"/>
  <c r="U471" i="27"/>
  <c r="X471" i="27"/>
  <c r="Z471" i="27"/>
  <c r="AB471" i="27"/>
  <c r="AD471" i="27"/>
  <c r="AH471" i="27"/>
  <c r="C472" i="27"/>
  <c r="D472" i="27"/>
  <c r="F472" i="27"/>
  <c r="H472" i="27"/>
  <c r="K472" i="27"/>
  <c r="L472" i="27" s="1"/>
  <c r="M472" i="27" s="1"/>
  <c r="O472" i="27"/>
  <c r="U472" i="27"/>
  <c r="X472" i="27"/>
  <c r="Z472" i="27"/>
  <c r="AB472" i="27"/>
  <c r="AD472" i="27"/>
  <c r="AH472" i="27"/>
  <c r="C473" i="27"/>
  <c r="D473" i="27"/>
  <c r="F473" i="27"/>
  <c r="H473" i="27"/>
  <c r="K473" i="27"/>
  <c r="L473" i="27" s="1"/>
  <c r="M473" i="27" s="1"/>
  <c r="O473" i="27"/>
  <c r="U473" i="27"/>
  <c r="X473" i="27"/>
  <c r="Z473" i="27"/>
  <c r="AB473" i="27"/>
  <c r="AD473" i="27"/>
  <c r="AH473" i="27"/>
  <c r="C474" i="27"/>
  <c r="D474" i="27"/>
  <c r="F474" i="27"/>
  <c r="H474" i="27"/>
  <c r="K474" i="27"/>
  <c r="L474" i="27" s="1"/>
  <c r="M474" i="27" s="1"/>
  <c r="O474" i="27"/>
  <c r="U474" i="27"/>
  <c r="X474" i="27"/>
  <c r="Z474" i="27"/>
  <c r="AB474" i="27"/>
  <c r="AD474" i="27"/>
  <c r="AH474" i="27"/>
  <c r="C475" i="27"/>
  <c r="D475" i="27"/>
  <c r="F475" i="27"/>
  <c r="H475" i="27"/>
  <c r="K475" i="27"/>
  <c r="L475" i="27" s="1"/>
  <c r="M475" i="27" s="1"/>
  <c r="O475" i="27"/>
  <c r="U475" i="27"/>
  <c r="X475" i="27"/>
  <c r="Z475" i="27"/>
  <c r="AB475" i="27"/>
  <c r="AD475" i="27"/>
  <c r="AH475" i="27"/>
  <c r="C476" i="27"/>
  <c r="D476" i="27"/>
  <c r="F476" i="27"/>
  <c r="H476" i="27"/>
  <c r="K476" i="27"/>
  <c r="L476" i="27" s="1"/>
  <c r="M476" i="27" s="1"/>
  <c r="O476" i="27"/>
  <c r="U476" i="27"/>
  <c r="X476" i="27"/>
  <c r="Z476" i="27"/>
  <c r="AB476" i="27"/>
  <c r="AD476" i="27"/>
  <c r="AH476" i="27"/>
  <c r="C477" i="27"/>
  <c r="D477" i="27"/>
  <c r="F477" i="27"/>
  <c r="H477" i="27"/>
  <c r="K477" i="27"/>
  <c r="L477" i="27" s="1"/>
  <c r="M477" i="27" s="1"/>
  <c r="O477" i="27"/>
  <c r="U477" i="27"/>
  <c r="X477" i="27"/>
  <c r="Z477" i="27"/>
  <c r="AB477" i="27"/>
  <c r="AD477" i="27"/>
  <c r="AH477" i="27"/>
  <c r="C478" i="27"/>
  <c r="D478" i="27"/>
  <c r="F478" i="27"/>
  <c r="H478" i="27"/>
  <c r="K478" i="27"/>
  <c r="L478" i="27" s="1"/>
  <c r="M478" i="27" s="1"/>
  <c r="O478" i="27"/>
  <c r="U478" i="27"/>
  <c r="X478" i="27"/>
  <c r="Z478" i="27"/>
  <c r="AB478" i="27"/>
  <c r="AD478" i="27"/>
  <c r="AH478" i="27"/>
  <c r="C479" i="27"/>
  <c r="D479" i="27"/>
  <c r="F479" i="27"/>
  <c r="H479" i="27"/>
  <c r="K479" i="27"/>
  <c r="L479" i="27" s="1"/>
  <c r="M479" i="27" s="1"/>
  <c r="O479" i="27"/>
  <c r="U479" i="27"/>
  <c r="X479" i="27"/>
  <c r="Z479" i="27"/>
  <c r="AB479" i="27"/>
  <c r="AD479" i="27"/>
  <c r="AH479" i="27"/>
  <c r="C480" i="27"/>
  <c r="D480" i="27"/>
  <c r="F480" i="27"/>
  <c r="H480" i="27"/>
  <c r="K480" i="27"/>
  <c r="L480" i="27" s="1"/>
  <c r="M480" i="27" s="1"/>
  <c r="O480" i="27"/>
  <c r="U480" i="27"/>
  <c r="X480" i="27"/>
  <c r="Z480" i="27"/>
  <c r="AB480" i="27"/>
  <c r="AD480" i="27"/>
  <c r="AH480" i="27"/>
  <c r="C481" i="27"/>
  <c r="D481" i="27"/>
  <c r="F481" i="27"/>
  <c r="H481" i="27"/>
  <c r="K481" i="27"/>
  <c r="L481" i="27" s="1"/>
  <c r="M481" i="27" s="1"/>
  <c r="O481" i="27"/>
  <c r="U481" i="27"/>
  <c r="X481" i="27"/>
  <c r="Z481" i="27"/>
  <c r="AB481" i="27"/>
  <c r="AD481" i="27"/>
  <c r="AH481" i="27"/>
  <c r="C482" i="27"/>
  <c r="D482" i="27"/>
  <c r="F482" i="27"/>
  <c r="H482" i="27"/>
  <c r="K482" i="27"/>
  <c r="L482" i="27" s="1"/>
  <c r="M482" i="27" s="1"/>
  <c r="O482" i="27"/>
  <c r="U482" i="27"/>
  <c r="X482" i="27"/>
  <c r="Z482" i="27"/>
  <c r="AB482" i="27"/>
  <c r="AD482" i="27"/>
  <c r="AH482" i="27"/>
  <c r="C483" i="27"/>
  <c r="D483" i="27"/>
  <c r="F483" i="27"/>
  <c r="H483" i="27"/>
  <c r="K483" i="27"/>
  <c r="L483" i="27" s="1"/>
  <c r="M483" i="27" s="1"/>
  <c r="O483" i="27"/>
  <c r="U483" i="27"/>
  <c r="X483" i="27"/>
  <c r="Z483" i="27"/>
  <c r="AB483" i="27"/>
  <c r="AD483" i="27"/>
  <c r="AH483" i="27"/>
  <c r="C484" i="27"/>
  <c r="D484" i="27"/>
  <c r="F484" i="27"/>
  <c r="H484" i="27"/>
  <c r="K484" i="27"/>
  <c r="L484" i="27" s="1"/>
  <c r="M484" i="27" s="1"/>
  <c r="O484" i="27"/>
  <c r="U484" i="27"/>
  <c r="X484" i="27"/>
  <c r="Z484" i="27"/>
  <c r="AB484" i="27"/>
  <c r="AD484" i="27"/>
  <c r="AH484" i="27"/>
  <c r="C485" i="27"/>
  <c r="D485" i="27"/>
  <c r="F485" i="27"/>
  <c r="H485" i="27"/>
  <c r="K485" i="27"/>
  <c r="L485" i="27" s="1"/>
  <c r="M485" i="27" s="1"/>
  <c r="O485" i="27"/>
  <c r="U485" i="27"/>
  <c r="X485" i="27"/>
  <c r="Z485" i="27"/>
  <c r="AB485" i="27"/>
  <c r="AD485" i="27"/>
  <c r="AH485" i="27"/>
  <c r="C486" i="27"/>
  <c r="D486" i="27"/>
  <c r="F486" i="27"/>
  <c r="H486" i="27"/>
  <c r="K486" i="27"/>
  <c r="L486" i="27" s="1"/>
  <c r="M486" i="27" s="1"/>
  <c r="O486" i="27"/>
  <c r="U486" i="27"/>
  <c r="X486" i="27"/>
  <c r="Z486" i="27"/>
  <c r="AB486" i="27"/>
  <c r="AD486" i="27"/>
  <c r="AH486" i="27"/>
  <c r="C487" i="27"/>
  <c r="D487" i="27"/>
  <c r="F487" i="27"/>
  <c r="H487" i="27"/>
  <c r="K487" i="27"/>
  <c r="L487" i="27" s="1"/>
  <c r="M487" i="27" s="1"/>
  <c r="O487" i="27"/>
  <c r="U487" i="27"/>
  <c r="X487" i="27"/>
  <c r="Z487" i="27"/>
  <c r="AB487" i="27"/>
  <c r="AD487" i="27"/>
  <c r="AH487" i="27"/>
  <c r="C488" i="27"/>
  <c r="D488" i="27"/>
  <c r="F488" i="27"/>
  <c r="H488" i="27"/>
  <c r="K488" i="27"/>
  <c r="L488" i="27" s="1"/>
  <c r="M488" i="27" s="1"/>
  <c r="O488" i="27"/>
  <c r="U488" i="27"/>
  <c r="X488" i="27"/>
  <c r="Z488" i="27"/>
  <c r="AB488" i="27"/>
  <c r="AD488" i="27"/>
  <c r="AH488" i="27"/>
  <c r="C489" i="27"/>
  <c r="D489" i="27"/>
  <c r="F489" i="27"/>
  <c r="H489" i="27"/>
  <c r="K489" i="27"/>
  <c r="L489" i="27" s="1"/>
  <c r="M489" i="27" s="1"/>
  <c r="O489" i="27"/>
  <c r="U489" i="27"/>
  <c r="X489" i="27"/>
  <c r="Z489" i="27"/>
  <c r="AB489" i="27"/>
  <c r="AD489" i="27"/>
  <c r="AH489" i="27"/>
  <c r="C490" i="27"/>
  <c r="D490" i="27"/>
  <c r="F490" i="27"/>
  <c r="H490" i="27"/>
  <c r="K490" i="27"/>
  <c r="L490" i="27" s="1"/>
  <c r="M490" i="27" s="1"/>
  <c r="O490" i="27"/>
  <c r="U490" i="27"/>
  <c r="X490" i="27"/>
  <c r="Z490" i="27"/>
  <c r="AB490" i="27"/>
  <c r="AD490" i="27"/>
  <c r="AH490" i="27"/>
  <c r="C491" i="27"/>
  <c r="D491" i="27"/>
  <c r="F491" i="27"/>
  <c r="H491" i="27"/>
  <c r="K491" i="27"/>
  <c r="L491" i="27" s="1"/>
  <c r="M491" i="27" s="1"/>
  <c r="O491" i="27"/>
  <c r="U491" i="27"/>
  <c r="X491" i="27"/>
  <c r="Z491" i="27"/>
  <c r="AB491" i="27"/>
  <c r="AD491" i="27"/>
  <c r="AH491" i="27"/>
  <c r="C492" i="27"/>
  <c r="D492" i="27"/>
  <c r="F492" i="27"/>
  <c r="H492" i="27"/>
  <c r="K492" i="27"/>
  <c r="L492" i="27" s="1"/>
  <c r="M492" i="27" s="1"/>
  <c r="O492" i="27"/>
  <c r="U492" i="27"/>
  <c r="X492" i="27"/>
  <c r="Z492" i="27"/>
  <c r="AB492" i="27"/>
  <c r="AD492" i="27"/>
  <c r="AH492" i="27"/>
  <c r="C493" i="27"/>
  <c r="D493" i="27"/>
  <c r="F493" i="27"/>
  <c r="H493" i="27"/>
  <c r="K493" i="27"/>
  <c r="L493" i="27" s="1"/>
  <c r="M493" i="27" s="1"/>
  <c r="O493" i="27"/>
  <c r="U493" i="27"/>
  <c r="X493" i="27"/>
  <c r="Z493" i="27"/>
  <c r="AB493" i="27"/>
  <c r="AD493" i="27"/>
  <c r="AH493" i="27"/>
  <c r="C494" i="27"/>
  <c r="D494" i="27"/>
  <c r="F494" i="27"/>
  <c r="H494" i="27"/>
  <c r="K494" i="27"/>
  <c r="L494" i="27" s="1"/>
  <c r="M494" i="27" s="1"/>
  <c r="O494" i="27"/>
  <c r="U494" i="27"/>
  <c r="X494" i="27"/>
  <c r="Z494" i="27"/>
  <c r="AB494" i="27"/>
  <c r="AD494" i="27"/>
  <c r="AH494" i="27"/>
  <c r="C495" i="27"/>
  <c r="D495" i="27"/>
  <c r="F495" i="27"/>
  <c r="H495" i="27"/>
  <c r="K495" i="27"/>
  <c r="L495" i="27" s="1"/>
  <c r="M495" i="27" s="1"/>
  <c r="O495" i="27"/>
  <c r="U495" i="27"/>
  <c r="X495" i="27"/>
  <c r="Z495" i="27"/>
  <c r="AB495" i="27"/>
  <c r="AD495" i="27"/>
  <c r="AH495" i="27"/>
  <c r="C496" i="27"/>
  <c r="D496" i="27"/>
  <c r="F496" i="27"/>
  <c r="H496" i="27"/>
  <c r="K496" i="27"/>
  <c r="L496" i="27" s="1"/>
  <c r="M496" i="27" s="1"/>
  <c r="O496" i="27"/>
  <c r="U496" i="27"/>
  <c r="X496" i="27"/>
  <c r="Z496" i="27"/>
  <c r="AB496" i="27"/>
  <c r="AD496" i="27"/>
  <c r="AH496" i="27"/>
  <c r="C497" i="27"/>
  <c r="D497" i="27"/>
  <c r="F497" i="27"/>
  <c r="H497" i="27"/>
  <c r="K497" i="27"/>
  <c r="L497" i="27" s="1"/>
  <c r="M497" i="27" s="1"/>
  <c r="O497" i="27"/>
  <c r="U497" i="27"/>
  <c r="X497" i="27"/>
  <c r="Z497" i="27"/>
  <c r="AB497" i="27"/>
  <c r="AD497" i="27"/>
  <c r="AH497" i="27"/>
  <c r="C498" i="27"/>
  <c r="D498" i="27"/>
  <c r="F498" i="27"/>
  <c r="H498" i="27"/>
  <c r="K498" i="27"/>
  <c r="L498" i="27" s="1"/>
  <c r="M498" i="27" s="1"/>
  <c r="O498" i="27"/>
  <c r="U498" i="27"/>
  <c r="X498" i="27"/>
  <c r="Z498" i="27"/>
  <c r="AB498" i="27"/>
  <c r="AD498" i="27"/>
  <c r="AH498" i="27"/>
  <c r="C499" i="27"/>
  <c r="D499" i="27"/>
  <c r="F499" i="27"/>
  <c r="H499" i="27"/>
  <c r="K499" i="27"/>
  <c r="L499" i="27" s="1"/>
  <c r="M499" i="27" s="1"/>
  <c r="O499" i="27"/>
  <c r="U499" i="27"/>
  <c r="X499" i="27"/>
  <c r="Z499" i="27"/>
  <c r="AB499" i="27"/>
  <c r="AD499" i="27"/>
  <c r="AH499" i="27"/>
  <c r="C500" i="27"/>
  <c r="D500" i="27"/>
  <c r="F500" i="27"/>
  <c r="H500" i="27"/>
  <c r="K500" i="27"/>
  <c r="L500" i="27" s="1"/>
  <c r="M500" i="27" s="1"/>
  <c r="O500" i="27"/>
  <c r="U500" i="27"/>
  <c r="X500" i="27"/>
  <c r="Z500" i="27"/>
  <c r="AB500" i="27"/>
  <c r="AD500" i="27"/>
  <c r="AH500" i="27"/>
  <c r="C501" i="27"/>
  <c r="D501" i="27"/>
  <c r="F501" i="27"/>
  <c r="H501" i="27"/>
  <c r="K501" i="27"/>
  <c r="L501" i="27" s="1"/>
  <c r="M501" i="27" s="1"/>
  <c r="O501" i="27"/>
  <c r="U501" i="27"/>
  <c r="X501" i="27"/>
  <c r="Z501" i="27"/>
  <c r="AB501" i="27"/>
  <c r="AD501" i="27"/>
  <c r="AH501" i="27"/>
  <c r="C502" i="27"/>
  <c r="D502" i="27"/>
  <c r="F502" i="27"/>
  <c r="H502" i="27"/>
  <c r="K502" i="27"/>
  <c r="L502" i="27" s="1"/>
  <c r="M502" i="27" s="1"/>
  <c r="O502" i="27"/>
  <c r="U502" i="27"/>
  <c r="X502" i="27"/>
  <c r="Z502" i="27"/>
  <c r="AB502" i="27"/>
  <c r="AD502" i="27"/>
  <c r="AH502" i="27"/>
  <c r="C503" i="27"/>
  <c r="D503" i="27"/>
  <c r="F503" i="27"/>
  <c r="H503" i="27"/>
  <c r="K503" i="27"/>
  <c r="L503" i="27" s="1"/>
  <c r="M503" i="27" s="1"/>
  <c r="O503" i="27"/>
  <c r="U503" i="27"/>
  <c r="X503" i="27"/>
  <c r="Z503" i="27"/>
  <c r="AB503" i="27"/>
  <c r="AD503" i="27"/>
  <c r="AH503" i="27"/>
  <c r="C504" i="27"/>
  <c r="D504" i="27"/>
  <c r="F504" i="27"/>
  <c r="H504" i="27"/>
  <c r="K504" i="27"/>
  <c r="L504" i="27" s="1"/>
  <c r="M504" i="27" s="1"/>
  <c r="O504" i="27"/>
  <c r="U504" i="27"/>
  <c r="X504" i="27"/>
  <c r="Z504" i="27"/>
  <c r="AB504" i="27"/>
  <c r="AD504" i="27"/>
  <c r="AH504" i="27"/>
  <c r="C505" i="27"/>
  <c r="D505" i="27"/>
  <c r="F505" i="27"/>
  <c r="H505" i="27"/>
  <c r="K505" i="27"/>
  <c r="L505" i="27" s="1"/>
  <c r="M505" i="27" s="1"/>
  <c r="O505" i="27"/>
  <c r="U505" i="27"/>
  <c r="X505" i="27"/>
  <c r="Z505" i="27"/>
  <c r="AB505" i="27"/>
  <c r="AD505" i="27"/>
  <c r="AH505" i="27"/>
  <c r="C506" i="27"/>
  <c r="D506" i="27"/>
  <c r="F506" i="27"/>
  <c r="H506" i="27"/>
  <c r="K506" i="27"/>
  <c r="L506" i="27" s="1"/>
  <c r="M506" i="27" s="1"/>
  <c r="O506" i="27"/>
  <c r="U506" i="27"/>
  <c r="X506" i="27"/>
  <c r="Z506" i="27"/>
  <c r="AB506" i="27"/>
  <c r="AD506" i="27"/>
  <c r="AH506" i="27"/>
  <c r="C507" i="27"/>
  <c r="D507" i="27"/>
  <c r="F507" i="27"/>
  <c r="H507" i="27"/>
  <c r="K507" i="27"/>
  <c r="L507" i="27" s="1"/>
  <c r="M507" i="27" s="1"/>
  <c r="O507" i="27"/>
  <c r="U507" i="27"/>
  <c r="X507" i="27"/>
  <c r="Z507" i="27"/>
  <c r="AB507" i="27"/>
  <c r="AD507" i="27"/>
  <c r="AH507" i="27"/>
  <c r="C508" i="27"/>
  <c r="D508" i="27"/>
  <c r="F508" i="27"/>
  <c r="H508" i="27"/>
  <c r="K508" i="27"/>
  <c r="L508" i="27" s="1"/>
  <c r="M508" i="27" s="1"/>
  <c r="O508" i="27"/>
  <c r="U508" i="27"/>
  <c r="X508" i="27"/>
  <c r="Z508" i="27"/>
  <c r="AB508" i="27"/>
  <c r="AD508" i="27"/>
  <c r="AH508" i="27"/>
  <c r="C509" i="27"/>
  <c r="D509" i="27"/>
  <c r="F509" i="27"/>
  <c r="H509" i="27"/>
  <c r="K509" i="27"/>
  <c r="L509" i="27" s="1"/>
  <c r="M509" i="27" s="1"/>
  <c r="O509" i="27"/>
  <c r="U509" i="27"/>
  <c r="X509" i="27"/>
  <c r="Z509" i="27"/>
  <c r="AB509" i="27"/>
  <c r="AD509" i="27"/>
  <c r="AH509" i="27"/>
  <c r="C510" i="27"/>
  <c r="D510" i="27"/>
  <c r="F510" i="27"/>
  <c r="H510" i="27"/>
  <c r="K510" i="27"/>
  <c r="L510" i="27" s="1"/>
  <c r="M510" i="27" s="1"/>
  <c r="O510" i="27"/>
  <c r="U510" i="27"/>
  <c r="X510" i="27"/>
  <c r="Z510" i="27"/>
  <c r="AB510" i="27"/>
  <c r="AD510" i="27"/>
  <c r="AH510" i="27"/>
  <c r="C511" i="27"/>
  <c r="D511" i="27"/>
  <c r="F511" i="27"/>
  <c r="H511" i="27"/>
  <c r="K511" i="27"/>
  <c r="L511" i="27" s="1"/>
  <c r="M511" i="27" s="1"/>
  <c r="O511" i="27"/>
  <c r="U511" i="27"/>
  <c r="X511" i="27"/>
  <c r="Z511" i="27"/>
  <c r="AB511" i="27"/>
  <c r="AD511" i="27"/>
  <c r="AH511" i="27"/>
  <c r="C512" i="27"/>
  <c r="D512" i="27"/>
  <c r="F512" i="27"/>
  <c r="H512" i="27"/>
  <c r="K512" i="27"/>
  <c r="L512" i="27" s="1"/>
  <c r="M512" i="27" s="1"/>
  <c r="O512" i="27"/>
  <c r="U512" i="27"/>
  <c r="X512" i="27"/>
  <c r="Z512" i="27"/>
  <c r="AB512" i="27"/>
  <c r="AD512" i="27"/>
  <c r="AH512" i="27"/>
  <c r="C513" i="27"/>
  <c r="D513" i="27"/>
  <c r="F513" i="27"/>
  <c r="H513" i="27"/>
  <c r="K513" i="27"/>
  <c r="L513" i="27" s="1"/>
  <c r="M513" i="27" s="1"/>
  <c r="O513" i="27"/>
  <c r="U513" i="27"/>
  <c r="X513" i="27"/>
  <c r="Z513" i="27"/>
  <c r="AB513" i="27"/>
  <c r="AD513" i="27"/>
  <c r="AH513" i="27"/>
  <c r="C514" i="27"/>
  <c r="D514" i="27"/>
  <c r="F514" i="27"/>
  <c r="H514" i="27"/>
  <c r="K514" i="27"/>
  <c r="L514" i="27" s="1"/>
  <c r="M514" i="27" s="1"/>
  <c r="O514" i="27"/>
  <c r="U514" i="27"/>
  <c r="X514" i="27"/>
  <c r="Z514" i="27"/>
  <c r="AB514" i="27"/>
  <c r="AD514" i="27"/>
  <c r="AH514" i="27"/>
  <c r="C515" i="27"/>
  <c r="D515" i="27"/>
  <c r="F515" i="27"/>
  <c r="H515" i="27"/>
  <c r="K515" i="27"/>
  <c r="L515" i="27" s="1"/>
  <c r="M515" i="27" s="1"/>
  <c r="O515" i="27"/>
  <c r="U515" i="27"/>
  <c r="X515" i="27"/>
  <c r="Z515" i="27"/>
  <c r="AB515" i="27"/>
  <c r="AD515" i="27"/>
  <c r="AH515" i="27"/>
  <c r="C516" i="27"/>
  <c r="D516" i="27"/>
  <c r="F516" i="27"/>
  <c r="H516" i="27"/>
  <c r="K516" i="27"/>
  <c r="L516" i="27" s="1"/>
  <c r="M516" i="27" s="1"/>
  <c r="O516" i="27"/>
  <c r="U516" i="27"/>
  <c r="X516" i="27"/>
  <c r="Z516" i="27"/>
  <c r="AB516" i="27"/>
  <c r="AD516" i="27"/>
  <c r="AH516" i="27"/>
  <c r="C517" i="27"/>
  <c r="D517" i="27"/>
  <c r="F517" i="27"/>
  <c r="H517" i="27"/>
  <c r="K517" i="27"/>
  <c r="L517" i="27" s="1"/>
  <c r="M517" i="27" s="1"/>
  <c r="O517" i="27"/>
  <c r="U517" i="27"/>
  <c r="X517" i="27"/>
  <c r="Z517" i="27"/>
  <c r="AB517" i="27"/>
  <c r="AD517" i="27"/>
  <c r="AH517" i="27"/>
  <c r="C518" i="27"/>
  <c r="D518" i="27"/>
  <c r="F518" i="27"/>
  <c r="H518" i="27"/>
  <c r="K518" i="27"/>
  <c r="L518" i="27" s="1"/>
  <c r="M518" i="27" s="1"/>
  <c r="O518" i="27"/>
  <c r="U518" i="27"/>
  <c r="X518" i="27"/>
  <c r="Z518" i="27"/>
  <c r="AB518" i="27"/>
  <c r="AD518" i="27"/>
  <c r="AH518" i="27"/>
  <c r="C519" i="27"/>
  <c r="D519" i="27"/>
  <c r="F519" i="27"/>
  <c r="H519" i="27"/>
  <c r="K519" i="27"/>
  <c r="L519" i="27" s="1"/>
  <c r="M519" i="27" s="1"/>
  <c r="O519" i="27"/>
  <c r="U519" i="27"/>
  <c r="X519" i="27"/>
  <c r="Z519" i="27"/>
  <c r="AB519" i="27"/>
  <c r="AD519" i="27"/>
  <c r="AH519" i="27"/>
  <c r="C520" i="27"/>
  <c r="D520" i="27"/>
  <c r="F520" i="27"/>
  <c r="H520" i="27"/>
  <c r="K520" i="27"/>
  <c r="L520" i="27" s="1"/>
  <c r="M520" i="27" s="1"/>
  <c r="O520" i="27"/>
  <c r="U520" i="27"/>
  <c r="X520" i="27"/>
  <c r="Z520" i="27"/>
  <c r="AB520" i="27"/>
  <c r="AD520" i="27"/>
  <c r="AH520" i="27"/>
  <c r="C521" i="27"/>
  <c r="D521" i="27"/>
  <c r="F521" i="27"/>
  <c r="H521" i="27"/>
  <c r="K521" i="27"/>
  <c r="L521" i="27" s="1"/>
  <c r="M521" i="27" s="1"/>
  <c r="O521" i="27"/>
  <c r="U521" i="27"/>
  <c r="X521" i="27"/>
  <c r="Z521" i="27"/>
  <c r="AB521" i="27"/>
  <c r="AD521" i="27"/>
  <c r="AH521" i="27"/>
  <c r="C522" i="27"/>
  <c r="D522" i="27"/>
  <c r="F522" i="27"/>
  <c r="H522" i="27"/>
  <c r="K522" i="27"/>
  <c r="L522" i="27" s="1"/>
  <c r="M522" i="27" s="1"/>
  <c r="O522" i="27"/>
  <c r="U522" i="27"/>
  <c r="X522" i="27"/>
  <c r="Z522" i="27"/>
  <c r="AB522" i="27"/>
  <c r="AD522" i="27"/>
  <c r="AH522" i="27"/>
  <c r="C523" i="27"/>
  <c r="D523" i="27"/>
  <c r="F523" i="27"/>
  <c r="H523" i="27"/>
  <c r="K523" i="27"/>
  <c r="L523" i="27" s="1"/>
  <c r="M523" i="27" s="1"/>
  <c r="O523" i="27"/>
  <c r="U523" i="27"/>
  <c r="X523" i="27"/>
  <c r="Z523" i="27"/>
  <c r="AB523" i="27"/>
  <c r="AD523" i="27"/>
  <c r="AH523" i="27"/>
  <c r="C524" i="27"/>
  <c r="D524" i="27"/>
  <c r="F524" i="27"/>
  <c r="H524" i="27"/>
  <c r="K524" i="27"/>
  <c r="L524" i="27" s="1"/>
  <c r="M524" i="27" s="1"/>
  <c r="O524" i="27"/>
  <c r="U524" i="27"/>
  <c r="X524" i="27"/>
  <c r="Z524" i="27"/>
  <c r="AB524" i="27"/>
  <c r="AD524" i="27"/>
  <c r="AH524" i="27"/>
  <c r="C525" i="27"/>
  <c r="D525" i="27"/>
  <c r="F525" i="27"/>
  <c r="H525" i="27"/>
  <c r="K525" i="27"/>
  <c r="L525" i="27" s="1"/>
  <c r="M525" i="27" s="1"/>
  <c r="O525" i="27"/>
  <c r="U525" i="27"/>
  <c r="X525" i="27"/>
  <c r="Z525" i="27"/>
  <c r="AB525" i="27"/>
  <c r="AD525" i="27"/>
  <c r="AH525" i="27"/>
  <c r="C526" i="27"/>
  <c r="D526" i="27"/>
  <c r="F526" i="27"/>
  <c r="H526" i="27"/>
  <c r="K526" i="27"/>
  <c r="L526" i="27" s="1"/>
  <c r="M526" i="27" s="1"/>
  <c r="O526" i="27"/>
  <c r="U526" i="27"/>
  <c r="X526" i="27"/>
  <c r="Z526" i="27"/>
  <c r="AB526" i="27"/>
  <c r="AD526" i="27"/>
  <c r="AH526" i="27"/>
  <c r="C527" i="27"/>
  <c r="D527" i="27"/>
  <c r="F527" i="27"/>
  <c r="H527" i="27"/>
  <c r="K527" i="27"/>
  <c r="L527" i="27" s="1"/>
  <c r="M527" i="27" s="1"/>
  <c r="O527" i="27"/>
  <c r="U527" i="27"/>
  <c r="X527" i="27"/>
  <c r="Z527" i="27"/>
  <c r="AB527" i="27"/>
  <c r="AD527" i="27"/>
  <c r="AH527" i="27"/>
  <c r="C528" i="27"/>
  <c r="D528" i="27"/>
  <c r="F528" i="27"/>
  <c r="H528" i="27"/>
  <c r="K528" i="27"/>
  <c r="L528" i="27" s="1"/>
  <c r="M528" i="27" s="1"/>
  <c r="O528" i="27"/>
  <c r="U528" i="27"/>
  <c r="X528" i="27"/>
  <c r="Z528" i="27"/>
  <c r="AB528" i="27"/>
  <c r="AD528" i="27"/>
  <c r="AH528" i="27"/>
  <c r="C529" i="27"/>
  <c r="D529" i="27"/>
  <c r="F529" i="27"/>
  <c r="H529" i="27"/>
  <c r="K529" i="27"/>
  <c r="L529" i="27" s="1"/>
  <c r="M529" i="27" s="1"/>
  <c r="O529" i="27"/>
  <c r="U529" i="27"/>
  <c r="X529" i="27"/>
  <c r="Z529" i="27"/>
  <c r="AB529" i="27"/>
  <c r="AD529" i="27"/>
  <c r="AH529" i="27"/>
  <c r="C530" i="27"/>
  <c r="D530" i="27"/>
  <c r="F530" i="27"/>
  <c r="H530" i="27"/>
  <c r="K530" i="27"/>
  <c r="L530" i="27" s="1"/>
  <c r="M530" i="27" s="1"/>
  <c r="O530" i="27"/>
  <c r="U530" i="27"/>
  <c r="X530" i="27"/>
  <c r="Z530" i="27"/>
  <c r="AB530" i="27"/>
  <c r="AD530" i="27"/>
  <c r="AH530" i="27"/>
  <c r="C531" i="27"/>
  <c r="D531" i="27"/>
  <c r="F531" i="27"/>
  <c r="H531" i="27"/>
  <c r="K531" i="27"/>
  <c r="L531" i="27" s="1"/>
  <c r="M531" i="27" s="1"/>
  <c r="O531" i="27"/>
  <c r="U531" i="27"/>
  <c r="X531" i="27"/>
  <c r="Z531" i="27"/>
  <c r="AB531" i="27"/>
  <c r="AD531" i="27"/>
  <c r="AH531" i="27"/>
  <c r="C532" i="27"/>
  <c r="D532" i="27"/>
  <c r="F532" i="27"/>
  <c r="H532" i="27"/>
  <c r="K532" i="27"/>
  <c r="L532" i="27" s="1"/>
  <c r="M532" i="27" s="1"/>
  <c r="O532" i="27"/>
  <c r="U532" i="27"/>
  <c r="X532" i="27"/>
  <c r="Z532" i="27"/>
  <c r="AB532" i="27"/>
  <c r="AD532" i="27"/>
  <c r="AH532" i="27"/>
  <c r="C533" i="27"/>
  <c r="D533" i="27"/>
  <c r="F533" i="27"/>
  <c r="H533" i="27"/>
  <c r="K533" i="27"/>
  <c r="L533" i="27" s="1"/>
  <c r="M533" i="27" s="1"/>
  <c r="O533" i="27"/>
  <c r="U533" i="27"/>
  <c r="X533" i="27"/>
  <c r="Z533" i="27"/>
  <c r="AB533" i="27"/>
  <c r="AD533" i="27"/>
  <c r="AH533" i="27"/>
  <c r="C534" i="27"/>
  <c r="D534" i="27"/>
  <c r="F534" i="27"/>
  <c r="H534" i="27"/>
  <c r="K534" i="27"/>
  <c r="L534" i="27" s="1"/>
  <c r="M534" i="27" s="1"/>
  <c r="O534" i="27"/>
  <c r="U534" i="27"/>
  <c r="X534" i="27"/>
  <c r="Z534" i="27"/>
  <c r="AB534" i="27"/>
  <c r="AD534" i="27"/>
  <c r="AH534" i="27"/>
  <c r="C535" i="27"/>
  <c r="D535" i="27"/>
  <c r="F535" i="27"/>
  <c r="H535" i="27"/>
  <c r="K535" i="27"/>
  <c r="L535" i="27" s="1"/>
  <c r="M535" i="27" s="1"/>
  <c r="O535" i="27"/>
  <c r="U535" i="27"/>
  <c r="X535" i="27"/>
  <c r="Z535" i="27"/>
  <c r="AB535" i="27"/>
  <c r="AD535" i="27"/>
  <c r="AH535" i="27"/>
  <c r="C536" i="27"/>
  <c r="D536" i="27"/>
  <c r="F536" i="27"/>
  <c r="H536" i="27"/>
  <c r="K536" i="27"/>
  <c r="L536" i="27" s="1"/>
  <c r="M536" i="27" s="1"/>
  <c r="O536" i="27"/>
  <c r="U536" i="27"/>
  <c r="X536" i="27"/>
  <c r="Z536" i="27"/>
  <c r="AB536" i="27"/>
  <c r="AD536" i="27"/>
  <c r="AH536" i="27"/>
  <c r="C537" i="27"/>
  <c r="D537" i="27"/>
  <c r="F537" i="27"/>
  <c r="H537" i="27"/>
  <c r="K537" i="27"/>
  <c r="L537" i="27" s="1"/>
  <c r="M537" i="27" s="1"/>
  <c r="O537" i="27"/>
  <c r="U537" i="27"/>
  <c r="X537" i="27"/>
  <c r="Z537" i="27"/>
  <c r="AB537" i="27"/>
  <c r="AD537" i="27"/>
  <c r="AH537" i="27"/>
  <c r="C538" i="27"/>
  <c r="D538" i="27"/>
  <c r="F538" i="27"/>
  <c r="H538" i="27"/>
  <c r="K538" i="27"/>
  <c r="L538" i="27" s="1"/>
  <c r="M538" i="27" s="1"/>
  <c r="O538" i="27"/>
  <c r="U538" i="27"/>
  <c r="X538" i="27"/>
  <c r="Z538" i="27"/>
  <c r="AB538" i="27"/>
  <c r="AD538" i="27"/>
  <c r="AH538" i="27"/>
  <c r="C539" i="27"/>
  <c r="D539" i="27"/>
  <c r="F539" i="27"/>
  <c r="H539" i="27"/>
  <c r="K539" i="27"/>
  <c r="L539" i="27" s="1"/>
  <c r="M539" i="27" s="1"/>
  <c r="O539" i="27"/>
  <c r="U539" i="27"/>
  <c r="X539" i="27"/>
  <c r="Z539" i="27"/>
  <c r="AB539" i="27"/>
  <c r="AD539" i="27"/>
  <c r="AH539" i="27"/>
  <c r="C540" i="27"/>
  <c r="D540" i="27"/>
  <c r="F540" i="27"/>
  <c r="H540" i="27"/>
  <c r="K540" i="27"/>
  <c r="L540" i="27" s="1"/>
  <c r="M540" i="27" s="1"/>
  <c r="O540" i="27"/>
  <c r="U540" i="27"/>
  <c r="X540" i="27"/>
  <c r="Z540" i="27"/>
  <c r="AB540" i="27"/>
  <c r="AD540" i="27"/>
  <c r="AH540" i="27"/>
  <c r="C541" i="27"/>
  <c r="D541" i="27"/>
  <c r="F541" i="27"/>
  <c r="H541" i="27"/>
  <c r="K541" i="27"/>
  <c r="L541" i="27" s="1"/>
  <c r="M541" i="27" s="1"/>
  <c r="O541" i="27"/>
  <c r="U541" i="27"/>
  <c r="X541" i="27"/>
  <c r="Z541" i="27"/>
  <c r="AB541" i="27"/>
  <c r="AD541" i="27"/>
  <c r="AH541" i="27"/>
  <c r="C542" i="27"/>
  <c r="D542" i="27"/>
  <c r="F542" i="27"/>
  <c r="H542" i="27"/>
  <c r="K542" i="27"/>
  <c r="L542" i="27" s="1"/>
  <c r="M542" i="27" s="1"/>
  <c r="O542" i="27"/>
  <c r="U542" i="27"/>
  <c r="X542" i="27"/>
  <c r="Z542" i="27"/>
  <c r="AB542" i="27"/>
  <c r="AD542" i="27"/>
  <c r="AH542" i="27"/>
  <c r="C543" i="27"/>
  <c r="D543" i="27"/>
  <c r="F543" i="27"/>
  <c r="H543" i="27"/>
  <c r="K543" i="27"/>
  <c r="L543" i="27" s="1"/>
  <c r="M543" i="27" s="1"/>
  <c r="O543" i="27"/>
  <c r="U543" i="27"/>
  <c r="X543" i="27"/>
  <c r="Z543" i="27"/>
  <c r="AB543" i="27"/>
  <c r="AD543" i="27"/>
  <c r="AH543" i="27"/>
  <c r="C544" i="27"/>
  <c r="D544" i="27"/>
  <c r="F544" i="27"/>
  <c r="H544" i="27"/>
  <c r="K544" i="27"/>
  <c r="L544" i="27" s="1"/>
  <c r="M544" i="27" s="1"/>
  <c r="O544" i="27"/>
  <c r="U544" i="27"/>
  <c r="X544" i="27"/>
  <c r="Z544" i="27"/>
  <c r="AB544" i="27"/>
  <c r="AD544" i="27"/>
  <c r="AH544" i="27"/>
  <c r="C545" i="27"/>
  <c r="D545" i="27"/>
  <c r="F545" i="27"/>
  <c r="H545" i="27"/>
  <c r="K545" i="27"/>
  <c r="L545" i="27" s="1"/>
  <c r="M545" i="27" s="1"/>
  <c r="O545" i="27"/>
  <c r="U545" i="27"/>
  <c r="X545" i="27"/>
  <c r="Z545" i="27"/>
  <c r="AB545" i="27"/>
  <c r="AD545" i="27"/>
  <c r="AH545" i="27"/>
  <c r="C546" i="27"/>
  <c r="D546" i="27"/>
  <c r="F546" i="27"/>
  <c r="H546" i="27"/>
  <c r="K546" i="27"/>
  <c r="L546" i="27" s="1"/>
  <c r="M546" i="27" s="1"/>
  <c r="O546" i="27"/>
  <c r="U546" i="27"/>
  <c r="X546" i="27"/>
  <c r="Z546" i="27"/>
  <c r="AB546" i="27"/>
  <c r="AD546" i="27"/>
  <c r="AH546" i="27"/>
  <c r="C547" i="27"/>
  <c r="D547" i="27"/>
  <c r="F547" i="27"/>
  <c r="H547" i="27"/>
  <c r="K547" i="27"/>
  <c r="L547" i="27" s="1"/>
  <c r="M547" i="27" s="1"/>
  <c r="O547" i="27"/>
  <c r="U547" i="27"/>
  <c r="X547" i="27"/>
  <c r="Z547" i="27"/>
  <c r="AB547" i="27"/>
  <c r="AD547" i="27"/>
  <c r="AH547" i="27"/>
  <c r="C548" i="27"/>
  <c r="D548" i="27"/>
  <c r="F548" i="27"/>
  <c r="H548" i="27"/>
  <c r="K548" i="27"/>
  <c r="L548" i="27" s="1"/>
  <c r="M548" i="27" s="1"/>
  <c r="O548" i="27"/>
  <c r="U548" i="27"/>
  <c r="X548" i="27"/>
  <c r="Z548" i="27"/>
  <c r="AB548" i="27"/>
  <c r="AD548" i="27"/>
  <c r="AH548" i="27"/>
  <c r="C549" i="27"/>
  <c r="D549" i="27"/>
  <c r="F549" i="27"/>
  <c r="H549" i="27"/>
  <c r="K549" i="27"/>
  <c r="L549" i="27" s="1"/>
  <c r="M549" i="27" s="1"/>
  <c r="O549" i="27"/>
  <c r="U549" i="27"/>
  <c r="X549" i="27"/>
  <c r="Z549" i="27"/>
  <c r="AB549" i="27"/>
  <c r="AD549" i="27"/>
  <c r="AH549" i="27"/>
  <c r="C550" i="27"/>
  <c r="D550" i="27"/>
  <c r="F550" i="27"/>
  <c r="H550" i="27"/>
  <c r="K550" i="27"/>
  <c r="L550" i="27" s="1"/>
  <c r="M550" i="27" s="1"/>
  <c r="O550" i="27"/>
  <c r="U550" i="27"/>
  <c r="X550" i="27"/>
  <c r="Z550" i="27"/>
  <c r="AB550" i="27"/>
  <c r="AD550" i="27"/>
  <c r="AH550" i="27"/>
  <c r="C551" i="27"/>
  <c r="D551" i="27"/>
  <c r="F551" i="27"/>
  <c r="H551" i="27"/>
  <c r="K551" i="27"/>
  <c r="L551" i="27" s="1"/>
  <c r="M551" i="27" s="1"/>
  <c r="O551" i="27"/>
  <c r="U551" i="27"/>
  <c r="X551" i="27"/>
  <c r="Z551" i="27"/>
  <c r="AB551" i="27"/>
  <c r="AD551" i="27"/>
  <c r="AH551" i="27"/>
  <c r="C552" i="27"/>
  <c r="D552" i="27"/>
  <c r="F552" i="27"/>
  <c r="H552" i="27"/>
  <c r="K552" i="27"/>
  <c r="L552" i="27" s="1"/>
  <c r="M552" i="27" s="1"/>
  <c r="O552" i="27"/>
  <c r="U552" i="27"/>
  <c r="X552" i="27"/>
  <c r="Z552" i="27"/>
  <c r="AB552" i="27"/>
  <c r="AD552" i="27"/>
  <c r="AH552" i="27"/>
  <c r="C553" i="27"/>
  <c r="D553" i="27"/>
  <c r="F553" i="27"/>
  <c r="H553" i="27"/>
  <c r="K553" i="27"/>
  <c r="L553" i="27" s="1"/>
  <c r="M553" i="27" s="1"/>
  <c r="O553" i="27"/>
  <c r="U553" i="27"/>
  <c r="X553" i="27"/>
  <c r="Z553" i="27"/>
  <c r="AB553" i="27"/>
  <c r="AD553" i="27"/>
  <c r="AH553" i="27"/>
  <c r="C554" i="27"/>
  <c r="D554" i="27"/>
  <c r="F554" i="27"/>
  <c r="H554" i="27"/>
  <c r="K554" i="27"/>
  <c r="L554" i="27" s="1"/>
  <c r="M554" i="27" s="1"/>
  <c r="O554" i="27"/>
  <c r="U554" i="27"/>
  <c r="X554" i="27"/>
  <c r="Z554" i="27"/>
  <c r="AB554" i="27"/>
  <c r="AD554" i="27"/>
  <c r="AH554" i="27"/>
  <c r="C555" i="27"/>
  <c r="D555" i="27"/>
  <c r="F555" i="27"/>
  <c r="H555" i="27"/>
  <c r="K555" i="27"/>
  <c r="L555" i="27" s="1"/>
  <c r="M555" i="27" s="1"/>
  <c r="O555" i="27"/>
  <c r="U555" i="27"/>
  <c r="X555" i="27"/>
  <c r="Z555" i="27"/>
  <c r="AB555" i="27"/>
  <c r="AD555" i="27"/>
  <c r="AH555" i="27"/>
  <c r="C556" i="27"/>
  <c r="D556" i="27"/>
  <c r="F556" i="27"/>
  <c r="H556" i="27"/>
  <c r="K556" i="27"/>
  <c r="L556" i="27" s="1"/>
  <c r="M556" i="27" s="1"/>
  <c r="O556" i="27"/>
  <c r="U556" i="27"/>
  <c r="X556" i="27"/>
  <c r="Z556" i="27"/>
  <c r="AB556" i="27"/>
  <c r="AD556" i="27"/>
  <c r="AH556" i="27"/>
  <c r="C557" i="27"/>
  <c r="D557" i="27"/>
  <c r="F557" i="27"/>
  <c r="H557" i="27"/>
  <c r="K557" i="27"/>
  <c r="L557" i="27" s="1"/>
  <c r="M557" i="27" s="1"/>
  <c r="O557" i="27"/>
  <c r="U557" i="27"/>
  <c r="X557" i="27"/>
  <c r="Z557" i="27"/>
  <c r="AB557" i="27"/>
  <c r="AD557" i="27"/>
  <c r="AH557" i="27"/>
  <c r="C558" i="27"/>
  <c r="D558" i="27"/>
  <c r="F558" i="27"/>
  <c r="H558" i="27"/>
  <c r="K558" i="27"/>
  <c r="L558" i="27" s="1"/>
  <c r="M558" i="27" s="1"/>
  <c r="O558" i="27"/>
  <c r="U558" i="27"/>
  <c r="X558" i="27"/>
  <c r="Z558" i="27"/>
  <c r="AB558" i="27"/>
  <c r="AD558" i="27"/>
  <c r="AH558" i="27"/>
  <c r="C559" i="27"/>
  <c r="D559" i="27"/>
  <c r="F559" i="27"/>
  <c r="H559" i="27"/>
  <c r="K559" i="27"/>
  <c r="L559" i="27" s="1"/>
  <c r="M559" i="27" s="1"/>
  <c r="O559" i="27"/>
  <c r="U559" i="27"/>
  <c r="X559" i="27"/>
  <c r="Z559" i="27"/>
  <c r="AB559" i="27"/>
  <c r="AD559" i="27"/>
  <c r="AH559" i="27"/>
  <c r="C560" i="27"/>
  <c r="D560" i="27"/>
  <c r="F560" i="27"/>
  <c r="H560" i="27"/>
  <c r="K560" i="27"/>
  <c r="L560" i="27" s="1"/>
  <c r="M560" i="27" s="1"/>
  <c r="O560" i="27"/>
  <c r="U560" i="27"/>
  <c r="X560" i="27"/>
  <c r="Z560" i="27"/>
  <c r="AB560" i="27"/>
  <c r="AD560" i="27"/>
  <c r="AH560" i="27"/>
  <c r="C561" i="27"/>
  <c r="D561" i="27"/>
  <c r="F561" i="27"/>
  <c r="H561" i="27"/>
  <c r="K561" i="27"/>
  <c r="L561" i="27" s="1"/>
  <c r="M561" i="27" s="1"/>
  <c r="O561" i="27"/>
  <c r="U561" i="27"/>
  <c r="X561" i="27"/>
  <c r="Z561" i="27"/>
  <c r="AB561" i="27"/>
  <c r="AD561" i="27"/>
  <c r="AH561" i="27"/>
  <c r="C562" i="27"/>
  <c r="D562" i="27"/>
  <c r="F562" i="27"/>
  <c r="H562" i="27"/>
  <c r="K562" i="27"/>
  <c r="L562" i="27" s="1"/>
  <c r="M562" i="27" s="1"/>
  <c r="O562" i="27"/>
  <c r="U562" i="27"/>
  <c r="X562" i="27"/>
  <c r="Z562" i="27"/>
  <c r="AB562" i="27"/>
  <c r="AD562" i="27"/>
  <c r="AH562" i="27"/>
  <c r="C563" i="27"/>
  <c r="D563" i="27"/>
  <c r="F563" i="27"/>
  <c r="H563" i="27"/>
  <c r="K563" i="27"/>
  <c r="L563" i="27" s="1"/>
  <c r="M563" i="27" s="1"/>
  <c r="O563" i="27"/>
  <c r="U563" i="27"/>
  <c r="X563" i="27"/>
  <c r="Z563" i="27"/>
  <c r="AB563" i="27"/>
  <c r="AD563" i="27"/>
  <c r="AH563" i="27"/>
  <c r="C564" i="27"/>
  <c r="D564" i="27"/>
  <c r="F564" i="27"/>
  <c r="H564" i="27"/>
  <c r="K564" i="27"/>
  <c r="L564" i="27" s="1"/>
  <c r="M564" i="27" s="1"/>
  <c r="O564" i="27"/>
  <c r="U564" i="27"/>
  <c r="X564" i="27"/>
  <c r="Z564" i="27"/>
  <c r="AB564" i="27"/>
  <c r="AD564" i="27"/>
  <c r="AH564" i="27"/>
  <c r="C565" i="27"/>
  <c r="D565" i="27"/>
  <c r="F565" i="27"/>
  <c r="H565" i="27"/>
  <c r="K565" i="27"/>
  <c r="L565" i="27" s="1"/>
  <c r="M565" i="27" s="1"/>
  <c r="O565" i="27"/>
  <c r="U565" i="27"/>
  <c r="X565" i="27"/>
  <c r="Z565" i="27"/>
  <c r="AB565" i="27"/>
  <c r="AD565" i="27"/>
  <c r="AH565" i="27"/>
  <c r="C566" i="27"/>
  <c r="D566" i="27"/>
  <c r="F566" i="27"/>
  <c r="H566" i="27"/>
  <c r="K566" i="27"/>
  <c r="L566" i="27" s="1"/>
  <c r="M566" i="27" s="1"/>
  <c r="O566" i="27"/>
  <c r="U566" i="27"/>
  <c r="X566" i="27"/>
  <c r="Z566" i="27"/>
  <c r="AB566" i="27"/>
  <c r="AD566" i="27"/>
  <c r="AH566" i="27"/>
  <c r="C567" i="27"/>
  <c r="D567" i="27"/>
  <c r="F567" i="27"/>
  <c r="H567" i="27"/>
  <c r="K567" i="27"/>
  <c r="L567" i="27" s="1"/>
  <c r="M567" i="27" s="1"/>
  <c r="O567" i="27"/>
  <c r="U567" i="27"/>
  <c r="X567" i="27"/>
  <c r="Z567" i="27"/>
  <c r="AB567" i="27"/>
  <c r="AD567" i="27"/>
  <c r="AH567" i="27"/>
  <c r="C568" i="27"/>
  <c r="D568" i="27"/>
  <c r="F568" i="27"/>
  <c r="H568" i="27"/>
  <c r="K568" i="27"/>
  <c r="L568" i="27" s="1"/>
  <c r="M568" i="27" s="1"/>
  <c r="O568" i="27"/>
  <c r="U568" i="27"/>
  <c r="X568" i="27"/>
  <c r="Z568" i="27"/>
  <c r="AB568" i="27"/>
  <c r="AD568" i="27"/>
  <c r="AH568" i="27"/>
  <c r="C569" i="27"/>
  <c r="D569" i="27"/>
  <c r="F569" i="27"/>
  <c r="H569" i="27"/>
  <c r="K569" i="27"/>
  <c r="L569" i="27" s="1"/>
  <c r="M569" i="27" s="1"/>
  <c r="O569" i="27"/>
  <c r="U569" i="27"/>
  <c r="X569" i="27"/>
  <c r="Z569" i="27"/>
  <c r="AB569" i="27"/>
  <c r="AD569" i="27"/>
  <c r="AH569" i="27"/>
  <c r="C570" i="27"/>
  <c r="D570" i="27"/>
  <c r="F570" i="27"/>
  <c r="H570" i="27"/>
  <c r="K570" i="27"/>
  <c r="L570" i="27" s="1"/>
  <c r="M570" i="27" s="1"/>
  <c r="O570" i="27"/>
  <c r="U570" i="27"/>
  <c r="X570" i="27"/>
  <c r="Z570" i="27"/>
  <c r="AB570" i="27"/>
  <c r="AD570" i="27"/>
  <c r="AH570" i="27"/>
  <c r="C571" i="27"/>
  <c r="D571" i="27"/>
  <c r="F571" i="27"/>
  <c r="H571" i="27"/>
  <c r="K571" i="27"/>
  <c r="L571" i="27" s="1"/>
  <c r="M571" i="27" s="1"/>
  <c r="O571" i="27"/>
  <c r="U571" i="27"/>
  <c r="X571" i="27"/>
  <c r="Z571" i="27"/>
  <c r="AB571" i="27"/>
  <c r="AD571" i="27"/>
  <c r="AH571" i="27"/>
  <c r="C572" i="27"/>
  <c r="D572" i="27"/>
  <c r="F572" i="27"/>
  <c r="H572" i="27"/>
  <c r="K572" i="27"/>
  <c r="L572" i="27" s="1"/>
  <c r="M572" i="27" s="1"/>
  <c r="O572" i="27"/>
  <c r="U572" i="27"/>
  <c r="X572" i="27"/>
  <c r="Z572" i="27"/>
  <c r="AB572" i="27"/>
  <c r="AD572" i="27"/>
  <c r="AH572" i="27"/>
  <c r="C573" i="27"/>
  <c r="D573" i="27"/>
  <c r="F573" i="27"/>
  <c r="H573" i="27"/>
  <c r="K573" i="27"/>
  <c r="L573" i="27" s="1"/>
  <c r="M573" i="27" s="1"/>
  <c r="O573" i="27"/>
  <c r="U573" i="27"/>
  <c r="X573" i="27"/>
  <c r="Z573" i="27"/>
  <c r="AB573" i="27"/>
  <c r="AD573" i="27"/>
  <c r="AH573" i="27"/>
  <c r="C574" i="27"/>
  <c r="D574" i="27"/>
  <c r="F574" i="27"/>
  <c r="H574" i="27"/>
  <c r="K574" i="27"/>
  <c r="L574" i="27" s="1"/>
  <c r="M574" i="27" s="1"/>
  <c r="O574" i="27"/>
  <c r="U574" i="27"/>
  <c r="X574" i="27"/>
  <c r="Z574" i="27"/>
  <c r="AB574" i="27"/>
  <c r="AD574" i="27"/>
  <c r="AH574" i="27"/>
  <c r="C575" i="27"/>
  <c r="D575" i="27"/>
  <c r="F575" i="27"/>
  <c r="H575" i="27"/>
  <c r="K575" i="27"/>
  <c r="L575" i="27" s="1"/>
  <c r="M575" i="27" s="1"/>
  <c r="O575" i="27"/>
  <c r="U575" i="27"/>
  <c r="X575" i="27"/>
  <c r="Z575" i="27"/>
  <c r="AB575" i="27"/>
  <c r="AD575" i="27"/>
  <c r="AH575" i="27"/>
  <c r="C576" i="27"/>
  <c r="D576" i="27"/>
  <c r="F576" i="27"/>
  <c r="H576" i="27"/>
  <c r="K576" i="27"/>
  <c r="L576" i="27" s="1"/>
  <c r="M576" i="27" s="1"/>
  <c r="O576" i="27"/>
  <c r="U576" i="27"/>
  <c r="X576" i="27"/>
  <c r="Z576" i="27"/>
  <c r="AB576" i="27"/>
  <c r="AD576" i="27"/>
  <c r="AH576" i="27"/>
  <c r="C577" i="27"/>
  <c r="D577" i="27"/>
  <c r="F577" i="27"/>
  <c r="H577" i="27"/>
  <c r="K577" i="27"/>
  <c r="L577" i="27" s="1"/>
  <c r="M577" i="27" s="1"/>
  <c r="O577" i="27"/>
  <c r="U577" i="27"/>
  <c r="X577" i="27"/>
  <c r="Z577" i="27"/>
  <c r="AB577" i="27"/>
  <c r="AD577" i="27"/>
  <c r="AH577" i="27"/>
  <c r="C578" i="27"/>
  <c r="D578" i="27"/>
  <c r="F578" i="27"/>
  <c r="H578" i="27"/>
  <c r="K578" i="27"/>
  <c r="L578" i="27" s="1"/>
  <c r="M578" i="27" s="1"/>
  <c r="O578" i="27"/>
  <c r="U578" i="27"/>
  <c r="X578" i="27"/>
  <c r="Z578" i="27"/>
  <c r="AB578" i="27"/>
  <c r="AD578" i="27"/>
  <c r="AH578" i="27"/>
  <c r="C579" i="27"/>
  <c r="D579" i="27"/>
  <c r="F579" i="27"/>
  <c r="H579" i="27"/>
  <c r="K579" i="27"/>
  <c r="L579" i="27" s="1"/>
  <c r="M579" i="27" s="1"/>
  <c r="O579" i="27"/>
  <c r="U579" i="27"/>
  <c r="X579" i="27"/>
  <c r="Z579" i="27"/>
  <c r="AB579" i="27"/>
  <c r="AD579" i="27"/>
  <c r="AH579" i="27"/>
  <c r="C580" i="27"/>
  <c r="D580" i="27"/>
  <c r="F580" i="27"/>
  <c r="H580" i="27"/>
  <c r="K580" i="27"/>
  <c r="L580" i="27" s="1"/>
  <c r="M580" i="27" s="1"/>
  <c r="O580" i="27"/>
  <c r="U580" i="27"/>
  <c r="X580" i="27"/>
  <c r="Z580" i="27"/>
  <c r="AB580" i="27"/>
  <c r="AD580" i="27"/>
  <c r="AH580" i="27"/>
  <c r="C581" i="27"/>
  <c r="D581" i="27"/>
  <c r="F581" i="27"/>
  <c r="H581" i="27"/>
  <c r="K581" i="27"/>
  <c r="L581" i="27" s="1"/>
  <c r="M581" i="27" s="1"/>
  <c r="O581" i="27"/>
  <c r="U581" i="27"/>
  <c r="X581" i="27"/>
  <c r="Z581" i="27"/>
  <c r="AB581" i="27"/>
  <c r="AD581" i="27"/>
  <c r="AH581" i="27"/>
  <c r="C582" i="27"/>
  <c r="D582" i="27"/>
  <c r="F582" i="27"/>
  <c r="H582" i="27"/>
  <c r="K582" i="27"/>
  <c r="L582" i="27" s="1"/>
  <c r="M582" i="27" s="1"/>
  <c r="O582" i="27"/>
  <c r="U582" i="27"/>
  <c r="X582" i="27"/>
  <c r="Z582" i="27"/>
  <c r="AB582" i="27"/>
  <c r="AD582" i="27"/>
  <c r="AH582" i="27"/>
  <c r="C583" i="27"/>
  <c r="D583" i="27"/>
  <c r="F583" i="27"/>
  <c r="H583" i="27"/>
  <c r="K583" i="27"/>
  <c r="L583" i="27" s="1"/>
  <c r="M583" i="27" s="1"/>
  <c r="O583" i="27"/>
  <c r="U583" i="27"/>
  <c r="X583" i="27"/>
  <c r="Z583" i="27"/>
  <c r="AB583" i="27"/>
  <c r="AD583" i="27"/>
  <c r="AH583" i="27"/>
  <c r="C584" i="27"/>
  <c r="D584" i="27"/>
  <c r="F584" i="27"/>
  <c r="H584" i="27"/>
  <c r="K584" i="27"/>
  <c r="L584" i="27" s="1"/>
  <c r="M584" i="27" s="1"/>
  <c r="O584" i="27"/>
  <c r="U584" i="27"/>
  <c r="X584" i="27"/>
  <c r="Z584" i="27"/>
  <c r="AB584" i="27"/>
  <c r="AD584" i="27"/>
  <c r="AH584" i="27"/>
  <c r="C585" i="27"/>
  <c r="D585" i="27"/>
  <c r="F585" i="27"/>
  <c r="H585" i="27"/>
  <c r="K585" i="27"/>
  <c r="L585" i="27" s="1"/>
  <c r="M585" i="27" s="1"/>
  <c r="O585" i="27"/>
  <c r="U585" i="27"/>
  <c r="X585" i="27"/>
  <c r="Z585" i="27"/>
  <c r="AB585" i="27"/>
  <c r="AD585" i="27"/>
  <c r="AH585" i="27"/>
  <c r="C586" i="27"/>
  <c r="D586" i="27"/>
  <c r="F586" i="27"/>
  <c r="H586" i="27"/>
  <c r="K586" i="27"/>
  <c r="L586" i="27" s="1"/>
  <c r="M586" i="27" s="1"/>
  <c r="O586" i="27"/>
  <c r="U586" i="27"/>
  <c r="X586" i="27"/>
  <c r="Z586" i="27"/>
  <c r="AB586" i="27"/>
  <c r="AD586" i="27"/>
  <c r="AH586" i="27"/>
  <c r="C587" i="27"/>
  <c r="D587" i="27"/>
  <c r="F587" i="27"/>
  <c r="H587" i="27"/>
  <c r="K587" i="27"/>
  <c r="L587" i="27" s="1"/>
  <c r="M587" i="27" s="1"/>
  <c r="O587" i="27"/>
  <c r="U587" i="27"/>
  <c r="X587" i="27"/>
  <c r="Z587" i="27"/>
  <c r="AB587" i="27"/>
  <c r="AD587" i="27"/>
  <c r="AH587" i="27"/>
  <c r="C588" i="27"/>
  <c r="D588" i="27"/>
  <c r="F588" i="27"/>
  <c r="H588" i="27"/>
  <c r="K588" i="27"/>
  <c r="L588" i="27" s="1"/>
  <c r="M588" i="27" s="1"/>
  <c r="O588" i="27"/>
  <c r="U588" i="27"/>
  <c r="X588" i="27"/>
  <c r="Z588" i="27"/>
  <c r="AB588" i="27"/>
  <c r="AD588" i="27"/>
  <c r="AH588" i="27"/>
  <c r="C589" i="27"/>
  <c r="D589" i="27"/>
  <c r="F589" i="27"/>
  <c r="H589" i="27"/>
  <c r="K589" i="27"/>
  <c r="L589" i="27" s="1"/>
  <c r="M589" i="27" s="1"/>
  <c r="O589" i="27"/>
  <c r="U589" i="27"/>
  <c r="X589" i="27"/>
  <c r="Z589" i="27"/>
  <c r="AB589" i="27"/>
  <c r="AD589" i="27"/>
  <c r="AH589" i="27"/>
  <c r="C590" i="27"/>
  <c r="D590" i="27"/>
  <c r="F590" i="27"/>
  <c r="H590" i="27"/>
  <c r="K590" i="27"/>
  <c r="L590" i="27" s="1"/>
  <c r="M590" i="27" s="1"/>
  <c r="O590" i="27"/>
  <c r="U590" i="27"/>
  <c r="X590" i="27"/>
  <c r="Z590" i="27"/>
  <c r="AB590" i="27"/>
  <c r="AD590" i="27"/>
  <c r="AH590" i="27"/>
  <c r="C591" i="27"/>
  <c r="D591" i="27"/>
  <c r="F591" i="27"/>
  <c r="H591" i="27"/>
  <c r="K591" i="27"/>
  <c r="L591" i="27" s="1"/>
  <c r="M591" i="27" s="1"/>
  <c r="O591" i="27"/>
  <c r="U591" i="27"/>
  <c r="X591" i="27"/>
  <c r="Z591" i="27"/>
  <c r="AB591" i="27"/>
  <c r="AD591" i="27"/>
  <c r="AH591" i="27"/>
  <c r="C592" i="27"/>
  <c r="D592" i="27"/>
  <c r="F592" i="27"/>
  <c r="H592" i="27"/>
  <c r="K592" i="27"/>
  <c r="L592" i="27" s="1"/>
  <c r="M592" i="27" s="1"/>
  <c r="O592" i="27"/>
  <c r="U592" i="27"/>
  <c r="X592" i="27"/>
  <c r="Z592" i="27"/>
  <c r="AB592" i="27"/>
  <c r="AD592" i="27"/>
  <c r="AH592" i="27"/>
  <c r="C593" i="27"/>
  <c r="D593" i="27"/>
  <c r="F593" i="27"/>
  <c r="H593" i="27"/>
  <c r="K593" i="27"/>
  <c r="L593" i="27" s="1"/>
  <c r="M593" i="27" s="1"/>
  <c r="O593" i="27"/>
  <c r="U593" i="27"/>
  <c r="X593" i="27"/>
  <c r="Z593" i="27"/>
  <c r="AB593" i="27"/>
  <c r="AD593" i="27"/>
  <c r="AH593" i="27"/>
  <c r="C594" i="27"/>
  <c r="D594" i="27"/>
  <c r="F594" i="27"/>
  <c r="H594" i="27"/>
  <c r="K594" i="27"/>
  <c r="L594" i="27" s="1"/>
  <c r="M594" i="27" s="1"/>
  <c r="O594" i="27"/>
  <c r="U594" i="27"/>
  <c r="X594" i="27"/>
  <c r="Z594" i="27"/>
  <c r="AB594" i="27"/>
  <c r="AD594" i="27"/>
  <c r="AH594" i="27"/>
  <c r="C595" i="27"/>
  <c r="D595" i="27"/>
  <c r="F595" i="27"/>
  <c r="H595" i="27"/>
  <c r="K595" i="27"/>
  <c r="L595" i="27" s="1"/>
  <c r="M595" i="27" s="1"/>
  <c r="O595" i="27"/>
  <c r="U595" i="27"/>
  <c r="X595" i="27"/>
  <c r="Z595" i="27"/>
  <c r="AB595" i="27"/>
  <c r="AD595" i="27"/>
  <c r="AH595" i="27"/>
  <c r="C596" i="27"/>
  <c r="D596" i="27"/>
  <c r="F596" i="27"/>
  <c r="H596" i="27"/>
  <c r="K596" i="27"/>
  <c r="L596" i="27" s="1"/>
  <c r="M596" i="27" s="1"/>
  <c r="O596" i="27"/>
  <c r="U596" i="27"/>
  <c r="X596" i="27"/>
  <c r="Z596" i="27"/>
  <c r="AB596" i="27"/>
  <c r="AD596" i="27"/>
  <c r="AH596" i="27"/>
  <c r="C597" i="27"/>
  <c r="D597" i="27"/>
  <c r="F597" i="27"/>
  <c r="H597" i="27"/>
  <c r="K597" i="27"/>
  <c r="L597" i="27" s="1"/>
  <c r="M597" i="27" s="1"/>
  <c r="O597" i="27"/>
  <c r="U597" i="27"/>
  <c r="X597" i="27"/>
  <c r="Z597" i="27"/>
  <c r="AB597" i="27"/>
  <c r="AD597" i="27"/>
  <c r="AH597" i="27"/>
  <c r="C598" i="27"/>
  <c r="D598" i="27"/>
  <c r="F598" i="27"/>
  <c r="H598" i="27"/>
  <c r="K598" i="27"/>
  <c r="L598" i="27" s="1"/>
  <c r="M598" i="27" s="1"/>
  <c r="O598" i="27"/>
  <c r="U598" i="27"/>
  <c r="X598" i="27"/>
  <c r="Z598" i="27"/>
  <c r="AB598" i="27"/>
  <c r="AD598" i="27"/>
  <c r="AH598" i="27"/>
  <c r="C599" i="27"/>
  <c r="D599" i="27"/>
  <c r="F599" i="27"/>
  <c r="H599" i="27"/>
  <c r="K599" i="27"/>
  <c r="L599" i="27" s="1"/>
  <c r="M599" i="27" s="1"/>
  <c r="O599" i="27"/>
  <c r="U599" i="27"/>
  <c r="X599" i="27"/>
  <c r="Z599" i="27"/>
  <c r="AB599" i="27"/>
  <c r="AD599" i="27"/>
  <c r="AH599" i="27"/>
  <c r="C600" i="27"/>
  <c r="D600" i="27"/>
  <c r="F600" i="27"/>
  <c r="H600" i="27"/>
  <c r="K600" i="27"/>
  <c r="L600" i="27" s="1"/>
  <c r="M600" i="27" s="1"/>
  <c r="O600" i="27"/>
  <c r="U600" i="27"/>
  <c r="X600" i="27"/>
  <c r="Z600" i="27"/>
  <c r="AB600" i="27"/>
  <c r="AD600" i="27"/>
  <c r="AH600" i="27"/>
  <c r="C601" i="27"/>
  <c r="D601" i="27"/>
  <c r="F601" i="27"/>
  <c r="H601" i="27"/>
  <c r="K601" i="27"/>
  <c r="L601" i="27" s="1"/>
  <c r="M601" i="27" s="1"/>
  <c r="O601" i="27"/>
  <c r="U601" i="27"/>
  <c r="X601" i="27"/>
  <c r="Z601" i="27"/>
  <c r="AB601" i="27"/>
  <c r="AD601" i="27"/>
  <c r="AH601" i="27"/>
  <c r="C602" i="27"/>
  <c r="D602" i="27"/>
  <c r="F602" i="27"/>
  <c r="H602" i="27"/>
  <c r="K602" i="27"/>
  <c r="L602" i="27" s="1"/>
  <c r="M602" i="27" s="1"/>
  <c r="O602" i="27"/>
  <c r="U602" i="27"/>
  <c r="X602" i="27"/>
  <c r="Z602" i="27"/>
  <c r="AB602" i="27"/>
  <c r="AD602" i="27"/>
  <c r="AH602" i="27"/>
  <c r="C603" i="27"/>
  <c r="D603" i="27"/>
  <c r="F603" i="27"/>
  <c r="H603" i="27"/>
  <c r="K603" i="27"/>
  <c r="L603" i="27" s="1"/>
  <c r="M603" i="27" s="1"/>
  <c r="O603" i="27"/>
  <c r="U603" i="27"/>
  <c r="X603" i="27"/>
  <c r="Z603" i="27"/>
  <c r="AB603" i="27"/>
  <c r="AD603" i="27"/>
  <c r="AH603" i="27"/>
  <c r="C604" i="27"/>
  <c r="D604" i="27"/>
  <c r="F604" i="27"/>
  <c r="H604" i="27"/>
  <c r="K604" i="27"/>
  <c r="L604" i="27" s="1"/>
  <c r="M604" i="27" s="1"/>
  <c r="O604" i="27"/>
  <c r="U604" i="27"/>
  <c r="X604" i="27"/>
  <c r="Z604" i="27"/>
  <c r="AB604" i="27"/>
  <c r="AD604" i="27"/>
  <c r="AH604" i="27"/>
  <c r="C605" i="27"/>
  <c r="D605" i="27"/>
  <c r="F605" i="27"/>
  <c r="H605" i="27"/>
  <c r="K605" i="27"/>
  <c r="L605" i="27" s="1"/>
  <c r="M605" i="27" s="1"/>
  <c r="O605" i="27"/>
  <c r="U605" i="27"/>
  <c r="X605" i="27"/>
  <c r="Z605" i="27"/>
  <c r="AB605" i="27"/>
  <c r="AD605" i="27"/>
  <c r="AH605" i="27"/>
  <c r="C606" i="27"/>
  <c r="D606" i="27"/>
  <c r="F606" i="27"/>
  <c r="H606" i="27"/>
  <c r="K606" i="27"/>
  <c r="L606" i="27" s="1"/>
  <c r="M606" i="27" s="1"/>
  <c r="O606" i="27"/>
  <c r="U606" i="27"/>
  <c r="X606" i="27"/>
  <c r="Z606" i="27"/>
  <c r="AB606" i="27"/>
  <c r="AD606" i="27"/>
  <c r="AH606" i="27"/>
  <c r="C607" i="27"/>
  <c r="D607" i="27"/>
  <c r="F607" i="27"/>
  <c r="H607" i="27"/>
  <c r="K607" i="27"/>
  <c r="L607" i="27" s="1"/>
  <c r="M607" i="27" s="1"/>
  <c r="O607" i="27"/>
  <c r="U607" i="27"/>
  <c r="X607" i="27"/>
  <c r="Z607" i="27"/>
  <c r="AB607" i="27"/>
  <c r="AD607" i="27"/>
  <c r="AH607" i="27"/>
  <c r="C608" i="27"/>
  <c r="D608" i="27"/>
  <c r="F608" i="27"/>
  <c r="H608" i="27"/>
  <c r="K608" i="27"/>
  <c r="L608" i="27" s="1"/>
  <c r="M608" i="27" s="1"/>
  <c r="O608" i="27"/>
  <c r="U608" i="27"/>
  <c r="X608" i="27"/>
  <c r="Z608" i="27"/>
  <c r="AB608" i="27"/>
  <c r="AD608" i="27"/>
  <c r="AH608" i="27"/>
  <c r="C609" i="27"/>
  <c r="D609" i="27"/>
  <c r="F609" i="27"/>
  <c r="H609" i="27"/>
  <c r="K609" i="27"/>
  <c r="L609" i="27" s="1"/>
  <c r="M609" i="27" s="1"/>
  <c r="O609" i="27"/>
  <c r="U609" i="27"/>
  <c r="X609" i="27"/>
  <c r="Z609" i="27"/>
  <c r="AB609" i="27"/>
  <c r="AD609" i="27"/>
  <c r="AH609" i="27"/>
  <c r="C610" i="27"/>
  <c r="D610" i="27"/>
  <c r="F610" i="27"/>
  <c r="H610" i="27"/>
  <c r="K610" i="27"/>
  <c r="L610" i="27" s="1"/>
  <c r="M610" i="27" s="1"/>
  <c r="O610" i="27"/>
  <c r="U610" i="27"/>
  <c r="X610" i="27"/>
  <c r="Z610" i="27"/>
  <c r="AB610" i="27"/>
  <c r="AD610" i="27"/>
  <c r="AH610" i="27"/>
  <c r="C611" i="27"/>
  <c r="D611" i="27"/>
  <c r="F611" i="27"/>
  <c r="H611" i="27"/>
  <c r="K611" i="27"/>
  <c r="L611" i="27" s="1"/>
  <c r="M611" i="27" s="1"/>
  <c r="O611" i="27"/>
  <c r="U611" i="27"/>
  <c r="X611" i="27"/>
  <c r="Z611" i="27"/>
  <c r="AB611" i="27"/>
  <c r="AD611" i="27"/>
  <c r="AH611" i="27"/>
  <c r="C612" i="27"/>
  <c r="D612" i="27"/>
  <c r="F612" i="27"/>
  <c r="H612" i="27"/>
  <c r="K612" i="27"/>
  <c r="L612" i="27" s="1"/>
  <c r="M612" i="27" s="1"/>
  <c r="O612" i="27"/>
  <c r="U612" i="27"/>
  <c r="X612" i="27"/>
  <c r="Z612" i="27"/>
  <c r="AB612" i="27"/>
  <c r="AD612" i="27"/>
  <c r="AH612" i="27"/>
  <c r="C613" i="27"/>
  <c r="D613" i="27"/>
  <c r="F613" i="27"/>
  <c r="H613" i="27"/>
  <c r="K613" i="27"/>
  <c r="L613" i="27" s="1"/>
  <c r="M613" i="27" s="1"/>
  <c r="O613" i="27"/>
  <c r="U613" i="27"/>
  <c r="X613" i="27"/>
  <c r="Z613" i="27"/>
  <c r="AB613" i="27"/>
  <c r="AD613" i="27"/>
  <c r="AH613" i="27"/>
  <c r="C614" i="27"/>
  <c r="D614" i="27"/>
  <c r="F614" i="27"/>
  <c r="H614" i="27"/>
  <c r="K614" i="27"/>
  <c r="L614" i="27" s="1"/>
  <c r="M614" i="27" s="1"/>
  <c r="O614" i="27"/>
  <c r="U614" i="27"/>
  <c r="X614" i="27"/>
  <c r="Z614" i="27"/>
  <c r="AB614" i="27"/>
  <c r="AD614" i="27"/>
  <c r="AH614" i="27"/>
  <c r="C615" i="27"/>
  <c r="D615" i="27"/>
  <c r="F615" i="27"/>
  <c r="H615" i="27"/>
  <c r="K615" i="27"/>
  <c r="L615" i="27" s="1"/>
  <c r="M615" i="27" s="1"/>
  <c r="O615" i="27"/>
  <c r="U615" i="27"/>
  <c r="X615" i="27"/>
  <c r="Z615" i="27"/>
  <c r="AB615" i="27"/>
  <c r="AD615" i="27"/>
  <c r="AH615" i="27"/>
  <c r="C616" i="27"/>
  <c r="D616" i="27"/>
  <c r="F616" i="27"/>
  <c r="H616" i="27"/>
  <c r="K616" i="27"/>
  <c r="L616" i="27" s="1"/>
  <c r="M616" i="27" s="1"/>
  <c r="O616" i="27"/>
  <c r="U616" i="27"/>
  <c r="X616" i="27"/>
  <c r="Z616" i="27"/>
  <c r="AB616" i="27"/>
  <c r="AD616" i="27"/>
  <c r="AH616" i="27"/>
  <c r="C617" i="27"/>
  <c r="D617" i="27"/>
  <c r="F617" i="27"/>
  <c r="H617" i="27"/>
  <c r="K617" i="27"/>
  <c r="L617" i="27" s="1"/>
  <c r="M617" i="27" s="1"/>
  <c r="O617" i="27"/>
  <c r="U617" i="27"/>
  <c r="X617" i="27"/>
  <c r="Z617" i="27"/>
  <c r="AB617" i="27"/>
  <c r="AD617" i="27"/>
  <c r="AH617" i="27"/>
  <c r="C618" i="27"/>
  <c r="D618" i="27"/>
  <c r="F618" i="27"/>
  <c r="H618" i="27"/>
  <c r="K618" i="27"/>
  <c r="L618" i="27" s="1"/>
  <c r="M618" i="27" s="1"/>
  <c r="O618" i="27"/>
  <c r="U618" i="27"/>
  <c r="X618" i="27"/>
  <c r="Z618" i="27"/>
  <c r="AB618" i="27"/>
  <c r="AD618" i="27"/>
  <c r="AH618" i="27"/>
  <c r="C619" i="27"/>
  <c r="D619" i="27"/>
  <c r="F619" i="27"/>
  <c r="H619" i="27"/>
  <c r="K619" i="27"/>
  <c r="L619" i="27" s="1"/>
  <c r="M619" i="27" s="1"/>
  <c r="O619" i="27"/>
  <c r="U619" i="27"/>
  <c r="X619" i="27"/>
  <c r="Z619" i="27"/>
  <c r="AB619" i="27"/>
  <c r="AD619" i="27"/>
  <c r="AH619" i="27"/>
  <c r="C620" i="27"/>
  <c r="D620" i="27"/>
  <c r="F620" i="27"/>
  <c r="H620" i="27"/>
  <c r="K620" i="27"/>
  <c r="L620" i="27" s="1"/>
  <c r="M620" i="27" s="1"/>
  <c r="O620" i="27"/>
  <c r="U620" i="27"/>
  <c r="X620" i="27"/>
  <c r="Z620" i="27"/>
  <c r="AB620" i="27"/>
  <c r="AD620" i="27"/>
  <c r="AH620" i="27"/>
  <c r="C621" i="27"/>
  <c r="D621" i="27"/>
  <c r="F621" i="27"/>
  <c r="H621" i="27"/>
  <c r="K621" i="27"/>
  <c r="L621" i="27" s="1"/>
  <c r="M621" i="27" s="1"/>
  <c r="O621" i="27"/>
  <c r="U621" i="27"/>
  <c r="X621" i="27"/>
  <c r="Z621" i="27"/>
  <c r="AB621" i="27"/>
  <c r="AD621" i="27"/>
  <c r="AH621" i="27"/>
  <c r="C622" i="27"/>
  <c r="D622" i="27"/>
  <c r="F622" i="27"/>
  <c r="H622" i="27"/>
  <c r="K622" i="27"/>
  <c r="L622" i="27" s="1"/>
  <c r="M622" i="27" s="1"/>
  <c r="O622" i="27"/>
  <c r="U622" i="27"/>
  <c r="X622" i="27"/>
  <c r="Z622" i="27"/>
  <c r="AB622" i="27"/>
  <c r="AD622" i="27"/>
  <c r="AH622" i="27"/>
  <c r="C623" i="27"/>
  <c r="D623" i="27"/>
  <c r="F623" i="27"/>
  <c r="H623" i="27"/>
  <c r="K623" i="27"/>
  <c r="L623" i="27" s="1"/>
  <c r="M623" i="27" s="1"/>
  <c r="O623" i="27"/>
  <c r="U623" i="27"/>
  <c r="X623" i="27"/>
  <c r="Z623" i="27"/>
  <c r="AB623" i="27"/>
  <c r="AD623" i="27"/>
  <c r="AH623" i="27"/>
  <c r="C624" i="27"/>
  <c r="D624" i="27"/>
  <c r="F624" i="27"/>
  <c r="H624" i="27"/>
  <c r="K624" i="27"/>
  <c r="L624" i="27" s="1"/>
  <c r="M624" i="27" s="1"/>
  <c r="O624" i="27"/>
  <c r="U624" i="27"/>
  <c r="X624" i="27"/>
  <c r="Z624" i="27"/>
  <c r="AB624" i="27"/>
  <c r="AD624" i="27"/>
  <c r="AH624" i="27"/>
  <c r="C625" i="27"/>
  <c r="D625" i="27"/>
  <c r="F625" i="27"/>
  <c r="H625" i="27"/>
  <c r="K625" i="27"/>
  <c r="L625" i="27" s="1"/>
  <c r="M625" i="27" s="1"/>
  <c r="O625" i="27"/>
  <c r="U625" i="27"/>
  <c r="X625" i="27"/>
  <c r="Z625" i="27"/>
  <c r="AB625" i="27"/>
  <c r="AD625" i="27"/>
  <c r="AH625" i="27"/>
  <c r="C626" i="27"/>
  <c r="D626" i="27"/>
  <c r="F626" i="27"/>
  <c r="H626" i="27"/>
  <c r="K626" i="27"/>
  <c r="L626" i="27" s="1"/>
  <c r="M626" i="27" s="1"/>
  <c r="O626" i="27"/>
  <c r="U626" i="27"/>
  <c r="X626" i="27"/>
  <c r="Z626" i="27"/>
  <c r="AB626" i="27"/>
  <c r="AD626" i="27"/>
  <c r="AH626" i="27"/>
  <c r="C627" i="27"/>
  <c r="D627" i="27"/>
  <c r="F627" i="27"/>
  <c r="H627" i="27"/>
  <c r="K627" i="27"/>
  <c r="L627" i="27" s="1"/>
  <c r="M627" i="27" s="1"/>
  <c r="O627" i="27"/>
  <c r="U627" i="27"/>
  <c r="X627" i="27"/>
  <c r="Z627" i="27"/>
  <c r="AB627" i="27"/>
  <c r="AD627" i="27"/>
  <c r="AH627" i="27"/>
  <c r="C628" i="27"/>
  <c r="D628" i="27"/>
  <c r="F628" i="27"/>
  <c r="H628" i="27"/>
  <c r="K628" i="27"/>
  <c r="L628" i="27" s="1"/>
  <c r="M628" i="27" s="1"/>
  <c r="O628" i="27"/>
  <c r="U628" i="27"/>
  <c r="X628" i="27"/>
  <c r="Z628" i="27"/>
  <c r="AB628" i="27"/>
  <c r="AD628" i="27"/>
  <c r="AH628" i="27"/>
  <c r="C629" i="27"/>
  <c r="D629" i="27"/>
  <c r="F629" i="27"/>
  <c r="H629" i="27"/>
  <c r="K629" i="27"/>
  <c r="L629" i="27" s="1"/>
  <c r="M629" i="27" s="1"/>
  <c r="O629" i="27"/>
  <c r="U629" i="27"/>
  <c r="X629" i="27"/>
  <c r="Z629" i="27"/>
  <c r="AB629" i="27"/>
  <c r="AD629" i="27"/>
  <c r="AH629" i="27"/>
  <c r="C630" i="27"/>
  <c r="D630" i="27"/>
  <c r="F630" i="27"/>
  <c r="H630" i="27"/>
  <c r="K630" i="27"/>
  <c r="L630" i="27" s="1"/>
  <c r="M630" i="27" s="1"/>
  <c r="O630" i="27"/>
  <c r="U630" i="27"/>
  <c r="X630" i="27"/>
  <c r="Z630" i="27"/>
  <c r="AB630" i="27"/>
  <c r="AD630" i="27"/>
  <c r="AH630" i="27"/>
  <c r="C631" i="27"/>
  <c r="D631" i="27"/>
  <c r="F631" i="27"/>
  <c r="H631" i="27"/>
  <c r="K631" i="27"/>
  <c r="L631" i="27" s="1"/>
  <c r="M631" i="27" s="1"/>
  <c r="O631" i="27"/>
  <c r="U631" i="27"/>
  <c r="X631" i="27"/>
  <c r="Z631" i="27"/>
  <c r="AB631" i="27"/>
  <c r="AD631" i="27"/>
  <c r="AH631" i="27"/>
  <c r="C632" i="27"/>
  <c r="D632" i="27"/>
  <c r="F632" i="27"/>
  <c r="H632" i="27"/>
  <c r="K632" i="27"/>
  <c r="L632" i="27" s="1"/>
  <c r="M632" i="27" s="1"/>
  <c r="O632" i="27"/>
  <c r="U632" i="27"/>
  <c r="X632" i="27"/>
  <c r="Z632" i="27"/>
  <c r="AB632" i="27"/>
  <c r="AD632" i="27"/>
  <c r="AH632" i="27"/>
  <c r="C633" i="27"/>
  <c r="D633" i="27"/>
  <c r="F633" i="27"/>
  <c r="H633" i="27"/>
  <c r="K633" i="27"/>
  <c r="L633" i="27" s="1"/>
  <c r="M633" i="27" s="1"/>
  <c r="O633" i="27"/>
  <c r="U633" i="27"/>
  <c r="X633" i="27"/>
  <c r="Z633" i="27"/>
  <c r="AB633" i="27"/>
  <c r="AD633" i="27"/>
  <c r="AH633" i="27"/>
  <c r="C634" i="27"/>
  <c r="D634" i="27"/>
  <c r="F634" i="27"/>
  <c r="H634" i="27"/>
  <c r="K634" i="27"/>
  <c r="L634" i="27" s="1"/>
  <c r="M634" i="27" s="1"/>
  <c r="O634" i="27"/>
  <c r="U634" i="27"/>
  <c r="X634" i="27"/>
  <c r="Z634" i="27"/>
  <c r="AB634" i="27"/>
  <c r="AD634" i="27"/>
  <c r="AH634" i="27"/>
  <c r="C635" i="27"/>
  <c r="D635" i="27"/>
  <c r="F635" i="27"/>
  <c r="H635" i="27"/>
  <c r="K635" i="27"/>
  <c r="L635" i="27" s="1"/>
  <c r="M635" i="27" s="1"/>
  <c r="O635" i="27"/>
  <c r="U635" i="27"/>
  <c r="X635" i="27"/>
  <c r="Z635" i="27"/>
  <c r="AB635" i="27"/>
  <c r="AD635" i="27"/>
  <c r="AH635" i="27"/>
  <c r="C636" i="27"/>
  <c r="D636" i="27"/>
  <c r="F636" i="27"/>
  <c r="H636" i="27"/>
  <c r="K636" i="27"/>
  <c r="L636" i="27" s="1"/>
  <c r="M636" i="27" s="1"/>
  <c r="O636" i="27"/>
  <c r="U636" i="27"/>
  <c r="X636" i="27"/>
  <c r="Z636" i="27"/>
  <c r="AB636" i="27"/>
  <c r="AD636" i="27"/>
  <c r="AH636" i="27"/>
  <c r="C637" i="27"/>
  <c r="D637" i="27"/>
  <c r="F637" i="27"/>
  <c r="H637" i="27"/>
  <c r="K637" i="27"/>
  <c r="L637" i="27" s="1"/>
  <c r="M637" i="27" s="1"/>
  <c r="O637" i="27"/>
  <c r="U637" i="27"/>
  <c r="X637" i="27"/>
  <c r="Z637" i="27"/>
  <c r="AB637" i="27"/>
  <c r="AD637" i="27"/>
  <c r="AH637" i="27"/>
  <c r="C638" i="27"/>
  <c r="D638" i="27"/>
  <c r="F638" i="27"/>
  <c r="H638" i="27"/>
  <c r="K638" i="27"/>
  <c r="L638" i="27" s="1"/>
  <c r="M638" i="27" s="1"/>
  <c r="O638" i="27"/>
  <c r="U638" i="27"/>
  <c r="X638" i="27"/>
  <c r="Z638" i="27"/>
  <c r="AB638" i="27"/>
  <c r="AD638" i="27"/>
  <c r="AH638" i="27"/>
  <c r="C639" i="27"/>
  <c r="D639" i="27"/>
  <c r="F639" i="27"/>
  <c r="H639" i="27"/>
  <c r="K639" i="27"/>
  <c r="L639" i="27" s="1"/>
  <c r="M639" i="27" s="1"/>
  <c r="O639" i="27"/>
  <c r="U639" i="27"/>
  <c r="X639" i="27"/>
  <c r="Z639" i="27"/>
  <c r="AB639" i="27"/>
  <c r="AD639" i="27"/>
  <c r="AH639" i="27"/>
  <c r="C640" i="27"/>
  <c r="D640" i="27"/>
  <c r="F640" i="27"/>
  <c r="H640" i="27"/>
  <c r="K640" i="27"/>
  <c r="L640" i="27" s="1"/>
  <c r="M640" i="27" s="1"/>
  <c r="O640" i="27"/>
  <c r="U640" i="27"/>
  <c r="X640" i="27"/>
  <c r="Z640" i="27"/>
  <c r="AB640" i="27"/>
  <c r="AD640" i="27"/>
  <c r="AH640" i="27"/>
  <c r="C641" i="27"/>
  <c r="D641" i="27"/>
  <c r="F641" i="27"/>
  <c r="H641" i="27"/>
  <c r="K641" i="27"/>
  <c r="L641" i="27" s="1"/>
  <c r="M641" i="27" s="1"/>
  <c r="O641" i="27"/>
  <c r="U641" i="27"/>
  <c r="X641" i="27"/>
  <c r="Z641" i="27"/>
  <c r="AB641" i="27"/>
  <c r="AD641" i="27"/>
  <c r="AH641" i="27"/>
  <c r="C642" i="27"/>
  <c r="D642" i="27"/>
  <c r="F642" i="27"/>
  <c r="H642" i="27"/>
  <c r="K642" i="27"/>
  <c r="L642" i="27" s="1"/>
  <c r="M642" i="27" s="1"/>
  <c r="O642" i="27"/>
  <c r="U642" i="27"/>
  <c r="X642" i="27"/>
  <c r="Z642" i="27"/>
  <c r="AB642" i="27"/>
  <c r="AD642" i="27"/>
  <c r="AH642" i="27"/>
  <c r="C643" i="27"/>
  <c r="D643" i="27"/>
  <c r="F643" i="27"/>
  <c r="H643" i="27"/>
  <c r="K643" i="27"/>
  <c r="L643" i="27" s="1"/>
  <c r="M643" i="27" s="1"/>
  <c r="O643" i="27"/>
  <c r="U643" i="27"/>
  <c r="X643" i="27"/>
  <c r="Z643" i="27"/>
  <c r="AB643" i="27"/>
  <c r="AD643" i="27"/>
  <c r="AH643" i="27"/>
  <c r="C644" i="27"/>
  <c r="D644" i="27"/>
  <c r="F644" i="27"/>
  <c r="H644" i="27"/>
  <c r="K644" i="27"/>
  <c r="L644" i="27" s="1"/>
  <c r="M644" i="27" s="1"/>
  <c r="O644" i="27"/>
  <c r="U644" i="27"/>
  <c r="X644" i="27"/>
  <c r="Z644" i="27"/>
  <c r="AB644" i="27"/>
  <c r="AD644" i="27"/>
  <c r="AH644" i="27"/>
  <c r="C645" i="27"/>
  <c r="D645" i="27"/>
  <c r="F645" i="27"/>
  <c r="H645" i="27"/>
  <c r="K645" i="27"/>
  <c r="L645" i="27" s="1"/>
  <c r="M645" i="27" s="1"/>
  <c r="O645" i="27"/>
  <c r="U645" i="27"/>
  <c r="X645" i="27"/>
  <c r="Z645" i="27"/>
  <c r="AB645" i="27"/>
  <c r="AD645" i="27"/>
  <c r="AH645" i="27"/>
  <c r="C646" i="27"/>
  <c r="D646" i="27"/>
  <c r="F646" i="27"/>
  <c r="H646" i="27"/>
  <c r="K646" i="27"/>
  <c r="L646" i="27" s="1"/>
  <c r="M646" i="27" s="1"/>
  <c r="O646" i="27"/>
  <c r="U646" i="27"/>
  <c r="X646" i="27"/>
  <c r="Z646" i="27"/>
  <c r="AB646" i="27"/>
  <c r="AD646" i="27"/>
  <c r="AH646" i="27"/>
  <c r="C647" i="27"/>
  <c r="D647" i="27"/>
  <c r="F647" i="27"/>
  <c r="H647" i="27"/>
  <c r="K647" i="27"/>
  <c r="L647" i="27" s="1"/>
  <c r="M647" i="27" s="1"/>
  <c r="O647" i="27"/>
  <c r="U647" i="27"/>
  <c r="X647" i="27"/>
  <c r="Z647" i="27"/>
  <c r="AB647" i="27"/>
  <c r="AD647" i="27"/>
  <c r="AH647" i="27"/>
  <c r="C648" i="27"/>
  <c r="D648" i="27"/>
  <c r="F648" i="27"/>
  <c r="H648" i="27"/>
  <c r="K648" i="27"/>
  <c r="L648" i="27" s="1"/>
  <c r="M648" i="27" s="1"/>
  <c r="O648" i="27"/>
  <c r="U648" i="27"/>
  <c r="X648" i="27"/>
  <c r="Z648" i="27"/>
  <c r="AB648" i="27"/>
  <c r="AD648" i="27"/>
  <c r="AH648" i="27"/>
  <c r="C649" i="27"/>
  <c r="D649" i="27"/>
  <c r="F649" i="27"/>
  <c r="H649" i="27"/>
  <c r="K649" i="27"/>
  <c r="L649" i="27" s="1"/>
  <c r="M649" i="27" s="1"/>
  <c r="O649" i="27"/>
  <c r="U649" i="27"/>
  <c r="X649" i="27"/>
  <c r="Z649" i="27"/>
  <c r="AB649" i="27"/>
  <c r="AD649" i="27"/>
  <c r="AH649" i="27"/>
  <c r="C650" i="27"/>
  <c r="D650" i="27"/>
  <c r="F650" i="27"/>
  <c r="H650" i="27"/>
  <c r="K650" i="27"/>
  <c r="L650" i="27" s="1"/>
  <c r="M650" i="27" s="1"/>
  <c r="O650" i="27"/>
  <c r="U650" i="27"/>
  <c r="X650" i="27"/>
  <c r="Z650" i="27"/>
  <c r="AB650" i="27"/>
  <c r="AD650" i="27"/>
  <c r="AH650" i="27"/>
  <c r="C651" i="27"/>
  <c r="D651" i="27"/>
  <c r="F651" i="27"/>
  <c r="H651" i="27"/>
  <c r="K651" i="27"/>
  <c r="L651" i="27" s="1"/>
  <c r="M651" i="27" s="1"/>
  <c r="O651" i="27"/>
  <c r="U651" i="27"/>
  <c r="X651" i="27"/>
  <c r="Z651" i="27"/>
  <c r="AB651" i="27"/>
  <c r="AD651" i="27"/>
  <c r="AH651" i="27"/>
  <c r="C652" i="27"/>
  <c r="D652" i="27"/>
  <c r="F652" i="27"/>
  <c r="H652" i="27"/>
  <c r="K652" i="27"/>
  <c r="L652" i="27" s="1"/>
  <c r="M652" i="27" s="1"/>
  <c r="O652" i="27"/>
  <c r="U652" i="27"/>
  <c r="X652" i="27"/>
  <c r="Z652" i="27"/>
  <c r="AB652" i="27"/>
  <c r="AD652" i="27"/>
  <c r="AH652" i="27"/>
  <c r="C653" i="27"/>
  <c r="D653" i="27"/>
  <c r="F653" i="27"/>
  <c r="H653" i="27"/>
  <c r="K653" i="27"/>
  <c r="L653" i="27" s="1"/>
  <c r="M653" i="27" s="1"/>
  <c r="O653" i="27"/>
  <c r="U653" i="27"/>
  <c r="X653" i="27"/>
  <c r="Z653" i="27"/>
  <c r="AB653" i="27"/>
  <c r="AD653" i="27"/>
  <c r="AH653" i="27"/>
  <c r="C654" i="27"/>
  <c r="D654" i="27"/>
  <c r="F654" i="27"/>
  <c r="H654" i="27"/>
  <c r="K654" i="27"/>
  <c r="L654" i="27" s="1"/>
  <c r="M654" i="27" s="1"/>
  <c r="O654" i="27"/>
  <c r="U654" i="27"/>
  <c r="X654" i="27"/>
  <c r="Z654" i="27"/>
  <c r="AB654" i="27"/>
  <c r="AD654" i="27"/>
  <c r="AH654" i="27"/>
  <c r="C655" i="27"/>
  <c r="D655" i="27"/>
  <c r="F655" i="27"/>
  <c r="H655" i="27"/>
  <c r="K655" i="27"/>
  <c r="L655" i="27" s="1"/>
  <c r="M655" i="27" s="1"/>
  <c r="O655" i="27"/>
  <c r="U655" i="27"/>
  <c r="X655" i="27"/>
  <c r="Z655" i="27"/>
  <c r="AB655" i="27"/>
  <c r="AD655" i="27"/>
  <c r="AH655" i="27"/>
  <c r="C656" i="27"/>
  <c r="D656" i="27"/>
  <c r="F656" i="27"/>
  <c r="H656" i="27"/>
  <c r="K656" i="27"/>
  <c r="L656" i="27" s="1"/>
  <c r="M656" i="27" s="1"/>
  <c r="O656" i="27"/>
  <c r="U656" i="27"/>
  <c r="X656" i="27"/>
  <c r="Z656" i="27"/>
  <c r="AB656" i="27"/>
  <c r="AD656" i="27"/>
  <c r="AH656" i="27"/>
  <c r="C657" i="27"/>
  <c r="D657" i="27"/>
  <c r="F657" i="27"/>
  <c r="H657" i="27"/>
  <c r="K657" i="27"/>
  <c r="L657" i="27" s="1"/>
  <c r="M657" i="27"/>
  <c r="O657" i="27"/>
  <c r="U657" i="27"/>
  <c r="X657" i="27"/>
  <c r="Z657" i="27"/>
  <c r="AB657" i="27"/>
  <c r="AD657" i="27"/>
  <c r="AH657" i="27"/>
  <c r="C658" i="27"/>
  <c r="D658" i="27"/>
  <c r="F658" i="27"/>
  <c r="H658" i="27"/>
  <c r="K658" i="27"/>
  <c r="L658" i="27" s="1"/>
  <c r="M658" i="27" s="1"/>
  <c r="O658" i="27"/>
  <c r="U658" i="27"/>
  <c r="X658" i="27"/>
  <c r="Z658" i="27"/>
  <c r="AB658" i="27"/>
  <c r="AD658" i="27"/>
  <c r="AH658" i="27"/>
  <c r="C659" i="27"/>
  <c r="D659" i="27"/>
  <c r="F659" i="27"/>
  <c r="H659" i="27"/>
  <c r="K659" i="27"/>
  <c r="L659" i="27" s="1"/>
  <c r="M659" i="27" s="1"/>
  <c r="O659" i="27"/>
  <c r="U659" i="27"/>
  <c r="X659" i="27"/>
  <c r="Z659" i="27"/>
  <c r="AB659" i="27"/>
  <c r="AD659" i="27"/>
  <c r="AH659" i="27"/>
  <c r="C660" i="27"/>
  <c r="D660" i="27"/>
  <c r="F660" i="27"/>
  <c r="H660" i="27"/>
  <c r="K660" i="27"/>
  <c r="L660" i="27" s="1"/>
  <c r="M660" i="27" s="1"/>
  <c r="O660" i="27"/>
  <c r="U660" i="27"/>
  <c r="X660" i="27"/>
  <c r="Z660" i="27"/>
  <c r="AB660" i="27"/>
  <c r="AD660" i="27"/>
  <c r="AH660" i="27"/>
  <c r="C661" i="27"/>
  <c r="D661" i="27"/>
  <c r="F661" i="27"/>
  <c r="H661" i="27"/>
  <c r="K661" i="27"/>
  <c r="L661" i="27" s="1"/>
  <c r="M661" i="27" s="1"/>
  <c r="O661" i="27"/>
  <c r="U661" i="27"/>
  <c r="X661" i="27"/>
  <c r="Z661" i="27"/>
  <c r="AB661" i="27"/>
  <c r="AD661" i="27"/>
  <c r="AH661" i="27"/>
  <c r="C662" i="27"/>
  <c r="D662" i="27"/>
  <c r="F662" i="27"/>
  <c r="H662" i="27"/>
  <c r="K662" i="27"/>
  <c r="L662" i="27" s="1"/>
  <c r="M662" i="27" s="1"/>
  <c r="O662" i="27"/>
  <c r="U662" i="27"/>
  <c r="X662" i="27"/>
  <c r="Z662" i="27"/>
  <c r="AB662" i="27"/>
  <c r="AD662" i="27"/>
  <c r="AH662" i="27"/>
  <c r="C663" i="27"/>
  <c r="D663" i="27"/>
  <c r="F663" i="27"/>
  <c r="H663" i="27"/>
  <c r="K663" i="27"/>
  <c r="L663" i="27" s="1"/>
  <c r="M663" i="27" s="1"/>
  <c r="O663" i="27"/>
  <c r="U663" i="27"/>
  <c r="X663" i="27"/>
  <c r="Z663" i="27"/>
  <c r="AB663" i="27"/>
  <c r="AD663" i="27"/>
  <c r="AH663" i="27"/>
  <c r="C664" i="27"/>
  <c r="D664" i="27"/>
  <c r="F664" i="27"/>
  <c r="H664" i="27"/>
  <c r="K664" i="27"/>
  <c r="L664" i="27" s="1"/>
  <c r="M664" i="27" s="1"/>
  <c r="O664" i="27"/>
  <c r="U664" i="27"/>
  <c r="X664" i="27"/>
  <c r="Z664" i="27"/>
  <c r="AB664" i="27"/>
  <c r="AD664" i="27"/>
  <c r="AH664" i="27"/>
  <c r="C665" i="27"/>
  <c r="D665" i="27"/>
  <c r="F665" i="27"/>
  <c r="H665" i="27"/>
  <c r="K665" i="27"/>
  <c r="L665" i="27" s="1"/>
  <c r="M665" i="27"/>
  <c r="O665" i="27"/>
  <c r="U665" i="27"/>
  <c r="X665" i="27"/>
  <c r="Z665" i="27"/>
  <c r="AB665" i="27"/>
  <c r="AD665" i="27"/>
  <c r="AH665" i="27"/>
  <c r="C666" i="27"/>
  <c r="D666" i="27"/>
  <c r="F666" i="27"/>
  <c r="H666" i="27"/>
  <c r="K666" i="27"/>
  <c r="L666" i="27" s="1"/>
  <c r="M666" i="27" s="1"/>
  <c r="O666" i="27"/>
  <c r="U666" i="27"/>
  <c r="X666" i="27"/>
  <c r="Z666" i="27"/>
  <c r="AB666" i="27"/>
  <c r="AD666" i="27"/>
  <c r="AH666" i="27"/>
  <c r="C667" i="27"/>
  <c r="D667" i="27"/>
  <c r="F667" i="27"/>
  <c r="H667" i="27"/>
  <c r="K667" i="27"/>
  <c r="L667" i="27" s="1"/>
  <c r="M667" i="27" s="1"/>
  <c r="O667" i="27"/>
  <c r="U667" i="27"/>
  <c r="X667" i="27"/>
  <c r="Z667" i="27"/>
  <c r="AB667" i="27"/>
  <c r="AD667" i="27"/>
  <c r="AH667" i="27"/>
  <c r="C668" i="27"/>
  <c r="D668" i="27"/>
  <c r="F668" i="27"/>
  <c r="H668" i="27"/>
  <c r="K668" i="27"/>
  <c r="L668" i="27" s="1"/>
  <c r="M668" i="27" s="1"/>
  <c r="O668" i="27"/>
  <c r="U668" i="27"/>
  <c r="X668" i="27"/>
  <c r="Z668" i="27"/>
  <c r="AB668" i="27"/>
  <c r="AD668" i="27"/>
  <c r="AH668" i="27"/>
  <c r="C669" i="27"/>
  <c r="D669" i="27"/>
  <c r="F669" i="27"/>
  <c r="H669" i="27"/>
  <c r="K669" i="27"/>
  <c r="L669" i="27" s="1"/>
  <c r="M669" i="27" s="1"/>
  <c r="O669" i="27"/>
  <c r="U669" i="27"/>
  <c r="X669" i="27"/>
  <c r="Z669" i="27"/>
  <c r="AB669" i="27"/>
  <c r="AD669" i="27"/>
  <c r="AH669" i="27"/>
  <c r="C670" i="27"/>
  <c r="D670" i="27"/>
  <c r="F670" i="27"/>
  <c r="H670" i="27"/>
  <c r="K670" i="27"/>
  <c r="L670" i="27" s="1"/>
  <c r="M670" i="27" s="1"/>
  <c r="O670" i="27"/>
  <c r="U670" i="27"/>
  <c r="X670" i="27"/>
  <c r="Z670" i="27"/>
  <c r="AB670" i="27"/>
  <c r="AD670" i="27"/>
  <c r="AH670" i="27"/>
  <c r="C671" i="27"/>
  <c r="D671" i="27"/>
  <c r="F671" i="27"/>
  <c r="H671" i="27"/>
  <c r="K671" i="27"/>
  <c r="L671" i="27" s="1"/>
  <c r="M671" i="27" s="1"/>
  <c r="O671" i="27"/>
  <c r="U671" i="27"/>
  <c r="X671" i="27"/>
  <c r="Z671" i="27"/>
  <c r="AB671" i="27"/>
  <c r="AD671" i="27"/>
  <c r="AH671" i="27"/>
  <c r="C672" i="27"/>
  <c r="D672" i="27"/>
  <c r="F672" i="27"/>
  <c r="H672" i="27"/>
  <c r="K672" i="27"/>
  <c r="L672" i="27" s="1"/>
  <c r="M672" i="27" s="1"/>
  <c r="O672" i="27"/>
  <c r="U672" i="27"/>
  <c r="X672" i="27"/>
  <c r="Z672" i="27"/>
  <c r="AB672" i="27"/>
  <c r="AD672" i="27"/>
  <c r="AH672" i="27"/>
  <c r="C673" i="27"/>
  <c r="D673" i="27"/>
  <c r="F673" i="27"/>
  <c r="H673" i="27"/>
  <c r="K673" i="27"/>
  <c r="L673" i="27" s="1"/>
  <c r="M673" i="27" s="1"/>
  <c r="O673" i="27"/>
  <c r="U673" i="27"/>
  <c r="X673" i="27"/>
  <c r="Z673" i="27"/>
  <c r="AB673" i="27"/>
  <c r="AD673" i="27"/>
  <c r="AH673" i="27"/>
  <c r="C674" i="27"/>
  <c r="D674" i="27"/>
  <c r="F674" i="27"/>
  <c r="H674" i="27"/>
  <c r="K674" i="27"/>
  <c r="L674" i="27" s="1"/>
  <c r="M674" i="27" s="1"/>
  <c r="O674" i="27"/>
  <c r="U674" i="27"/>
  <c r="X674" i="27"/>
  <c r="Z674" i="27"/>
  <c r="AB674" i="27"/>
  <c r="AD674" i="27"/>
  <c r="AH674" i="27"/>
  <c r="C675" i="27"/>
  <c r="D675" i="27"/>
  <c r="F675" i="27"/>
  <c r="H675" i="27"/>
  <c r="K675" i="27"/>
  <c r="L675" i="27" s="1"/>
  <c r="M675" i="27" s="1"/>
  <c r="O675" i="27"/>
  <c r="U675" i="27"/>
  <c r="X675" i="27"/>
  <c r="Z675" i="27"/>
  <c r="AB675" i="27"/>
  <c r="AD675" i="27"/>
  <c r="AH675" i="27"/>
  <c r="C676" i="27"/>
  <c r="D676" i="27"/>
  <c r="F676" i="27"/>
  <c r="H676" i="27"/>
  <c r="K676" i="27"/>
  <c r="L676" i="27" s="1"/>
  <c r="M676" i="27" s="1"/>
  <c r="O676" i="27"/>
  <c r="U676" i="27"/>
  <c r="X676" i="27"/>
  <c r="Z676" i="27"/>
  <c r="AB676" i="27"/>
  <c r="AD676" i="27"/>
  <c r="AH676" i="27"/>
  <c r="C677" i="27"/>
  <c r="D677" i="27"/>
  <c r="F677" i="27"/>
  <c r="H677" i="27"/>
  <c r="K677" i="27"/>
  <c r="L677" i="27" s="1"/>
  <c r="M677" i="27" s="1"/>
  <c r="O677" i="27"/>
  <c r="U677" i="27"/>
  <c r="X677" i="27"/>
  <c r="Z677" i="27"/>
  <c r="AB677" i="27"/>
  <c r="AD677" i="27"/>
  <c r="AH677" i="27"/>
  <c r="C678" i="27"/>
  <c r="D678" i="27"/>
  <c r="F678" i="27"/>
  <c r="H678" i="27"/>
  <c r="K678" i="27"/>
  <c r="L678" i="27" s="1"/>
  <c r="M678" i="27" s="1"/>
  <c r="O678" i="27"/>
  <c r="U678" i="27"/>
  <c r="X678" i="27"/>
  <c r="Z678" i="27"/>
  <c r="AB678" i="27"/>
  <c r="AD678" i="27"/>
  <c r="AH678" i="27"/>
  <c r="C679" i="27"/>
  <c r="D679" i="27"/>
  <c r="F679" i="27"/>
  <c r="H679" i="27"/>
  <c r="K679" i="27"/>
  <c r="L679" i="27" s="1"/>
  <c r="M679" i="27" s="1"/>
  <c r="O679" i="27"/>
  <c r="U679" i="27"/>
  <c r="X679" i="27"/>
  <c r="Z679" i="27"/>
  <c r="AB679" i="27"/>
  <c r="AD679" i="27"/>
  <c r="AH679" i="27"/>
  <c r="C680" i="27"/>
  <c r="D680" i="27"/>
  <c r="F680" i="27"/>
  <c r="H680" i="27"/>
  <c r="K680" i="27"/>
  <c r="L680" i="27" s="1"/>
  <c r="M680" i="27" s="1"/>
  <c r="O680" i="27"/>
  <c r="U680" i="27"/>
  <c r="X680" i="27"/>
  <c r="Z680" i="27"/>
  <c r="AB680" i="27"/>
  <c r="AD680" i="27"/>
  <c r="AH680" i="27"/>
  <c r="C681" i="27"/>
  <c r="D681" i="27"/>
  <c r="F681" i="27"/>
  <c r="H681" i="27"/>
  <c r="K681" i="27"/>
  <c r="L681" i="27" s="1"/>
  <c r="M681" i="27" s="1"/>
  <c r="O681" i="27"/>
  <c r="U681" i="27"/>
  <c r="X681" i="27"/>
  <c r="Z681" i="27"/>
  <c r="AB681" i="27"/>
  <c r="AD681" i="27"/>
  <c r="AH681" i="27"/>
  <c r="C682" i="27"/>
  <c r="D682" i="27"/>
  <c r="F682" i="27"/>
  <c r="H682" i="27"/>
  <c r="K682" i="27"/>
  <c r="L682" i="27" s="1"/>
  <c r="M682" i="27" s="1"/>
  <c r="O682" i="27"/>
  <c r="U682" i="27"/>
  <c r="X682" i="27"/>
  <c r="Z682" i="27"/>
  <c r="AB682" i="27"/>
  <c r="AD682" i="27"/>
  <c r="AH682" i="27"/>
  <c r="C683" i="27"/>
  <c r="D683" i="27"/>
  <c r="F683" i="27"/>
  <c r="H683" i="27"/>
  <c r="K683" i="27"/>
  <c r="L683" i="27" s="1"/>
  <c r="M683" i="27" s="1"/>
  <c r="O683" i="27"/>
  <c r="U683" i="27"/>
  <c r="X683" i="27"/>
  <c r="Z683" i="27"/>
  <c r="AB683" i="27"/>
  <c r="AD683" i="27"/>
  <c r="AH683" i="27"/>
  <c r="C684" i="27"/>
  <c r="D684" i="27"/>
  <c r="F684" i="27"/>
  <c r="H684" i="27"/>
  <c r="K684" i="27"/>
  <c r="L684" i="27" s="1"/>
  <c r="M684" i="27" s="1"/>
  <c r="O684" i="27"/>
  <c r="U684" i="27"/>
  <c r="X684" i="27"/>
  <c r="Z684" i="27"/>
  <c r="AB684" i="27"/>
  <c r="AD684" i="27"/>
  <c r="AH684" i="27"/>
  <c r="C685" i="27"/>
  <c r="D685" i="27"/>
  <c r="F685" i="27"/>
  <c r="H685" i="27"/>
  <c r="K685" i="27"/>
  <c r="L685" i="27" s="1"/>
  <c r="M685" i="27" s="1"/>
  <c r="O685" i="27"/>
  <c r="U685" i="27"/>
  <c r="X685" i="27"/>
  <c r="Z685" i="27"/>
  <c r="AB685" i="27"/>
  <c r="AD685" i="27"/>
  <c r="AH685" i="27"/>
  <c r="C686" i="27"/>
  <c r="D686" i="27"/>
  <c r="F686" i="27"/>
  <c r="H686" i="27"/>
  <c r="K686" i="27"/>
  <c r="L686" i="27" s="1"/>
  <c r="M686" i="27" s="1"/>
  <c r="O686" i="27"/>
  <c r="U686" i="27"/>
  <c r="X686" i="27"/>
  <c r="Z686" i="27"/>
  <c r="AB686" i="27"/>
  <c r="AD686" i="27"/>
  <c r="AH686" i="27"/>
  <c r="C687" i="27"/>
  <c r="D687" i="27"/>
  <c r="F687" i="27"/>
  <c r="H687" i="27"/>
  <c r="K687" i="27"/>
  <c r="L687" i="27" s="1"/>
  <c r="M687" i="27" s="1"/>
  <c r="O687" i="27"/>
  <c r="U687" i="27"/>
  <c r="X687" i="27"/>
  <c r="Z687" i="27"/>
  <c r="AB687" i="27"/>
  <c r="AD687" i="27"/>
  <c r="AH687" i="27"/>
  <c r="C688" i="27"/>
  <c r="D688" i="27"/>
  <c r="F688" i="27"/>
  <c r="H688" i="27"/>
  <c r="K688" i="27"/>
  <c r="L688" i="27" s="1"/>
  <c r="M688" i="27" s="1"/>
  <c r="O688" i="27"/>
  <c r="U688" i="27"/>
  <c r="X688" i="27"/>
  <c r="Z688" i="27"/>
  <c r="AB688" i="27"/>
  <c r="AD688" i="27"/>
  <c r="AH688" i="27"/>
  <c r="C689" i="27"/>
  <c r="D689" i="27"/>
  <c r="F689" i="27"/>
  <c r="H689" i="27"/>
  <c r="K689" i="27"/>
  <c r="L689" i="27" s="1"/>
  <c r="M689" i="27" s="1"/>
  <c r="O689" i="27"/>
  <c r="U689" i="27"/>
  <c r="X689" i="27"/>
  <c r="Z689" i="27"/>
  <c r="AB689" i="27"/>
  <c r="AD689" i="27"/>
  <c r="AH689" i="27"/>
  <c r="C690" i="27"/>
  <c r="D690" i="27"/>
  <c r="F690" i="27"/>
  <c r="H690" i="27"/>
  <c r="K690" i="27"/>
  <c r="L690" i="27"/>
  <c r="M690" i="27" s="1"/>
  <c r="O690" i="27"/>
  <c r="U690" i="27"/>
  <c r="X690" i="27"/>
  <c r="Z690" i="27"/>
  <c r="AB690" i="27"/>
  <c r="AD690" i="27"/>
  <c r="AH690" i="27"/>
  <c r="C691" i="27"/>
  <c r="D691" i="27"/>
  <c r="F691" i="27"/>
  <c r="H691" i="27"/>
  <c r="K691" i="27"/>
  <c r="L691" i="27" s="1"/>
  <c r="M691" i="27" s="1"/>
  <c r="O691" i="27"/>
  <c r="U691" i="27"/>
  <c r="X691" i="27"/>
  <c r="Z691" i="27"/>
  <c r="AB691" i="27"/>
  <c r="AD691" i="27"/>
  <c r="AH691" i="27"/>
  <c r="C692" i="27"/>
  <c r="D692" i="27"/>
  <c r="F692" i="27"/>
  <c r="H692" i="27"/>
  <c r="K692" i="27"/>
  <c r="L692" i="27"/>
  <c r="M692" i="27" s="1"/>
  <c r="O692" i="27"/>
  <c r="U692" i="27"/>
  <c r="X692" i="27"/>
  <c r="Z692" i="27"/>
  <c r="AB692" i="27"/>
  <c r="AD692" i="27"/>
  <c r="AH692" i="27"/>
  <c r="C693" i="27"/>
  <c r="D693" i="27"/>
  <c r="F693" i="27"/>
  <c r="H693" i="27"/>
  <c r="K693" i="27"/>
  <c r="L693" i="27" s="1"/>
  <c r="M693" i="27" s="1"/>
  <c r="O693" i="27"/>
  <c r="U693" i="27"/>
  <c r="X693" i="27"/>
  <c r="Z693" i="27"/>
  <c r="AB693" i="27"/>
  <c r="AD693" i="27"/>
  <c r="AH693" i="27"/>
  <c r="C694" i="27"/>
  <c r="D694" i="27"/>
  <c r="F694" i="27"/>
  <c r="H694" i="27"/>
  <c r="K694" i="27"/>
  <c r="L694" i="27" s="1"/>
  <c r="M694" i="27" s="1"/>
  <c r="O694" i="27"/>
  <c r="U694" i="27"/>
  <c r="V694" i="27" s="1"/>
  <c r="X694" i="27"/>
  <c r="Z694" i="27"/>
  <c r="AB694" i="27"/>
  <c r="AD694" i="27"/>
  <c r="AH694" i="27"/>
  <c r="C695" i="27"/>
  <c r="D695" i="27"/>
  <c r="F695" i="27"/>
  <c r="H695" i="27"/>
  <c r="K695" i="27"/>
  <c r="L695" i="27" s="1"/>
  <c r="M695" i="27" s="1"/>
  <c r="O695" i="27"/>
  <c r="U695" i="27"/>
  <c r="X695" i="27"/>
  <c r="Z695" i="27"/>
  <c r="AB695" i="27"/>
  <c r="AD695" i="27"/>
  <c r="AH695" i="27"/>
  <c r="C696" i="27"/>
  <c r="D696" i="27"/>
  <c r="F696" i="27"/>
  <c r="H696" i="27"/>
  <c r="K696" i="27"/>
  <c r="L696" i="27" s="1"/>
  <c r="M696" i="27" s="1"/>
  <c r="O696" i="27"/>
  <c r="U696" i="27"/>
  <c r="X696" i="27"/>
  <c r="Z696" i="27"/>
  <c r="AB696" i="27"/>
  <c r="AD696" i="27"/>
  <c r="AH696" i="27"/>
  <c r="C697" i="27"/>
  <c r="D697" i="27"/>
  <c r="F697" i="27"/>
  <c r="H697" i="27"/>
  <c r="K697" i="27"/>
  <c r="L697" i="27" s="1"/>
  <c r="M697" i="27" s="1"/>
  <c r="O697" i="27"/>
  <c r="U697" i="27"/>
  <c r="X697" i="27"/>
  <c r="Z697" i="27"/>
  <c r="AB697" i="27"/>
  <c r="AD697" i="27"/>
  <c r="AH697" i="27"/>
  <c r="C698" i="27"/>
  <c r="D698" i="27"/>
  <c r="F698" i="27"/>
  <c r="H698" i="27"/>
  <c r="K698" i="27"/>
  <c r="L698" i="27"/>
  <c r="M698" i="27" s="1"/>
  <c r="O698" i="27"/>
  <c r="U698" i="27"/>
  <c r="X698" i="27"/>
  <c r="Z698" i="27"/>
  <c r="AB698" i="27"/>
  <c r="AD698" i="27"/>
  <c r="AH698" i="27"/>
  <c r="C699" i="27"/>
  <c r="D699" i="27"/>
  <c r="F699" i="27"/>
  <c r="H699" i="27"/>
  <c r="K699" i="27"/>
  <c r="L699" i="27" s="1"/>
  <c r="M699" i="27" s="1"/>
  <c r="O699" i="27"/>
  <c r="U699" i="27"/>
  <c r="X699" i="27"/>
  <c r="Z699" i="27"/>
  <c r="AB699" i="27"/>
  <c r="AD699" i="27"/>
  <c r="AH699" i="27"/>
  <c r="C700" i="27"/>
  <c r="D700" i="27"/>
  <c r="F700" i="27"/>
  <c r="H700" i="27"/>
  <c r="K700" i="27"/>
  <c r="L700" i="27" s="1"/>
  <c r="M700" i="27" s="1"/>
  <c r="O700" i="27"/>
  <c r="U700" i="27"/>
  <c r="X700" i="27"/>
  <c r="Z700" i="27"/>
  <c r="AB700" i="27"/>
  <c r="AD700" i="27"/>
  <c r="AH700" i="27"/>
  <c r="C701" i="27"/>
  <c r="D701" i="27"/>
  <c r="F701" i="27"/>
  <c r="H701" i="27"/>
  <c r="K701" i="27"/>
  <c r="L701" i="27" s="1"/>
  <c r="M701" i="27" s="1"/>
  <c r="O701" i="27"/>
  <c r="U701" i="27"/>
  <c r="X701" i="27"/>
  <c r="Z701" i="27"/>
  <c r="AB701" i="27"/>
  <c r="AD701" i="27"/>
  <c r="AH701" i="27"/>
  <c r="C702" i="27"/>
  <c r="D702" i="27"/>
  <c r="F702" i="27"/>
  <c r="H702" i="27"/>
  <c r="K702" i="27"/>
  <c r="L702" i="27" s="1"/>
  <c r="M702" i="27" s="1"/>
  <c r="O702" i="27"/>
  <c r="U702" i="27"/>
  <c r="V702" i="27" s="1"/>
  <c r="X702" i="27"/>
  <c r="Z702" i="27"/>
  <c r="AB702" i="27"/>
  <c r="AD702" i="27"/>
  <c r="AH702" i="27"/>
  <c r="C703" i="27"/>
  <c r="D703" i="27"/>
  <c r="F703" i="27"/>
  <c r="H703" i="27"/>
  <c r="K703" i="27"/>
  <c r="L703" i="27" s="1"/>
  <c r="M703" i="27" s="1"/>
  <c r="O703" i="27"/>
  <c r="U703" i="27"/>
  <c r="X703" i="27"/>
  <c r="Z703" i="27"/>
  <c r="AB703" i="27"/>
  <c r="AD703" i="27"/>
  <c r="AH703" i="27"/>
  <c r="C704" i="27"/>
  <c r="D704" i="27"/>
  <c r="F704" i="27"/>
  <c r="H704" i="27"/>
  <c r="K704" i="27"/>
  <c r="L704" i="27" s="1"/>
  <c r="M704" i="27" s="1"/>
  <c r="O704" i="27"/>
  <c r="U704" i="27"/>
  <c r="V704" i="27" s="1"/>
  <c r="X704" i="27"/>
  <c r="Z704" i="27"/>
  <c r="AB704" i="27"/>
  <c r="AD704" i="27"/>
  <c r="AH704" i="27"/>
  <c r="C705" i="27"/>
  <c r="D705" i="27"/>
  <c r="F705" i="27"/>
  <c r="H705" i="27"/>
  <c r="K705" i="27"/>
  <c r="L705" i="27" s="1"/>
  <c r="M705" i="27" s="1"/>
  <c r="O705" i="27"/>
  <c r="U705" i="27"/>
  <c r="X705" i="27"/>
  <c r="Z705" i="27"/>
  <c r="AB705" i="27"/>
  <c r="AD705" i="27"/>
  <c r="AH705" i="27"/>
  <c r="C706" i="27"/>
  <c r="D706" i="27"/>
  <c r="F706" i="27"/>
  <c r="H706" i="27"/>
  <c r="K706" i="27"/>
  <c r="L706" i="27"/>
  <c r="M706" i="27" s="1"/>
  <c r="O706" i="27"/>
  <c r="U706" i="27"/>
  <c r="X706" i="27"/>
  <c r="Z706" i="27"/>
  <c r="AB706" i="27"/>
  <c r="AD706" i="27"/>
  <c r="AH706" i="27"/>
  <c r="C707" i="27"/>
  <c r="D707" i="27"/>
  <c r="F707" i="27"/>
  <c r="H707" i="27"/>
  <c r="K707" i="27"/>
  <c r="L707" i="27" s="1"/>
  <c r="M707" i="27" s="1"/>
  <c r="O707" i="27"/>
  <c r="U707" i="27"/>
  <c r="X707" i="27"/>
  <c r="Z707" i="27"/>
  <c r="AB707" i="27"/>
  <c r="AD707" i="27"/>
  <c r="AH707" i="27"/>
  <c r="C708" i="27"/>
  <c r="D708" i="27"/>
  <c r="F708" i="27"/>
  <c r="H708" i="27"/>
  <c r="K708" i="27"/>
  <c r="L708" i="27"/>
  <c r="M708" i="27" s="1"/>
  <c r="O708" i="27"/>
  <c r="U708" i="27"/>
  <c r="X708" i="27"/>
  <c r="Z708" i="27"/>
  <c r="AB708" i="27"/>
  <c r="AD708" i="27"/>
  <c r="AH708" i="27"/>
  <c r="C709" i="27"/>
  <c r="D709" i="27"/>
  <c r="F709" i="27"/>
  <c r="H709" i="27"/>
  <c r="K709" i="27"/>
  <c r="L709" i="27" s="1"/>
  <c r="M709" i="27" s="1"/>
  <c r="O709" i="27"/>
  <c r="U709" i="27"/>
  <c r="X709" i="27"/>
  <c r="Z709" i="27"/>
  <c r="AB709" i="27"/>
  <c r="AD709" i="27"/>
  <c r="AH709" i="27"/>
  <c r="C710" i="27"/>
  <c r="D710" i="27"/>
  <c r="F710" i="27"/>
  <c r="H710" i="27"/>
  <c r="K710" i="27"/>
  <c r="L710" i="27" s="1"/>
  <c r="M710" i="27" s="1"/>
  <c r="O710" i="27"/>
  <c r="U710" i="27"/>
  <c r="V710" i="27" s="1"/>
  <c r="X710" i="27"/>
  <c r="Z710" i="27"/>
  <c r="AB710" i="27"/>
  <c r="AD710" i="27"/>
  <c r="AH710" i="27"/>
  <c r="C711" i="27"/>
  <c r="D711" i="27"/>
  <c r="F711" i="27"/>
  <c r="H711" i="27"/>
  <c r="K711" i="27"/>
  <c r="L711" i="27" s="1"/>
  <c r="M711" i="27" s="1"/>
  <c r="O711" i="27"/>
  <c r="U711" i="27"/>
  <c r="X711" i="27"/>
  <c r="Z711" i="27"/>
  <c r="AB711" i="27"/>
  <c r="AD711" i="27"/>
  <c r="AH711" i="27"/>
  <c r="C712" i="27"/>
  <c r="D712" i="27"/>
  <c r="F712" i="27"/>
  <c r="H712" i="27"/>
  <c r="K712" i="27"/>
  <c r="L712" i="27" s="1"/>
  <c r="M712" i="27" s="1"/>
  <c r="O712" i="27"/>
  <c r="U712" i="27"/>
  <c r="X712" i="27"/>
  <c r="Z712" i="27"/>
  <c r="AB712" i="27"/>
  <c r="AD712" i="27"/>
  <c r="AH712" i="27"/>
  <c r="C713" i="27"/>
  <c r="D713" i="27"/>
  <c r="F713" i="27"/>
  <c r="H713" i="27"/>
  <c r="K713" i="27"/>
  <c r="L713" i="27" s="1"/>
  <c r="M713" i="27" s="1"/>
  <c r="O713" i="27"/>
  <c r="U713" i="27"/>
  <c r="X713" i="27"/>
  <c r="Z713" i="27"/>
  <c r="AB713" i="27"/>
  <c r="AD713" i="27"/>
  <c r="AH713" i="27"/>
  <c r="C714" i="27"/>
  <c r="D714" i="27"/>
  <c r="F714" i="27"/>
  <c r="H714" i="27"/>
  <c r="K714" i="27"/>
  <c r="L714" i="27"/>
  <c r="M714" i="27" s="1"/>
  <c r="O714" i="27"/>
  <c r="U714" i="27"/>
  <c r="X714" i="27"/>
  <c r="Z714" i="27"/>
  <c r="AB714" i="27"/>
  <c r="AD714" i="27"/>
  <c r="AH714" i="27"/>
  <c r="C715" i="27"/>
  <c r="D715" i="27"/>
  <c r="F715" i="27"/>
  <c r="H715" i="27"/>
  <c r="K715" i="27"/>
  <c r="L715" i="27" s="1"/>
  <c r="M715" i="27" s="1"/>
  <c r="O715" i="27"/>
  <c r="U715" i="27"/>
  <c r="X715" i="27"/>
  <c r="Z715" i="27"/>
  <c r="AB715" i="27"/>
  <c r="AD715" i="27"/>
  <c r="AH715" i="27"/>
  <c r="C716" i="27"/>
  <c r="D716" i="27"/>
  <c r="F716" i="27"/>
  <c r="H716" i="27"/>
  <c r="K716" i="27"/>
  <c r="L716" i="27" s="1"/>
  <c r="M716" i="27" s="1"/>
  <c r="O716" i="27"/>
  <c r="U716" i="27"/>
  <c r="X716" i="27"/>
  <c r="Z716" i="27"/>
  <c r="AB716" i="27"/>
  <c r="AD716" i="27"/>
  <c r="AH716" i="27"/>
  <c r="C717" i="27"/>
  <c r="D717" i="27"/>
  <c r="F717" i="27"/>
  <c r="H717" i="27"/>
  <c r="K717" i="27"/>
  <c r="L717" i="27" s="1"/>
  <c r="M717" i="27" s="1"/>
  <c r="O717" i="27"/>
  <c r="U717" i="27"/>
  <c r="X717" i="27"/>
  <c r="Z717" i="27"/>
  <c r="AB717" i="27"/>
  <c r="AD717" i="27"/>
  <c r="AH717" i="27"/>
  <c r="C718" i="27"/>
  <c r="D718" i="27"/>
  <c r="F718" i="27"/>
  <c r="H718" i="27"/>
  <c r="K718" i="27"/>
  <c r="L718" i="27" s="1"/>
  <c r="M718" i="27" s="1"/>
  <c r="O718" i="27"/>
  <c r="U718" i="27"/>
  <c r="V718" i="27" s="1"/>
  <c r="X718" i="27"/>
  <c r="Z718" i="27"/>
  <c r="AB718" i="27"/>
  <c r="AD718" i="27"/>
  <c r="AH718" i="27"/>
  <c r="C719" i="27"/>
  <c r="D719" i="27"/>
  <c r="F719" i="27"/>
  <c r="H719" i="27"/>
  <c r="K719" i="27"/>
  <c r="L719" i="27" s="1"/>
  <c r="M719" i="27" s="1"/>
  <c r="O719" i="27"/>
  <c r="U719" i="27"/>
  <c r="X719" i="27"/>
  <c r="Z719" i="27"/>
  <c r="AB719" i="27"/>
  <c r="AD719" i="27"/>
  <c r="AH719" i="27"/>
  <c r="C720" i="27"/>
  <c r="D720" i="27"/>
  <c r="F720" i="27"/>
  <c r="H720" i="27"/>
  <c r="K720" i="27"/>
  <c r="L720" i="27" s="1"/>
  <c r="M720" i="27" s="1"/>
  <c r="O720" i="27"/>
  <c r="U720" i="27"/>
  <c r="V720" i="27" s="1"/>
  <c r="X720" i="27"/>
  <c r="Z720" i="27"/>
  <c r="AB720" i="27"/>
  <c r="AD720" i="27"/>
  <c r="AH720" i="27"/>
  <c r="C721" i="27"/>
  <c r="D721" i="27"/>
  <c r="F721" i="27"/>
  <c r="H721" i="27"/>
  <c r="K721" i="27"/>
  <c r="L721" i="27" s="1"/>
  <c r="M721" i="27" s="1"/>
  <c r="O721" i="27"/>
  <c r="U721" i="27"/>
  <c r="X721" i="27"/>
  <c r="Z721" i="27"/>
  <c r="AB721" i="27"/>
  <c r="AD721" i="27"/>
  <c r="AH721" i="27"/>
  <c r="C722" i="27"/>
  <c r="D722" i="27"/>
  <c r="F722" i="27"/>
  <c r="H722" i="27"/>
  <c r="K722" i="27"/>
  <c r="L722" i="27"/>
  <c r="M722" i="27" s="1"/>
  <c r="O722" i="27"/>
  <c r="U722" i="27"/>
  <c r="X722" i="27"/>
  <c r="Z722" i="27"/>
  <c r="AB722" i="27"/>
  <c r="AD722" i="27"/>
  <c r="AH722" i="27"/>
  <c r="C723" i="27"/>
  <c r="D723" i="27"/>
  <c r="F723" i="27"/>
  <c r="H723" i="27"/>
  <c r="K723" i="27"/>
  <c r="L723" i="27" s="1"/>
  <c r="M723" i="27" s="1"/>
  <c r="O723" i="27"/>
  <c r="U723" i="27"/>
  <c r="X723" i="27"/>
  <c r="Z723" i="27"/>
  <c r="AB723" i="27"/>
  <c r="AD723" i="27"/>
  <c r="AH723" i="27"/>
  <c r="C724" i="27"/>
  <c r="D724" i="27"/>
  <c r="F724" i="27"/>
  <c r="H724" i="27"/>
  <c r="K724" i="27"/>
  <c r="L724" i="27"/>
  <c r="M724" i="27" s="1"/>
  <c r="O724" i="27"/>
  <c r="U724" i="27"/>
  <c r="X724" i="27"/>
  <c r="Z724" i="27"/>
  <c r="AB724" i="27"/>
  <c r="AD724" i="27"/>
  <c r="AH724" i="27"/>
  <c r="C725" i="27"/>
  <c r="D725" i="27"/>
  <c r="F725" i="27"/>
  <c r="H725" i="27"/>
  <c r="K725" i="27"/>
  <c r="L725" i="27" s="1"/>
  <c r="M725" i="27" s="1"/>
  <c r="O725" i="27"/>
  <c r="U725" i="27"/>
  <c r="X725" i="27"/>
  <c r="Z725" i="27"/>
  <c r="AB725" i="27"/>
  <c r="AD725" i="27"/>
  <c r="AH725" i="27"/>
  <c r="C726" i="27"/>
  <c r="D726" i="27"/>
  <c r="F726" i="27"/>
  <c r="H726" i="27"/>
  <c r="K726" i="27"/>
  <c r="L726" i="27" s="1"/>
  <c r="M726" i="27" s="1"/>
  <c r="O726" i="27"/>
  <c r="U726" i="27"/>
  <c r="V726" i="27" s="1"/>
  <c r="X726" i="27"/>
  <c r="Z726" i="27"/>
  <c r="AB726" i="27"/>
  <c r="AD726" i="27"/>
  <c r="AH726" i="27"/>
  <c r="C727" i="27"/>
  <c r="D727" i="27"/>
  <c r="F727" i="27"/>
  <c r="H727" i="27"/>
  <c r="K727" i="27"/>
  <c r="L727" i="27" s="1"/>
  <c r="M727" i="27" s="1"/>
  <c r="O727" i="27"/>
  <c r="U727" i="27"/>
  <c r="X727" i="27"/>
  <c r="Z727" i="27"/>
  <c r="AB727" i="27"/>
  <c r="AD727" i="27"/>
  <c r="AH727" i="27"/>
  <c r="C728" i="27"/>
  <c r="D728" i="27"/>
  <c r="F728" i="27"/>
  <c r="H728" i="27"/>
  <c r="K728" i="27"/>
  <c r="L728" i="27" s="1"/>
  <c r="M728" i="27" s="1"/>
  <c r="O728" i="27"/>
  <c r="U728" i="27"/>
  <c r="X728" i="27"/>
  <c r="Z728" i="27"/>
  <c r="AB728" i="27"/>
  <c r="AD728" i="27"/>
  <c r="AH728" i="27"/>
  <c r="C729" i="27"/>
  <c r="D729" i="27"/>
  <c r="F729" i="27"/>
  <c r="H729" i="27"/>
  <c r="K729" i="27"/>
  <c r="L729" i="27" s="1"/>
  <c r="M729" i="27" s="1"/>
  <c r="O729" i="27"/>
  <c r="U729" i="27"/>
  <c r="X729" i="27"/>
  <c r="Z729" i="27"/>
  <c r="AB729" i="27"/>
  <c r="AD729" i="27"/>
  <c r="AH729" i="27"/>
  <c r="C730" i="27"/>
  <c r="D730" i="27"/>
  <c r="F730" i="27"/>
  <c r="H730" i="27"/>
  <c r="K730" i="27"/>
  <c r="L730" i="27"/>
  <c r="M730" i="27" s="1"/>
  <c r="O730" i="27"/>
  <c r="U730" i="27"/>
  <c r="X730" i="27"/>
  <c r="Z730" i="27"/>
  <c r="AB730" i="27"/>
  <c r="AD730" i="27"/>
  <c r="AH730" i="27"/>
  <c r="C731" i="27"/>
  <c r="D731" i="27"/>
  <c r="F731" i="27"/>
  <c r="H731" i="27"/>
  <c r="K731" i="27"/>
  <c r="L731" i="27" s="1"/>
  <c r="M731" i="27" s="1"/>
  <c r="O731" i="27"/>
  <c r="U731" i="27"/>
  <c r="X731" i="27"/>
  <c r="Z731" i="27"/>
  <c r="AB731" i="27"/>
  <c r="AD731" i="27"/>
  <c r="AH731" i="27"/>
  <c r="C732" i="27"/>
  <c r="D732" i="27"/>
  <c r="F732" i="27"/>
  <c r="H732" i="27"/>
  <c r="K732" i="27"/>
  <c r="L732" i="27" s="1"/>
  <c r="M732" i="27" s="1"/>
  <c r="O732" i="27"/>
  <c r="U732" i="27"/>
  <c r="X732" i="27"/>
  <c r="Z732" i="27"/>
  <c r="AB732" i="27"/>
  <c r="AD732" i="27"/>
  <c r="AH732" i="27"/>
  <c r="C733" i="27"/>
  <c r="D733" i="27"/>
  <c r="F733" i="27"/>
  <c r="H733" i="27"/>
  <c r="K733" i="27"/>
  <c r="L733" i="27" s="1"/>
  <c r="M733" i="27" s="1"/>
  <c r="O733" i="27"/>
  <c r="U733" i="27"/>
  <c r="X733" i="27"/>
  <c r="Z733" i="27"/>
  <c r="AB733" i="27"/>
  <c r="AD733" i="27"/>
  <c r="AH733" i="27"/>
  <c r="C734" i="27"/>
  <c r="D734" i="27"/>
  <c r="F734" i="27"/>
  <c r="H734" i="27"/>
  <c r="K734" i="27"/>
  <c r="L734" i="27" s="1"/>
  <c r="M734" i="27" s="1"/>
  <c r="O734" i="27"/>
  <c r="U734" i="27"/>
  <c r="V734" i="27" s="1"/>
  <c r="X734" i="27"/>
  <c r="Z734" i="27"/>
  <c r="AB734" i="27"/>
  <c r="AD734" i="27"/>
  <c r="AH734" i="27"/>
  <c r="C735" i="27"/>
  <c r="D735" i="27"/>
  <c r="F735" i="27"/>
  <c r="H735" i="27"/>
  <c r="K735" i="27"/>
  <c r="L735" i="27" s="1"/>
  <c r="M735" i="27" s="1"/>
  <c r="O735" i="27"/>
  <c r="U735" i="27"/>
  <c r="X735" i="27"/>
  <c r="Z735" i="27"/>
  <c r="AB735" i="27"/>
  <c r="AD735" i="27"/>
  <c r="AH735" i="27"/>
  <c r="C736" i="27"/>
  <c r="D736" i="27"/>
  <c r="F736" i="27"/>
  <c r="H736" i="27"/>
  <c r="K736" i="27"/>
  <c r="L736" i="27" s="1"/>
  <c r="M736" i="27" s="1"/>
  <c r="O736" i="27"/>
  <c r="U736" i="27"/>
  <c r="V736" i="27" s="1"/>
  <c r="X736" i="27"/>
  <c r="Z736" i="27"/>
  <c r="AB736" i="27"/>
  <c r="AD736" i="27"/>
  <c r="AH736" i="27"/>
  <c r="C737" i="27"/>
  <c r="D737" i="27"/>
  <c r="F737" i="27"/>
  <c r="H737" i="27"/>
  <c r="K737" i="27"/>
  <c r="L737" i="27" s="1"/>
  <c r="M737" i="27" s="1"/>
  <c r="O737" i="27"/>
  <c r="U737" i="27"/>
  <c r="X737" i="27"/>
  <c r="Z737" i="27"/>
  <c r="AB737" i="27"/>
  <c r="AD737" i="27"/>
  <c r="AH737" i="27"/>
  <c r="C738" i="27"/>
  <c r="D738" i="27"/>
  <c r="F738" i="27"/>
  <c r="H738" i="27"/>
  <c r="K738" i="27"/>
  <c r="L738" i="27"/>
  <c r="M738" i="27" s="1"/>
  <c r="O738" i="27"/>
  <c r="U738" i="27"/>
  <c r="X738" i="27"/>
  <c r="Z738" i="27"/>
  <c r="AB738" i="27"/>
  <c r="AD738" i="27"/>
  <c r="AH738" i="27"/>
  <c r="C739" i="27"/>
  <c r="D739" i="27"/>
  <c r="F739" i="27"/>
  <c r="H739" i="27"/>
  <c r="K739" i="27"/>
  <c r="L739" i="27" s="1"/>
  <c r="M739" i="27" s="1"/>
  <c r="O739" i="27"/>
  <c r="U739" i="27"/>
  <c r="X739" i="27"/>
  <c r="Z739" i="27"/>
  <c r="AB739" i="27"/>
  <c r="AD739" i="27"/>
  <c r="AH739" i="27"/>
  <c r="C740" i="27"/>
  <c r="D740" i="27"/>
  <c r="F740" i="27"/>
  <c r="H740" i="27"/>
  <c r="K740" i="27"/>
  <c r="L740" i="27"/>
  <c r="M740" i="27" s="1"/>
  <c r="O740" i="27"/>
  <c r="U740" i="27"/>
  <c r="X740" i="27"/>
  <c r="Z740" i="27"/>
  <c r="AB740" i="27"/>
  <c r="AD740" i="27"/>
  <c r="AH740" i="27"/>
  <c r="C741" i="27"/>
  <c r="D741" i="27"/>
  <c r="F741" i="27"/>
  <c r="H741" i="27"/>
  <c r="K741" i="27"/>
  <c r="L741" i="27" s="1"/>
  <c r="M741" i="27" s="1"/>
  <c r="O741" i="27"/>
  <c r="U741" i="27"/>
  <c r="X741" i="27"/>
  <c r="Z741" i="27"/>
  <c r="AB741" i="27"/>
  <c r="AD741" i="27"/>
  <c r="AH741" i="27"/>
  <c r="C742" i="27"/>
  <c r="D742" i="27"/>
  <c r="F742" i="27"/>
  <c r="H742" i="27"/>
  <c r="K742" i="27"/>
  <c r="L742" i="27" s="1"/>
  <c r="M742" i="27" s="1"/>
  <c r="O742" i="27"/>
  <c r="U742" i="27"/>
  <c r="V742" i="27" s="1"/>
  <c r="X742" i="27"/>
  <c r="Z742" i="27"/>
  <c r="AB742" i="27"/>
  <c r="AD742" i="27"/>
  <c r="AH742" i="27"/>
  <c r="C743" i="27"/>
  <c r="D743" i="27"/>
  <c r="F743" i="27"/>
  <c r="H743" i="27"/>
  <c r="K743" i="27"/>
  <c r="L743" i="27" s="1"/>
  <c r="M743" i="27" s="1"/>
  <c r="O743" i="27"/>
  <c r="U743" i="27"/>
  <c r="X743" i="27"/>
  <c r="Z743" i="27"/>
  <c r="AB743" i="27"/>
  <c r="AD743" i="27"/>
  <c r="AH743" i="27"/>
  <c r="C744" i="27"/>
  <c r="D744" i="27"/>
  <c r="F744" i="27"/>
  <c r="H744" i="27"/>
  <c r="K744" i="27"/>
  <c r="L744" i="27" s="1"/>
  <c r="M744" i="27" s="1"/>
  <c r="O744" i="27"/>
  <c r="U744" i="27"/>
  <c r="X744" i="27"/>
  <c r="Z744" i="27"/>
  <c r="AB744" i="27"/>
  <c r="AD744" i="27"/>
  <c r="AH744" i="27"/>
  <c r="C745" i="27"/>
  <c r="D745" i="27"/>
  <c r="F745" i="27"/>
  <c r="H745" i="27"/>
  <c r="K745" i="27"/>
  <c r="L745" i="27" s="1"/>
  <c r="M745" i="27" s="1"/>
  <c r="O745" i="27"/>
  <c r="U745" i="27"/>
  <c r="V745" i="27" s="1"/>
  <c r="X745" i="27"/>
  <c r="Z745" i="27"/>
  <c r="AB745" i="27"/>
  <c r="AD745" i="27"/>
  <c r="AH745" i="27"/>
  <c r="C746" i="27"/>
  <c r="D746" i="27"/>
  <c r="F746" i="27"/>
  <c r="H746" i="27"/>
  <c r="K746" i="27"/>
  <c r="L746" i="27" s="1"/>
  <c r="M746" i="27" s="1"/>
  <c r="O746" i="27"/>
  <c r="U746" i="27"/>
  <c r="X746" i="27"/>
  <c r="Z746" i="27"/>
  <c r="AB746" i="27"/>
  <c r="AD746" i="27"/>
  <c r="AH746" i="27"/>
  <c r="C747" i="27"/>
  <c r="D747" i="27"/>
  <c r="F747" i="27"/>
  <c r="H747" i="27"/>
  <c r="K747" i="27"/>
  <c r="L747" i="27"/>
  <c r="M747" i="27" s="1"/>
  <c r="O747" i="27"/>
  <c r="U747" i="27"/>
  <c r="X747" i="27"/>
  <c r="Z747" i="27"/>
  <c r="AB747" i="27"/>
  <c r="AD747" i="27"/>
  <c r="AH747" i="27"/>
  <c r="C748" i="27"/>
  <c r="D748" i="27"/>
  <c r="F748" i="27"/>
  <c r="H748" i="27"/>
  <c r="K748" i="27"/>
  <c r="L748" i="27" s="1"/>
  <c r="M748" i="27" s="1"/>
  <c r="O748" i="27"/>
  <c r="U748" i="27"/>
  <c r="X748" i="27"/>
  <c r="Z748" i="27"/>
  <c r="AB748" i="27"/>
  <c r="AD748" i="27"/>
  <c r="AH748" i="27"/>
  <c r="C749" i="27"/>
  <c r="D749" i="27"/>
  <c r="F749" i="27"/>
  <c r="H749" i="27"/>
  <c r="K749" i="27"/>
  <c r="L749" i="27"/>
  <c r="M749" i="27" s="1"/>
  <c r="O749" i="27"/>
  <c r="U749" i="27"/>
  <c r="X749" i="27"/>
  <c r="Z749" i="27"/>
  <c r="AB749" i="27"/>
  <c r="AD749" i="27"/>
  <c r="AH749" i="27"/>
  <c r="C750" i="27"/>
  <c r="D750" i="27"/>
  <c r="F750" i="27"/>
  <c r="H750" i="27"/>
  <c r="K750" i="27"/>
  <c r="L750" i="27" s="1"/>
  <c r="M750" i="27" s="1"/>
  <c r="O750" i="27"/>
  <c r="U750" i="27"/>
  <c r="X750" i="27"/>
  <c r="Z750" i="27"/>
  <c r="AB750" i="27"/>
  <c r="AD750" i="27"/>
  <c r="AH750" i="27"/>
  <c r="C751" i="27"/>
  <c r="D751" i="27"/>
  <c r="F751" i="27"/>
  <c r="H751" i="27"/>
  <c r="K751" i="27"/>
  <c r="L751" i="27" s="1"/>
  <c r="M751" i="27" s="1"/>
  <c r="O751" i="27"/>
  <c r="U751" i="27"/>
  <c r="V751" i="27" s="1"/>
  <c r="X751" i="27"/>
  <c r="Z751" i="27"/>
  <c r="AB751" i="27"/>
  <c r="AD751" i="27"/>
  <c r="AH751" i="27"/>
  <c r="C752" i="27"/>
  <c r="D752" i="27"/>
  <c r="F752" i="27"/>
  <c r="H752" i="27"/>
  <c r="K752" i="27"/>
  <c r="L752" i="27" s="1"/>
  <c r="M752" i="27" s="1"/>
  <c r="O752" i="27"/>
  <c r="U752" i="27"/>
  <c r="X752" i="27"/>
  <c r="Z752" i="27"/>
  <c r="AB752" i="27"/>
  <c r="AD752" i="27"/>
  <c r="AH752" i="27"/>
  <c r="C753" i="27"/>
  <c r="D753" i="27"/>
  <c r="F753" i="27"/>
  <c r="H753" i="27"/>
  <c r="K753" i="27"/>
  <c r="L753" i="27" s="1"/>
  <c r="M753" i="27" s="1"/>
  <c r="O753" i="27"/>
  <c r="U753" i="27"/>
  <c r="X753" i="27"/>
  <c r="Z753" i="27"/>
  <c r="AB753" i="27"/>
  <c r="AD753" i="27"/>
  <c r="AH753" i="27"/>
  <c r="C754" i="27"/>
  <c r="D754" i="27"/>
  <c r="F754" i="27"/>
  <c r="H754" i="27"/>
  <c r="K754" i="27"/>
  <c r="L754" i="27" s="1"/>
  <c r="M754" i="27" s="1"/>
  <c r="O754" i="27"/>
  <c r="U754" i="27"/>
  <c r="X754" i="27"/>
  <c r="Z754" i="27"/>
  <c r="AB754" i="27"/>
  <c r="AD754" i="27"/>
  <c r="AH754" i="27"/>
  <c r="C755" i="27"/>
  <c r="D755" i="27"/>
  <c r="F755" i="27"/>
  <c r="H755" i="27"/>
  <c r="K755" i="27"/>
  <c r="L755" i="27"/>
  <c r="M755" i="27" s="1"/>
  <c r="O755" i="27"/>
  <c r="U755" i="27"/>
  <c r="X755" i="27"/>
  <c r="Z755" i="27"/>
  <c r="AB755" i="27"/>
  <c r="AD755" i="27"/>
  <c r="AH755" i="27"/>
  <c r="C756" i="27"/>
  <c r="D756" i="27"/>
  <c r="F756" i="27"/>
  <c r="H756" i="27"/>
  <c r="K756" i="27"/>
  <c r="L756" i="27" s="1"/>
  <c r="M756" i="27" s="1"/>
  <c r="O756" i="27"/>
  <c r="U756" i="27"/>
  <c r="X756" i="27"/>
  <c r="Z756" i="27"/>
  <c r="AB756" i="27"/>
  <c r="AD756" i="27"/>
  <c r="AH756" i="27"/>
  <c r="C757" i="27"/>
  <c r="D757" i="27"/>
  <c r="F757" i="27"/>
  <c r="H757" i="27"/>
  <c r="K757" i="27"/>
  <c r="L757" i="27" s="1"/>
  <c r="M757" i="27" s="1"/>
  <c r="O757" i="27"/>
  <c r="U757" i="27"/>
  <c r="X757" i="27"/>
  <c r="Z757" i="27"/>
  <c r="AB757" i="27"/>
  <c r="AD757" i="27"/>
  <c r="AH757" i="27"/>
  <c r="C758" i="27"/>
  <c r="D758" i="27"/>
  <c r="F758" i="27"/>
  <c r="H758" i="27"/>
  <c r="K758" i="27"/>
  <c r="L758" i="27" s="1"/>
  <c r="M758" i="27" s="1"/>
  <c r="O758" i="27"/>
  <c r="U758" i="27"/>
  <c r="X758" i="27"/>
  <c r="Z758" i="27"/>
  <c r="AB758" i="27"/>
  <c r="AD758" i="27"/>
  <c r="AH758" i="27"/>
  <c r="C759" i="27"/>
  <c r="D759" i="27"/>
  <c r="F759" i="27"/>
  <c r="H759" i="27"/>
  <c r="K759" i="27"/>
  <c r="L759" i="27" s="1"/>
  <c r="M759" i="27" s="1"/>
  <c r="O759" i="27"/>
  <c r="U759" i="27"/>
  <c r="V759" i="27" s="1"/>
  <c r="X759" i="27"/>
  <c r="Z759" i="27"/>
  <c r="AB759" i="27"/>
  <c r="AD759" i="27"/>
  <c r="AH759" i="27"/>
  <c r="C760" i="27"/>
  <c r="D760" i="27"/>
  <c r="F760" i="27"/>
  <c r="H760" i="27"/>
  <c r="K760" i="27"/>
  <c r="L760" i="27" s="1"/>
  <c r="M760" i="27" s="1"/>
  <c r="O760" i="27"/>
  <c r="U760" i="27"/>
  <c r="X760" i="27"/>
  <c r="Z760" i="27"/>
  <c r="AB760" i="27"/>
  <c r="AD760" i="27"/>
  <c r="AH760" i="27"/>
  <c r="C761" i="27"/>
  <c r="D761" i="27"/>
  <c r="F761" i="27"/>
  <c r="H761" i="27"/>
  <c r="K761" i="27"/>
  <c r="L761" i="27" s="1"/>
  <c r="M761" i="27" s="1"/>
  <c r="O761" i="27"/>
  <c r="U761" i="27"/>
  <c r="V761" i="27" s="1"/>
  <c r="X761" i="27"/>
  <c r="Z761" i="27"/>
  <c r="AB761" i="27"/>
  <c r="AD761" i="27"/>
  <c r="AH761" i="27"/>
  <c r="C762" i="27"/>
  <c r="D762" i="27"/>
  <c r="F762" i="27"/>
  <c r="H762" i="27"/>
  <c r="K762" i="27"/>
  <c r="L762" i="27" s="1"/>
  <c r="M762" i="27" s="1"/>
  <c r="O762" i="27"/>
  <c r="U762" i="27"/>
  <c r="X762" i="27"/>
  <c r="Z762" i="27"/>
  <c r="AB762" i="27"/>
  <c r="AD762" i="27"/>
  <c r="AH762" i="27"/>
  <c r="C763" i="27"/>
  <c r="D763" i="27"/>
  <c r="F763" i="27"/>
  <c r="H763" i="27"/>
  <c r="K763" i="27"/>
  <c r="L763" i="27"/>
  <c r="M763" i="27" s="1"/>
  <c r="O763" i="27"/>
  <c r="U763" i="27"/>
  <c r="X763" i="27"/>
  <c r="Z763" i="27"/>
  <c r="AB763" i="27"/>
  <c r="AD763" i="27"/>
  <c r="AH763" i="27"/>
  <c r="C764" i="27"/>
  <c r="D764" i="27"/>
  <c r="F764" i="27"/>
  <c r="H764" i="27"/>
  <c r="K764" i="27"/>
  <c r="L764" i="27" s="1"/>
  <c r="M764" i="27" s="1"/>
  <c r="O764" i="27"/>
  <c r="U764" i="27"/>
  <c r="X764" i="27"/>
  <c r="Z764" i="27"/>
  <c r="AB764" i="27"/>
  <c r="AD764" i="27"/>
  <c r="AH764" i="27"/>
  <c r="C765" i="27"/>
  <c r="D765" i="27"/>
  <c r="F765" i="27"/>
  <c r="H765" i="27"/>
  <c r="K765" i="27"/>
  <c r="L765" i="27"/>
  <c r="M765" i="27" s="1"/>
  <c r="O765" i="27"/>
  <c r="U765" i="27"/>
  <c r="X765" i="27"/>
  <c r="Z765" i="27"/>
  <c r="AB765" i="27"/>
  <c r="AD765" i="27"/>
  <c r="AH765" i="27"/>
  <c r="C766" i="27"/>
  <c r="D766" i="27"/>
  <c r="F766" i="27"/>
  <c r="H766" i="27"/>
  <c r="K766" i="27"/>
  <c r="L766" i="27" s="1"/>
  <c r="M766" i="27" s="1"/>
  <c r="O766" i="27"/>
  <c r="U766" i="27"/>
  <c r="X766" i="27"/>
  <c r="Z766" i="27"/>
  <c r="AB766" i="27"/>
  <c r="AD766" i="27"/>
  <c r="AH766" i="27"/>
  <c r="C767" i="27"/>
  <c r="D767" i="27"/>
  <c r="F767" i="27"/>
  <c r="H767" i="27"/>
  <c r="K767" i="27"/>
  <c r="L767" i="27" s="1"/>
  <c r="M767" i="27" s="1"/>
  <c r="O767" i="27"/>
  <c r="U767" i="27"/>
  <c r="V767" i="27" s="1"/>
  <c r="X767" i="27"/>
  <c r="Z767" i="27"/>
  <c r="AB767" i="27"/>
  <c r="AD767" i="27"/>
  <c r="AH767" i="27"/>
  <c r="C768" i="27"/>
  <c r="D768" i="27"/>
  <c r="F768" i="27"/>
  <c r="H768" i="27"/>
  <c r="K768" i="27"/>
  <c r="L768" i="27" s="1"/>
  <c r="M768" i="27" s="1"/>
  <c r="O768" i="27"/>
  <c r="U768" i="27"/>
  <c r="X768" i="27"/>
  <c r="Z768" i="27"/>
  <c r="AB768" i="27"/>
  <c r="AD768" i="27"/>
  <c r="AH768" i="27"/>
  <c r="C769" i="27"/>
  <c r="D769" i="27"/>
  <c r="F769" i="27"/>
  <c r="H769" i="27"/>
  <c r="K769" i="27"/>
  <c r="L769" i="27" s="1"/>
  <c r="M769" i="27" s="1"/>
  <c r="O769" i="27"/>
  <c r="U769" i="27"/>
  <c r="X769" i="27"/>
  <c r="Z769" i="27"/>
  <c r="AB769" i="27"/>
  <c r="AD769" i="27"/>
  <c r="AH769" i="27"/>
  <c r="C770" i="27"/>
  <c r="D770" i="27"/>
  <c r="F770" i="27"/>
  <c r="H770" i="27"/>
  <c r="K770" i="27"/>
  <c r="L770" i="27" s="1"/>
  <c r="M770" i="27" s="1"/>
  <c r="O770" i="27"/>
  <c r="U770" i="27"/>
  <c r="X770" i="27"/>
  <c r="Z770" i="27"/>
  <c r="AB770" i="27"/>
  <c r="AD770" i="27"/>
  <c r="AH770" i="27"/>
  <c r="C771" i="27"/>
  <c r="D771" i="27"/>
  <c r="F771" i="27"/>
  <c r="H771" i="27"/>
  <c r="K771" i="27"/>
  <c r="L771" i="27"/>
  <c r="M771" i="27" s="1"/>
  <c r="O771" i="27"/>
  <c r="U771" i="27"/>
  <c r="X771" i="27"/>
  <c r="Z771" i="27"/>
  <c r="AB771" i="27"/>
  <c r="AD771" i="27"/>
  <c r="AH771" i="27"/>
  <c r="C772" i="27"/>
  <c r="D772" i="27"/>
  <c r="F772" i="27"/>
  <c r="H772" i="27"/>
  <c r="K772" i="27"/>
  <c r="L772" i="27" s="1"/>
  <c r="M772" i="27" s="1"/>
  <c r="O772" i="27"/>
  <c r="U772" i="27"/>
  <c r="X772" i="27"/>
  <c r="Z772" i="27"/>
  <c r="AB772" i="27"/>
  <c r="AD772" i="27"/>
  <c r="AH772" i="27"/>
  <c r="C773" i="27"/>
  <c r="D773" i="27"/>
  <c r="F773" i="27"/>
  <c r="H773" i="27"/>
  <c r="K773" i="27"/>
  <c r="L773" i="27" s="1"/>
  <c r="M773" i="27" s="1"/>
  <c r="O773" i="27"/>
  <c r="U773" i="27"/>
  <c r="X773" i="27"/>
  <c r="Z773" i="27"/>
  <c r="AB773" i="27"/>
  <c r="AD773" i="27"/>
  <c r="AH773" i="27"/>
  <c r="C774" i="27"/>
  <c r="D774" i="27"/>
  <c r="F774" i="27"/>
  <c r="H774" i="27"/>
  <c r="K774" i="27"/>
  <c r="L774" i="27" s="1"/>
  <c r="M774" i="27" s="1"/>
  <c r="O774" i="27"/>
  <c r="U774" i="27"/>
  <c r="X774" i="27"/>
  <c r="Z774" i="27"/>
  <c r="AB774" i="27"/>
  <c r="AD774" i="27"/>
  <c r="AH774" i="27"/>
  <c r="C775" i="27"/>
  <c r="D775" i="27"/>
  <c r="F775" i="27"/>
  <c r="H775" i="27"/>
  <c r="K775" i="27"/>
  <c r="L775" i="27" s="1"/>
  <c r="M775" i="27" s="1"/>
  <c r="O775" i="27"/>
  <c r="U775" i="27"/>
  <c r="V775" i="27" s="1"/>
  <c r="X775" i="27"/>
  <c r="Z775" i="27"/>
  <c r="AB775" i="27"/>
  <c r="AD775" i="27"/>
  <c r="AH775" i="27"/>
  <c r="C776" i="27"/>
  <c r="D776" i="27"/>
  <c r="F776" i="27"/>
  <c r="H776" i="27"/>
  <c r="K776" i="27"/>
  <c r="L776" i="27" s="1"/>
  <c r="M776" i="27" s="1"/>
  <c r="O776" i="27"/>
  <c r="U776" i="27"/>
  <c r="X776" i="27"/>
  <c r="Z776" i="27"/>
  <c r="AB776" i="27"/>
  <c r="AD776" i="27"/>
  <c r="AH776" i="27"/>
  <c r="C777" i="27"/>
  <c r="D777" i="27"/>
  <c r="F777" i="27"/>
  <c r="H777" i="27"/>
  <c r="K777" i="27"/>
  <c r="L777" i="27" s="1"/>
  <c r="M777" i="27" s="1"/>
  <c r="O777" i="27"/>
  <c r="U777" i="27"/>
  <c r="V777" i="27" s="1"/>
  <c r="X777" i="27"/>
  <c r="Z777" i="27"/>
  <c r="AB777" i="27"/>
  <c r="AD777" i="27"/>
  <c r="AH777" i="27"/>
  <c r="C778" i="27"/>
  <c r="D778" i="27"/>
  <c r="F778" i="27"/>
  <c r="H778" i="27"/>
  <c r="K778" i="27"/>
  <c r="L778" i="27" s="1"/>
  <c r="M778" i="27" s="1"/>
  <c r="O778" i="27"/>
  <c r="U778" i="27"/>
  <c r="X778" i="27"/>
  <c r="Z778" i="27"/>
  <c r="AB778" i="27"/>
  <c r="AD778" i="27"/>
  <c r="AH778" i="27"/>
  <c r="C779" i="27"/>
  <c r="D779" i="27"/>
  <c r="F779" i="27"/>
  <c r="H779" i="27"/>
  <c r="K779" i="27"/>
  <c r="L779" i="27"/>
  <c r="M779" i="27" s="1"/>
  <c r="O779" i="27"/>
  <c r="U779" i="27"/>
  <c r="X779" i="27"/>
  <c r="Z779" i="27"/>
  <c r="AB779" i="27"/>
  <c r="AD779" i="27"/>
  <c r="AH779" i="27"/>
  <c r="C780" i="27"/>
  <c r="D780" i="27"/>
  <c r="F780" i="27"/>
  <c r="H780" i="27"/>
  <c r="K780" i="27"/>
  <c r="L780" i="27" s="1"/>
  <c r="M780" i="27" s="1"/>
  <c r="O780" i="27"/>
  <c r="U780" i="27"/>
  <c r="X780" i="27"/>
  <c r="Z780" i="27"/>
  <c r="AB780" i="27"/>
  <c r="AD780" i="27"/>
  <c r="AH780" i="27"/>
  <c r="C781" i="27"/>
  <c r="D781" i="27"/>
  <c r="F781" i="27"/>
  <c r="H781" i="27"/>
  <c r="K781" i="27"/>
  <c r="L781" i="27"/>
  <c r="M781" i="27" s="1"/>
  <c r="O781" i="27"/>
  <c r="U781" i="27"/>
  <c r="X781" i="27"/>
  <c r="Z781" i="27"/>
  <c r="AB781" i="27"/>
  <c r="AD781" i="27"/>
  <c r="AH781" i="27"/>
  <c r="C782" i="27"/>
  <c r="D782" i="27"/>
  <c r="F782" i="27"/>
  <c r="H782" i="27"/>
  <c r="K782" i="27"/>
  <c r="L782" i="27" s="1"/>
  <c r="M782" i="27" s="1"/>
  <c r="O782" i="27"/>
  <c r="U782" i="27"/>
  <c r="X782" i="27"/>
  <c r="Z782" i="27"/>
  <c r="AB782" i="27"/>
  <c r="AD782" i="27"/>
  <c r="AH782" i="27"/>
  <c r="C783" i="27"/>
  <c r="D783" i="27"/>
  <c r="F783" i="27"/>
  <c r="H783" i="27"/>
  <c r="K783" i="27"/>
  <c r="L783" i="27" s="1"/>
  <c r="M783" i="27" s="1"/>
  <c r="O783" i="27"/>
  <c r="U783" i="27"/>
  <c r="V783" i="27" s="1"/>
  <c r="X783" i="27"/>
  <c r="Z783" i="27"/>
  <c r="AB783" i="27"/>
  <c r="AD783" i="27"/>
  <c r="AH783" i="27"/>
  <c r="C784" i="27"/>
  <c r="D784" i="27"/>
  <c r="F784" i="27"/>
  <c r="H784" i="27"/>
  <c r="K784" i="27"/>
  <c r="L784" i="27" s="1"/>
  <c r="M784" i="27" s="1"/>
  <c r="O784" i="27"/>
  <c r="U784" i="27"/>
  <c r="X784" i="27"/>
  <c r="Z784" i="27"/>
  <c r="AB784" i="27"/>
  <c r="AD784" i="27"/>
  <c r="AH784" i="27"/>
  <c r="C785" i="27"/>
  <c r="D785" i="27"/>
  <c r="F785" i="27"/>
  <c r="H785" i="27"/>
  <c r="K785" i="27"/>
  <c r="L785" i="27" s="1"/>
  <c r="M785" i="27" s="1"/>
  <c r="O785" i="27"/>
  <c r="U785" i="27"/>
  <c r="X785" i="27"/>
  <c r="Z785" i="27"/>
  <c r="AB785" i="27"/>
  <c r="AD785" i="27"/>
  <c r="AH785" i="27"/>
  <c r="C786" i="27"/>
  <c r="D786" i="27"/>
  <c r="F786" i="27"/>
  <c r="H786" i="27"/>
  <c r="K786" i="27"/>
  <c r="L786" i="27" s="1"/>
  <c r="M786" i="27" s="1"/>
  <c r="O786" i="27"/>
  <c r="U786" i="27"/>
  <c r="X786" i="27"/>
  <c r="Z786" i="27"/>
  <c r="AB786" i="27"/>
  <c r="AD786" i="27"/>
  <c r="AH786" i="27"/>
  <c r="C787" i="27"/>
  <c r="D787" i="27"/>
  <c r="F787" i="27"/>
  <c r="H787" i="27"/>
  <c r="K787" i="27"/>
  <c r="L787" i="27"/>
  <c r="M787" i="27" s="1"/>
  <c r="O787" i="27"/>
  <c r="U787" i="27"/>
  <c r="X787" i="27"/>
  <c r="Z787" i="27"/>
  <c r="AB787" i="27"/>
  <c r="AD787" i="27"/>
  <c r="AH787" i="27"/>
  <c r="C788" i="27"/>
  <c r="D788" i="27"/>
  <c r="F788" i="27"/>
  <c r="H788" i="27"/>
  <c r="K788" i="27"/>
  <c r="L788" i="27" s="1"/>
  <c r="M788" i="27" s="1"/>
  <c r="O788" i="27"/>
  <c r="U788" i="27"/>
  <c r="X788" i="27"/>
  <c r="Z788" i="27"/>
  <c r="AB788" i="27"/>
  <c r="AD788" i="27"/>
  <c r="AH788" i="27"/>
  <c r="C789" i="27"/>
  <c r="D789" i="27"/>
  <c r="F789" i="27"/>
  <c r="H789" i="27"/>
  <c r="K789" i="27"/>
  <c r="L789" i="27" s="1"/>
  <c r="M789" i="27" s="1"/>
  <c r="O789" i="27"/>
  <c r="U789" i="27"/>
  <c r="X789" i="27"/>
  <c r="Z789" i="27"/>
  <c r="AB789" i="27"/>
  <c r="AD789" i="27"/>
  <c r="AH789" i="27"/>
  <c r="C790" i="27"/>
  <c r="D790" i="27"/>
  <c r="F790" i="27"/>
  <c r="H790" i="27"/>
  <c r="K790" i="27"/>
  <c r="L790" i="27" s="1"/>
  <c r="M790" i="27" s="1"/>
  <c r="O790" i="27"/>
  <c r="U790" i="27"/>
  <c r="X790" i="27"/>
  <c r="Z790" i="27"/>
  <c r="AB790" i="27"/>
  <c r="AD790" i="27"/>
  <c r="AH790" i="27"/>
  <c r="C791" i="27"/>
  <c r="D791" i="27"/>
  <c r="F791" i="27"/>
  <c r="H791" i="27"/>
  <c r="K791" i="27"/>
  <c r="L791" i="27" s="1"/>
  <c r="M791" i="27" s="1"/>
  <c r="O791" i="27"/>
  <c r="U791" i="27"/>
  <c r="V791" i="27" s="1"/>
  <c r="X791" i="27"/>
  <c r="Z791" i="27"/>
  <c r="AB791" i="27"/>
  <c r="AD791" i="27"/>
  <c r="AH791" i="27"/>
  <c r="C792" i="27"/>
  <c r="D792" i="27"/>
  <c r="F792" i="27"/>
  <c r="H792" i="27"/>
  <c r="K792" i="27"/>
  <c r="L792" i="27" s="1"/>
  <c r="M792" i="27" s="1"/>
  <c r="O792" i="27"/>
  <c r="U792" i="27"/>
  <c r="X792" i="27"/>
  <c r="Z792" i="27"/>
  <c r="AB792" i="27"/>
  <c r="AD792" i="27"/>
  <c r="AH792" i="27"/>
  <c r="C793" i="27"/>
  <c r="D793" i="27"/>
  <c r="F793" i="27"/>
  <c r="H793" i="27"/>
  <c r="K793" i="27"/>
  <c r="L793" i="27" s="1"/>
  <c r="M793" i="27" s="1"/>
  <c r="O793" i="27"/>
  <c r="U793" i="27"/>
  <c r="V793" i="27" s="1"/>
  <c r="X793" i="27"/>
  <c r="Z793" i="27"/>
  <c r="AB793" i="27"/>
  <c r="AD793" i="27"/>
  <c r="AH793" i="27"/>
  <c r="C794" i="27"/>
  <c r="D794" i="27"/>
  <c r="F794" i="27"/>
  <c r="H794" i="27"/>
  <c r="K794" i="27"/>
  <c r="L794" i="27" s="1"/>
  <c r="M794" i="27" s="1"/>
  <c r="O794" i="27"/>
  <c r="U794" i="27"/>
  <c r="X794" i="27"/>
  <c r="Z794" i="27"/>
  <c r="AB794" i="27"/>
  <c r="AD794" i="27"/>
  <c r="AH794" i="27"/>
  <c r="C795" i="27"/>
  <c r="D795" i="27"/>
  <c r="F795" i="27"/>
  <c r="H795" i="27"/>
  <c r="K795" i="27"/>
  <c r="L795" i="27"/>
  <c r="M795" i="27" s="1"/>
  <c r="O795" i="27"/>
  <c r="U795" i="27"/>
  <c r="X795" i="27"/>
  <c r="Z795" i="27"/>
  <c r="AB795" i="27"/>
  <c r="AD795" i="27"/>
  <c r="AH795" i="27"/>
  <c r="C796" i="27"/>
  <c r="D796" i="27"/>
  <c r="F796" i="27"/>
  <c r="H796" i="27"/>
  <c r="K796" i="27"/>
  <c r="L796" i="27" s="1"/>
  <c r="M796" i="27" s="1"/>
  <c r="O796" i="27"/>
  <c r="U796" i="27"/>
  <c r="X796" i="27"/>
  <c r="Z796" i="27"/>
  <c r="AB796" i="27"/>
  <c r="AD796" i="27"/>
  <c r="AH796" i="27"/>
  <c r="C797" i="27"/>
  <c r="D797" i="27"/>
  <c r="F797" i="27"/>
  <c r="H797" i="27"/>
  <c r="K797" i="27"/>
  <c r="L797" i="27"/>
  <c r="M797" i="27" s="1"/>
  <c r="O797" i="27"/>
  <c r="U797" i="27"/>
  <c r="X797" i="27"/>
  <c r="Z797" i="27"/>
  <c r="AB797" i="27"/>
  <c r="AD797" i="27"/>
  <c r="AH797" i="27"/>
  <c r="C798" i="27"/>
  <c r="D798" i="27"/>
  <c r="F798" i="27"/>
  <c r="H798" i="27"/>
  <c r="K798" i="27"/>
  <c r="L798" i="27" s="1"/>
  <c r="M798" i="27" s="1"/>
  <c r="O798" i="27"/>
  <c r="U798" i="27"/>
  <c r="X798" i="27"/>
  <c r="Z798" i="27"/>
  <c r="AB798" i="27"/>
  <c r="AD798" i="27"/>
  <c r="AH798" i="27"/>
  <c r="C799" i="27"/>
  <c r="D799" i="27"/>
  <c r="F799" i="27"/>
  <c r="H799" i="27"/>
  <c r="K799" i="27"/>
  <c r="L799" i="27" s="1"/>
  <c r="M799" i="27" s="1"/>
  <c r="O799" i="27"/>
  <c r="U799" i="27"/>
  <c r="V799" i="27" s="1"/>
  <c r="X799" i="27"/>
  <c r="Z799" i="27"/>
  <c r="AB799" i="27"/>
  <c r="AD799" i="27"/>
  <c r="AH799" i="27"/>
  <c r="C800" i="27"/>
  <c r="D800" i="27"/>
  <c r="F800" i="27"/>
  <c r="H800" i="27"/>
  <c r="K800" i="27"/>
  <c r="L800" i="27" s="1"/>
  <c r="M800" i="27" s="1"/>
  <c r="O800" i="27"/>
  <c r="U800" i="27"/>
  <c r="X800" i="27"/>
  <c r="Z800" i="27"/>
  <c r="AB800" i="27"/>
  <c r="AD800" i="27"/>
  <c r="AH800" i="27"/>
  <c r="C801" i="27"/>
  <c r="D801" i="27"/>
  <c r="F801" i="27"/>
  <c r="H801" i="27"/>
  <c r="K801" i="27"/>
  <c r="L801" i="27" s="1"/>
  <c r="M801" i="27" s="1"/>
  <c r="O801" i="27"/>
  <c r="U801" i="27"/>
  <c r="X801" i="27"/>
  <c r="Z801" i="27"/>
  <c r="AB801" i="27"/>
  <c r="AD801" i="27"/>
  <c r="AH801" i="27"/>
  <c r="C802" i="27"/>
  <c r="D802" i="27"/>
  <c r="F802" i="27"/>
  <c r="H802" i="27"/>
  <c r="K802" i="27"/>
  <c r="L802" i="27" s="1"/>
  <c r="M802" i="27" s="1"/>
  <c r="O802" i="27"/>
  <c r="U802" i="27"/>
  <c r="X802" i="27"/>
  <c r="Z802" i="27"/>
  <c r="AB802" i="27"/>
  <c r="AD802" i="27"/>
  <c r="AH802" i="27"/>
  <c r="C803" i="27"/>
  <c r="D803" i="27"/>
  <c r="F803" i="27"/>
  <c r="H803" i="27"/>
  <c r="K803" i="27"/>
  <c r="L803" i="27"/>
  <c r="M803" i="27" s="1"/>
  <c r="O803" i="27"/>
  <c r="U803" i="27"/>
  <c r="X803" i="27"/>
  <c r="Z803" i="27"/>
  <c r="AB803" i="27"/>
  <c r="AD803" i="27"/>
  <c r="AH803" i="27"/>
  <c r="C804" i="27"/>
  <c r="D804" i="27"/>
  <c r="F804" i="27"/>
  <c r="H804" i="27"/>
  <c r="K804" i="27"/>
  <c r="L804" i="27" s="1"/>
  <c r="M804" i="27" s="1"/>
  <c r="O804" i="27"/>
  <c r="U804" i="27"/>
  <c r="X804" i="27"/>
  <c r="Z804" i="27"/>
  <c r="AB804" i="27"/>
  <c r="AD804" i="27"/>
  <c r="AH804" i="27"/>
  <c r="C805" i="27"/>
  <c r="D805" i="27"/>
  <c r="F805" i="27"/>
  <c r="H805" i="27"/>
  <c r="K805" i="27"/>
  <c r="L805" i="27" s="1"/>
  <c r="M805" i="27" s="1"/>
  <c r="O805" i="27"/>
  <c r="U805" i="27"/>
  <c r="X805" i="27"/>
  <c r="Z805" i="27"/>
  <c r="AB805" i="27"/>
  <c r="AD805" i="27"/>
  <c r="AH805" i="27"/>
  <c r="C806" i="27"/>
  <c r="D806" i="27"/>
  <c r="F806" i="27"/>
  <c r="H806" i="27"/>
  <c r="K806" i="27"/>
  <c r="L806" i="27" s="1"/>
  <c r="M806" i="27" s="1"/>
  <c r="O806" i="27"/>
  <c r="U806" i="27"/>
  <c r="X806" i="27"/>
  <c r="Z806" i="27"/>
  <c r="AB806" i="27"/>
  <c r="AD806" i="27"/>
  <c r="AH806" i="27"/>
  <c r="C807" i="27"/>
  <c r="D807" i="27"/>
  <c r="F807" i="27"/>
  <c r="H807" i="27"/>
  <c r="K807" i="27"/>
  <c r="L807" i="27" s="1"/>
  <c r="M807" i="27" s="1"/>
  <c r="O807" i="27"/>
  <c r="U807" i="27"/>
  <c r="V807" i="27" s="1"/>
  <c r="X807" i="27"/>
  <c r="Z807" i="27"/>
  <c r="AB807" i="27"/>
  <c r="AD807" i="27"/>
  <c r="AH807" i="27"/>
  <c r="C808" i="27"/>
  <c r="D808" i="27"/>
  <c r="F808" i="27"/>
  <c r="H808" i="27"/>
  <c r="K808" i="27"/>
  <c r="L808" i="27" s="1"/>
  <c r="M808" i="27" s="1"/>
  <c r="O808" i="27"/>
  <c r="U808" i="27"/>
  <c r="X808" i="27"/>
  <c r="Z808" i="27"/>
  <c r="AB808" i="27"/>
  <c r="AD808" i="27"/>
  <c r="AH808" i="27"/>
  <c r="C809" i="27"/>
  <c r="D809" i="27"/>
  <c r="F809" i="27"/>
  <c r="H809" i="27"/>
  <c r="K809" i="27"/>
  <c r="L809" i="27" s="1"/>
  <c r="M809" i="27" s="1"/>
  <c r="O809" i="27"/>
  <c r="U809" i="27"/>
  <c r="V809" i="27" s="1"/>
  <c r="X809" i="27"/>
  <c r="Z809" i="27"/>
  <c r="AB809" i="27"/>
  <c r="AD809" i="27"/>
  <c r="AH809" i="27"/>
  <c r="C810" i="27"/>
  <c r="D810" i="27"/>
  <c r="F810" i="27"/>
  <c r="H810" i="27"/>
  <c r="K810" i="27"/>
  <c r="L810" i="27" s="1"/>
  <c r="M810" i="27" s="1"/>
  <c r="O810" i="27"/>
  <c r="U810" i="27"/>
  <c r="X810" i="27"/>
  <c r="Z810" i="27"/>
  <c r="AB810" i="27"/>
  <c r="AD810" i="27"/>
  <c r="AH810" i="27"/>
  <c r="C811" i="27"/>
  <c r="D811" i="27"/>
  <c r="F811" i="27"/>
  <c r="H811" i="27"/>
  <c r="K811" i="27"/>
  <c r="L811" i="27"/>
  <c r="M811" i="27" s="1"/>
  <c r="O811" i="27"/>
  <c r="U811" i="27"/>
  <c r="X811" i="27"/>
  <c r="Z811" i="27"/>
  <c r="AB811" i="27"/>
  <c r="AD811" i="27"/>
  <c r="AH811" i="27"/>
  <c r="C812" i="27"/>
  <c r="D812" i="27"/>
  <c r="F812" i="27"/>
  <c r="H812" i="27"/>
  <c r="K812" i="27"/>
  <c r="L812" i="27" s="1"/>
  <c r="M812" i="27" s="1"/>
  <c r="O812" i="27"/>
  <c r="U812" i="27"/>
  <c r="X812" i="27"/>
  <c r="Z812" i="27"/>
  <c r="AB812" i="27"/>
  <c r="AD812" i="27"/>
  <c r="AH812" i="27"/>
  <c r="C813" i="27"/>
  <c r="D813" i="27"/>
  <c r="F813" i="27"/>
  <c r="H813" i="27"/>
  <c r="K813" i="27"/>
  <c r="L813" i="27"/>
  <c r="M813" i="27" s="1"/>
  <c r="O813" i="27"/>
  <c r="U813" i="27"/>
  <c r="X813" i="27"/>
  <c r="Z813" i="27"/>
  <c r="AB813" i="27"/>
  <c r="AD813" i="27"/>
  <c r="AH813" i="27"/>
  <c r="C814" i="27"/>
  <c r="D814" i="27"/>
  <c r="F814" i="27"/>
  <c r="H814" i="27"/>
  <c r="K814" i="27"/>
  <c r="L814" i="27" s="1"/>
  <c r="M814" i="27" s="1"/>
  <c r="O814" i="27"/>
  <c r="U814" i="27"/>
  <c r="X814" i="27"/>
  <c r="Z814" i="27"/>
  <c r="AB814" i="27"/>
  <c r="AD814" i="27"/>
  <c r="AH814" i="27"/>
  <c r="C815" i="27"/>
  <c r="D815" i="27"/>
  <c r="F815" i="27"/>
  <c r="H815" i="27"/>
  <c r="K815" i="27"/>
  <c r="L815" i="27" s="1"/>
  <c r="M815" i="27" s="1"/>
  <c r="O815" i="27"/>
  <c r="U815" i="27"/>
  <c r="V815" i="27" s="1"/>
  <c r="X815" i="27"/>
  <c r="Z815" i="27"/>
  <c r="AB815" i="27"/>
  <c r="AD815" i="27"/>
  <c r="AH815" i="27"/>
  <c r="C816" i="27"/>
  <c r="D816" i="27"/>
  <c r="F816" i="27"/>
  <c r="H816" i="27"/>
  <c r="K816" i="27"/>
  <c r="L816" i="27" s="1"/>
  <c r="M816" i="27" s="1"/>
  <c r="O816" i="27"/>
  <c r="U816" i="27"/>
  <c r="X816" i="27"/>
  <c r="Z816" i="27"/>
  <c r="AB816" i="27"/>
  <c r="AD816" i="27"/>
  <c r="AH816" i="27"/>
  <c r="C817" i="27"/>
  <c r="D817" i="27"/>
  <c r="F817" i="27"/>
  <c r="H817" i="27"/>
  <c r="K817" i="27"/>
  <c r="L817" i="27" s="1"/>
  <c r="M817" i="27" s="1"/>
  <c r="O817" i="27"/>
  <c r="U817" i="27"/>
  <c r="X817" i="27"/>
  <c r="Z817" i="27"/>
  <c r="AB817" i="27"/>
  <c r="AD817" i="27"/>
  <c r="AH817" i="27"/>
  <c r="C818" i="27"/>
  <c r="D818" i="27"/>
  <c r="F818" i="27"/>
  <c r="H818" i="27"/>
  <c r="K818" i="27"/>
  <c r="L818" i="27" s="1"/>
  <c r="M818" i="27" s="1"/>
  <c r="O818" i="27"/>
  <c r="U818" i="27"/>
  <c r="X818" i="27"/>
  <c r="Z818" i="27"/>
  <c r="AB818" i="27"/>
  <c r="AD818" i="27"/>
  <c r="AH818" i="27"/>
  <c r="C819" i="27"/>
  <c r="D819" i="27"/>
  <c r="F819" i="27"/>
  <c r="H819" i="27"/>
  <c r="K819" i="27"/>
  <c r="L819" i="27"/>
  <c r="M819" i="27" s="1"/>
  <c r="O819" i="27"/>
  <c r="U819" i="27"/>
  <c r="X819" i="27"/>
  <c r="Z819" i="27"/>
  <c r="AB819" i="27"/>
  <c r="AD819" i="27"/>
  <c r="AH819" i="27"/>
  <c r="C820" i="27"/>
  <c r="D820" i="27"/>
  <c r="F820" i="27"/>
  <c r="H820" i="27"/>
  <c r="K820" i="27"/>
  <c r="L820" i="27" s="1"/>
  <c r="M820" i="27" s="1"/>
  <c r="O820" i="27"/>
  <c r="U820" i="27"/>
  <c r="X820" i="27"/>
  <c r="Z820" i="27"/>
  <c r="AB820" i="27"/>
  <c r="AD820" i="27"/>
  <c r="AH820" i="27"/>
  <c r="C821" i="27"/>
  <c r="D821" i="27"/>
  <c r="F821" i="27"/>
  <c r="H821" i="27"/>
  <c r="K821" i="27"/>
  <c r="L821" i="27" s="1"/>
  <c r="M821" i="27" s="1"/>
  <c r="O821" i="27"/>
  <c r="U821" i="27"/>
  <c r="X821" i="27"/>
  <c r="Z821" i="27"/>
  <c r="AB821" i="27"/>
  <c r="AD821" i="27"/>
  <c r="AH821" i="27"/>
  <c r="C822" i="27"/>
  <c r="D822" i="27"/>
  <c r="F822" i="27"/>
  <c r="H822" i="27"/>
  <c r="K822" i="27"/>
  <c r="L822" i="27" s="1"/>
  <c r="M822" i="27" s="1"/>
  <c r="O822" i="27"/>
  <c r="U822" i="27"/>
  <c r="X822" i="27"/>
  <c r="Z822" i="27"/>
  <c r="AB822" i="27"/>
  <c r="AD822" i="27"/>
  <c r="AH822" i="27"/>
  <c r="C823" i="27"/>
  <c r="D823" i="27"/>
  <c r="F823" i="27"/>
  <c r="H823" i="27"/>
  <c r="K823" i="27"/>
  <c r="L823" i="27" s="1"/>
  <c r="M823" i="27" s="1"/>
  <c r="O823" i="27"/>
  <c r="U823" i="27"/>
  <c r="V823" i="27" s="1"/>
  <c r="X823" i="27"/>
  <c r="Z823" i="27"/>
  <c r="AB823" i="27"/>
  <c r="AD823" i="27"/>
  <c r="AH823" i="27"/>
  <c r="C824" i="27"/>
  <c r="D824" i="27"/>
  <c r="F824" i="27"/>
  <c r="H824" i="27"/>
  <c r="K824" i="27"/>
  <c r="L824" i="27" s="1"/>
  <c r="M824" i="27" s="1"/>
  <c r="O824" i="27"/>
  <c r="U824" i="27"/>
  <c r="X824" i="27"/>
  <c r="Z824" i="27"/>
  <c r="AB824" i="27"/>
  <c r="AD824" i="27"/>
  <c r="AH824" i="27"/>
  <c r="C825" i="27"/>
  <c r="D825" i="27"/>
  <c r="F825" i="27"/>
  <c r="H825" i="27"/>
  <c r="K825" i="27"/>
  <c r="L825" i="27" s="1"/>
  <c r="M825" i="27" s="1"/>
  <c r="O825" i="27"/>
  <c r="U825" i="27"/>
  <c r="V825" i="27" s="1"/>
  <c r="X825" i="27"/>
  <c r="Z825" i="27"/>
  <c r="AB825" i="27"/>
  <c r="AD825" i="27"/>
  <c r="AH825" i="27"/>
  <c r="C826" i="27"/>
  <c r="D826" i="27"/>
  <c r="F826" i="27"/>
  <c r="H826" i="27"/>
  <c r="K826" i="27"/>
  <c r="L826" i="27" s="1"/>
  <c r="M826" i="27" s="1"/>
  <c r="O826" i="27"/>
  <c r="U826" i="27"/>
  <c r="X826" i="27"/>
  <c r="Z826" i="27"/>
  <c r="AB826" i="27"/>
  <c r="AD826" i="27"/>
  <c r="AH826" i="27"/>
  <c r="C827" i="27"/>
  <c r="D827" i="27"/>
  <c r="F827" i="27"/>
  <c r="H827" i="27"/>
  <c r="K827" i="27"/>
  <c r="L827" i="27"/>
  <c r="M827" i="27" s="1"/>
  <c r="O827" i="27"/>
  <c r="U827" i="27"/>
  <c r="X827" i="27"/>
  <c r="Z827" i="27"/>
  <c r="AB827" i="27"/>
  <c r="AD827" i="27"/>
  <c r="AH827" i="27"/>
  <c r="C828" i="27"/>
  <c r="D828" i="27"/>
  <c r="F828" i="27"/>
  <c r="H828" i="27"/>
  <c r="K828" i="27"/>
  <c r="L828" i="27" s="1"/>
  <c r="M828" i="27" s="1"/>
  <c r="O828" i="27"/>
  <c r="U828" i="27"/>
  <c r="X828" i="27"/>
  <c r="Z828" i="27"/>
  <c r="AB828" i="27"/>
  <c r="AD828" i="27"/>
  <c r="AH828" i="27"/>
  <c r="C829" i="27"/>
  <c r="D829" i="27"/>
  <c r="F829" i="27"/>
  <c r="H829" i="27"/>
  <c r="K829" i="27"/>
  <c r="L829" i="27"/>
  <c r="M829" i="27" s="1"/>
  <c r="O829" i="27"/>
  <c r="U829" i="27"/>
  <c r="X829" i="27"/>
  <c r="Z829" i="27"/>
  <c r="AB829" i="27"/>
  <c r="AD829" i="27"/>
  <c r="AH829" i="27"/>
  <c r="C830" i="27"/>
  <c r="D830" i="27"/>
  <c r="F830" i="27"/>
  <c r="H830" i="27"/>
  <c r="K830" i="27"/>
  <c r="L830" i="27" s="1"/>
  <c r="M830" i="27" s="1"/>
  <c r="O830" i="27"/>
  <c r="U830" i="27"/>
  <c r="X830" i="27"/>
  <c r="Z830" i="27"/>
  <c r="AB830" i="27"/>
  <c r="AD830" i="27"/>
  <c r="AH830" i="27"/>
  <c r="C831" i="27"/>
  <c r="D831" i="27"/>
  <c r="F831" i="27"/>
  <c r="H831" i="27"/>
  <c r="K831" i="27"/>
  <c r="L831" i="27" s="1"/>
  <c r="M831" i="27" s="1"/>
  <c r="O831" i="27"/>
  <c r="U831" i="27"/>
  <c r="V831" i="27" s="1"/>
  <c r="X831" i="27"/>
  <c r="Z831" i="27"/>
  <c r="AB831" i="27"/>
  <c r="AD831" i="27"/>
  <c r="AH831" i="27"/>
  <c r="C832" i="27"/>
  <c r="D832" i="27"/>
  <c r="F832" i="27"/>
  <c r="H832" i="27"/>
  <c r="K832" i="27"/>
  <c r="L832" i="27" s="1"/>
  <c r="M832" i="27" s="1"/>
  <c r="O832" i="27"/>
  <c r="U832" i="27"/>
  <c r="X832" i="27"/>
  <c r="Z832" i="27"/>
  <c r="AB832" i="27"/>
  <c r="AD832" i="27"/>
  <c r="AH832" i="27"/>
  <c r="C833" i="27"/>
  <c r="D833" i="27"/>
  <c r="F833" i="27"/>
  <c r="H833" i="27"/>
  <c r="K833" i="27"/>
  <c r="L833" i="27" s="1"/>
  <c r="M833" i="27" s="1"/>
  <c r="O833" i="27"/>
  <c r="U833" i="27"/>
  <c r="X833" i="27"/>
  <c r="Z833" i="27"/>
  <c r="AB833" i="27"/>
  <c r="AD833" i="27"/>
  <c r="AH833" i="27"/>
  <c r="C834" i="27"/>
  <c r="D834" i="27"/>
  <c r="F834" i="27"/>
  <c r="H834" i="27"/>
  <c r="K834" i="27"/>
  <c r="L834" i="27" s="1"/>
  <c r="M834" i="27" s="1"/>
  <c r="O834" i="27"/>
  <c r="U834" i="27"/>
  <c r="X834" i="27"/>
  <c r="Z834" i="27"/>
  <c r="AB834" i="27"/>
  <c r="AD834" i="27"/>
  <c r="AH834" i="27"/>
  <c r="C835" i="27"/>
  <c r="D835" i="27"/>
  <c r="F835" i="27"/>
  <c r="H835" i="27"/>
  <c r="K835" i="27"/>
  <c r="L835" i="27"/>
  <c r="M835" i="27" s="1"/>
  <c r="O835" i="27"/>
  <c r="U835" i="27"/>
  <c r="X835" i="27"/>
  <c r="Z835" i="27"/>
  <c r="AB835" i="27"/>
  <c r="AD835" i="27"/>
  <c r="AH835" i="27"/>
  <c r="C836" i="27"/>
  <c r="D836" i="27"/>
  <c r="F836" i="27"/>
  <c r="H836" i="27"/>
  <c r="K836" i="27"/>
  <c r="L836" i="27" s="1"/>
  <c r="M836" i="27" s="1"/>
  <c r="O836" i="27"/>
  <c r="U836" i="27"/>
  <c r="X836" i="27"/>
  <c r="Z836" i="27"/>
  <c r="AB836" i="27"/>
  <c r="AD836" i="27"/>
  <c r="AH836" i="27"/>
  <c r="C837" i="27"/>
  <c r="D837" i="27"/>
  <c r="F837" i="27"/>
  <c r="H837" i="27"/>
  <c r="K837" i="27"/>
  <c r="L837" i="27" s="1"/>
  <c r="M837" i="27" s="1"/>
  <c r="O837" i="27"/>
  <c r="U837" i="27"/>
  <c r="X837" i="27"/>
  <c r="Z837" i="27"/>
  <c r="AB837" i="27"/>
  <c r="AD837" i="27"/>
  <c r="AH837" i="27"/>
  <c r="C838" i="27"/>
  <c r="D838" i="27"/>
  <c r="F838" i="27"/>
  <c r="H838" i="27"/>
  <c r="K838" i="27"/>
  <c r="L838" i="27" s="1"/>
  <c r="M838" i="27" s="1"/>
  <c r="O838" i="27"/>
  <c r="U838" i="27"/>
  <c r="X838" i="27"/>
  <c r="Z838" i="27"/>
  <c r="AB838" i="27"/>
  <c r="AD838" i="27"/>
  <c r="AH838" i="27"/>
  <c r="C839" i="27"/>
  <c r="D839" i="27"/>
  <c r="F839" i="27"/>
  <c r="H839" i="27"/>
  <c r="K839" i="27"/>
  <c r="L839" i="27" s="1"/>
  <c r="M839" i="27" s="1"/>
  <c r="O839" i="27"/>
  <c r="U839" i="27"/>
  <c r="V839" i="27" s="1"/>
  <c r="X839" i="27"/>
  <c r="Z839" i="27"/>
  <c r="AB839" i="27"/>
  <c r="AD839" i="27"/>
  <c r="AH839" i="27"/>
  <c r="C840" i="27"/>
  <c r="D840" i="27"/>
  <c r="F840" i="27"/>
  <c r="H840" i="27"/>
  <c r="K840" i="27"/>
  <c r="L840" i="27" s="1"/>
  <c r="M840" i="27" s="1"/>
  <c r="O840" i="27"/>
  <c r="U840" i="27"/>
  <c r="X840" i="27"/>
  <c r="Z840" i="27"/>
  <c r="AB840" i="27"/>
  <c r="AD840" i="27"/>
  <c r="AH840" i="27"/>
  <c r="C841" i="27"/>
  <c r="D841" i="27"/>
  <c r="F841" i="27"/>
  <c r="H841" i="27"/>
  <c r="K841" i="27"/>
  <c r="L841" i="27" s="1"/>
  <c r="M841" i="27" s="1"/>
  <c r="O841" i="27"/>
  <c r="U841" i="27"/>
  <c r="V841" i="27" s="1"/>
  <c r="X841" i="27"/>
  <c r="Z841" i="27"/>
  <c r="AB841" i="27"/>
  <c r="AD841" i="27"/>
  <c r="AH841" i="27"/>
  <c r="C842" i="27"/>
  <c r="D842" i="27"/>
  <c r="F842" i="27"/>
  <c r="H842" i="27"/>
  <c r="K842" i="27"/>
  <c r="L842" i="27" s="1"/>
  <c r="M842" i="27" s="1"/>
  <c r="O842" i="27"/>
  <c r="U842" i="27"/>
  <c r="X842" i="27"/>
  <c r="Z842" i="27"/>
  <c r="AB842" i="27"/>
  <c r="AD842" i="27"/>
  <c r="AH842" i="27"/>
  <c r="C843" i="27"/>
  <c r="D843" i="27"/>
  <c r="F843" i="27"/>
  <c r="H843" i="27"/>
  <c r="K843" i="27"/>
  <c r="L843" i="27"/>
  <c r="M843" i="27" s="1"/>
  <c r="O843" i="27"/>
  <c r="U843" i="27"/>
  <c r="X843" i="27"/>
  <c r="Z843" i="27"/>
  <c r="AB843" i="27"/>
  <c r="AD843" i="27"/>
  <c r="AH843" i="27"/>
  <c r="C844" i="27"/>
  <c r="D844" i="27"/>
  <c r="F844" i="27"/>
  <c r="H844" i="27"/>
  <c r="K844" i="27"/>
  <c r="L844" i="27" s="1"/>
  <c r="M844" i="27" s="1"/>
  <c r="O844" i="27"/>
  <c r="U844" i="27"/>
  <c r="X844" i="27"/>
  <c r="Z844" i="27"/>
  <c r="AB844" i="27"/>
  <c r="AD844" i="27"/>
  <c r="AH844" i="27"/>
  <c r="C845" i="27"/>
  <c r="D845" i="27"/>
  <c r="F845" i="27"/>
  <c r="H845" i="27"/>
  <c r="K845" i="27"/>
  <c r="L845" i="27"/>
  <c r="M845" i="27" s="1"/>
  <c r="O845" i="27"/>
  <c r="U845" i="27"/>
  <c r="X845" i="27"/>
  <c r="Z845" i="27"/>
  <c r="AB845" i="27"/>
  <c r="AD845" i="27"/>
  <c r="AH845" i="27"/>
  <c r="C846" i="27"/>
  <c r="D846" i="27"/>
  <c r="F846" i="27"/>
  <c r="H846" i="27"/>
  <c r="K846" i="27"/>
  <c r="L846" i="27" s="1"/>
  <c r="M846" i="27" s="1"/>
  <c r="O846" i="27"/>
  <c r="U846" i="27"/>
  <c r="X846" i="27"/>
  <c r="Z846" i="27"/>
  <c r="AB846" i="27"/>
  <c r="AD846" i="27"/>
  <c r="AH846" i="27"/>
  <c r="C847" i="27"/>
  <c r="D847" i="27"/>
  <c r="F847" i="27"/>
  <c r="H847" i="27"/>
  <c r="K847" i="27"/>
  <c r="L847" i="27" s="1"/>
  <c r="M847" i="27" s="1"/>
  <c r="O847" i="27"/>
  <c r="U847" i="27"/>
  <c r="V847" i="27" s="1"/>
  <c r="X847" i="27"/>
  <c r="Z847" i="27"/>
  <c r="AB847" i="27"/>
  <c r="AD847" i="27"/>
  <c r="AH847" i="27"/>
  <c r="C848" i="27"/>
  <c r="D848" i="27"/>
  <c r="F848" i="27"/>
  <c r="H848" i="27"/>
  <c r="K848" i="27"/>
  <c r="L848" i="27" s="1"/>
  <c r="M848" i="27" s="1"/>
  <c r="O848" i="27"/>
  <c r="U848" i="27"/>
  <c r="X848" i="27"/>
  <c r="Z848" i="27"/>
  <c r="AB848" i="27"/>
  <c r="AD848" i="27"/>
  <c r="AH848" i="27"/>
  <c r="C849" i="27"/>
  <c r="D849" i="27"/>
  <c r="F849" i="27"/>
  <c r="H849" i="27"/>
  <c r="K849" i="27"/>
  <c r="L849" i="27" s="1"/>
  <c r="M849" i="27" s="1"/>
  <c r="O849" i="27"/>
  <c r="U849" i="27"/>
  <c r="X849" i="27"/>
  <c r="Z849" i="27"/>
  <c r="AB849" i="27"/>
  <c r="AD849" i="27"/>
  <c r="AH849" i="27"/>
  <c r="C850" i="27"/>
  <c r="D850" i="27"/>
  <c r="F850" i="27"/>
  <c r="H850" i="27"/>
  <c r="K850" i="27"/>
  <c r="L850" i="27" s="1"/>
  <c r="M850" i="27" s="1"/>
  <c r="O850" i="27"/>
  <c r="U850" i="27"/>
  <c r="X850" i="27"/>
  <c r="Z850" i="27"/>
  <c r="AB850" i="27"/>
  <c r="AD850" i="27"/>
  <c r="AH850" i="27"/>
  <c r="C851" i="27"/>
  <c r="D851" i="27"/>
  <c r="F851" i="27"/>
  <c r="H851" i="27"/>
  <c r="K851" i="27"/>
  <c r="L851" i="27"/>
  <c r="M851" i="27" s="1"/>
  <c r="O851" i="27"/>
  <c r="U851" i="27"/>
  <c r="X851" i="27"/>
  <c r="Z851" i="27"/>
  <c r="AB851" i="27"/>
  <c r="AD851" i="27"/>
  <c r="AH851" i="27"/>
  <c r="C852" i="27"/>
  <c r="D852" i="27"/>
  <c r="F852" i="27"/>
  <c r="H852" i="27"/>
  <c r="K852" i="27"/>
  <c r="L852" i="27" s="1"/>
  <c r="M852" i="27" s="1"/>
  <c r="O852" i="27"/>
  <c r="U852" i="27"/>
  <c r="X852" i="27"/>
  <c r="Z852" i="27"/>
  <c r="AB852" i="27"/>
  <c r="AD852" i="27"/>
  <c r="AH852" i="27"/>
  <c r="C853" i="27"/>
  <c r="D853" i="27"/>
  <c r="F853" i="27"/>
  <c r="H853" i="27"/>
  <c r="K853" i="27"/>
  <c r="L853" i="27" s="1"/>
  <c r="M853" i="27" s="1"/>
  <c r="O853" i="27"/>
  <c r="U853" i="27"/>
  <c r="X853" i="27"/>
  <c r="Z853" i="27"/>
  <c r="AB853" i="27"/>
  <c r="AD853" i="27"/>
  <c r="AH853" i="27"/>
  <c r="C854" i="27"/>
  <c r="D854" i="27"/>
  <c r="F854" i="27"/>
  <c r="H854" i="27"/>
  <c r="K854" i="27"/>
  <c r="L854" i="27" s="1"/>
  <c r="M854" i="27" s="1"/>
  <c r="O854" i="27"/>
  <c r="U854" i="27"/>
  <c r="X854" i="27"/>
  <c r="Z854" i="27"/>
  <c r="AB854" i="27"/>
  <c r="AD854" i="27"/>
  <c r="AH854" i="27"/>
  <c r="C855" i="27"/>
  <c r="D855" i="27"/>
  <c r="F855" i="27"/>
  <c r="H855" i="27"/>
  <c r="K855" i="27"/>
  <c r="L855" i="27" s="1"/>
  <c r="M855" i="27" s="1"/>
  <c r="O855" i="27"/>
  <c r="U855" i="27"/>
  <c r="V855" i="27" s="1"/>
  <c r="X855" i="27"/>
  <c r="Z855" i="27"/>
  <c r="AB855" i="27"/>
  <c r="AD855" i="27"/>
  <c r="AH855" i="27"/>
  <c r="C856" i="27"/>
  <c r="D856" i="27"/>
  <c r="F856" i="27"/>
  <c r="H856" i="27"/>
  <c r="K856" i="27"/>
  <c r="L856" i="27" s="1"/>
  <c r="M856" i="27" s="1"/>
  <c r="O856" i="27"/>
  <c r="U856" i="27"/>
  <c r="X856" i="27"/>
  <c r="Z856" i="27"/>
  <c r="AB856" i="27"/>
  <c r="AD856" i="27"/>
  <c r="AH856" i="27"/>
  <c r="C857" i="27"/>
  <c r="D857" i="27"/>
  <c r="F857" i="27"/>
  <c r="H857" i="27"/>
  <c r="K857" i="27"/>
  <c r="L857" i="27" s="1"/>
  <c r="M857" i="27" s="1"/>
  <c r="O857" i="27"/>
  <c r="U857" i="27"/>
  <c r="V857" i="27" s="1"/>
  <c r="X857" i="27"/>
  <c r="Z857" i="27"/>
  <c r="AB857" i="27"/>
  <c r="AD857" i="27"/>
  <c r="AH857" i="27"/>
  <c r="C858" i="27"/>
  <c r="D858" i="27"/>
  <c r="F858" i="27"/>
  <c r="H858" i="27"/>
  <c r="K858" i="27"/>
  <c r="L858" i="27" s="1"/>
  <c r="M858" i="27" s="1"/>
  <c r="O858" i="27"/>
  <c r="U858" i="27"/>
  <c r="X858" i="27"/>
  <c r="Z858" i="27"/>
  <c r="AB858" i="27"/>
  <c r="AD858" i="27"/>
  <c r="AH858" i="27"/>
  <c r="C859" i="27"/>
  <c r="D859" i="27"/>
  <c r="F859" i="27"/>
  <c r="H859" i="27"/>
  <c r="K859" i="27"/>
  <c r="L859" i="27"/>
  <c r="M859" i="27" s="1"/>
  <c r="O859" i="27"/>
  <c r="U859" i="27"/>
  <c r="X859" i="27"/>
  <c r="Z859" i="27"/>
  <c r="AB859" i="27"/>
  <c r="AD859" i="27"/>
  <c r="AH859" i="27"/>
  <c r="C860" i="27"/>
  <c r="D860" i="27"/>
  <c r="F860" i="27"/>
  <c r="H860" i="27"/>
  <c r="K860" i="27"/>
  <c r="L860" i="27" s="1"/>
  <c r="M860" i="27" s="1"/>
  <c r="O860" i="27"/>
  <c r="U860" i="27"/>
  <c r="X860" i="27"/>
  <c r="Z860" i="27"/>
  <c r="AB860" i="27"/>
  <c r="AD860" i="27"/>
  <c r="AH860" i="27"/>
  <c r="C861" i="27"/>
  <c r="D861" i="27"/>
  <c r="F861" i="27"/>
  <c r="H861" i="27"/>
  <c r="K861" i="27"/>
  <c r="L861" i="27"/>
  <c r="M861" i="27" s="1"/>
  <c r="O861" i="27"/>
  <c r="U861" i="27"/>
  <c r="X861" i="27"/>
  <c r="Z861" i="27"/>
  <c r="AB861" i="27"/>
  <c r="AD861" i="27"/>
  <c r="AH861" i="27"/>
  <c r="C862" i="27"/>
  <c r="D862" i="27"/>
  <c r="F862" i="27"/>
  <c r="H862" i="27"/>
  <c r="K862" i="27"/>
  <c r="L862" i="27" s="1"/>
  <c r="M862" i="27" s="1"/>
  <c r="O862" i="27"/>
  <c r="U862" i="27"/>
  <c r="X862" i="27"/>
  <c r="Z862" i="27"/>
  <c r="AB862" i="27"/>
  <c r="AD862" i="27"/>
  <c r="AH862" i="27"/>
  <c r="C863" i="27"/>
  <c r="D863" i="27"/>
  <c r="F863" i="27"/>
  <c r="H863" i="27"/>
  <c r="K863" i="27"/>
  <c r="L863" i="27" s="1"/>
  <c r="M863" i="27" s="1"/>
  <c r="O863" i="27"/>
  <c r="U863" i="27"/>
  <c r="V863" i="27" s="1"/>
  <c r="X863" i="27"/>
  <c r="Z863" i="27"/>
  <c r="AB863" i="27"/>
  <c r="AD863" i="27"/>
  <c r="AH863" i="27"/>
  <c r="C864" i="27"/>
  <c r="D864" i="27"/>
  <c r="F864" i="27"/>
  <c r="H864" i="27"/>
  <c r="K864" i="27"/>
  <c r="L864" i="27" s="1"/>
  <c r="M864" i="27" s="1"/>
  <c r="O864" i="27"/>
  <c r="U864" i="27"/>
  <c r="X864" i="27"/>
  <c r="Z864" i="27"/>
  <c r="AB864" i="27"/>
  <c r="AD864" i="27"/>
  <c r="AH864" i="27"/>
  <c r="C865" i="27"/>
  <c r="D865" i="27"/>
  <c r="F865" i="27"/>
  <c r="H865" i="27"/>
  <c r="K865" i="27"/>
  <c r="L865" i="27" s="1"/>
  <c r="M865" i="27" s="1"/>
  <c r="O865" i="27"/>
  <c r="U865" i="27"/>
  <c r="X865" i="27"/>
  <c r="Z865" i="27"/>
  <c r="AB865" i="27"/>
  <c r="AD865" i="27"/>
  <c r="AH865" i="27"/>
  <c r="C866" i="27"/>
  <c r="D866" i="27"/>
  <c r="F866" i="27"/>
  <c r="H866" i="27"/>
  <c r="K866" i="27"/>
  <c r="L866" i="27" s="1"/>
  <c r="M866" i="27" s="1"/>
  <c r="O866" i="27"/>
  <c r="U866" i="27"/>
  <c r="X866" i="27"/>
  <c r="Z866" i="27"/>
  <c r="AB866" i="27"/>
  <c r="AD866" i="27"/>
  <c r="AH866" i="27"/>
  <c r="C867" i="27"/>
  <c r="D867" i="27"/>
  <c r="F867" i="27"/>
  <c r="H867" i="27"/>
  <c r="K867" i="27"/>
  <c r="L867" i="27"/>
  <c r="M867" i="27" s="1"/>
  <c r="O867" i="27"/>
  <c r="U867" i="27"/>
  <c r="X867" i="27"/>
  <c r="Z867" i="27"/>
  <c r="AB867" i="27"/>
  <c r="AD867" i="27"/>
  <c r="AH867" i="27"/>
  <c r="C868" i="27"/>
  <c r="D868" i="27"/>
  <c r="F868" i="27"/>
  <c r="H868" i="27"/>
  <c r="K868" i="27"/>
  <c r="L868" i="27" s="1"/>
  <c r="M868" i="27" s="1"/>
  <c r="O868" i="27"/>
  <c r="U868" i="27"/>
  <c r="X868" i="27"/>
  <c r="Z868" i="27"/>
  <c r="AB868" i="27"/>
  <c r="AD868" i="27"/>
  <c r="AH868" i="27"/>
  <c r="C869" i="27"/>
  <c r="D869" i="27"/>
  <c r="F869" i="27"/>
  <c r="H869" i="27"/>
  <c r="K869" i="27"/>
  <c r="L869" i="27" s="1"/>
  <c r="M869" i="27" s="1"/>
  <c r="O869" i="27"/>
  <c r="U869" i="27"/>
  <c r="X869" i="27"/>
  <c r="Z869" i="27"/>
  <c r="AB869" i="27"/>
  <c r="AD869" i="27"/>
  <c r="AH869" i="27"/>
  <c r="C870" i="27"/>
  <c r="D870" i="27"/>
  <c r="F870" i="27"/>
  <c r="H870" i="27"/>
  <c r="K870" i="27"/>
  <c r="L870" i="27" s="1"/>
  <c r="M870" i="27" s="1"/>
  <c r="O870" i="27"/>
  <c r="U870" i="27"/>
  <c r="X870" i="27"/>
  <c r="Z870" i="27"/>
  <c r="AB870" i="27"/>
  <c r="AD870" i="27"/>
  <c r="AH870" i="27"/>
  <c r="C871" i="27"/>
  <c r="D871" i="27"/>
  <c r="F871" i="27"/>
  <c r="H871" i="27"/>
  <c r="K871" i="27"/>
  <c r="L871" i="27" s="1"/>
  <c r="M871" i="27" s="1"/>
  <c r="O871" i="27"/>
  <c r="U871" i="27"/>
  <c r="V871" i="27" s="1"/>
  <c r="X871" i="27"/>
  <c r="Z871" i="27"/>
  <c r="AB871" i="27"/>
  <c r="AD871" i="27"/>
  <c r="AH871" i="27"/>
  <c r="C872" i="27"/>
  <c r="D872" i="27"/>
  <c r="F872" i="27"/>
  <c r="H872" i="27"/>
  <c r="K872" i="27"/>
  <c r="L872" i="27" s="1"/>
  <c r="M872" i="27" s="1"/>
  <c r="O872" i="27"/>
  <c r="U872" i="27"/>
  <c r="X872" i="27"/>
  <c r="Z872" i="27"/>
  <c r="AB872" i="27"/>
  <c r="AD872" i="27"/>
  <c r="AH872" i="27"/>
  <c r="C873" i="27"/>
  <c r="D873" i="27"/>
  <c r="F873" i="27"/>
  <c r="H873" i="27"/>
  <c r="K873" i="27"/>
  <c r="L873" i="27" s="1"/>
  <c r="M873" i="27" s="1"/>
  <c r="O873" i="27"/>
  <c r="U873" i="27"/>
  <c r="V873" i="27" s="1"/>
  <c r="X873" i="27"/>
  <c r="Z873" i="27"/>
  <c r="AB873" i="27"/>
  <c r="AD873" i="27"/>
  <c r="AH873" i="27"/>
  <c r="C874" i="27"/>
  <c r="D874" i="27"/>
  <c r="F874" i="27"/>
  <c r="H874" i="27"/>
  <c r="K874" i="27"/>
  <c r="L874" i="27" s="1"/>
  <c r="M874" i="27" s="1"/>
  <c r="O874" i="27"/>
  <c r="U874" i="27"/>
  <c r="X874" i="27"/>
  <c r="Z874" i="27"/>
  <c r="AB874" i="27"/>
  <c r="AD874" i="27"/>
  <c r="AH874" i="27"/>
  <c r="C875" i="27"/>
  <c r="D875" i="27"/>
  <c r="F875" i="27"/>
  <c r="H875" i="27"/>
  <c r="K875" i="27"/>
  <c r="L875" i="27"/>
  <c r="M875" i="27" s="1"/>
  <c r="O875" i="27"/>
  <c r="U875" i="27"/>
  <c r="X875" i="27"/>
  <c r="Z875" i="27"/>
  <c r="AB875" i="27"/>
  <c r="AD875" i="27"/>
  <c r="AH875" i="27"/>
  <c r="C876" i="27"/>
  <c r="D876" i="27"/>
  <c r="F876" i="27"/>
  <c r="H876" i="27"/>
  <c r="K876" i="27"/>
  <c r="L876" i="27" s="1"/>
  <c r="M876" i="27" s="1"/>
  <c r="O876" i="27"/>
  <c r="U876" i="27"/>
  <c r="X876" i="27"/>
  <c r="Z876" i="27"/>
  <c r="AB876" i="27"/>
  <c r="AD876" i="27"/>
  <c r="AH876" i="27"/>
  <c r="C877" i="27"/>
  <c r="D877" i="27"/>
  <c r="F877" i="27"/>
  <c r="H877" i="27"/>
  <c r="K877" i="27"/>
  <c r="L877" i="27" s="1"/>
  <c r="M877" i="27" s="1"/>
  <c r="O877" i="27"/>
  <c r="U877" i="27"/>
  <c r="X877" i="27"/>
  <c r="Z877" i="27"/>
  <c r="AB877" i="27"/>
  <c r="AD877" i="27"/>
  <c r="AH877" i="27"/>
  <c r="C878" i="27"/>
  <c r="D878" i="27"/>
  <c r="F878" i="27"/>
  <c r="H878" i="27"/>
  <c r="K878" i="27"/>
  <c r="L878" i="27" s="1"/>
  <c r="M878" i="27" s="1"/>
  <c r="O878" i="27"/>
  <c r="V878" i="27" s="1"/>
  <c r="AE878" i="27" s="1"/>
  <c r="U878" i="27"/>
  <c r="X878" i="27"/>
  <c r="Z878" i="27"/>
  <c r="AB878" i="27"/>
  <c r="AD878" i="27"/>
  <c r="AH878" i="27"/>
  <c r="C879" i="27"/>
  <c r="D879" i="27"/>
  <c r="F879" i="27"/>
  <c r="H879" i="27"/>
  <c r="K879" i="27"/>
  <c r="L879" i="27" s="1"/>
  <c r="M879" i="27" s="1"/>
  <c r="O879" i="27"/>
  <c r="U879" i="27"/>
  <c r="X879" i="27"/>
  <c r="Z879" i="27"/>
  <c r="AB879" i="27"/>
  <c r="AD879" i="27"/>
  <c r="AH879" i="27"/>
  <c r="C880" i="27"/>
  <c r="D880" i="27"/>
  <c r="F880" i="27"/>
  <c r="H880" i="27"/>
  <c r="K880" i="27"/>
  <c r="L880" i="27" s="1"/>
  <c r="M880" i="27" s="1"/>
  <c r="O880" i="27"/>
  <c r="U880" i="27"/>
  <c r="X880" i="27"/>
  <c r="Z880" i="27"/>
  <c r="AB880" i="27"/>
  <c r="AD880" i="27"/>
  <c r="AH880" i="27"/>
  <c r="C881" i="27"/>
  <c r="D881" i="27"/>
  <c r="F881" i="27"/>
  <c r="H881" i="27"/>
  <c r="K881" i="27"/>
  <c r="L881" i="27" s="1"/>
  <c r="M881" i="27" s="1"/>
  <c r="O881" i="27"/>
  <c r="U881" i="27"/>
  <c r="X881" i="27"/>
  <c r="Z881" i="27"/>
  <c r="AB881" i="27"/>
  <c r="AD881" i="27"/>
  <c r="AH881" i="27"/>
  <c r="C882" i="27"/>
  <c r="D882" i="27"/>
  <c r="F882" i="27"/>
  <c r="H882" i="27"/>
  <c r="K882" i="27"/>
  <c r="L882" i="27" s="1"/>
  <c r="M882" i="27" s="1"/>
  <c r="O882" i="27"/>
  <c r="U882" i="27"/>
  <c r="V882" i="27"/>
  <c r="AE882" i="27" s="1"/>
  <c r="X882" i="27"/>
  <c r="Z882" i="27"/>
  <c r="AB882" i="27"/>
  <c r="AD882" i="27"/>
  <c r="AH882" i="27"/>
  <c r="C883" i="27"/>
  <c r="D883" i="27"/>
  <c r="F883" i="27"/>
  <c r="H883" i="27"/>
  <c r="K883" i="27"/>
  <c r="L883" i="27" s="1"/>
  <c r="M883" i="27" s="1"/>
  <c r="O883" i="27"/>
  <c r="U883" i="27"/>
  <c r="V883" i="27" s="1"/>
  <c r="X883" i="27"/>
  <c r="Z883" i="27"/>
  <c r="AB883" i="27"/>
  <c r="AD883" i="27"/>
  <c r="AH883" i="27"/>
  <c r="C884" i="27"/>
  <c r="D884" i="27"/>
  <c r="F884" i="27"/>
  <c r="H884" i="27"/>
  <c r="K884" i="27"/>
  <c r="L884" i="27" s="1"/>
  <c r="M884" i="27" s="1"/>
  <c r="O884" i="27"/>
  <c r="U884" i="27"/>
  <c r="V884" i="27" s="1"/>
  <c r="AE884" i="27" s="1"/>
  <c r="X884" i="27"/>
  <c r="Z884" i="27"/>
  <c r="AB884" i="27"/>
  <c r="AD884" i="27"/>
  <c r="AH884" i="27"/>
  <c r="C885" i="27"/>
  <c r="D885" i="27"/>
  <c r="F885" i="27"/>
  <c r="H885" i="27"/>
  <c r="K885" i="27"/>
  <c r="L885" i="27" s="1"/>
  <c r="M885" i="27" s="1"/>
  <c r="O885" i="27"/>
  <c r="U885" i="27"/>
  <c r="X885" i="27"/>
  <c r="Z885" i="27"/>
  <c r="AB885" i="27"/>
  <c r="AD885" i="27"/>
  <c r="AH885" i="27"/>
  <c r="C886" i="27"/>
  <c r="D886" i="27"/>
  <c r="F886" i="27"/>
  <c r="H886" i="27"/>
  <c r="K886" i="27"/>
  <c r="L886" i="27" s="1"/>
  <c r="M886" i="27" s="1"/>
  <c r="O886" i="27"/>
  <c r="U886" i="27"/>
  <c r="V886" i="27"/>
  <c r="AE886" i="27" s="1"/>
  <c r="X886" i="27"/>
  <c r="Z886" i="27"/>
  <c r="AB886" i="27"/>
  <c r="AD886" i="27"/>
  <c r="AH886" i="27"/>
  <c r="C887" i="27"/>
  <c r="D887" i="27"/>
  <c r="F887" i="27"/>
  <c r="H887" i="27"/>
  <c r="K887" i="27"/>
  <c r="L887" i="27" s="1"/>
  <c r="M887" i="27" s="1"/>
  <c r="O887" i="27"/>
  <c r="U887" i="27"/>
  <c r="X887" i="27"/>
  <c r="Z887" i="27"/>
  <c r="AB887" i="27"/>
  <c r="AD887" i="27"/>
  <c r="AH887" i="27"/>
  <c r="C888" i="27"/>
  <c r="D888" i="27"/>
  <c r="F888" i="27"/>
  <c r="H888" i="27"/>
  <c r="K888" i="27"/>
  <c r="L888" i="27" s="1"/>
  <c r="M888" i="27" s="1"/>
  <c r="O888" i="27"/>
  <c r="U888" i="27"/>
  <c r="V888" i="27" s="1"/>
  <c r="AE888" i="27" s="1"/>
  <c r="X888" i="27"/>
  <c r="Z888" i="27"/>
  <c r="AB888" i="27"/>
  <c r="AD888" i="27"/>
  <c r="AH888" i="27"/>
  <c r="C889" i="27"/>
  <c r="D889" i="27"/>
  <c r="F889" i="27"/>
  <c r="H889" i="27"/>
  <c r="K889" i="27"/>
  <c r="L889" i="27" s="1"/>
  <c r="M889" i="27" s="1"/>
  <c r="O889" i="27"/>
  <c r="U889" i="27"/>
  <c r="X889" i="27"/>
  <c r="Z889" i="27"/>
  <c r="AB889" i="27"/>
  <c r="AD889" i="27"/>
  <c r="AH889" i="27"/>
  <c r="C890" i="27"/>
  <c r="D890" i="27"/>
  <c r="F890" i="27"/>
  <c r="H890" i="27"/>
  <c r="K890" i="27"/>
  <c r="L890" i="27" s="1"/>
  <c r="M890" i="27" s="1"/>
  <c r="O890" i="27"/>
  <c r="V890" i="27" s="1"/>
  <c r="AE890" i="27" s="1"/>
  <c r="U890" i="27"/>
  <c r="X890" i="27"/>
  <c r="Z890" i="27"/>
  <c r="AB890" i="27"/>
  <c r="AD890" i="27"/>
  <c r="AH890" i="27"/>
  <c r="C891" i="27"/>
  <c r="D891" i="27"/>
  <c r="F891" i="27"/>
  <c r="H891" i="27"/>
  <c r="K891" i="27"/>
  <c r="L891" i="27" s="1"/>
  <c r="M891" i="27" s="1"/>
  <c r="O891" i="27"/>
  <c r="U891" i="27"/>
  <c r="X891" i="27"/>
  <c r="Z891" i="27"/>
  <c r="AB891" i="27"/>
  <c r="AD891" i="27"/>
  <c r="AH891" i="27"/>
  <c r="C892" i="27"/>
  <c r="D892" i="27"/>
  <c r="F892" i="27"/>
  <c r="H892" i="27"/>
  <c r="K892" i="27"/>
  <c r="L892" i="27" s="1"/>
  <c r="M892" i="27" s="1"/>
  <c r="O892" i="27"/>
  <c r="U892" i="27"/>
  <c r="X892" i="27"/>
  <c r="Z892" i="27"/>
  <c r="AB892" i="27"/>
  <c r="AD892" i="27"/>
  <c r="AH892" i="27"/>
  <c r="C893" i="27"/>
  <c r="D893" i="27"/>
  <c r="F893" i="27"/>
  <c r="H893" i="27"/>
  <c r="K893" i="27"/>
  <c r="L893" i="27" s="1"/>
  <c r="M893" i="27" s="1"/>
  <c r="O893" i="27"/>
  <c r="U893" i="27"/>
  <c r="X893" i="27"/>
  <c r="Z893" i="27"/>
  <c r="AB893" i="27"/>
  <c r="AD893" i="27"/>
  <c r="AH893" i="27"/>
  <c r="C894" i="27"/>
  <c r="D894" i="27"/>
  <c r="F894" i="27"/>
  <c r="H894" i="27"/>
  <c r="K894" i="27"/>
  <c r="L894" i="27" s="1"/>
  <c r="M894" i="27" s="1"/>
  <c r="O894" i="27"/>
  <c r="V894" i="27" s="1"/>
  <c r="AE894" i="27" s="1"/>
  <c r="U894" i="27"/>
  <c r="X894" i="27"/>
  <c r="Z894" i="27"/>
  <c r="AB894" i="27"/>
  <c r="AD894" i="27"/>
  <c r="AH894" i="27"/>
  <c r="C895" i="27"/>
  <c r="D895" i="27"/>
  <c r="F895" i="27"/>
  <c r="H895" i="27"/>
  <c r="K895" i="27"/>
  <c r="L895" i="27" s="1"/>
  <c r="M895" i="27" s="1"/>
  <c r="O895" i="27"/>
  <c r="U895" i="27"/>
  <c r="X895" i="27"/>
  <c r="Z895" i="27"/>
  <c r="AB895" i="27"/>
  <c r="AD895" i="27"/>
  <c r="AH895" i="27"/>
  <c r="C896" i="27"/>
  <c r="D896" i="27"/>
  <c r="F896" i="27"/>
  <c r="H896" i="27"/>
  <c r="K896" i="27"/>
  <c r="L896" i="27" s="1"/>
  <c r="M896" i="27" s="1"/>
  <c r="O896" i="27"/>
  <c r="U896" i="27"/>
  <c r="X896" i="27"/>
  <c r="Z896" i="27"/>
  <c r="AB896" i="27"/>
  <c r="AD896" i="27"/>
  <c r="AH896" i="27"/>
  <c r="C897" i="27"/>
  <c r="D897" i="27"/>
  <c r="F897" i="27"/>
  <c r="H897" i="27"/>
  <c r="K897" i="27"/>
  <c r="L897" i="27" s="1"/>
  <c r="M897" i="27" s="1"/>
  <c r="O897" i="27"/>
  <c r="U897" i="27"/>
  <c r="X897" i="27"/>
  <c r="Z897" i="27"/>
  <c r="AB897" i="27"/>
  <c r="AD897" i="27"/>
  <c r="AH897" i="27"/>
  <c r="C898" i="27"/>
  <c r="D898" i="27"/>
  <c r="F898" i="27"/>
  <c r="H898" i="27"/>
  <c r="K898" i="27"/>
  <c r="L898" i="27" s="1"/>
  <c r="M898" i="27" s="1"/>
  <c r="O898" i="27"/>
  <c r="U898" i="27"/>
  <c r="V898" i="27"/>
  <c r="X898" i="27"/>
  <c r="Z898" i="27"/>
  <c r="AB898" i="27"/>
  <c r="AD898" i="27"/>
  <c r="AH898" i="27"/>
  <c r="C899" i="27"/>
  <c r="D899" i="27"/>
  <c r="F899" i="27"/>
  <c r="H899" i="27"/>
  <c r="K899" i="27"/>
  <c r="L899" i="27" s="1"/>
  <c r="M899" i="27" s="1"/>
  <c r="O899" i="27"/>
  <c r="U899" i="27"/>
  <c r="V899" i="27" s="1"/>
  <c r="AE899" i="27" s="1"/>
  <c r="X899" i="27"/>
  <c r="Z899" i="27"/>
  <c r="AB899" i="27"/>
  <c r="AD899" i="27"/>
  <c r="AH899" i="27"/>
  <c r="C900" i="27"/>
  <c r="D900" i="27"/>
  <c r="F900" i="27"/>
  <c r="H900" i="27"/>
  <c r="K900" i="27"/>
  <c r="L900" i="27" s="1"/>
  <c r="M900" i="27" s="1"/>
  <c r="O900" i="27"/>
  <c r="U900" i="27"/>
  <c r="V900" i="27" s="1"/>
  <c r="X900" i="27"/>
  <c r="Z900" i="27"/>
  <c r="AB900" i="27"/>
  <c r="AD900" i="27"/>
  <c r="AH900" i="27"/>
  <c r="C901" i="27"/>
  <c r="D901" i="27"/>
  <c r="F901" i="27"/>
  <c r="H901" i="27"/>
  <c r="K901" i="27"/>
  <c r="L901" i="27" s="1"/>
  <c r="M901" i="27" s="1"/>
  <c r="O901" i="27"/>
  <c r="U901" i="27"/>
  <c r="X901" i="27"/>
  <c r="Z901" i="27"/>
  <c r="AB901" i="27"/>
  <c r="AD901" i="27"/>
  <c r="AH901" i="27"/>
  <c r="C902" i="27"/>
  <c r="D902" i="27"/>
  <c r="F902" i="27"/>
  <c r="H902" i="27"/>
  <c r="K902" i="27"/>
  <c r="L902" i="27" s="1"/>
  <c r="M902" i="27" s="1"/>
  <c r="O902" i="27"/>
  <c r="U902" i="27"/>
  <c r="V902" i="27" s="1"/>
  <c r="AE902" i="27" s="1"/>
  <c r="X902" i="27"/>
  <c r="Z902" i="27"/>
  <c r="AB902" i="27"/>
  <c r="AD902" i="27"/>
  <c r="AH902" i="27"/>
  <c r="C903" i="27"/>
  <c r="D903" i="27"/>
  <c r="F903" i="27"/>
  <c r="H903" i="27"/>
  <c r="K903" i="27"/>
  <c r="L903" i="27" s="1"/>
  <c r="M903" i="27" s="1"/>
  <c r="O903" i="27"/>
  <c r="U903" i="27"/>
  <c r="V903" i="27" s="1"/>
  <c r="AE903" i="27" s="1"/>
  <c r="X903" i="27"/>
  <c r="Z903" i="27"/>
  <c r="AB903" i="27"/>
  <c r="AD903" i="27"/>
  <c r="AH903" i="27"/>
  <c r="C904" i="27"/>
  <c r="D904" i="27"/>
  <c r="F904" i="27"/>
  <c r="H904" i="27"/>
  <c r="K904" i="27"/>
  <c r="L904" i="27" s="1"/>
  <c r="M904" i="27" s="1"/>
  <c r="O904" i="27"/>
  <c r="U904" i="27"/>
  <c r="X904" i="27"/>
  <c r="Z904" i="27"/>
  <c r="AB904" i="27"/>
  <c r="AD904" i="27"/>
  <c r="AH904" i="27"/>
  <c r="C905" i="27"/>
  <c r="D905" i="27"/>
  <c r="F905" i="27"/>
  <c r="H905" i="27"/>
  <c r="K905" i="27"/>
  <c r="L905" i="27" s="1"/>
  <c r="M905" i="27" s="1"/>
  <c r="O905" i="27"/>
  <c r="U905" i="27"/>
  <c r="X905" i="27"/>
  <c r="Z905" i="27"/>
  <c r="AB905" i="27"/>
  <c r="AD905" i="27"/>
  <c r="AH905" i="27"/>
  <c r="C906" i="27"/>
  <c r="D906" i="27"/>
  <c r="F906" i="27"/>
  <c r="H906" i="27"/>
  <c r="K906" i="27"/>
  <c r="L906" i="27" s="1"/>
  <c r="M906" i="27" s="1"/>
  <c r="O906" i="27"/>
  <c r="V906" i="27" s="1"/>
  <c r="AE906" i="27" s="1"/>
  <c r="U906" i="27"/>
  <c r="X906" i="27"/>
  <c r="Z906" i="27"/>
  <c r="AB906" i="27"/>
  <c r="AD906" i="27"/>
  <c r="AH906" i="27"/>
  <c r="C907" i="27"/>
  <c r="D907" i="27"/>
  <c r="F907" i="27"/>
  <c r="H907" i="27"/>
  <c r="K907" i="27"/>
  <c r="L907" i="27" s="1"/>
  <c r="M907" i="27" s="1"/>
  <c r="O907" i="27"/>
  <c r="U907" i="27"/>
  <c r="X907" i="27"/>
  <c r="Z907" i="27"/>
  <c r="AB907" i="27"/>
  <c r="AD907" i="27"/>
  <c r="AH907" i="27"/>
  <c r="C908" i="27"/>
  <c r="D908" i="27"/>
  <c r="F908" i="27"/>
  <c r="H908" i="27"/>
  <c r="K908" i="27"/>
  <c r="L908" i="27" s="1"/>
  <c r="M908" i="27" s="1"/>
  <c r="O908" i="27"/>
  <c r="U908" i="27"/>
  <c r="X908" i="27"/>
  <c r="Z908" i="27"/>
  <c r="AB908" i="27"/>
  <c r="AD908" i="27"/>
  <c r="AH908" i="27"/>
  <c r="C909" i="27"/>
  <c r="D909" i="27"/>
  <c r="F909" i="27"/>
  <c r="H909" i="27"/>
  <c r="K909" i="27"/>
  <c r="L909" i="27" s="1"/>
  <c r="M909" i="27" s="1"/>
  <c r="O909" i="27"/>
  <c r="U909" i="27"/>
  <c r="X909" i="27"/>
  <c r="Z909" i="27"/>
  <c r="AB909" i="27"/>
  <c r="AD909" i="27"/>
  <c r="AH909" i="27"/>
  <c r="C910" i="27"/>
  <c r="D910" i="27"/>
  <c r="F910" i="27"/>
  <c r="H910" i="27"/>
  <c r="K910" i="27"/>
  <c r="L910" i="27" s="1"/>
  <c r="M910" i="27" s="1"/>
  <c r="O910" i="27"/>
  <c r="V910" i="27" s="1"/>
  <c r="AE910" i="27" s="1"/>
  <c r="U910" i="27"/>
  <c r="X910" i="27"/>
  <c r="Z910" i="27"/>
  <c r="AB910" i="27"/>
  <c r="AD910" i="27"/>
  <c r="AH910" i="27"/>
  <c r="C911" i="27"/>
  <c r="D911" i="27"/>
  <c r="F911" i="27"/>
  <c r="H911" i="27"/>
  <c r="K911" i="27"/>
  <c r="L911" i="27" s="1"/>
  <c r="M911" i="27" s="1"/>
  <c r="O911" i="27"/>
  <c r="U911" i="27"/>
  <c r="X911" i="27"/>
  <c r="Z911" i="27"/>
  <c r="AB911" i="27"/>
  <c r="AD911" i="27"/>
  <c r="AH911" i="27"/>
  <c r="C912" i="27"/>
  <c r="D912" i="27"/>
  <c r="F912" i="27"/>
  <c r="H912" i="27"/>
  <c r="K912" i="27"/>
  <c r="L912" i="27" s="1"/>
  <c r="M912" i="27" s="1"/>
  <c r="O912" i="27"/>
  <c r="U912" i="27"/>
  <c r="X912" i="27"/>
  <c r="Z912" i="27"/>
  <c r="AB912" i="27"/>
  <c r="AD912" i="27"/>
  <c r="AH912" i="27"/>
  <c r="C913" i="27"/>
  <c r="D913" i="27"/>
  <c r="F913" i="27"/>
  <c r="H913" i="27"/>
  <c r="K913" i="27"/>
  <c r="L913" i="27" s="1"/>
  <c r="M913" i="27" s="1"/>
  <c r="O913" i="27"/>
  <c r="U913" i="27"/>
  <c r="X913" i="27"/>
  <c r="Z913" i="27"/>
  <c r="AB913" i="27"/>
  <c r="AD913" i="27"/>
  <c r="AH913" i="27"/>
  <c r="C914" i="27"/>
  <c r="D914" i="27"/>
  <c r="F914" i="27"/>
  <c r="H914" i="27"/>
  <c r="K914" i="27"/>
  <c r="L914" i="27" s="1"/>
  <c r="M914" i="27" s="1"/>
  <c r="O914" i="27"/>
  <c r="U914" i="27"/>
  <c r="V914" i="27"/>
  <c r="AE914" i="27" s="1"/>
  <c r="X914" i="27"/>
  <c r="Z914" i="27"/>
  <c r="AB914" i="27"/>
  <c r="AD914" i="27"/>
  <c r="AH914" i="27"/>
  <c r="C915" i="27"/>
  <c r="D915" i="27"/>
  <c r="F915" i="27"/>
  <c r="H915" i="27"/>
  <c r="K915" i="27"/>
  <c r="L915" i="27" s="1"/>
  <c r="M915" i="27" s="1"/>
  <c r="O915" i="27"/>
  <c r="U915" i="27"/>
  <c r="V915" i="27" s="1"/>
  <c r="X915" i="27"/>
  <c r="Z915" i="27"/>
  <c r="AB915" i="27"/>
  <c r="AD915" i="27"/>
  <c r="AH915" i="27"/>
  <c r="C916" i="27"/>
  <c r="D916" i="27"/>
  <c r="F916" i="27"/>
  <c r="H916" i="27"/>
  <c r="K916" i="27"/>
  <c r="L916" i="27" s="1"/>
  <c r="M916" i="27" s="1"/>
  <c r="O916" i="27"/>
  <c r="U916" i="27"/>
  <c r="X916" i="27"/>
  <c r="Z916" i="27"/>
  <c r="AB916" i="27"/>
  <c r="AD916" i="27"/>
  <c r="AH916" i="27"/>
  <c r="C917" i="27"/>
  <c r="D917" i="27"/>
  <c r="F917" i="27"/>
  <c r="H917" i="27"/>
  <c r="K917" i="27"/>
  <c r="L917" i="27" s="1"/>
  <c r="M917" i="27" s="1"/>
  <c r="O917" i="27"/>
  <c r="U917" i="27"/>
  <c r="X917" i="27"/>
  <c r="Z917" i="27"/>
  <c r="AB917" i="27"/>
  <c r="AD917" i="27"/>
  <c r="AH917" i="27"/>
  <c r="C918" i="27"/>
  <c r="D918" i="27"/>
  <c r="F918" i="27"/>
  <c r="H918" i="27"/>
  <c r="K918" i="27"/>
  <c r="L918" i="27" s="1"/>
  <c r="M918" i="27" s="1"/>
  <c r="O918" i="27"/>
  <c r="U918" i="27"/>
  <c r="V918" i="27"/>
  <c r="AE918" i="27" s="1"/>
  <c r="X918" i="27"/>
  <c r="Z918" i="27"/>
  <c r="AB918" i="27"/>
  <c r="AD918" i="27"/>
  <c r="AH918" i="27"/>
  <c r="C919" i="27"/>
  <c r="D919" i="27"/>
  <c r="F919" i="27"/>
  <c r="H919" i="27"/>
  <c r="K919" i="27"/>
  <c r="L919" i="27" s="1"/>
  <c r="M919" i="27" s="1"/>
  <c r="O919" i="27"/>
  <c r="U919" i="27"/>
  <c r="X919" i="27"/>
  <c r="Z919" i="27"/>
  <c r="AB919" i="27"/>
  <c r="AD919" i="27"/>
  <c r="AH919" i="27"/>
  <c r="C920" i="27"/>
  <c r="D920" i="27"/>
  <c r="F920" i="27"/>
  <c r="H920" i="27"/>
  <c r="K920" i="27"/>
  <c r="L920" i="27" s="1"/>
  <c r="M920" i="27" s="1"/>
  <c r="O920" i="27"/>
  <c r="U920" i="27"/>
  <c r="V920" i="27" s="1"/>
  <c r="AE920" i="27" s="1"/>
  <c r="X920" i="27"/>
  <c r="Z920" i="27"/>
  <c r="AB920" i="27"/>
  <c r="AD920" i="27"/>
  <c r="AH920" i="27"/>
  <c r="C921" i="27"/>
  <c r="D921" i="27"/>
  <c r="F921" i="27"/>
  <c r="H921" i="27"/>
  <c r="K921" i="27"/>
  <c r="L921" i="27" s="1"/>
  <c r="M921" i="27" s="1"/>
  <c r="O921" i="27"/>
  <c r="U921" i="27"/>
  <c r="X921" i="27"/>
  <c r="Z921" i="27"/>
  <c r="AB921" i="27"/>
  <c r="AD921" i="27"/>
  <c r="AH921" i="27"/>
  <c r="C922" i="27"/>
  <c r="D922" i="27"/>
  <c r="F922" i="27"/>
  <c r="H922" i="27"/>
  <c r="K922" i="27"/>
  <c r="L922" i="27" s="1"/>
  <c r="M922" i="27" s="1"/>
  <c r="O922" i="27"/>
  <c r="V922" i="27" s="1"/>
  <c r="AE922" i="27" s="1"/>
  <c r="U922" i="27"/>
  <c r="X922" i="27"/>
  <c r="Z922" i="27"/>
  <c r="AB922" i="27"/>
  <c r="AD922" i="27"/>
  <c r="AH922" i="27"/>
  <c r="C923" i="27"/>
  <c r="D923" i="27"/>
  <c r="F923" i="27"/>
  <c r="H923" i="27"/>
  <c r="K923" i="27"/>
  <c r="L923" i="27" s="1"/>
  <c r="M923" i="27" s="1"/>
  <c r="O923" i="27"/>
  <c r="U923" i="27"/>
  <c r="X923" i="27"/>
  <c r="Z923" i="27"/>
  <c r="AB923" i="27"/>
  <c r="AD923" i="27"/>
  <c r="AH923" i="27"/>
  <c r="C924" i="27"/>
  <c r="D924" i="27"/>
  <c r="F924" i="27"/>
  <c r="H924" i="27"/>
  <c r="K924" i="27"/>
  <c r="L924" i="27" s="1"/>
  <c r="M924" i="27" s="1"/>
  <c r="O924" i="27"/>
  <c r="U924" i="27"/>
  <c r="X924" i="27"/>
  <c r="Z924" i="27"/>
  <c r="AB924" i="27"/>
  <c r="AD924" i="27"/>
  <c r="AH924" i="27"/>
  <c r="C925" i="27"/>
  <c r="D925" i="27"/>
  <c r="F925" i="27"/>
  <c r="H925" i="27"/>
  <c r="K925" i="27"/>
  <c r="L925" i="27" s="1"/>
  <c r="M925" i="27" s="1"/>
  <c r="O925" i="27"/>
  <c r="U925" i="27"/>
  <c r="X925" i="27"/>
  <c r="Z925" i="27"/>
  <c r="AB925" i="27"/>
  <c r="AD925" i="27"/>
  <c r="AH925" i="27"/>
  <c r="C926" i="27"/>
  <c r="D926" i="27"/>
  <c r="F926" i="27"/>
  <c r="H926" i="27"/>
  <c r="K926" i="27"/>
  <c r="L926" i="27" s="1"/>
  <c r="M926" i="27" s="1"/>
  <c r="O926" i="27"/>
  <c r="V926" i="27" s="1"/>
  <c r="AE926" i="27" s="1"/>
  <c r="U926" i="27"/>
  <c r="X926" i="27"/>
  <c r="Z926" i="27"/>
  <c r="AB926" i="27"/>
  <c r="AD926" i="27"/>
  <c r="AH926" i="27"/>
  <c r="C927" i="27"/>
  <c r="D927" i="27"/>
  <c r="F927" i="27"/>
  <c r="H927" i="27"/>
  <c r="K927" i="27"/>
  <c r="L927" i="27" s="1"/>
  <c r="M927" i="27" s="1"/>
  <c r="O927" i="27"/>
  <c r="U927" i="27"/>
  <c r="V927" i="27" s="1"/>
  <c r="X927" i="27"/>
  <c r="Z927" i="27"/>
  <c r="AB927" i="27"/>
  <c r="AD927" i="27"/>
  <c r="AH927" i="27"/>
  <c r="C928" i="27"/>
  <c r="D928" i="27"/>
  <c r="F928" i="27"/>
  <c r="H928" i="27"/>
  <c r="K928" i="27"/>
  <c r="L928" i="27" s="1"/>
  <c r="M928" i="27" s="1"/>
  <c r="O928" i="27"/>
  <c r="U928" i="27"/>
  <c r="X928" i="27"/>
  <c r="Z928" i="27"/>
  <c r="AB928" i="27"/>
  <c r="AD928" i="27"/>
  <c r="AH928" i="27"/>
  <c r="C929" i="27"/>
  <c r="D929" i="27"/>
  <c r="F929" i="27"/>
  <c r="H929" i="27"/>
  <c r="K929" i="27"/>
  <c r="L929" i="27" s="1"/>
  <c r="M929" i="27" s="1"/>
  <c r="O929" i="27"/>
  <c r="U929" i="27"/>
  <c r="X929" i="27"/>
  <c r="Z929" i="27"/>
  <c r="AB929" i="27"/>
  <c r="AD929" i="27"/>
  <c r="AH929" i="27"/>
  <c r="C930" i="27"/>
  <c r="D930" i="27"/>
  <c r="F930" i="27"/>
  <c r="H930" i="27"/>
  <c r="K930" i="27"/>
  <c r="L930" i="27" s="1"/>
  <c r="M930" i="27" s="1"/>
  <c r="O930" i="27"/>
  <c r="U930" i="27"/>
  <c r="V930" i="27"/>
  <c r="X930" i="27"/>
  <c r="Z930" i="27"/>
  <c r="AB930" i="27"/>
  <c r="AD930" i="27"/>
  <c r="AH930" i="27"/>
  <c r="C931" i="27"/>
  <c r="D931" i="27"/>
  <c r="F931" i="27"/>
  <c r="H931" i="27"/>
  <c r="K931" i="27"/>
  <c r="L931" i="27" s="1"/>
  <c r="M931" i="27" s="1"/>
  <c r="O931" i="27"/>
  <c r="U931" i="27"/>
  <c r="V931" i="27" s="1"/>
  <c r="AE931" i="27" s="1"/>
  <c r="X931" i="27"/>
  <c r="Z931" i="27"/>
  <c r="AB931" i="27"/>
  <c r="AD931" i="27"/>
  <c r="AH931" i="27"/>
  <c r="C932" i="27"/>
  <c r="D932" i="27"/>
  <c r="F932" i="27"/>
  <c r="H932" i="27"/>
  <c r="K932" i="27"/>
  <c r="L932" i="27" s="1"/>
  <c r="M932" i="27" s="1"/>
  <c r="O932" i="27"/>
  <c r="U932" i="27"/>
  <c r="V932" i="27" s="1"/>
  <c r="X932" i="27"/>
  <c r="Z932" i="27"/>
  <c r="AB932" i="27"/>
  <c r="AD932" i="27"/>
  <c r="AH932" i="27"/>
  <c r="C933" i="27"/>
  <c r="D933" i="27"/>
  <c r="F933" i="27"/>
  <c r="H933" i="27"/>
  <c r="K933" i="27"/>
  <c r="L933" i="27" s="1"/>
  <c r="M933" i="27" s="1"/>
  <c r="O933" i="27"/>
  <c r="U933" i="27"/>
  <c r="X933" i="27"/>
  <c r="Z933" i="27"/>
  <c r="AB933" i="27"/>
  <c r="AD933" i="27"/>
  <c r="AH933" i="27"/>
  <c r="C934" i="27"/>
  <c r="D934" i="27"/>
  <c r="F934" i="27"/>
  <c r="H934" i="27"/>
  <c r="K934" i="27"/>
  <c r="L934" i="27" s="1"/>
  <c r="M934" i="27" s="1"/>
  <c r="O934" i="27"/>
  <c r="U934" i="27"/>
  <c r="V934" i="27" s="1"/>
  <c r="AE934" i="27" s="1"/>
  <c r="X934" i="27"/>
  <c r="Z934" i="27"/>
  <c r="AB934" i="27"/>
  <c r="AD934" i="27"/>
  <c r="AH934" i="27"/>
  <c r="C935" i="27"/>
  <c r="D935" i="27"/>
  <c r="F935" i="27"/>
  <c r="H935" i="27"/>
  <c r="K935" i="27"/>
  <c r="L935" i="27" s="1"/>
  <c r="M935" i="27" s="1"/>
  <c r="O935" i="27"/>
  <c r="U935" i="27"/>
  <c r="V935" i="27" s="1"/>
  <c r="AE935" i="27" s="1"/>
  <c r="X935" i="27"/>
  <c r="Z935" i="27"/>
  <c r="AB935" i="27"/>
  <c r="AD935" i="27"/>
  <c r="AH935" i="27"/>
  <c r="C936" i="27"/>
  <c r="D936" i="27"/>
  <c r="F936" i="27"/>
  <c r="H936" i="27"/>
  <c r="K936" i="27"/>
  <c r="L936" i="27" s="1"/>
  <c r="M936" i="27" s="1"/>
  <c r="O936" i="27"/>
  <c r="U936" i="27"/>
  <c r="X936" i="27"/>
  <c r="Z936" i="27"/>
  <c r="AB936" i="27"/>
  <c r="AD936" i="27"/>
  <c r="AH936" i="27"/>
  <c r="C937" i="27"/>
  <c r="D937" i="27"/>
  <c r="F937" i="27"/>
  <c r="H937" i="27"/>
  <c r="K937" i="27"/>
  <c r="L937" i="27" s="1"/>
  <c r="M937" i="27" s="1"/>
  <c r="O937" i="27"/>
  <c r="U937" i="27"/>
  <c r="X937" i="27"/>
  <c r="Z937" i="27"/>
  <c r="AB937" i="27"/>
  <c r="AD937" i="27"/>
  <c r="AH937" i="27"/>
  <c r="C938" i="27"/>
  <c r="D938" i="27"/>
  <c r="F938" i="27"/>
  <c r="H938" i="27"/>
  <c r="K938" i="27"/>
  <c r="L938" i="27" s="1"/>
  <c r="M938" i="27" s="1"/>
  <c r="O938" i="27"/>
  <c r="V938" i="27" s="1"/>
  <c r="AE938" i="27" s="1"/>
  <c r="U938" i="27"/>
  <c r="X938" i="27"/>
  <c r="Z938" i="27"/>
  <c r="AB938" i="27"/>
  <c r="AD938" i="27"/>
  <c r="AH938" i="27"/>
  <c r="C939" i="27"/>
  <c r="D939" i="27"/>
  <c r="F939" i="27"/>
  <c r="H939" i="27"/>
  <c r="K939" i="27"/>
  <c r="L939" i="27" s="1"/>
  <c r="M939" i="27" s="1"/>
  <c r="O939" i="27"/>
  <c r="U939" i="27"/>
  <c r="X939" i="27"/>
  <c r="Z939" i="27"/>
  <c r="AB939" i="27"/>
  <c r="AD939" i="27"/>
  <c r="AH939" i="27"/>
  <c r="C940" i="27"/>
  <c r="D940" i="27"/>
  <c r="F940" i="27"/>
  <c r="H940" i="27"/>
  <c r="K940" i="27"/>
  <c r="L940" i="27" s="1"/>
  <c r="M940" i="27" s="1"/>
  <c r="O940" i="27"/>
  <c r="U940" i="27"/>
  <c r="X940" i="27"/>
  <c r="Z940" i="27"/>
  <c r="AB940" i="27"/>
  <c r="AD940" i="27"/>
  <c r="AH940" i="27"/>
  <c r="C941" i="27"/>
  <c r="D941" i="27"/>
  <c r="F941" i="27"/>
  <c r="H941" i="27"/>
  <c r="K941" i="27"/>
  <c r="L941" i="27" s="1"/>
  <c r="M941" i="27" s="1"/>
  <c r="O941" i="27"/>
  <c r="U941" i="27"/>
  <c r="X941" i="27"/>
  <c r="Z941" i="27"/>
  <c r="AB941" i="27"/>
  <c r="AD941" i="27"/>
  <c r="AH941" i="27"/>
  <c r="C942" i="27"/>
  <c r="D942" i="27"/>
  <c r="F942" i="27"/>
  <c r="H942" i="27"/>
  <c r="K942" i="27"/>
  <c r="L942" i="27" s="1"/>
  <c r="M942" i="27" s="1"/>
  <c r="O942" i="27"/>
  <c r="U942" i="27"/>
  <c r="V942" i="27"/>
  <c r="AE942" i="27" s="1"/>
  <c r="X942" i="27"/>
  <c r="Z942" i="27"/>
  <c r="AB942" i="27"/>
  <c r="AD942" i="27"/>
  <c r="AH942" i="27"/>
  <c r="C943" i="27"/>
  <c r="D943" i="27"/>
  <c r="F943" i="27"/>
  <c r="H943" i="27"/>
  <c r="K943" i="27"/>
  <c r="L943" i="27" s="1"/>
  <c r="M943" i="27" s="1"/>
  <c r="O943" i="27"/>
  <c r="U943" i="27"/>
  <c r="X943" i="27"/>
  <c r="Z943" i="27"/>
  <c r="AB943" i="27"/>
  <c r="AD943" i="27"/>
  <c r="AH943" i="27"/>
  <c r="C944" i="27"/>
  <c r="D944" i="27"/>
  <c r="F944" i="27"/>
  <c r="H944" i="27"/>
  <c r="K944" i="27"/>
  <c r="L944" i="27" s="1"/>
  <c r="M944" i="27" s="1"/>
  <c r="O944" i="27"/>
  <c r="U944" i="27"/>
  <c r="V944" i="27" s="1"/>
  <c r="X944" i="27"/>
  <c r="Z944" i="27"/>
  <c r="AB944" i="27"/>
  <c r="AD944" i="27"/>
  <c r="AH944" i="27"/>
  <c r="C945" i="27"/>
  <c r="D945" i="27"/>
  <c r="F945" i="27"/>
  <c r="H945" i="27"/>
  <c r="K945" i="27"/>
  <c r="L945" i="27" s="1"/>
  <c r="M945" i="27" s="1"/>
  <c r="O945" i="27"/>
  <c r="U945" i="27"/>
  <c r="X945" i="27"/>
  <c r="Z945" i="27"/>
  <c r="AB945" i="27"/>
  <c r="AD945" i="27"/>
  <c r="AH945" i="27"/>
  <c r="C946" i="27"/>
  <c r="D946" i="27"/>
  <c r="F946" i="27"/>
  <c r="H946" i="27"/>
  <c r="K946" i="27"/>
  <c r="L946" i="27" s="1"/>
  <c r="M946" i="27" s="1"/>
  <c r="O946" i="27"/>
  <c r="U946" i="27"/>
  <c r="V946" i="27"/>
  <c r="AE946" i="27" s="1"/>
  <c r="X946" i="27"/>
  <c r="Z946" i="27"/>
  <c r="AB946" i="27"/>
  <c r="AD946" i="27"/>
  <c r="AH946" i="27"/>
  <c r="C947" i="27"/>
  <c r="D947" i="27"/>
  <c r="F947" i="27"/>
  <c r="H947" i="27"/>
  <c r="K947" i="27"/>
  <c r="L947" i="27" s="1"/>
  <c r="M947" i="27" s="1"/>
  <c r="O947" i="27"/>
  <c r="U947" i="27"/>
  <c r="V947" i="27" s="1"/>
  <c r="X947" i="27"/>
  <c r="Z947" i="27"/>
  <c r="AB947" i="27"/>
  <c r="AD947" i="27"/>
  <c r="AH947" i="27"/>
  <c r="C948" i="27"/>
  <c r="D948" i="27"/>
  <c r="F948" i="27"/>
  <c r="H948" i="27"/>
  <c r="K948" i="27"/>
  <c r="L948" i="27" s="1"/>
  <c r="M948" i="27" s="1"/>
  <c r="O948" i="27"/>
  <c r="U948" i="27"/>
  <c r="V948" i="27" s="1"/>
  <c r="AE948" i="27" s="1"/>
  <c r="X948" i="27"/>
  <c r="Z948" i="27"/>
  <c r="AB948" i="27"/>
  <c r="AD948" i="27"/>
  <c r="AH948" i="27"/>
  <c r="C949" i="27"/>
  <c r="D949" i="27"/>
  <c r="F949" i="27"/>
  <c r="H949" i="27"/>
  <c r="K949" i="27"/>
  <c r="L949" i="27" s="1"/>
  <c r="M949" i="27" s="1"/>
  <c r="O949" i="27"/>
  <c r="U949" i="27"/>
  <c r="X949" i="27"/>
  <c r="Z949" i="27"/>
  <c r="AB949" i="27"/>
  <c r="AD949" i="27"/>
  <c r="AH949" i="27"/>
  <c r="C950" i="27"/>
  <c r="D950" i="27"/>
  <c r="F950" i="27"/>
  <c r="H950" i="27"/>
  <c r="K950" i="27"/>
  <c r="L950" i="27" s="1"/>
  <c r="M950" i="27" s="1"/>
  <c r="O950" i="27"/>
  <c r="U950" i="27"/>
  <c r="V950" i="27" s="1"/>
  <c r="AE950" i="27" s="1"/>
  <c r="X950" i="27"/>
  <c r="Z950" i="27"/>
  <c r="AB950" i="27"/>
  <c r="AD950" i="27"/>
  <c r="AH950" i="27"/>
  <c r="C951" i="27"/>
  <c r="D951" i="27"/>
  <c r="F951" i="27"/>
  <c r="H951" i="27"/>
  <c r="K951" i="27"/>
  <c r="L951" i="27" s="1"/>
  <c r="M951" i="27" s="1"/>
  <c r="O951" i="27"/>
  <c r="U951" i="27"/>
  <c r="X951" i="27"/>
  <c r="Z951" i="27"/>
  <c r="AB951" i="27"/>
  <c r="AD951" i="27"/>
  <c r="AH951" i="27"/>
  <c r="C952" i="27"/>
  <c r="D952" i="27"/>
  <c r="F952" i="27"/>
  <c r="H952" i="27"/>
  <c r="K952" i="27"/>
  <c r="L952" i="27" s="1"/>
  <c r="M952" i="27" s="1"/>
  <c r="O952" i="27"/>
  <c r="U952" i="27"/>
  <c r="V952" i="27"/>
  <c r="AE952" i="27" s="1"/>
  <c r="X952" i="27"/>
  <c r="Z952" i="27"/>
  <c r="AB952" i="27"/>
  <c r="AD952" i="27"/>
  <c r="AH952" i="27"/>
  <c r="C953" i="27"/>
  <c r="D953" i="27"/>
  <c r="F953" i="27"/>
  <c r="H953" i="27"/>
  <c r="K953" i="27"/>
  <c r="L953" i="27" s="1"/>
  <c r="M953" i="27" s="1"/>
  <c r="O953" i="27"/>
  <c r="U953" i="27"/>
  <c r="X953" i="27"/>
  <c r="Z953" i="27"/>
  <c r="AB953" i="27"/>
  <c r="AD953" i="27"/>
  <c r="AH953" i="27"/>
  <c r="C954" i="27"/>
  <c r="D954" i="27"/>
  <c r="F954" i="27"/>
  <c r="H954" i="27"/>
  <c r="K954" i="27"/>
  <c r="L954" i="27" s="1"/>
  <c r="M954" i="27" s="1"/>
  <c r="O954" i="27"/>
  <c r="U954" i="27"/>
  <c r="V954" i="27" s="1"/>
  <c r="AE954" i="27" s="1"/>
  <c r="X954" i="27"/>
  <c r="Z954" i="27"/>
  <c r="AB954" i="27"/>
  <c r="AD954" i="27"/>
  <c r="AH954" i="27"/>
  <c r="C955" i="27"/>
  <c r="D955" i="27"/>
  <c r="F955" i="27"/>
  <c r="H955" i="27"/>
  <c r="K955" i="27"/>
  <c r="L955" i="27" s="1"/>
  <c r="M955" i="27" s="1"/>
  <c r="O955" i="27"/>
  <c r="U955" i="27"/>
  <c r="X955" i="27"/>
  <c r="Z955" i="27"/>
  <c r="AB955" i="27"/>
  <c r="AD955" i="27"/>
  <c r="AH955" i="27"/>
  <c r="C956" i="27"/>
  <c r="D956" i="27"/>
  <c r="F956" i="27"/>
  <c r="H956" i="27"/>
  <c r="K956" i="27"/>
  <c r="L956" i="27" s="1"/>
  <c r="M956" i="27" s="1"/>
  <c r="O956" i="27"/>
  <c r="V956" i="27" s="1"/>
  <c r="AE956" i="27" s="1"/>
  <c r="U956" i="27"/>
  <c r="X956" i="27"/>
  <c r="Z956" i="27"/>
  <c r="AB956" i="27"/>
  <c r="AD956" i="27"/>
  <c r="AH956" i="27"/>
  <c r="C957" i="27"/>
  <c r="D957" i="27"/>
  <c r="F957" i="27"/>
  <c r="H957" i="27"/>
  <c r="K957" i="27"/>
  <c r="L957" i="27" s="1"/>
  <c r="M957" i="27" s="1"/>
  <c r="O957" i="27"/>
  <c r="U957" i="27"/>
  <c r="X957" i="27"/>
  <c r="Z957" i="27"/>
  <c r="AB957" i="27"/>
  <c r="AD957" i="27"/>
  <c r="AH957" i="27"/>
  <c r="C958" i="27"/>
  <c r="D958" i="27"/>
  <c r="F958" i="27"/>
  <c r="H958" i="27"/>
  <c r="K958" i="27"/>
  <c r="L958" i="27" s="1"/>
  <c r="M958" i="27" s="1"/>
  <c r="O958" i="27"/>
  <c r="U958" i="27"/>
  <c r="X958" i="27"/>
  <c r="Z958" i="27"/>
  <c r="AB958" i="27"/>
  <c r="AD958" i="27"/>
  <c r="AH958" i="27"/>
  <c r="C959" i="27"/>
  <c r="D959" i="27"/>
  <c r="F959" i="27"/>
  <c r="H959" i="27"/>
  <c r="K959" i="27"/>
  <c r="L959" i="27" s="1"/>
  <c r="M959" i="27" s="1"/>
  <c r="O959" i="27"/>
  <c r="U959" i="27"/>
  <c r="X959" i="27"/>
  <c r="Z959" i="27"/>
  <c r="AB959" i="27"/>
  <c r="AD959" i="27"/>
  <c r="AH959" i="27"/>
  <c r="C960" i="27"/>
  <c r="D960" i="27"/>
  <c r="F960" i="27"/>
  <c r="H960" i="27"/>
  <c r="K960" i="27"/>
  <c r="L960" i="27" s="1"/>
  <c r="M960" i="27" s="1"/>
  <c r="O960" i="27"/>
  <c r="V960" i="27" s="1"/>
  <c r="AE960" i="27" s="1"/>
  <c r="U960" i="27"/>
  <c r="X960" i="27"/>
  <c r="Z960" i="27"/>
  <c r="AB960" i="27"/>
  <c r="AD960" i="27"/>
  <c r="AH960" i="27"/>
  <c r="C961" i="27"/>
  <c r="D961" i="27"/>
  <c r="F961" i="27"/>
  <c r="H961" i="27"/>
  <c r="K961" i="27"/>
  <c r="L961" i="27" s="1"/>
  <c r="M961" i="27" s="1"/>
  <c r="O961" i="27"/>
  <c r="U961" i="27"/>
  <c r="V961" i="27" s="1"/>
  <c r="X961" i="27"/>
  <c r="Z961" i="27"/>
  <c r="AB961" i="27"/>
  <c r="AD961" i="27"/>
  <c r="AH961" i="27"/>
  <c r="C962" i="27"/>
  <c r="D962" i="27"/>
  <c r="F962" i="27"/>
  <c r="H962" i="27"/>
  <c r="K962" i="27"/>
  <c r="L962" i="27" s="1"/>
  <c r="M962" i="27" s="1"/>
  <c r="O962" i="27"/>
  <c r="U962" i="27"/>
  <c r="X962" i="27"/>
  <c r="Z962" i="27"/>
  <c r="AB962" i="27"/>
  <c r="AD962" i="27"/>
  <c r="AH962" i="27"/>
  <c r="C963" i="27"/>
  <c r="D963" i="27"/>
  <c r="F963" i="27"/>
  <c r="H963" i="27"/>
  <c r="K963" i="27"/>
  <c r="L963" i="27" s="1"/>
  <c r="M963" i="27" s="1"/>
  <c r="O963" i="27"/>
  <c r="U963" i="27"/>
  <c r="X963" i="27"/>
  <c r="Z963" i="27"/>
  <c r="AB963" i="27"/>
  <c r="AD963" i="27"/>
  <c r="AH963" i="27"/>
  <c r="C964" i="27"/>
  <c r="D964" i="27"/>
  <c r="F964" i="27"/>
  <c r="H964" i="27"/>
  <c r="K964" i="27"/>
  <c r="L964" i="27" s="1"/>
  <c r="M964" i="27" s="1"/>
  <c r="O964" i="27"/>
  <c r="U964" i="27"/>
  <c r="V964" i="27"/>
  <c r="X964" i="27"/>
  <c r="Z964" i="27"/>
  <c r="AB964" i="27"/>
  <c r="AD964" i="27"/>
  <c r="AH964" i="27"/>
  <c r="C965" i="27"/>
  <c r="D965" i="27"/>
  <c r="F965" i="27"/>
  <c r="H965" i="27"/>
  <c r="K965" i="27"/>
  <c r="L965" i="27" s="1"/>
  <c r="M965" i="27" s="1"/>
  <c r="O965" i="27"/>
  <c r="U965" i="27"/>
  <c r="V965" i="27" s="1"/>
  <c r="AE965" i="27" s="1"/>
  <c r="X965" i="27"/>
  <c r="Z965" i="27"/>
  <c r="AB965" i="27"/>
  <c r="AD965" i="27"/>
  <c r="AH965" i="27"/>
  <c r="C966" i="27"/>
  <c r="D966" i="27"/>
  <c r="F966" i="27"/>
  <c r="H966" i="27"/>
  <c r="K966" i="27"/>
  <c r="L966" i="27" s="1"/>
  <c r="M966" i="27" s="1"/>
  <c r="O966" i="27"/>
  <c r="U966" i="27"/>
  <c r="V966" i="27" s="1"/>
  <c r="X966" i="27"/>
  <c r="Z966" i="27"/>
  <c r="AB966" i="27"/>
  <c r="AD966" i="27"/>
  <c r="AH966" i="27"/>
  <c r="C967" i="27"/>
  <c r="D967" i="27"/>
  <c r="F967" i="27"/>
  <c r="H967" i="27"/>
  <c r="K967" i="27"/>
  <c r="L967" i="27" s="1"/>
  <c r="M967" i="27" s="1"/>
  <c r="O967" i="27"/>
  <c r="U967" i="27"/>
  <c r="X967" i="27"/>
  <c r="Z967" i="27"/>
  <c r="AB967" i="27"/>
  <c r="AD967" i="27"/>
  <c r="AH967" i="27"/>
  <c r="C968" i="27"/>
  <c r="D968" i="27"/>
  <c r="F968" i="27"/>
  <c r="H968" i="27"/>
  <c r="K968" i="27"/>
  <c r="L968" i="27" s="1"/>
  <c r="M968" i="27" s="1"/>
  <c r="O968" i="27"/>
  <c r="U968" i="27"/>
  <c r="V968" i="27" s="1"/>
  <c r="AE968" i="27" s="1"/>
  <c r="X968" i="27"/>
  <c r="Z968" i="27"/>
  <c r="AB968" i="27"/>
  <c r="AD968" i="27"/>
  <c r="AH968" i="27"/>
  <c r="C969" i="27"/>
  <c r="D969" i="27"/>
  <c r="F969" i="27"/>
  <c r="H969" i="27"/>
  <c r="K969" i="27"/>
  <c r="L969" i="27" s="1"/>
  <c r="M969" i="27" s="1"/>
  <c r="O969" i="27"/>
  <c r="U969" i="27"/>
  <c r="V969" i="27" s="1"/>
  <c r="AE969" i="27" s="1"/>
  <c r="X969" i="27"/>
  <c r="Z969" i="27"/>
  <c r="AB969" i="27"/>
  <c r="AD969" i="27"/>
  <c r="AH969" i="27"/>
  <c r="C970" i="27"/>
  <c r="D970" i="27"/>
  <c r="F970" i="27"/>
  <c r="H970" i="27"/>
  <c r="K970" i="27"/>
  <c r="L970" i="27" s="1"/>
  <c r="M970" i="27" s="1"/>
  <c r="O970" i="27"/>
  <c r="U970" i="27"/>
  <c r="X970" i="27"/>
  <c r="Z970" i="27"/>
  <c r="AB970" i="27"/>
  <c r="AD970" i="27"/>
  <c r="AH970" i="27"/>
  <c r="C971" i="27"/>
  <c r="D971" i="27"/>
  <c r="F971" i="27"/>
  <c r="H971" i="27"/>
  <c r="K971" i="27"/>
  <c r="L971" i="27" s="1"/>
  <c r="M971" i="27" s="1"/>
  <c r="O971" i="27"/>
  <c r="U971" i="27"/>
  <c r="X971" i="27"/>
  <c r="Z971" i="27"/>
  <c r="AB971" i="27"/>
  <c r="AD971" i="27"/>
  <c r="AH971" i="27"/>
  <c r="C972" i="27"/>
  <c r="D972" i="27"/>
  <c r="F972" i="27"/>
  <c r="H972" i="27"/>
  <c r="K972" i="27"/>
  <c r="L972" i="27" s="1"/>
  <c r="M972" i="27" s="1"/>
  <c r="O972" i="27"/>
  <c r="V972" i="27" s="1"/>
  <c r="AE972" i="27" s="1"/>
  <c r="U972" i="27"/>
  <c r="X972" i="27"/>
  <c r="Z972" i="27"/>
  <c r="AB972" i="27"/>
  <c r="AD972" i="27"/>
  <c r="AH972" i="27"/>
  <c r="C973" i="27"/>
  <c r="D973" i="27"/>
  <c r="F973" i="27"/>
  <c r="H973" i="27"/>
  <c r="K973" i="27"/>
  <c r="L973" i="27" s="1"/>
  <c r="M973" i="27" s="1"/>
  <c r="O973" i="27"/>
  <c r="U973" i="27"/>
  <c r="X973" i="27"/>
  <c r="Z973" i="27"/>
  <c r="AB973" i="27"/>
  <c r="AD973" i="27"/>
  <c r="AH973" i="27"/>
  <c r="C974" i="27"/>
  <c r="D974" i="27"/>
  <c r="F974" i="27"/>
  <c r="H974" i="27"/>
  <c r="K974" i="27"/>
  <c r="L974" i="27" s="1"/>
  <c r="M974" i="27" s="1"/>
  <c r="O974" i="27"/>
  <c r="U974" i="27"/>
  <c r="X974" i="27"/>
  <c r="Z974" i="27"/>
  <c r="AB974" i="27"/>
  <c r="AD974" i="27"/>
  <c r="AH974" i="27"/>
  <c r="C975" i="27"/>
  <c r="D975" i="27"/>
  <c r="F975" i="27"/>
  <c r="H975" i="27"/>
  <c r="K975" i="27"/>
  <c r="L975" i="27" s="1"/>
  <c r="M975" i="27" s="1"/>
  <c r="O975" i="27"/>
  <c r="U975" i="27"/>
  <c r="X975" i="27"/>
  <c r="Z975" i="27"/>
  <c r="AB975" i="27"/>
  <c r="AD975" i="27"/>
  <c r="AH975" i="27"/>
  <c r="C976" i="27"/>
  <c r="D976" i="27"/>
  <c r="F976" i="27"/>
  <c r="H976" i="27"/>
  <c r="K976" i="27"/>
  <c r="L976" i="27" s="1"/>
  <c r="M976" i="27" s="1"/>
  <c r="O976" i="27"/>
  <c r="U976" i="27"/>
  <c r="V976" i="27"/>
  <c r="AE976" i="27" s="1"/>
  <c r="X976" i="27"/>
  <c r="Z976" i="27"/>
  <c r="AB976" i="27"/>
  <c r="AD976" i="27"/>
  <c r="AH976" i="27"/>
  <c r="C977" i="27"/>
  <c r="D977" i="27"/>
  <c r="F977" i="27"/>
  <c r="H977" i="27"/>
  <c r="K977" i="27"/>
  <c r="L977" i="27" s="1"/>
  <c r="M977" i="27" s="1"/>
  <c r="O977" i="27"/>
  <c r="U977" i="27"/>
  <c r="X977" i="27"/>
  <c r="Z977" i="27"/>
  <c r="AB977" i="27"/>
  <c r="AD977" i="27"/>
  <c r="AH977" i="27"/>
  <c r="C978" i="27"/>
  <c r="D978" i="27"/>
  <c r="F978" i="27"/>
  <c r="H978" i="27"/>
  <c r="K978" i="27"/>
  <c r="L978" i="27" s="1"/>
  <c r="M978" i="27" s="1"/>
  <c r="O978" i="27"/>
  <c r="U978" i="27"/>
  <c r="V978" i="27" s="1"/>
  <c r="AE978" i="27" s="1"/>
  <c r="X978" i="27"/>
  <c r="Z978" i="27"/>
  <c r="AB978" i="27"/>
  <c r="AD978" i="27"/>
  <c r="AH978" i="27"/>
  <c r="C979" i="27"/>
  <c r="D979" i="27"/>
  <c r="F979" i="27"/>
  <c r="H979" i="27"/>
  <c r="K979" i="27"/>
  <c r="L979" i="27" s="1"/>
  <c r="M979" i="27" s="1"/>
  <c r="O979" i="27"/>
  <c r="U979" i="27"/>
  <c r="X979" i="27"/>
  <c r="Z979" i="27"/>
  <c r="AB979" i="27"/>
  <c r="AD979" i="27"/>
  <c r="AH979" i="27"/>
  <c r="C980" i="27"/>
  <c r="D980" i="27"/>
  <c r="F980" i="27"/>
  <c r="H980" i="27"/>
  <c r="K980" i="27"/>
  <c r="L980" i="27" s="1"/>
  <c r="M980" i="27" s="1"/>
  <c r="O980" i="27"/>
  <c r="U980" i="27"/>
  <c r="V980" i="27"/>
  <c r="AE980" i="27" s="1"/>
  <c r="X980" i="27"/>
  <c r="Z980" i="27"/>
  <c r="AB980" i="27"/>
  <c r="AD980" i="27"/>
  <c r="AH980" i="27"/>
  <c r="C981" i="27"/>
  <c r="D981" i="27"/>
  <c r="F981" i="27"/>
  <c r="H981" i="27"/>
  <c r="K981" i="27"/>
  <c r="L981" i="27" s="1"/>
  <c r="M981" i="27" s="1"/>
  <c r="O981" i="27"/>
  <c r="U981" i="27"/>
  <c r="V981" i="27" s="1"/>
  <c r="X981" i="27"/>
  <c r="Z981" i="27"/>
  <c r="AB981" i="27"/>
  <c r="AD981" i="27"/>
  <c r="AH981" i="27"/>
  <c r="C982" i="27"/>
  <c r="D982" i="27"/>
  <c r="F982" i="27"/>
  <c r="H982" i="27"/>
  <c r="K982" i="27"/>
  <c r="L982" i="27" s="1"/>
  <c r="M982" i="27" s="1"/>
  <c r="O982" i="27"/>
  <c r="U982" i="27"/>
  <c r="V982" i="27" s="1"/>
  <c r="AE982" i="27" s="1"/>
  <c r="X982" i="27"/>
  <c r="Z982" i="27"/>
  <c r="AB982" i="27"/>
  <c r="AD982" i="27"/>
  <c r="AH982" i="27"/>
  <c r="C983" i="27"/>
  <c r="D983" i="27"/>
  <c r="F983" i="27"/>
  <c r="H983" i="27"/>
  <c r="K983" i="27"/>
  <c r="L983" i="27" s="1"/>
  <c r="M983" i="27" s="1"/>
  <c r="O983" i="27"/>
  <c r="U983" i="27"/>
  <c r="X983" i="27"/>
  <c r="Z983" i="27"/>
  <c r="AB983" i="27"/>
  <c r="AD983" i="27"/>
  <c r="AH983" i="27"/>
  <c r="C984" i="27"/>
  <c r="D984" i="27"/>
  <c r="F984" i="27"/>
  <c r="H984" i="27"/>
  <c r="K984" i="27"/>
  <c r="L984" i="27" s="1"/>
  <c r="M984" i="27" s="1"/>
  <c r="O984" i="27"/>
  <c r="U984" i="27"/>
  <c r="V984" i="27"/>
  <c r="AE984" i="27" s="1"/>
  <c r="X984" i="27"/>
  <c r="Z984" i="27"/>
  <c r="AB984" i="27"/>
  <c r="AD984" i="27"/>
  <c r="AH984" i="27"/>
  <c r="C985" i="27"/>
  <c r="D985" i="27"/>
  <c r="F985" i="27"/>
  <c r="H985" i="27"/>
  <c r="K985" i="27"/>
  <c r="L985" i="27" s="1"/>
  <c r="M985" i="27" s="1"/>
  <c r="O985" i="27"/>
  <c r="U985" i="27"/>
  <c r="X985" i="27"/>
  <c r="Z985" i="27"/>
  <c r="AB985" i="27"/>
  <c r="AD985" i="27"/>
  <c r="AH985" i="27"/>
  <c r="C986" i="27"/>
  <c r="D986" i="27"/>
  <c r="F986" i="27"/>
  <c r="H986" i="27"/>
  <c r="K986" i="27"/>
  <c r="L986" i="27" s="1"/>
  <c r="M986" i="27" s="1"/>
  <c r="O986" i="27"/>
  <c r="U986" i="27"/>
  <c r="V986" i="27" s="1"/>
  <c r="AE986" i="27" s="1"/>
  <c r="X986" i="27"/>
  <c r="Z986" i="27"/>
  <c r="AB986" i="27"/>
  <c r="AD986" i="27"/>
  <c r="AH986" i="27"/>
  <c r="C987" i="27"/>
  <c r="D987" i="27"/>
  <c r="F987" i="27"/>
  <c r="H987" i="27"/>
  <c r="K987" i="27"/>
  <c r="L987" i="27" s="1"/>
  <c r="M987" i="27" s="1"/>
  <c r="O987" i="27"/>
  <c r="U987" i="27"/>
  <c r="X987" i="27"/>
  <c r="Z987" i="27"/>
  <c r="AB987" i="27"/>
  <c r="AD987" i="27"/>
  <c r="AH987" i="27"/>
  <c r="C988" i="27"/>
  <c r="D988" i="27"/>
  <c r="F988" i="27"/>
  <c r="H988" i="27"/>
  <c r="K988" i="27"/>
  <c r="L988" i="27" s="1"/>
  <c r="M988" i="27" s="1"/>
  <c r="O988" i="27"/>
  <c r="V988" i="27" s="1"/>
  <c r="AE988" i="27" s="1"/>
  <c r="U988" i="27"/>
  <c r="X988" i="27"/>
  <c r="Z988" i="27"/>
  <c r="AB988" i="27"/>
  <c r="AD988" i="27"/>
  <c r="AH988" i="27"/>
  <c r="C989" i="27"/>
  <c r="D989" i="27"/>
  <c r="F989" i="27"/>
  <c r="H989" i="27"/>
  <c r="K989" i="27"/>
  <c r="L989" i="27" s="1"/>
  <c r="M989" i="27" s="1"/>
  <c r="O989" i="27"/>
  <c r="U989" i="27"/>
  <c r="X989" i="27"/>
  <c r="Z989" i="27"/>
  <c r="AB989" i="27"/>
  <c r="AD989" i="27"/>
  <c r="AH989" i="27"/>
  <c r="C990" i="27"/>
  <c r="D990" i="27"/>
  <c r="F990" i="27"/>
  <c r="H990" i="27"/>
  <c r="K990" i="27"/>
  <c r="L990" i="27" s="1"/>
  <c r="M990" i="27" s="1"/>
  <c r="O990" i="27"/>
  <c r="U990" i="27"/>
  <c r="X990" i="27"/>
  <c r="Z990" i="27"/>
  <c r="AB990" i="27"/>
  <c r="AD990" i="27"/>
  <c r="AH990" i="27"/>
  <c r="C991" i="27"/>
  <c r="D991" i="27"/>
  <c r="F991" i="27"/>
  <c r="H991" i="27"/>
  <c r="K991" i="27"/>
  <c r="L991" i="27" s="1"/>
  <c r="M991" i="27" s="1"/>
  <c r="O991" i="27"/>
  <c r="U991" i="27"/>
  <c r="X991" i="27"/>
  <c r="Z991" i="27"/>
  <c r="AB991" i="27"/>
  <c r="AD991" i="27"/>
  <c r="AH991" i="27"/>
  <c r="C992" i="27"/>
  <c r="D992" i="27"/>
  <c r="F992" i="27"/>
  <c r="H992" i="27"/>
  <c r="K992" i="27"/>
  <c r="L992" i="27" s="1"/>
  <c r="M992" i="27" s="1"/>
  <c r="O992" i="27"/>
  <c r="V992" i="27" s="1"/>
  <c r="AE992" i="27" s="1"/>
  <c r="U992" i="27"/>
  <c r="X992" i="27"/>
  <c r="Z992" i="27"/>
  <c r="AB992" i="27"/>
  <c r="AD992" i="27"/>
  <c r="AH992" i="27"/>
  <c r="C993" i="27"/>
  <c r="D993" i="27"/>
  <c r="F993" i="27"/>
  <c r="H993" i="27"/>
  <c r="K993" i="27"/>
  <c r="L993" i="27" s="1"/>
  <c r="M993" i="27" s="1"/>
  <c r="O993" i="27"/>
  <c r="U993" i="27"/>
  <c r="V993" i="27" s="1"/>
  <c r="AE993" i="27" s="1"/>
  <c r="X993" i="27"/>
  <c r="Z993" i="27"/>
  <c r="AB993" i="27"/>
  <c r="AD993" i="27"/>
  <c r="AH993" i="27"/>
  <c r="C994" i="27"/>
  <c r="D994" i="27"/>
  <c r="F994" i="27"/>
  <c r="H994" i="27"/>
  <c r="K994" i="27"/>
  <c r="L994" i="27" s="1"/>
  <c r="M994" i="27" s="1"/>
  <c r="O994" i="27"/>
  <c r="U994" i="27"/>
  <c r="X994" i="27"/>
  <c r="Z994" i="27"/>
  <c r="AB994" i="27"/>
  <c r="AD994" i="27"/>
  <c r="AH994" i="27"/>
  <c r="C995" i="27"/>
  <c r="D995" i="27"/>
  <c r="F995" i="27"/>
  <c r="H995" i="27"/>
  <c r="K995" i="27"/>
  <c r="L995" i="27" s="1"/>
  <c r="M995" i="27" s="1"/>
  <c r="O995" i="27"/>
  <c r="U995" i="27"/>
  <c r="X995" i="27"/>
  <c r="Z995" i="27"/>
  <c r="AB995" i="27"/>
  <c r="AD995" i="27"/>
  <c r="AH995" i="27"/>
  <c r="C996" i="27"/>
  <c r="D996" i="27"/>
  <c r="F996" i="27"/>
  <c r="H996" i="27"/>
  <c r="K996" i="27"/>
  <c r="L996" i="27" s="1"/>
  <c r="M996" i="27" s="1"/>
  <c r="O996" i="27"/>
  <c r="U996" i="27"/>
  <c r="V996" i="27"/>
  <c r="X996" i="27"/>
  <c r="Z996" i="27"/>
  <c r="AB996" i="27"/>
  <c r="AD996" i="27"/>
  <c r="AH996" i="27"/>
  <c r="C997" i="27"/>
  <c r="D997" i="27"/>
  <c r="F997" i="27"/>
  <c r="H997" i="27"/>
  <c r="K997" i="27"/>
  <c r="L997" i="27" s="1"/>
  <c r="M997" i="27" s="1"/>
  <c r="O997" i="27"/>
  <c r="U997" i="27"/>
  <c r="V997" i="27" s="1"/>
  <c r="AE997" i="27" s="1"/>
  <c r="X997" i="27"/>
  <c r="Z997" i="27"/>
  <c r="AB997" i="27"/>
  <c r="AD997" i="27"/>
  <c r="AH997" i="27"/>
  <c r="C998" i="27"/>
  <c r="D998" i="27"/>
  <c r="F998" i="27"/>
  <c r="H998" i="27"/>
  <c r="K998" i="27"/>
  <c r="L998" i="27" s="1"/>
  <c r="M998" i="27" s="1"/>
  <c r="O998" i="27"/>
  <c r="U998" i="27"/>
  <c r="V998" i="27" s="1"/>
  <c r="X998" i="27"/>
  <c r="Z998" i="27"/>
  <c r="AB998" i="27"/>
  <c r="AD998" i="27"/>
  <c r="AH998" i="27"/>
  <c r="C999" i="27"/>
  <c r="D999" i="27"/>
  <c r="F999" i="27"/>
  <c r="H999" i="27"/>
  <c r="K999" i="27"/>
  <c r="L999" i="27" s="1"/>
  <c r="M999" i="27" s="1"/>
  <c r="O999" i="27"/>
  <c r="U999" i="27"/>
  <c r="X999" i="27"/>
  <c r="Z999" i="27"/>
  <c r="AB999" i="27"/>
  <c r="AD999" i="27"/>
  <c r="AH999" i="27"/>
  <c r="C1000" i="27"/>
  <c r="D1000" i="27"/>
  <c r="F1000" i="27"/>
  <c r="H1000" i="27"/>
  <c r="K1000" i="27"/>
  <c r="L1000" i="27" s="1"/>
  <c r="M1000" i="27" s="1"/>
  <c r="O1000" i="27"/>
  <c r="U1000" i="27"/>
  <c r="X1000" i="27"/>
  <c r="Z1000" i="27"/>
  <c r="AB1000" i="27"/>
  <c r="AD1000" i="27"/>
  <c r="AH1000" i="27"/>
  <c r="O5" i="27"/>
  <c r="O6" i="27"/>
  <c r="O7" i="27"/>
  <c r="F7" i="27"/>
  <c r="H7" i="27"/>
  <c r="K7" i="27"/>
  <c r="L7" i="27" s="1"/>
  <c r="M7" i="27" s="1"/>
  <c r="U7" i="27"/>
  <c r="X7" i="27"/>
  <c r="Z7" i="27"/>
  <c r="AB7" i="27"/>
  <c r="AD7" i="27"/>
  <c r="AH7" i="27"/>
  <c r="O4" i="27"/>
  <c r="O2" i="27"/>
  <c r="O3" i="27"/>
  <c r="G94" i="9"/>
  <c r="G95" i="9"/>
  <c r="G96" i="9"/>
  <c r="G97" i="9"/>
  <c r="G98" i="9"/>
  <c r="G99" i="9"/>
  <c r="G100" i="9"/>
  <c r="V990" i="27" l="1"/>
  <c r="AE990" i="27" s="1"/>
  <c r="V973" i="27"/>
  <c r="AE973" i="27" s="1"/>
  <c r="V958" i="27"/>
  <c r="AE958" i="27" s="1"/>
  <c r="V939" i="27"/>
  <c r="AE939" i="27" s="1"/>
  <c r="V924" i="27"/>
  <c r="AE924" i="27" s="1"/>
  <c r="V907" i="27"/>
  <c r="AE907" i="27" s="1"/>
  <c r="V892" i="27"/>
  <c r="AE892" i="27" s="1"/>
  <c r="V875" i="27"/>
  <c r="V859" i="27"/>
  <c r="V843" i="27"/>
  <c r="V827" i="27"/>
  <c r="V811" i="27"/>
  <c r="V795" i="27"/>
  <c r="V779" i="27"/>
  <c r="V763" i="27"/>
  <c r="AE763" i="27" s="1"/>
  <c r="V747" i="27"/>
  <c r="V738" i="27"/>
  <c r="V722" i="27"/>
  <c r="V706" i="27"/>
  <c r="V690" i="27"/>
  <c r="V360" i="27"/>
  <c r="V344" i="27"/>
  <c r="V328" i="27"/>
  <c r="AE328" i="27" s="1"/>
  <c r="V319" i="27"/>
  <c r="V303" i="27"/>
  <c r="V287" i="27"/>
  <c r="V278" i="27"/>
  <c r="V262" i="27"/>
  <c r="V246" i="27"/>
  <c r="V221" i="27"/>
  <c r="V205" i="27"/>
  <c r="V189" i="27"/>
  <c r="AE189" i="27" s="1"/>
  <c r="V172" i="27"/>
  <c r="AE172" i="27" s="1"/>
  <c r="V157" i="27"/>
  <c r="AE157" i="27" s="1"/>
  <c r="V155" i="27"/>
  <c r="AE155" i="27" s="1"/>
  <c r="V138" i="27"/>
  <c r="AE138" i="27" s="1"/>
  <c r="V123" i="27"/>
  <c r="AE123" i="27" s="1"/>
  <c r="V912" i="27"/>
  <c r="AE912" i="27" s="1"/>
  <c r="V895" i="27"/>
  <c r="AE895" i="27" s="1"/>
  <c r="V880" i="27"/>
  <c r="AE880" i="27" s="1"/>
  <c r="V869" i="27"/>
  <c r="V853" i="27"/>
  <c r="V837" i="27"/>
  <c r="V821" i="27"/>
  <c r="V805" i="27"/>
  <c r="V789" i="27"/>
  <c r="V773" i="27"/>
  <c r="AE773" i="27" s="1"/>
  <c r="V757" i="27"/>
  <c r="V732" i="27"/>
  <c r="V716" i="27"/>
  <c r="V700" i="27"/>
  <c r="V256" i="27"/>
  <c r="V240" i="27"/>
  <c r="V231" i="27"/>
  <c r="V215" i="27"/>
  <c r="AE215" i="27" s="1"/>
  <c r="V199" i="27"/>
  <c r="V177" i="27"/>
  <c r="AE177" i="27" s="1"/>
  <c r="V160" i="27"/>
  <c r="AE160" i="27" s="1"/>
  <c r="V143" i="27"/>
  <c r="AE143" i="27" s="1"/>
  <c r="V126" i="27"/>
  <c r="AE126" i="27" s="1"/>
  <c r="AE961" i="27"/>
  <c r="AE944" i="27"/>
  <c r="AE927" i="27"/>
  <c r="V989" i="27"/>
  <c r="AE989" i="27" s="1"/>
  <c r="V974" i="27"/>
  <c r="AE974" i="27" s="1"/>
  <c r="V957" i="27"/>
  <c r="AE957" i="27" s="1"/>
  <c r="V940" i="27"/>
  <c r="AE940" i="27" s="1"/>
  <c r="V923" i="27"/>
  <c r="AE923" i="27" s="1"/>
  <c r="V908" i="27"/>
  <c r="AE908" i="27" s="1"/>
  <c r="V891" i="27"/>
  <c r="AE891" i="27" s="1"/>
  <c r="V876" i="27"/>
  <c r="AE876" i="27" s="1"/>
  <c r="V867" i="27"/>
  <c r="V851" i="27"/>
  <c r="V835" i="27"/>
  <c r="V819" i="27"/>
  <c r="V803" i="27"/>
  <c r="V787" i="27"/>
  <c r="V771" i="27"/>
  <c r="V755" i="27"/>
  <c r="AE755" i="27" s="1"/>
  <c r="V730" i="27"/>
  <c r="V714" i="27"/>
  <c r="V698" i="27"/>
  <c r="V352" i="27"/>
  <c r="V336" i="27"/>
  <c r="V311" i="27"/>
  <c r="V295" i="27"/>
  <c r="V270" i="27"/>
  <c r="AE270" i="27" s="1"/>
  <c r="V254" i="27"/>
  <c r="V238" i="27"/>
  <c r="V229" i="27"/>
  <c r="V213" i="27"/>
  <c r="V197" i="27"/>
  <c r="V188" i="27"/>
  <c r="AE188" i="27" s="1"/>
  <c r="V173" i="27"/>
  <c r="AE173" i="27" s="1"/>
  <c r="V154" i="27"/>
  <c r="AE154" i="27" s="1"/>
  <c r="V139" i="27"/>
  <c r="AE139" i="27" s="1"/>
  <c r="V122" i="27"/>
  <c r="AE122" i="27" s="1"/>
  <c r="V985" i="27"/>
  <c r="AE985" i="27" s="1"/>
  <c r="V970" i="27"/>
  <c r="AE970" i="27" s="1"/>
  <c r="V953" i="27"/>
  <c r="AE953" i="27" s="1"/>
  <c r="V936" i="27"/>
  <c r="AE936" i="27" s="1"/>
  <c r="V919" i="27"/>
  <c r="AE919" i="27" s="1"/>
  <c r="V904" i="27"/>
  <c r="AE904" i="27" s="1"/>
  <c r="V887" i="27"/>
  <c r="AE887" i="27" s="1"/>
  <c r="V865" i="27"/>
  <c r="V849" i="27"/>
  <c r="V833" i="27"/>
  <c r="V817" i="27"/>
  <c r="V801" i="27"/>
  <c r="V785" i="27"/>
  <c r="V769" i="27"/>
  <c r="AE769" i="27" s="1"/>
  <c r="V753" i="27"/>
  <c r="V728" i="27"/>
  <c r="V712" i="27"/>
  <c r="V696" i="27"/>
  <c r="V350" i="27"/>
  <c r="V334" i="27"/>
  <c r="V325" i="27"/>
  <c r="V309" i="27"/>
  <c r="V293" i="27"/>
  <c r="V268" i="27"/>
  <c r="V252" i="27"/>
  <c r="V236" i="27"/>
  <c r="V227" i="27"/>
  <c r="V211" i="27"/>
  <c r="V195" i="27"/>
  <c r="V184" i="27"/>
  <c r="AE184" i="27" s="1"/>
  <c r="V169" i="27"/>
  <c r="AE169" i="27" s="1"/>
  <c r="V150" i="27"/>
  <c r="AE150" i="27" s="1"/>
  <c r="V135" i="27"/>
  <c r="AE135" i="27" s="1"/>
  <c r="V118" i="27"/>
  <c r="AE118" i="27" s="1"/>
  <c r="V916" i="27"/>
  <c r="AE916" i="27" s="1"/>
  <c r="AE964" i="27"/>
  <c r="AE947" i="27"/>
  <c r="AE932" i="27"/>
  <c r="AE930" i="27"/>
  <c r="AE180" i="27"/>
  <c r="AE165" i="27"/>
  <c r="AE163" i="27"/>
  <c r="AE146" i="27"/>
  <c r="AE131" i="27"/>
  <c r="AE129" i="27"/>
  <c r="AE998" i="27"/>
  <c r="AE996" i="27"/>
  <c r="AE981" i="27"/>
  <c r="AE966" i="27"/>
  <c r="AE915" i="27"/>
  <c r="AE900" i="27"/>
  <c r="AE898" i="27"/>
  <c r="AE883" i="27"/>
  <c r="V1000" i="27"/>
  <c r="AE1000" i="27" s="1"/>
  <c r="V994" i="27"/>
  <c r="AE994" i="27" s="1"/>
  <c r="V977" i="27"/>
  <c r="AE977" i="27" s="1"/>
  <c r="V962" i="27"/>
  <c r="AE962" i="27" s="1"/>
  <c r="V943" i="27"/>
  <c r="AE943" i="27" s="1"/>
  <c r="V928" i="27"/>
  <c r="AE928" i="27" s="1"/>
  <c r="V911" i="27"/>
  <c r="AE911" i="27" s="1"/>
  <c r="V896" i="27"/>
  <c r="AE896" i="27" s="1"/>
  <c r="V879" i="27"/>
  <c r="AE879" i="27" s="1"/>
  <c r="V861" i="27"/>
  <c r="V845" i="27"/>
  <c r="V829" i="27"/>
  <c r="V813" i="27"/>
  <c r="V797" i="27"/>
  <c r="V781" i="27"/>
  <c r="V765" i="27"/>
  <c r="V749" i="27"/>
  <c r="AE749" i="27" s="1"/>
  <c r="V740" i="27"/>
  <c r="V724" i="27"/>
  <c r="V708" i="27"/>
  <c r="V692" i="27"/>
  <c r="V346" i="27"/>
  <c r="V330" i="27"/>
  <c r="V321" i="27"/>
  <c r="V305" i="27"/>
  <c r="AE305" i="27" s="1"/>
  <c r="V289" i="27"/>
  <c r="V280" i="27"/>
  <c r="V264" i="27"/>
  <c r="V248" i="27"/>
  <c r="V223" i="27"/>
  <c r="V207" i="27"/>
  <c r="V191" i="27"/>
  <c r="V176" i="27"/>
  <c r="AE176" i="27" s="1"/>
  <c r="V161" i="27"/>
  <c r="AE161" i="27" s="1"/>
  <c r="V142" i="27"/>
  <c r="AE142" i="27" s="1"/>
  <c r="V127" i="27"/>
  <c r="AE127" i="27" s="1"/>
  <c r="V999" i="27"/>
  <c r="AE999" i="27" s="1"/>
  <c r="V995" i="27"/>
  <c r="AE995" i="27" s="1"/>
  <c r="V991" i="27"/>
  <c r="AE991" i="27" s="1"/>
  <c r="V987" i="27"/>
  <c r="AE987" i="27" s="1"/>
  <c r="V983" i="27"/>
  <c r="AE983" i="27" s="1"/>
  <c r="V979" i="27"/>
  <c r="AE979" i="27" s="1"/>
  <c r="V975" i="27"/>
  <c r="AE975" i="27" s="1"/>
  <c r="V971" i="27"/>
  <c r="AE971" i="27" s="1"/>
  <c r="V967" i="27"/>
  <c r="AE967" i="27" s="1"/>
  <c r="V963" i="27"/>
  <c r="AE963" i="27" s="1"/>
  <c r="V959" i="27"/>
  <c r="AE959" i="27" s="1"/>
  <c r="V955" i="27"/>
  <c r="AE955" i="27" s="1"/>
  <c r="V951" i="27"/>
  <c r="AE951" i="27" s="1"/>
  <c r="V949" i="27"/>
  <c r="AE949" i="27" s="1"/>
  <c r="V945" i="27"/>
  <c r="AE945" i="27" s="1"/>
  <c r="V941" i="27"/>
  <c r="AE941" i="27" s="1"/>
  <c r="V937" i="27"/>
  <c r="AE937" i="27" s="1"/>
  <c r="V933" i="27"/>
  <c r="AE933" i="27" s="1"/>
  <c r="V929" i="27"/>
  <c r="AE929" i="27" s="1"/>
  <c r="V925" i="27"/>
  <c r="AE925" i="27" s="1"/>
  <c r="V921" i="27"/>
  <c r="AE921" i="27" s="1"/>
  <c r="V917" i="27"/>
  <c r="AE917" i="27" s="1"/>
  <c r="V913" i="27"/>
  <c r="AE913" i="27" s="1"/>
  <c r="V909" i="27"/>
  <c r="AE909" i="27" s="1"/>
  <c r="V905" i="27"/>
  <c r="AE905" i="27" s="1"/>
  <c r="V901" i="27"/>
  <c r="AE901" i="27" s="1"/>
  <c r="V897" i="27"/>
  <c r="AE897" i="27" s="1"/>
  <c r="V893" i="27"/>
  <c r="AE893" i="27" s="1"/>
  <c r="V889" i="27"/>
  <c r="AE889" i="27" s="1"/>
  <c r="V885" i="27"/>
  <c r="AE885" i="27" s="1"/>
  <c r="V881" i="27"/>
  <c r="AE881" i="27" s="1"/>
  <c r="V877" i="27"/>
  <c r="AE877" i="27" s="1"/>
  <c r="V874" i="27"/>
  <c r="V872" i="27"/>
  <c r="V870" i="27"/>
  <c r="V868" i="27"/>
  <c r="V866" i="27"/>
  <c r="V864" i="27"/>
  <c r="V862" i="27"/>
  <c r="V860" i="27"/>
  <c r="V858" i="27"/>
  <c r="V856" i="27"/>
  <c r="V854" i="27"/>
  <c r="V852" i="27"/>
  <c r="V850" i="27"/>
  <c r="V848" i="27"/>
  <c r="V846" i="27"/>
  <c r="V844" i="27"/>
  <c r="V842" i="27"/>
  <c r="V840" i="27"/>
  <c r="V838" i="27"/>
  <c r="V836" i="27"/>
  <c r="V834" i="27"/>
  <c r="V832" i="27"/>
  <c r="V830" i="27"/>
  <c r="V828" i="27"/>
  <c r="V826" i="27"/>
  <c r="V824" i="27"/>
  <c r="V822" i="27"/>
  <c r="V820" i="27"/>
  <c r="V818" i="27"/>
  <c r="V816" i="27"/>
  <c r="V814" i="27"/>
  <c r="V812" i="27"/>
  <c r="V810" i="27"/>
  <c r="V808" i="27"/>
  <c r="V806" i="27"/>
  <c r="V804" i="27"/>
  <c r="V802" i="27"/>
  <c r="V800" i="27"/>
  <c r="V798" i="27"/>
  <c r="V796" i="27"/>
  <c r="V794" i="27"/>
  <c r="V792" i="27"/>
  <c r="V790" i="27"/>
  <c r="V788" i="27"/>
  <c r="V786" i="27"/>
  <c r="V784" i="27"/>
  <c r="V782" i="27"/>
  <c r="V780" i="27"/>
  <c r="V778" i="27"/>
  <c r="V776" i="27"/>
  <c r="V774" i="27"/>
  <c r="V772" i="27"/>
  <c r="V770" i="27"/>
  <c r="V768" i="27"/>
  <c r="V766" i="27"/>
  <c r="V764" i="27"/>
  <c r="V762" i="27"/>
  <c r="V760" i="27"/>
  <c r="V758" i="27"/>
  <c r="V756" i="27"/>
  <c r="V754" i="27"/>
  <c r="V752" i="27"/>
  <c r="V750" i="27"/>
  <c r="V748" i="27"/>
  <c r="V746" i="27"/>
  <c r="V744" i="27"/>
  <c r="V743" i="27"/>
  <c r="V741" i="27"/>
  <c r="V739" i="27"/>
  <c r="AE739" i="27" s="1"/>
  <c r="V737" i="27"/>
  <c r="V735" i="27"/>
  <c r="V733" i="27"/>
  <c r="V731" i="27"/>
  <c r="V729" i="27"/>
  <c r="V727" i="27"/>
  <c r="V725" i="27"/>
  <c r="V723" i="27"/>
  <c r="AE723" i="27" s="1"/>
  <c r="V721" i="27"/>
  <c r="V719" i="27"/>
  <c r="V717" i="27"/>
  <c r="V715" i="27"/>
  <c r="V713" i="27"/>
  <c r="V711" i="27"/>
  <c r="V709" i="27"/>
  <c r="V707" i="27"/>
  <c r="AE707" i="27" s="1"/>
  <c r="V705" i="27"/>
  <c r="V703" i="27"/>
  <c r="V701" i="27"/>
  <c r="V699" i="27"/>
  <c r="V697" i="27"/>
  <c r="V695" i="27"/>
  <c r="V693" i="27"/>
  <c r="V691" i="27"/>
  <c r="AE691" i="27" s="1"/>
  <c r="V689" i="27"/>
  <c r="AE689" i="27" s="1"/>
  <c r="V232" i="27"/>
  <c r="V230" i="27"/>
  <c r="V228" i="27"/>
  <c r="V226" i="27"/>
  <c r="V224" i="27"/>
  <c r="V222" i="27"/>
  <c r="V220" i="27"/>
  <c r="AE220" i="27" s="1"/>
  <c r="V218" i="27"/>
  <c r="V216" i="27"/>
  <c r="V214" i="27"/>
  <c r="V212" i="27"/>
  <c r="V210" i="27"/>
  <c r="V208" i="27"/>
  <c r="V206" i="27"/>
  <c r="V204" i="27"/>
  <c r="AE204" i="27" s="1"/>
  <c r="V202" i="27"/>
  <c r="V200" i="27"/>
  <c r="V198" i="27"/>
  <c r="V196" i="27"/>
  <c r="V194" i="27"/>
  <c r="V192" i="27"/>
  <c r="V190" i="27"/>
  <c r="AE190" i="27" s="1"/>
  <c r="V186" i="27"/>
  <c r="AE186" i="27" s="1"/>
  <c r="V182" i="27"/>
  <c r="AE182" i="27" s="1"/>
  <c r="V178" i="27"/>
  <c r="AE178" i="27" s="1"/>
  <c r="V174" i="27"/>
  <c r="AE174" i="27" s="1"/>
  <c r="V170" i="27"/>
  <c r="AE170" i="27" s="1"/>
  <c r="V166" i="27"/>
  <c r="AE166" i="27" s="1"/>
  <c r="V162" i="27"/>
  <c r="AE162" i="27" s="1"/>
  <c r="V158" i="27"/>
  <c r="AE158" i="27" s="1"/>
  <c r="V156" i="27"/>
  <c r="AE156" i="27" s="1"/>
  <c r="V152" i="27"/>
  <c r="AE152" i="27" s="1"/>
  <c r="V148" i="27"/>
  <c r="AE148" i="27" s="1"/>
  <c r="V144" i="27"/>
  <c r="AE144" i="27" s="1"/>
  <c r="V140" i="27"/>
  <c r="AE140" i="27" s="1"/>
  <c r="V136" i="27"/>
  <c r="AE136" i="27" s="1"/>
  <c r="V132" i="27"/>
  <c r="AE132" i="27" s="1"/>
  <c r="V128" i="27"/>
  <c r="AE128" i="27" s="1"/>
  <c r="V124" i="27"/>
  <c r="AE124" i="27" s="1"/>
  <c r="V120" i="27"/>
  <c r="AE120" i="27" s="1"/>
  <c r="V684" i="27"/>
  <c r="AE684" i="27" s="1"/>
  <c r="V683" i="27"/>
  <c r="AE683" i="27" s="1"/>
  <c r="V680" i="27"/>
  <c r="AE680" i="27" s="1"/>
  <c r="V679" i="27"/>
  <c r="AE679" i="27" s="1"/>
  <c r="V676" i="27"/>
  <c r="AE676" i="27" s="1"/>
  <c r="V675" i="27"/>
  <c r="AE675" i="27" s="1"/>
  <c r="V672" i="27"/>
  <c r="AE672" i="27" s="1"/>
  <c r="V671" i="27"/>
  <c r="AE671" i="27" s="1"/>
  <c r="V668" i="27"/>
  <c r="AE668" i="27" s="1"/>
  <c r="V667" i="27"/>
  <c r="AE667" i="27" s="1"/>
  <c r="V664" i="27"/>
  <c r="AE664" i="27" s="1"/>
  <c r="V663" i="27"/>
  <c r="AE663" i="27" s="1"/>
  <c r="V660" i="27"/>
  <c r="AE660" i="27" s="1"/>
  <c r="V659" i="27"/>
  <c r="AE659" i="27" s="1"/>
  <c r="V656" i="27"/>
  <c r="AE656" i="27" s="1"/>
  <c r="V655" i="27"/>
  <c r="AE655" i="27" s="1"/>
  <c r="V652" i="27"/>
  <c r="AE652" i="27" s="1"/>
  <c r="V651" i="27"/>
  <c r="AE651" i="27" s="1"/>
  <c r="V648" i="27"/>
  <c r="AE648" i="27" s="1"/>
  <c r="V647" i="27"/>
  <c r="AE647" i="27" s="1"/>
  <c r="V644" i="27"/>
  <c r="AE644" i="27" s="1"/>
  <c r="V643" i="27"/>
  <c r="AE643" i="27" s="1"/>
  <c r="V640" i="27"/>
  <c r="AE640" i="27" s="1"/>
  <c r="V639" i="27"/>
  <c r="AE639" i="27" s="1"/>
  <c r="V636" i="27"/>
  <c r="AE636" i="27" s="1"/>
  <c r="V635" i="27"/>
  <c r="AE635" i="27" s="1"/>
  <c r="V632" i="27"/>
  <c r="AE632" i="27" s="1"/>
  <c r="V631" i="27"/>
  <c r="AE631" i="27" s="1"/>
  <c r="V628" i="27"/>
  <c r="AE628" i="27" s="1"/>
  <c r="V627" i="27"/>
  <c r="AE627" i="27" s="1"/>
  <c r="V117" i="27"/>
  <c r="AE117" i="27" s="1"/>
  <c r="V114" i="27"/>
  <c r="AE114" i="27" s="1"/>
  <c r="V113" i="27"/>
  <c r="AE113" i="27" s="1"/>
  <c r="V110" i="27"/>
  <c r="AE110" i="27" s="1"/>
  <c r="V109" i="27"/>
  <c r="AE109" i="27" s="1"/>
  <c r="V106" i="27"/>
  <c r="AE106" i="27" s="1"/>
  <c r="V105" i="27"/>
  <c r="AE105" i="27" s="1"/>
  <c r="V102" i="27"/>
  <c r="AE102" i="27" s="1"/>
  <c r="V101" i="27"/>
  <c r="AE101" i="27" s="1"/>
  <c r="V98" i="27"/>
  <c r="AE98" i="27" s="1"/>
  <c r="V97" i="27"/>
  <c r="AE97" i="27" s="1"/>
  <c r="V94" i="27"/>
  <c r="AE94" i="27" s="1"/>
  <c r="V93" i="27"/>
  <c r="AE93" i="27" s="1"/>
  <c r="V92" i="27"/>
  <c r="AE92" i="27" s="1"/>
  <c r="V91" i="27"/>
  <c r="AE91" i="27" s="1"/>
  <c r="V90" i="27"/>
  <c r="AE90" i="27" s="1"/>
  <c r="V89" i="27"/>
  <c r="AE89" i="27" s="1"/>
  <c r="V88" i="27"/>
  <c r="AE88" i="27" s="1"/>
  <c r="V87" i="27"/>
  <c r="AE87" i="27" s="1"/>
  <c r="V86" i="27"/>
  <c r="AE86" i="27" s="1"/>
  <c r="V85" i="27"/>
  <c r="AE85" i="27" s="1"/>
  <c r="V84" i="27"/>
  <c r="AE84" i="27" s="1"/>
  <c r="V83" i="27"/>
  <c r="AE83" i="27" s="1"/>
  <c r="V82" i="27"/>
  <c r="AE82" i="27" s="1"/>
  <c r="V81" i="27"/>
  <c r="AE81" i="27" s="1"/>
  <c r="V80" i="27"/>
  <c r="AE80" i="27" s="1"/>
  <c r="V79" i="27"/>
  <c r="AE79" i="27" s="1"/>
  <c r="V78" i="27"/>
  <c r="AE78" i="27" s="1"/>
  <c r="V77" i="27"/>
  <c r="AE77" i="27" s="1"/>
  <c r="V76" i="27"/>
  <c r="AE76" i="27" s="1"/>
  <c r="V75" i="27"/>
  <c r="AE75" i="27" s="1"/>
  <c r="V74" i="27"/>
  <c r="AE74" i="27" s="1"/>
  <c r="V73" i="27"/>
  <c r="AE73" i="27" s="1"/>
  <c r="V72" i="27"/>
  <c r="AE72" i="27" s="1"/>
  <c r="V71" i="27"/>
  <c r="AE71" i="27" s="1"/>
  <c r="V70" i="27"/>
  <c r="AE70" i="27" s="1"/>
  <c r="V69" i="27"/>
  <c r="AE69" i="27" s="1"/>
  <c r="V68" i="27"/>
  <c r="AE68" i="27" s="1"/>
  <c r="V67" i="27"/>
  <c r="AE67" i="27" s="1"/>
  <c r="V66" i="27"/>
  <c r="AE66" i="27" s="1"/>
  <c r="V65" i="27"/>
  <c r="AE65" i="27" s="1"/>
  <c r="V64" i="27"/>
  <c r="AE64" i="27" s="1"/>
  <c r="V63" i="27"/>
  <c r="AE63" i="27" s="1"/>
  <c r="V62" i="27"/>
  <c r="AE62" i="27" s="1"/>
  <c r="V61" i="27"/>
  <c r="AE61" i="27" s="1"/>
  <c r="V60" i="27"/>
  <c r="AE60" i="27" s="1"/>
  <c r="V59" i="27"/>
  <c r="AE59" i="27" s="1"/>
  <c r="V58" i="27"/>
  <c r="AE58" i="27" s="1"/>
  <c r="V57" i="27"/>
  <c r="AE57" i="27" s="1"/>
  <c r="V56" i="27"/>
  <c r="AE56" i="27" s="1"/>
  <c r="V55" i="27"/>
  <c r="AE55" i="27" s="1"/>
  <c r="V54" i="27"/>
  <c r="AE54" i="27" s="1"/>
  <c r="V53" i="27"/>
  <c r="AE53" i="27" s="1"/>
  <c r="V52" i="27"/>
  <c r="AE52" i="27" s="1"/>
  <c r="V51" i="27"/>
  <c r="AE51" i="27" s="1"/>
  <c r="V49" i="27"/>
  <c r="AE49" i="27" s="1"/>
  <c r="V47" i="27"/>
  <c r="AE47" i="27" s="1"/>
  <c r="V45" i="27"/>
  <c r="AE45" i="27" s="1"/>
  <c r="V44" i="27"/>
  <c r="AE44" i="27" s="1"/>
  <c r="V43" i="27"/>
  <c r="AE43" i="27" s="1"/>
  <c r="V42" i="27"/>
  <c r="AE42" i="27" s="1"/>
  <c r="V41" i="27"/>
  <c r="AE41" i="27" s="1"/>
  <c r="V40" i="27"/>
  <c r="AE40" i="27" s="1"/>
  <c r="V39" i="27"/>
  <c r="AE39" i="27" s="1"/>
  <c r="V38" i="27"/>
  <c r="AE38" i="27" s="1"/>
  <c r="V37" i="27"/>
  <c r="AE37" i="27" s="1"/>
  <c r="V36" i="27"/>
  <c r="AE36" i="27" s="1"/>
  <c r="V35" i="27"/>
  <c r="AE35" i="27" s="1"/>
  <c r="V34" i="27"/>
  <c r="AE34" i="27" s="1"/>
  <c r="V33" i="27"/>
  <c r="AE33" i="27" s="1"/>
  <c r="V32" i="27"/>
  <c r="AE32" i="27" s="1"/>
  <c r="V31" i="27"/>
  <c r="AE31" i="27" s="1"/>
  <c r="V30" i="27"/>
  <c r="AE30" i="27" s="1"/>
  <c r="V29" i="27"/>
  <c r="AE29" i="27" s="1"/>
  <c r="V28" i="27"/>
  <c r="AE28" i="27" s="1"/>
  <c r="V27" i="27"/>
  <c r="AE27" i="27" s="1"/>
  <c r="V26" i="27"/>
  <c r="AE26" i="27" s="1"/>
  <c r="V25" i="27"/>
  <c r="AE25" i="27" s="1"/>
  <c r="V24" i="27"/>
  <c r="AE24" i="27" s="1"/>
  <c r="V23" i="27"/>
  <c r="AE23" i="27" s="1"/>
  <c r="V22" i="27"/>
  <c r="AE22" i="27" s="1"/>
  <c r="V21" i="27"/>
  <c r="AE21" i="27" s="1"/>
  <c r="V20" i="27"/>
  <c r="AE20" i="27" s="1"/>
  <c r="V15" i="27"/>
  <c r="AE15" i="27" s="1"/>
  <c r="V14" i="27"/>
  <c r="AE14" i="27" s="1"/>
  <c r="V13" i="27"/>
  <c r="AE13" i="27" s="1"/>
  <c r="V12" i="27"/>
  <c r="AE12" i="27" s="1"/>
  <c r="V11" i="27"/>
  <c r="AE11" i="27" s="1"/>
  <c r="V10" i="27"/>
  <c r="AE10" i="27" s="1"/>
  <c r="V9" i="27"/>
  <c r="AE9" i="27" s="1"/>
  <c r="V687" i="27"/>
  <c r="AE687" i="27" s="1"/>
  <c r="V511" i="27"/>
  <c r="V510" i="27"/>
  <c r="AE510" i="27" s="1"/>
  <c r="V509" i="27"/>
  <c r="V508" i="27"/>
  <c r="AE508" i="27" s="1"/>
  <c r="V507" i="27"/>
  <c r="V506" i="27"/>
  <c r="AE506" i="27" s="1"/>
  <c r="V505" i="27"/>
  <c r="V504" i="27"/>
  <c r="AE504" i="27" s="1"/>
  <c r="V503" i="27"/>
  <c r="V502" i="27"/>
  <c r="AE502" i="27" s="1"/>
  <c r="V501" i="27"/>
  <c r="V500" i="27"/>
  <c r="AE500" i="27" s="1"/>
  <c r="V499" i="27"/>
  <c r="V498" i="27"/>
  <c r="AE498" i="27" s="1"/>
  <c r="V497" i="27"/>
  <c r="V496" i="27"/>
  <c r="AE496" i="27" s="1"/>
  <c r="V495" i="27"/>
  <c r="V494" i="27"/>
  <c r="AE494" i="27" s="1"/>
  <c r="V493" i="27"/>
  <c r="V492" i="27"/>
  <c r="AE492" i="27" s="1"/>
  <c r="V491" i="27"/>
  <c r="V490" i="27"/>
  <c r="AE490" i="27" s="1"/>
  <c r="V489" i="27"/>
  <c r="V488" i="27"/>
  <c r="AE488" i="27" s="1"/>
  <c r="V487" i="27"/>
  <c r="V486" i="27"/>
  <c r="AE486" i="27" s="1"/>
  <c r="V485" i="27"/>
  <c r="V484" i="27"/>
  <c r="AE484" i="27" s="1"/>
  <c r="V483" i="27"/>
  <c r="V482" i="27"/>
  <c r="AE482" i="27" s="1"/>
  <c r="V481" i="27"/>
  <c r="V480" i="27"/>
  <c r="AE480" i="27" s="1"/>
  <c r="V479" i="27"/>
  <c r="V478" i="27"/>
  <c r="AE478" i="27" s="1"/>
  <c r="V477" i="27"/>
  <c r="V476" i="27"/>
  <c r="AE476" i="27" s="1"/>
  <c r="V475" i="27"/>
  <c r="V474" i="27"/>
  <c r="AE474" i="27" s="1"/>
  <c r="V473" i="27"/>
  <c r="V472" i="27"/>
  <c r="AE472" i="27" s="1"/>
  <c r="V471" i="27"/>
  <c r="V470" i="27"/>
  <c r="AE470" i="27" s="1"/>
  <c r="V469" i="27"/>
  <c r="V468" i="27"/>
  <c r="AE468" i="27" s="1"/>
  <c r="V467" i="27"/>
  <c r="V466" i="27"/>
  <c r="AE466" i="27" s="1"/>
  <c r="V465" i="27"/>
  <c r="V464" i="27"/>
  <c r="AE464" i="27" s="1"/>
  <c r="V463" i="27"/>
  <c r="V462" i="27"/>
  <c r="AE462" i="27" s="1"/>
  <c r="V461" i="27"/>
  <c r="V460" i="27"/>
  <c r="AE460" i="27" s="1"/>
  <c r="V459" i="27"/>
  <c r="V458" i="27"/>
  <c r="AE458" i="27" s="1"/>
  <c r="V457" i="27"/>
  <c r="V456" i="27"/>
  <c r="V454" i="27"/>
  <c r="AE454" i="27" s="1"/>
  <c r="V452" i="27"/>
  <c r="AE452" i="27" s="1"/>
  <c r="V451" i="27"/>
  <c r="AE451" i="27" s="1"/>
  <c r="V449" i="27"/>
  <c r="AE449" i="27" s="1"/>
  <c r="V447" i="27"/>
  <c r="AE447" i="27" s="1"/>
  <c r="V394" i="27"/>
  <c r="V393" i="27"/>
  <c r="V392" i="27"/>
  <c r="V391" i="27"/>
  <c r="V390" i="27"/>
  <c r="V389" i="27"/>
  <c r="V388" i="27"/>
  <c r="V387" i="27"/>
  <c r="V386" i="27"/>
  <c r="V385" i="27"/>
  <c r="V384" i="27"/>
  <c r="V383" i="27"/>
  <c r="V382" i="27"/>
  <c r="V381" i="27"/>
  <c r="V380" i="27"/>
  <c r="V379" i="27"/>
  <c r="V378" i="27"/>
  <c r="V377" i="27"/>
  <c r="V376" i="27"/>
  <c r="V375" i="27"/>
  <c r="V374" i="27"/>
  <c r="V373" i="27"/>
  <c r="V372" i="27"/>
  <c r="V371" i="27"/>
  <c r="V19" i="27"/>
  <c r="AE19" i="27" s="1"/>
  <c r="V18" i="27"/>
  <c r="AE18" i="27" s="1"/>
  <c r="V17" i="27"/>
  <c r="AE17" i="27" s="1"/>
  <c r="V16" i="27"/>
  <c r="AE16" i="27" s="1"/>
  <c r="V688" i="27"/>
  <c r="AE688" i="27" s="1"/>
  <c r="V686" i="27"/>
  <c r="AE686" i="27" s="1"/>
  <c r="V685" i="27"/>
  <c r="AE685" i="27" s="1"/>
  <c r="V682" i="27"/>
  <c r="AE682" i="27" s="1"/>
  <c r="V681" i="27"/>
  <c r="AE681" i="27" s="1"/>
  <c r="V678" i="27"/>
  <c r="AE678" i="27" s="1"/>
  <c r="V677" i="27"/>
  <c r="AE677" i="27" s="1"/>
  <c r="V674" i="27"/>
  <c r="AE674" i="27" s="1"/>
  <c r="V673" i="27"/>
  <c r="AE673" i="27" s="1"/>
  <c r="V670" i="27"/>
  <c r="AE670" i="27" s="1"/>
  <c r="V669" i="27"/>
  <c r="AE669" i="27" s="1"/>
  <c r="V666" i="27"/>
  <c r="AE666" i="27" s="1"/>
  <c r="V665" i="27"/>
  <c r="AE665" i="27" s="1"/>
  <c r="V662" i="27"/>
  <c r="AE662" i="27" s="1"/>
  <c r="V661" i="27"/>
  <c r="AE661" i="27" s="1"/>
  <c r="V658" i="27"/>
  <c r="AE658" i="27" s="1"/>
  <c r="V657" i="27"/>
  <c r="AE657" i="27" s="1"/>
  <c r="V654" i="27"/>
  <c r="AE654" i="27" s="1"/>
  <c r="V653" i="27"/>
  <c r="AE653" i="27" s="1"/>
  <c r="V650" i="27"/>
  <c r="AE650" i="27" s="1"/>
  <c r="V649" i="27"/>
  <c r="AE649" i="27" s="1"/>
  <c r="V646" i="27"/>
  <c r="AE646" i="27" s="1"/>
  <c r="V645" i="27"/>
  <c r="AE645" i="27" s="1"/>
  <c r="V642" i="27"/>
  <c r="AE642" i="27" s="1"/>
  <c r="V641" i="27"/>
  <c r="AE641" i="27" s="1"/>
  <c r="V638" i="27"/>
  <c r="AE638" i="27" s="1"/>
  <c r="V637" i="27"/>
  <c r="AE637" i="27" s="1"/>
  <c r="V634" i="27"/>
  <c r="AE634" i="27" s="1"/>
  <c r="V633" i="27"/>
  <c r="AE633" i="27" s="1"/>
  <c r="V630" i="27"/>
  <c r="AE630" i="27" s="1"/>
  <c r="V629" i="27"/>
  <c r="AE629" i="27" s="1"/>
  <c r="V626" i="27"/>
  <c r="AE626" i="27" s="1"/>
  <c r="V625" i="27"/>
  <c r="V624" i="27"/>
  <c r="AE624" i="27" s="1"/>
  <c r="V623" i="27"/>
  <c r="V622" i="27"/>
  <c r="AE622" i="27" s="1"/>
  <c r="V621" i="27"/>
  <c r="AE621" i="27" s="1"/>
  <c r="V620" i="27"/>
  <c r="AE620" i="27" s="1"/>
  <c r="V619" i="27"/>
  <c r="V618" i="27"/>
  <c r="AE618" i="27" s="1"/>
  <c r="V617" i="27"/>
  <c r="V616" i="27"/>
  <c r="AE616" i="27" s="1"/>
  <c r="V615" i="27"/>
  <c r="V614" i="27"/>
  <c r="AE614" i="27" s="1"/>
  <c r="V613" i="27"/>
  <c r="AE613" i="27" s="1"/>
  <c r="V612" i="27"/>
  <c r="AE612" i="27" s="1"/>
  <c r="V611" i="27"/>
  <c r="V610" i="27"/>
  <c r="AE610" i="27" s="1"/>
  <c r="V609" i="27"/>
  <c r="V608" i="27"/>
  <c r="AE608" i="27" s="1"/>
  <c r="V607" i="27"/>
  <c r="V606" i="27"/>
  <c r="AE606" i="27" s="1"/>
  <c r="V605" i="27"/>
  <c r="AE605" i="27" s="1"/>
  <c r="V604" i="27"/>
  <c r="AE604" i="27" s="1"/>
  <c r="V603" i="27"/>
  <c r="V602" i="27"/>
  <c r="AE602" i="27" s="1"/>
  <c r="V601" i="27"/>
  <c r="V600" i="27"/>
  <c r="AE600" i="27" s="1"/>
  <c r="V599" i="27"/>
  <c r="V598" i="27"/>
  <c r="AE598" i="27" s="1"/>
  <c r="V597" i="27"/>
  <c r="AE597" i="27" s="1"/>
  <c r="V596" i="27"/>
  <c r="AE596" i="27" s="1"/>
  <c r="V595" i="27"/>
  <c r="V594" i="27"/>
  <c r="AE594" i="27" s="1"/>
  <c r="V593" i="27"/>
  <c r="V592" i="27"/>
  <c r="AE592" i="27" s="1"/>
  <c r="V591" i="27"/>
  <c r="V590" i="27"/>
  <c r="AE590" i="27" s="1"/>
  <c r="V589" i="27"/>
  <c r="AE589" i="27" s="1"/>
  <c r="V588" i="27"/>
  <c r="AE588" i="27" s="1"/>
  <c r="V587" i="27"/>
  <c r="V586" i="27"/>
  <c r="AE586" i="27" s="1"/>
  <c r="V585" i="27"/>
  <c r="V584" i="27"/>
  <c r="AE584" i="27" s="1"/>
  <c r="V583" i="27"/>
  <c r="V582" i="27"/>
  <c r="AE582" i="27" s="1"/>
  <c r="V581" i="27"/>
  <c r="AE581" i="27" s="1"/>
  <c r="V580" i="27"/>
  <c r="AE580" i="27" s="1"/>
  <c r="V579" i="27"/>
  <c r="V578" i="27"/>
  <c r="AE578" i="27" s="1"/>
  <c r="V577" i="27"/>
  <c r="V576" i="27"/>
  <c r="AE576" i="27" s="1"/>
  <c r="V575" i="27"/>
  <c r="V574" i="27"/>
  <c r="AE574" i="27" s="1"/>
  <c r="V573" i="27"/>
  <c r="AE573" i="27" s="1"/>
  <c r="V572" i="27"/>
  <c r="AE572" i="27" s="1"/>
  <c r="V571" i="27"/>
  <c r="V570" i="27"/>
  <c r="AE570" i="27" s="1"/>
  <c r="V569" i="27"/>
  <c r="V568" i="27"/>
  <c r="AE568" i="27" s="1"/>
  <c r="V567" i="27"/>
  <c r="V566" i="27"/>
  <c r="AE566" i="27" s="1"/>
  <c r="V565" i="27"/>
  <c r="AE565" i="27" s="1"/>
  <c r="V564" i="27"/>
  <c r="AE564" i="27" s="1"/>
  <c r="V563" i="27"/>
  <c r="V562" i="27"/>
  <c r="AE562" i="27" s="1"/>
  <c r="V561" i="27"/>
  <c r="V560" i="27"/>
  <c r="AE560" i="27" s="1"/>
  <c r="V559" i="27"/>
  <c r="AE559" i="27" s="1"/>
  <c r="V558" i="27"/>
  <c r="AE558" i="27" s="1"/>
  <c r="V557" i="27"/>
  <c r="AE557" i="27" s="1"/>
  <c r="V556" i="27"/>
  <c r="AE556" i="27" s="1"/>
  <c r="V555" i="27"/>
  <c r="V554" i="27"/>
  <c r="AE554" i="27" s="1"/>
  <c r="V553" i="27"/>
  <c r="V552" i="27"/>
  <c r="AE552" i="27" s="1"/>
  <c r="V551" i="27"/>
  <c r="V550" i="27"/>
  <c r="AE550" i="27" s="1"/>
  <c r="V549" i="27"/>
  <c r="AE549" i="27" s="1"/>
  <c r="V548" i="27"/>
  <c r="AE548" i="27" s="1"/>
  <c r="V547" i="27"/>
  <c r="V546" i="27"/>
  <c r="AE546" i="27" s="1"/>
  <c r="V545" i="27"/>
  <c r="V544" i="27"/>
  <c r="AE544" i="27" s="1"/>
  <c r="V543" i="27"/>
  <c r="AE543" i="27" s="1"/>
  <c r="V542" i="27"/>
  <c r="AE542" i="27" s="1"/>
  <c r="V541" i="27"/>
  <c r="AE541" i="27" s="1"/>
  <c r="V540" i="27"/>
  <c r="AE540" i="27" s="1"/>
  <c r="V539" i="27"/>
  <c r="V538" i="27"/>
  <c r="AE538" i="27" s="1"/>
  <c r="V537" i="27"/>
  <c r="V536" i="27"/>
  <c r="AE536" i="27" s="1"/>
  <c r="V535" i="27"/>
  <c r="V534" i="27"/>
  <c r="AE534" i="27" s="1"/>
  <c r="V533" i="27"/>
  <c r="AE533" i="27" s="1"/>
  <c r="V532" i="27"/>
  <c r="AE532" i="27" s="1"/>
  <c r="V531" i="27"/>
  <c r="V530" i="27"/>
  <c r="AE530" i="27" s="1"/>
  <c r="V529" i="27"/>
  <c r="V528" i="27"/>
  <c r="AE528" i="27" s="1"/>
  <c r="V527" i="27"/>
  <c r="AE527" i="27" s="1"/>
  <c r="V526" i="27"/>
  <c r="AE526" i="27" s="1"/>
  <c r="V525" i="27"/>
  <c r="AE525" i="27" s="1"/>
  <c r="V524" i="27"/>
  <c r="AE524" i="27" s="1"/>
  <c r="V523" i="27"/>
  <c r="V522" i="27"/>
  <c r="AE522" i="27" s="1"/>
  <c r="V521" i="27"/>
  <c r="V520" i="27"/>
  <c r="AE520" i="27" s="1"/>
  <c r="V519" i="27"/>
  <c r="V518" i="27"/>
  <c r="AE518" i="27" s="1"/>
  <c r="V517" i="27"/>
  <c r="AE517" i="27" s="1"/>
  <c r="V516" i="27"/>
  <c r="AE516" i="27" s="1"/>
  <c r="V515" i="27"/>
  <c r="V514" i="27"/>
  <c r="AE514" i="27" s="1"/>
  <c r="V513" i="27"/>
  <c r="V512" i="27"/>
  <c r="AE512" i="27" s="1"/>
  <c r="V455" i="27"/>
  <c r="AE455" i="27" s="1"/>
  <c r="V453" i="27"/>
  <c r="AE453" i="27" s="1"/>
  <c r="V450" i="27"/>
  <c r="AE450" i="27" s="1"/>
  <c r="V448" i="27"/>
  <c r="AE448" i="27" s="1"/>
  <c r="V446" i="27"/>
  <c r="AE446" i="27" s="1"/>
  <c r="V445" i="27"/>
  <c r="AE445" i="27" s="1"/>
  <c r="V444" i="27"/>
  <c r="V443" i="27"/>
  <c r="AE443" i="27" s="1"/>
  <c r="V442" i="27"/>
  <c r="V441" i="27"/>
  <c r="AE441" i="27" s="1"/>
  <c r="V440" i="27"/>
  <c r="AE440" i="27" s="1"/>
  <c r="V439" i="27"/>
  <c r="AE439" i="27" s="1"/>
  <c r="V438" i="27"/>
  <c r="V437" i="27"/>
  <c r="AE437" i="27" s="1"/>
  <c r="V436" i="27"/>
  <c r="V435" i="27"/>
  <c r="AE435" i="27" s="1"/>
  <c r="V434" i="27"/>
  <c r="AE434" i="27" s="1"/>
  <c r="V433" i="27"/>
  <c r="AE433" i="27" s="1"/>
  <c r="V432" i="27"/>
  <c r="AE432" i="27" s="1"/>
  <c r="V431" i="27"/>
  <c r="AE431" i="27" s="1"/>
  <c r="V430" i="27"/>
  <c r="V429" i="27"/>
  <c r="AE429" i="27" s="1"/>
  <c r="V428" i="27"/>
  <c r="V427" i="27"/>
  <c r="AE427" i="27" s="1"/>
  <c r="V426" i="27"/>
  <c r="V425" i="27"/>
  <c r="AE425" i="27" s="1"/>
  <c r="V424" i="27"/>
  <c r="AE424" i="27" s="1"/>
  <c r="V423" i="27"/>
  <c r="AE423" i="27" s="1"/>
  <c r="V422" i="27"/>
  <c r="V421" i="27"/>
  <c r="AE421" i="27" s="1"/>
  <c r="V420" i="27"/>
  <c r="V419" i="27"/>
  <c r="AE419" i="27" s="1"/>
  <c r="V418" i="27"/>
  <c r="AE418" i="27" s="1"/>
  <c r="V417" i="27"/>
  <c r="AE417" i="27" s="1"/>
  <c r="V416" i="27"/>
  <c r="AE416" i="27" s="1"/>
  <c r="V415" i="27"/>
  <c r="AE415" i="27" s="1"/>
  <c r="V414" i="27"/>
  <c r="V413" i="27"/>
  <c r="AE413" i="27" s="1"/>
  <c r="V412" i="27"/>
  <c r="V411" i="27"/>
  <c r="AE411" i="27" s="1"/>
  <c r="V410" i="27"/>
  <c r="V409" i="27"/>
  <c r="AE409" i="27" s="1"/>
  <c r="V408" i="27"/>
  <c r="AE408" i="27" s="1"/>
  <c r="V407" i="27"/>
  <c r="AE407" i="27" s="1"/>
  <c r="V406" i="27"/>
  <c r="V405" i="27"/>
  <c r="AE405" i="27" s="1"/>
  <c r="V404" i="27"/>
  <c r="V403" i="27"/>
  <c r="AE403" i="27" s="1"/>
  <c r="V402" i="27"/>
  <c r="AE402" i="27" s="1"/>
  <c r="V401" i="27"/>
  <c r="AE401" i="27" s="1"/>
  <c r="V400" i="27"/>
  <c r="AE400" i="27" s="1"/>
  <c r="V399" i="27"/>
  <c r="AE399" i="27" s="1"/>
  <c r="V398" i="27"/>
  <c r="V397" i="27"/>
  <c r="AE397" i="27" s="1"/>
  <c r="V396" i="27"/>
  <c r="V395" i="27"/>
  <c r="AE395" i="27" s="1"/>
  <c r="V370" i="27"/>
  <c r="V369" i="27"/>
  <c r="AE369" i="27" s="1"/>
  <c r="V368" i="27"/>
  <c r="AE368" i="27" s="1"/>
  <c r="V367" i="27"/>
  <c r="AE367" i="27" s="1"/>
  <c r="V366" i="27"/>
  <c r="V365" i="27"/>
  <c r="AE365" i="27" s="1"/>
  <c r="V364" i="27"/>
  <c r="V363" i="27"/>
  <c r="AE363" i="27" s="1"/>
  <c r="V362" i="27"/>
  <c r="AE362" i="27" s="1"/>
  <c r="V361" i="27"/>
  <c r="AE361" i="27" s="1"/>
  <c r="V116" i="27"/>
  <c r="AE116" i="27" s="1"/>
  <c r="V115" i="27"/>
  <c r="AE115" i="27" s="1"/>
  <c r="V112" i="27"/>
  <c r="AE112" i="27" s="1"/>
  <c r="V111" i="27"/>
  <c r="AE111" i="27" s="1"/>
  <c r="V108" i="27"/>
  <c r="AE108" i="27" s="1"/>
  <c r="V107" i="27"/>
  <c r="AE107" i="27" s="1"/>
  <c r="V104" i="27"/>
  <c r="AE104" i="27" s="1"/>
  <c r="V103" i="27"/>
  <c r="AE103" i="27" s="1"/>
  <c r="V100" i="27"/>
  <c r="AE100" i="27" s="1"/>
  <c r="V99" i="27"/>
  <c r="AE99" i="27" s="1"/>
  <c r="V96" i="27"/>
  <c r="AE96" i="27" s="1"/>
  <c r="V95" i="27"/>
  <c r="AE95" i="27" s="1"/>
  <c r="V50" i="27"/>
  <c r="AE50" i="27" s="1"/>
  <c r="V48" i="27"/>
  <c r="AE48" i="27" s="1"/>
  <c r="V46" i="27"/>
  <c r="AE46" i="27" s="1"/>
  <c r="AE875" i="27"/>
  <c r="AE874" i="27"/>
  <c r="AE873" i="27"/>
  <c r="AE872" i="27"/>
  <c r="AE871" i="27"/>
  <c r="AE870" i="27"/>
  <c r="AE869" i="27"/>
  <c r="AE868" i="27"/>
  <c r="AE867" i="27"/>
  <c r="AE866" i="27"/>
  <c r="AE865" i="27"/>
  <c r="AE864" i="27"/>
  <c r="AE863" i="27"/>
  <c r="AE862" i="27"/>
  <c r="AE861" i="27"/>
  <c r="AE860" i="27"/>
  <c r="AE859" i="27"/>
  <c r="AE858" i="27"/>
  <c r="AE857" i="27"/>
  <c r="AE856" i="27"/>
  <c r="AE855" i="27"/>
  <c r="AE854" i="27"/>
  <c r="AE853" i="27"/>
  <c r="AE852" i="27"/>
  <c r="AE851" i="27"/>
  <c r="AE850" i="27"/>
  <c r="AE849" i="27"/>
  <c r="AE848" i="27"/>
  <c r="AE847" i="27"/>
  <c r="AE846" i="27"/>
  <c r="AE845" i="27"/>
  <c r="AE844" i="27"/>
  <c r="AE843" i="27"/>
  <c r="AE842" i="27"/>
  <c r="AE841" i="27"/>
  <c r="AE840" i="27"/>
  <c r="AE839" i="27"/>
  <c r="AE838" i="27"/>
  <c r="AE837" i="27"/>
  <c r="AE836" i="27"/>
  <c r="AE835" i="27"/>
  <c r="AE834" i="27"/>
  <c r="AE833" i="27"/>
  <c r="AE832" i="27"/>
  <c r="AE831" i="27"/>
  <c r="AE830" i="27"/>
  <c r="AE829" i="27"/>
  <c r="AE828" i="27"/>
  <c r="AE827" i="27"/>
  <c r="AE826" i="27"/>
  <c r="AE825" i="27"/>
  <c r="AE824" i="27"/>
  <c r="AE823" i="27"/>
  <c r="AE822" i="27"/>
  <c r="AE821" i="27"/>
  <c r="AE820" i="27"/>
  <c r="AE819" i="27"/>
  <c r="AE818" i="27"/>
  <c r="AE817" i="27"/>
  <c r="AE816" i="27"/>
  <c r="AE815" i="27"/>
  <c r="AE814" i="27"/>
  <c r="AE813" i="27"/>
  <c r="AE812" i="27"/>
  <c r="AE811" i="27"/>
  <c r="AE810" i="27"/>
  <c r="AE809" i="27"/>
  <c r="AE808" i="27"/>
  <c r="AE807" i="27"/>
  <c r="AE806" i="27"/>
  <c r="AE805" i="27"/>
  <c r="AE804" i="27"/>
  <c r="AE803" i="27"/>
  <c r="AE802" i="27"/>
  <c r="AE801" i="27"/>
  <c r="AE800" i="27"/>
  <c r="AE799" i="27"/>
  <c r="AE798" i="27"/>
  <c r="AE797" i="27"/>
  <c r="AE796" i="27"/>
  <c r="AE795" i="27"/>
  <c r="AE794" i="27"/>
  <c r="AE793" i="27"/>
  <c r="AE792" i="27"/>
  <c r="AE791" i="27"/>
  <c r="AE790" i="27"/>
  <c r="AE789" i="27"/>
  <c r="AE788" i="27"/>
  <c r="AE787" i="27"/>
  <c r="AE786" i="27"/>
  <c r="AE785" i="27"/>
  <c r="AE784" i="27"/>
  <c r="AE783" i="27"/>
  <c r="AE782" i="27"/>
  <c r="AE781" i="27"/>
  <c r="AE780" i="27"/>
  <c r="AE779" i="27"/>
  <c r="AE778" i="27"/>
  <c r="AE777" i="27"/>
  <c r="AE776" i="27"/>
  <c r="AE775" i="27"/>
  <c r="AE774" i="27"/>
  <c r="AE772" i="27"/>
  <c r="AE771" i="27"/>
  <c r="AE770" i="27"/>
  <c r="AE768" i="27"/>
  <c r="AE767" i="27"/>
  <c r="AE766" i="27"/>
  <c r="AE765" i="27"/>
  <c r="AE764" i="27"/>
  <c r="AE762" i="27"/>
  <c r="AE761" i="27"/>
  <c r="AE760" i="27"/>
  <c r="AE759" i="27"/>
  <c r="AE758" i="27"/>
  <c r="AE757" i="27"/>
  <c r="AE756" i="27"/>
  <c r="AE754" i="27"/>
  <c r="AE753" i="27"/>
  <c r="AE752" i="27"/>
  <c r="AE751" i="27"/>
  <c r="AE750" i="27"/>
  <c r="AE748" i="27"/>
  <c r="AE747" i="27"/>
  <c r="AE746" i="27"/>
  <c r="AE745" i="27"/>
  <c r="AE744" i="27"/>
  <c r="AE743" i="27"/>
  <c r="AE742" i="27"/>
  <c r="AE741" i="27"/>
  <c r="AE740" i="27"/>
  <c r="AE738" i="27"/>
  <c r="AE737" i="27"/>
  <c r="AE736" i="27"/>
  <c r="AE735" i="27"/>
  <c r="AE734" i="27"/>
  <c r="AE733" i="27"/>
  <c r="AE732" i="27"/>
  <c r="AE731" i="27"/>
  <c r="AE730" i="27"/>
  <c r="AE729" i="27"/>
  <c r="AE728" i="27"/>
  <c r="AE727" i="27"/>
  <c r="AE726" i="27"/>
  <c r="AE725" i="27"/>
  <c r="AE724" i="27"/>
  <c r="AE722" i="27"/>
  <c r="AE721" i="27"/>
  <c r="AE720" i="27"/>
  <c r="AE719" i="27"/>
  <c r="AE718" i="27"/>
  <c r="AE717" i="27"/>
  <c r="AE716" i="27"/>
  <c r="AE715" i="27"/>
  <c r="AE714" i="27"/>
  <c r="AE713" i="27"/>
  <c r="AE712" i="27"/>
  <c r="AE711" i="27"/>
  <c r="AE710" i="27"/>
  <c r="AE709" i="27"/>
  <c r="AE708" i="27"/>
  <c r="AE706" i="27"/>
  <c r="AE705" i="27"/>
  <c r="AE704" i="27"/>
  <c r="AE703" i="27"/>
  <c r="AE702" i="27"/>
  <c r="AE701" i="27"/>
  <c r="AE700" i="27"/>
  <c r="AE699" i="27"/>
  <c r="AE698" i="27"/>
  <c r="AE697" i="27"/>
  <c r="AE696" i="27"/>
  <c r="AE695" i="27"/>
  <c r="AE694" i="27"/>
  <c r="AE693" i="27"/>
  <c r="AE692" i="27"/>
  <c r="AE690" i="27"/>
  <c r="AE625" i="27"/>
  <c r="AE623" i="27"/>
  <c r="AE619" i="27"/>
  <c r="AE617" i="27"/>
  <c r="AE615" i="27"/>
  <c r="AE611" i="27"/>
  <c r="AE609" i="27"/>
  <c r="AE607" i="27"/>
  <c r="AE603" i="27"/>
  <c r="AE601" i="27"/>
  <c r="AE599" i="27"/>
  <c r="AE595" i="27"/>
  <c r="AE593" i="27"/>
  <c r="AE591" i="27"/>
  <c r="AE587" i="27"/>
  <c r="AE585" i="27"/>
  <c r="AE583" i="27"/>
  <c r="AE579" i="27"/>
  <c r="AE577" i="27"/>
  <c r="AE575" i="27"/>
  <c r="AE571" i="27"/>
  <c r="AE569" i="27"/>
  <c r="AE567" i="27"/>
  <c r="AE563" i="27"/>
  <c r="AE561" i="27"/>
  <c r="AE555" i="27"/>
  <c r="AE553" i="27"/>
  <c r="AE551" i="27"/>
  <c r="AE547" i="27"/>
  <c r="AE545" i="27"/>
  <c r="AE539" i="27"/>
  <c r="AE537" i="27"/>
  <c r="AE535" i="27"/>
  <c r="AE531" i="27"/>
  <c r="AE529" i="27"/>
  <c r="AE523" i="27"/>
  <c r="AE521" i="27"/>
  <c r="AE519" i="27"/>
  <c r="AE515" i="27"/>
  <c r="AE513" i="27"/>
  <c r="AE511" i="27"/>
  <c r="AE509" i="27"/>
  <c r="AE507" i="27"/>
  <c r="AE505" i="27"/>
  <c r="AE503" i="27"/>
  <c r="AE501" i="27"/>
  <c r="AE499" i="27"/>
  <c r="AE497" i="27"/>
  <c r="AE495" i="27"/>
  <c r="AE493" i="27"/>
  <c r="AE491" i="27"/>
  <c r="AE489" i="27"/>
  <c r="AE487" i="27"/>
  <c r="AE485" i="27"/>
  <c r="AE483" i="27"/>
  <c r="AE481" i="27"/>
  <c r="AE479" i="27"/>
  <c r="AE477" i="27"/>
  <c r="AE475" i="27"/>
  <c r="AE473" i="27"/>
  <c r="AE471" i="27"/>
  <c r="AE469" i="27"/>
  <c r="AE467" i="27"/>
  <c r="AE465" i="27"/>
  <c r="AE463" i="27"/>
  <c r="AE461" i="27"/>
  <c r="AE459" i="27"/>
  <c r="AE457" i="27"/>
  <c r="AE456" i="27"/>
  <c r="AE444" i="27"/>
  <c r="AE442" i="27"/>
  <c r="AE438" i="27"/>
  <c r="AE436" i="27"/>
  <c r="AE430" i="27"/>
  <c r="AE428" i="27"/>
  <c r="AE426" i="27"/>
  <c r="AE422" i="27"/>
  <c r="AE420" i="27"/>
  <c r="AE414" i="27"/>
  <c r="AE412" i="27"/>
  <c r="AE410" i="27"/>
  <c r="AE406" i="27"/>
  <c r="AE404" i="27"/>
  <c r="AE398" i="27"/>
  <c r="AE396" i="27"/>
  <c r="AE394" i="27"/>
  <c r="AE393" i="27"/>
  <c r="AE392" i="27"/>
  <c r="AE391" i="27"/>
  <c r="AE390" i="27"/>
  <c r="AE389" i="27"/>
  <c r="AE388" i="27"/>
  <c r="AE387" i="27"/>
  <c r="AE386" i="27"/>
  <c r="AE385" i="27"/>
  <c r="AE384" i="27"/>
  <c r="AE383" i="27"/>
  <c r="AE382" i="27"/>
  <c r="AE381" i="27"/>
  <c r="AE380" i="27"/>
  <c r="AE379" i="27"/>
  <c r="AE378" i="27"/>
  <c r="AE377" i="27"/>
  <c r="AE376" i="27"/>
  <c r="AE375" i="27"/>
  <c r="AE374" i="27"/>
  <c r="AE373" i="27"/>
  <c r="AE372" i="27"/>
  <c r="AE371" i="27"/>
  <c r="AE370" i="27"/>
  <c r="AE366" i="27"/>
  <c r="AE364" i="27"/>
  <c r="AE360" i="27"/>
  <c r="AE359" i="27"/>
  <c r="AE358" i="27"/>
  <c r="AE357" i="27"/>
  <c r="AE356" i="27"/>
  <c r="AE355" i="27"/>
  <c r="AE354" i="27"/>
  <c r="AE353" i="27"/>
  <c r="AE352" i="27"/>
  <c r="AE351" i="27"/>
  <c r="AE350" i="27"/>
  <c r="AE349" i="27"/>
  <c r="AE348" i="27"/>
  <c r="AE347" i="27"/>
  <c r="AE346" i="27"/>
  <c r="AE345" i="27"/>
  <c r="AE344" i="27"/>
  <c r="AE343" i="27"/>
  <c r="AE342" i="27"/>
  <c r="AE341" i="27"/>
  <c r="AE340" i="27"/>
  <c r="AE339" i="27"/>
  <c r="AE338" i="27"/>
  <c r="AE337" i="27"/>
  <c r="AE336" i="27"/>
  <c r="AE335" i="27"/>
  <c r="AE334" i="27"/>
  <c r="AE333" i="27"/>
  <c r="AE332" i="27"/>
  <c r="AE331" i="27"/>
  <c r="AE330" i="27"/>
  <c r="AE329" i="27"/>
  <c r="AE327" i="27"/>
  <c r="AE326" i="27"/>
  <c r="AE325" i="27"/>
  <c r="AE324" i="27"/>
  <c r="AE323" i="27"/>
  <c r="AE322" i="27"/>
  <c r="AE321" i="27"/>
  <c r="AE320" i="27"/>
  <c r="AE319" i="27"/>
  <c r="AE318" i="27"/>
  <c r="AE317" i="27"/>
  <c r="AE316" i="27"/>
  <c r="AE315" i="27"/>
  <c r="AE314" i="27"/>
  <c r="AE313" i="27"/>
  <c r="AE312" i="27"/>
  <c r="AE311" i="27"/>
  <c r="AE310" i="27"/>
  <c r="AE309" i="27"/>
  <c r="AE308" i="27"/>
  <c r="AE307" i="27"/>
  <c r="AE306" i="27"/>
  <c r="AE304" i="27"/>
  <c r="AE303" i="27"/>
  <c r="AE302" i="27"/>
  <c r="AE301" i="27"/>
  <c r="AE300" i="27"/>
  <c r="AE299" i="27"/>
  <c r="AE298" i="27"/>
  <c r="AE297" i="27"/>
  <c r="AE296" i="27"/>
  <c r="AE295" i="27"/>
  <c r="AE294" i="27"/>
  <c r="AE293" i="27"/>
  <c r="AE292" i="27"/>
  <c r="AE291" i="27"/>
  <c r="AE290" i="27"/>
  <c r="AE289" i="27"/>
  <c r="AE288" i="27"/>
  <c r="AE287" i="27"/>
  <c r="AE286" i="27"/>
  <c r="AE285" i="27"/>
  <c r="AE284" i="27"/>
  <c r="AE283" i="27"/>
  <c r="AE282" i="27"/>
  <c r="AE281" i="27"/>
  <c r="AE280" i="27"/>
  <c r="AE279" i="27"/>
  <c r="AE278" i="27"/>
  <c r="AE277" i="27"/>
  <c r="AE276" i="27"/>
  <c r="AE275" i="27"/>
  <c r="AE274" i="27"/>
  <c r="AE273" i="27"/>
  <c r="AE272" i="27"/>
  <c r="AE271" i="27"/>
  <c r="AE269" i="27"/>
  <c r="AE268" i="27"/>
  <c r="AE267" i="27"/>
  <c r="AE266" i="27"/>
  <c r="AE265" i="27"/>
  <c r="AE264" i="27"/>
  <c r="AE263" i="27"/>
  <c r="AE262" i="27"/>
  <c r="AE261" i="27"/>
  <c r="AE260" i="27"/>
  <c r="AE259" i="27"/>
  <c r="AE258" i="27"/>
  <c r="AE257" i="27"/>
  <c r="AE256" i="27"/>
  <c r="AE255" i="27"/>
  <c r="AE254" i="27"/>
  <c r="AE253" i="27"/>
  <c r="AE252" i="27"/>
  <c r="AE251" i="27"/>
  <c r="AE250" i="27"/>
  <c r="AE249" i="27"/>
  <c r="AE248" i="27"/>
  <c r="AE247" i="27"/>
  <c r="AE246" i="27"/>
  <c r="AE245" i="27"/>
  <c r="AE244" i="27"/>
  <c r="AE243" i="27"/>
  <c r="AE242" i="27"/>
  <c r="AE241" i="27"/>
  <c r="AE240" i="27"/>
  <c r="AE239" i="27"/>
  <c r="AE238" i="27"/>
  <c r="AE237" i="27"/>
  <c r="AE236" i="27"/>
  <c r="AE235" i="27"/>
  <c r="AE234" i="27"/>
  <c r="AE233" i="27"/>
  <c r="AE232" i="27"/>
  <c r="AE231" i="27"/>
  <c r="AE230" i="27"/>
  <c r="AE229" i="27"/>
  <c r="AE228" i="27"/>
  <c r="AE227" i="27"/>
  <c r="AE226" i="27"/>
  <c r="AE225" i="27"/>
  <c r="AE224" i="27"/>
  <c r="AE223" i="27"/>
  <c r="AE222" i="27"/>
  <c r="AE221" i="27"/>
  <c r="AE219" i="27"/>
  <c r="AE218" i="27"/>
  <c r="AE217" i="27"/>
  <c r="AE216" i="27"/>
  <c r="AE214" i="27"/>
  <c r="AE213" i="27"/>
  <c r="AE212" i="27"/>
  <c r="AE211" i="27"/>
  <c r="AE210" i="27"/>
  <c r="AE209" i="27"/>
  <c r="AE208" i="27"/>
  <c r="AE207" i="27"/>
  <c r="AE206" i="27"/>
  <c r="AE205" i="27"/>
  <c r="AE203" i="27"/>
  <c r="AE202" i="27"/>
  <c r="AE201" i="27"/>
  <c r="AE200" i="27"/>
  <c r="AE199" i="27"/>
  <c r="AE198" i="27"/>
  <c r="AE197" i="27"/>
  <c r="AE196" i="27"/>
  <c r="AE195" i="27"/>
  <c r="AE194" i="27"/>
  <c r="AE193" i="27"/>
  <c r="AE192" i="27"/>
  <c r="AE191" i="27"/>
  <c r="V7" i="27"/>
  <c r="AE7" i="27" s="1"/>
  <c r="AB6" i="27"/>
  <c r="Z6" i="27"/>
  <c r="X6" i="27"/>
  <c r="Z3" i="27" l="1"/>
  <c r="Z2" i="27"/>
  <c r="Z4" i="27"/>
  <c r="Z5" i="27"/>
  <c r="AB3" i="27"/>
  <c r="AB2" i="27"/>
  <c r="AB4" i="27"/>
  <c r="AB5" i="27"/>
  <c r="AD3" i="27"/>
  <c r="AD2" i="27"/>
  <c r="AD4" i="27"/>
  <c r="AD5" i="27"/>
  <c r="AD6" i="27"/>
  <c r="X3" i="27"/>
  <c r="D3" i="4" l="1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D187" i="4"/>
  <c r="D188" i="4"/>
  <c r="D189" i="4"/>
  <c r="D190" i="4"/>
  <c r="D191" i="4"/>
  <c r="D192" i="4"/>
  <c r="D193" i="4"/>
  <c r="D194" i="4"/>
  <c r="D195" i="4"/>
  <c r="D196" i="4"/>
  <c r="D197" i="4"/>
  <c r="D198" i="4"/>
  <c r="D199" i="4"/>
  <c r="D200" i="4"/>
  <c r="D201" i="4"/>
  <c r="D202" i="4"/>
  <c r="D203" i="4"/>
  <c r="D204" i="4"/>
  <c r="D205" i="4"/>
  <c r="D206" i="4"/>
  <c r="D207" i="4"/>
  <c r="D208" i="4"/>
  <c r="D209" i="4"/>
  <c r="D210" i="4"/>
  <c r="D211" i="4"/>
  <c r="D212" i="4"/>
  <c r="D213" i="4"/>
  <c r="D214" i="4"/>
  <c r="D215" i="4"/>
  <c r="D216" i="4"/>
  <c r="D217" i="4"/>
  <c r="D218" i="4"/>
  <c r="D219" i="4"/>
  <c r="D220" i="4"/>
  <c r="D221" i="4"/>
  <c r="D222" i="4"/>
  <c r="D223" i="4"/>
  <c r="D224" i="4"/>
  <c r="D225" i="4"/>
  <c r="D226" i="4"/>
  <c r="D227" i="4"/>
  <c r="D228" i="4"/>
  <c r="D229" i="4"/>
  <c r="D230" i="4"/>
  <c r="D231" i="4"/>
  <c r="D232" i="4"/>
  <c r="D233" i="4"/>
  <c r="D234" i="4"/>
  <c r="D235" i="4"/>
  <c r="D236" i="4"/>
  <c r="D237" i="4"/>
  <c r="D238" i="4"/>
  <c r="D239" i="4"/>
  <c r="D240" i="4"/>
  <c r="D241" i="4"/>
  <c r="D242" i="4"/>
  <c r="D243" i="4"/>
  <c r="D244" i="4"/>
  <c r="D245" i="4"/>
  <c r="D246" i="4"/>
  <c r="D247" i="4"/>
  <c r="D248" i="4"/>
  <c r="D249" i="4"/>
  <c r="D250" i="4"/>
  <c r="D251" i="4"/>
  <c r="D252" i="4"/>
  <c r="D253" i="4"/>
  <c r="D254" i="4"/>
  <c r="D255" i="4"/>
  <c r="D256" i="4"/>
  <c r="D257" i="4"/>
  <c r="D258" i="4"/>
  <c r="D259" i="4"/>
  <c r="D260" i="4"/>
  <c r="D261" i="4"/>
  <c r="D262" i="4"/>
  <c r="D263" i="4"/>
  <c r="D264" i="4"/>
  <c r="D265" i="4"/>
  <c r="D266" i="4"/>
  <c r="D267" i="4"/>
  <c r="D268" i="4"/>
  <c r="D269" i="4"/>
  <c r="D270" i="4"/>
  <c r="D271" i="4"/>
  <c r="D272" i="4"/>
  <c r="D273" i="4"/>
  <c r="D274" i="4"/>
  <c r="D275" i="4"/>
  <c r="D276" i="4"/>
  <c r="D277" i="4"/>
  <c r="D278" i="4"/>
  <c r="D279" i="4"/>
  <c r="D280" i="4"/>
  <c r="D281" i="4"/>
  <c r="D282" i="4"/>
  <c r="D283" i="4"/>
  <c r="D284" i="4"/>
  <c r="D285" i="4"/>
  <c r="D286" i="4"/>
  <c r="D287" i="4"/>
  <c r="D288" i="4"/>
  <c r="D289" i="4"/>
  <c r="D290" i="4"/>
  <c r="D291" i="4"/>
  <c r="D292" i="4"/>
  <c r="D293" i="4"/>
  <c r="D294" i="4"/>
  <c r="D295" i="4"/>
  <c r="D296" i="4"/>
  <c r="D297" i="4"/>
  <c r="D298" i="4"/>
  <c r="D299" i="4"/>
  <c r="D300" i="4"/>
  <c r="D301" i="4"/>
  <c r="D302" i="4"/>
  <c r="D303" i="4"/>
  <c r="D304" i="4"/>
  <c r="D305" i="4"/>
  <c r="D306" i="4"/>
  <c r="D307" i="4"/>
  <c r="D308" i="4"/>
  <c r="D309" i="4"/>
  <c r="D310" i="4"/>
  <c r="D311" i="4"/>
  <c r="D312" i="4"/>
  <c r="D313" i="4"/>
  <c r="D314" i="4"/>
  <c r="D315" i="4"/>
  <c r="D316" i="4"/>
  <c r="D317" i="4"/>
  <c r="D318" i="4"/>
  <c r="D319" i="4"/>
  <c r="D320" i="4"/>
  <c r="D321" i="4"/>
  <c r="D322" i="4"/>
  <c r="D323" i="4"/>
  <c r="D324" i="4"/>
  <c r="D325" i="4"/>
  <c r="D326" i="4"/>
  <c r="D327" i="4"/>
  <c r="D328" i="4"/>
  <c r="D329" i="4"/>
  <c r="D330" i="4"/>
  <c r="D331" i="4"/>
  <c r="D332" i="4"/>
  <c r="D333" i="4"/>
  <c r="D334" i="4"/>
  <c r="D335" i="4"/>
  <c r="D336" i="4"/>
  <c r="D337" i="4"/>
  <c r="D338" i="4"/>
  <c r="D339" i="4"/>
  <c r="D340" i="4"/>
  <c r="D341" i="4"/>
  <c r="D342" i="4"/>
  <c r="D343" i="4"/>
  <c r="D344" i="4"/>
  <c r="D345" i="4"/>
  <c r="D346" i="4"/>
  <c r="D347" i="4"/>
  <c r="D348" i="4"/>
  <c r="D349" i="4"/>
  <c r="D350" i="4"/>
  <c r="D351" i="4"/>
  <c r="D352" i="4"/>
  <c r="D353" i="4"/>
  <c r="D354" i="4"/>
  <c r="D355" i="4"/>
  <c r="D356" i="4"/>
  <c r="D357" i="4"/>
  <c r="D358" i="4"/>
  <c r="D359" i="4"/>
  <c r="D360" i="4"/>
  <c r="D361" i="4"/>
  <c r="D362" i="4"/>
  <c r="D363" i="4"/>
  <c r="D364" i="4"/>
  <c r="D365" i="4"/>
  <c r="D366" i="4"/>
  <c r="D367" i="4"/>
  <c r="D368" i="4"/>
  <c r="D369" i="4"/>
  <c r="D370" i="4"/>
  <c r="D371" i="4"/>
  <c r="D372" i="4"/>
  <c r="D373" i="4"/>
  <c r="D374" i="4"/>
  <c r="D375" i="4"/>
  <c r="D376" i="4"/>
  <c r="D377" i="4"/>
  <c r="D378" i="4"/>
  <c r="D379" i="4"/>
  <c r="D380" i="4"/>
  <c r="D381" i="4"/>
  <c r="D382" i="4"/>
  <c r="D383" i="4"/>
  <c r="D384" i="4"/>
  <c r="D385" i="4"/>
  <c r="D386" i="4"/>
  <c r="D387" i="4"/>
  <c r="D388" i="4"/>
  <c r="D389" i="4"/>
  <c r="D390" i="4"/>
  <c r="D391" i="4"/>
  <c r="D392" i="4"/>
  <c r="D393" i="4"/>
  <c r="D394" i="4"/>
  <c r="D395" i="4"/>
  <c r="D396" i="4"/>
  <c r="D397" i="4"/>
  <c r="D398" i="4"/>
  <c r="D399" i="4"/>
  <c r="D400" i="4"/>
  <c r="D401" i="4"/>
  <c r="D402" i="4"/>
  <c r="D403" i="4"/>
  <c r="D404" i="4"/>
  <c r="D405" i="4"/>
  <c r="D406" i="4"/>
  <c r="D407" i="4"/>
  <c r="D408" i="4"/>
  <c r="D409" i="4"/>
  <c r="D410" i="4"/>
  <c r="D411" i="4"/>
  <c r="D412" i="4"/>
  <c r="D413" i="4"/>
  <c r="D414" i="4"/>
  <c r="D415" i="4"/>
  <c r="D416" i="4"/>
  <c r="D417" i="4"/>
  <c r="D418" i="4"/>
  <c r="D419" i="4"/>
  <c r="D420" i="4"/>
  <c r="D421" i="4"/>
  <c r="D422" i="4"/>
  <c r="D423" i="4"/>
  <c r="D424" i="4"/>
  <c r="D425" i="4"/>
  <c r="D426" i="4"/>
  <c r="D427" i="4"/>
  <c r="D428" i="4"/>
  <c r="D429" i="4"/>
  <c r="D430" i="4"/>
  <c r="D431" i="4"/>
  <c r="D432" i="4"/>
  <c r="D433" i="4"/>
  <c r="D434" i="4"/>
  <c r="D435" i="4"/>
  <c r="D436" i="4"/>
  <c r="D437" i="4"/>
  <c r="D438" i="4"/>
  <c r="D439" i="4"/>
  <c r="D440" i="4"/>
  <c r="D441" i="4"/>
  <c r="D442" i="4"/>
  <c r="D443" i="4"/>
  <c r="D444" i="4"/>
  <c r="D445" i="4"/>
  <c r="D446" i="4"/>
  <c r="D447" i="4"/>
  <c r="D448" i="4"/>
  <c r="D449" i="4"/>
  <c r="D450" i="4"/>
  <c r="D451" i="4"/>
  <c r="D452" i="4"/>
  <c r="D453" i="4"/>
  <c r="D454" i="4"/>
  <c r="D455" i="4"/>
  <c r="D456" i="4"/>
  <c r="D457" i="4"/>
  <c r="D458" i="4"/>
  <c r="D459" i="4"/>
  <c r="D460" i="4"/>
  <c r="D461" i="4"/>
  <c r="D462" i="4"/>
  <c r="D463" i="4"/>
  <c r="D464" i="4"/>
  <c r="D465" i="4"/>
  <c r="D466" i="4"/>
  <c r="D467" i="4"/>
  <c r="D468" i="4"/>
  <c r="D469" i="4"/>
  <c r="D470" i="4"/>
  <c r="D471" i="4"/>
  <c r="D472" i="4"/>
  <c r="D473" i="4"/>
  <c r="D474" i="4"/>
  <c r="D475" i="4"/>
  <c r="D476" i="4"/>
  <c r="D477" i="4"/>
  <c r="D478" i="4"/>
  <c r="D479" i="4"/>
  <c r="D480" i="4"/>
  <c r="D481" i="4"/>
  <c r="D482" i="4"/>
  <c r="D483" i="4"/>
  <c r="D484" i="4"/>
  <c r="D485" i="4"/>
  <c r="D486" i="4"/>
  <c r="D487" i="4"/>
  <c r="D488" i="4"/>
  <c r="D489" i="4"/>
  <c r="D490" i="4"/>
  <c r="D491" i="4"/>
  <c r="D492" i="4"/>
  <c r="D493" i="4"/>
  <c r="D494" i="4"/>
  <c r="D495" i="4"/>
  <c r="D496" i="4"/>
  <c r="D497" i="4"/>
  <c r="D498" i="4"/>
  <c r="D499" i="4"/>
  <c r="D500" i="4"/>
  <c r="D501" i="4"/>
  <c r="D502" i="4"/>
  <c r="D503" i="4"/>
  <c r="D504" i="4"/>
  <c r="D505" i="4"/>
  <c r="D506" i="4"/>
  <c r="D507" i="4"/>
  <c r="D508" i="4"/>
  <c r="D509" i="4"/>
  <c r="D510" i="4"/>
  <c r="D511" i="4"/>
  <c r="D512" i="4"/>
  <c r="D513" i="4"/>
  <c r="D514" i="4"/>
  <c r="D515" i="4"/>
  <c r="D516" i="4"/>
  <c r="D517" i="4"/>
  <c r="D518" i="4"/>
  <c r="D519" i="4"/>
  <c r="D520" i="4"/>
  <c r="D521" i="4"/>
  <c r="D522" i="4"/>
  <c r="D523" i="4"/>
  <c r="D524" i="4"/>
  <c r="D525" i="4"/>
  <c r="D526" i="4"/>
  <c r="D527" i="4"/>
  <c r="D528" i="4"/>
  <c r="D529" i="4"/>
  <c r="D530" i="4"/>
  <c r="D531" i="4"/>
  <c r="D532" i="4"/>
  <c r="D533" i="4"/>
  <c r="D534" i="4"/>
  <c r="D535" i="4"/>
  <c r="D536" i="4"/>
  <c r="D537" i="4"/>
  <c r="D538" i="4"/>
  <c r="D539" i="4"/>
  <c r="D540" i="4"/>
  <c r="D541" i="4"/>
  <c r="D542" i="4"/>
  <c r="D543" i="4"/>
  <c r="D544" i="4"/>
  <c r="D545" i="4"/>
  <c r="D546" i="4"/>
  <c r="D547" i="4"/>
  <c r="D548" i="4"/>
  <c r="D549" i="4"/>
  <c r="D550" i="4"/>
  <c r="D551" i="4"/>
  <c r="D552" i="4"/>
  <c r="D553" i="4"/>
  <c r="D554" i="4"/>
  <c r="D555" i="4"/>
  <c r="D556" i="4"/>
  <c r="D557" i="4"/>
  <c r="D558" i="4"/>
  <c r="D559" i="4"/>
  <c r="D560" i="4"/>
  <c r="D561" i="4"/>
  <c r="D562" i="4"/>
  <c r="D563" i="4"/>
  <c r="D564" i="4"/>
  <c r="D565" i="4"/>
  <c r="D566" i="4"/>
  <c r="D567" i="4"/>
  <c r="D568" i="4"/>
  <c r="D569" i="4"/>
  <c r="D570" i="4"/>
  <c r="D571" i="4"/>
  <c r="D572" i="4"/>
  <c r="D573" i="4"/>
  <c r="D574" i="4"/>
  <c r="D575" i="4"/>
  <c r="D576" i="4"/>
  <c r="D577" i="4"/>
  <c r="D578" i="4"/>
  <c r="D579" i="4"/>
  <c r="D580" i="4"/>
  <c r="D581" i="4"/>
  <c r="D582" i="4"/>
  <c r="D583" i="4"/>
  <c r="D584" i="4"/>
  <c r="D585" i="4"/>
  <c r="D586" i="4"/>
  <c r="D587" i="4"/>
  <c r="D588" i="4"/>
  <c r="D589" i="4"/>
  <c r="D590" i="4"/>
  <c r="D591" i="4"/>
  <c r="D592" i="4"/>
  <c r="D593" i="4"/>
  <c r="D594" i="4"/>
  <c r="D595" i="4"/>
  <c r="D596" i="4"/>
  <c r="D597" i="4"/>
  <c r="D598" i="4"/>
  <c r="D599" i="4"/>
  <c r="D600" i="4"/>
  <c r="D601" i="4"/>
  <c r="D602" i="4"/>
  <c r="D603" i="4"/>
  <c r="D604" i="4"/>
  <c r="D605" i="4"/>
  <c r="D606" i="4"/>
  <c r="D607" i="4"/>
  <c r="D608" i="4"/>
  <c r="D609" i="4"/>
  <c r="D610" i="4"/>
  <c r="D611" i="4"/>
  <c r="D612" i="4"/>
  <c r="D613" i="4"/>
  <c r="D614" i="4"/>
  <c r="D615" i="4"/>
  <c r="D616" i="4"/>
  <c r="D617" i="4"/>
  <c r="D618" i="4"/>
  <c r="D619" i="4"/>
  <c r="D620" i="4"/>
  <c r="D621" i="4"/>
  <c r="D622" i="4"/>
  <c r="D623" i="4"/>
  <c r="D624" i="4"/>
  <c r="D625" i="4"/>
  <c r="D626" i="4"/>
  <c r="D627" i="4"/>
  <c r="D628" i="4"/>
  <c r="D629" i="4"/>
  <c r="D630" i="4"/>
  <c r="D631" i="4"/>
  <c r="D632" i="4"/>
  <c r="D633" i="4"/>
  <c r="D634" i="4"/>
  <c r="D635" i="4"/>
  <c r="D636" i="4"/>
  <c r="D637" i="4"/>
  <c r="D638" i="4"/>
  <c r="D639" i="4"/>
  <c r="D640" i="4"/>
  <c r="D641" i="4"/>
  <c r="D642" i="4"/>
  <c r="D643" i="4"/>
  <c r="D644" i="4"/>
  <c r="D645" i="4"/>
  <c r="D646" i="4"/>
  <c r="D647" i="4"/>
  <c r="D648" i="4"/>
  <c r="D649" i="4"/>
  <c r="D650" i="4"/>
  <c r="D651" i="4"/>
  <c r="D652" i="4"/>
  <c r="D653" i="4"/>
  <c r="D654" i="4"/>
  <c r="D655" i="4"/>
  <c r="D656" i="4"/>
  <c r="D657" i="4"/>
  <c r="D658" i="4"/>
  <c r="D659" i="4"/>
  <c r="D660" i="4"/>
  <c r="D661" i="4"/>
  <c r="D662" i="4"/>
  <c r="D663" i="4"/>
  <c r="D664" i="4"/>
  <c r="D665" i="4"/>
  <c r="D666" i="4"/>
  <c r="D667" i="4"/>
  <c r="D668" i="4"/>
  <c r="D669" i="4"/>
  <c r="D670" i="4"/>
  <c r="D671" i="4"/>
  <c r="D672" i="4"/>
  <c r="D673" i="4"/>
  <c r="D674" i="4"/>
  <c r="D675" i="4"/>
  <c r="D676" i="4"/>
  <c r="D677" i="4"/>
  <c r="D678" i="4"/>
  <c r="D679" i="4"/>
  <c r="D680" i="4"/>
  <c r="D681" i="4"/>
  <c r="D682" i="4"/>
  <c r="D683" i="4"/>
  <c r="D684" i="4"/>
  <c r="D685" i="4"/>
  <c r="D686" i="4"/>
  <c r="D687" i="4"/>
  <c r="D688" i="4"/>
  <c r="D689" i="4"/>
  <c r="D690" i="4"/>
  <c r="D691" i="4"/>
  <c r="D692" i="4"/>
  <c r="D693" i="4"/>
  <c r="D694" i="4"/>
  <c r="D695" i="4"/>
  <c r="D696" i="4"/>
  <c r="D697" i="4"/>
  <c r="D698" i="4"/>
  <c r="D699" i="4"/>
  <c r="D700" i="4"/>
  <c r="D701" i="4"/>
  <c r="D702" i="4"/>
  <c r="D703" i="4"/>
  <c r="D704" i="4"/>
  <c r="D705" i="4"/>
  <c r="D706" i="4"/>
  <c r="D707" i="4"/>
  <c r="D708" i="4"/>
  <c r="D709" i="4"/>
  <c r="D710" i="4"/>
  <c r="D711" i="4"/>
  <c r="D712" i="4"/>
  <c r="D713" i="4"/>
  <c r="D714" i="4"/>
  <c r="D715" i="4"/>
  <c r="D716" i="4"/>
  <c r="D717" i="4"/>
  <c r="D718" i="4"/>
  <c r="D719" i="4"/>
  <c r="D720" i="4"/>
  <c r="D721" i="4"/>
  <c r="D722" i="4"/>
  <c r="D723" i="4"/>
  <c r="D724" i="4"/>
  <c r="D725" i="4"/>
  <c r="D726" i="4"/>
  <c r="D727" i="4"/>
  <c r="D728" i="4"/>
  <c r="D729" i="4"/>
  <c r="D730" i="4"/>
  <c r="D731" i="4"/>
  <c r="D732" i="4"/>
  <c r="D733" i="4"/>
  <c r="D734" i="4"/>
  <c r="D735" i="4"/>
  <c r="D736" i="4"/>
  <c r="D737" i="4"/>
  <c r="D738" i="4"/>
  <c r="D739" i="4"/>
  <c r="D740" i="4"/>
  <c r="D741" i="4"/>
  <c r="D742" i="4"/>
  <c r="D743" i="4"/>
  <c r="D744" i="4"/>
  <c r="D745" i="4"/>
  <c r="D746" i="4"/>
  <c r="D747" i="4"/>
  <c r="D748" i="4"/>
  <c r="D749" i="4"/>
  <c r="D750" i="4"/>
  <c r="D751" i="4"/>
  <c r="D752" i="4"/>
  <c r="D753" i="4"/>
  <c r="D754" i="4"/>
  <c r="D755" i="4"/>
  <c r="D756" i="4"/>
  <c r="D757" i="4"/>
  <c r="D758" i="4"/>
  <c r="D759" i="4"/>
  <c r="D760" i="4"/>
  <c r="D761" i="4"/>
  <c r="D762" i="4"/>
  <c r="D763" i="4"/>
  <c r="D764" i="4"/>
  <c r="D765" i="4"/>
  <c r="D766" i="4"/>
  <c r="D767" i="4"/>
  <c r="D768" i="4"/>
  <c r="D769" i="4"/>
  <c r="D770" i="4"/>
  <c r="D771" i="4"/>
  <c r="D772" i="4"/>
  <c r="D773" i="4"/>
  <c r="D774" i="4"/>
  <c r="D775" i="4"/>
  <c r="D776" i="4"/>
  <c r="D777" i="4"/>
  <c r="D778" i="4"/>
  <c r="D779" i="4"/>
  <c r="D780" i="4"/>
  <c r="D781" i="4"/>
  <c r="D782" i="4"/>
  <c r="D783" i="4"/>
  <c r="D784" i="4"/>
  <c r="D785" i="4"/>
  <c r="D786" i="4"/>
  <c r="D787" i="4"/>
  <c r="D788" i="4"/>
  <c r="D789" i="4"/>
  <c r="D790" i="4"/>
  <c r="D791" i="4"/>
  <c r="D792" i="4"/>
  <c r="D793" i="4"/>
  <c r="D794" i="4"/>
  <c r="D795" i="4"/>
  <c r="D796" i="4"/>
  <c r="D797" i="4"/>
  <c r="D798" i="4"/>
  <c r="D799" i="4"/>
  <c r="D800" i="4"/>
  <c r="D801" i="4"/>
  <c r="D802" i="4"/>
  <c r="D803" i="4"/>
  <c r="D804" i="4"/>
  <c r="D805" i="4"/>
  <c r="D806" i="4"/>
  <c r="D807" i="4"/>
  <c r="D808" i="4"/>
  <c r="D809" i="4"/>
  <c r="D810" i="4"/>
  <c r="D811" i="4"/>
  <c r="D812" i="4"/>
  <c r="D813" i="4"/>
  <c r="D814" i="4"/>
  <c r="D815" i="4"/>
  <c r="D816" i="4"/>
  <c r="D817" i="4"/>
  <c r="D818" i="4"/>
  <c r="D819" i="4"/>
  <c r="D820" i="4"/>
  <c r="D821" i="4"/>
  <c r="D822" i="4"/>
  <c r="D823" i="4"/>
  <c r="D824" i="4"/>
  <c r="D825" i="4"/>
  <c r="D826" i="4"/>
  <c r="D827" i="4"/>
  <c r="D828" i="4"/>
  <c r="D829" i="4"/>
  <c r="D830" i="4"/>
  <c r="D831" i="4"/>
  <c r="D832" i="4"/>
  <c r="D833" i="4"/>
  <c r="D834" i="4"/>
  <c r="D835" i="4"/>
  <c r="D836" i="4"/>
  <c r="D837" i="4"/>
  <c r="D838" i="4"/>
  <c r="D839" i="4"/>
  <c r="D840" i="4"/>
  <c r="D841" i="4"/>
  <c r="D842" i="4"/>
  <c r="D843" i="4"/>
  <c r="D844" i="4"/>
  <c r="D845" i="4"/>
  <c r="D846" i="4"/>
  <c r="D847" i="4"/>
  <c r="D848" i="4"/>
  <c r="D849" i="4"/>
  <c r="D850" i="4"/>
  <c r="D851" i="4"/>
  <c r="D852" i="4"/>
  <c r="D853" i="4"/>
  <c r="D854" i="4"/>
  <c r="D855" i="4"/>
  <c r="D856" i="4"/>
  <c r="D857" i="4"/>
  <c r="D858" i="4"/>
  <c r="D859" i="4"/>
  <c r="D860" i="4"/>
  <c r="D861" i="4"/>
  <c r="D862" i="4"/>
  <c r="D863" i="4"/>
  <c r="D864" i="4"/>
  <c r="D865" i="4"/>
  <c r="D866" i="4"/>
  <c r="D867" i="4"/>
  <c r="D868" i="4"/>
  <c r="D869" i="4"/>
  <c r="D870" i="4"/>
  <c r="D871" i="4"/>
  <c r="D872" i="4"/>
  <c r="D873" i="4"/>
  <c r="D874" i="4"/>
  <c r="D875" i="4"/>
  <c r="D876" i="4"/>
  <c r="D877" i="4"/>
  <c r="D878" i="4"/>
  <c r="D879" i="4"/>
  <c r="D880" i="4"/>
  <c r="D881" i="4"/>
  <c r="D882" i="4"/>
  <c r="D883" i="4"/>
  <c r="D884" i="4"/>
  <c r="D885" i="4"/>
  <c r="D886" i="4"/>
  <c r="D887" i="4"/>
  <c r="D888" i="4"/>
  <c r="D889" i="4"/>
  <c r="D890" i="4"/>
  <c r="D891" i="4"/>
  <c r="D892" i="4"/>
  <c r="D893" i="4"/>
  <c r="D894" i="4"/>
  <c r="D895" i="4"/>
  <c r="D896" i="4"/>
  <c r="D897" i="4"/>
  <c r="D898" i="4"/>
  <c r="D899" i="4"/>
  <c r="D900" i="4"/>
  <c r="D901" i="4"/>
  <c r="D902" i="4"/>
  <c r="D903" i="4"/>
  <c r="D904" i="4"/>
  <c r="D905" i="4"/>
  <c r="D906" i="4"/>
  <c r="D907" i="4"/>
  <c r="D908" i="4"/>
  <c r="D909" i="4"/>
  <c r="D910" i="4"/>
  <c r="D911" i="4"/>
  <c r="D912" i="4"/>
  <c r="D913" i="4"/>
  <c r="D914" i="4"/>
  <c r="D915" i="4"/>
  <c r="D916" i="4"/>
  <c r="D917" i="4"/>
  <c r="D918" i="4"/>
  <c r="D919" i="4"/>
  <c r="D920" i="4"/>
  <c r="D921" i="4"/>
  <c r="D922" i="4"/>
  <c r="D923" i="4"/>
  <c r="D924" i="4"/>
  <c r="D925" i="4"/>
  <c r="D926" i="4"/>
  <c r="D927" i="4"/>
  <c r="D928" i="4"/>
  <c r="D929" i="4"/>
  <c r="D930" i="4"/>
  <c r="D931" i="4"/>
  <c r="D932" i="4"/>
  <c r="D933" i="4"/>
  <c r="D934" i="4"/>
  <c r="D935" i="4"/>
  <c r="D936" i="4"/>
  <c r="D937" i="4"/>
  <c r="D938" i="4"/>
  <c r="D939" i="4"/>
  <c r="D940" i="4"/>
  <c r="D941" i="4"/>
  <c r="D942" i="4"/>
  <c r="D943" i="4"/>
  <c r="D944" i="4"/>
  <c r="D945" i="4"/>
  <c r="D946" i="4"/>
  <c r="D947" i="4"/>
  <c r="D948" i="4"/>
  <c r="D949" i="4"/>
  <c r="D950" i="4"/>
  <c r="D951" i="4"/>
  <c r="D952" i="4"/>
  <c r="D953" i="4"/>
  <c r="D954" i="4"/>
  <c r="D955" i="4"/>
  <c r="D956" i="4"/>
  <c r="D957" i="4"/>
  <c r="D958" i="4"/>
  <c r="D959" i="4"/>
  <c r="D960" i="4"/>
  <c r="D961" i="4"/>
  <c r="D962" i="4"/>
  <c r="D963" i="4"/>
  <c r="D964" i="4"/>
  <c r="D965" i="4"/>
  <c r="D966" i="4"/>
  <c r="D967" i="4"/>
  <c r="D968" i="4"/>
  <c r="D969" i="4"/>
  <c r="D970" i="4"/>
  <c r="D971" i="4"/>
  <c r="D972" i="4"/>
  <c r="D973" i="4"/>
  <c r="D974" i="4"/>
  <c r="D975" i="4"/>
  <c r="D976" i="4"/>
  <c r="D977" i="4"/>
  <c r="D978" i="4"/>
  <c r="D979" i="4"/>
  <c r="D980" i="4"/>
  <c r="D981" i="4"/>
  <c r="D982" i="4"/>
  <c r="D983" i="4"/>
  <c r="D984" i="4"/>
  <c r="D985" i="4"/>
  <c r="D986" i="4"/>
  <c r="D987" i="4"/>
  <c r="D988" i="4"/>
  <c r="D989" i="4"/>
  <c r="D990" i="4"/>
  <c r="D991" i="4"/>
  <c r="D992" i="4"/>
  <c r="D993" i="4"/>
  <c r="D994" i="4"/>
  <c r="D995" i="4"/>
  <c r="D996" i="4"/>
  <c r="D997" i="4"/>
  <c r="D998" i="4"/>
  <c r="D999" i="4"/>
  <c r="D1000" i="4"/>
  <c r="D1001" i="4"/>
  <c r="D1002" i="4"/>
  <c r="D1003" i="4"/>
  <c r="D1004" i="4"/>
  <c r="D1005" i="4"/>
  <c r="D1006" i="4"/>
  <c r="D1007" i="4"/>
  <c r="D1008" i="4"/>
  <c r="D1009" i="4"/>
  <c r="D1010" i="4"/>
  <c r="D1011" i="4"/>
  <c r="D1012" i="4"/>
  <c r="D1013" i="4"/>
  <c r="D1014" i="4"/>
  <c r="D1015" i="4"/>
  <c r="D1016" i="4"/>
  <c r="D1017" i="4"/>
  <c r="D1018" i="4"/>
  <c r="D1019" i="4"/>
  <c r="D1020" i="4"/>
  <c r="D1021" i="4"/>
  <c r="D1022" i="4"/>
  <c r="D1023" i="4"/>
  <c r="D1024" i="4"/>
  <c r="D1025" i="4"/>
  <c r="D1026" i="4"/>
  <c r="D1027" i="4"/>
  <c r="D1028" i="4"/>
  <c r="D1029" i="4"/>
  <c r="D1030" i="4"/>
  <c r="D1031" i="4"/>
  <c r="D1032" i="4"/>
  <c r="D1033" i="4"/>
  <c r="D1034" i="4"/>
  <c r="D1035" i="4"/>
  <c r="D1036" i="4"/>
  <c r="D1037" i="4"/>
  <c r="D1038" i="4"/>
  <c r="D1039" i="4"/>
  <c r="D1040" i="4"/>
  <c r="D1041" i="4"/>
  <c r="D1042" i="4"/>
  <c r="D1043" i="4"/>
  <c r="D1044" i="4"/>
  <c r="D1045" i="4"/>
  <c r="D1046" i="4"/>
  <c r="D1047" i="4"/>
  <c r="D1048" i="4"/>
  <c r="D1049" i="4"/>
  <c r="D1050" i="4"/>
  <c r="D1051" i="4"/>
  <c r="D1052" i="4"/>
  <c r="D1053" i="4"/>
  <c r="D1054" i="4"/>
  <c r="D1055" i="4"/>
  <c r="D1056" i="4"/>
  <c r="D1057" i="4"/>
  <c r="D1058" i="4"/>
  <c r="D1059" i="4"/>
  <c r="D1060" i="4"/>
  <c r="D1061" i="4"/>
  <c r="D1062" i="4"/>
  <c r="D1063" i="4"/>
  <c r="D1064" i="4"/>
  <c r="D1065" i="4"/>
  <c r="D1066" i="4"/>
  <c r="D1067" i="4"/>
  <c r="D1068" i="4"/>
  <c r="D1069" i="4"/>
  <c r="D1070" i="4"/>
  <c r="D1071" i="4"/>
  <c r="D1072" i="4"/>
  <c r="D1073" i="4"/>
  <c r="D1074" i="4"/>
  <c r="D1075" i="4"/>
  <c r="D1076" i="4"/>
  <c r="D1077" i="4"/>
  <c r="D1078" i="4"/>
  <c r="D1079" i="4"/>
  <c r="D1080" i="4"/>
  <c r="D1081" i="4"/>
  <c r="D1082" i="4"/>
  <c r="D1083" i="4"/>
  <c r="D1084" i="4"/>
  <c r="D1085" i="4"/>
  <c r="D1086" i="4"/>
  <c r="D1087" i="4"/>
  <c r="D1088" i="4"/>
  <c r="D1089" i="4"/>
  <c r="D1090" i="4"/>
  <c r="D1091" i="4"/>
  <c r="D1092" i="4"/>
  <c r="D1093" i="4"/>
  <c r="D1094" i="4"/>
  <c r="D1095" i="4"/>
  <c r="D1096" i="4"/>
  <c r="D1097" i="4"/>
  <c r="D1098" i="4"/>
  <c r="D1099" i="4"/>
  <c r="D1100" i="4"/>
  <c r="D1101" i="4"/>
  <c r="D1102" i="4"/>
  <c r="D1103" i="4"/>
  <c r="D1104" i="4"/>
  <c r="D1105" i="4"/>
  <c r="D1106" i="4"/>
  <c r="D1107" i="4"/>
  <c r="D1108" i="4"/>
  <c r="D1109" i="4"/>
  <c r="D1110" i="4"/>
  <c r="D1111" i="4"/>
  <c r="D1112" i="4"/>
  <c r="D1113" i="4"/>
  <c r="D1114" i="4"/>
  <c r="D1115" i="4"/>
  <c r="D1116" i="4"/>
  <c r="D1117" i="4"/>
  <c r="D1118" i="4"/>
  <c r="D1119" i="4"/>
  <c r="D1120" i="4"/>
  <c r="D1121" i="4"/>
  <c r="D1122" i="4"/>
  <c r="D1123" i="4"/>
  <c r="D1124" i="4"/>
  <c r="D1125" i="4"/>
  <c r="D1126" i="4"/>
  <c r="D1127" i="4"/>
  <c r="D1128" i="4"/>
  <c r="D1129" i="4"/>
  <c r="D1130" i="4"/>
  <c r="D1131" i="4"/>
  <c r="D1132" i="4"/>
  <c r="D1133" i="4"/>
  <c r="D1134" i="4"/>
  <c r="D1135" i="4"/>
  <c r="D1136" i="4"/>
  <c r="D1137" i="4"/>
  <c r="D1138" i="4"/>
  <c r="D1139" i="4"/>
  <c r="D1140" i="4"/>
  <c r="D1141" i="4"/>
  <c r="D1142" i="4"/>
  <c r="D1143" i="4"/>
  <c r="D1144" i="4"/>
  <c r="D1145" i="4"/>
  <c r="D1146" i="4"/>
  <c r="D1147" i="4"/>
  <c r="D1148" i="4"/>
  <c r="D1149" i="4"/>
  <c r="D1150" i="4"/>
  <c r="D1151" i="4"/>
  <c r="D1152" i="4"/>
  <c r="D1153" i="4"/>
  <c r="D1154" i="4"/>
  <c r="D1155" i="4"/>
  <c r="D1156" i="4"/>
  <c r="D1157" i="4"/>
  <c r="D1158" i="4"/>
  <c r="D1159" i="4"/>
  <c r="D1160" i="4"/>
  <c r="D1161" i="4"/>
  <c r="D1162" i="4"/>
  <c r="D1163" i="4"/>
  <c r="D1164" i="4"/>
  <c r="D1165" i="4"/>
  <c r="D1166" i="4"/>
  <c r="D1167" i="4"/>
  <c r="D1168" i="4"/>
  <c r="D1169" i="4"/>
  <c r="D1170" i="4"/>
  <c r="D1171" i="4"/>
  <c r="D1172" i="4"/>
  <c r="D1173" i="4"/>
  <c r="D1174" i="4"/>
  <c r="D1175" i="4"/>
  <c r="D1176" i="4"/>
  <c r="D1177" i="4"/>
  <c r="D1178" i="4"/>
  <c r="D1179" i="4"/>
  <c r="D1180" i="4"/>
  <c r="D1181" i="4"/>
  <c r="D1182" i="4"/>
  <c r="D1183" i="4"/>
  <c r="D1184" i="4"/>
  <c r="D1185" i="4"/>
  <c r="D1186" i="4"/>
  <c r="D1187" i="4"/>
  <c r="D1188" i="4"/>
  <c r="D1189" i="4"/>
  <c r="D1190" i="4"/>
  <c r="D1191" i="4"/>
  <c r="D1192" i="4"/>
  <c r="D1193" i="4"/>
  <c r="D1194" i="4"/>
  <c r="D1195" i="4"/>
  <c r="D1196" i="4"/>
  <c r="D1197" i="4"/>
  <c r="D1198" i="4"/>
  <c r="D1199" i="4"/>
  <c r="D1200" i="4"/>
  <c r="D1201" i="4"/>
  <c r="D1202" i="4"/>
  <c r="D1203" i="4"/>
  <c r="D1204" i="4"/>
  <c r="D1205" i="4"/>
  <c r="D1206" i="4"/>
  <c r="D1207" i="4"/>
  <c r="D1208" i="4"/>
  <c r="D1209" i="4"/>
  <c r="D1210" i="4"/>
  <c r="D1211" i="4"/>
  <c r="D1212" i="4"/>
  <c r="D1213" i="4"/>
  <c r="D1214" i="4"/>
  <c r="D1215" i="4"/>
  <c r="K2" i="27" l="1"/>
  <c r="L2" i="27" s="1"/>
  <c r="K4" i="27"/>
  <c r="L4" i="27" s="1"/>
  <c r="K5" i="27"/>
  <c r="L5" i="27" s="1"/>
  <c r="K6" i="27"/>
  <c r="L6" i="27" s="1"/>
  <c r="K3" i="27"/>
  <c r="L3" i="27" s="1"/>
  <c r="G44" i="4" l="1"/>
  <c r="P31" i="4"/>
  <c r="P22" i="4"/>
  <c r="G543" i="4"/>
  <c r="G1043" i="4"/>
  <c r="G1041" i="4"/>
  <c r="G1044" i="4"/>
  <c r="G1042" i="4"/>
  <c r="G1048" i="4"/>
  <c r="P1048" i="4"/>
  <c r="G946" i="4"/>
  <c r="P946" i="4"/>
  <c r="G1000" i="4"/>
  <c r="P1000" i="4"/>
  <c r="G858" i="4"/>
  <c r="P858" i="4"/>
  <c r="G811" i="4"/>
  <c r="P811" i="4"/>
  <c r="G647" i="4"/>
  <c r="G681" i="4"/>
  <c r="P647" i="4"/>
  <c r="P681" i="4"/>
  <c r="G540" i="4"/>
  <c r="P540" i="4"/>
  <c r="G593" i="4"/>
  <c r="P593" i="4"/>
  <c r="G448" i="4"/>
  <c r="P448" i="4"/>
  <c r="G494" i="4"/>
  <c r="P494" i="4"/>
  <c r="G370" i="4"/>
  <c r="P370" i="4"/>
  <c r="G291" i="4"/>
  <c r="P291" i="4"/>
  <c r="G243" i="4"/>
  <c r="P243" i="4"/>
  <c r="G192" i="4"/>
  <c r="P192" i="4"/>
  <c r="G143" i="4"/>
  <c r="P143" i="4"/>
  <c r="G47" i="4"/>
  <c r="P47" i="4"/>
  <c r="G99" i="4"/>
  <c r="P99" i="4"/>
  <c r="G326" i="4"/>
  <c r="G327" i="4"/>
  <c r="P326" i="4"/>
  <c r="P327" i="4"/>
  <c r="G585" i="4"/>
  <c r="G491" i="4"/>
  <c r="P491" i="4"/>
  <c r="G188" i="4"/>
  <c r="G190" i="4"/>
  <c r="G813" i="4"/>
  <c r="G859" i="4"/>
  <c r="G542" i="4"/>
  <c r="G594" i="4"/>
  <c r="G244" i="4"/>
  <c r="G292" i="4"/>
  <c r="G723" i="4"/>
  <c r="P723" i="4"/>
  <c r="G683" i="4"/>
  <c r="P683" i="4"/>
  <c r="G812" i="4"/>
  <c r="G541" i="4"/>
  <c r="G251" i="4"/>
  <c r="P251" i="4"/>
  <c r="G957" i="4"/>
  <c r="P957" i="4"/>
  <c r="G868" i="4"/>
  <c r="G873" i="4"/>
  <c r="G301" i="4"/>
  <c r="P301" i="4"/>
  <c r="G338" i="4"/>
  <c r="P338" i="4"/>
  <c r="G52" i="4"/>
  <c r="P52" i="4"/>
  <c r="G201" i="4"/>
  <c r="P201" i="4"/>
  <c r="G870" i="4"/>
  <c r="P870" i="4"/>
  <c r="G595" i="4"/>
  <c r="P595" i="4"/>
  <c r="G193" i="4"/>
  <c r="P193" i="4"/>
  <c r="G150" i="4"/>
  <c r="P150" i="4"/>
  <c r="G147" i="4"/>
  <c r="P147" i="4"/>
  <c r="G144" i="4"/>
  <c r="P144" i="4"/>
  <c r="G60" i="4"/>
  <c r="G57" i="4"/>
  <c r="G53" i="4"/>
  <c r="P53" i="4"/>
  <c r="G5" i="4"/>
  <c r="P5" i="4"/>
  <c r="G814" i="4"/>
  <c r="P814" i="4"/>
  <c r="G197" i="4"/>
  <c r="P197" i="4"/>
  <c r="G105" i="4"/>
  <c r="G107" i="4"/>
  <c r="P105" i="4"/>
  <c r="P107" i="4"/>
  <c r="G103" i="4"/>
  <c r="P103" i="4"/>
  <c r="G56" i="4"/>
  <c r="P56" i="4"/>
  <c r="G11" i="4"/>
  <c r="P11" i="4"/>
  <c r="G7" i="4"/>
  <c r="P7" i="4"/>
  <c r="G682" i="4"/>
  <c r="P682" i="4"/>
  <c r="G42" i="4"/>
  <c r="G59" i="4"/>
  <c r="G62" i="4"/>
  <c r="G137" i="4"/>
  <c r="G135" i="4"/>
  <c r="G134" i="4"/>
  <c r="G132" i="4"/>
  <c r="G133" i="4"/>
  <c r="G139" i="4"/>
  <c r="P139" i="4"/>
  <c r="G138" i="4"/>
  <c r="P138" i="4"/>
  <c r="G140" i="4"/>
  <c r="P140" i="4"/>
  <c r="G141" i="4"/>
  <c r="G142" i="4"/>
  <c r="G3" i="4"/>
  <c r="G2" i="4"/>
  <c r="G8" i="4"/>
  <c r="G6" i="4"/>
  <c r="G10" i="4"/>
  <c r="G9" i="4"/>
  <c r="G19" i="4"/>
  <c r="G18" i="4"/>
  <c r="G20" i="4"/>
  <c r="G22" i="4"/>
  <c r="G21" i="4"/>
  <c r="G13" i="4"/>
  <c r="G12" i="4"/>
  <c r="G15" i="4"/>
  <c r="G14" i="4"/>
  <c r="G17" i="4"/>
  <c r="G16" i="4"/>
  <c r="G23" i="4"/>
  <c r="G24" i="4"/>
  <c r="G26" i="4"/>
  <c r="G25" i="4"/>
  <c r="G31" i="4"/>
  <c r="G32" i="4"/>
  <c r="G33" i="4"/>
  <c r="G34" i="4"/>
  <c r="G35" i="4"/>
  <c r="G36" i="4"/>
  <c r="G37" i="4"/>
  <c r="G28" i="4"/>
  <c r="G27" i="4"/>
  <c r="G29" i="4"/>
  <c r="G30" i="4"/>
  <c r="G39" i="4"/>
  <c r="G38" i="4"/>
  <c r="G41" i="4"/>
  <c r="G40" i="4"/>
  <c r="G43" i="4"/>
  <c r="G46" i="4"/>
  <c r="G45" i="4"/>
  <c r="G48" i="4"/>
  <c r="G51" i="4"/>
  <c r="G50" i="4"/>
  <c r="G49" i="4"/>
  <c r="G55" i="4"/>
  <c r="G54" i="4"/>
  <c r="G58" i="4"/>
  <c r="G61" i="4"/>
  <c r="G63" i="4"/>
  <c r="G64" i="4"/>
  <c r="G73" i="4"/>
  <c r="G71" i="4"/>
  <c r="G74" i="4"/>
  <c r="G72" i="4"/>
  <c r="G76" i="4"/>
  <c r="G75" i="4"/>
  <c r="G77" i="4"/>
  <c r="G65" i="4"/>
  <c r="G66" i="4"/>
  <c r="G67" i="4"/>
  <c r="G68" i="4"/>
  <c r="G69" i="4"/>
  <c r="G70" i="4"/>
  <c r="G78" i="4"/>
  <c r="G79" i="4"/>
  <c r="G80" i="4"/>
  <c r="G81" i="4"/>
  <c r="G87" i="4"/>
  <c r="G88" i="4"/>
  <c r="G89" i="4"/>
  <c r="G90" i="4"/>
  <c r="G91" i="4"/>
  <c r="G92" i="4"/>
  <c r="G85" i="4"/>
  <c r="G86" i="4"/>
  <c r="G83" i="4"/>
  <c r="G82" i="4"/>
  <c r="G84" i="4"/>
  <c r="G95" i="4"/>
  <c r="G93" i="4"/>
  <c r="G94" i="4"/>
  <c r="G97" i="4"/>
  <c r="G96" i="4"/>
  <c r="G98" i="4"/>
  <c r="G101" i="4"/>
  <c r="G100" i="4"/>
  <c r="G102" i="4"/>
  <c r="G104" i="4"/>
  <c r="G106" i="4"/>
  <c r="G115" i="4"/>
  <c r="G114" i="4"/>
  <c r="G116" i="4"/>
  <c r="G118" i="4"/>
  <c r="G117" i="4"/>
  <c r="G109" i="4"/>
  <c r="G108" i="4"/>
  <c r="G111" i="4"/>
  <c r="G110" i="4"/>
  <c r="G113" i="4"/>
  <c r="G112" i="4"/>
  <c r="G120" i="4"/>
  <c r="G119" i="4"/>
  <c r="G122" i="4"/>
  <c r="G121" i="4"/>
  <c r="G127" i="4"/>
  <c r="G128" i="4"/>
  <c r="G129" i="4"/>
  <c r="G130" i="4"/>
  <c r="G131" i="4"/>
  <c r="G126" i="4"/>
  <c r="G124" i="4"/>
  <c r="G123" i="4"/>
  <c r="G125" i="4"/>
  <c r="G136" i="4"/>
  <c r="P3" i="4"/>
  <c r="P2" i="4"/>
  <c r="P8" i="4"/>
  <c r="P6" i="4"/>
  <c r="P10" i="4"/>
  <c r="P9" i="4"/>
  <c r="P19" i="4"/>
  <c r="P18" i="4"/>
  <c r="P20" i="4"/>
  <c r="P21" i="4"/>
  <c r="P13" i="4"/>
  <c r="P12" i="4"/>
  <c r="P15" i="4"/>
  <c r="P14" i="4"/>
  <c r="P17" i="4"/>
  <c r="P16" i="4"/>
  <c r="P24" i="4"/>
  <c r="P26" i="4"/>
  <c r="P25" i="4"/>
  <c r="P32" i="4"/>
  <c r="P33" i="4"/>
  <c r="P34" i="4"/>
  <c r="P35" i="4"/>
  <c r="P48" i="4"/>
  <c r="P51" i="4"/>
  <c r="P50" i="4"/>
  <c r="P49" i="4"/>
  <c r="P55" i="4"/>
  <c r="P54" i="4"/>
  <c r="P76" i="4"/>
  <c r="P75" i="4"/>
  <c r="P77" i="4"/>
  <c r="P65" i="4"/>
  <c r="P66" i="4"/>
  <c r="P67" i="4"/>
  <c r="P68" i="4"/>
  <c r="P69" i="4"/>
  <c r="P70" i="4"/>
  <c r="P78" i="4"/>
  <c r="P79" i="4"/>
  <c r="P80" i="4"/>
  <c r="P81" i="4"/>
  <c r="P87" i="4"/>
  <c r="P88" i="4"/>
  <c r="P89" i="4"/>
  <c r="P90" i="4"/>
  <c r="P95" i="4"/>
  <c r="P93" i="4"/>
  <c r="P94" i="4"/>
  <c r="P98" i="4"/>
  <c r="P104" i="4"/>
  <c r="P106" i="4"/>
  <c r="P115" i="4"/>
  <c r="P114" i="4"/>
  <c r="P116" i="4"/>
  <c r="P118" i="4"/>
  <c r="P117" i="4"/>
  <c r="P109" i="4"/>
  <c r="P108" i="4"/>
  <c r="P111" i="4"/>
  <c r="P110" i="4"/>
  <c r="P113" i="4"/>
  <c r="P112" i="4"/>
  <c r="P120" i="4"/>
  <c r="P119" i="4"/>
  <c r="P122" i="4"/>
  <c r="P121" i="4"/>
  <c r="P127" i="4"/>
  <c r="P128" i="4"/>
  <c r="P129" i="4"/>
  <c r="P130" i="4"/>
  <c r="P131" i="4"/>
  <c r="P126" i="4"/>
  <c r="G773" i="4"/>
  <c r="P773" i="4"/>
  <c r="P162" i="4"/>
  <c r="P164" i="4"/>
  <c r="P166" i="4"/>
  <c r="P165" i="4"/>
  <c r="P157" i="4"/>
  <c r="P156" i="4"/>
  <c r="P159" i="4"/>
  <c r="P158" i="4"/>
  <c r="P161" i="4"/>
  <c r="P160" i="4"/>
  <c r="P168" i="4"/>
  <c r="P176" i="4"/>
  <c r="P177" i="4"/>
  <c r="P178" i="4"/>
  <c r="P180" i="4"/>
  <c r="P175" i="4"/>
  <c r="P181" i="4"/>
  <c r="P182" i="4"/>
  <c r="P148" i="4"/>
  <c r="P145" i="4"/>
  <c r="P146" i="4"/>
  <c r="P149" i="4"/>
  <c r="P151" i="4"/>
  <c r="P153" i="4"/>
  <c r="P152" i="4"/>
  <c r="P155" i="4"/>
  <c r="P154" i="4"/>
  <c r="P183" i="4"/>
  <c r="P184" i="4"/>
  <c r="P185" i="4"/>
  <c r="P212" i="4"/>
  <c r="P211" i="4"/>
  <c r="P215" i="4"/>
  <c r="P213" i="4"/>
  <c r="P214" i="4"/>
  <c r="P205" i="4"/>
  <c r="P206" i="4"/>
  <c r="P207" i="4"/>
  <c r="P208" i="4"/>
  <c r="P209" i="4"/>
  <c r="P210" i="4"/>
  <c r="P216" i="4"/>
  <c r="P217" i="4"/>
  <c r="P218" i="4"/>
  <c r="P219" i="4"/>
  <c r="P223" i="4"/>
  <c r="P224" i="4"/>
  <c r="P225" i="4"/>
  <c r="P226" i="4"/>
  <c r="P194" i="4"/>
  <c r="P195" i="4"/>
  <c r="P199" i="4"/>
  <c r="P198" i="4"/>
  <c r="P196" i="4"/>
  <c r="P200" i="4"/>
  <c r="P202" i="4"/>
  <c r="P203" i="4"/>
  <c r="P204" i="4"/>
  <c r="P237" i="4"/>
  <c r="P236" i="4"/>
  <c r="P238" i="4"/>
  <c r="P263" i="4"/>
  <c r="P262" i="4"/>
  <c r="P264" i="4"/>
  <c r="P257" i="4"/>
  <c r="P256" i="4"/>
  <c r="P259" i="4"/>
  <c r="P258" i="4"/>
  <c r="P261" i="4"/>
  <c r="P260" i="4"/>
  <c r="P267" i="4"/>
  <c r="P270" i="4"/>
  <c r="P269" i="4"/>
  <c r="P274" i="4"/>
  <c r="P275" i="4"/>
  <c r="P276" i="4"/>
  <c r="P277" i="4"/>
  <c r="P278" i="4"/>
  <c r="P245" i="4"/>
  <c r="P246" i="4"/>
  <c r="P249" i="4"/>
  <c r="P250" i="4"/>
  <c r="P247" i="4"/>
  <c r="P248" i="4"/>
  <c r="P252" i="4"/>
  <c r="P253" i="4"/>
  <c r="P255" i="4"/>
  <c r="P254" i="4"/>
  <c r="P311" i="4"/>
  <c r="P313" i="4"/>
  <c r="P304" i="4"/>
  <c r="P305" i="4"/>
  <c r="P306" i="4"/>
  <c r="P307" i="4"/>
  <c r="P308" i="4"/>
  <c r="P309" i="4"/>
  <c r="P320" i="4"/>
  <c r="P321" i="4"/>
  <c r="P322" i="4"/>
  <c r="P323" i="4"/>
  <c r="P294" i="4"/>
  <c r="P293" i="4"/>
  <c r="P295" i="4"/>
  <c r="P298" i="4"/>
  <c r="P296" i="4"/>
  <c r="P297" i="4"/>
  <c r="P299" i="4"/>
  <c r="P300" i="4"/>
  <c r="P302" i="4"/>
  <c r="P303" i="4"/>
  <c r="P325" i="4"/>
  <c r="P324" i="4"/>
  <c r="P328" i="4"/>
  <c r="P347" i="4"/>
  <c r="P349" i="4"/>
  <c r="P348" i="4"/>
  <c r="P350" i="4"/>
  <c r="P340" i="4"/>
  <c r="P341" i="4"/>
  <c r="P342" i="4"/>
  <c r="P343" i="4"/>
  <c r="P344" i="4"/>
  <c r="P345" i="4"/>
  <c r="P355" i="4"/>
  <c r="P356" i="4"/>
  <c r="P357" i="4"/>
  <c r="P361" i="4"/>
  <c r="P363" i="4"/>
  <c r="P364" i="4"/>
  <c r="P330" i="4"/>
  <c r="P329" i="4"/>
  <c r="P332" i="4"/>
  <c r="P331" i="4"/>
  <c r="P334" i="4"/>
  <c r="P333" i="4"/>
  <c r="P335" i="4"/>
  <c r="P336" i="4"/>
  <c r="P337" i="4"/>
  <c r="P339" i="4"/>
  <c r="P367" i="4"/>
  <c r="P365" i="4"/>
  <c r="P368" i="4"/>
  <c r="P366" i="4"/>
  <c r="P383" i="4"/>
  <c r="P384" i="4"/>
  <c r="P378" i="4"/>
  <c r="P379" i="4"/>
  <c r="P381" i="4"/>
  <c r="P380" i="4"/>
  <c r="P382" i="4"/>
  <c r="P374" i="4"/>
  <c r="P375" i="4"/>
  <c r="P376" i="4"/>
  <c r="P377" i="4"/>
  <c r="P386" i="4"/>
  <c r="P385" i="4"/>
  <c r="P388" i="4"/>
  <c r="P387" i="4"/>
  <c r="P392" i="4"/>
  <c r="P393" i="4"/>
  <c r="P394" i="4"/>
  <c r="P395" i="4"/>
  <c r="P396" i="4"/>
  <c r="P371" i="4"/>
  <c r="P372" i="4"/>
  <c r="P373" i="4"/>
  <c r="P407" i="4"/>
  <c r="P426" i="4"/>
  <c r="P427" i="4"/>
  <c r="P422" i="4"/>
  <c r="P421" i="4"/>
  <c r="P424" i="4"/>
  <c r="P423" i="4"/>
  <c r="P425" i="4"/>
  <c r="P418" i="4"/>
  <c r="P417" i="4"/>
  <c r="P420" i="4"/>
  <c r="P419" i="4"/>
  <c r="P430" i="4"/>
  <c r="P435" i="4"/>
  <c r="P436" i="4"/>
  <c r="P437" i="4"/>
  <c r="P438" i="4"/>
  <c r="P439" i="4"/>
  <c r="P409" i="4"/>
  <c r="P408" i="4"/>
  <c r="P412" i="4"/>
  <c r="P413" i="4"/>
  <c r="P410" i="4"/>
  <c r="P411" i="4"/>
  <c r="P414" i="4"/>
  <c r="P415" i="4"/>
  <c r="P441" i="4"/>
  <c r="P443" i="4"/>
  <c r="P442" i="4"/>
  <c r="P445" i="4"/>
  <c r="P446" i="4"/>
  <c r="P444" i="4"/>
  <c r="P447" i="4"/>
  <c r="P465" i="4"/>
  <c r="P466" i="4"/>
  <c r="P468" i="4"/>
  <c r="P467" i="4"/>
  <c r="P469" i="4"/>
  <c r="P462" i="4"/>
  <c r="P461" i="4"/>
  <c r="P464" i="4"/>
  <c r="P463" i="4"/>
  <c r="P474" i="4"/>
  <c r="P473" i="4"/>
  <c r="P475" i="4"/>
  <c r="P476" i="4"/>
  <c r="P485" i="4"/>
  <c r="P449" i="4"/>
  <c r="P450" i="4"/>
  <c r="P451" i="4"/>
  <c r="P452" i="4"/>
  <c r="P453" i="4"/>
  <c r="P454" i="4"/>
  <c r="P456" i="4"/>
  <c r="P455" i="4"/>
  <c r="P458" i="4"/>
  <c r="P457" i="4"/>
  <c r="P512" i="4"/>
  <c r="P513" i="4"/>
  <c r="P515" i="4"/>
  <c r="P514" i="4"/>
  <c r="P516" i="4"/>
  <c r="P509" i="4"/>
  <c r="P508" i="4"/>
  <c r="P507" i="4"/>
  <c r="P511" i="4"/>
  <c r="P510" i="4"/>
  <c r="P518" i="4"/>
  <c r="P517" i="4"/>
  <c r="P496" i="4"/>
  <c r="P495" i="4"/>
  <c r="P498" i="4"/>
  <c r="P497" i="4"/>
  <c r="P499" i="4"/>
  <c r="P502" i="4"/>
  <c r="P504" i="4"/>
  <c r="P503" i="4"/>
  <c r="P481" i="4"/>
  <c r="P480" i="4"/>
  <c r="P482" i="4"/>
  <c r="P489" i="4"/>
  <c r="P488" i="4"/>
  <c r="P490" i="4"/>
  <c r="P492" i="4"/>
  <c r="P524" i="4"/>
  <c r="P521" i="4"/>
  <c r="P523" i="4"/>
  <c r="P522" i="4"/>
  <c r="P545" i="4"/>
  <c r="P544" i="4"/>
  <c r="P547" i="4"/>
  <c r="P548" i="4"/>
  <c r="P553" i="4"/>
  <c r="P552" i="4"/>
  <c r="P555" i="4"/>
  <c r="P554" i="4"/>
  <c r="P564" i="4"/>
  <c r="P563" i="4"/>
  <c r="P566" i="4"/>
  <c r="P565" i="4"/>
  <c r="P567" i="4"/>
  <c r="P556" i="4"/>
  <c r="P558" i="4"/>
  <c r="P557" i="4"/>
  <c r="P560" i="4"/>
  <c r="P559" i="4"/>
  <c r="P562" i="4"/>
  <c r="P561" i="4"/>
  <c r="P569" i="4"/>
  <c r="P568" i="4"/>
  <c r="P575" i="4"/>
  <c r="P576" i="4"/>
  <c r="P572" i="4"/>
  <c r="P574" i="4"/>
  <c r="P573" i="4"/>
  <c r="P596" i="4"/>
  <c r="P597" i="4"/>
  <c r="P601" i="4"/>
  <c r="P600" i="4"/>
  <c r="P604" i="4"/>
  <c r="P605" i="4"/>
  <c r="P606" i="4"/>
  <c r="P607" i="4"/>
  <c r="P614" i="4"/>
  <c r="P615" i="4"/>
  <c r="P616" i="4"/>
  <c r="P618" i="4"/>
  <c r="P617" i="4"/>
  <c r="P609" i="4"/>
  <c r="P608" i="4"/>
  <c r="P611" i="4"/>
  <c r="P610" i="4"/>
  <c r="P613" i="4"/>
  <c r="P612" i="4"/>
  <c r="P620" i="4"/>
  <c r="P622" i="4"/>
  <c r="P621" i="4"/>
  <c r="P626" i="4"/>
  <c r="P627" i="4"/>
  <c r="P628" i="4"/>
  <c r="P629" i="4"/>
  <c r="P630" i="4"/>
  <c r="P631" i="4"/>
  <c r="P648" i="4"/>
  <c r="P649" i="4"/>
  <c r="P650" i="4"/>
  <c r="P651" i="4"/>
  <c r="P656" i="4"/>
  <c r="P657" i="4"/>
  <c r="P658" i="4"/>
  <c r="P660" i="4"/>
  <c r="P659" i="4"/>
  <c r="P653" i="4"/>
  <c r="P652" i="4"/>
  <c r="P655" i="4"/>
  <c r="P654" i="4"/>
  <c r="P662" i="4"/>
  <c r="P661" i="4"/>
  <c r="P664" i="4"/>
  <c r="P663" i="4"/>
  <c r="P668" i="4"/>
  <c r="P669" i="4"/>
  <c r="P670" i="4"/>
  <c r="P671" i="4"/>
  <c r="P674" i="4"/>
  <c r="P673" i="4"/>
  <c r="P676" i="4"/>
  <c r="P678" i="4"/>
  <c r="P677" i="4"/>
  <c r="P685" i="4"/>
  <c r="P684" i="4"/>
  <c r="P689" i="4"/>
  <c r="P688" i="4"/>
  <c r="P687" i="4"/>
  <c r="P686" i="4"/>
  <c r="P691" i="4"/>
  <c r="P690" i="4"/>
  <c r="P693" i="4"/>
  <c r="P692" i="4"/>
  <c r="P700" i="4"/>
  <c r="P701" i="4"/>
  <c r="P702" i="4"/>
  <c r="P704" i="4"/>
  <c r="P703" i="4"/>
  <c r="P695" i="4"/>
  <c r="P694" i="4"/>
  <c r="P697" i="4"/>
  <c r="P696" i="4"/>
  <c r="P699" i="4"/>
  <c r="P698" i="4"/>
  <c r="P706" i="4"/>
  <c r="P705" i="4"/>
  <c r="P708" i="4"/>
  <c r="P707" i="4"/>
  <c r="P711" i="4"/>
  <c r="P712" i="4"/>
  <c r="P713" i="4"/>
  <c r="P714" i="4"/>
  <c r="P716" i="4"/>
  <c r="P717" i="4"/>
  <c r="P715" i="4"/>
  <c r="P719" i="4"/>
  <c r="P725" i="4"/>
  <c r="P724" i="4"/>
  <c r="P729" i="4"/>
  <c r="P728" i="4"/>
  <c r="P732" i="4"/>
  <c r="P733" i="4"/>
  <c r="P735" i="4"/>
  <c r="P734" i="4"/>
  <c r="P742" i="4"/>
  <c r="P743" i="4"/>
  <c r="P744" i="4"/>
  <c r="P746" i="4"/>
  <c r="P745" i="4"/>
  <c r="P737" i="4"/>
  <c r="P736" i="4"/>
  <c r="P739" i="4"/>
  <c r="P738" i="4"/>
  <c r="P741" i="4"/>
  <c r="P740" i="4"/>
  <c r="P749" i="4"/>
  <c r="P751" i="4"/>
  <c r="P750" i="4"/>
  <c r="P756" i="4"/>
  <c r="P757" i="4"/>
  <c r="P758" i="4"/>
  <c r="P759" i="4"/>
  <c r="P760" i="4"/>
  <c r="P764" i="4"/>
  <c r="P765" i="4"/>
  <c r="P770" i="4"/>
  <c r="P775" i="4"/>
  <c r="P774" i="4"/>
  <c r="P772" i="4"/>
  <c r="P771" i="4"/>
  <c r="P776" i="4"/>
  <c r="P777" i="4"/>
  <c r="P778" i="4"/>
  <c r="P779" i="4"/>
  <c r="P786" i="4"/>
  <c r="P787" i="4"/>
  <c r="P789" i="4"/>
  <c r="P788" i="4"/>
  <c r="P790" i="4"/>
  <c r="P781" i="4"/>
  <c r="P783" i="4"/>
  <c r="P782" i="4"/>
  <c r="P785" i="4"/>
  <c r="P784" i="4"/>
  <c r="P793" i="4"/>
  <c r="P795" i="4"/>
  <c r="P794" i="4"/>
  <c r="P800" i="4"/>
  <c r="P801" i="4"/>
  <c r="P802" i="4"/>
  <c r="P803" i="4"/>
  <c r="P806" i="4"/>
  <c r="P805" i="4"/>
  <c r="P808" i="4"/>
  <c r="P807" i="4"/>
  <c r="P809" i="4"/>
  <c r="P818" i="4"/>
  <c r="P820" i="4"/>
  <c r="P819" i="4"/>
  <c r="P816" i="4"/>
  <c r="P817" i="4"/>
  <c r="P815" i="4"/>
  <c r="P821" i="4"/>
  <c r="P822" i="4"/>
  <c r="P823" i="4"/>
  <c r="P824" i="4"/>
  <c r="P831" i="4"/>
  <c r="P832" i="4"/>
  <c r="P833" i="4"/>
  <c r="P835" i="4"/>
  <c r="P834" i="4"/>
  <c r="P826" i="4"/>
  <c r="P825" i="4"/>
  <c r="P828" i="4"/>
  <c r="P827" i="4"/>
  <c r="P830" i="4"/>
  <c r="P837" i="4"/>
  <c r="P839" i="4"/>
  <c r="P838" i="4"/>
  <c r="P844" i="4"/>
  <c r="P845" i="4"/>
  <c r="P846" i="4"/>
  <c r="P847" i="4"/>
  <c r="P854" i="4"/>
  <c r="P856" i="4"/>
  <c r="P855" i="4"/>
  <c r="P857" i="4"/>
  <c r="P861" i="4"/>
  <c r="P860" i="4"/>
  <c r="P862" i="4"/>
  <c r="P863" i="4"/>
  <c r="P864" i="4"/>
  <c r="P865" i="4"/>
  <c r="P867" i="4"/>
  <c r="P866" i="4"/>
  <c r="P871" i="4"/>
  <c r="P872" i="4"/>
  <c r="P875" i="4"/>
  <c r="P876" i="4"/>
  <c r="P877" i="4"/>
  <c r="P878" i="4"/>
  <c r="P879" i="4"/>
  <c r="P880" i="4"/>
  <c r="P881" i="4"/>
  <c r="P882" i="4"/>
  <c r="P883" i="4"/>
  <c r="P885" i="4"/>
  <c r="P884" i="4"/>
  <c r="P887" i="4"/>
  <c r="P886" i="4"/>
  <c r="P889" i="4"/>
  <c r="P888" i="4"/>
  <c r="P893" i="4"/>
  <c r="P894" i="4"/>
  <c r="P895" i="4"/>
  <c r="P896" i="4"/>
  <c r="P897" i="4"/>
  <c r="P898" i="4"/>
  <c r="P901" i="4"/>
  <c r="P899" i="4"/>
  <c r="P900" i="4"/>
  <c r="P902" i="4"/>
  <c r="P904" i="4"/>
  <c r="P903" i="4"/>
  <c r="P912" i="4"/>
  <c r="P911" i="4"/>
  <c r="P913" i="4"/>
  <c r="P914" i="4"/>
  <c r="P916" i="4"/>
  <c r="P915" i="4"/>
  <c r="P922" i="4"/>
  <c r="P921" i="4"/>
  <c r="P923" i="4"/>
  <c r="P924" i="4"/>
  <c r="P925" i="4"/>
  <c r="P926" i="4"/>
  <c r="P927" i="4"/>
  <c r="P932" i="4"/>
  <c r="P933" i="4"/>
  <c r="P934" i="4"/>
  <c r="P941" i="4"/>
  <c r="P943" i="4"/>
  <c r="P942" i="4"/>
  <c r="P951" i="4"/>
  <c r="P950" i="4"/>
  <c r="P948" i="4"/>
  <c r="P947" i="4"/>
  <c r="P949" i="4"/>
  <c r="P954" i="4"/>
  <c r="P955" i="4"/>
  <c r="P952" i="4"/>
  <c r="P953" i="4"/>
  <c r="P959" i="4"/>
  <c r="P960" i="4"/>
  <c r="P958" i="4"/>
  <c r="P956" i="4"/>
  <c r="P962" i="4"/>
  <c r="P961" i="4"/>
  <c r="P964" i="4"/>
  <c r="P963" i="4"/>
  <c r="P966" i="4"/>
  <c r="P965" i="4"/>
  <c r="P978" i="4"/>
  <c r="P977" i="4"/>
  <c r="P980" i="4"/>
  <c r="P979" i="4"/>
  <c r="P984" i="4"/>
  <c r="P985" i="4"/>
  <c r="P986" i="4"/>
  <c r="P991" i="4"/>
  <c r="P989" i="4"/>
  <c r="P990" i="4"/>
  <c r="P1047" i="4"/>
  <c r="D2" i="4" l="1"/>
  <c r="C2" i="4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302" i="4"/>
  <c r="C303" i="4"/>
  <c r="C304" i="4"/>
  <c r="C305" i="4"/>
  <c r="C306" i="4"/>
  <c r="C307" i="4"/>
  <c r="C308" i="4"/>
  <c r="C309" i="4"/>
  <c r="C310" i="4"/>
  <c r="C311" i="4"/>
  <c r="C312" i="4"/>
  <c r="C313" i="4"/>
  <c r="C314" i="4"/>
  <c r="C315" i="4"/>
  <c r="C316" i="4"/>
  <c r="C317" i="4"/>
  <c r="C318" i="4"/>
  <c r="C319" i="4"/>
  <c r="C320" i="4"/>
  <c r="C321" i="4"/>
  <c r="C322" i="4"/>
  <c r="C323" i="4"/>
  <c r="C324" i="4"/>
  <c r="C325" i="4"/>
  <c r="C326" i="4"/>
  <c r="C327" i="4"/>
  <c r="C328" i="4"/>
  <c r="C329" i="4"/>
  <c r="C330" i="4"/>
  <c r="C331" i="4"/>
  <c r="C332" i="4"/>
  <c r="C333" i="4"/>
  <c r="C334" i="4"/>
  <c r="C335" i="4"/>
  <c r="C336" i="4"/>
  <c r="C337" i="4"/>
  <c r="C338" i="4"/>
  <c r="C339" i="4"/>
  <c r="C340" i="4"/>
  <c r="C341" i="4"/>
  <c r="C342" i="4"/>
  <c r="C343" i="4"/>
  <c r="C344" i="4"/>
  <c r="C345" i="4"/>
  <c r="C346" i="4"/>
  <c r="C347" i="4"/>
  <c r="C348" i="4"/>
  <c r="C349" i="4"/>
  <c r="C350" i="4"/>
  <c r="C351" i="4"/>
  <c r="C352" i="4"/>
  <c r="C353" i="4"/>
  <c r="C354" i="4"/>
  <c r="C355" i="4"/>
  <c r="C356" i="4"/>
  <c r="C357" i="4"/>
  <c r="C358" i="4"/>
  <c r="C359" i="4"/>
  <c r="C360" i="4"/>
  <c r="C361" i="4"/>
  <c r="C362" i="4"/>
  <c r="C363" i="4"/>
  <c r="C364" i="4"/>
  <c r="C365" i="4"/>
  <c r="C366" i="4"/>
  <c r="C367" i="4"/>
  <c r="C368" i="4"/>
  <c r="C369" i="4"/>
  <c r="C370" i="4"/>
  <c r="C371" i="4"/>
  <c r="C372" i="4"/>
  <c r="C373" i="4"/>
  <c r="C374" i="4"/>
  <c r="C375" i="4"/>
  <c r="C376" i="4"/>
  <c r="C377" i="4"/>
  <c r="C378" i="4"/>
  <c r="C379" i="4"/>
  <c r="C380" i="4"/>
  <c r="C381" i="4"/>
  <c r="C382" i="4"/>
  <c r="C383" i="4"/>
  <c r="C384" i="4"/>
  <c r="C385" i="4"/>
  <c r="C386" i="4"/>
  <c r="C387" i="4"/>
  <c r="C388" i="4"/>
  <c r="C389" i="4"/>
  <c r="C390" i="4"/>
  <c r="C391" i="4"/>
  <c r="C392" i="4"/>
  <c r="C393" i="4"/>
  <c r="C394" i="4"/>
  <c r="C395" i="4"/>
  <c r="C396" i="4"/>
  <c r="C397" i="4"/>
  <c r="C398" i="4"/>
  <c r="C399" i="4"/>
  <c r="C400" i="4"/>
  <c r="C401" i="4"/>
  <c r="C402" i="4"/>
  <c r="C403" i="4"/>
  <c r="C404" i="4"/>
  <c r="C405" i="4"/>
  <c r="C406" i="4"/>
  <c r="C407" i="4"/>
  <c r="C408" i="4"/>
  <c r="C409" i="4"/>
  <c r="C410" i="4"/>
  <c r="C411" i="4"/>
  <c r="C412" i="4"/>
  <c r="C413" i="4"/>
  <c r="C414" i="4"/>
  <c r="C415" i="4"/>
  <c r="C416" i="4"/>
  <c r="C417" i="4"/>
  <c r="C418" i="4"/>
  <c r="C419" i="4"/>
  <c r="C420" i="4"/>
  <c r="C421" i="4"/>
  <c r="C422" i="4"/>
  <c r="C423" i="4"/>
  <c r="C424" i="4"/>
  <c r="C425" i="4"/>
  <c r="C426" i="4"/>
  <c r="C427" i="4"/>
  <c r="C428" i="4"/>
  <c r="C429" i="4"/>
  <c r="C430" i="4"/>
  <c r="C431" i="4"/>
  <c r="C432" i="4"/>
  <c r="C433" i="4"/>
  <c r="C434" i="4"/>
  <c r="C435" i="4"/>
  <c r="C436" i="4"/>
  <c r="C437" i="4"/>
  <c r="C438" i="4"/>
  <c r="C439" i="4"/>
  <c r="C440" i="4"/>
  <c r="C441" i="4"/>
  <c r="C442" i="4"/>
  <c r="C443" i="4"/>
  <c r="C444" i="4"/>
  <c r="C445" i="4"/>
  <c r="C446" i="4"/>
  <c r="C447" i="4"/>
  <c r="C448" i="4"/>
  <c r="C449" i="4"/>
  <c r="C450" i="4"/>
  <c r="C451" i="4"/>
  <c r="C452" i="4"/>
  <c r="C453" i="4"/>
  <c r="C454" i="4"/>
  <c r="C455" i="4"/>
  <c r="C456" i="4"/>
  <c r="C457" i="4"/>
  <c r="C458" i="4"/>
  <c r="C459" i="4"/>
  <c r="C460" i="4"/>
  <c r="C461" i="4"/>
  <c r="C462" i="4"/>
  <c r="C463" i="4"/>
  <c r="C464" i="4"/>
  <c r="C465" i="4"/>
  <c r="C466" i="4"/>
  <c r="C467" i="4"/>
  <c r="C468" i="4"/>
  <c r="C469" i="4"/>
  <c r="C470" i="4"/>
  <c r="C471" i="4"/>
  <c r="C472" i="4"/>
  <c r="C473" i="4"/>
  <c r="C474" i="4"/>
  <c r="C475" i="4"/>
  <c r="C476" i="4"/>
  <c r="C477" i="4"/>
  <c r="C478" i="4"/>
  <c r="C479" i="4"/>
  <c r="C480" i="4"/>
  <c r="C481" i="4"/>
  <c r="C482" i="4"/>
  <c r="C483" i="4"/>
  <c r="C484" i="4"/>
  <c r="C485" i="4"/>
  <c r="C486" i="4"/>
  <c r="C487" i="4"/>
  <c r="C488" i="4"/>
  <c r="C489" i="4"/>
  <c r="C490" i="4"/>
  <c r="C491" i="4"/>
  <c r="C492" i="4"/>
  <c r="C493" i="4"/>
  <c r="C494" i="4"/>
  <c r="C495" i="4"/>
  <c r="C496" i="4"/>
  <c r="C497" i="4"/>
  <c r="C498" i="4"/>
  <c r="C499" i="4"/>
  <c r="C500" i="4"/>
  <c r="C501" i="4"/>
  <c r="C502" i="4"/>
  <c r="C503" i="4"/>
  <c r="C504" i="4"/>
  <c r="C505" i="4"/>
  <c r="C506" i="4"/>
  <c r="C507" i="4"/>
  <c r="C508" i="4"/>
  <c r="C509" i="4"/>
  <c r="C510" i="4"/>
  <c r="C511" i="4"/>
  <c r="C512" i="4"/>
  <c r="C513" i="4"/>
  <c r="C514" i="4"/>
  <c r="C515" i="4"/>
  <c r="C516" i="4"/>
  <c r="C517" i="4"/>
  <c r="C518" i="4"/>
  <c r="C519" i="4"/>
  <c r="C520" i="4"/>
  <c r="C521" i="4"/>
  <c r="C522" i="4"/>
  <c r="C523" i="4"/>
  <c r="C524" i="4"/>
  <c r="C525" i="4"/>
  <c r="C526" i="4"/>
  <c r="C527" i="4"/>
  <c r="C528" i="4"/>
  <c r="C529" i="4"/>
  <c r="C530" i="4"/>
  <c r="C531" i="4"/>
  <c r="C532" i="4"/>
  <c r="C533" i="4"/>
  <c r="C534" i="4"/>
  <c r="C535" i="4"/>
  <c r="C536" i="4"/>
  <c r="C537" i="4"/>
  <c r="C538" i="4"/>
  <c r="C539" i="4"/>
  <c r="C540" i="4"/>
  <c r="C541" i="4"/>
  <c r="C542" i="4"/>
  <c r="C543" i="4"/>
  <c r="C544" i="4"/>
  <c r="C545" i="4"/>
  <c r="C546" i="4"/>
  <c r="C547" i="4"/>
  <c r="C548" i="4"/>
  <c r="C549" i="4"/>
  <c r="C550" i="4"/>
  <c r="C551" i="4"/>
  <c r="C552" i="4"/>
  <c r="C553" i="4"/>
  <c r="C554" i="4"/>
  <c r="C555" i="4"/>
  <c r="C556" i="4"/>
  <c r="C557" i="4"/>
  <c r="C558" i="4"/>
  <c r="C559" i="4"/>
  <c r="C560" i="4"/>
  <c r="C561" i="4"/>
  <c r="C562" i="4"/>
  <c r="C563" i="4"/>
  <c r="C564" i="4"/>
  <c r="C565" i="4"/>
  <c r="C566" i="4"/>
  <c r="C567" i="4"/>
  <c r="C568" i="4"/>
  <c r="C569" i="4"/>
  <c r="C570" i="4"/>
  <c r="C571" i="4"/>
  <c r="C572" i="4"/>
  <c r="C573" i="4"/>
  <c r="C574" i="4"/>
  <c r="C575" i="4"/>
  <c r="C576" i="4"/>
  <c r="C577" i="4"/>
  <c r="C578" i="4"/>
  <c r="C579" i="4"/>
  <c r="C580" i="4"/>
  <c r="C581" i="4"/>
  <c r="C582" i="4"/>
  <c r="C583" i="4"/>
  <c r="C584" i="4"/>
  <c r="C585" i="4"/>
  <c r="C586" i="4"/>
  <c r="C587" i="4"/>
  <c r="C588" i="4"/>
  <c r="C589" i="4"/>
  <c r="C590" i="4"/>
  <c r="C591" i="4"/>
  <c r="C592" i="4"/>
  <c r="C593" i="4"/>
  <c r="C594" i="4"/>
  <c r="C595" i="4"/>
  <c r="C596" i="4"/>
  <c r="C597" i="4"/>
  <c r="C598" i="4"/>
  <c r="C599" i="4"/>
  <c r="C600" i="4"/>
  <c r="C601" i="4"/>
  <c r="C602" i="4"/>
  <c r="C603" i="4"/>
  <c r="C604" i="4"/>
  <c r="C605" i="4"/>
  <c r="C606" i="4"/>
  <c r="C607" i="4"/>
  <c r="C608" i="4"/>
  <c r="C609" i="4"/>
  <c r="C610" i="4"/>
  <c r="C611" i="4"/>
  <c r="C612" i="4"/>
  <c r="C613" i="4"/>
  <c r="C614" i="4"/>
  <c r="C615" i="4"/>
  <c r="C616" i="4"/>
  <c r="C617" i="4"/>
  <c r="C618" i="4"/>
  <c r="C619" i="4"/>
  <c r="C620" i="4"/>
  <c r="C621" i="4"/>
  <c r="C622" i="4"/>
  <c r="C623" i="4"/>
  <c r="C624" i="4"/>
  <c r="C625" i="4"/>
  <c r="C626" i="4"/>
  <c r="C627" i="4"/>
  <c r="C628" i="4"/>
  <c r="C629" i="4"/>
  <c r="C630" i="4"/>
  <c r="C631" i="4"/>
  <c r="C632" i="4"/>
  <c r="C633" i="4"/>
  <c r="C634" i="4"/>
  <c r="C635" i="4"/>
  <c r="C636" i="4"/>
  <c r="C637" i="4"/>
  <c r="C638" i="4"/>
  <c r="C639" i="4"/>
  <c r="C640" i="4"/>
  <c r="C641" i="4"/>
  <c r="C642" i="4"/>
  <c r="C643" i="4"/>
  <c r="C644" i="4"/>
  <c r="C645" i="4"/>
  <c r="C646" i="4"/>
  <c r="C647" i="4"/>
  <c r="C648" i="4"/>
  <c r="C649" i="4"/>
  <c r="C650" i="4"/>
  <c r="C651" i="4"/>
  <c r="C652" i="4"/>
  <c r="C653" i="4"/>
  <c r="C654" i="4"/>
  <c r="C655" i="4"/>
  <c r="C656" i="4"/>
  <c r="C657" i="4"/>
  <c r="C658" i="4"/>
  <c r="C659" i="4"/>
  <c r="C660" i="4"/>
  <c r="C661" i="4"/>
  <c r="C662" i="4"/>
  <c r="C663" i="4"/>
  <c r="C664" i="4"/>
  <c r="C665" i="4"/>
  <c r="C666" i="4"/>
  <c r="C667" i="4"/>
  <c r="C668" i="4"/>
  <c r="C669" i="4"/>
  <c r="C670" i="4"/>
  <c r="C671" i="4"/>
  <c r="C672" i="4"/>
  <c r="C673" i="4"/>
  <c r="C674" i="4"/>
  <c r="C675" i="4"/>
  <c r="C676" i="4"/>
  <c r="C677" i="4"/>
  <c r="C678" i="4"/>
  <c r="C679" i="4"/>
  <c r="C680" i="4"/>
  <c r="C681" i="4"/>
  <c r="C682" i="4"/>
  <c r="C683" i="4"/>
  <c r="C684" i="4"/>
  <c r="C685" i="4"/>
  <c r="C686" i="4"/>
  <c r="C687" i="4"/>
  <c r="C688" i="4"/>
  <c r="C689" i="4"/>
  <c r="C690" i="4"/>
  <c r="C691" i="4"/>
  <c r="C692" i="4"/>
  <c r="C693" i="4"/>
  <c r="C694" i="4"/>
  <c r="C695" i="4"/>
  <c r="C696" i="4"/>
  <c r="C697" i="4"/>
  <c r="C698" i="4"/>
  <c r="C699" i="4"/>
  <c r="C700" i="4"/>
  <c r="C701" i="4"/>
  <c r="C702" i="4"/>
  <c r="C703" i="4"/>
  <c r="C704" i="4"/>
  <c r="C705" i="4"/>
  <c r="C706" i="4"/>
  <c r="C707" i="4"/>
  <c r="C708" i="4"/>
  <c r="C709" i="4"/>
  <c r="C710" i="4"/>
  <c r="C711" i="4"/>
  <c r="C712" i="4"/>
  <c r="C713" i="4"/>
  <c r="C714" i="4"/>
  <c r="C715" i="4"/>
  <c r="C716" i="4"/>
  <c r="C717" i="4"/>
  <c r="C718" i="4"/>
  <c r="C719" i="4"/>
  <c r="C720" i="4"/>
  <c r="C721" i="4"/>
  <c r="C722" i="4"/>
  <c r="C723" i="4"/>
  <c r="C724" i="4"/>
  <c r="C725" i="4"/>
  <c r="C726" i="4"/>
  <c r="C727" i="4"/>
  <c r="C728" i="4"/>
  <c r="C729" i="4"/>
  <c r="C730" i="4"/>
  <c r="C731" i="4"/>
  <c r="C732" i="4"/>
  <c r="C733" i="4"/>
  <c r="C734" i="4"/>
  <c r="C735" i="4"/>
  <c r="C736" i="4"/>
  <c r="C737" i="4"/>
  <c r="C738" i="4"/>
  <c r="C739" i="4"/>
  <c r="C740" i="4"/>
  <c r="C741" i="4"/>
  <c r="C742" i="4"/>
  <c r="C743" i="4"/>
  <c r="C744" i="4"/>
  <c r="C745" i="4"/>
  <c r="C746" i="4"/>
  <c r="C747" i="4"/>
  <c r="C748" i="4"/>
  <c r="C749" i="4"/>
  <c r="C750" i="4"/>
  <c r="C751" i="4"/>
  <c r="C752" i="4"/>
  <c r="C753" i="4"/>
  <c r="C754" i="4"/>
  <c r="C755" i="4"/>
  <c r="C756" i="4"/>
  <c r="C757" i="4"/>
  <c r="C758" i="4"/>
  <c r="C759" i="4"/>
  <c r="C760" i="4"/>
  <c r="C761" i="4"/>
  <c r="C762" i="4"/>
  <c r="C763" i="4"/>
  <c r="C764" i="4"/>
  <c r="C765" i="4"/>
  <c r="C766" i="4"/>
  <c r="C767" i="4"/>
  <c r="C768" i="4"/>
  <c r="C769" i="4"/>
  <c r="C770" i="4"/>
  <c r="C771" i="4"/>
  <c r="C772" i="4"/>
  <c r="C773" i="4"/>
  <c r="C774" i="4"/>
  <c r="C775" i="4"/>
  <c r="C776" i="4"/>
  <c r="C777" i="4"/>
  <c r="C778" i="4"/>
  <c r="C779" i="4"/>
  <c r="C780" i="4"/>
  <c r="C781" i="4"/>
  <c r="C782" i="4"/>
  <c r="C783" i="4"/>
  <c r="C784" i="4"/>
  <c r="C785" i="4"/>
  <c r="C786" i="4"/>
  <c r="C787" i="4"/>
  <c r="C788" i="4"/>
  <c r="C789" i="4"/>
  <c r="C790" i="4"/>
  <c r="C791" i="4"/>
  <c r="C792" i="4"/>
  <c r="C793" i="4"/>
  <c r="C794" i="4"/>
  <c r="C795" i="4"/>
  <c r="C796" i="4"/>
  <c r="C797" i="4"/>
  <c r="C798" i="4"/>
  <c r="C799" i="4"/>
  <c r="C800" i="4"/>
  <c r="C801" i="4"/>
  <c r="C802" i="4"/>
  <c r="C803" i="4"/>
  <c r="C804" i="4"/>
  <c r="C805" i="4"/>
  <c r="C806" i="4"/>
  <c r="C807" i="4"/>
  <c r="C808" i="4"/>
  <c r="C809" i="4"/>
  <c r="C810" i="4"/>
  <c r="C811" i="4"/>
  <c r="C812" i="4"/>
  <c r="C813" i="4"/>
  <c r="C814" i="4"/>
  <c r="C815" i="4"/>
  <c r="C816" i="4"/>
  <c r="C817" i="4"/>
  <c r="C818" i="4"/>
  <c r="C819" i="4"/>
  <c r="C820" i="4"/>
  <c r="C821" i="4"/>
  <c r="C822" i="4"/>
  <c r="C823" i="4"/>
  <c r="C824" i="4"/>
  <c r="C825" i="4"/>
  <c r="C826" i="4"/>
  <c r="C827" i="4"/>
  <c r="C828" i="4"/>
  <c r="C829" i="4"/>
  <c r="C830" i="4"/>
  <c r="C831" i="4"/>
  <c r="C832" i="4"/>
  <c r="C833" i="4"/>
  <c r="C834" i="4"/>
  <c r="C835" i="4"/>
  <c r="C836" i="4"/>
  <c r="C837" i="4"/>
  <c r="C838" i="4"/>
  <c r="C839" i="4"/>
  <c r="C840" i="4"/>
  <c r="C841" i="4"/>
  <c r="C842" i="4"/>
  <c r="C843" i="4"/>
  <c r="C844" i="4"/>
  <c r="C845" i="4"/>
  <c r="C846" i="4"/>
  <c r="C847" i="4"/>
  <c r="C848" i="4"/>
  <c r="C849" i="4"/>
  <c r="C850" i="4"/>
  <c r="C851" i="4"/>
  <c r="C852" i="4"/>
  <c r="C853" i="4"/>
  <c r="C854" i="4"/>
  <c r="C855" i="4"/>
  <c r="C856" i="4"/>
  <c r="C857" i="4"/>
  <c r="C858" i="4"/>
  <c r="C859" i="4"/>
  <c r="C860" i="4"/>
  <c r="C861" i="4"/>
  <c r="C862" i="4"/>
  <c r="C863" i="4"/>
  <c r="C864" i="4"/>
  <c r="C865" i="4"/>
  <c r="C866" i="4"/>
  <c r="C867" i="4"/>
  <c r="C868" i="4"/>
  <c r="C869" i="4"/>
  <c r="C870" i="4"/>
  <c r="C871" i="4"/>
  <c r="C872" i="4"/>
  <c r="C873" i="4"/>
  <c r="C874" i="4"/>
  <c r="C875" i="4"/>
  <c r="C876" i="4"/>
  <c r="C877" i="4"/>
  <c r="C878" i="4"/>
  <c r="C879" i="4"/>
  <c r="C880" i="4"/>
  <c r="C881" i="4"/>
  <c r="C882" i="4"/>
  <c r="C883" i="4"/>
  <c r="C884" i="4"/>
  <c r="C885" i="4"/>
  <c r="C886" i="4"/>
  <c r="C887" i="4"/>
  <c r="C888" i="4"/>
  <c r="C889" i="4"/>
  <c r="C890" i="4"/>
  <c r="C891" i="4"/>
  <c r="C892" i="4"/>
  <c r="C893" i="4"/>
  <c r="C894" i="4"/>
  <c r="C895" i="4"/>
  <c r="C896" i="4"/>
  <c r="C897" i="4"/>
  <c r="C898" i="4"/>
  <c r="C899" i="4"/>
  <c r="C900" i="4"/>
  <c r="C901" i="4"/>
  <c r="C902" i="4"/>
  <c r="C903" i="4"/>
  <c r="C904" i="4"/>
  <c r="C905" i="4"/>
  <c r="C906" i="4"/>
  <c r="C907" i="4"/>
  <c r="C908" i="4"/>
  <c r="C909" i="4"/>
  <c r="C910" i="4"/>
  <c r="C911" i="4"/>
  <c r="C912" i="4"/>
  <c r="C913" i="4"/>
  <c r="C914" i="4"/>
  <c r="C915" i="4"/>
  <c r="C916" i="4"/>
  <c r="C917" i="4"/>
  <c r="C918" i="4"/>
  <c r="C919" i="4"/>
  <c r="C920" i="4"/>
  <c r="C921" i="4"/>
  <c r="C922" i="4"/>
  <c r="C923" i="4"/>
  <c r="C924" i="4"/>
  <c r="C925" i="4"/>
  <c r="C926" i="4"/>
  <c r="C927" i="4"/>
  <c r="C928" i="4"/>
  <c r="C929" i="4"/>
  <c r="C930" i="4"/>
  <c r="C931" i="4"/>
  <c r="C932" i="4"/>
  <c r="C933" i="4"/>
  <c r="C934" i="4"/>
  <c r="C935" i="4"/>
  <c r="C936" i="4"/>
  <c r="C937" i="4"/>
  <c r="C938" i="4"/>
  <c r="C939" i="4"/>
  <c r="C940" i="4"/>
  <c r="C941" i="4"/>
  <c r="C942" i="4"/>
  <c r="C943" i="4"/>
  <c r="C944" i="4"/>
  <c r="C945" i="4"/>
  <c r="C946" i="4"/>
  <c r="C947" i="4"/>
  <c r="C948" i="4"/>
  <c r="C949" i="4"/>
  <c r="C950" i="4"/>
  <c r="C951" i="4"/>
  <c r="C952" i="4"/>
  <c r="C953" i="4"/>
  <c r="C954" i="4"/>
  <c r="C955" i="4"/>
  <c r="C956" i="4"/>
  <c r="C957" i="4"/>
  <c r="C958" i="4"/>
  <c r="C959" i="4"/>
  <c r="C960" i="4"/>
  <c r="C961" i="4"/>
  <c r="C962" i="4"/>
  <c r="C963" i="4"/>
  <c r="C964" i="4"/>
  <c r="C965" i="4"/>
  <c r="C966" i="4"/>
  <c r="C967" i="4"/>
  <c r="C968" i="4"/>
  <c r="C969" i="4"/>
  <c r="C970" i="4"/>
  <c r="C971" i="4"/>
  <c r="C972" i="4"/>
  <c r="C973" i="4"/>
  <c r="C974" i="4"/>
  <c r="C975" i="4"/>
  <c r="C976" i="4"/>
  <c r="C977" i="4"/>
  <c r="C978" i="4"/>
  <c r="C979" i="4"/>
  <c r="C980" i="4"/>
  <c r="C981" i="4"/>
  <c r="C982" i="4"/>
  <c r="C983" i="4"/>
  <c r="C984" i="4"/>
  <c r="C985" i="4"/>
  <c r="C986" i="4"/>
  <c r="C987" i="4"/>
  <c r="C988" i="4"/>
  <c r="C989" i="4"/>
  <c r="C990" i="4"/>
  <c r="C991" i="4"/>
  <c r="C992" i="4"/>
  <c r="C993" i="4"/>
  <c r="C994" i="4"/>
  <c r="C995" i="4"/>
  <c r="C996" i="4"/>
  <c r="C997" i="4"/>
  <c r="C998" i="4"/>
  <c r="C999" i="4"/>
  <c r="C1000" i="4"/>
  <c r="C1001" i="4"/>
  <c r="C1002" i="4"/>
  <c r="C1003" i="4"/>
  <c r="C1004" i="4"/>
  <c r="C1005" i="4"/>
  <c r="C1006" i="4"/>
  <c r="C1007" i="4"/>
  <c r="C1008" i="4"/>
  <c r="C1009" i="4"/>
  <c r="C1010" i="4"/>
  <c r="C1011" i="4"/>
  <c r="C1012" i="4"/>
  <c r="C1013" i="4"/>
  <c r="C1014" i="4"/>
  <c r="C1015" i="4"/>
  <c r="C1016" i="4"/>
  <c r="C1017" i="4"/>
  <c r="C1018" i="4"/>
  <c r="C1019" i="4"/>
  <c r="C1020" i="4"/>
  <c r="C1021" i="4"/>
  <c r="C1022" i="4"/>
  <c r="C1023" i="4"/>
  <c r="C1024" i="4"/>
  <c r="C1025" i="4"/>
  <c r="C1026" i="4"/>
  <c r="C1027" i="4"/>
  <c r="C1028" i="4"/>
  <c r="C1029" i="4"/>
  <c r="C1030" i="4"/>
  <c r="C1031" i="4"/>
  <c r="C1032" i="4"/>
  <c r="C1033" i="4"/>
  <c r="C1034" i="4"/>
  <c r="C1035" i="4"/>
  <c r="C1036" i="4"/>
  <c r="C1037" i="4"/>
  <c r="C1038" i="4"/>
  <c r="C1039" i="4"/>
  <c r="C1040" i="4"/>
  <c r="C1041" i="4"/>
  <c r="C1042" i="4"/>
  <c r="C1043" i="4"/>
  <c r="C1044" i="4"/>
  <c r="C1045" i="4"/>
  <c r="C1046" i="4"/>
  <c r="C1047" i="4"/>
  <c r="C1048" i="4"/>
  <c r="C1049" i="4"/>
  <c r="C1050" i="4"/>
  <c r="C1051" i="4"/>
  <c r="C1052" i="4"/>
  <c r="C1053" i="4"/>
  <c r="C1054" i="4"/>
  <c r="C1055" i="4"/>
  <c r="C1056" i="4"/>
  <c r="C1057" i="4"/>
  <c r="C1058" i="4"/>
  <c r="C1059" i="4"/>
  <c r="C1060" i="4"/>
  <c r="C1061" i="4"/>
  <c r="C1062" i="4"/>
  <c r="C1063" i="4"/>
  <c r="C1064" i="4"/>
  <c r="C1065" i="4"/>
  <c r="C1066" i="4"/>
  <c r="C1067" i="4"/>
  <c r="C1068" i="4"/>
  <c r="C1069" i="4"/>
  <c r="C1070" i="4"/>
  <c r="C1071" i="4"/>
  <c r="C1072" i="4"/>
  <c r="C1073" i="4"/>
  <c r="C1074" i="4"/>
  <c r="C1075" i="4"/>
  <c r="C1076" i="4"/>
  <c r="C1077" i="4"/>
  <c r="C1078" i="4"/>
  <c r="C1079" i="4"/>
  <c r="C1080" i="4"/>
  <c r="C1081" i="4"/>
  <c r="C1082" i="4"/>
  <c r="C1083" i="4"/>
  <c r="C1084" i="4"/>
  <c r="C1085" i="4"/>
  <c r="C1086" i="4"/>
  <c r="C1087" i="4"/>
  <c r="C1088" i="4"/>
  <c r="C1089" i="4"/>
  <c r="C1090" i="4"/>
  <c r="C1091" i="4"/>
  <c r="C1092" i="4"/>
  <c r="C1093" i="4"/>
  <c r="C1094" i="4"/>
  <c r="C1095" i="4"/>
  <c r="C1096" i="4"/>
  <c r="C1097" i="4"/>
  <c r="C1098" i="4"/>
  <c r="C3" i="4"/>
  <c r="U2" i="27" l="1"/>
  <c r="U4" i="27"/>
  <c r="U5" i="27"/>
  <c r="U6" i="27"/>
  <c r="F2" i="27"/>
  <c r="F4" i="27"/>
  <c r="F5" i="27"/>
  <c r="F6" i="27"/>
  <c r="X2" i="27"/>
  <c r="X4" i="27"/>
  <c r="X5" i="27"/>
  <c r="AH6" i="27"/>
  <c r="AH5" i="27"/>
  <c r="AH4" i="27"/>
  <c r="AH2" i="27"/>
  <c r="AH3" i="27"/>
  <c r="U3" i="27"/>
  <c r="F3" i="27"/>
  <c r="M2" i="4"/>
  <c r="N2" i="4" s="1"/>
  <c r="M3" i="4"/>
  <c r="N3" i="4" s="1"/>
  <c r="M4" i="4"/>
  <c r="N4" i="4" s="1"/>
  <c r="M5" i="4"/>
  <c r="N5" i="4" s="1"/>
  <c r="M6" i="4"/>
  <c r="N6" i="4" s="1"/>
  <c r="M7" i="4"/>
  <c r="N7" i="4" s="1"/>
  <c r="M8" i="4"/>
  <c r="N8" i="4" s="1"/>
  <c r="M9" i="4"/>
  <c r="N9" i="4" s="1"/>
  <c r="M10" i="4"/>
  <c r="N10" i="4" s="1"/>
  <c r="M11" i="4"/>
  <c r="N11" i="4" s="1"/>
  <c r="M12" i="4"/>
  <c r="N12" i="4" s="1"/>
  <c r="M13" i="4"/>
  <c r="N13" i="4" s="1"/>
  <c r="M14" i="4"/>
  <c r="N14" i="4" s="1"/>
  <c r="M15" i="4"/>
  <c r="N15" i="4" s="1"/>
  <c r="M16" i="4"/>
  <c r="N16" i="4" s="1"/>
  <c r="M17" i="4"/>
  <c r="N17" i="4" s="1"/>
  <c r="M18" i="4"/>
  <c r="N18" i="4" s="1"/>
  <c r="M19" i="4"/>
  <c r="N19" i="4" s="1"/>
  <c r="M20" i="4"/>
  <c r="N20" i="4" s="1"/>
  <c r="M21" i="4"/>
  <c r="N21" i="4" s="1"/>
  <c r="M22" i="4"/>
  <c r="N22" i="4" s="1"/>
  <c r="M23" i="4"/>
  <c r="N23" i="4" s="1"/>
  <c r="M24" i="4"/>
  <c r="N24" i="4" s="1"/>
  <c r="M25" i="4"/>
  <c r="N25" i="4" s="1"/>
  <c r="M26" i="4"/>
  <c r="N26" i="4" s="1"/>
  <c r="M27" i="4"/>
  <c r="N27" i="4" s="1"/>
  <c r="M28" i="4"/>
  <c r="N28" i="4" s="1"/>
  <c r="M29" i="4"/>
  <c r="N29" i="4" s="1"/>
  <c r="M30" i="4"/>
  <c r="N30" i="4" s="1"/>
  <c r="M31" i="4"/>
  <c r="N31" i="4" s="1"/>
  <c r="M32" i="4"/>
  <c r="N32" i="4" s="1"/>
  <c r="M33" i="4"/>
  <c r="N33" i="4" s="1"/>
  <c r="M34" i="4"/>
  <c r="N34" i="4" s="1"/>
  <c r="M35" i="4"/>
  <c r="N35" i="4" s="1"/>
  <c r="M36" i="4"/>
  <c r="N36" i="4" s="1"/>
  <c r="M37" i="4"/>
  <c r="N37" i="4" s="1"/>
  <c r="M38" i="4"/>
  <c r="N38" i="4" s="1"/>
  <c r="M39" i="4"/>
  <c r="N39" i="4" s="1"/>
  <c r="M40" i="4"/>
  <c r="N40" i="4" s="1"/>
  <c r="M41" i="4"/>
  <c r="N41" i="4" s="1"/>
  <c r="M42" i="4"/>
  <c r="N42" i="4" s="1"/>
  <c r="M43" i="4"/>
  <c r="N43" i="4" s="1"/>
  <c r="M44" i="4"/>
  <c r="N44" i="4" s="1"/>
  <c r="M45" i="4"/>
  <c r="N45" i="4" s="1"/>
  <c r="M46" i="4"/>
  <c r="N46" i="4" s="1"/>
  <c r="M47" i="4"/>
  <c r="N47" i="4" s="1"/>
  <c r="M48" i="4"/>
  <c r="N48" i="4" s="1"/>
  <c r="M49" i="4"/>
  <c r="N49" i="4" s="1"/>
  <c r="M50" i="4"/>
  <c r="N50" i="4" s="1"/>
  <c r="M51" i="4"/>
  <c r="N51" i="4" s="1"/>
  <c r="M52" i="4"/>
  <c r="N52" i="4" s="1"/>
  <c r="M53" i="4"/>
  <c r="N53" i="4" s="1"/>
  <c r="M54" i="4"/>
  <c r="N54" i="4" s="1"/>
  <c r="M55" i="4"/>
  <c r="N55" i="4" s="1"/>
  <c r="M56" i="4"/>
  <c r="N56" i="4" s="1"/>
  <c r="M57" i="4"/>
  <c r="N57" i="4" s="1"/>
  <c r="M58" i="4"/>
  <c r="N58" i="4" s="1"/>
  <c r="M59" i="4"/>
  <c r="N59" i="4" s="1"/>
  <c r="M60" i="4"/>
  <c r="N60" i="4" s="1"/>
  <c r="M61" i="4"/>
  <c r="N61" i="4" s="1"/>
  <c r="M62" i="4"/>
  <c r="N62" i="4" s="1"/>
  <c r="M63" i="4"/>
  <c r="N63" i="4" s="1"/>
  <c r="M64" i="4"/>
  <c r="N64" i="4" s="1"/>
  <c r="M65" i="4"/>
  <c r="N65" i="4" s="1"/>
  <c r="M66" i="4"/>
  <c r="N66" i="4" s="1"/>
  <c r="M67" i="4"/>
  <c r="N67" i="4" s="1"/>
  <c r="M68" i="4"/>
  <c r="N68" i="4" s="1"/>
  <c r="M69" i="4"/>
  <c r="N69" i="4" s="1"/>
  <c r="M70" i="4"/>
  <c r="N70" i="4" s="1"/>
  <c r="M71" i="4"/>
  <c r="N71" i="4" s="1"/>
  <c r="M72" i="4"/>
  <c r="N72" i="4" s="1"/>
  <c r="M73" i="4"/>
  <c r="N73" i="4" s="1"/>
  <c r="M74" i="4"/>
  <c r="N74" i="4" s="1"/>
  <c r="M75" i="4"/>
  <c r="N75" i="4" s="1"/>
  <c r="M76" i="4"/>
  <c r="N76" i="4" s="1"/>
  <c r="M77" i="4"/>
  <c r="N77" i="4" s="1"/>
  <c r="M78" i="4"/>
  <c r="N78" i="4" s="1"/>
  <c r="M79" i="4"/>
  <c r="N79" i="4" s="1"/>
  <c r="M80" i="4"/>
  <c r="N80" i="4" s="1"/>
  <c r="M81" i="4"/>
  <c r="N81" i="4" s="1"/>
  <c r="M82" i="4"/>
  <c r="N82" i="4" s="1"/>
  <c r="M83" i="4"/>
  <c r="N83" i="4" s="1"/>
  <c r="M84" i="4"/>
  <c r="N84" i="4" s="1"/>
  <c r="M85" i="4"/>
  <c r="N85" i="4" s="1"/>
  <c r="M86" i="4"/>
  <c r="N86" i="4" s="1"/>
  <c r="M87" i="4"/>
  <c r="N87" i="4" s="1"/>
  <c r="M88" i="4"/>
  <c r="N88" i="4" s="1"/>
  <c r="M89" i="4"/>
  <c r="N89" i="4" s="1"/>
  <c r="M90" i="4"/>
  <c r="N90" i="4" s="1"/>
  <c r="M91" i="4"/>
  <c r="N91" i="4" s="1"/>
  <c r="M92" i="4"/>
  <c r="N92" i="4" s="1"/>
  <c r="M93" i="4"/>
  <c r="N93" i="4" s="1"/>
  <c r="M94" i="4"/>
  <c r="N94" i="4" s="1"/>
  <c r="M95" i="4"/>
  <c r="N95" i="4" s="1"/>
  <c r="M96" i="4"/>
  <c r="N96" i="4" s="1"/>
  <c r="M97" i="4"/>
  <c r="N97" i="4" s="1"/>
  <c r="M98" i="4"/>
  <c r="N98" i="4" s="1"/>
  <c r="M99" i="4"/>
  <c r="N99" i="4" s="1"/>
  <c r="M100" i="4"/>
  <c r="N100" i="4" s="1"/>
  <c r="M101" i="4"/>
  <c r="N101" i="4" s="1"/>
  <c r="M102" i="4"/>
  <c r="N102" i="4" s="1"/>
  <c r="M103" i="4"/>
  <c r="N103" i="4" s="1"/>
  <c r="M104" i="4"/>
  <c r="N104" i="4" s="1"/>
  <c r="M105" i="4"/>
  <c r="N105" i="4" s="1"/>
  <c r="M106" i="4"/>
  <c r="N106" i="4" s="1"/>
  <c r="M107" i="4"/>
  <c r="N107" i="4" s="1"/>
  <c r="M108" i="4"/>
  <c r="N108" i="4" s="1"/>
  <c r="M109" i="4"/>
  <c r="N109" i="4" s="1"/>
  <c r="M110" i="4"/>
  <c r="N110" i="4" s="1"/>
  <c r="M111" i="4"/>
  <c r="N111" i="4" s="1"/>
  <c r="M112" i="4"/>
  <c r="N112" i="4" s="1"/>
  <c r="M113" i="4"/>
  <c r="N113" i="4" s="1"/>
  <c r="M114" i="4"/>
  <c r="N114" i="4" s="1"/>
  <c r="M115" i="4"/>
  <c r="N115" i="4" s="1"/>
  <c r="M116" i="4"/>
  <c r="N116" i="4" s="1"/>
  <c r="M117" i="4"/>
  <c r="N117" i="4" s="1"/>
  <c r="M118" i="4"/>
  <c r="N118" i="4" s="1"/>
  <c r="M119" i="4"/>
  <c r="N119" i="4" s="1"/>
  <c r="M120" i="4"/>
  <c r="N120" i="4" s="1"/>
  <c r="M121" i="4"/>
  <c r="N121" i="4" s="1"/>
  <c r="M122" i="4"/>
  <c r="N122" i="4" s="1"/>
  <c r="M123" i="4"/>
  <c r="N123" i="4" s="1"/>
  <c r="M124" i="4"/>
  <c r="N124" i="4" s="1"/>
  <c r="M125" i="4"/>
  <c r="N125" i="4" s="1"/>
  <c r="M126" i="4"/>
  <c r="N126" i="4" s="1"/>
  <c r="M127" i="4"/>
  <c r="N127" i="4" s="1"/>
  <c r="M128" i="4"/>
  <c r="N128" i="4" s="1"/>
  <c r="M129" i="4"/>
  <c r="N129" i="4" s="1"/>
  <c r="M130" i="4"/>
  <c r="N130" i="4" s="1"/>
  <c r="M131" i="4"/>
  <c r="N131" i="4" s="1"/>
  <c r="M132" i="4"/>
  <c r="N132" i="4" s="1"/>
  <c r="M133" i="4"/>
  <c r="N133" i="4" s="1"/>
  <c r="M134" i="4"/>
  <c r="N134" i="4" s="1"/>
  <c r="M135" i="4"/>
  <c r="N135" i="4" s="1"/>
  <c r="M136" i="4"/>
  <c r="N136" i="4" s="1"/>
  <c r="M137" i="4"/>
  <c r="N137" i="4" s="1"/>
  <c r="M138" i="4"/>
  <c r="N138" i="4" s="1"/>
  <c r="M139" i="4"/>
  <c r="N139" i="4" s="1"/>
  <c r="M140" i="4"/>
  <c r="N140" i="4" s="1"/>
  <c r="M141" i="4"/>
  <c r="N141" i="4" s="1"/>
  <c r="M142" i="4"/>
  <c r="N142" i="4" s="1"/>
  <c r="M143" i="4"/>
  <c r="N143" i="4" s="1"/>
  <c r="M144" i="4"/>
  <c r="N144" i="4" s="1"/>
  <c r="M145" i="4"/>
  <c r="N145" i="4" s="1"/>
  <c r="M146" i="4"/>
  <c r="N146" i="4" s="1"/>
  <c r="M147" i="4"/>
  <c r="N147" i="4" s="1"/>
  <c r="M148" i="4"/>
  <c r="N148" i="4" s="1"/>
  <c r="M149" i="4"/>
  <c r="N149" i="4" s="1"/>
  <c r="M150" i="4"/>
  <c r="N150" i="4" s="1"/>
  <c r="M151" i="4"/>
  <c r="N151" i="4" s="1"/>
  <c r="M152" i="4"/>
  <c r="N152" i="4" s="1"/>
  <c r="M153" i="4"/>
  <c r="N153" i="4" s="1"/>
  <c r="M154" i="4"/>
  <c r="N154" i="4" s="1"/>
  <c r="M155" i="4"/>
  <c r="N155" i="4" s="1"/>
  <c r="M156" i="4"/>
  <c r="N156" i="4" s="1"/>
  <c r="M157" i="4"/>
  <c r="N157" i="4" s="1"/>
  <c r="M158" i="4"/>
  <c r="N158" i="4" s="1"/>
  <c r="M159" i="4"/>
  <c r="N159" i="4" s="1"/>
  <c r="M160" i="4"/>
  <c r="N160" i="4" s="1"/>
  <c r="M161" i="4"/>
  <c r="N161" i="4" s="1"/>
  <c r="M162" i="4"/>
  <c r="N162" i="4" s="1"/>
  <c r="M163" i="4"/>
  <c r="N163" i="4" s="1"/>
  <c r="M164" i="4"/>
  <c r="N164" i="4" s="1"/>
  <c r="M165" i="4"/>
  <c r="N165" i="4" s="1"/>
  <c r="M166" i="4"/>
  <c r="N166" i="4" s="1"/>
  <c r="M167" i="4"/>
  <c r="N167" i="4" s="1"/>
  <c r="M168" i="4"/>
  <c r="N168" i="4" s="1"/>
  <c r="M169" i="4"/>
  <c r="N169" i="4" s="1"/>
  <c r="M170" i="4"/>
  <c r="N170" i="4" s="1"/>
  <c r="M171" i="4"/>
  <c r="N171" i="4" s="1"/>
  <c r="M172" i="4"/>
  <c r="N172" i="4" s="1"/>
  <c r="M173" i="4"/>
  <c r="N173" i="4" s="1"/>
  <c r="M174" i="4"/>
  <c r="N174" i="4" s="1"/>
  <c r="M175" i="4"/>
  <c r="N175" i="4" s="1"/>
  <c r="M176" i="4"/>
  <c r="N176" i="4" s="1"/>
  <c r="M177" i="4"/>
  <c r="N177" i="4" s="1"/>
  <c r="M178" i="4"/>
  <c r="N178" i="4" s="1"/>
  <c r="M179" i="4"/>
  <c r="N179" i="4" s="1"/>
  <c r="M180" i="4"/>
  <c r="N180" i="4" s="1"/>
  <c r="M181" i="4"/>
  <c r="N181" i="4" s="1"/>
  <c r="M182" i="4"/>
  <c r="N182" i="4" s="1"/>
  <c r="M183" i="4"/>
  <c r="N183" i="4" s="1"/>
  <c r="M184" i="4"/>
  <c r="N184" i="4" s="1"/>
  <c r="M185" i="4"/>
  <c r="N185" i="4" s="1"/>
  <c r="M186" i="4"/>
  <c r="N186" i="4" s="1"/>
  <c r="M187" i="4"/>
  <c r="N187" i="4" s="1"/>
  <c r="M188" i="4"/>
  <c r="N188" i="4" s="1"/>
  <c r="M189" i="4"/>
  <c r="N189" i="4" s="1"/>
  <c r="M190" i="4"/>
  <c r="N190" i="4" s="1"/>
  <c r="M191" i="4"/>
  <c r="N191" i="4" s="1"/>
  <c r="M192" i="4"/>
  <c r="N192" i="4" s="1"/>
  <c r="M193" i="4"/>
  <c r="N193" i="4" s="1"/>
  <c r="M194" i="4"/>
  <c r="N194" i="4" s="1"/>
  <c r="M195" i="4"/>
  <c r="N195" i="4" s="1"/>
  <c r="M196" i="4"/>
  <c r="N196" i="4" s="1"/>
  <c r="M197" i="4"/>
  <c r="N197" i="4" s="1"/>
  <c r="M198" i="4"/>
  <c r="N198" i="4" s="1"/>
  <c r="M199" i="4"/>
  <c r="N199" i="4" s="1"/>
  <c r="M200" i="4"/>
  <c r="N200" i="4" s="1"/>
  <c r="M201" i="4"/>
  <c r="N201" i="4" s="1"/>
  <c r="M202" i="4"/>
  <c r="N202" i="4" s="1"/>
  <c r="M203" i="4"/>
  <c r="N203" i="4" s="1"/>
  <c r="M204" i="4"/>
  <c r="N204" i="4" s="1"/>
  <c r="M205" i="4"/>
  <c r="N205" i="4" s="1"/>
  <c r="M206" i="4"/>
  <c r="N206" i="4" s="1"/>
  <c r="M207" i="4"/>
  <c r="N207" i="4" s="1"/>
  <c r="M208" i="4"/>
  <c r="N208" i="4" s="1"/>
  <c r="M209" i="4"/>
  <c r="N209" i="4" s="1"/>
  <c r="M210" i="4"/>
  <c r="N210" i="4" s="1"/>
  <c r="M211" i="4"/>
  <c r="N211" i="4" s="1"/>
  <c r="M212" i="4"/>
  <c r="N212" i="4" s="1"/>
  <c r="M213" i="4"/>
  <c r="N213" i="4" s="1"/>
  <c r="M214" i="4"/>
  <c r="N214" i="4" s="1"/>
  <c r="M215" i="4"/>
  <c r="N215" i="4" s="1"/>
  <c r="M216" i="4"/>
  <c r="N216" i="4" s="1"/>
  <c r="M217" i="4"/>
  <c r="N217" i="4" s="1"/>
  <c r="M218" i="4"/>
  <c r="N218" i="4" s="1"/>
  <c r="M219" i="4"/>
  <c r="N219" i="4" s="1"/>
  <c r="M220" i="4"/>
  <c r="N220" i="4" s="1"/>
  <c r="M221" i="4"/>
  <c r="N221" i="4" s="1"/>
  <c r="M222" i="4"/>
  <c r="N222" i="4" s="1"/>
  <c r="M223" i="4"/>
  <c r="N223" i="4" s="1"/>
  <c r="M224" i="4"/>
  <c r="N224" i="4" s="1"/>
  <c r="M225" i="4"/>
  <c r="N225" i="4" s="1"/>
  <c r="M226" i="4"/>
  <c r="N226" i="4" s="1"/>
  <c r="M227" i="4"/>
  <c r="N227" i="4" s="1"/>
  <c r="M228" i="4"/>
  <c r="N228" i="4" s="1"/>
  <c r="M229" i="4"/>
  <c r="N229" i="4" s="1"/>
  <c r="M230" i="4"/>
  <c r="N230" i="4" s="1"/>
  <c r="M231" i="4"/>
  <c r="N231" i="4" s="1"/>
  <c r="M232" i="4"/>
  <c r="N232" i="4" s="1"/>
  <c r="M233" i="4"/>
  <c r="N233" i="4" s="1"/>
  <c r="M234" i="4"/>
  <c r="N234" i="4" s="1"/>
  <c r="M235" i="4"/>
  <c r="N235" i="4" s="1"/>
  <c r="M236" i="4"/>
  <c r="N236" i="4" s="1"/>
  <c r="M237" i="4"/>
  <c r="N237" i="4" s="1"/>
  <c r="M238" i="4"/>
  <c r="N238" i="4" s="1"/>
  <c r="M239" i="4"/>
  <c r="N239" i="4" s="1"/>
  <c r="M240" i="4"/>
  <c r="N240" i="4" s="1"/>
  <c r="M241" i="4"/>
  <c r="N241" i="4" s="1"/>
  <c r="M242" i="4"/>
  <c r="N242" i="4" s="1"/>
  <c r="M243" i="4"/>
  <c r="N243" i="4" s="1"/>
  <c r="M244" i="4"/>
  <c r="N244" i="4" s="1"/>
  <c r="M245" i="4"/>
  <c r="N245" i="4" s="1"/>
  <c r="M246" i="4"/>
  <c r="N246" i="4" s="1"/>
  <c r="M247" i="4"/>
  <c r="N247" i="4" s="1"/>
  <c r="M248" i="4"/>
  <c r="N248" i="4" s="1"/>
  <c r="M249" i="4"/>
  <c r="N249" i="4" s="1"/>
  <c r="M250" i="4"/>
  <c r="N250" i="4" s="1"/>
  <c r="M251" i="4"/>
  <c r="N251" i="4" s="1"/>
  <c r="M252" i="4"/>
  <c r="N252" i="4" s="1"/>
  <c r="M253" i="4"/>
  <c r="N253" i="4" s="1"/>
  <c r="M254" i="4"/>
  <c r="N254" i="4" s="1"/>
  <c r="M255" i="4"/>
  <c r="N255" i="4" s="1"/>
  <c r="M256" i="4"/>
  <c r="N256" i="4" s="1"/>
  <c r="M257" i="4"/>
  <c r="N257" i="4" s="1"/>
  <c r="M258" i="4"/>
  <c r="N258" i="4" s="1"/>
  <c r="M259" i="4"/>
  <c r="N259" i="4" s="1"/>
  <c r="M260" i="4"/>
  <c r="N260" i="4" s="1"/>
  <c r="M261" i="4"/>
  <c r="N261" i="4" s="1"/>
  <c r="M262" i="4"/>
  <c r="N262" i="4" s="1"/>
  <c r="M263" i="4"/>
  <c r="N263" i="4" s="1"/>
  <c r="M264" i="4"/>
  <c r="N264" i="4" s="1"/>
  <c r="M265" i="4"/>
  <c r="N265" i="4" s="1"/>
  <c r="M266" i="4"/>
  <c r="N266" i="4" s="1"/>
  <c r="M267" i="4"/>
  <c r="N267" i="4" s="1"/>
  <c r="M268" i="4"/>
  <c r="N268" i="4" s="1"/>
  <c r="M269" i="4"/>
  <c r="N269" i="4" s="1"/>
  <c r="M270" i="4"/>
  <c r="N270" i="4" s="1"/>
  <c r="M271" i="4"/>
  <c r="N271" i="4" s="1"/>
  <c r="M272" i="4"/>
  <c r="N272" i="4" s="1"/>
  <c r="M273" i="4"/>
  <c r="N273" i="4" s="1"/>
  <c r="M274" i="4"/>
  <c r="N274" i="4" s="1"/>
  <c r="M275" i="4"/>
  <c r="N275" i="4" s="1"/>
  <c r="M276" i="4"/>
  <c r="N276" i="4" s="1"/>
  <c r="M277" i="4"/>
  <c r="N277" i="4" s="1"/>
  <c r="M278" i="4"/>
  <c r="N278" i="4" s="1"/>
  <c r="M279" i="4"/>
  <c r="N279" i="4" s="1"/>
  <c r="M280" i="4"/>
  <c r="N280" i="4" s="1"/>
  <c r="M281" i="4"/>
  <c r="N281" i="4" s="1"/>
  <c r="M282" i="4"/>
  <c r="N282" i="4" s="1"/>
  <c r="M283" i="4"/>
  <c r="N283" i="4" s="1"/>
  <c r="M284" i="4"/>
  <c r="N284" i="4" s="1"/>
  <c r="M285" i="4"/>
  <c r="N285" i="4" s="1"/>
  <c r="M286" i="4"/>
  <c r="N286" i="4" s="1"/>
  <c r="M287" i="4"/>
  <c r="N287" i="4" s="1"/>
  <c r="M288" i="4"/>
  <c r="N288" i="4" s="1"/>
  <c r="M289" i="4"/>
  <c r="N289" i="4" s="1"/>
  <c r="M290" i="4"/>
  <c r="N290" i="4" s="1"/>
  <c r="M291" i="4"/>
  <c r="N291" i="4" s="1"/>
  <c r="M292" i="4"/>
  <c r="N292" i="4" s="1"/>
  <c r="M293" i="4"/>
  <c r="N293" i="4" s="1"/>
  <c r="M294" i="4"/>
  <c r="N294" i="4" s="1"/>
  <c r="M295" i="4"/>
  <c r="N295" i="4" s="1"/>
  <c r="M296" i="4"/>
  <c r="N296" i="4" s="1"/>
  <c r="M297" i="4"/>
  <c r="N297" i="4" s="1"/>
  <c r="M298" i="4"/>
  <c r="N298" i="4" s="1"/>
  <c r="M299" i="4"/>
  <c r="N299" i="4" s="1"/>
  <c r="M300" i="4"/>
  <c r="N300" i="4" s="1"/>
  <c r="M301" i="4"/>
  <c r="N301" i="4" s="1"/>
  <c r="M302" i="4"/>
  <c r="N302" i="4" s="1"/>
  <c r="M303" i="4"/>
  <c r="N303" i="4" s="1"/>
  <c r="M304" i="4"/>
  <c r="N304" i="4" s="1"/>
  <c r="M305" i="4"/>
  <c r="N305" i="4" s="1"/>
  <c r="M306" i="4"/>
  <c r="N306" i="4" s="1"/>
  <c r="M307" i="4"/>
  <c r="N307" i="4" s="1"/>
  <c r="M308" i="4"/>
  <c r="N308" i="4" s="1"/>
  <c r="M309" i="4"/>
  <c r="N309" i="4" s="1"/>
  <c r="M310" i="4"/>
  <c r="N310" i="4" s="1"/>
  <c r="M311" i="4"/>
  <c r="N311" i="4" s="1"/>
  <c r="M312" i="4"/>
  <c r="N312" i="4" s="1"/>
  <c r="M313" i="4"/>
  <c r="N313" i="4" s="1"/>
  <c r="M314" i="4"/>
  <c r="N314" i="4" s="1"/>
  <c r="M315" i="4"/>
  <c r="N315" i="4" s="1"/>
  <c r="M316" i="4"/>
  <c r="N316" i="4" s="1"/>
  <c r="M317" i="4"/>
  <c r="N317" i="4" s="1"/>
  <c r="M318" i="4"/>
  <c r="N318" i="4" s="1"/>
  <c r="M319" i="4"/>
  <c r="N319" i="4" s="1"/>
  <c r="M320" i="4"/>
  <c r="N320" i="4" s="1"/>
  <c r="M321" i="4"/>
  <c r="N321" i="4" s="1"/>
  <c r="M322" i="4"/>
  <c r="N322" i="4" s="1"/>
  <c r="M323" i="4"/>
  <c r="N323" i="4" s="1"/>
  <c r="M324" i="4"/>
  <c r="N324" i="4" s="1"/>
  <c r="M325" i="4"/>
  <c r="N325" i="4" s="1"/>
  <c r="M326" i="4"/>
  <c r="N326" i="4" s="1"/>
  <c r="M327" i="4"/>
  <c r="N327" i="4" s="1"/>
  <c r="M328" i="4"/>
  <c r="N328" i="4" s="1"/>
  <c r="M329" i="4"/>
  <c r="N329" i="4" s="1"/>
  <c r="M330" i="4"/>
  <c r="N330" i="4" s="1"/>
  <c r="M331" i="4"/>
  <c r="N331" i="4" s="1"/>
  <c r="M332" i="4"/>
  <c r="N332" i="4" s="1"/>
  <c r="M333" i="4"/>
  <c r="N333" i="4" s="1"/>
  <c r="M334" i="4"/>
  <c r="N334" i="4" s="1"/>
  <c r="M335" i="4"/>
  <c r="N335" i="4" s="1"/>
  <c r="M336" i="4"/>
  <c r="N336" i="4" s="1"/>
  <c r="M337" i="4"/>
  <c r="N337" i="4" s="1"/>
  <c r="M338" i="4"/>
  <c r="N338" i="4" s="1"/>
  <c r="M339" i="4"/>
  <c r="N339" i="4" s="1"/>
  <c r="M340" i="4"/>
  <c r="N340" i="4" s="1"/>
  <c r="M341" i="4"/>
  <c r="N341" i="4" s="1"/>
  <c r="M342" i="4"/>
  <c r="N342" i="4" s="1"/>
  <c r="M343" i="4"/>
  <c r="N343" i="4" s="1"/>
  <c r="M344" i="4"/>
  <c r="N344" i="4" s="1"/>
  <c r="M345" i="4"/>
  <c r="N345" i="4" s="1"/>
  <c r="M346" i="4"/>
  <c r="N346" i="4" s="1"/>
  <c r="M347" i="4"/>
  <c r="N347" i="4" s="1"/>
  <c r="M348" i="4"/>
  <c r="N348" i="4" s="1"/>
  <c r="M349" i="4"/>
  <c r="N349" i="4" s="1"/>
  <c r="M350" i="4"/>
  <c r="N350" i="4" s="1"/>
  <c r="M351" i="4"/>
  <c r="N351" i="4" s="1"/>
  <c r="M352" i="4"/>
  <c r="N352" i="4" s="1"/>
  <c r="M353" i="4"/>
  <c r="N353" i="4" s="1"/>
  <c r="M354" i="4"/>
  <c r="N354" i="4" s="1"/>
  <c r="M355" i="4"/>
  <c r="N355" i="4" s="1"/>
  <c r="M356" i="4"/>
  <c r="N356" i="4" s="1"/>
  <c r="M357" i="4"/>
  <c r="N357" i="4" s="1"/>
  <c r="M358" i="4"/>
  <c r="N358" i="4" s="1"/>
  <c r="M359" i="4"/>
  <c r="N359" i="4" s="1"/>
  <c r="M360" i="4"/>
  <c r="N360" i="4" s="1"/>
  <c r="M361" i="4"/>
  <c r="N361" i="4" s="1"/>
  <c r="M362" i="4"/>
  <c r="N362" i="4" s="1"/>
  <c r="M363" i="4"/>
  <c r="N363" i="4" s="1"/>
  <c r="M364" i="4"/>
  <c r="N364" i="4" s="1"/>
  <c r="M365" i="4"/>
  <c r="N365" i="4" s="1"/>
  <c r="M366" i="4"/>
  <c r="N366" i="4" s="1"/>
  <c r="M367" i="4"/>
  <c r="N367" i="4" s="1"/>
  <c r="M368" i="4"/>
  <c r="N368" i="4" s="1"/>
  <c r="M369" i="4"/>
  <c r="N369" i="4" s="1"/>
  <c r="M370" i="4"/>
  <c r="N370" i="4" s="1"/>
  <c r="M371" i="4"/>
  <c r="N371" i="4" s="1"/>
  <c r="M372" i="4"/>
  <c r="N372" i="4" s="1"/>
  <c r="M373" i="4"/>
  <c r="N373" i="4" s="1"/>
  <c r="M374" i="4"/>
  <c r="N374" i="4" s="1"/>
  <c r="M375" i="4"/>
  <c r="N375" i="4" s="1"/>
  <c r="M376" i="4"/>
  <c r="N376" i="4" s="1"/>
  <c r="M377" i="4"/>
  <c r="N377" i="4" s="1"/>
  <c r="M378" i="4"/>
  <c r="N378" i="4" s="1"/>
  <c r="M379" i="4"/>
  <c r="N379" i="4" s="1"/>
  <c r="M380" i="4"/>
  <c r="N380" i="4" s="1"/>
  <c r="M381" i="4"/>
  <c r="N381" i="4" s="1"/>
  <c r="M382" i="4"/>
  <c r="N382" i="4" s="1"/>
  <c r="M383" i="4"/>
  <c r="N383" i="4" s="1"/>
  <c r="M384" i="4"/>
  <c r="N384" i="4" s="1"/>
  <c r="M385" i="4"/>
  <c r="N385" i="4" s="1"/>
  <c r="M386" i="4"/>
  <c r="N386" i="4" s="1"/>
  <c r="M387" i="4"/>
  <c r="N387" i="4" s="1"/>
  <c r="M388" i="4"/>
  <c r="N388" i="4" s="1"/>
  <c r="M389" i="4"/>
  <c r="N389" i="4" s="1"/>
  <c r="M390" i="4"/>
  <c r="N390" i="4" s="1"/>
  <c r="M391" i="4"/>
  <c r="N391" i="4" s="1"/>
  <c r="M392" i="4"/>
  <c r="N392" i="4" s="1"/>
  <c r="M393" i="4"/>
  <c r="N393" i="4" s="1"/>
  <c r="M394" i="4"/>
  <c r="N394" i="4" s="1"/>
  <c r="M395" i="4"/>
  <c r="N395" i="4" s="1"/>
  <c r="M396" i="4"/>
  <c r="N396" i="4" s="1"/>
  <c r="M397" i="4"/>
  <c r="N397" i="4" s="1"/>
  <c r="M398" i="4"/>
  <c r="N398" i="4" s="1"/>
  <c r="M399" i="4"/>
  <c r="N399" i="4" s="1"/>
  <c r="M400" i="4"/>
  <c r="N400" i="4" s="1"/>
  <c r="M401" i="4"/>
  <c r="N401" i="4" s="1"/>
  <c r="M402" i="4"/>
  <c r="N402" i="4" s="1"/>
  <c r="M403" i="4"/>
  <c r="N403" i="4" s="1"/>
  <c r="M404" i="4"/>
  <c r="N404" i="4" s="1"/>
  <c r="M405" i="4"/>
  <c r="N405" i="4" s="1"/>
  <c r="M406" i="4"/>
  <c r="N406" i="4" s="1"/>
  <c r="M407" i="4"/>
  <c r="N407" i="4" s="1"/>
  <c r="M408" i="4"/>
  <c r="N408" i="4" s="1"/>
  <c r="M409" i="4"/>
  <c r="N409" i="4" s="1"/>
  <c r="M410" i="4"/>
  <c r="N410" i="4" s="1"/>
  <c r="M411" i="4"/>
  <c r="N411" i="4" s="1"/>
  <c r="M412" i="4"/>
  <c r="N412" i="4" s="1"/>
  <c r="M413" i="4"/>
  <c r="N413" i="4" s="1"/>
  <c r="M414" i="4"/>
  <c r="N414" i="4" s="1"/>
  <c r="M415" i="4"/>
  <c r="N415" i="4" s="1"/>
  <c r="M416" i="4"/>
  <c r="N416" i="4" s="1"/>
  <c r="M417" i="4"/>
  <c r="N417" i="4" s="1"/>
  <c r="M418" i="4"/>
  <c r="N418" i="4" s="1"/>
  <c r="M419" i="4"/>
  <c r="N419" i="4" s="1"/>
  <c r="M420" i="4"/>
  <c r="N420" i="4" s="1"/>
  <c r="M421" i="4"/>
  <c r="N421" i="4" s="1"/>
  <c r="M422" i="4"/>
  <c r="N422" i="4" s="1"/>
  <c r="M423" i="4"/>
  <c r="N423" i="4" s="1"/>
  <c r="M424" i="4"/>
  <c r="N424" i="4" s="1"/>
  <c r="M425" i="4"/>
  <c r="N425" i="4" s="1"/>
  <c r="M426" i="4"/>
  <c r="N426" i="4" s="1"/>
  <c r="M427" i="4"/>
  <c r="N427" i="4" s="1"/>
  <c r="M428" i="4"/>
  <c r="N428" i="4" s="1"/>
  <c r="M429" i="4"/>
  <c r="N429" i="4" s="1"/>
  <c r="M430" i="4"/>
  <c r="N430" i="4" s="1"/>
  <c r="M431" i="4"/>
  <c r="N431" i="4" s="1"/>
  <c r="M432" i="4"/>
  <c r="N432" i="4" s="1"/>
  <c r="M433" i="4"/>
  <c r="N433" i="4" s="1"/>
  <c r="M434" i="4"/>
  <c r="N434" i="4" s="1"/>
  <c r="M435" i="4"/>
  <c r="N435" i="4" s="1"/>
  <c r="M436" i="4"/>
  <c r="N436" i="4" s="1"/>
  <c r="M437" i="4"/>
  <c r="N437" i="4" s="1"/>
  <c r="M438" i="4"/>
  <c r="N438" i="4" s="1"/>
  <c r="M439" i="4"/>
  <c r="N439" i="4" s="1"/>
  <c r="M440" i="4"/>
  <c r="N440" i="4" s="1"/>
  <c r="M441" i="4"/>
  <c r="N441" i="4" s="1"/>
  <c r="M442" i="4"/>
  <c r="N442" i="4" s="1"/>
  <c r="M443" i="4"/>
  <c r="N443" i="4" s="1"/>
  <c r="M444" i="4"/>
  <c r="N444" i="4" s="1"/>
  <c r="M445" i="4"/>
  <c r="N445" i="4" s="1"/>
  <c r="M446" i="4"/>
  <c r="N446" i="4" s="1"/>
  <c r="M447" i="4"/>
  <c r="N447" i="4" s="1"/>
  <c r="M448" i="4"/>
  <c r="N448" i="4" s="1"/>
  <c r="M449" i="4"/>
  <c r="N449" i="4" s="1"/>
  <c r="M450" i="4"/>
  <c r="N450" i="4" s="1"/>
  <c r="M451" i="4"/>
  <c r="N451" i="4" s="1"/>
  <c r="M452" i="4"/>
  <c r="N452" i="4" s="1"/>
  <c r="M453" i="4"/>
  <c r="N453" i="4" s="1"/>
  <c r="M454" i="4"/>
  <c r="N454" i="4" s="1"/>
  <c r="M455" i="4"/>
  <c r="N455" i="4" s="1"/>
  <c r="M456" i="4"/>
  <c r="N456" i="4" s="1"/>
  <c r="M457" i="4"/>
  <c r="N457" i="4" s="1"/>
  <c r="M458" i="4"/>
  <c r="N458" i="4" s="1"/>
  <c r="M459" i="4"/>
  <c r="N459" i="4" s="1"/>
  <c r="M460" i="4"/>
  <c r="N460" i="4" s="1"/>
  <c r="M461" i="4"/>
  <c r="N461" i="4" s="1"/>
  <c r="M462" i="4"/>
  <c r="N462" i="4" s="1"/>
  <c r="M463" i="4"/>
  <c r="N463" i="4" s="1"/>
  <c r="M464" i="4"/>
  <c r="N464" i="4" s="1"/>
  <c r="M465" i="4"/>
  <c r="N465" i="4" s="1"/>
  <c r="M466" i="4"/>
  <c r="N466" i="4" s="1"/>
  <c r="M467" i="4"/>
  <c r="N467" i="4" s="1"/>
  <c r="M468" i="4"/>
  <c r="N468" i="4" s="1"/>
  <c r="M469" i="4"/>
  <c r="N469" i="4" s="1"/>
  <c r="M470" i="4"/>
  <c r="N470" i="4" s="1"/>
  <c r="M471" i="4"/>
  <c r="N471" i="4" s="1"/>
  <c r="M472" i="4"/>
  <c r="N472" i="4" s="1"/>
  <c r="M473" i="4"/>
  <c r="N473" i="4" s="1"/>
  <c r="M474" i="4"/>
  <c r="N474" i="4" s="1"/>
  <c r="M475" i="4"/>
  <c r="N475" i="4" s="1"/>
  <c r="M476" i="4"/>
  <c r="N476" i="4" s="1"/>
  <c r="M477" i="4"/>
  <c r="N477" i="4" s="1"/>
  <c r="M478" i="4"/>
  <c r="N478" i="4" s="1"/>
  <c r="M479" i="4"/>
  <c r="N479" i="4" s="1"/>
  <c r="M480" i="4"/>
  <c r="N480" i="4" s="1"/>
  <c r="M481" i="4"/>
  <c r="N481" i="4" s="1"/>
  <c r="M482" i="4"/>
  <c r="N482" i="4" s="1"/>
  <c r="M483" i="4"/>
  <c r="N483" i="4" s="1"/>
  <c r="M484" i="4"/>
  <c r="N484" i="4" s="1"/>
  <c r="M485" i="4"/>
  <c r="N485" i="4" s="1"/>
  <c r="M486" i="4"/>
  <c r="N486" i="4" s="1"/>
  <c r="M487" i="4"/>
  <c r="N487" i="4" s="1"/>
  <c r="M488" i="4"/>
  <c r="N488" i="4" s="1"/>
  <c r="M489" i="4"/>
  <c r="N489" i="4" s="1"/>
  <c r="M490" i="4"/>
  <c r="N490" i="4" s="1"/>
  <c r="M491" i="4"/>
  <c r="N491" i="4" s="1"/>
  <c r="M492" i="4"/>
  <c r="N492" i="4" s="1"/>
  <c r="M493" i="4"/>
  <c r="N493" i="4" s="1"/>
  <c r="M494" i="4"/>
  <c r="N494" i="4" s="1"/>
  <c r="M495" i="4"/>
  <c r="N495" i="4" s="1"/>
  <c r="M496" i="4"/>
  <c r="N496" i="4" s="1"/>
  <c r="M497" i="4"/>
  <c r="N497" i="4" s="1"/>
  <c r="M498" i="4"/>
  <c r="N498" i="4" s="1"/>
  <c r="M499" i="4"/>
  <c r="N499" i="4" s="1"/>
  <c r="M500" i="4"/>
  <c r="N500" i="4" s="1"/>
  <c r="M501" i="4"/>
  <c r="N501" i="4" s="1"/>
  <c r="M502" i="4"/>
  <c r="N502" i="4" s="1"/>
  <c r="M503" i="4"/>
  <c r="N503" i="4" s="1"/>
  <c r="M504" i="4"/>
  <c r="N504" i="4" s="1"/>
  <c r="M505" i="4"/>
  <c r="N505" i="4" s="1"/>
  <c r="M506" i="4"/>
  <c r="N506" i="4" s="1"/>
  <c r="M507" i="4"/>
  <c r="N507" i="4" s="1"/>
  <c r="M508" i="4"/>
  <c r="N508" i="4" s="1"/>
  <c r="M509" i="4"/>
  <c r="N509" i="4" s="1"/>
  <c r="M510" i="4"/>
  <c r="N510" i="4" s="1"/>
  <c r="M511" i="4"/>
  <c r="N511" i="4" s="1"/>
  <c r="M512" i="4"/>
  <c r="N512" i="4" s="1"/>
  <c r="M513" i="4"/>
  <c r="N513" i="4" s="1"/>
  <c r="M514" i="4"/>
  <c r="N514" i="4" s="1"/>
  <c r="M515" i="4"/>
  <c r="N515" i="4" s="1"/>
  <c r="M516" i="4"/>
  <c r="N516" i="4" s="1"/>
  <c r="M517" i="4"/>
  <c r="N517" i="4" s="1"/>
  <c r="M518" i="4"/>
  <c r="N518" i="4" s="1"/>
  <c r="M519" i="4"/>
  <c r="N519" i="4" s="1"/>
  <c r="M520" i="4"/>
  <c r="N520" i="4" s="1"/>
  <c r="M521" i="4"/>
  <c r="N521" i="4" s="1"/>
  <c r="M522" i="4"/>
  <c r="N522" i="4" s="1"/>
  <c r="M523" i="4"/>
  <c r="N523" i="4" s="1"/>
  <c r="M524" i="4"/>
  <c r="N524" i="4" s="1"/>
  <c r="M525" i="4"/>
  <c r="N525" i="4" s="1"/>
  <c r="M526" i="4"/>
  <c r="N526" i="4" s="1"/>
  <c r="M527" i="4"/>
  <c r="N527" i="4" s="1"/>
  <c r="M528" i="4"/>
  <c r="N528" i="4" s="1"/>
  <c r="M529" i="4"/>
  <c r="N529" i="4" s="1"/>
  <c r="M530" i="4"/>
  <c r="N530" i="4" s="1"/>
  <c r="M531" i="4"/>
  <c r="N531" i="4" s="1"/>
  <c r="M532" i="4"/>
  <c r="N532" i="4" s="1"/>
  <c r="M533" i="4"/>
  <c r="N533" i="4" s="1"/>
  <c r="M534" i="4"/>
  <c r="N534" i="4" s="1"/>
  <c r="M535" i="4"/>
  <c r="N535" i="4" s="1"/>
  <c r="M536" i="4"/>
  <c r="N536" i="4" s="1"/>
  <c r="M537" i="4"/>
  <c r="N537" i="4" s="1"/>
  <c r="M538" i="4"/>
  <c r="N538" i="4" s="1"/>
  <c r="M539" i="4"/>
  <c r="N539" i="4" s="1"/>
  <c r="M540" i="4"/>
  <c r="N540" i="4" s="1"/>
  <c r="M541" i="4"/>
  <c r="N541" i="4" s="1"/>
  <c r="M542" i="4"/>
  <c r="N542" i="4" s="1"/>
  <c r="M543" i="4"/>
  <c r="N543" i="4" s="1"/>
  <c r="M544" i="4"/>
  <c r="N544" i="4" s="1"/>
  <c r="M545" i="4"/>
  <c r="N545" i="4" s="1"/>
  <c r="M546" i="4"/>
  <c r="N546" i="4" s="1"/>
  <c r="M547" i="4"/>
  <c r="N547" i="4" s="1"/>
  <c r="M548" i="4"/>
  <c r="N548" i="4" s="1"/>
  <c r="M549" i="4"/>
  <c r="N549" i="4" s="1"/>
  <c r="M550" i="4"/>
  <c r="N550" i="4" s="1"/>
  <c r="M551" i="4"/>
  <c r="N551" i="4" s="1"/>
  <c r="M552" i="4"/>
  <c r="N552" i="4" s="1"/>
  <c r="M553" i="4"/>
  <c r="N553" i="4" s="1"/>
  <c r="M554" i="4"/>
  <c r="N554" i="4" s="1"/>
  <c r="M555" i="4"/>
  <c r="N555" i="4" s="1"/>
  <c r="M556" i="4"/>
  <c r="N556" i="4" s="1"/>
  <c r="M557" i="4"/>
  <c r="N557" i="4" s="1"/>
  <c r="M558" i="4"/>
  <c r="N558" i="4" s="1"/>
  <c r="M559" i="4"/>
  <c r="N559" i="4" s="1"/>
  <c r="M560" i="4"/>
  <c r="N560" i="4" s="1"/>
  <c r="M561" i="4"/>
  <c r="N561" i="4" s="1"/>
  <c r="M562" i="4"/>
  <c r="N562" i="4" s="1"/>
  <c r="M563" i="4"/>
  <c r="N563" i="4" s="1"/>
  <c r="M564" i="4"/>
  <c r="N564" i="4" s="1"/>
  <c r="M565" i="4"/>
  <c r="N565" i="4" s="1"/>
  <c r="M566" i="4"/>
  <c r="N566" i="4" s="1"/>
  <c r="M567" i="4"/>
  <c r="N567" i="4" s="1"/>
  <c r="M568" i="4"/>
  <c r="N568" i="4" s="1"/>
  <c r="M569" i="4"/>
  <c r="N569" i="4" s="1"/>
  <c r="M570" i="4"/>
  <c r="N570" i="4" s="1"/>
  <c r="M571" i="4"/>
  <c r="N571" i="4" s="1"/>
  <c r="M572" i="4"/>
  <c r="N572" i="4" s="1"/>
  <c r="M573" i="4"/>
  <c r="N573" i="4" s="1"/>
  <c r="M574" i="4"/>
  <c r="N574" i="4" s="1"/>
  <c r="M575" i="4"/>
  <c r="N575" i="4" s="1"/>
  <c r="M576" i="4"/>
  <c r="N576" i="4" s="1"/>
  <c r="M577" i="4"/>
  <c r="N577" i="4" s="1"/>
  <c r="M578" i="4"/>
  <c r="N578" i="4" s="1"/>
  <c r="M579" i="4"/>
  <c r="N579" i="4" s="1"/>
  <c r="M580" i="4"/>
  <c r="N580" i="4" s="1"/>
  <c r="M581" i="4"/>
  <c r="N581" i="4" s="1"/>
  <c r="M582" i="4"/>
  <c r="N582" i="4" s="1"/>
  <c r="M583" i="4"/>
  <c r="N583" i="4" s="1"/>
  <c r="M584" i="4"/>
  <c r="N584" i="4" s="1"/>
  <c r="M585" i="4"/>
  <c r="N585" i="4" s="1"/>
  <c r="M586" i="4"/>
  <c r="N586" i="4" s="1"/>
  <c r="M587" i="4"/>
  <c r="N587" i="4" s="1"/>
  <c r="M588" i="4"/>
  <c r="N588" i="4" s="1"/>
  <c r="M589" i="4"/>
  <c r="N589" i="4" s="1"/>
  <c r="M590" i="4"/>
  <c r="N590" i="4" s="1"/>
  <c r="M591" i="4"/>
  <c r="N591" i="4" s="1"/>
  <c r="M592" i="4"/>
  <c r="N592" i="4" s="1"/>
  <c r="M593" i="4"/>
  <c r="N593" i="4" s="1"/>
  <c r="M594" i="4"/>
  <c r="N594" i="4" s="1"/>
  <c r="M595" i="4"/>
  <c r="N595" i="4" s="1"/>
  <c r="M596" i="4"/>
  <c r="N596" i="4" s="1"/>
  <c r="M597" i="4"/>
  <c r="N597" i="4" s="1"/>
  <c r="M598" i="4"/>
  <c r="N598" i="4" s="1"/>
  <c r="M599" i="4"/>
  <c r="N599" i="4" s="1"/>
  <c r="M600" i="4"/>
  <c r="N600" i="4" s="1"/>
  <c r="M601" i="4"/>
  <c r="N601" i="4" s="1"/>
  <c r="M602" i="4"/>
  <c r="N602" i="4" s="1"/>
  <c r="M603" i="4"/>
  <c r="N603" i="4" s="1"/>
  <c r="M604" i="4"/>
  <c r="N604" i="4" s="1"/>
  <c r="M605" i="4"/>
  <c r="N605" i="4" s="1"/>
  <c r="M606" i="4"/>
  <c r="N606" i="4" s="1"/>
  <c r="M607" i="4"/>
  <c r="N607" i="4" s="1"/>
  <c r="M608" i="4"/>
  <c r="N608" i="4" s="1"/>
  <c r="M609" i="4"/>
  <c r="N609" i="4" s="1"/>
  <c r="M610" i="4"/>
  <c r="N610" i="4" s="1"/>
  <c r="M611" i="4"/>
  <c r="N611" i="4" s="1"/>
  <c r="M612" i="4"/>
  <c r="N612" i="4" s="1"/>
  <c r="M613" i="4"/>
  <c r="N613" i="4" s="1"/>
  <c r="M614" i="4"/>
  <c r="N614" i="4" s="1"/>
  <c r="M615" i="4"/>
  <c r="N615" i="4" s="1"/>
  <c r="M616" i="4"/>
  <c r="N616" i="4" s="1"/>
  <c r="M617" i="4"/>
  <c r="N617" i="4" s="1"/>
  <c r="M618" i="4"/>
  <c r="N618" i="4" s="1"/>
  <c r="M619" i="4"/>
  <c r="N619" i="4" s="1"/>
  <c r="M620" i="4"/>
  <c r="N620" i="4" s="1"/>
  <c r="M621" i="4"/>
  <c r="N621" i="4" s="1"/>
  <c r="M622" i="4"/>
  <c r="N622" i="4" s="1"/>
  <c r="M623" i="4"/>
  <c r="N623" i="4" s="1"/>
  <c r="M624" i="4"/>
  <c r="N624" i="4" s="1"/>
  <c r="M625" i="4"/>
  <c r="N625" i="4" s="1"/>
  <c r="M626" i="4"/>
  <c r="N626" i="4" s="1"/>
  <c r="M627" i="4"/>
  <c r="N627" i="4" s="1"/>
  <c r="M628" i="4"/>
  <c r="N628" i="4" s="1"/>
  <c r="M629" i="4"/>
  <c r="N629" i="4" s="1"/>
  <c r="M630" i="4"/>
  <c r="N630" i="4" s="1"/>
  <c r="M631" i="4"/>
  <c r="N631" i="4" s="1"/>
  <c r="M632" i="4"/>
  <c r="N632" i="4" s="1"/>
  <c r="M633" i="4"/>
  <c r="N633" i="4" s="1"/>
  <c r="M634" i="4"/>
  <c r="N634" i="4" s="1"/>
  <c r="M635" i="4"/>
  <c r="N635" i="4" s="1"/>
  <c r="M636" i="4"/>
  <c r="N636" i="4" s="1"/>
  <c r="M637" i="4"/>
  <c r="N637" i="4" s="1"/>
  <c r="M638" i="4"/>
  <c r="N638" i="4" s="1"/>
  <c r="M639" i="4"/>
  <c r="N639" i="4" s="1"/>
  <c r="M640" i="4"/>
  <c r="N640" i="4" s="1"/>
  <c r="M641" i="4"/>
  <c r="N641" i="4" s="1"/>
  <c r="M642" i="4"/>
  <c r="N642" i="4" s="1"/>
  <c r="M643" i="4"/>
  <c r="N643" i="4" s="1"/>
  <c r="M644" i="4"/>
  <c r="N644" i="4" s="1"/>
  <c r="M645" i="4"/>
  <c r="N645" i="4" s="1"/>
  <c r="M646" i="4"/>
  <c r="N646" i="4" s="1"/>
  <c r="M647" i="4"/>
  <c r="N647" i="4" s="1"/>
  <c r="M648" i="4"/>
  <c r="N648" i="4" s="1"/>
  <c r="M649" i="4"/>
  <c r="N649" i="4" s="1"/>
  <c r="M650" i="4"/>
  <c r="N650" i="4" s="1"/>
  <c r="M651" i="4"/>
  <c r="N651" i="4" s="1"/>
  <c r="M652" i="4"/>
  <c r="N652" i="4" s="1"/>
  <c r="M653" i="4"/>
  <c r="N653" i="4" s="1"/>
  <c r="M654" i="4"/>
  <c r="N654" i="4" s="1"/>
  <c r="M655" i="4"/>
  <c r="N655" i="4" s="1"/>
  <c r="M656" i="4"/>
  <c r="N656" i="4" s="1"/>
  <c r="M657" i="4"/>
  <c r="N657" i="4" s="1"/>
  <c r="M658" i="4"/>
  <c r="N658" i="4" s="1"/>
  <c r="M659" i="4"/>
  <c r="N659" i="4" s="1"/>
  <c r="M660" i="4"/>
  <c r="N660" i="4" s="1"/>
  <c r="M661" i="4"/>
  <c r="N661" i="4" s="1"/>
  <c r="M662" i="4"/>
  <c r="N662" i="4" s="1"/>
  <c r="M663" i="4"/>
  <c r="N663" i="4" s="1"/>
  <c r="M664" i="4"/>
  <c r="N664" i="4" s="1"/>
  <c r="M665" i="4"/>
  <c r="N665" i="4" s="1"/>
  <c r="M666" i="4"/>
  <c r="N666" i="4" s="1"/>
  <c r="M667" i="4"/>
  <c r="N667" i="4" s="1"/>
  <c r="M668" i="4"/>
  <c r="N668" i="4" s="1"/>
  <c r="M669" i="4"/>
  <c r="N669" i="4" s="1"/>
  <c r="M670" i="4"/>
  <c r="N670" i="4" s="1"/>
  <c r="M671" i="4"/>
  <c r="N671" i="4" s="1"/>
  <c r="M672" i="4"/>
  <c r="N672" i="4" s="1"/>
  <c r="M673" i="4"/>
  <c r="N673" i="4" s="1"/>
  <c r="M674" i="4"/>
  <c r="N674" i="4" s="1"/>
  <c r="M675" i="4"/>
  <c r="N675" i="4" s="1"/>
  <c r="M676" i="4"/>
  <c r="N676" i="4" s="1"/>
  <c r="M677" i="4"/>
  <c r="N677" i="4" s="1"/>
  <c r="M678" i="4"/>
  <c r="N678" i="4" s="1"/>
  <c r="M679" i="4"/>
  <c r="N679" i="4" s="1"/>
  <c r="M680" i="4"/>
  <c r="N680" i="4" s="1"/>
  <c r="M681" i="4"/>
  <c r="N681" i="4" s="1"/>
  <c r="M682" i="4"/>
  <c r="N682" i="4" s="1"/>
  <c r="M683" i="4"/>
  <c r="N683" i="4" s="1"/>
  <c r="M684" i="4"/>
  <c r="N684" i="4" s="1"/>
  <c r="M685" i="4"/>
  <c r="N685" i="4" s="1"/>
  <c r="M686" i="4"/>
  <c r="N686" i="4" s="1"/>
  <c r="M687" i="4"/>
  <c r="N687" i="4" s="1"/>
  <c r="M688" i="4"/>
  <c r="N688" i="4" s="1"/>
  <c r="M689" i="4"/>
  <c r="N689" i="4" s="1"/>
  <c r="M690" i="4"/>
  <c r="N690" i="4" s="1"/>
  <c r="M691" i="4"/>
  <c r="N691" i="4" s="1"/>
  <c r="M692" i="4"/>
  <c r="N692" i="4" s="1"/>
  <c r="M693" i="4"/>
  <c r="N693" i="4" s="1"/>
  <c r="M694" i="4"/>
  <c r="N694" i="4" s="1"/>
  <c r="M695" i="4"/>
  <c r="N695" i="4" s="1"/>
  <c r="M696" i="4"/>
  <c r="N696" i="4" s="1"/>
  <c r="M697" i="4"/>
  <c r="N697" i="4" s="1"/>
  <c r="M698" i="4"/>
  <c r="N698" i="4" s="1"/>
  <c r="M699" i="4"/>
  <c r="N699" i="4" s="1"/>
  <c r="M700" i="4"/>
  <c r="N700" i="4" s="1"/>
  <c r="M701" i="4"/>
  <c r="N701" i="4" s="1"/>
  <c r="M702" i="4"/>
  <c r="N702" i="4" s="1"/>
  <c r="M703" i="4"/>
  <c r="N703" i="4" s="1"/>
  <c r="M704" i="4"/>
  <c r="N704" i="4" s="1"/>
  <c r="M705" i="4"/>
  <c r="N705" i="4" s="1"/>
  <c r="M706" i="4"/>
  <c r="N706" i="4" s="1"/>
  <c r="M707" i="4"/>
  <c r="N707" i="4" s="1"/>
  <c r="M708" i="4"/>
  <c r="N708" i="4" s="1"/>
  <c r="M709" i="4"/>
  <c r="N709" i="4" s="1"/>
  <c r="M710" i="4"/>
  <c r="N710" i="4" s="1"/>
  <c r="M711" i="4"/>
  <c r="N711" i="4" s="1"/>
  <c r="M712" i="4"/>
  <c r="N712" i="4" s="1"/>
  <c r="M713" i="4"/>
  <c r="N713" i="4" s="1"/>
  <c r="M714" i="4"/>
  <c r="N714" i="4" s="1"/>
  <c r="M715" i="4"/>
  <c r="N715" i="4" s="1"/>
  <c r="M716" i="4"/>
  <c r="N716" i="4" s="1"/>
  <c r="M717" i="4"/>
  <c r="N717" i="4" s="1"/>
  <c r="M718" i="4"/>
  <c r="N718" i="4" s="1"/>
  <c r="M719" i="4"/>
  <c r="N719" i="4" s="1"/>
  <c r="M720" i="4"/>
  <c r="N720" i="4" s="1"/>
  <c r="M721" i="4"/>
  <c r="N721" i="4" s="1"/>
  <c r="M722" i="4"/>
  <c r="N722" i="4" s="1"/>
  <c r="M723" i="4"/>
  <c r="N723" i="4" s="1"/>
  <c r="M724" i="4"/>
  <c r="N724" i="4" s="1"/>
  <c r="M725" i="4"/>
  <c r="N725" i="4" s="1"/>
  <c r="M726" i="4"/>
  <c r="N726" i="4" s="1"/>
  <c r="M727" i="4"/>
  <c r="N727" i="4" s="1"/>
  <c r="M728" i="4"/>
  <c r="N728" i="4" s="1"/>
  <c r="M729" i="4"/>
  <c r="N729" i="4" s="1"/>
  <c r="M730" i="4"/>
  <c r="N730" i="4" s="1"/>
  <c r="M731" i="4"/>
  <c r="N731" i="4" s="1"/>
  <c r="M732" i="4"/>
  <c r="N732" i="4" s="1"/>
  <c r="M733" i="4"/>
  <c r="N733" i="4" s="1"/>
  <c r="M734" i="4"/>
  <c r="N734" i="4" s="1"/>
  <c r="M735" i="4"/>
  <c r="N735" i="4" s="1"/>
  <c r="M736" i="4"/>
  <c r="N736" i="4" s="1"/>
  <c r="M737" i="4"/>
  <c r="N737" i="4" s="1"/>
  <c r="M738" i="4"/>
  <c r="N738" i="4" s="1"/>
  <c r="M739" i="4"/>
  <c r="N739" i="4" s="1"/>
  <c r="M740" i="4"/>
  <c r="N740" i="4" s="1"/>
  <c r="M741" i="4"/>
  <c r="N741" i="4" s="1"/>
  <c r="M742" i="4"/>
  <c r="N742" i="4" s="1"/>
  <c r="M743" i="4"/>
  <c r="N743" i="4" s="1"/>
  <c r="M744" i="4"/>
  <c r="N744" i="4" s="1"/>
  <c r="M745" i="4"/>
  <c r="N745" i="4" s="1"/>
  <c r="M746" i="4"/>
  <c r="N746" i="4" s="1"/>
  <c r="M747" i="4"/>
  <c r="N747" i="4" s="1"/>
  <c r="M748" i="4"/>
  <c r="N748" i="4" s="1"/>
  <c r="M749" i="4"/>
  <c r="N749" i="4" s="1"/>
  <c r="M750" i="4"/>
  <c r="N750" i="4" s="1"/>
  <c r="M751" i="4"/>
  <c r="N751" i="4" s="1"/>
  <c r="M752" i="4"/>
  <c r="N752" i="4" s="1"/>
  <c r="M753" i="4"/>
  <c r="N753" i="4" s="1"/>
  <c r="M754" i="4"/>
  <c r="N754" i="4" s="1"/>
  <c r="M755" i="4"/>
  <c r="N755" i="4" s="1"/>
  <c r="M756" i="4"/>
  <c r="N756" i="4" s="1"/>
  <c r="M757" i="4"/>
  <c r="N757" i="4" s="1"/>
  <c r="M758" i="4"/>
  <c r="N758" i="4" s="1"/>
  <c r="M759" i="4"/>
  <c r="N759" i="4" s="1"/>
  <c r="M760" i="4"/>
  <c r="N760" i="4" s="1"/>
  <c r="M761" i="4"/>
  <c r="N761" i="4" s="1"/>
  <c r="M762" i="4"/>
  <c r="N762" i="4" s="1"/>
  <c r="M763" i="4"/>
  <c r="N763" i="4" s="1"/>
  <c r="M764" i="4"/>
  <c r="N764" i="4" s="1"/>
  <c r="M765" i="4"/>
  <c r="N765" i="4" s="1"/>
  <c r="M766" i="4"/>
  <c r="N766" i="4" s="1"/>
  <c r="M767" i="4"/>
  <c r="N767" i="4" s="1"/>
  <c r="M768" i="4"/>
  <c r="N768" i="4" s="1"/>
  <c r="M769" i="4"/>
  <c r="N769" i="4" s="1"/>
  <c r="M770" i="4"/>
  <c r="N770" i="4" s="1"/>
  <c r="M771" i="4"/>
  <c r="N771" i="4" s="1"/>
  <c r="M772" i="4"/>
  <c r="N772" i="4" s="1"/>
  <c r="M773" i="4"/>
  <c r="N773" i="4" s="1"/>
  <c r="M774" i="4"/>
  <c r="N774" i="4" s="1"/>
  <c r="M775" i="4"/>
  <c r="N775" i="4" s="1"/>
  <c r="M776" i="4"/>
  <c r="N776" i="4" s="1"/>
  <c r="M777" i="4"/>
  <c r="N777" i="4" s="1"/>
  <c r="M778" i="4"/>
  <c r="N778" i="4" s="1"/>
  <c r="M779" i="4"/>
  <c r="N779" i="4" s="1"/>
  <c r="M780" i="4"/>
  <c r="N780" i="4" s="1"/>
  <c r="M781" i="4"/>
  <c r="N781" i="4" s="1"/>
  <c r="M782" i="4"/>
  <c r="N782" i="4" s="1"/>
  <c r="M783" i="4"/>
  <c r="N783" i="4" s="1"/>
  <c r="M784" i="4"/>
  <c r="N784" i="4" s="1"/>
  <c r="M785" i="4"/>
  <c r="N785" i="4" s="1"/>
  <c r="M786" i="4"/>
  <c r="N786" i="4" s="1"/>
  <c r="M787" i="4"/>
  <c r="N787" i="4" s="1"/>
  <c r="M788" i="4"/>
  <c r="N788" i="4" s="1"/>
  <c r="M789" i="4"/>
  <c r="N789" i="4" s="1"/>
  <c r="M790" i="4"/>
  <c r="N790" i="4" s="1"/>
  <c r="M791" i="4"/>
  <c r="N791" i="4" s="1"/>
  <c r="M792" i="4"/>
  <c r="N792" i="4" s="1"/>
  <c r="M793" i="4"/>
  <c r="N793" i="4" s="1"/>
  <c r="M794" i="4"/>
  <c r="N794" i="4" s="1"/>
  <c r="M795" i="4"/>
  <c r="N795" i="4" s="1"/>
  <c r="M796" i="4"/>
  <c r="N796" i="4" s="1"/>
  <c r="M797" i="4"/>
  <c r="N797" i="4" s="1"/>
  <c r="M798" i="4"/>
  <c r="N798" i="4" s="1"/>
  <c r="M799" i="4"/>
  <c r="N799" i="4" s="1"/>
  <c r="M800" i="4"/>
  <c r="N800" i="4" s="1"/>
  <c r="M801" i="4"/>
  <c r="N801" i="4" s="1"/>
  <c r="M802" i="4"/>
  <c r="N802" i="4" s="1"/>
  <c r="M803" i="4"/>
  <c r="N803" i="4" s="1"/>
  <c r="M804" i="4"/>
  <c r="N804" i="4" s="1"/>
  <c r="M805" i="4"/>
  <c r="N805" i="4" s="1"/>
  <c r="M806" i="4"/>
  <c r="N806" i="4" s="1"/>
  <c r="M807" i="4"/>
  <c r="N807" i="4" s="1"/>
  <c r="M808" i="4"/>
  <c r="N808" i="4" s="1"/>
  <c r="M809" i="4"/>
  <c r="N809" i="4" s="1"/>
  <c r="M810" i="4"/>
  <c r="N810" i="4" s="1"/>
  <c r="M811" i="4"/>
  <c r="N811" i="4" s="1"/>
  <c r="M812" i="4"/>
  <c r="N812" i="4" s="1"/>
  <c r="M813" i="4"/>
  <c r="N813" i="4" s="1"/>
  <c r="M814" i="4"/>
  <c r="N814" i="4" s="1"/>
  <c r="M815" i="4"/>
  <c r="N815" i="4" s="1"/>
  <c r="M816" i="4"/>
  <c r="N816" i="4" s="1"/>
  <c r="M817" i="4"/>
  <c r="N817" i="4" s="1"/>
  <c r="M818" i="4"/>
  <c r="N818" i="4" s="1"/>
  <c r="M819" i="4"/>
  <c r="N819" i="4" s="1"/>
  <c r="M820" i="4"/>
  <c r="N820" i="4" s="1"/>
  <c r="M821" i="4"/>
  <c r="N821" i="4" s="1"/>
  <c r="M822" i="4"/>
  <c r="N822" i="4" s="1"/>
  <c r="M823" i="4"/>
  <c r="N823" i="4" s="1"/>
  <c r="M824" i="4"/>
  <c r="N824" i="4" s="1"/>
  <c r="M825" i="4"/>
  <c r="N825" i="4" s="1"/>
  <c r="M826" i="4"/>
  <c r="N826" i="4" s="1"/>
  <c r="M827" i="4"/>
  <c r="N827" i="4" s="1"/>
  <c r="M828" i="4"/>
  <c r="N828" i="4" s="1"/>
  <c r="M829" i="4"/>
  <c r="N829" i="4" s="1"/>
  <c r="M830" i="4"/>
  <c r="N830" i="4" s="1"/>
  <c r="M831" i="4"/>
  <c r="N831" i="4" s="1"/>
  <c r="M832" i="4"/>
  <c r="N832" i="4" s="1"/>
  <c r="M833" i="4"/>
  <c r="N833" i="4" s="1"/>
  <c r="M834" i="4"/>
  <c r="N834" i="4" s="1"/>
  <c r="M835" i="4"/>
  <c r="N835" i="4" s="1"/>
  <c r="M836" i="4"/>
  <c r="N836" i="4" s="1"/>
  <c r="M837" i="4"/>
  <c r="N837" i="4" s="1"/>
  <c r="M838" i="4"/>
  <c r="N838" i="4" s="1"/>
  <c r="M839" i="4"/>
  <c r="N839" i="4" s="1"/>
  <c r="M840" i="4"/>
  <c r="N840" i="4" s="1"/>
  <c r="M841" i="4"/>
  <c r="N841" i="4" s="1"/>
  <c r="M842" i="4"/>
  <c r="N842" i="4" s="1"/>
  <c r="M843" i="4"/>
  <c r="N843" i="4" s="1"/>
  <c r="M844" i="4"/>
  <c r="N844" i="4" s="1"/>
  <c r="M845" i="4"/>
  <c r="N845" i="4" s="1"/>
  <c r="M846" i="4"/>
  <c r="N846" i="4" s="1"/>
  <c r="M847" i="4"/>
  <c r="N847" i="4" s="1"/>
  <c r="M848" i="4"/>
  <c r="N848" i="4" s="1"/>
  <c r="M849" i="4"/>
  <c r="N849" i="4" s="1"/>
  <c r="M850" i="4"/>
  <c r="N850" i="4" s="1"/>
  <c r="M851" i="4"/>
  <c r="N851" i="4" s="1"/>
  <c r="M852" i="4"/>
  <c r="N852" i="4" s="1"/>
  <c r="M853" i="4"/>
  <c r="N853" i="4" s="1"/>
  <c r="M854" i="4"/>
  <c r="N854" i="4" s="1"/>
  <c r="M855" i="4"/>
  <c r="N855" i="4" s="1"/>
  <c r="M856" i="4"/>
  <c r="N856" i="4" s="1"/>
  <c r="M857" i="4"/>
  <c r="N857" i="4" s="1"/>
  <c r="M858" i="4"/>
  <c r="N858" i="4" s="1"/>
  <c r="M859" i="4"/>
  <c r="N859" i="4" s="1"/>
  <c r="M860" i="4"/>
  <c r="N860" i="4" s="1"/>
  <c r="M861" i="4"/>
  <c r="N861" i="4" s="1"/>
  <c r="M862" i="4"/>
  <c r="N862" i="4" s="1"/>
  <c r="M863" i="4"/>
  <c r="N863" i="4" s="1"/>
  <c r="M864" i="4"/>
  <c r="N864" i="4" s="1"/>
  <c r="M865" i="4"/>
  <c r="N865" i="4" s="1"/>
  <c r="M866" i="4"/>
  <c r="N866" i="4" s="1"/>
  <c r="M867" i="4"/>
  <c r="N867" i="4" s="1"/>
  <c r="M868" i="4"/>
  <c r="N868" i="4" s="1"/>
  <c r="M869" i="4"/>
  <c r="N869" i="4" s="1"/>
  <c r="M870" i="4"/>
  <c r="N870" i="4" s="1"/>
  <c r="M871" i="4"/>
  <c r="N871" i="4" s="1"/>
  <c r="M872" i="4"/>
  <c r="N872" i="4" s="1"/>
  <c r="M873" i="4"/>
  <c r="N873" i="4" s="1"/>
  <c r="M874" i="4"/>
  <c r="N874" i="4" s="1"/>
  <c r="M875" i="4"/>
  <c r="N875" i="4" s="1"/>
  <c r="M876" i="4"/>
  <c r="N876" i="4" s="1"/>
  <c r="M877" i="4"/>
  <c r="N877" i="4" s="1"/>
  <c r="M878" i="4"/>
  <c r="N878" i="4" s="1"/>
  <c r="M879" i="4"/>
  <c r="N879" i="4" s="1"/>
  <c r="M880" i="4"/>
  <c r="N880" i="4" s="1"/>
  <c r="M881" i="4"/>
  <c r="N881" i="4" s="1"/>
  <c r="M882" i="4"/>
  <c r="N882" i="4" s="1"/>
  <c r="M883" i="4"/>
  <c r="N883" i="4" s="1"/>
  <c r="M884" i="4"/>
  <c r="N884" i="4" s="1"/>
  <c r="M885" i="4"/>
  <c r="N885" i="4" s="1"/>
  <c r="M886" i="4"/>
  <c r="N886" i="4" s="1"/>
  <c r="M887" i="4"/>
  <c r="N887" i="4" s="1"/>
  <c r="M888" i="4"/>
  <c r="N888" i="4" s="1"/>
  <c r="M889" i="4"/>
  <c r="N889" i="4" s="1"/>
  <c r="M890" i="4"/>
  <c r="N890" i="4" s="1"/>
  <c r="M891" i="4"/>
  <c r="N891" i="4" s="1"/>
  <c r="M892" i="4"/>
  <c r="N892" i="4" s="1"/>
  <c r="M893" i="4"/>
  <c r="N893" i="4" s="1"/>
  <c r="M894" i="4"/>
  <c r="N894" i="4" s="1"/>
  <c r="M895" i="4"/>
  <c r="N895" i="4" s="1"/>
  <c r="M896" i="4"/>
  <c r="N896" i="4" s="1"/>
  <c r="M897" i="4"/>
  <c r="N897" i="4" s="1"/>
  <c r="M898" i="4"/>
  <c r="N898" i="4" s="1"/>
  <c r="M899" i="4"/>
  <c r="N899" i="4" s="1"/>
  <c r="M900" i="4"/>
  <c r="N900" i="4" s="1"/>
  <c r="M901" i="4"/>
  <c r="N901" i="4" s="1"/>
  <c r="M902" i="4"/>
  <c r="N902" i="4" s="1"/>
  <c r="M903" i="4"/>
  <c r="N903" i="4" s="1"/>
  <c r="M904" i="4"/>
  <c r="N904" i="4" s="1"/>
  <c r="M905" i="4"/>
  <c r="N905" i="4" s="1"/>
  <c r="M906" i="4"/>
  <c r="N906" i="4" s="1"/>
  <c r="M907" i="4"/>
  <c r="N907" i="4" s="1"/>
  <c r="M908" i="4"/>
  <c r="N908" i="4" s="1"/>
  <c r="M909" i="4"/>
  <c r="N909" i="4" s="1"/>
  <c r="M910" i="4"/>
  <c r="N910" i="4" s="1"/>
  <c r="M911" i="4"/>
  <c r="N911" i="4" s="1"/>
  <c r="M912" i="4"/>
  <c r="N912" i="4" s="1"/>
  <c r="M913" i="4"/>
  <c r="N913" i="4" s="1"/>
  <c r="M914" i="4"/>
  <c r="N914" i="4" s="1"/>
  <c r="M915" i="4"/>
  <c r="N915" i="4" s="1"/>
  <c r="M916" i="4"/>
  <c r="N916" i="4" s="1"/>
  <c r="M917" i="4"/>
  <c r="N917" i="4" s="1"/>
  <c r="M918" i="4"/>
  <c r="N918" i="4" s="1"/>
  <c r="M919" i="4"/>
  <c r="N919" i="4" s="1"/>
  <c r="M920" i="4"/>
  <c r="N920" i="4" s="1"/>
  <c r="M921" i="4"/>
  <c r="N921" i="4" s="1"/>
  <c r="M922" i="4"/>
  <c r="N922" i="4" s="1"/>
  <c r="M923" i="4"/>
  <c r="N923" i="4" s="1"/>
  <c r="M924" i="4"/>
  <c r="N924" i="4" s="1"/>
  <c r="M925" i="4"/>
  <c r="N925" i="4" s="1"/>
  <c r="M926" i="4"/>
  <c r="N926" i="4" s="1"/>
  <c r="M927" i="4"/>
  <c r="N927" i="4" s="1"/>
  <c r="M928" i="4"/>
  <c r="N928" i="4" s="1"/>
  <c r="M929" i="4"/>
  <c r="N929" i="4" s="1"/>
  <c r="M930" i="4"/>
  <c r="N930" i="4" s="1"/>
  <c r="M931" i="4"/>
  <c r="N931" i="4" s="1"/>
  <c r="M932" i="4"/>
  <c r="N932" i="4" s="1"/>
  <c r="M933" i="4"/>
  <c r="N933" i="4" s="1"/>
  <c r="M934" i="4"/>
  <c r="N934" i="4" s="1"/>
  <c r="M935" i="4"/>
  <c r="N935" i="4" s="1"/>
  <c r="M936" i="4"/>
  <c r="N936" i="4" s="1"/>
  <c r="M937" i="4"/>
  <c r="N937" i="4" s="1"/>
  <c r="M938" i="4"/>
  <c r="N938" i="4" s="1"/>
  <c r="M939" i="4"/>
  <c r="N939" i="4" s="1"/>
  <c r="M940" i="4"/>
  <c r="N940" i="4" s="1"/>
  <c r="M941" i="4"/>
  <c r="N941" i="4" s="1"/>
  <c r="M942" i="4"/>
  <c r="N942" i="4" s="1"/>
  <c r="M943" i="4"/>
  <c r="N943" i="4" s="1"/>
  <c r="M944" i="4"/>
  <c r="N944" i="4" s="1"/>
  <c r="M945" i="4"/>
  <c r="N945" i="4" s="1"/>
  <c r="M946" i="4"/>
  <c r="N946" i="4" s="1"/>
  <c r="M947" i="4"/>
  <c r="N947" i="4" s="1"/>
  <c r="M948" i="4"/>
  <c r="N948" i="4" s="1"/>
  <c r="M949" i="4"/>
  <c r="N949" i="4" s="1"/>
  <c r="M950" i="4"/>
  <c r="N950" i="4" s="1"/>
  <c r="M951" i="4"/>
  <c r="N951" i="4" s="1"/>
  <c r="M952" i="4"/>
  <c r="N952" i="4" s="1"/>
  <c r="M953" i="4"/>
  <c r="N953" i="4" s="1"/>
  <c r="M954" i="4"/>
  <c r="N954" i="4" s="1"/>
  <c r="M955" i="4"/>
  <c r="N955" i="4" s="1"/>
  <c r="M956" i="4"/>
  <c r="N956" i="4" s="1"/>
  <c r="M957" i="4"/>
  <c r="N957" i="4" s="1"/>
  <c r="M958" i="4"/>
  <c r="N958" i="4" s="1"/>
  <c r="M959" i="4"/>
  <c r="N959" i="4" s="1"/>
  <c r="M960" i="4"/>
  <c r="N960" i="4" s="1"/>
  <c r="M961" i="4"/>
  <c r="N961" i="4" s="1"/>
  <c r="M962" i="4"/>
  <c r="N962" i="4" s="1"/>
  <c r="M963" i="4"/>
  <c r="N963" i="4" s="1"/>
  <c r="M964" i="4"/>
  <c r="N964" i="4" s="1"/>
  <c r="M965" i="4"/>
  <c r="N965" i="4" s="1"/>
  <c r="M966" i="4"/>
  <c r="N966" i="4" s="1"/>
  <c r="M967" i="4"/>
  <c r="N967" i="4" s="1"/>
  <c r="M968" i="4"/>
  <c r="N968" i="4" s="1"/>
  <c r="M969" i="4"/>
  <c r="N969" i="4" s="1"/>
  <c r="M970" i="4"/>
  <c r="N970" i="4" s="1"/>
  <c r="M971" i="4"/>
  <c r="N971" i="4" s="1"/>
  <c r="M972" i="4"/>
  <c r="N972" i="4" s="1"/>
  <c r="M973" i="4"/>
  <c r="N973" i="4" s="1"/>
  <c r="M974" i="4"/>
  <c r="N974" i="4" s="1"/>
  <c r="M975" i="4"/>
  <c r="N975" i="4" s="1"/>
  <c r="M976" i="4"/>
  <c r="N976" i="4" s="1"/>
  <c r="M977" i="4"/>
  <c r="N977" i="4" s="1"/>
  <c r="M978" i="4"/>
  <c r="N978" i="4" s="1"/>
  <c r="M979" i="4"/>
  <c r="N979" i="4" s="1"/>
  <c r="M980" i="4"/>
  <c r="N980" i="4" s="1"/>
  <c r="M981" i="4"/>
  <c r="N981" i="4" s="1"/>
  <c r="M982" i="4"/>
  <c r="N982" i="4" s="1"/>
  <c r="M983" i="4"/>
  <c r="N983" i="4" s="1"/>
  <c r="M984" i="4"/>
  <c r="N984" i="4" s="1"/>
  <c r="M985" i="4"/>
  <c r="N985" i="4" s="1"/>
  <c r="M986" i="4"/>
  <c r="N986" i="4" s="1"/>
  <c r="M987" i="4"/>
  <c r="N987" i="4" s="1"/>
  <c r="M988" i="4"/>
  <c r="N988" i="4" s="1"/>
  <c r="M989" i="4"/>
  <c r="N989" i="4" s="1"/>
  <c r="M990" i="4"/>
  <c r="N990" i="4" s="1"/>
  <c r="M991" i="4"/>
  <c r="N991" i="4" s="1"/>
  <c r="M992" i="4"/>
  <c r="N992" i="4" s="1"/>
  <c r="M993" i="4"/>
  <c r="N993" i="4" s="1"/>
  <c r="M994" i="4"/>
  <c r="N994" i="4" s="1"/>
  <c r="M995" i="4"/>
  <c r="N995" i="4" s="1"/>
  <c r="M996" i="4"/>
  <c r="N996" i="4" s="1"/>
  <c r="M997" i="4"/>
  <c r="N997" i="4" s="1"/>
  <c r="M998" i="4"/>
  <c r="N998" i="4" s="1"/>
  <c r="M999" i="4"/>
  <c r="N999" i="4" s="1"/>
  <c r="M1000" i="4"/>
  <c r="N1000" i="4" s="1"/>
  <c r="M1001" i="4"/>
  <c r="N1001" i="4" s="1"/>
  <c r="M1002" i="4"/>
  <c r="N1002" i="4" s="1"/>
  <c r="M1003" i="4"/>
  <c r="N1003" i="4" s="1"/>
  <c r="M1004" i="4"/>
  <c r="N1004" i="4" s="1"/>
  <c r="M1005" i="4"/>
  <c r="N1005" i="4" s="1"/>
  <c r="M1006" i="4"/>
  <c r="N1006" i="4" s="1"/>
  <c r="M1007" i="4"/>
  <c r="N1007" i="4" s="1"/>
  <c r="M1008" i="4"/>
  <c r="N1008" i="4" s="1"/>
  <c r="M1009" i="4"/>
  <c r="N1009" i="4" s="1"/>
  <c r="M1010" i="4"/>
  <c r="N1010" i="4" s="1"/>
  <c r="M1011" i="4"/>
  <c r="N1011" i="4" s="1"/>
  <c r="M1012" i="4"/>
  <c r="N1012" i="4" s="1"/>
  <c r="M1013" i="4"/>
  <c r="N1013" i="4" s="1"/>
  <c r="M1014" i="4"/>
  <c r="N1014" i="4" s="1"/>
  <c r="M1015" i="4"/>
  <c r="N1015" i="4" s="1"/>
  <c r="M1016" i="4"/>
  <c r="N1016" i="4" s="1"/>
  <c r="M1017" i="4"/>
  <c r="N1017" i="4" s="1"/>
  <c r="M1018" i="4"/>
  <c r="N1018" i="4" s="1"/>
  <c r="M1019" i="4"/>
  <c r="N1019" i="4" s="1"/>
  <c r="M1020" i="4"/>
  <c r="N1020" i="4" s="1"/>
  <c r="M1021" i="4"/>
  <c r="N1021" i="4" s="1"/>
  <c r="M1022" i="4"/>
  <c r="N1022" i="4" s="1"/>
  <c r="M1023" i="4"/>
  <c r="N1023" i="4" s="1"/>
  <c r="M1024" i="4"/>
  <c r="N1024" i="4" s="1"/>
  <c r="M1025" i="4"/>
  <c r="N1025" i="4" s="1"/>
  <c r="M1026" i="4"/>
  <c r="N1026" i="4" s="1"/>
  <c r="M1027" i="4"/>
  <c r="N1027" i="4" s="1"/>
  <c r="M1028" i="4"/>
  <c r="N1028" i="4" s="1"/>
  <c r="M1029" i="4"/>
  <c r="N1029" i="4" s="1"/>
  <c r="M1030" i="4"/>
  <c r="N1030" i="4" s="1"/>
  <c r="M1031" i="4"/>
  <c r="N1031" i="4" s="1"/>
  <c r="M1032" i="4"/>
  <c r="N1032" i="4" s="1"/>
  <c r="M1033" i="4"/>
  <c r="N1033" i="4" s="1"/>
  <c r="M1034" i="4"/>
  <c r="N1034" i="4" s="1"/>
  <c r="M1035" i="4"/>
  <c r="N1035" i="4" s="1"/>
  <c r="M1036" i="4"/>
  <c r="N1036" i="4" s="1"/>
  <c r="M1037" i="4"/>
  <c r="N1037" i="4" s="1"/>
  <c r="M1038" i="4"/>
  <c r="N1038" i="4" s="1"/>
  <c r="M1039" i="4"/>
  <c r="N1039" i="4" s="1"/>
  <c r="M1040" i="4"/>
  <c r="N1040" i="4" s="1"/>
  <c r="M1041" i="4"/>
  <c r="N1041" i="4" s="1"/>
  <c r="M1042" i="4"/>
  <c r="N1042" i="4" s="1"/>
  <c r="M1043" i="4"/>
  <c r="N1043" i="4" s="1"/>
  <c r="M1044" i="4"/>
  <c r="N1044" i="4" s="1"/>
  <c r="M1045" i="4"/>
  <c r="N1045" i="4" s="1"/>
  <c r="M1046" i="4"/>
  <c r="N1046" i="4" s="1"/>
  <c r="M1047" i="4"/>
  <c r="N1047" i="4" s="1"/>
  <c r="M1048" i="4"/>
  <c r="N1048" i="4" s="1"/>
  <c r="M1049" i="4"/>
  <c r="N1049" i="4" s="1"/>
  <c r="M1050" i="4"/>
  <c r="N1050" i="4" s="1"/>
  <c r="M1051" i="4"/>
  <c r="N1051" i="4" s="1"/>
  <c r="M1052" i="4"/>
  <c r="N1052" i="4" s="1"/>
  <c r="M1053" i="4"/>
  <c r="N1053" i="4" s="1"/>
  <c r="M1054" i="4"/>
  <c r="N1054" i="4" s="1"/>
  <c r="M1055" i="4"/>
  <c r="N1055" i="4" s="1"/>
  <c r="M1056" i="4"/>
  <c r="N1056" i="4" s="1"/>
  <c r="M1057" i="4"/>
  <c r="N1057" i="4" s="1"/>
  <c r="M1058" i="4"/>
  <c r="N1058" i="4" s="1"/>
  <c r="M1059" i="4"/>
  <c r="N1059" i="4" s="1"/>
  <c r="M1060" i="4"/>
  <c r="N1060" i="4" s="1"/>
  <c r="M1061" i="4"/>
  <c r="N1061" i="4" s="1"/>
  <c r="M1062" i="4"/>
  <c r="N1062" i="4" s="1"/>
  <c r="M1063" i="4"/>
  <c r="N1063" i="4" s="1"/>
  <c r="M1064" i="4"/>
  <c r="N1064" i="4" s="1"/>
  <c r="M1065" i="4"/>
  <c r="N1065" i="4" s="1"/>
  <c r="M1066" i="4"/>
  <c r="N1066" i="4" s="1"/>
  <c r="M1067" i="4"/>
  <c r="N1067" i="4" s="1"/>
  <c r="M1068" i="4"/>
  <c r="N1068" i="4" s="1"/>
  <c r="M1069" i="4"/>
  <c r="N1069" i="4" s="1"/>
  <c r="M1070" i="4"/>
  <c r="N1070" i="4" s="1"/>
  <c r="M1071" i="4"/>
  <c r="N1071" i="4" s="1"/>
  <c r="M1072" i="4"/>
  <c r="N1072" i="4" s="1"/>
  <c r="M1073" i="4"/>
  <c r="N1073" i="4" s="1"/>
  <c r="M1074" i="4"/>
  <c r="N1074" i="4" s="1"/>
  <c r="M1075" i="4"/>
  <c r="N1075" i="4" s="1"/>
  <c r="M1076" i="4"/>
  <c r="N1076" i="4" s="1"/>
  <c r="M1077" i="4"/>
  <c r="N1077" i="4" s="1"/>
  <c r="M1078" i="4"/>
  <c r="N1078" i="4" s="1"/>
  <c r="M1079" i="4"/>
  <c r="N1079" i="4" s="1"/>
  <c r="M1080" i="4"/>
  <c r="N1080" i="4" s="1"/>
  <c r="M1081" i="4"/>
  <c r="N1081" i="4" s="1"/>
  <c r="M1082" i="4"/>
  <c r="N1082" i="4" s="1"/>
  <c r="M1083" i="4"/>
  <c r="N1083" i="4" s="1"/>
  <c r="M1084" i="4"/>
  <c r="N1084" i="4" s="1"/>
  <c r="M1085" i="4"/>
  <c r="N1085" i="4" s="1"/>
  <c r="M1086" i="4"/>
  <c r="N1086" i="4" s="1"/>
  <c r="M1087" i="4"/>
  <c r="N1087" i="4" s="1"/>
  <c r="M1088" i="4"/>
  <c r="N1088" i="4" s="1"/>
  <c r="M1089" i="4"/>
  <c r="N1089" i="4" s="1"/>
  <c r="M1090" i="4"/>
  <c r="N1090" i="4" s="1"/>
  <c r="M1091" i="4"/>
  <c r="N1091" i="4" s="1"/>
  <c r="M1092" i="4"/>
  <c r="N1092" i="4" s="1"/>
  <c r="M1093" i="4"/>
  <c r="N1093" i="4" s="1"/>
  <c r="M1094" i="4"/>
  <c r="N1094" i="4" s="1"/>
  <c r="M1095" i="4"/>
  <c r="N1095" i="4" s="1"/>
  <c r="M1096" i="4"/>
  <c r="N1096" i="4" s="1"/>
  <c r="M1097" i="4"/>
  <c r="N1097" i="4" s="1"/>
  <c r="M1098" i="4"/>
  <c r="N1098" i="4" s="1"/>
  <c r="M2" i="27" l="1"/>
  <c r="M4" i="27"/>
  <c r="M5" i="27"/>
  <c r="M6" i="27"/>
  <c r="M3" i="27"/>
  <c r="V6" i="27"/>
  <c r="V5" i="27"/>
  <c r="V4" i="27"/>
  <c r="V2" i="27"/>
  <c r="V3" i="27"/>
  <c r="F44" i="4"/>
  <c r="I44" i="4"/>
  <c r="V44" i="4"/>
  <c r="W44" i="4" s="1"/>
  <c r="AA44" i="4"/>
  <c r="Q22" i="4"/>
  <c r="Q31" i="4"/>
  <c r="F543" i="4"/>
  <c r="I543" i="4"/>
  <c r="J543" i="4"/>
  <c r="V543" i="4"/>
  <c r="AA543" i="4"/>
  <c r="W543" i="4" l="1"/>
  <c r="X543" i="4" s="1"/>
  <c r="V41" i="4" l="1"/>
  <c r="W41" i="4" s="1"/>
  <c r="V37" i="4"/>
  <c r="W37" i="4" s="1"/>
  <c r="V30" i="4"/>
  <c r="W30" i="4" s="1"/>
  <c r="V45" i="4"/>
  <c r="W45" i="4" s="1"/>
  <c r="V27" i="4"/>
  <c r="W27" i="4" s="1"/>
  <c r="V29" i="4"/>
  <c r="W29" i="4" s="1"/>
  <c r="V40" i="4"/>
  <c r="W40" i="4" s="1"/>
  <c r="V57" i="4"/>
  <c r="W57" i="4" s="1"/>
  <c r="V60" i="4"/>
  <c r="W60" i="4" s="1"/>
  <c r="V61" i="4"/>
  <c r="W61" i="4" s="1"/>
  <c r="V59" i="4"/>
  <c r="W59" i="4" s="1"/>
  <c r="V62" i="4"/>
  <c r="W62" i="4" s="1"/>
  <c r="V74" i="4"/>
  <c r="W74" i="4" s="1"/>
  <c r="V82" i="4"/>
  <c r="W82" i="4" s="1"/>
  <c r="V84" i="4"/>
  <c r="W84" i="4" s="1"/>
  <c r="V133" i="4"/>
  <c r="W133" i="4" s="1"/>
  <c r="V134" i="4"/>
  <c r="W134" i="4" s="1"/>
  <c r="V142" i="4"/>
  <c r="W142" i="4" s="1"/>
  <c r="V123" i="4"/>
  <c r="W123" i="4" s="1"/>
  <c r="V125" i="4"/>
  <c r="W125" i="4" s="1"/>
  <c r="V132" i="4"/>
  <c r="W132" i="4" s="1"/>
  <c r="V189" i="4"/>
  <c r="W189" i="4" s="1"/>
  <c r="V234" i="4"/>
  <c r="W234" i="4" s="1"/>
  <c r="V232" i="4"/>
  <c r="W232" i="4" s="1"/>
  <c r="V239" i="4"/>
  <c r="W239" i="4" s="1"/>
  <c r="V242" i="4"/>
  <c r="W242" i="4" s="1"/>
  <c r="V220" i="4"/>
  <c r="W220" i="4" s="1"/>
  <c r="V244" i="4"/>
  <c r="W244" i="4" s="1"/>
  <c r="V229" i="4"/>
  <c r="W229" i="4" s="1"/>
  <c r="V227" i="4"/>
  <c r="W227" i="4" s="1"/>
  <c r="V235" i="4"/>
  <c r="W235" i="4" s="1"/>
  <c r="V280" i="4"/>
  <c r="W280" i="4" s="1"/>
  <c r="V282" i="4"/>
  <c r="W282" i="4" s="1"/>
  <c r="V284" i="4"/>
  <c r="W284" i="4" s="1"/>
  <c r="V288" i="4"/>
  <c r="W288" i="4" s="1"/>
  <c r="V281" i="4"/>
  <c r="W281" i="4" s="1"/>
  <c r="V283" i="4"/>
  <c r="W283" i="4" s="1"/>
  <c r="V271" i="4"/>
  <c r="W271" i="4" s="1"/>
  <c r="V273" i="4"/>
  <c r="W273" i="4" s="1"/>
  <c r="V292" i="4"/>
  <c r="W292" i="4" s="1"/>
  <c r="V289" i="4"/>
  <c r="W289" i="4" s="1"/>
  <c r="V290" i="4"/>
  <c r="W290" i="4" s="1"/>
  <c r="V314" i="4"/>
  <c r="W314" i="4" s="1"/>
  <c r="V369" i="4"/>
  <c r="W369" i="4" s="1"/>
  <c r="V358" i="4"/>
  <c r="W358" i="4" s="1"/>
  <c r="V360" i="4"/>
  <c r="W360" i="4" s="1"/>
  <c r="V353" i="4"/>
  <c r="W353" i="4" s="1"/>
  <c r="V397" i="4"/>
  <c r="W397" i="4" s="1"/>
  <c r="V406" i="4"/>
  <c r="W406" i="4" s="1"/>
  <c r="V398" i="4"/>
  <c r="W398" i="4" s="1"/>
  <c r="V404" i="4"/>
  <c r="W404" i="4" s="1"/>
  <c r="V389" i="4"/>
  <c r="W389" i="4" s="1"/>
  <c r="V391" i="4"/>
  <c r="W391" i="4" s="1"/>
  <c r="V399" i="4"/>
  <c r="W399" i="4" s="1"/>
  <c r="V440" i="4"/>
  <c r="W440" i="4" s="1"/>
  <c r="V432" i="4"/>
  <c r="W432" i="4" s="1"/>
  <c r="V416" i="4"/>
  <c r="W416" i="4" s="1"/>
  <c r="V493" i="4"/>
  <c r="W493" i="4" s="1"/>
  <c r="V460" i="4"/>
  <c r="W460" i="4" s="1"/>
  <c r="V479" i="4"/>
  <c r="W479" i="4" s="1"/>
  <c r="V477" i="4"/>
  <c r="W477" i="4" s="1"/>
  <c r="V526" i="4"/>
  <c r="W526" i="4" s="1"/>
  <c r="V535" i="4"/>
  <c r="W535" i="4" s="1"/>
  <c r="V529" i="4"/>
  <c r="W529" i="4" s="1"/>
  <c r="V532" i="4"/>
  <c r="W532" i="4" s="1"/>
  <c r="V541" i="4"/>
  <c r="W541" i="4" s="1"/>
  <c r="V538" i="4"/>
  <c r="W538" i="4" s="1"/>
  <c r="V539" i="4"/>
  <c r="W539" i="4" s="1"/>
  <c r="V519" i="4"/>
  <c r="W519" i="4" s="1"/>
  <c r="V542" i="4"/>
  <c r="W542" i="4" s="1"/>
  <c r="V536" i="4"/>
  <c r="W536" i="4" s="1"/>
  <c r="V528" i="4"/>
  <c r="W528" i="4" s="1"/>
  <c r="V583" i="4"/>
  <c r="W583" i="4" s="1"/>
  <c r="V591" i="4"/>
  <c r="W591" i="4" s="1"/>
  <c r="V584" i="4"/>
  <c r="W584" i="4" s="1"/>
  <c r="V582" i="4"/>
  <c r="W582" i="4" s="1"/>
  <c r="V588" i="4"/>
  <c r="W588" i="4" s="1"/>
  <c r="V586" i="4"/>
  <c r="W586" i="4" s="1"/>
  <c r="V570" i="4"/>
  <c r="W570" i="4" s="1"/>
  <c r="V594" i="4"/>
  <c r="W594" i="4" s="1"/>
  <c r="V590" i="4"/>
  <c r="W590" i="4" s="1"/>
  <c r="V592" i="4"/>
  <c r="W592" i="4" s="1"/>
  <c r="V585" i="4"/>
  <c r="W585" i="4" s="1"/>
  <c r="V577" i="4"/>
  <c r="W577" i="4" s="1"/>
  <c r="V634" i="4"/>
  <c r="W634" i="4" s="1"/>
  <c r="V635" i="4"/>
  <c r="W635" i="4" s="1"/>
  <c r="V644" i="4"/>
  <c r="W644" i="4" s="1"/>
  <c r="V632" i="4"/>
  <c r="W632" i="4" s="1"/>
  <c r="V636" i="4"/>
  <c r="W636" i="4" s="1"/>
  <c r="V642" i="4"/>
  <c r="W642" i="4" s="1"/>
  <c r="V625" i="4"/>
  <c r="W625" i="4" s="1"/>
  <c r="V645" i="4"/>
  <c r="W645" i="4" s="1"/>
  <c r="V623" i="4"/>
  <c r="W623" i="4" s="1"/>
  <c r="V633" i="4"/>
  <c r="W633" i="4" s="1"/>
  <c r="V637" i="4"/>
  <c r="W637" i="4" s="1"/>
  <c r="V675" i="4"/>
  <c r="W675" i="4" s="1"/>
  <c r="V680" i="4"/>
  <c r="W680" i="4" s="1"/>
  <c r="V665" i="4"/>
  <c r="W665" i="4" s="1"/>
  <c r="V667" i="4"/>
  <c r="W667" i="4" s="1"/>
  <c r="V709" i="4"/>
  <c r="W709" i="4" s="1"/>
  <c r="V754" i="4"/>
  <c r="W754" i="4" s="1"/>
  <c r="V747" i="4"/>
  <c r="W747" i="4" s="1"/>
  <c r="V752" i="4"/>
  <c r="W752" i="4" s="1"/>
  <c r="V762" i="4"/>
  <c r="W762" i="4" s="1"/>
  <c r="V791" i="4"/>
  <c r="W791" i="4" s="1"/>
  <c r="V812" i="4"/>
  <c r="W812" i="4" s="1"/>
  <c r="V804" i="4"/>
  <c r="W804" i="4" s="1"/>
  <c r="V799" i="4"/>
  <c r="W799" i="4" s="1"/>
  <c r="V796" i="4"/>
  <c r="W796" i="4" s="1"/>
  <c r="V798" i="4"/>
  <c r="W798" i="4" s="1"/>
  <c r="V813" i="4"/>
  <c r="W813" i="4" s="1"/>
  <c r="V849" i="4"/>
  <c r="W849" i="4" s="1"/>
  <c r="V850" i="4"/>
  <c r="W850" i="4" s="1"/>
  <c r="V843" i="4"/>
  <c r="W843" i="4" s="1"/>
  <c r="V840" i="4"/>
  <c r="W840" i="4" s="1"/>
  <c r="V842" i="4"/>
  <c r="W842" i="4" s="1"/>
  <c r="V859" i="4"/>
  <c r="W859" i="4" s="1"/>
  <c r="V848" i="4"/>
  <c r="W848" i="4" s="1"/>
  <c r="V873" i="4"/>
  <c r="W873" i="4" s="1"/>
  <c r="V868" i="4"/>
  <c r="W868" i="4" s="1"/>
  <c r="V892" i="4"/>
  <c r="W892" i="4" s="1"/>
  <c r="V891" i="4"/>
  <c r="W891" i="4" s="1"/>
  <c r="V940" i="4"/>
  <c r="W940" i="4" s="1"/>
  <c r="V939" i="4"/>
  <c r="W939" i="4" s="1"/>
  <c r="V920" i="4"/>
  <c r="W920" i="4" s="1"/>
  <c r="V944" i="4"/>
  <c r="W944" i="4" s="1"/>
  <c r="V919" i="4"/>
  <c r="W919" i="4" s="1"/>
  <c r="V931" i="4"/>
  <c r="W931" i="4" s="1"/>
  <c r="V938" i="4"/>
  <c r="W938" i="4" s="1"/>
  <c r="V992" i="4"/>
  <c r="W992" i="4" s="1"/>
  <c r="V996" i="4"/>
  <c r="W996" i="4" s="1"/>
  <c r="V998" i="4"/>
  <c r="W998" i="4" s="1"/>
  <c r="V987" i="4"/>
  <c r="W987" i="4" s="1"/>
  <c r="V988" i="4"/>
  <c r="W988" i="4" s="1"/>
  <c r="V993" i="4"/>
  <c r="W993" i="4" s="1"/>
  <c r="V1043" i="4"/>
  <c r="W1043" i="4" s="1"/>
  <c r="V1044" i="4"/>
  <c r="W1044" i="4" s="1"/>
  <c r="V1019" i="4"/>
  <c r="W1019" i="4" s="1"/>
  <c r="V1020" i="4"/>
  <c r="W1020" i="4" s="1"/>
  <c r="V1030" i="4"/>
  <c r="W1030" i="4" s="1"/>
  <c r="V1031" i="4"/>
  <c r="W1031" i="4" s="1"/>
  <c r="V1033" i="4"/>
  <c r="W1033" i="4" s="1"/>
  <c r="V1041" i="4"/>
  <c r="W1041" i="4" s="1"/>
  <c r="V1042" i="4"/>
  <c r="W1042" i="4" s="1"/>
  <c r="V42" i="4"/>
  <c r="W42" i="4" s="1"/>
  <c r="AA2" i="4" l="1"/>
  <c r="AA8" i="4"/>
  <c r="AA7" i="4"/>
  <c r="AA5" i="4"/>
  <c r="AA6" i="4"/>
  <c r="AA10" i="4"/>
  <c r="AA11" i="4"/>
  <c r="AA9" i="4"/>
  <c r="AA19" i="4"/>
  <c r="AA18" i="4"/>
  <c r="AA20" i="4"/>
  <c r="AA22" i="4"/>
  <c r="AA21" i="4"/>
  <c r="AA13" i="4"/>
  <c r="AA12" i="4"/>
  <c r="AA15" i="4"/>
  <c r="AA14" i="4"/>
  <c r="AA17" i="4"/>
  <c r="AA16" i="4"/>
  <c r="AA23" i="4"/>
  <c r="AA24" i="4"/>
  <c r="AA26" i="4"/>
  <c r="AA25" i="4"/>
  <c r="AA31" i="4"/>
  <c r="AA32" i="4"/>
  <c r="AA33" i="4"/>
  <c r="AA34" i="4"/>
  <c r="AA35" i="4"/>
  <c r="AA36" i="4"/>
  <c r="AA37" i="4"/>
  <c r="AA28" i="4"/>
  <c r="AA27" i="4"/>
  <c r="AA29" i="4"/>
  <c r="AA30" i="4"/>
  <c r="AA39" i="4"/>
  <c r="AA38" i="4"/>
  <c r="AA41" i="4"/>
  <c r="AA40" i="4"/>
  <c r="AA42" i="4"/>
  <c r="AA43" i="4"/>
  <c r="AA46" i="4"/>
  <c r="AA45" i="4"/>
  <c r="AA47" i="4"/>
  <c r="AA99" i="4"/>
  <c r="AA48" i="4"/>
  <c r="AA51" i="4"/>
  <c r="AA50" i="4"/>
  <c r="AA49" i="4"/>
  <c r="AA55" i="4"/>
  <c r="AA56" i="4"/>
  <c r="AA53" i="4"/>
  <c r="AA52" i="4"/>
  <c r="AA54" i="4"/>
  <c r="AA59" i="4"/>
  <c r="AA62" i="4"/>
  <c r="AA57" i="4"/>
  <c r="AA60" i="4"/>
  <c r="AA58" i="4"/>
  <c r="AA61" i="4"/>
  <c r="AA63" i="4"/>
  <c r="AA64" i="4"/>
  <c r="AA73" i="4"/>
  <c r="AA71" i="4"/>
  <c r="AA74" i="4"/>
  <c r="AA72" i="4"/>
  <c r="AA76" i="4"/>
  <c r="AA75" i="4"/>
  <c r="AA77" i="4"/>
  <c r="AA65" i="4"/>
  <c r="AA66" i="4"/>
  <c r="AA67" i="4"/>
  <c r="AA68" i="4"/>
  <c r="AA69" i="4"/>
  <c r="AA70" i="4"/>
  <c r="AA78" i="4"/>
  <c r="AA79" i="4"/>
  <c r="AA80" i="4"/>
  <c r="AA81" i="4"/>
  <c r="AA87" i="4"/>
  <c r="AA88" i="4"/>
  <c r="AA89" i="4"/>
  <c r="AA90" i="4"/>
  <c r="AA91" i="4"/>
  <c r="AA92" i="4"/>
  <c r="AA85" i="4"/>
  <c r="AA86" i="4"/>
  <c r="AA83" i="4"/>
  <c r="AA82" i="4"/>
  <c r="AA84" i="4"/>
  <c r="AA95" i="4"/>
  <c r="AA93" i="4"/>
  <c r="AA94" i="4"/>
  <c r="AA97" i="4"/>
  <c r="AA96" i="4"/>
  <c r="AA98" i="4"/>
  <c r="AA101" i="4"/>
  <c r="AA100" i="4"/>
  <c r="AA103" i="4"/>
  <c r="AA102" i="4"/>
  <c r="AA105" i="4"/>
  <c r="AA107" i="4"/>
  <c r="AA104" i="4"/>
  <c r="AA106" i="4"/>
  <c r="AA115" i="4"/>
  <c r="AA114" i="4"/>
  <c r="AA116" i="4"/>
  <c r="AA118" i="4"/>
  <c r="AA117" i="4"/>
  <c r="AA109" i="4"/>
  <c r="AA108" i="4"/>
  <c r="AA111" i="4"/>
  <c r="AA110" i="4"/>
  <c r="AA113" i="4"/>
  <c r="AA112" i="4"/>
  <c r="AA120" i="4"/>
  <c r="AA119" i="4"/>
  <c r="AA122" i="4"/>
  <c r="AA121" i="4"/>
  <c r="AA127" i="4"/>
  <c r="AA128" i="4"/>
  <c r="AA129" i="4"/>
  <c r="AA130" i="4"/>
  <c r="AA131" i="4"/>
  <c r="AA126" i="4"/>
  <c r="AA124" i="4"/>
  <c r="AA123" i="4"/>
  <c r="AA125" i="4"/>
  <c r="AA136" i="4"/>
  <c r="AA137" i="4"/>
  <c r="AA135" i="4"/>
  <c r="AA134" i="4"/>
  <c r="AA132" i="4"/>
  <c r="AA133" i="4"/>
  <c r="AA139" i="4"/>
  <c r="AA138" i="4"/>
  <c r="AA140" i="4"/>
  <c r="AA141" i="4"/>
  <c r="AA142" i="4"/>
  <c r="AA143" i="4"/>
  <c r="AA192" i="4"/>
  <c r="AA163" i="4"/>
  <c r="AA162" i="4"/>
  <c r="AA164" i="4"/>
  <c r="AA166" i="4"/>
  <c r="AA165" i="4"/>
  <c r="AA157" i="4"/>
  <c r="AA156" i="4"/>
  <c r="AA159" i="4"/>
  <c r="AA158" i="4"/>
  <c r="AA161" i="4"/>
  <c r="AA160" i="4"/>
  <c r="AA167" i="4"/>
  <c r="AA168" i="4"/>
  <c r="AA171" i="4"/>
  <c r="AA169" i="4"/>
  <c r="AA172" i="4"/>
  <c r="AA170" i="4"/>
  <c r="AA176" i="4"/>
  <c r="AA177" i="4"/>
  <c r="AA178" i="4"/>
  <c r="AA179" i="4"/>
  <c r="AA180" i="4"/>
  <c r="AA175" i="4"/>
  <c r="AA181" i="4"/>
  <c r="AA182" i="4"/>
  <c r="AA173" i="4"/>
  <c r="AA174" i="4"/>
  <c r="AA147" i="4"/>
  <c r="AA148" i="4"/>
  <c r="AA144" i="4"/>
  <c r="AA193" i="4"/>
  <c r="AA145" i="4"/>
  <c r="AA146" i="4"/>
  <c r="AA149" i="4"/>
  <c r="AA150" i="4"/>
  <c r="AA151" i="4"/>
  <c r="AA153" i="4"/>
  <c r="AA152" i="4"/>
  <c r="AA155" i="4"/>
  <c r="AA154" i="4"/>
  <c r="AA183" i="4"/>
  <c r="AA184" i="4"/>
  <c r="AA185" i="4"/>
  <c r="AA187" i="4"/>
  <c r="AA189" i="4"/>
  <c r="AA188" i="4"/>
  <c r="AA190" i="4"/>
  <c r="AA186" i="4"/>
  <c r="AA191" i="4"/>
  <c r="AA243" i="4"/>
  <c r="AA212" i="4"/>
  <c r="AA211" i="4"/>
  <c r="AA215" i="4"/>
  <c r="AA213" i="4"/>
  <c r="AA214" i="4"/>
  <c r="AA205" i="4"/>
  <c r="AA206" i="4"/>
  <c r="AA207" i="4"/>
  <c r="AA208" i="4"/>
  <c r="AA209" i="4"/>
  <c r="AA210" i="4"/>
  <c r="AA216" i="4"/>
  <c r="AA217" i="4"/>
  <c r="AA218" i="4"/>
  <c r="AA219" i="4"/>
  <c r="AA223" i="4"/>
  <c r="AA224" i="4"/>
  <c r="AA225" i="4"/>
  <c r="AA226" i="4"/>
  <c r="AA227" i="4"/>
  <c r="AA228" i="4"/>
  <c r="AA229" i="4"/>
  <c r="AA221" i="4"/>
  <c r="AA220" i="4"/>
  <c r="AA222" i="4"/>
  <c r="AA194" i="4"/>
  <c r="AA195" i="4"/>
  <c r="AA199" i="4"/>
  <c r="AA198" i="4"/>
  <c r="AA197" i="4"/>
  <c r="AA196" i="4"/>
  <c r="AA201" i="4"/>
  <c r="AA200" i="4"/>
  <c r="AA202" i="4"/>
  <c r="AA203" i="4"/>
  <c r="AA204" i="4"/>
  <c r="AA233" i="4"/>
  <c r="AA232" i="4"/>
  <c r="AA230" i="4"/>
  <c r="AA234" i="4"/>
  <c r="AA231" i="4"/>
  <c r="AA235" i="4"/>
  <c r="AA237" i="4"/>
  <c r="AA236" i="4"/>
  <c r="AA238" i="4"/>
  <c r="AA240" i="4"/>
  <c r="AA239" i="4"/>
  <c r="AA241" i="4"/>
  <c r="AA242" i="4"/>
  <c r="AA244" i="4"/>
  <c r="AA292" i="4"/>
  <c r="AA263" i="4"/>
  <c r="AA262" i="4"/>
  <c r="AA266" i="4"/>
  <c r="AA265" i="4"/>
  <c r="AA264" i="4"/>
  <c r="AA257" i="4"/>
  <c r="AA256" i="4"/>
  <c r="AA259" i="4"/>
  <c r="AA258" i="4"/>
  <c r="AA261" i="4"/>
  <c r="AA260" i="4"/>
  <c r="AA268" i="4"/>
  <c r="AA267" i="4"/>
  <c r="AA270" i="4"/>
  <c r="AA269" i="4"/>
  <c r="AA274" i="4"/>
  <c r="AA275" i="4"/>
  <c r="AA276" i="4"/>
  <c r="AA277" i="4"/>
  <c r="AA278" i="4"/>
  <c r="AA272" i="4"/>
  <c r="AA271" i="4"/>
  <c r="AA273" i="4"/>
  <c r="AA245" i="4"/>
  <c r="AA246" i="4"/>
  <c r="AA249" i="4"/>
  <c r="AA250" i="4"/>
  <c r="AA247" i="4"/>
  <c r="AA248" i="4"/>
  <c r="AA251" i="4"/>
  <c r="AA252" i="4"/>
  <c r="AA253" i="4"/>
  <c r="AA255" i="4"/>
  <c r="AA254" i="4"/>
  <c r="AA279" i="4"/>
  <c r="AA281" i="4"/>
  <c r="AA283" i="4"/>
  <c r="AA280" i="4"/>
  <c r="AA282" i="4"/>
  <c r="AA284" i="4"/>
  <c r="AA285" i="4"/>
  <c r="AA288" i="4"/>
  <c r="AA286" i="4"/>
  <c r="AA289" i="4"/>
  <c r="AA287" i="4"/>
  <c r="AA290" i="4"/>
  <c r="AA291" i="4"/>
  <c r="AA314" i="4"/>
  <c r="AA310" i="4"/>
  <c r="AA311" i="4"/>
  <c r="AA312" i="4"/>
  <c r="AA313" i="4"/>
  <c r="AA304" i="4"/>
  <c r="AA305" i="4"/>
  <c r="AA306" i="4"/>
  <c r="AA307" i="4"/>
  <c r="AA308" i="4"/>
  <c r="AA309" i="4"/>
  <c r="AA315" i="4"/>
  <c r="AA317" i="4"/>
  <c r="AA316" i="4"/>
  <c r="AA318" i="4"/>
  <c r="AA320" i="4"/>
  <c r="AA321" i="4"/>
  <c r="AA322" i="4"/>
  <c r="AA323" i="4"/>
  <c r="AA319" i="4"/>
  <c r="AA294" i="4"/>
  <c r="AA293" i="4"/>
  <c r="AA295" i="4"/>
  <c r="AA298" i="4"/>
  <c r="AA296" i="4"/>
  <c r="AA297" i="4"/>
  <c r="AA299" i="4"/>
  <c r="AA300" i="4"/>
  <c r="AA301" i="4"/>
  <c r="AA302" i="4"/>
  <c r="AA303" i="4"/>
  <c r="AA326" i="4"/>
  <c r="AA327" i="4"/>
  <c r="AA325" i="4"/>
  <c r="AA324" i="4"/>
  <c r="AA328" i="4"/>
  <c r="AA352" i="4"/>
  <c r="AA351" i="4"/>
  <c r="AA346" i="4"/>
  <c r="AA347" i="4"/>
  <c r="AA349" i="4"/>
  <c r="AA348" i="4"/>
  <c r="AA350" i="4"/>
  <c r="AA340" i="4"/>
  <c r="AA341" i="4"/>
  <c r="AA342" i="4"/>
  <c r="AA343" i="4"/>
  <c r="AA344" i="4"/>
  <c r="AA345" i="4"/>
  <c r="AA354" i="4"/>
  <c r="AA355" i="4"/>
  <c r="AA356" i="4"/>
  <c r="AA357" i="4"/>
  <c r="AA361" i="4"/>
  <c r="AA362" i="4"/>
  <c r="AA363" i="4"/>
  <c r="AA364" i="4"/>
  <c r="AA353" i="4"/>
  <c r="AA359" i="4"/>
  <c r="AA358" i="4"/>
  <c r="AA360" i="4"/>
  <c r="AA330" i="4"/>
  <c r="AA329" i="4"/>
  <c r="AA332" i="4"/>
  <c r="AA331" i="4"/>
  <c r="AA334" i="4"/>
  <c r="AA333" i="4"/>
  <c r="AA335" i="4"/>
  <c r="AA336" i="4"/>
  <c r="AA338" i="4"/>
  <c r="AA337" i="4"/>
  <c r="AA339" i="4"/>
  <c r="AA367" i="4"/>
  <c r="AA365" i="4"/>
  <c r="AA368" i="4"/>
  <c r="AA366" i="4"/>
  <c r="AA369" i="4"/>
  <c r="AA370" i="4"/>
  <c r="AA383" i="4"/>
  <c r="AA384" i="4"/>
  <c r="AA378" i="4"/>
  <c r="AA379" i="4"/>
  <c r="AA381" i="4"/>
  <c r="AA380" i="4"/>
  <c r="AA382" i="4"/>
  <c r="AA374" i="4"/>
  <c r="AA375" i="4"/>
  <c r="AA376" i="4"/>
  <c r="AA377" i="4"/>
  <c r="AA386" i="4"/>
  <c r="AA385" i="4"/>
  <c r="AA388" i="4"/>
  <c r="AA387" i="4"/>
  <c r="AA392" i="4"/>
  <c r="AA393" i="4"/>
  <c r="AA394" i="4"/>
  <c r="AA395" i="4"/>
  <c r="AA396" i="4"/>
  <c r="AA390" i="4"/>
  <c r="AA389" i="4"/>
  <c r="AA391" i="4"/>
  <c r="AA371" i="4"/>
  <c r="AA372" i="4"/>
  <c r="AA373" i="4"/>
  <c r="AA400" i="4"/>
  <c r="AA398" i="4"/>
  <c r="AA401" i="4"/>
  <c r="AA399" i="4"/>
  <c r="AA402" i="4"/>
  <c r="AA397" i="4"/>
  <c r="AA405" i="4"/>
  <c r="AA403" i="4"/>
  <c r="AA406" i="4"/>
  <c r="AA404" i="4"/>
  <c r="AA407" i="4"/>
  <c r="AA426" i="4"/>
  <c r="AA427" i="4"/>
  <c r="AA428" i="4"/>
  <c r="AA422" i="4"/>
  <c r="AA421" i="4"/>
  <c r="AA424" i="4"/>
  <c r="AA423" i="4"/>
  <c r="AA425" i="4"/>
  <c r="AA416" i="4"/>
  <c r="AA418" i="4"/>
  <c r="AA417" i="4"/>
  <c r="AA420" i="4"/>
  <c r="AA419" i="4"/>
  <c r="AA429" i="4"/>
  <c r="AA430" i="4"/>
  <c r="AA435" i="4"/>
  <c r="AA436" i="4"/>
  <c r="AA437" i="4"/>
  <c r="AA438" i="4"/>
  <c r="AA439" i="4"/>
  <c r="AA433" i="4"/>
  <c r="AA434" i="4"/>
  <c r="AA440" i="4"/>
  <c r="AA431" i="4"/>
  <c r="AA432" i="4"/>
  <c r="AA409" i="4"/>
  <c r="AA408" i="4"/>
  <c r="AA412" i="4"/>
  <c r="AA413" i="4"/>
  <c r="AA410" i="4"/>
  <c r="AA411" i="4"/>
  <c r="AA414" i="4"/>
  <c r="AA415" i="4"/>
  <c r="AA441" i="4"/>
  <c r="AA443" i="4"/>
  <c r="AA442" i="4"/>
  <c r="AA445" i="4"/>
  <c r="AA446" i="4"/>
  <c r="AA444" i="4"/>
  <c r="AA447" i="4"/>
  <c r="AA448" i="4"/>
  <c r="AA494" i="4"/>
  <c r="AA471" i="4"/>
  <c r="AA470" i="4"/>
  <c r="AA465" i="4"/>
  <c r="AA466" i="4"/>
  <c r="AA468" i="4"/>
  <c r="AA467" i="4"/>
  <c r="AA469" i="4"/>
  <c r="AA493" i="4"/>
  <c r="AA460" i="4"/>
  <c r="AA459" i="4"/>
  <c r="AA462" i="4"/>
  <c r="AA461" i="4"/>
  <c r="AA464" i="4"/>
  <c r="AA463" i="4"/>
  <c r="AA474" i="4"/>
  <c r="AA473" i="4"/>
  <c r="AA475" i="4"/>
  <c r="AA476" i="4"/>
  <c r="AA484" i="4"/>
  <c r="AA485" i="4"/>
  <c r="AA486" i="4"/>
  <c r="AA487" i="4"/>
  <c r="AA472" i="4"/>
  <c r="AA449" i="4"/>
  <c r="AA450" i="4"/>
  <c r="AA451" i="4"/>
  <c r="AA452" i="4"/>
  <c r="AA453" i="4"/>
  <c r="AA454" i="4"/>
  <c r="AA456" i="4"/>
  <c r="AA455" i="4"/>
  <c r="AA458" i="4"/>
  <c r="AA457" i="4"/>
  <c r="AA483" i="4"/>
  <c r="AA481" i="4"/>
  <c r="AA480" i="4"/>
  <c r="AA482" i="4"/>
  <c r="AA478" i="4"/>
  <c r="AA477" i="4"/>
  <c r="AA479" i="4"/>
  <c r="AA489" i="4"/>
  <c r="AA488" i="4"/>
  <c r="AA491" i="4"/>
  <c r="AA490" i="4"/>
  <c r="AA492" i="4"/>
  <c r="AA512" i="4"/>
  <c r="AA513" i="4"/>
  <c r="AA515" i="4"/>
  <c r="AA514" i="4"/>
  <c r="AA516" i="4"/>
  <c r="AA506" i="4"/>
  <c r="AA505" i="4"/>
  <c r="AA509" i="4"/>
  <c r="AA508" i="4"/>
  <c r="AA507" i="4"/>
  <c r="AA511" i="4"/>
  <c r="AA510" i="4"/>
  <c r="AA518" i="4"/>
  <c r="AA517" i="4"/>
  <c r="AA541" i="4"/>
  <c r="AA525" i="4"/>
  <c r="AA526" i="4"/>
  <c r="AA496" i="4"/>
  <c r="AA495" i="4"/>
  <c r="AA498" i="4"/>
  <c r="AA497" i="4"/>
  <c r="AA499" i="4"/>
  <c r="AA500" i="4"/>
  <c r="AA501" i="4"/>
  <c r="AA502" i="4"/>
  <c r="AA504" i="4"/>
  <c r="AA503" i="4"/>
  <c r="AA524" i="4"/>
  <c r="AA521" i="4"/>
  <c r="AA523" i="4"/>
  <c r="AA522" i="4"/>
  <c r="AA520" i="4"/>
  <c r="AA519" i="4"/>
  <c r="AA527" i="4"/>
  <c r="AA530" i="4"/>
  <c r="AA529" i="4"/>
  <c r="AA528" i="4"/>
  <c r="AA533" i="4"/>
  <c r="AA531" i="4"/>
  <c r="AA534" i="4"/>
  <c r="AA535" i="4"/>
  <c r="AA532" i="4"/>
  <c r="AA536" i="4"/>
  <c r="AA537" i="4"/>
  <c r="AA538" i="4"/>
  <c r="AA539" i="4"/>
  <c r="AA542" i="4"/>
  <c r="AA540" i="4"/>
  <c r="AA593" i="4"/>
  <c r="AA594" i="4"/>
  <c r="AA545" i="4"/>
  <c r="AA544" i="4"/>
  <c r="AA547" i="4"/>
  <c r="AA548" i="4"/>
  <c r="AA546" i="4"/>
  <c r="AA549" i="4"/>
  <c r="AA550" i="4"/>
  <c r="AA551" i="4"/>
  <c r="AA553" i="4"/>
  <c r="AA552" i="4"/>
  <c r="AA555" i="4"/>
  <c r="AA554" i="4"/>
  <c r="AA564" i="4"/>
  <c r="AA563" i="4"/>
  <c r="AA566" i="4"/>
  <c r="AA565" i="4"/>
  <c r="AA567" i="4"/>
  <c r="AA556" i="4"/>
  <c r="AA558" i="4"/>
  <c r="AA557" i="4"/>
  <c r="AA560" i="4"/>
  <c r="AA559" i="4"/>
  <c r="AA562" i="4"/>
  <c r="AA561" i="4"/>
  <c r="AA569" i="4"/>
  <c r="AA568" i="4"/>
  <c r="AA575" i="4"/>
  <c r="AA576" i="4"/>
  <c r="AA578" i="4"/>
  <c r="AA579" i="4"/>
  <c r="AA572" i="4"/>
  <c r="AA574" i="4"/>
  <c r="AA573" i="4"/>
  <c r="AA577" i="4"/>
  <c r="AA571" i="4"/>
  <c r="AA570" i="4"/>
  <c r="AA580" i="4"/>
  <c r="AA581" i="4"/>
  <c r="AA582" i="4"/>
  <c r="AA583" i="4"/>
  <c r="AA589" i="4"/>
  <c r="AA591" i="4"/>
  <c r="AA584" i="4"/>
  <c r="AA587" i="4"/>
  <c r="AA588" i="4"/>
  <c r="AA586" i="4"/>
  <c r="AA590" i="4"/>
  <c r="AA592" i="4"/>
  <c r="AA585" i="4"/>
  <c r="AA595" i="4"/>
  <c r="AA596" i="4"/>
  <c r="AA597" i="4"/>
  <c r="AA601" i="4"/>
  <c r="AA600" i="4"/>
  <c r="AA603" i="4"/>
  <c r="AA602" i="4"/>
  <c r="AA599" i="4"/>
  <c r="AA598" i="4"/>
  <c r="AA604" i="4"/>
  <c r="AA605" i="4"/>
  <c r="AA606" i="4"/>
  <c r="AA607" i="4"/>
  <c r="AA614" i="4"/>
  <c r="AA615" i="4"/>
  <c r="AA616" i="4"/>
  <c r="AA618" i="4"/>
  <c r="AA617" i="4"/>
  <c r="AA609" i="4"/>
  <c r="AA608" i="4"/>
  <c r="AA611" i="4"/>
  <c r="AA610" i="4"/>
  <c r="AA613" i="4"/>
  <c r="AA612" i="4"/>
  <c r="AA619" i="4"/>
  <c r="AA620" i="4"/>
  <c r="AA622" i="4"/>
  <c r="AA621" i="4"/>
  <c r="AA626" i="4"/>
  <c r="AA627" i="4"/>
  <c r="AA628" i="4"/>
  <c r="AA629" i="4"/>
  <c r="AA630" i="4"/>
  <c r="AA631" i="4"/>
  <c r="AA624" i="4"/>
  <c r="AA623" i="4"/>
  <c r="AA625" i="4"/>
  <c r="AA640" i="4"/>
  <c r="AA632" i="4"/>
  <c r="AA636" i="4"/>
  <c r="AA638" i="4"/>
  <c r="AA634" i="4"/>
  <c r="AA635" i="4"/>
  <c r="AA633" i="4"/>
  <c r="AA639" i="4"/>
  <c r="AA637" i="4"/>
  <c r="AA641" i="4"/>
  <c r="AA644" i="4"/>
  <c r="AA643" i="4"/>
  <c r="AA642" i="4"/>
  <c r="AA646" i="4"/>
  <c r="AA645" i="4"/>
  <c r="AA647" i="4"/>
  <c r="AA681" i="4"/>
  <c r="AA648" i="4"/>
  <c r="AA649" i="4"/>
  <c r="AA650" i="4"/>
  <c r="AA651" i="4"/>
  <c r="AA656" i="4"/>
  <c r="AA657" i="4"/>
  <c r="AA658" i="4"/>
  <c r="AA660" i="4"/>
  <c r="AA659" i="4"/>
  <c r="AA683" i="4"/>
  <c r="AA682" i="4"/>
  <c r="AA653" i="4"/>
  <c r="AA652" i="4"/>
  <c r="AA655" i="4"/>
  <c r="AA654" i="4"/>
  <c r="AA662" i="4"/>
  <c r="AA661" i="4"/>
  <c r="AA664" i="4"/>
  <c r="AA663" i="4"/>
  <c r="AA668" i="4"/>
  <c r="AA669" i="4"/>
  <c r="AA670" i="4"/>
  <c r="AA671" i="4"/>
  <c r="AA672" i="4"/>
  <c r="AA666" i="4"/>
  <c r="AA665" i="4"/>
  <c r="AA667" i="4"/>
  <c r="AA674" i="4"/>
  <c r="AA673" i="4"/>
  <c r="AA675" i="4"/>
  <c r="AA676" i="4"/>
  <c r="AA678" i="4"/>
  <c r="AA677" i="4"/>
  <c r="AA680" i="4"/>
  <c r="AA679" i="4"/>
  <c r="AA685" i="4"/>
  <c r="AA684" i="4"/>
  <c r="AA689" i="4"/>
  <c r="AA688" i="4"/>
  <c r="AA687" i="4"/>
  <c r="AA686" i="4"/>
  <c r="AA691" i="4"/>
  <c r="AA690" i="4"/>
  <c r="AA693" i="4"/>
  <c r="AA692" i="4"/>
  <c r="AA700" i="4"/>
  <c r="AA701" i="4"/>
  <c r="AA702" i="4"/>
  <c r="AA704" i="4"/>
  <c r="AA703" i="4"/>
  <c r="AA695" i="4"/>
  <c r="AA694" i="4"/>
  <c r="AA697" i="4"/>
  <c r="AA696" i="4"/>
  <c r="AA699" i="4"/>
  <c r="AA698" i="4"/>
  <c r="AA706" i="4"/>
  <c r="AA705" i="4"/>
  <c r="AA708" i="4"/>
  <c r="AA707" i="4"/>
  <c r="AA711" i="4"/>
  <c r="AA712" i="4"/>
  <c r="AA713" i="4"/>
  <c r="AA714" i="4"/>
  <c r="AA723" i="4"/>
  <c r="AA710" i="4"/>
  <c r="AA709" i="4"/>
  <c r="AA716" i="4"/>
  <c r="AA717" i="4"/>
  <c r="AA715" i="4"/>
  <c r="AA719" i="4"/>
  <c r="AA718" i="4"/>
  <c r="AA720" i="4"/>
  <c r="AA722" i="4"/>
  <c r="AA721" i="4"/>
  <c r="AA725" i="4"/>
  <c r="AA724" i="4"/>
  <c r="AA729" i="4"/>
  <c r="AA728" i="4"/>
  <c r="AA731" i="4"/>
  <c r="AA730" i="4"/>
  <c r="AA727" i="4"/>
  <c r="AA726" i="4"/>
  <c r="AA732" i="4"/>
  <c r="AA733" i="4"/>
  <c r="AA735" i="4"/>
  <c r="AA734" i="4"/>
  <c r="AA747" i="4"/>
  <c r="AA742" i="4"/>
  <c r="AA743" i="4"/>
  <c r="AA744" i="4"/>
  <c r="AA746" i="4"/>
  <c r="AA745" i="4"/>
  <c r="AA737" i="4"/>
  <c r="AA736" i="4"/>
  <c r="AA739" i="4"/>
  <c r="AA738" i="4"/>
  <c r="AA741" i="4"/>
  <c r="AA740" i="4"/>
  <c r="AA748" i="4"/>
  <c r="AA749" i="4"/>
  <c r="AA751" i="4"/>
  <c r="AA750" i="4"/>
  <c r="AA756" i="4"/>
  <c r="AA757" i="4"/>
  <c r="AA758" i="4"/>
  <c r="AA759" i="4"/>
  <c r="AA760" i="4"/>
  <c r="AA761" i="4"/>
  <c r="AA755" i="4"/>
  <c r="AA762" i="4"/>
  <c r="AA753" i="4"/>
  <c r="AA752" i="4"/>
  <c r="AA754" i="4"/>
  <c r="AA764" i="4"/>
  <c r="AA765" i="4"/>
  <c r="AA763" i="4"/>
  <c r="AA766" i="4"/>
  <c r="AA767" i="4"/>
  <c r="AA768" i="4"/>
  <c r="AA769" i="4"/>
  <c r="AA770" i="4"/>
  <c r="AA775" i="4"/>
  <c r="AA774" i="4"/>
  <c r="AA772" i="4"/>
  <c r="AA771" i="4"/>
  <c r="AA773" i="4"/>
  <c r="AA776" i="4"/>
  <c r="AA777" i="4"/>
  <c r="AA778" i="4"/>
  <c r="AA779" i="4"/>
  <c r="AA791" i="4"/>
  <c r="AA786" i="4"/>
  <c r="AA787" i="4"/>
  <c r="AA789" i="4"/>
  <c r="AA788" i="4"/>
  <c r="AA790" i="4"/>
  <c r="AA812" i="4"/>
  <c r="AA780" i="4"/>
  <c r="AA781" i="4"/>
  <c r="AA783" i="4"/>
  <c r="AA782" i="4"/>
  <c r="AA785" i="4"/>
  <c r="AA784" i="4"/>
  <c r="AA792" i="4"/>
  <c r="AA793" i="4"/>
  <c r="AA795" i="4"/>
  <c r="AA794" i="4"/>
  <c r="AA800" i="4"/>
  <c r="AA801" i="4"/>
  <c r="AA802" i="4"/>
  <c r="AA803" i="4"/>
  <c r="AA804" i="4"/>
  <c r="AA797" i="4"/>
  <c r="AA796" i="4"/>
  <c r="AA798" i="4"/>
  <c r="AA799" i="4"/>
  <c r="AA806" i="4"/>
  <c r="AA805" i="4"/>
  <c r="AA808" i="4"/>
  <c r="AA807" i="4"/>
  <c r="AA809" i="4"/>
  <c r="AA810" i="4"/>
  <c r="AA811" i="4"/>
  <c r="AA813" i="4"/>
  <c r="AA859" i="4"/>
  <c r="AA818" i="4"/>
  <c r="AA820" i="4"/>
  <c r="AA819" i="4"/>
  <c r="AA816" i="4"/>
  <c r="AA814" i="4"/>
  <c r="AA817" i="4"/>
  <c r="AA815" i="4"/>
  <c r="AA821" i="4"/>
  <c r="AA822" i="4"/>
  <c r="AA823" i="4"/>
  <c r="AA824" i="4"/>
  <c r="AA831" i="4"/>
  <c r="AA832" i="4"/>
  <c r="AA833" i="4"/>
  <c r="AA835" i="4"/>
  <c r="AA834" i="4"/>
  <c r="AA826" i="4"/>
  <c r="AA825" i="4"/>
  <c r="AA828" i="4"/>
  <c r="AA827" i="4"/>
  <c r="AA830" i="4"/>
  <c r="AA829" i="4"/>
  <c r="AA836" i="4"/>
  <c r="AA837" i="4"/>
  <c r="AA839" i="4"/>
  <c r="AA838" i="4"/>
  <c r="AA844" i="4"/>
  <c r="AA845" i="4"/>
  <c r="AA846" i="4"/>
  <c r="AA847" i="4"/>
  <c r="AA841" i="4"/>
  <c r="AA840" i="4"/>
  <c r="AA842" i="4"/>
  <c r="AA843" i="4"/>
  <c r="AA852" i="4"/>
  <c r="AA853" i="4"/>
  <c r="AA851" i="4"/>
  <c r="AA850" i="4"/>
  <c r="AA848" i="4"/>
  <c r="AA849" i="4"/>
  <c r="AA854" i="4"/>
  <c r="AA856" i="4"/>
  <c r="AA855" i="4"/>
  <c r="AA857" i="4"/>
  <c r="AA858" i="4"/>
  <c r="AA861" i="4"/>
  <c r="AA860" i="4"/>
  <c r="AA862" i="4"/>
  <c r="AA863" i="4"/>
  <c r="AA864" i="4"/>
  <c r="AA865" i="4"/>
  <c r="AA867" i="4"/>
  <c r="AA866" i="4"/>
  <c r="AA873" i="4"/>
  <c r="AA868" i="4"/>
  <c r="AA874" i="4"/>
  <c r="AA869" i="4"/>
  <c r="AA871" i="4"/>
  <c r="AA870" i="4"/>
  <c r="AA872" i="4"/>
  <c r="AA875" i="4"/>
  <c r="AA876" i="4"/>
  <c r="AA877" i="4"/>
  <c r="AA878" i="4"/>
  <c r="AA879" i="4"/>
  <c r="AA880" i="4"/>
  <c r="AA881" i="4"/>
  <c r="AA882" i="4"/>
  <c r="AA883" i="4"/>
  <c r="AA885" i="4"/>
  <c r="AA884" i="4"/>
  <c r="AA887" i="4"/>
  <c r="AA886" i="4"/>
  <c r="AA889" i="4"/>
  <c r="AA888" i="4"/>
  <c r="AA893" i="4"/>
  <c r="AA894" i="4"/>
  <c r="AA895" i="4"/>
  <c r="AA896" i="4"/>
  <c r="AA897" i="4"/>
  <c r="AA898" i="4"/>
  <c r="AA890" i="4"/>
  <c r="AA892" i="4"/>
  <c r="AA891" i="4"/>
  <c r="AA901" i="4"/>
  <c r="AA899" i="4"/>
  <c r="AA900" i="4"/>
  <c r="AA902" i="4"/>
  <c r="AA904" i="4"/>
  <c r="AA903" i="4"/>
  <c r="AA905" i="4"/>
  <c r="AA906" i="4"/>
  <c r="AA908" i="4"/>
  <c r="AA907" i="4"/>
  <c r="AA909" i="4"/>
  <c r="AA910" i="4"/>
  <c r="AA912" i="4"/>
  <c r="AA911" i="4"/>
  <c r="AA913" i="4"/>
  <c r="AA914" i="4"/>
  <c r="AA916" i="4"/>
  <c r="AA915" i="4"/>
  <c r="AA917" i="4"/>
  <c r="AA918" i="4"/>
  <c r="AA920" i="4"/>
  <c r="AA919" i="4"/>
  <c r="AA922" i="4"/>
  <c r="AA921" i="4"/>
  <c r="AA923" i="4"/>
  <c r="AA924" i="4"/>
  <c r="AA925" i="4"/>
  <c r="AA926" i="4"/>
  <c r="AA927" i="4"/>
  <c r="AA932" i="4"/>
  <c r="AA933" i="4"/>
  <c r="AA934" i="4"/>
  <c r="AA929" i="4"/>
  <c r="AA928" i="4"/>
  <c r="AA930" i="4"/>
  <c r="AA931" i="4"/>
  <c r="AA936" i="4"/>
  <c r="AA937" i="4"/>
  <c r="AA935" i="4"/>
  <c r="AA939" i="4"/>
  <c r="AA938" i="4"/>
  <c r="AA940" i="4"/>
  <c r="AA941" i="4"/>
  <c r="AA943" i="4"/>
  <c r="AA942" i="4"/>
  <c r="AA945" i="4"/>
  <c r="AA944" i="4"/>
  <c r="AA946" i="4"/>
  <c r="AA1000" i="4"/>
  <c r="AA951" i="4"/>
  <c r="AA950" i="4"/>
  <c r="AA948" i="4"/>
  <c r="AA947" i="4"/>
  <c r="AA949" i="4"/>
  <c r="AA954" i="4"/>
  <c r="AA955" i="4"/>
  <c r="AA952" i="4"/>
  <c r="AA953" i="4"/>
  <c r="AA959" i="4"/>
  <c r="AA960" i="4"/>
  <c r="AA957" i="4"/>
  <c r="AA958" i="4"/>
  <c r="AA956" i="4"/>
  <c r="AA962" i="4"/>
  <c r="AA961" i="4"/>
  <c r="AA964" i="4"/>
  <c r="AA963" i="4"/>
  <c r="AA966" i="4"/>
  <c r="AA965" i="4"/>
  <c r="AA968" i="4"/>
  <c r="AA970" i="4"/>
  <c r="AA967" i="4"/>
  <c r="AA969" i="4"/>
  <c r="AA973" i="4"/>
  <c r="AA971" i="4"/>
  <c r="AA972" i="4"/>
  <c r="AA975" i="4"/>
  <c r="AA976" i="4"/>
  <c r="AA974" i="4"/>
  <c r="AA978" i="4"/>
  <c r="AA977" i="4"/>
  <c r="AA980" i="4"/>
  <c r="AA979" i="4"/>
  <c r="AA984" i="4"/>
  <c r="AA985" i="4"/>
  <c r="AA986" i="4"/>
  <c r="AA987" i="4"/>
  <c r="AA988" i="4"/>
  <c r="AA982" i="4"/>
  <c r="AA981" i="4"/>
  <c r="AA983" i="4"/>
  <c r="AA991" i="4"/>
  <c r="AA989" i="4"/>
  <c r="AA990" i="4"/>
  <c r="AA994" i="4"/>
  <c r="AA997" i="4"/>
  <c r="AA995" i="4"/>
  <c r="AA992" i="4"/>
  <c r="AA996" i="4"/>
  <c r="AA993" i="4"/>
  <c r="AA999" i="4"/>
  <c r="AA998" i="4"/>
  <c r="AA1048" i="4"/>
  <c r="AA1047" i="4"/>
  <c r="AA1045" i="4"/>
  <c r="AA1046" i="4"/>
  <c r="AA1001" i="4"/>
  <c r="AA1002" i="4"/>
  <c r="AA1003" i="4"/>
  <c r="AA1004" i="4"/>
  <c r="AA1007" i="4"/>
  <c r="AA1008" i="4"/>
  <c r="AA1005" i="4"/>
  <c r="AA1006" i="4"/>
  <c r="AA1011" i="4"/>
  <c r="AA1012" i="4"/>
  <c r="AA1009" i="4"/>
  <c r="AA1010" i="4"/>
  <c r="AA1013" i="4"/>
  <c r="AA1014" i="4"/>
  <c r="AA1015" i="4"/>
  <c r="AA1016" i="4"/>
  <c r="AA1017" i="4"/>
  <c r="AA1018" i="4"/>
  <c r="AA1021" i="4"/>
  <c r="AA1022" i="4"/>
  <c r="AA1019" i="4"/>
  <c r="AA1020" i="4"/>
  <c r="AA1023" i="4"/>
  <c r="AA1025" i="4"/>
  <c r="AA1024" i="4"/>
  <c r="AA1027" i="4"/>
  <c r="AA1026" i="4"/>
  <c r="AA1029" i="4"/>
  <c r="AA1028" i="4"/>
  <c r="AA1033" i="4"/>
  <c r="AA1034" i="4"/>
  <c r="AA1035" i="4"/>
  <c r="AA1036" i="4"/>
  <c r="AA1037" i="4"/>
  <c r="AA1038" i="4"/>
  <c r="AA1039" i="4"/>
  <c r="AA1040" i="4"/>
  <c r="AA1030" i="4"/>
  <c r="AA1031" i="4"/>
  <c r="AA1032" i="4"/>
  <c r="AA1043" i="4"/>
  <c r="AA1041" i="4"/>
  <c r="AA1044" i="4"/>
  <c r="AA1042" i="4"/>
  <c r="AA1049" i="4"/>
  <c r="AA1050" i="4"/>
  <c r="AA1051" i="4"/>
  <c r="AA1052" i="4"/>
  <c r="AA1053" i="4"/>
  <c r="AA1054" i="4"/>
  <c r="AA1055" i="4"/>
  <c r="AA1056" i="4"/>
  <c r="AA1057" i="4"/>
  <c r="AA1058" i="4"/>
  <c r="AA1059" i="4"/>
  <c r="AA1060" i="4"/>
  <c r="AA1061" i="4"/>
  <c r="AA1062" i="4"/>
  <c r="AA1063" i="4"/>
  <c r="AA1064" i="4"/>
  <c r="AA1065" i="4"/>
  <c r="AA1066" i="4"/>
  <c r="AA1067" i="4"/>
  <c r="AA1068" i="4"/>
  <c r="AA1069" i="4"/>
  <c r="AA1070" i="4"/>
  <c r="AA1071" i="4"/>
  <c r="AA1072" i="4"/>
  <c r="AA1073" i="4"/>
  <c r="AA1074" i="4"/>
  <c r="AA1075" i="4"/>
  <c r="AA1076" i="4"/>
  <c r="AA1077" i="4"/>
  <c r="AA1078" i="4"/>
  <c r="AA1079" i="4"/>
  <c r="AA1080" i="4"/>
  <c r="AA1081" i="4"/>
  <c r="AA1082" i="4"/>
  <c r="AA1083" i="4"/>
  <c r="AA1084" i="4"/>
  <c r="AA1085" i="4"/>
  <c r="AA1086" i="4"/>
  <c r="AA1087" i="4"/>
  <c r="AA1088" i="4"/>
  <c r="AA1089" i="4"/>
  <c r="AA1090" i="4"/>
  <c r="AA1091" i="4"/>
  <c r="AA1092" i="4"/>
  <c r="AA1093" i="4"/>
  <c r="AA1094" i="4"/>
  <c r="AA1095" i="4"/>
  <c r="AA1096" i="4"/>
  <c r="AA1097" i="4"/>
  <c r="AA1098" i="4"/>
  <c r="F192" i="4"/>
  <c r="F1043" i="4"/>
  <c r="F1041" i="4"/>
  <c r="I1043" i="4"/>
  <c r="I1041" i="4"/>
  <c r="F1044" i="4"/>
  <c r="I1044" i="4"/>
  <c r="F1042" i="4"/>
  <c r="I1042" i="4"/>
  <c r="F1048" i="4"/>
  <c r="J1048" i="4"/>
  <c r="Q1048" i="4"/>
  <c r="V1048" i="4" s="1"/>
  <c r="F946" i="4"/>
  <c r="J946" i="4"/>
  <c r="Q946" i="4"/>
  <c r="V946" i="4" s="1"/>
  <c r="F1000" i="4"/>
  <c r="J1000" i="4"/>
  <c r="Q1000" i="4"/>
  <c r="V1000" i="4" s="1"/>
  <c r="F858" i="4"/>
  <c r="Q858" i="4"/>
  <c r="V858" i="4" s="1"/>
  <c r="F811" i="4"/>
  <c r="I811" i="4"/>
  <c r="J811" i="4"/>
  <c r="Q811" i="4"/>
  <c r="V811" i="4" s="1"/>
  <c r="F647" i="4"/>
  <c r="F681" i="4"/>
  <c r="Q647" i="4"/>
  <c r="V647" i="4" s="1"/>
  <c r="Q681" i="4"/>
  <c r="V681" i="4" s="1"/>
  <c r="F540" i="4"/>
  <c r="Q540" i="4"/>
  <c r="V540" i="4" s="1"/>
  <c r="F593" i="4"/>
  <c r="Q593" i="4"/>
  <c r="V593" i="4" s="1"/>
  <c r="F448" i="4"/>
  <c r="Q448" i="4"/>
  <c r="V448" i="4" s="1"/>
  <c r="F494" i="4"/>
  <c r="Q494" i="4"/>
  <c r="V494" i="4" s="1"/>
  <c r="F370" i="4"/>
  <c r="Q370" i="4"/>
  <c r="V370" i="4" s="1"/>
  <c r="F291" i="4"/>
  <c r="Q291" i="4"/>
  <c r="V291" i="4" s="1"/>
  <c r="F243" i="4"/>
  <c r="Q243" i="4"/>
  <c r="V243" i="4" s="1"/>
  <c r="J192" i="4"/>
  <c r="Q192" i="4"/>
  <c r="V192" i="4" s="1"/>
  <c r="F143" i="4"/>
  <c r="Q143" i="4"/>
  <c r="V143" i="4" s="1"/>
  <c r="F47" i="4"/>
  <c r="Q47" i="4"/>
  <c r="V47" i="4" s="1"/>
  <c r="F99" i="4"/>
  <c r="Q99" i="4"/>
  <c r="V99" i="4" s="1"/>
  <c r="W192" i="4" l="1"/>
  <c r="W540" i="4"/>
  <c r="W647" i="4"/>
  <c r="W47" i="4"/>
  <c r="W99" i="4"/>
  <c r="W143" i="4"/>
  <c r="W811" i="4"/>
  <c r="W858" i="4"/>
  <c r="W681" i="4"/>
  <c r="W243" i="4"/>
  <c r="W370" i="4"/>
  <c r="W448" i="4"/>
  <c r="W946" i="4"/>
  <c r="W291" i="4"/>
  <c r="W494" i="4"/>
  <c r="W593" i="4"/>
  <c r="W1000" i="4"/>
  <c r="W1048" i="4"/>
  <c r="F271" i="4"/>
  <c r="F326" i="4" l="1"/>
  <c r="F327" i="4"/>
  <c r="I326" i="4"/>
  <c r="I327" i="4"/>
  <c r="Q326" i="4"/>
  <c r="V326" i="4" s="1"/>
  <c r="Q327" i="4"/>
  <c r="V327" i="4" s="1"/>
  <c r="W326" i="4" l="1"/>
  <c r="W327" i="4"/>
  <c r="V983" i="4"/>
  <c r="W983" i="4" s="1"/>
  <c r="I585" i="4"/>
  <c r="F585" i="4"/>
  <c r="I586" i="4"/>
  <c r="I584" i="4"/>
  <c r="F491" i="4"/>
  <c r="I491" i="4"/>
  <c r="Q491" i="4"/>
  <c r="V491" i="4" s="1"/>
  <c r="F188" i="4"/>
  <c r="F190" i="4"/>
  <c r="I188" i="4"/>
  <c r="I190" i="4"/>
  <c r="V188" i="4"/>
  <c r="W188" i="4" s="1"/>
  <c r="V190" i="4"/>
  <c r="W190" i="4" s="1"/>
  <c r="W491" i="4" l="1"/>
  <c r="F813" i="4"/>
  <c r="I813" i="4"/>
  <c r="J813" i="4"/>
  <c r="X813" i="4" s="1"/>
  <c r="F859" i="4"/>
  <c r="I859" i="4"/>
  <c r="J859" i="4"/>
  <c r="X859" i="4" s="1"/>
  <c r="F542" i="4"/>
  <c r="I542" i="4"/>
  <c r="J542" i="4"/>
  <c r="X542" i="4" s="1"/>
  <c r="F594" i="4"/>
  <c r="I594" i="4"/>
  <c r="J594" i="4"/>
  <c r="X594" i="4" s="1"/>
  <c r="F244" i="4"/>
  <c r="I244" i="4"/>
  <c r="J244" i="4"/>
  <c r="X244" i="4" s="1"/>
  <c r="F292" i="4"/>
  <c r="I292" i="4"/>
  <c r="J292" i="4"/>
  <c r="X292" i="4" s="1"/>
  <c r="F723" i="4"/>
  <c r="J723" i="4"/>
  <c r="Q723" i="4"/>
  <c r="V723" i="4" s="1"/>
  <c r="F683" i="4"/>
  <c r="J683" i="4"/>
  <c r="Q683" i="4"/>
  <c r="V683" i="4" s="1"/>
  <c r="F812" i="4"/>
  <c r="F541" i="4"/>
  <c r="F251" i="4"/>
  <c r="I251" i="4"/>
  <c r="Q251" i="4"/>
  <c r="V251" i="4" s="1"/>
  <c r="F957" i="4"/>
  <c r="I957" i="4"/>
  <c r="Q957" i="4"/>
  <c r="V957" i="4" s="1"/>
  <c r="F868" i="4"/>
  <c r="I868" i="4"/>
  <c r="F873" i="4"/>
  <c r="I873" i="4"/>
  <c r="F301" i="4"/>
  <c r="I301" i="4"/>
  <c r="Q301" i="4"/>
  <c r="V301" i="4" s="1"/>
  <c r="F338" i="4"/>
  <c r="I338" i="4"/>
  <c r="Q338" i="4"/>
  <c r="V338" i="4" s="1"/>
  <c r="F52" i="4"/>
  <c r="I52" i="4"/>
  <c r="Q52" i="4"/>
  <c r="V52" i="4" s="1"/>
  <c r="F201" i="4"/>
  <c r="I201" i="4"/>
  <c r="Q201" i="4"/>
  <c r="V201" i="4" s="1"/>
  <c r="F870" i="4"/>
  <c r="I870" i="4"/>
  <c r="Q870" i="4"/>
  <c r="V870" i="4" s="1"/>
  <c r="F595" i="4"/>
  <c r="I595" i="4"/>
  <c r="Q595" i="4"/>
  <c r="V595" i="4" s="1"/>
  <c r="F193" i="4"/>
  <c r="I193" i="4"/>
  <c r="Q193" i="4"/>
  <c r="V193" i="4" s="1"/>
  <c r="F150" i="4"/>
  <c r="I150" i="4"/>
  <c r="Q150" i="4"/>
  <c r="V150" i="4" s="1"/>
  <c r="F147" i="4"/>
  <c r="I147" i="4"/>
  <c r="Q147" i="4"/>
  <c r="V147" i="4" s="1"/>
  <c r="F144" i="4"/>
  <c r="I144" i="4"/>
  <c r="Q144" i="4"/>
  <c r="V144" i="4" s="1"/>
  <c r="F60" i="4"/>
  <c r="I60" i="4"/>
  <c r="F57" i="4"/>
  <c r="I57" i="4"/>
  <c r="F53" i="4"/>
  <c r="I53" i="4"/>
  <c r="Q53" i="4"/>
  <c r="V53" i="4" s="1"/>
  <c r="F5" i="4"/>
  <c r="I5" i="4"/>
  <c r="Q5" i="4"/>
  <c r="V5" i="4" s="1"/>
  <c r="F814" i="4"/>
  <c r="I814" i="4"/>
  <c r="Q814" i="4"/>
  <c r="V814" i="4" s="1"/>
  <c r="F197" i="4"/>
  <c r="I197" i="4"/>
  <c r="Q197" i="4"/>
  <c r="V197" i="4" s="1"/>
  <c r="F105" i="4"/>
  <c r="F107" i="4"/>
  <c r="I105" i="4"/>
  <c r="I107" i="4"/>
  <c r="Q105" i="4"/>
  <c r="V105" i="4" s="1"/>
  <c r="Q107" i="4"/>
  <c r="V107" i="4" s="1"/>
  <c r="F103" i="4"/>
  <c r="I103" i="4"/>
  <c r="Q103" i="4"/>
  <c r="V103" i="4" s="1"/>
  <c r="F56" i="4"/>
  <c r="I56" i="4"/>
  <c r="Q56" i="4"/>
  <c r="V56" i="4" s="1"/>
  <c r="F11" i="4"/>
  <c r="I11" i="4"/>
  <c r="Q11" i="4"/>
  <c r="V11" i="4" s="1"/>
  <c r="F7" i="4"/>
  <c r="I7" i="4"/>
  <c r="Q7" i="4"/>
  <c r="V7" i="4" s="1"/>
  <c r="Q1047" i="4"/>
  <c r="I976" i="4"/>
  <c r="W107" i="4" l="1"/>
  <c r="W103" i="4"/>
  <c r="W814" i="4"/>
  <c r="W52" i="4"/>
  <c r="W11" i="4"/>
  <c r="W53" i="4"/>
  <c r="W193" i="4"/>
  <c r="W595" i="4"/>
  <c r="W870" i="4"/>
  <c r="W301" i="4"/>
  <c r="W251" i="4"/>
  <c r="W723" i="4"/>
  <c r="W56" i="4"/>
  <c r="W105" i="4"/>
  <c r="W197" i="4"/>
  <c r="W201" i="4"/>
  <c r="W7" i="4"/>
  <c r="W5" i="4"/>
  <c r="W144" i="4"/>
  <c r="W147" i="4"/>
  <c r="W150" i="4"/>
  <c r="W338" i="4"/>
  <c r="W957" i="4"/>
  <c r="W683" i="4"/>
  <c r="I940" i="4"/>
  <c r="F314" i="4" l="1"/>
  <c r="F682" i="4" l="1"/>
  <c r="Q682" i="4"/>
  <c r="V682" i="4" s="1"/>
  <c r="W682" i="4" l="1"/>
  <c r="I582" i="4"/>
  <c r="I583" i="4"/>
  <c r="F42" i="4"/>
  <c r="I42" i="4"/>
  <c r="J42" i="4"/>
  <c r="X42" i="4" s="1"/>
  <c r="F59" i="4" l="1"/>
  <c r="F62" i="4"/>
  <c r="I59" i="4"/>
  <c r="I62" i="4"/>
  <c r="V841" i="4" l="1"/>
  <c r="W841" i="4" s="1"/>
  <c r="V28" i="4"/>
  <c r="W28" i="4" s="1"/>
  <c r="V39" i="4"/>
  <c r="W39" i="4" s="1"/>
  <c r="V38" i="4"/>
  <c r="W38" i="4" s="1"/>
  <c r="V43" i="4"/>
  <c r="W43" i="4" s="1"/>
  <c r="V83" i="4"/>
  <c r="W83" i="4" s="1"/>
  <c r="V96" i="4"/>
  <c r="W96" i="4" s="1"/>
  <c r="V124" i="4"/>
  <c r="W124" i="4" s="1"/>
  <c r="V136" i="4"/>
  <c r="W136" i="4" s="1"/>
  <c r="V137" i="4"/>
  <c r="W137" i="4" s="1"/>
  <c r="V135" i="4"/>
  <c r="W135" i="4" s="1"/>
  <c r="V187" i="4"/>
  <c r="W187" i="4" s="1"/>
  <c r="V186" i="4"/>
  <c r="W186" i="4" s="1"/>
  <c r="V221" i="4"/>
  <c r="W221" i="4" s="1"/>
  <c r="V222" i="4"/>
  <c r="W222" i="4" s="1"/>
  <c r="V233" i="4"/>
  <c r="W233" i="4" s="1"/>
  <c r="V230" i="4"/>
  <c r="W230" i="4" s="1"/>
  <c r="V231" i="4"/>
  <c r="W231" i="4" s="1"/>
  <c r="V272" i="4"/>
  <c r="W272" i="4" s="1"/>
  <c r="V279" i="4"/>
  <c r="W279" i="4" s="1"/>
  <c r="V287" i="4"/>
  <c r="W287" i="4" s="1"/>
  <c r="V359" i="4"/>
  <c r="W359" i="4" s="1"/>
  <c r="V390" i="4"/>
  <c r="W390" i="4" s="1"/>
  <c r="V400" i="4"/>
  <c r="W400" i="4" s="1"/>
  <c r="V401" i="4"/>
  <c r="W401" i="4" s="1"/>
  <c r="V402" i="4"/>
  <c r="W402" i="4" s="1"/>
  <c r="V403" i="4"/>
  <c r="W403" i="4" s="1"/>
  <c r="V487" i="4"/>
  <c r="W487" i="4" s="1"/>
  <c r="V478" i="4"/>
  <c r="W478" i="4" s="1"/>
  <c r="V520" i="4"/>
  <c r="W520" i="4" s="1"/>
  <c r="V527" i="4"/>
  <c r="W527" i="4" s="1"/>
  <c r="V530" i="4"/>
  <c r="W530" i="4" s="1"/>
  <c r="V531" i="4"/>
  <c r="W531" i="4" s="1"/>
  <c r="V534" i="4"/>
  <c r="W534" i="4" s="1"/>
  <c r="V571" i="4"/>
  <c r="W571" i="4" s="1"/>
  <c r="V580" i="4"/>
  <c r="W580" i="4" s="1"/>
  <c r="V581" i="4"/>
  <c r="W581" i="4" s="1"/>
  <c r="V587" i="4"/>
  <c r="W587" i="4" s="1"/>
  <c r="V624" i="4"/>
  <c r="W624" i="4" s="1"/>
  <c r="V640" i="4"/>
  <c r="W640" i="4" s="1"/>
  <c r="V638" i="4"/>
  <c r="W638" i="4" s="1"/>
  <c r="V639" i="4"/>
  <c r="W639" i="4" s="1"/>
  <c r="V643" i="4"/>
  <c r="W643" i="4" s="1"/>
  <c r="V666" i="4"/>
  <c r="W666" i="4" s="1"/>
  <c r="V710" i="4"/>
  <c r="W710" i="4" s="1"/>
  <c r="V718" i="4"/>
  <c r="W718" i="4" s="1"/>
  <c r="V753" i="4"/>
  <c r="W753" i="4" s="1"/>
  <c r="V797" i="4"/>
  <c r="W797" i="4" s="1"/>
  <c r="V852" i="4"/>
  <c r="W852" i="4" s="1"/>
  <c r="V853" i="4"/>
  <c r="W853" i="4" s="1"/>
  <c r="V851" i="4"/>
  <c r="W851" i="4" s="1"/>
  <c r="V890" i="4"/>
  <c r="W890" i="4" s="1"/>
  <c r="V936" i="4"/>
  <c r="W936" i="4" s="1"/>
  <c r="V937" i="4"/>
  <c r="W937" i="4" s="1"/>
  <c r="V935" i="4"/>
  <c r="W935" i="4" s="1"/>
  <c r="V982" i="4"/>
  <c r="W982" i="4" s="1"/>
  <c r="V981" i="4"/>
  <c r="W981" i="4" s="1"/>
  <c r="V994" i="4"/>
  <c r="W994" i="4" s="1"/>
  <c r="V997" i="4"/>
  <c r="W997" i="4" s="1"/>
  <c r="V995" i="4"/>
  <c r="W995" i="4" s="1"/>
  <c r="V999" i="4"/>
  <c r="W999" i="4" s="1"/>
  <c r="V1047" i="4"/>
  <c r="S1096" i="4"/>
  <c r="T1096" i="4"/>
  <c r="S1097" i="4"/>
  <c r="T1097" i="4"/>
  <c r="S1098" i="4"/>
  <c r="T1098" i="4"/>
  <c r="V362" i="4" l="1"/>
  <c r="W362" i="4" s="1"/>
  <c r="V285" i="4"/>
  <c r="W285" i="4" s="1"/>
  <c r="V241" i="4"/>
  <c r="W241" i="4" s="1"/>
  <c r="V346" i="4"/>
  <c r="W346" i="4" s="1"/>
  <c r="V352" i="4"/>
  <c r="W352" i="4" s="1"/>
  <c r="V170" i="4"/>
  <c r="W170" i="4" s="1"/>
  <c r="V169" i="4"/>
  <c r="W169" i="4" s="1"/>
  <c r="V86" i="4"/>
  <c r="W86" i="4" s="1"/>
  <c r="V92" i="4"/>
  <c r="W92" i="4" s="1"/>
  <c r="V1032" i="4"/>
  <c r="W1032" i="4" s="1"/>
  <c r="V1039" i="4"/>
  <c r="W1039" i="4" s="1"/>
  <c r="V1037" i="4"/>
  <c r="W1037" i="4" s="1"/>
  <c r="V1021" i="4"/>
  <c r="W1021" i="4" s="1"/>
  <c r="V917" i="4"/>
  <c r="W917" i="4" s="1"/>
  <c r="V905" i="4"/>
  <c r="W905" i="4" s="1"/>
  <c r="V869" i="4"/>
  <c r="W869" i="4" s="1"/>
  <c r="V829" i="4"/>
  <c r="W829" i="4" s="1"/>
  <c r="V766" i="4"/>
  <c r="W766" i="4" s="1"/>
  <c r="V650" i="4"/>
  <c r="V648" i="4"/>
  <c r="V504" i="4"/>
  <c r="V501" i="4"/>
  <c r="W501" i="4" s="1"/>
  <c r="V506" i="4"/>
  <c r="W506" i="4" s="1"/>
  <c r="V483" i="4"/>
  <c r="W483" i="4" s="1"/>
  <c r="V458" i="4"/>
  <c r="V456" i="4"/>
  <c r="V373" i="4"/>
  <c r="V71" i="4"/>
  <c r="W71" i="4" s="1"/>
  <c r="V64" i="4"/>
  <c r="W64" i="4" s="1"/>
  <c r="V58" i="4"/>
  <c r="W58" i="4" s="1"/>
  <c r="V154" i="4"/>
  <c r="V152" i="4"/>
  <c r="V179" i="4"/>
  <c r="W179" i="4" s="1"/>
  <c r="V351" i="4"/>
  <c r="W351" i="4" s="1"/>
  <c r="V286" i="4"/>
  <c r="W286" i="4" s="1"/>
  <c r="V240" i="4"/>
  <c r="W240" i="4" s="1"/>
  <c r="V155" i="4"/>
  <c r="V153" i="4"/>
  <c r="V173" i="4"/>
  <c r="W173" i="4" s="1"/>
  <c r="V172" i="4"/>
  <c r="W172" i="4" s="1"/>
  <c r="V171" i="4"/>
  <c r="W171" i="4" s="1"/>
  <c r="V167" i="4"/>
  <c r="W167" i="4" s="1"/>
  <c r="V141" i="4"/>
  <c r="W141" i="4" s="1"/>
  <c r="V97" i="4"/>
  <c r="W97" i="4" s="1"/>
  <c r="V85" i="4"/>
  <c r="W85" i="4" s="1"/>
  <c r="V91" i="4"/>
  <c r="W91" i="4" s="1"/>
  <c r="V72" i="4"/>
  <c r="W72" i="4" s="1"/>
  <c r="V73" i="4"/>
  <c r="W73" i="4" s="1"/>
  <c r="V63" i="4"/>
  <c r="W63" i="4" s="1"/>
  <c r="V46" i="4"/>
  <c r="W46" i="4" s="1"/>
  <c r="V36" i="4"/>
  <c r="W36" i="4" s="1"/>
  <c r="V1040" i="4"/>
  <c r="W1040" i="4" s="1"/>
  <c r="V1038" i="4"/>
  <c r="W1038" i="4" s="1"/>
  <c r="V1022" i="4"/>
  <c r="W1022" i="4" s="1"/>
  <c r="V918" i="4"/>
  <c r="W918" i="4" s="1"/>
  <c r="V906" i="4"/>
  <c r="W906" i="4" s="1"/>
  <c r="V874" i="4"/>
  <c r="W874" i="4" s="1"/>
  <c r="V836" i="4"/>
  <c r="W836" i="4" s="1"/>
  <c r="V679" i="4"/>
  <c r="W679" i="4" s="1"/>
  <c r="V672" i="4"/>
  <c r="W672" i="4" s="1"/>
  <c r="V651" i="4"/>
  <c r="V649" i="4"/>
  <c r="V646" i="4"/>
  <c r="W646" i="4" s="1"/>
  <c r="V589" i="4"/>
  <c r="W589" i="4" s="1"/>
  <c r="V503" i="4"/>
  <c r="V502" i="4"/>
  <c r="V500" i="4"/>
  <c r="W500" i="4" s="1"/>
  <c r="V457" i="4"/>
  <c r="V455" i="4"/>
  <c r="V472" i="4"/>
  <c r="W472" i="4" s="1"/>
  <c r="V372" i="4"/>
  <c r="V354" i="4"/>
  <c r="W354" i="4" s="1"/>
  <c r="V23" i="4"/>
  <c r="W23" i="4" s="1"/>
  <c r="V976" i="4"/>
  <c r="W976" i="4" s="1"/>
  <c r="V972" i="4"/>
  <c r="W972" i="4" s="1"/>
  <c r="V973" i="4"/>
  <c r="W973" i="4" s="1"/>
  <c r="V967" i="4"/>
  <c r="W967" i="4" s="1"/>
  <c r="V968" i="4"/>
  <c r="W968" i="4" s="1"/>
  <c r="V945" i="4"/>
  <c r="W945" i="4" s="1"/>
  <c r="V768" i="4"/>
  <c r="W768" i="4" s="1"/>
  <c r="V761" i="4"/>
  <c r="W761" i="4" s="1"/>
  <c r="V727" i="4"/>
  <c r="W727" i="4" s="1"/>
  <c r="V731" i="4"/>
  <c r="W731" i="4" s="1"/>
  <c r="V722" i="4"/>
  <c r="W722" i="4" s="1"/>
  <c r="V641" i="4"/>
  <c r="W641" i="4" s="1"/>
  <c r="V619" i="4"/>
  <c r="W619" i="4" s="1"/>
  <c r="V607" i="4"/>
  <c r="V605" i="4"/>
  <c r="V598" i="4"/>
  <c r="W598" i="4" s="1"/>
  <c r="V602" i="4"/>
  <c r="W602" i="4" s="1"/>
  <c r="V579" i="4"/>
  <c r="W579" i="4" s="1"/>
  <c r="V554" i="4"/>
  <c r="V552" i="4"/>
  <c r="V551" i="4"/>
  <c r="W551" i="4" s="1"/>
  <c r="V549" i="4"/>
  <c r="W549" i="4" s="1"/>
  <c r="V537" i="4"/>
  <c r="W537" i="4" s="1"/>
  <c r="V533" i="4"/>
  <c r="W533" i="4" s="1"/>
  <c r="V486" i="4"/>
  <c r="W486" i="4" s="1"/>
  <c r="V484" i="4"/>
  <c r="W484" i="4" s="1"/>
  <c r="V470" i="4"/>
  <c r="W470" i="4" s="1"/>
  <c r="V415" i="4"/>
  <c r="V431" i="4"/>
  <c r="W431" i="4" s="1"/>
  <c r="V433" i="4"/>
  <c r="W433" i="4" s="1"/>
  <c r="V337" i="4"/>
  <c r="V335" i="4"/>
  <c r="V302" i="4"/>
  <c r="V299" i="4"/>
  <c r="V318" i="4"/>
  <c r="W318" i="4" s="1"/>
  <c r="V317" i="4"/>
  <c r="W317" i="4" s="1"/>
  <c r="V255" i="4"/>
  <c r="V252" i="4"/>
  <c r="V203" i="4"/>
  <c r="V200" i="4"/>
  <c r="V102" i="4"/>
  <c r="W102" i="4" s="1"/>
  <c r="V101" i="4"/>
  <c r="W101" i="4" s="1"/>
  <c r="V974" i="4"/>
  <c r="W974" i="4" s="1"/>
  <c r="V975" i="4"/>
  <c r="W975" i="4" s="1"/>
  <c r="V971" i="4"/>
  <c r="W971" i="4" s="1"/>
  <c r="V969" i="4"/>
  <c r="W969" i="4" s="1"/>
  <c r="V970" i="4"/>
  <c r="W970" i="4" s="1"/>
  <c r="V792" i="4"/>
  <c r="W792" i="4" s="1"/>
  <c r="V780" i="4"/>
  <c r="W780" i="4" s="1"/>
  <c r="V769" i="4"/>
  <c r="W769" i="4" s="1"/>
  <c r="V755" i="4"/>
  <c r="W755" i="4" s="1"/>
  <c r="V748" i="4"/>
  <c r="W748" i="4" s="1"/>
  <c r="V726" i="4"/>
  <c r="W726" i="4" s="1"/>
  <c r="V730" i="4"/>
  <c r="W730" i="4" s="1"/>
  <c r="V721" i="4"/>
  <c r="W721" i="4" s="1"/>
  <c r="V720" i="4"/>
  <c r="W720" i="4" s="1"/>
  <c r="V606" i="4"/>
  <c r="V604" i="4"/>
  <c r="V599" i="4"/>
  <c r="W599" i="4" s="1"/>
  <c r="V603" i="4"/>
  <c r="W603" i="4" s="1"/>
  <c r="V578" i="4"/>
  <c r="W578" i="4" s="1"/>
  <c r="V555" i="4"/>
  <c r="V553" i="4"/>
  <c r="V550" i="4"/>
  <c r="W550" i="4" s="1"/>
  <c r="V546" i="4"/>
  <c r="W546" i="4" s="1"/>
  <c r="V459" i="4"/>
  <c r="W459" i="4" s="1"/>
  <c r="V471" i="4"/>
  <c r="W471" i="4" s="1"/>
  <c r="V414" i="4"/>
  <c r="V434" i="4"/>
  <c r="W434" i="4" s="1"/>
  <c r="V429" i="4"/>
  <c r="W429" i="4" s="1"/>
  <c r="V428" i="4"/>
  <c r="W428" i="4" s="1"/>
  <c r="V405" i="4"/>
  <c r="W405" i="4" s="1"/>
  <c r="V339" i="4"/>
  <c r="V336" i="4"/>
  <c r="V303" i="4"/>
  <c r="V300" i="4"/>
  <c r="V316" i="4"/>
  <c r="W316" i="4" s="1"/>
  <c r="V315" i="4"/>
  <c r="W315" i="4" s="1"/>
  <c r="V312" i="4"/>
  <c r="W312" i="4" s="1"/>
  <c r="V254" i="4"/>
  <c r="V253" i="4"/>
  <c r="V204" i="4"/>
  <c r="V202" i="4"/>
  <c r="V228" i="4"/>
  <c r="W228" i="4" s="1"/>
  <c r="V191" i="4"/>
  <c r="W191" i="4" s="1"/>
  <c r="V100" i="4"/>
  <c r="W100" i="4" s="1"/>
  <c r="F137" i="4"/>
  <c r="I137" i="4"/>
  <c r="F135" i="4"/>
  <c r="I135" i="4"/>
  <c r="F134" i="4"/>
  <c r="I134" i="4"/>
  <c r="F132" i="4"/>
  <c r="I132" i="4"/>
  <c r="F133" i="4"/>
  <c r="I133" i="4"/>
  <c r="F139" i="4"/>
  <c r="I139" i="4"/>
  <c r="Q139" i="4"/>
  <c r="V139" i="4" s="1"/>
  <c r="F138" i="4"/>
  <c r="I138" i="4"/>
  <c r="Q138" i="4"/>
  <c r="V138" i="4" s="1"/>
  <c r="F140" i="4"/>
  <c r="I140" i="4"/>
  <c r="Q140" i="4"/>
  <c r="V140" i="4" s="1"/>
  <c r="F141" i="4"/>
  <c r="I141" i="4"/>
  <c r="F142" i="4"/>
  <c r="I142" i="4"/>
  <c r="I46" i="4"/>
  <c r="F71" i="4"/>
  <c r="F3" i="4"/>
  <c r="F2" i="4"/>
  <c r="F8" i="4"/>
  <c r="F6" i="4"/>
  <c r="F10" i="4"/>
  <c r="F9" i="4"/>
  <c r="F19" i="4"/>
  <c r="F18" i="4"/>
  <c r="F20" i="4"/>
  <c r="F22" i="4"/>
  <c r="F21" i="4"/>
  <c r="F13" i="4"/>
  <c r="F12" i="4"/>
  <c r="F15" i="4"/>
  <c r="F14" i="4"/>
  <c r="F17" i="4"/>
  <c r="F16" i="4"/>
  <c r="F23" i="4"/>
  <c r="F24" i="4"/>
  <c r="F26" i="4"/>
  <c r="F25" i="4"/>
  <c r="F31" i="4"/>
  <c r="F32" i="4"/>
  <c r="F33" i="4"/>
  <c r="F34" i="4"/>
  <c r="F35" i="4"/>
  <c r="F36" i="4"/>
  <c r="F37" i="4"/>
  <c r="F28" i="4"/>
  <c r="F27" i="4"/>
  <c r="F29" i="4"/>
  <c r="F30" i="4"/>
  <c r="F39" i="4"/>
  <c r="F38" i="4"/>
  <c r="F41" i="4"/>
  <c r="F40" i="4"/>
  <c r="F43" i="4"/>
  <c r="F46" i="4"/>
  <c r="F45" i="4"/>
  <c r="F48" i="4"/>
  <c r="F51" i="4"/>
  <c r="F50" i="4"/>
  <c r="F49" i="4"/>
  <c r="F55" i="4"/>
  <c r="F54" i="4"/>
  <c r="F58" i="4"/>
  <c r="F61" i="4"/>
  <c r="F63" i="4"/>
  <c r="F64" i="4"/>
  <c r="F73" i="4"/>
  <c r="F74" i="4"/>
  <c r="F72" i="4"/>
  <c r="F76" i="4"/>
  <c r="F75" i="4"/>
  <c r="F77" i="4"/>
  <c r="F65" i="4"/>
  <c r="F66" i="4"/>
  <c r="F67" i="4"/>
  <c r="F68" i="4"/>
  <c r="F69" i="4"/>
  <c r="F70" i="4"/>
  <c r="F78" i="4"/>
  <c r="F79" i="4"/>
  <c r="F80" i="4"/>
  <c r="F81" i="4"/>
  <c r="F87" i="4"/>
  <c r="F88" i="4"/>
  <c r="F89" i="4"/>
  <c r="F90" i="4"/>
  <c r="F91" i="4"/>
  <c r="F92" i="4"/>
  <c r="F85" i="4"/>
  <c r="F86" i="4"/>
  <c r="F83" i="4"/>
  <c r="F82" i="4"/>
  <c r="F84" i="4"/>
  <c r="F95" i="4"/>
  <c r="F93" i="4"/>
  <c r="F94" i="4"/>
  <c r="F97" i="4"/>
  <c r="F96" i="4"/>
  <c r="F98" i="4"/>
  <c r="F101" i="4"/>
  <c r="F100" i="4"/>
  <c r="F102" i="4"/>
  <c r="F104" i="4"/>
  <c r="F106" i="4"/>
  <c r="F115" i="4"/>
  <c r="F114" i="4"/>
  <c r="F116" i="4"/>
  <c r="F118" i="4"/>
  <c r="F117" i="4"/>
  <c r="F109" i="4"/>
  <c r="F108" i="4"/>
  <c r="F111" i="4"/>
  <c r="F110" i="4"/>
  <c r="F113" i="4"/>
  <c r="F112" i="4"/>
  <c r="F120" i="4"/>
  <c r="F119" i="4"/>
  <c r="F122" i="4"/>
  <c r="F121" i="4"/>
  <c r="F127" i="4"/>
  <c r="F128" i="4"/>
  <c r="F129" i="4"/>
  <c r="F130" i="4"/>
  <c r="F131" i="4"/>
  <c r="F126" i="4"/>
  <c r="F124" i="4"/>
  <c r="F123" i="4"/>
  <c r="F125" i="4"/>
  <c r="F136" i="4"/>
  <c r="I3" i="4"/>
  <c r="I2" i="4"/>
  <c r="I8" i="4"/>
  <c r="I6" i="4"/>
  <c r="I10" i="4"/>
  <c r="I9" i="4"/>
  <c r="I19" i="4"/>
  <c r="I18" i="4"/>
  <c r="I20" i="4"/>
  <c r="I22" i="4"/>
  <c r="I21" i="4"/>
  <c r="I13" i="4"/>
  <c r="I12" i="4"/>
  <c r="I15" i="4"/>
  <c r="I14" i="4"/>
  <c r="I17" i="4"/>
  <c r="I16" i="4"/>
  <c r="I23" i="4"/>
  <c r="I24" i="4"/>
  <c r="I26" i="4"/>
  <c r="I25" i="4"/>
  <c r="I31" i="4"/>
  <c r="I32" i="4"/>
  <c r="I33" i="4"/>
  <c r="I34" i="4"/>
  <c r="I35" i="4"/>
  <c r="I36" i="4"/>
  <c r="I37" i="4"/>
  <c r="I28" i="4"/>
  <c r="I27" i="4"/>
  <c r="I29" i="4"/>
  <c r="I30" i="4"/>
  <c r="I39" i="4"/>
  <c r="I38" i="4"/>
  <c r="I41" i="4"/>
  <c r="I40" i="4"/>
  <c r="I43" i="4"/>
  <c r="I45" i="4"/>
  <c r="I48" i="4"/>
  <c r="I51" i="4"/>
  <c r="I50" i="4"/>
  <c r="I49" i="4"/>
  <c r="I55" i="4"/>
  <c r="I54" i="4"/>
  <c r="I58" i="4"/>
  <c r="I61" i="4"/>
  <c r="I63" i="4"/>
  <c r="I64" i="4"/>
  <c r="I73" i="4"/>
  <c r="I71" i="4"/>
  <c r="I74" i="4"/>
  <c r="I72" i="4"/>
  <c r="I76" i="4"/>
  <c r="I75" i="4"/>
  <c r="I77" i="4"/>
  <c r="I65" i="4"/>
  <c r="I66" i="4"/>
  <c r="I67" i="4"/>
  <c r="I68" i="4"/>
  <c r="I69" i="4"/>
  <c r="I70" i="4"/>
  <c r="I78" i="4"/>
  <c r="I79" i="4"/>
  <c r="I80" i="4"/>
  <c r="I81" i="4"/>
  <c r="I87" i="4"/>
  <c r="I88" i="4"/>
  <c r="I89" i="4"/>
  <c r="I90" i="4"/>
  <c r="I91" i="4"/>
  <c r="I92" i="4"/>
  <c r="I85" i="4"/>
  <c r="I86" i="4"/>
  <c r="I83" i="4"/>
  <c r="I82" i="4"/>
  <c r="I84" i="4"/>
  <c r="I95" i="4"/>
  <c r="I93" i="4"/>
  <c r="I94" i="4"/>
  <c r="I97" i="4"/>
  <c r="I96" i="4"/>
  <c r="I98" i="4"/>
  <c r="I101" i="4"/>
  <c r="I100" i="4"/>
  <c r="I102" i="4"/>
  <c r="I104" i="4"/>
  <c r="I106" i="4"/>
  <c r="I115" i="4"/>
  <c r="I114" i="4"/>
  <c r="I116" i="4"/>
  <c r="I118" i="4"/>
  <c r="I117" i="4"/>
  <c r="I109" i="4"/>
  <c r="I108" i="4"/>
  <c r="I111" i="4"/>
  <c r="I110" i="4"/>
  <c r="I113" i="4"/>
  <c r="I112" i="4"/>
  <c r="I120" i="4"/>
  <c r="I119" i="4"/>
  <c r="I122" i="4"/>
  <c r="I121" i="4"/>
  <c r="I127" i="4"/>
  <c r="I128" i="4"/>
  <c r="I129" i="4"/>
  <c r="I130" i="4"/>
  <c r="I131" i="4"/>
  <c r="I126" i="4"/>
  <c r="I124" i="4"/>
  <c r="I123" i="4"/>
  <c r="I125" i="4"/>
  <c r="I136" i="4"/>
  <c r="Q3" i="4"/>
  <c r="V3" i="4" s="1"/>
  <c r="Q2" i="4"/>
  <c r="V2" i="4" s="1"/>
  <c r="Q8" i="4"/>
  <c r="V8" i="4" s="1"/>
  <c r="Q6" i="4"/>
  <c r="V6" i="4" s="1"/>
  <c r="Q10" i="4"/>
  <c r="V10" i="4" s="1"/>
  <c r="Q9" i="4"/>
  <c r="V9" i="4" s="1"/>
  <c r="Q19" i="4"/>
  <c r="V19" i="4" s="1"/>
  <c r="Q18" i="4"/>
  <c r="V18" i="4" s="1"/>
  <c r="Q20" i="4"/>
  <c r="V20" i="4" s="1"/>
  <c r="V22" i="4"/>
  <c r="Q21" i="4"/>
  <c r="V21" i="4" s="1"/>
  <c r="Q13" i="4"/>
  <c r="V13" i="4" s="1"/>
  <c r="Q12" i="4"/>
  <c r="V12" i="4" s="1"/>
  <c r="Q15" i="4"/>
  <c r="V15" i="4" s="1"/>
  <c r="Q14" i="4"/>
  <c r="V14" i="4" s="1"/>
  <c r="Q17" i="4"/>
  <c r="V17" i="4" s="1"/>
  <c r="Q16" i="4"/>
  <c r="V16" i="4" s="1"/>
  <c r="Q24" i="4"/>
  <c r="V24" i="4" s="1"/>
  <c r="Q26" i="4"/>
  <c r="V26" i="4" s="1"/>
  <c r="Q25" i="4"/>
  <c r="V25" i="4" s="1"/>
  <c r="V31" i="4"/>
  <c r="Q32" i="4"/>
  <c r="V32" i="4" s="1"/>
  <c r="Q33" i="4"/>
  <c r="V33" i="4" s="1"/>
  <c r="Q34" i="4"/>
  <c r="V34" i="4" s="1"/>
  <c r="Q35" i="4"/>
  <c r="V35" i="4" s="1"/>
  <c r="Q48" i="4"/>
  <c r="V48" i="4" s="1"/>
  <c r="Q51" i="4"/>
  <c r="V51" i="4" s="1"/>
  <c r="Q50" i="4"/>
  <c r="V50" i="4" s="1"/>
  <c r="Q49" i="4"/>
  <c r="V49" i="4" s="1"/>
  <c r="Q55" i="4"/>
  <c r="V55" i="4" s="1"/>
  <c r="Q54" i="4"/>
  <c r="V54" i="4" s="1"/>
  <c r="Q76" i="4"/>
  <c r="V76" i="4" s="1"/>
  <c r="Q75" i="4"/>
  <c r="V75" i="4" s="1"/>
  <c r="Q77" i="4"/>
  <c r="V77" i="4" s="1"/>
  <c r="Q65" i="4"/>
  <c r="V65" i="4" s="1"/>
  <c r="Q66" i="4"/>
  <c r="V66" i="4" s="1"/>
  <c r="Q67" i="4"/>
  <c r="V67" i="4" s="1"/>
  <c r="Q68" i="4"/>
  <c r="V68" i="4" s="1"/>
  <c r="Q69" i="4"/>
  <c r="V69" i="4" s="1"/>
  <c r="Q70" i="4"/>
  <c r="V70" i="4" s="1"/>
  <c r="Q78" i="4"/>
  <c r="V78" i="4" s="1"/>
  <c r="Q79" i="4"/>
  <c r="V79" i="4" s="1"/>
  <c r="Q80" i="4"/>
  <c r="V80" i="4" s="1"/>
  <c r="Q81" i="4"/>
  <c r="V81" i="4" s="1"/>
  <c r="Q87" i="4"/>
  <c r="V87" i="4" s="1"/>
  <c r="Q88" i="4"/>
  <c r="V88" i="4" s="1"/>
  <c r="Q89" i="4"/>
  <c r="V89" i="4" s="1"/>
  <c r="Q90" i="4"/>
  <c r="V90" i="4" s="1"/>
  <c r="Q95" i="4"/>
  <c r="V95" i="4" s="1"/>
  <c r="Q93" i="4"/>
  <c r="V93" i="4" s="1"/>
  <c r="Q94" i="4"/>
  <c r="V94" i="4" s="1"/>
  <c r="Q98" i="4"/>
  <c r="V98" i="4" s="1"/>
  <c r="Q104" i="4"/>
  <c r="V104" i="4" s="1"/>
  <c r="Q106" i="4"/>
  <c r="V106" i="4" s="1"/>
  <c r="Q115" i="4"/>
  <c r="V115" i="4" s="1"/>
  <c r="Q114" i="4"/>
  <c r="V114" i="4" s="1"/>
  <c r="Q116" i="4"/>
  <c r="V116" i="4" s="1"/>
  <c r="Q118" i="4"/>
  <c r="V118" i="4" s="1"/>
  <c r="Q117" i="4"/>
  <c r="V117" i="4" s="1"/>
  <c r="Q109" i="4"/>
  <c r="V109" i="4" s="1"/>
  <c r="Q108" i="4"/>
  <c r="V108" i="4" s="1"/>
  <c r="Q111" i="4"/>
  <c r="V111" i="4" s="1"/>
  <c r="Q110" i="4"/>
  <c r="V110" i="4" s="1"/>
  <c r="Q113" i="4"/>
  <c r="V113" i="4" s="1"/>
  <c r="Q112" i="4"/>
  <c r="V112" i="4" s="1"/>
  <c r="Q120" i="4"/>
  <c r="V120" i="4" s="1"/>
  <c r="Q119" i="4"/>
  <c r="V119" i="4" s="1"/>
  <c r="Q122" i="4"/>
  <c r="V122" i="4" s="1"/>
  <c r="Q121" i="4"/>
  <c r="V121" i="4" s="1"/>
  <c r="Q127" i="4"/>
  <c r="V127" i="4" s="1"/>
  <c r="Q128" i="4"/>
  <c r="V128" i="4" s="1"/>
  <c r="Q129" i="4"/>
  <c r="V129" i="4" s="1"/>
  <c r="Q130" i="4"/>
  <c r="V130" i="4" s="1"/>
  <c r="Q131" i="4"/>
  <c r="V131" i="4" s="1"/>
  <c r="Q126" i="4"/>
  <c r="V126" i="4" s="1"/>
  <c r="AA3" i="4"/>
  <c r="F835" i="4"/>
  <c r="F833" i="4"/>
  <c r="F832" i="4"/>
  <c r="F773" i="4"/>
  <c r="I773" i="4"/>
  <c r="Q773" i="4"/>
  <c r="V773" i="4" s="1"/>
  <c r="W1047" i="4"/>
  <c r="P1045" i="4"/>
  <c r="P1046" i="4"/>
  <c r="P1001" i="4"/>
  <c r="P1002" i="4"/>
  <c r="P1003" i="4"/>
  <c r="P1004" i="4"/>
  <c r="P1007" i="4"/>
  <c r="P1008" i="4"/>
  <c r="P1005" i="4"/>
  <c r="P1006" i="4"/>
  <c r="P1011" i="4"/>
  <c r="P1012" i="4"/>
  <c r="P1009" i="4"/>
  <c r="P1010" i="4"/>
  <c r="P1013" i="4"/>
  <c r="P1014" i="4"/>
  <c r="P1015" i="4"/>
  <c r="P1016" i="4"/>
  <c r="P1017" i="4"/>
  <c r="P1018" i="4"/>
  <c r="P1023" i="4"/>
  <c r="P1025" i="4"/>
  <c r="P1024" i="4"/>
  <c r="P1027" i="4"/>
  <c r="P1026" i="4"/>
  <c r="P1029" i="4"/>
  <c r="P1028" i="4"/>
  <c r="P1034" i="4"/>
  <c r="P1035" i="4"/>
  <c r="P1036" i="4"/>
  <c r="P1053" i="4"/>
  <c r="P1054" i="4"/>
  <c r="P1055" i="4"/>
  <c r="P1056" i="4"/>
  <c r="P1057" i="4"/>
  <c r="P1058" i="4"/>
  <c r="P1059" i="4"/>
  <c r="P1060" i="4"/>
  <c r="P1061" i="4"/>
  <c r="P1062" i="4"/>
  <c r="P1063" i="4"/>
  <c r="P1064" i="4"/>
  <c r="P1065" i="4"/>
  <c r="P1066" i="4"/>
  <c r="P1067" i="4"/>
  <c r="P1068" i="4"/>
  <c r="P1069" i="4"/>
  <c r="P1070" i="4"/>
  <c r="P1071" i="4"/>
  <c r="P1072" i="4"/>
  <c r="P1073" i="4"/>
  <c r="P1074" i="4"/>
  <c r="P1075" i="4"/>
  <c r="P1076" i="4"/>
  <c r="P1077" i="4"/>
  <c r="P1078" i="4"/>
  <c r="P1079" i="4"/>
  <c r="P1080" i="4"/>
  <c r="P1081" i="4"/>
  <c r="P1082" i="4"/>
  <c r="P1083" i="4"/>
  <c r="P1087" i="4"/>
  <c r="P1088" i="4"/>
  <c r="P1089" i="4"/>
  <c r="P1090" i="4"/>
  <c r="P1091" i="4"/>
  <c r="P1092" i="4"/>
  <c r="P1093" i="4"/>
  <c r="P1096" i="4"/>
  <c r="P1097" i="4"/>
  <c r="P1098" i="4"/>
  <c r="P163" i="4"/>
  <c r="P4" i="4"/>
  <c r="G22" i="9"/>
  <c r="G23" i="9"/>
  <c r="J15" i="4" s="1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51" i="9"/>
  <c r="G52" i="9"/>
  <c r="G53" i="9"/>
  <c r="G54" i="9"/>
  <c r="G55" i="9"/>
  <c r="G56" i="9"/>
  <c r="G57" i="9"/>
  <c r="G58" i="9"/>
  <c r="G59" i="9"/>
  <c r="G60" i="9"/>
  <c r="G61" i="9"/>
  <c r="G62" i="9"/>
  <c r="G63" i="9"/>
  <c r="G64" i="9"/>
  <c r="J37" i="4" s="1"/>
  <c r="X37" i="4" s="1"/>
  <c r="G65" i="9"/>
  <c r="J36" i="4" s="1"/>
  <c r="G66" i="9"/>
  <c r="G67" i="9"/>
  <c r="G68" i="9"/>
  <c r="G69" i="9"/>
  <c r="G70" i="9"/>
  <c r="G71" i="9"/>
  <c r="G72" i="9"/>
  <c r="G73" i="9"/>
  <c r="G74" i="9"/>
  <c r="G75" i="9"/>
  <c r="G76" i="9"/>
  <c r="G77" i="9"/>
  <c r="J134" i="4" s="1"/>
  <c r="X134" i="4" s="1"/>
  <c r="G78" i="9"/>
  <c r="G79" i="9"/>
  <c r="G80" i="9"/>
  <c r="G81" i="9"/>
  <c r="J491" i="4"/>
  <c r="X491" i="4" s="1"/>
  <c r="J190" i="4"/>
  <c r="X190" i="4" s="1"/>
  <c r="J45" i="4"/>
  <c r="X45" i="4" s="1"/>
  <c r="J35" i="4"/>
  <c r="J585" i="4"/>
  <c r="X585" i="4" s="1"/>
  <c r="J243" i="4"/>
  <c r="X243" i="4" s="1"/>
  <c r="G83" i="9"/>
  <c r="G84" i="9"/>
  <c r="G85" i="9"/>
  <c r="G86" i="9"/>
  <c r="G87" i="9"/>
  <c r="G88" i="9"/>
  <c r="G89" i="9"/>
  <c r="G90" i="9"/>
  <c r="G91" i="9"/>
  <c r="G92" i="9"/>
  <c r="G93" i="9"/>
  <c r="G21" i="9"/>
  <c r="G4" i="9"/>
  <c r="G5" i="9"/>
  <c r="G6" i="9"/>
  <c r="G7" i="9"/>
  <c r="G8" i="9"/>
  <c r="G9" i="9"/>
  <c r="G10" i="9"/>
  <c r="G11" i="9"/>
  <c r="G12" i="9"/>
  <c r="G13" i="9"/>
  <c r="G14" i="9"/>
  <c r="G15" i="9"/>
  <c r="G16" i="9"/>
  <c r="G17" i="9"/>
  <c r="G18" i="9"/>
  <c r="G19" i="9"/>
  <c r="G3" i="9"/>
  <c r="J50" i="4" s="1"/>
  <c r="G2" i="9"/>
  <c r="G20" i="9"/>
  <c r="J72" i="4" l="1"/>
  <c r="X72" i="4" s="1"/>
  <c r="J150" i="4"/>
  <c r="X150" i="4" s="1"/>
  <c r="J32" i="4"/>
  <c r="J125" i="4"/>
  <c r="X125" i="4" s="1"/>
  <c r="J26" i="4"/>
  <c r="H4" i="27"/>
  <c r="AE4" i="27" s="1"/>
  <c r="J78" i="4"/>
  <c r="H2" i="27"/>
  <c r="AE2" i="27" s="1"/>
  <c r="H3" i="27"/>
  <c r="H5" i="27"/>
  <c r="AE5" i="27" s="1"/>
  <c r="H6" i="27"/>
  <c r="AE6" i="27" s="1"/>
  <c r="J22" i="4"/>
  <c r="J13" i="4"/>
  <c r="J44" i="4"/>
  <c r="X44" i="4" s="1"/>
  <c r="J87" i="4"/>
  <c r="J34" i="4"/>
  <c r="J92" i="4"/>
  <c r="X92" i="4" s="1"/>
  <c r="J30" i="4"/>
  <c r="X30" i="4" s="1"/>
  <c r="J27" i="4"/>
  <c r="X27" i="4" s="1"/>
  <c r="J124" i="4"/>
  <c r="X124" i="4" s="1"/>
  <c r="J23" i="4"/>
  <c r="X23" i="4" s="1"/>
  <c r="J80" i="4"/>
  <c r="J18" i="4"/>
  <c r="J17" i="4"/>
  <c r="W651" i="4"/>
  <c r="W455" i="4"/>
  <c r="W254" i="4"/>
  <c r="W339" i="4"/>
  <c r="W299" i="4"/>
  <c r="W252" i="4"/>
  <c r="W154" i="4"/>
  <c r="J47" i="4"/>
  <c r="X47" i="4" s="1"/>
  <c r="J540" i="4"/>
  <c r="X540" i="4" s="1"/>
  <c r="J647" i="4"/>
  <c r="X647" i="4" s="1"/>
  <c r="J448" i="4"/>
  <c r="X448" i="4" s="1"/>
  <c r="J370" i="4"/>
  <c r="X370" i="4" s="1"/>
  <c r="J681" i="4"/>
  <c r="X681" i="4" s="1"/>
  <c r="J494" i="4"/>
  <c r="X494" i="4" s="1"/>
  <c r="J291" i="4"/>
  <c r="X291" i="4" s="1"/>
  <c r="J143" i="4"/>
  <c r="X143" i="4" s="1"/>
  <c r="J99" i="4"/>
  <c r="X99" i="4" s="1"/>
  <c r="J3" i="4"/>
  <c r="J595" i="4"/>
  <c r="X595" i="4" s="1"/>
  <c r="J193" i="4"/>
  <c r="X193" i="4" s="1"/>
  <c r="J147" i="4"/>
  <c r="X147" i="4" s="1"/>
  <c r="J144" i="4"/>
  <c r="X144" i="4" s="1"/>
  <c r="W153" i="4"/>
  <c r="W649" i="4"/>
  <c r="W414" i="4"/>
  <c r="W502" i="4"/>
  <c r="W302" i="4"/>
  <c r="W255" i="4"/>
  <c r="W152" i="4"/>
  <c r="W373" i="4"/>
  <c r="W650" i="4"/>
  <c r="W456" i="4"/>
  <c r="W300" i="4"/>
  <c r="W648" i="4"/>
  <c r="J541" i="4"/>
  <c r="X541" i="4" s="1"/>
  <c r="J812" i="4"/>
  <c r="X812" i="4" s="1"/>
  <c r="J682" i="4"/>
  <c r="X682" i="4" s="1"/>
  <c r="W504" i="4"/>
  <c r="W458" i="4"/>
  <c r="W155" i="4"/>
  <c r="W503" i="4"/>
  <c r="W457" i="4"/>
  <c r="W129" i="4"/>
  <c r="W122" i="4"/>
  <c r="W113" i="4"/>
  <c r="W109" i="4"/>
  <c r="W114" i="4"/>
  <c r="W98" i="4"/>
  <c r="W90" i="4"/>
  <c r="W81" i="4"/>
  <c r="W70" i="4"/>
  <c r="W66" i="4"/>
  <c r="W76" i="4"/>
  <c r="W50" i="4"/>
  <c r="X50" i="4" s="1"/>
  <c r="W34" i="4"/>
  <c r="W25" i="4"/>
  <c r="W17" i="4"/>
  <c r="W13" i="4"/>
  <c r="W18" i="4"/>
  <c r="W6" i="4"/>
  <c r="X36" i="4"/>
  <c r="W607" i="4"/>
  <c r="W372" i="4"/>
  <c r="W773" i="4"/>
  <c r="W138" i="4"/>
  <c r="W605" i="4"/>
  <c r="W604" i="4"/>
  <c r="W554" i="4"/>
  <c r="W337" i="4"/>
  <c r="W204" i="4"/>
  <c r="W555" i="4"/>
  <c r="W336" i="4"/>
  <c r="W203" i="4"/>
  <c r="W131" i="4"/>
  <c r="W127" i="4"/>
  <c r="W120" i="4"/>
  <c r="W111" i="4"/>
  <c r="W118" i="4"/>
  <c r="W106" i="4"/>
  <c r="W93" i="4"/>
  <c r="W88" i="4"/>
  <c r="W79" i="4"/>
  <c r="W68" i="4"/>
  <c r="W77" i="4"/>
  <c r="W55" i="4"/>
  <c r="W48" i="4"/>
  <c r="W32" i="4"/>
  <c r="X32" i="4" s="1"/>
  <c r="W24" i="4"/>
  <c r="W15" i="4"/>
  <c r="X15" i="4" s="1"/>
  <c r="W22" i="4"/>
  <c r="W9" i="4"/>
  <c r="W2" i="4"/>
  <c r="W606" i="4"/>
  <c r="W253" i="4"/>
  <c r="W552" i="4"/>
  <c r="W415" i="4"/>
  <c r="W335" i="4"/>
  <c r="W202" i="4"/>
  <c r="W130" i="4"/>
  <c r="W121" i="4"/>
  <c r="W112" i="4"/>
  <c r="W108" i="4"/>
  <c r="W116" i="4"/>
  <c r="W104" i="4"/>
  <c r="W95" i="4"/>
  <c r="W87" i="4"/>
  <c r="W78" i="4"/>
  <c r="W67" i="4"/>
  <c r="W75" i="4"/>
  <c r="W49" i="4"/>
  <c r="W35" i="4"/>
  <c r="X35" i="4" s="1"/>
  <c r="W31" i="4"/>
  <c r="W16" i="4"/>
  <c r="W12" i="4"/>
  <c r="W20" i="4"/>
  <c r="W10" i="4"/>
  <c r="W3" i="4"/>
  <c r="W139" i="4"/>
  <c r="W553" i="4"/>
  <c r="W200" i="4"/>
  <c r="W303" i="4"/>
  <c r="W126" i="4"/>
  <c r="W128" i="4"/>
  <c r="W119" i="4"/>
  <c r="W110" i="4"/>
  <c r="W117" i="4"/>
  <c r="W115" i="4"/>
  <c r="W94" i="4"/>
  <c r="W89" i="4"/>
  <c r="W80" i="4"/>
  <c r="W69" i="4"/>
  <c r="W65" i="4"/>
  <c r="W54" i="4"/>
  <c r="W51" i="4"/>
  <c r="W33" i="4"/>
  <c r="W26" i="4"/>
  <c r="W14" i="4"/>
  <c r="W21" i="4"/>
  <c r="W19" i="4"/>
  <c r="W8" i="4"/>
  <c r="W140" i="4"/>
  <c r="J858" i="4"/>
  <c r="X858" i="4" s="1"/>
  <c r="J593" i="4"/>
  <c r="X593" i="4" s="1"/>
  <c r="J326" i="4"/>
  <c r="X326" i="4" s="1"/>
  <c r="J327" i="4"/>
  <c r="X327" i="4" s="1"/>
  <c r="J1042" i="4"/>
  <c r="X1042" i="4" s="1"/>
  <c r="J1044" i="4"/>
  <c r="X1044" i="4" s="1"/>
  <c r="J139" i="4"/>
  <c r="J188" i="4"/>
  <c r="X188" i="4" s="1"/>
  <c r="J137" i="4"/>
  <c r="X137" i="4" s="1"/>
  <c r="J1043" i="4"/>
  <c r="X1043" i="4" s="1"/>
  <c r="J1041" i="4"/>
  <c r="X1041" i="4" s="1"/>
  <c r="J957" i="4"/>
  <c r="X957" i="4" s="1"/>
  <c r="J868" i="4"/>
  <c r="X868" i="4" s="1"/>
  <c r="J870" i="4"/>
  <c r="X870" i="4" s="1"/>
  <c r="J873" i="4"/>
  <c r="X873" i="4" s="1"/>
  <c r="J301" i="4"/>
  <c r="X301" i="4" s="1"/>
  <c r="J338" i="4"/>
  <c r="X338" i="4" s="1"/>
  <c r="J60" i="4"/>
  <c r="X60" i="4" s="1"/>
  <c r="J64" i="4"/>
  <c r="X64" i="4" s="1"/>
  <c r="J107" i="4"/>
  <c r="X107" i="4" s="1"/>
  <c r="J201" i="4"/>
  <c r="X201" i="4" s="1"/>
  <c r="J5" i="4"/>
  <c r="X5" i="4" s="1"/>
  <c r="J251" i="4"/>
  <c r="X251" i="4" s="1"/>
  <c r="J52" i="4"/>
  <c r="X52" i="4" s="1"/>
  <c r="J57" i="4"/>
  <c r="X57" i="4" s="1"/>
  <c r="J53" i="4"/>
  <c r="X53" i="4" s="1"/>
  <c r="J63" i="4"/>
  <c r="X63" i="4" s="1"/>
  <c r="J62" i="4"/>
  <c r="X62" i="4" s="1"/>
  <c r="J8" i="4"/>
  <c r="J7" i="4"/>
  <c r="X7" i="4" s="1"/>
  <c r="J105" i="4"/>
  <c r="X105" i="4" s="1"/>
  <c r="J56" i="4"/>
  <c r="X56" i="4" s="1"/>
  <c r="J11" i="4"/>
  <c r="X11" i="4" s="1"/>
  <c r="J59" i="4"/>
  <c r="X59" i="4" s="1"/>
  <c r="J48" i="4"/>
  <c r="J197" i="4"/>
  <c r="X197" i="4" s="1"/>
  <c r="J100" i="4"/>
  <c r="X100" i="4" s="1"/>
  <c r="J773" i="4"/>
  <c r="J814" i="4"/>
  <c r="X814" i="4" s="1"/>
  <c r="J102" i="4"/>
  <c r="X102" i="4" s="1"/>
  <c r="J103" i="4"/>
  <c r="X103" i="4" s="1"/>
  <c r="J123" i="4"/>
  <c r="X123" i="4" s="1"/>
  <c r="J126" i="4"/>
  <c r="J131" i="4"/>
  <c r="J129" i="4"/>
  <c r="J121" i="4"/>
  <c r="J119" i="4"/>
  <c r="X119" i="4" s="1"/>
  <c r="J112" i="4"/>
  <c r="X112" i="4" s="1"/>
  <c r="J110" i="4"/>
  <c r="J108" i="4"/>
  <c r="J117" i="4"/>
  <c r="J116" i="4"/>
  <c r="J115" i="4"/>
  <c r="J106" i="4"/>
  <c r="X106" i="4" s="1"/>
  <c r="J101" i="4"/>
  <c r="X101" i="4" s="1"/>
  <c r="J96" i="4"/>
  <c r="X96" i="4" s="1"/>
  <c r="J94" i="4"/>
  <c r="J95" i="4"/>
  <c r="J84" i="4"/>
  <c r="X84" i="4" s="1"/>
  <c r="J83" i="4"/>
  <c r="X83" i="4" s="1"/>
  <c r="J86" i="4"/>
  <c r="X86" i="4" s="1"/>
  <c r="J91" i="4"/>
  <c r="X91" i="4" s="1"/>
  <c r="J89" i="4"/>
  <c r="J81" i="4"/>
  <c r="J79" i="4"/>
  <c r="X79" i="4" s="1"/>
  <c r="J70" i="4"/>
  <c r="J68" i="4"/>
  <c r="J66" i="4"/>
  <c r="J77" i="4"/>
  <c r="J76" i="4"/>
  <c r="J74" i="4"/>
  <c r="X74" i="4" s="1"/>
  <c r="J73" i="4"/>
  <c r="X73" i="4" s="1"/>
  <c r="J61" i="4"/>
  <c r="X61" i="4" s="1"/>
  <c r="J54" i="4"/>
  <c r="J49" i="4"/>
  <c r="J51" i="4"/>
  <c r="J46" i="4"/>
  <c r="X46" i="4" s="1"/>
  <c r="J41" i="4"/>
  <c r="X41" i="4" s="1"/>
  <c r="J39" i="4"/>
  <c r="X39" i="4" s="1"/>
  <c r="J29" i="4"/>
  <c r="X29" i="4" s="1"/>
  <c r="J28" i="4"/>
  <c r="X28" i="4" s="1"/>
  <c r="J33" i="4"/>
  <c r="J25" i="4"/>
  <c r="J24" i="4"/>
  <c r="J16" i="4"/>
  <c r="J14" i="4"/>
  <c r="J12" i="4"/>
  <c r="J21" i="4"/>
  <c r="J20" i="4"/>
  <c r="J19" i="4"/>
  <c r="J9" i="4"/>
  <c r="J6" i="4"/>
  <c r="J2" i="4"/>
  <c r="J142" i="4"/>
  <c r="X142" i="4" s="1"/>
  <c r="J141" i="4"/>
  <c r="X141" i="4" s="1"/>
  <c r="J138" i="4"/>
  <c r="J136" i="4"/>
  <c r="X136" i="4" s="1"/>
  <c r="J130" i="4"/>
  <c r="J128" i="4"/>
  <c r="J122" i="4"/>
  <c r="J120" i="4"/>
  <c r="J113" i="4"/>
  <c r="J111" i="4"/>
  <c r="J109" i="4"/>
  <c r="J118" i="4"/>
  <c r="J114" i="4"/>
  <c r="J104" i="4"/>
  <c r="J98" i="4"/>
  <c r="J97" i="4"/>
  <c r="X97" i="4" s="1"/>
  <c r="J93" i="4"/>
  <c r="J82" i="4"/>
  <c r="X82" i="4" s="1"/>
  <c r="J85" i="4"/>
  <c r="X85" i="4" s="1"/>
  <c r="J90" i="4"/>
  <c r="J88" i="4"/>
  <c r="J69" i="4"/>
  <c r="J67" i="4"/>
  <c r="J65" i="4"/>
  <c r="J75" i="4"/>
  <c r="J71" i="4"/>
  <c r="X71" i="4" s="1"/>
  <c r="J58" i="4"/>
  <c r="X58" i="4" s="1"/>
  <c r="J55" i="4"/>
  <c r="J43" i="4"/>
  <c r="X43" i="4" s="1"/>
  <c r="J40" i="4"/>
  <c r="X40" i="4" s="1"/>
  <c r="J38" i="4"/>
  <c r="X38" i="4" s="1"/>
  <c r="J10" i="4"/>
  <c r="J140" i="4"/>
  <c r="J133" i="4"/>
  <c r="X133" i="4" s="1"/>
  <c r="J132" i="4"/>
  <c r="X132" i="4" s="1"/>
  <c r="J135" i="4"/>
  <c r="X135" i="4" s="1"/>
  <c r="J31" i="4"/>
  <c r="J127" i="4"/>
  <c r="X26" i="4" l="1"/>
  <c r="X34" i="4"/>
  <c r="X78" i="4"/>
  <c r="X129" i="4"/>
  <c r="X13" i="4"/>
  <c r="X17" i="4"/>
  <c r="X22" i="4"/>
  <c r="AE3" i="27"/>
  <c r="D41" i="32" s="1"/>
  <c r="X80" i="4"/>
  <c r="X87" i="4"/>
  <c r="X18" i="4"/>
  <c r="X21" i="4"/>
  <c r="X20" i="4"/>
  <c r="X111" i="4"/>
  <c r="X3" i="4"/>
  <c r="X31" i="4"/>
  <c r="X93" i="4"/>
  <c r="X70" i="4"/>
  <c r="X114" i="4"/>
  <c r="X109" i="4"/>
  <c r="X130" i="4"/>
  <c r="X19" i="4"/>
  <c r="X33" i="4"/>
  <c r="X68" i="4"/>
  <c r="X138" i="4"/>
  <c r="X110" i="4"/>
  <c r="X67" i="4"/>
  <c r="X98" i="4"/>
  <c r="X122" i="4"/>
  <c r="X6" i="4"/>
  <c r="X24" i="4"/>
  <c r="X77" i="4"/>
  <c r="X94" i="4"/>
  <c r="X115" i="4"/>
  <c r="X8" i="4"/>
  <c r="X127" i="4"/>
  <c r="X69" i="4"/>
  <c r="X128" i="4"/>
  <c r="X9" i="4"/>
  <c r="X25" i="4"/>
  <c r="X66" i="4"/>
  <c r="X116" i="4"/>
  <c r="X81" i="4"/>
  <c r="X140" i="4"/>
  <c r="X75" i="4"/>
  <c r="X88" i="4"/>
  <c r="X113" i="4"/>
  <c r="X14" i="4"/>
  <c r="X49" i="4"/>
  <c r="X89" i="4"/>
  <c r="X117" i="4"/>
  <c r="X126" i="4"/>
  <c r="X48" i="4"/>
  <c r="X139" i="4"/>
  <c r="X55" i="4"/>
  <c r="X90" i="4"/>
  <c r="X16" i="4"/>
  <c r="X54" i="4"/>
  <c r="X76" i="4"/>
  <c r="X95" i="4"/>
  <c r="X104" i="4"/>
  <c r="X12" i="4"/>
  <c r="X51" i="4"/>
  <c r="X131" i="4"/>
  <c r="X10" i="4"/>
  <c r="X65" i="4"/>
  <c r="X118" i="4"/>
  <c r="X120" i="4"/>
  <c r="X2" i="4"/>
  <c r="X108" i="4"/>
  <c r="X121" i="4"/>
  <c r="X773" i="4"/>
  <c r="J487" i="4"/>
  <c r="X487" i="4" s="1"/>
  <c r="J526" i="4"/>
  <c r="X526" i="4" s="1"/>
  <c r="J577" i="4"/>
  <c r="X577" i="4" s="1"/>
  <c r="J582" i="4"/>
  <c r="X582" i="4" s="1"/>
  <c r="J583" i="4"/>
  <c r="X583" i="4" s="1"/>
  <c r="J584" i="4"/>
  <c r="X584" i="4" s="1"/>
  <c r="J586" i="4"/>
  <c r="X586" i="4" s="1"/>
  <c r="J655" i="4"/>
  <c r="J654" i="4"/>
  <c r="J662" i="4"/>
  <c r="J661" i="4"/>
  <c r="J664" i="4"/>
  <c r="J663" i="4"/>
  <c r="J668" i="4"/>
  <c r="J669" i="4"/>
  <c r="J670" i="4"/>
  <c r="J671" i="4"/>
  <c r="J672" i="4"/>
  <c r="X672" i="4" s="1"/>
  <c r="J666" i="4"/>
  <c r="X666" i="4" s="1"/>
  <c r="J665" i="4"/>
  <c r="X665" i="4" s="1"/>
  <c r="J667" i="4"/>
  <c r="X667" i="4" s="1"/>
  <c r="J674" i="4"/>
  <c r="J673" i="4"/>
  <c r="J675" i="4"/>
  <c r="X675" i="4" s="1"/>
  <c r="J676" i="4"/>
  <c r="J678" i="4"/>
  <c r="J677" i="4"/>
  <c r="J680" i="4"/>
  <c r="X680" i="4" s="1"/>
  <c r="J679" i="4"/>
  <c r="X679" i="4" s="1"/>
  <c r="J685" i="4"/>
  <c r="J684" i="4"/>
  <c r="J689" i="4"/>
  <c r="J688" i="4"/>
  <c r="J687" i="4"/>
  <c r="J686" i="4"/>
  <c r="J691" i="4"/>
  <c r="J690" i="4"/>
  <c r="J693" i="4"/>
  <c r="J692" i="4"/>
  <c r="J700" i="4"/>
  <c r="J701" i="4"/>
  <c r="J702" i="4"/>
  <c r="J704" i="4"/>
  <c r="J703" i="4"/>
  <c r="J695" i="4"/>
  <c r="J694" i="4"/>
  <c r="J697" i="4"/>
  <c r="J696" i="4"/>
  <c r="J699" i="4"/>
  <c r="J698" i="4"/>
  <c r="J706" i="4"/>
  <c r="J705" i="4"/>
  <c r="J708" i="4"/>
  <c r="J707" i="4"/>
  <c r="J711" i="4"/>
  <c r="J712" i="4"/>
  <c r="J713" i="4"/>
  <c r="J714" i="4"/>
  <c r="J710" i="4"/>
  <c r="X710" i="4" s="1"/>
  <c r="J709" i="4"/>
  <c r="X709" i="4" s="1"/>
  <c r="J716" i="4"/>
  <c r="J717" i="4"/>
  <c r="J715" i="4"/>
  <c r="J719" i="4"/>
  <c r="J718" i="4"/>
  <c r="X718" i="4" s="1"/>
  <c r="J720" i="4"/>
  <c r="X720" i="4" s="1"/>
  <c r="J722" i="4"/>
  <c r="X722" i="4" s="1"/>
  <c r="J721" i="4"/>
  <c r="X721" i="4" s="1"/>
  <c r="J725" i="4"/>
  <c r="J724" i="4"/>
  <c r="J729" i="4"/>
  <c r="J728" i="4"/>
  <c r="J731" i="4"/>
  <c r="X731" i="4" s="1"/>
  <c r="J730" i="4"/>
  <c r="X730" i="4" s="1"/>
  <c r="J727" i="4"/>
  <c r="X727" i="4" s="1"/>
  <c r="J726" i="4"/>
  <c r="X726" i="4" s="1"/>
  <c r="J732" i="4"/>
  <c r="J733" i="4"/>
  <c r="J735" i="4"/>
  <c r="J734" i="4"/>
  <c r="J747" i="4"/>
  <c r="X747" i="4" s="1"/>
  <c r="J742" i="4"/>
  <c r="J743" i="4"/>
  <c r="J744" i="4"/>
  <c r="J746" i="4"/>
  <c r="J745" i="4"/>
  <c r="J737" i="4"/>
  <c r="J736" i="4"/>
  <c r="J739" i="4"/>
  <c r="J738" i="4"/>
  <c r="J741" i="4"/>
  <c r="J740" i="4"/>
  <c r="J748" i="4"/>
  <c r="X748" i="4" s="1"/>
  <c r="J749" i="4"/>
  <c r="J751" i="4"/>
  <c r="J750" i="4"/>
  <c r="J756" i="4"/>
  <c r="J757" i="4"/>
  <c r="J758" i="4"/>
  <c r="J759" i="4"/>
  <c r="J760" i="4"/>
  <c r="J761" i="4"/>
  <c r="X761" i="4" s="1"/>
  <c r="J755" i="4"/>
  <c r="X755" i="4" s="1"/>
  <c r="J762" i="4"/>
  <c r="X762" i="4" s="1"/>
  <c r="J753" i="4"/>
  <c r="X753" i="4" s="1"/>
  <c r="J752" i="4"/>
  <c r="X752" i="4" s="1"/>
  <c r="J754" i="4"/>
  <c r="X754" i="4" s="1"/>
  <c r="J764" i="4"/>
  <c r="J765" i="4"/>
  <c r="J763" i="4"/>
  <c r="J766" i="4"/>
  <c r="X766" i="4" s="1"/>
  <c r="J767" i="4"/>
  <c r="J768" i="4"/>
  <c r="X768" i="4" s="1"/>
  <c r="J769" i="4"/>
  <c r="X769" i="4" s="1"/>
  <c r="J770" i="4"/>
  <c r="J775" i="4"/>
  <c r="J774" i="4"/>
  <c r="J772" i="4"/>
  <c r="J771" i="4"/>
  <c r="J776" i="4"/>
  <c r="J777" i="4"/>
  <c r="J778" i="4"/>
  <c r="J779" i="4"/>
  <c r="J791" i="4"/>
  <c r="X791" i="4" s="1"/>
  <c r="J786" i="4"/>
  <c r="J787" i="4"/>
  <c r="J789" i="4"/>
  <c r="J788" i="4"/>
  <c r="J790" i="4"/>
  <c r="J780" i="4"/>
  <c r="X780" i="4" s="1"/>
  <c r="J781" i="4"/>
  <c r="J783" i="4"/>
  <c r="J782" i="4"/>
  <c r="J785" i="4"/>
  <c r="J784" i="4"/>
  <c r="J792" i="4"/>
  <c r="X792" i="4" s="1"/>
  <c r="J793" i="4"/>
  <c r="J795" i="4"/>
  <c r="J794" i="4"/>
  <c r="J800" i="4"/>
  <c r="J801" i="4"/>
  <c r="J802" i="4"/>
  <c r="J803" i="4"/>
  <c r="J804" i="4"/>
  <c r="X804" i="4" s="1"/>
  <c r="J797" i="4"/>
  <c r="X797" i="4" s="1"/>
  <c r="J796" i="4"/>
  <c r="X796" i="4" s="1"/>
  <c r="J798" i="4"/>
  <c r="X798" i="4" s="1"/>
  <c r="J799" i="4"/>
  <c r="X799" i="4" s="1"/>
  <c r="J806" i="4"/>
  <c r="J805" i="4"/>
  <c r="J808" i="4"/>
  <c r="J807" i="4"/>
  <c r="J809" i="4"/>
  <c r="J810" i="4"/>
  <c r="J818" i="4"/>
  <c r="J820" i="4"/>
  <c r="J819" i="4"/>
  <c r="J816" i="4"/>
  <c r="J817" i="4"/>
  <c r="J815" i="4"/>
  <c r="J821" i="4"/>
  <c r="J822" i="4"/>
  <c r="J823" i="4"/>
  <c r="J824" i="4"/>
  <c r="J831" i="4"/>
  <c r="J832" i="4"/>
  <c r="J833" i="4"/>
  <c r="J835" i="4"/>
  <c r="J834" i="4"/>
  <c r="J826" i="4"/>
  <c r="J825" i="4"/>
  <c r="J828" i="4"/>
  <c r="J827" i="4"/>
  <c r="J830" i="4"/>
  <c r="J829" i="4"/>
  <c r="X829" i="4" s="1"/>
  <c r="J836" i="4"/>
  <c r="X836" i="4" s="1"/>
  <c r="J837" i="4"/>
  <c r="J839" i="4"/>
  <c r="J838" i="4"/>
  <c r="J844" i="4"/>
  <c r="J845" i="4"/>
  <c r="J846" i="4"/>
  <c r="J847" i="4"/>
  <c r="J841" i="4"/>
  <c r="X841" i="4" s="1"/>
  <c r="J840" i="4"/>
  <c r="X840" i="4" s="1"/>
  <c r="J842" i="4"/>
  <c r="X842" i="4" s="1"/>
  <c r="J843" i="4"/>
  <c r="X843" i="4" s="1"/>
  <c r="J852" i="4"/>
  <c r="X852" i="4" s="1"/>
  <c r="J853" i="4"/>
  <c r="X853" i="4" s="1"/>
  <c r="J851" i="4"/>
  <c r="X851" i="4" s="1"/>
  <c r="J850" i="4"/>
  <c r="X850" i="4" s="1"/>
  <c r="J848" i="4"/>
  <c r="X848" i="4" s="1"/>
  <c r="J849" i="4"/>
  <c r="X849" i="4" s="1"/>
  <c r="J854" i="4"/>
  <c r="J856" i="4"/>
  <c r="J855" i="4"/>
  <c r="J857" i="4"/>
  <c r="J861" i="4"/>
  <c r="J860" i="4"/>
  <c r="J862" i="4"/>
  <c r="J863" i="4"/>
  <c r="J864" i="4"/>
  <c r="J865" i="4"/>
  <c r="J867" i="4"/>
  <c r="J866" i="4"/>
  <c r="J874" i="4"/>
  <c r="X874" i="4" s="1"/>
  <c r="J869" i="4"/>
  <c r="X869" i="4" s="1"/>
  <c r="J871" i="4"/>
  <c r="J872" i="4"/>
  <c r="J875" i="4"/>
  <c r="J876" i="4"/>
  <c r="J877" i="4"/>
  <c r="J878" i="4"/>
  <c r="J879" i="4"/>
  <c r="J880" i="4"/>
  <c r="J881" i="4"/>
  <c r="J882" i="4"/>
  <c r="J883" i="4"/>
  <c r="J885" i="4"/>
  <c r="J884" i="4"/>
  <c r="J887" i="4"/>
  <c r="J886" i="4"/>
  <c r="J889" i="4"/>
  <c r="J888" i="4"/>
  <c r="J893" i="4"/>
  <c r="J894" i="4"/>
  <c r="J895" i="4"/>
  <c r="J896" i="4"/>
  <c r="J897" i="4"/>
  <c r="J898" i="4"/>
  <c r="J890" i="4"/>
  <c r="X890" i="4" s="1"/>
  <c r="J892" i="4"/>
  <c r="X892" i="4" s="1"/>
  <c r="J891" i="4"/>
  <c r="X891" i="4" s="1"/>
  <c r="J901" i="4"/>
  <c r="J899" i="4"/>
  <c r="J900" i="4"/>
  <c r="J902" i="4"/>
  <c r="J904" i="4"/>
  <c r="J903" i="4"/>
  <c r="J905" i="4"/>
  <c r="X905" i="4" s="1"/>
  <c r="J906" i="4"/>
  <c r="X906" i="4" s="1"/>
  <c r="J908" i="4"/>
  <c r="J907" i="4"/>
  <c r="J909" i="4"/>
  <c r="J910" i="4"/>
  <c r="J912" i="4"/>
  <c r="J911" i="4"/>
  <c r="J913" i="4"/>
  <c r="J914" i="4"/>
  <c r="J916" i="4"/>
  <c r="J915" i="4"/>
  <c r="J917" i="4"/>
  <c r="X917" i="4" s="1"/>
  <c r="J918" i="4"/>
  <c r="X918" i="4" s="1"/>
  <c r="J920" i="4"/>
  <c r="X920" i="4" s="1"/>
  <c r="J919" i="4"/>
  <c r="X919" i="4" s="1"/>
  <c r="J922" i="4"/>
  <c r="J921" i="4"/>
  <c r="J923" i="4"/>
  <c r="J924" i="4"/>
  <c r="J925" i="4"/>
  <c r="J926" i="4"/>
  <c r="J927" i="4"/>
  <c r="J932" i="4"/>
  <c r="J933" i="4"/>
  <c r="J934" i="4"/>
  <c r="J929" i="4"/>
  <c r="J928" i="4"/>
  <c r="J930" i="4"/>
  <c r="J931" i="4"/>
  <c r="X931" i="4" s="1"/>
  <c r="J936" i="4"/>
  <c r="X936" i="4" s="1"/>
  <c r="J937" i="4"/>
  <c r="X937" i="4" s="1"/>
  <c r="J935" i="4"/>
  <c r="X935" i="4" s="1"/>
  <c r="J939" i="4"/>
  <c r="X939" i="4" s="1"/>
  <c r="J938" i="4"/>
  <c r="X938" i="4" s="1"/>
  <c r="J940" i="4"/>
  <c r="X940" i="4" s="1"/>
  <c r="J941" i="4"/>
  <c r="J943" i="4"/>
  <c r="J942" i="4"/>
  <c r="J945" i="4"/>
  <c r="X945" i="4" s="1"/>
  <c r="J944" i="4"/>
  <c r="X944" i="4" s="1"/>
  <c r="J951" i="4"/>
  <c r="J950" i="4"/>
  <c r="J948" i="4"/>
  <c r="J947" i="4"/>
  <c r="J949" i="4"/>
  <c r="J954" i="4"/>
  <c r="J955" i="4"/>
  <c r="J952" i="4"/>
  <c r="J953" i="4"/>
  <c r="J959" i="4"/>
  <c r="J960" i="4"/>
  <c r="J958" i="4"/>
  <c r="J956" i="4"/>
  <c r="J962" i="4"/>
  <c r="J961" i="4"/>
  <c r="J964" i="4"/>
  <c r="J963" i="4"/>
  <c r="J966" i="4"/>
  <c r="J965" i="4"/>
  <c r="J968" i="4"/>
  <c r="X968" i="4" s="1"/>
  <c r="J970" i="4"/>
  <c r="X970" i="4" s="1"/>
  <c r="J967" i="4"/>
  <c r="X967" i="4" s="1"/>
  <c r="J969" i="4"/>
  <c r="X969" i="4" s="1"/>
  <c r="J973" i="4"/>
  <c r="X973" i="4" s="1"/>
  <c r="J971" i="4"/>
  <c r="X971" i="4" s="1"/>
  <c r="J972" i="4"/>
  <c r="X972" i="4" s="1"/>
  <c r="J975" i="4"/>
  <c r="X975" i="4" s="1"/>
  <c r="J976" i="4"/>
  <c r="X976" i="4" s="1"/>
  <c r="J974" i="4"/>
  <c r="X974" i="4" s="1"/>
  <c r="J978" i="4"/>
  <c r="J977" i="4"/>
  <c r="J980" i="4"/>
  <c r="J979" i="4"/>
  <c r="J984" i="4"/>
  <c r="J985" i="4"/>
  <c r="J986" i="4"/>
  <c r="J987" i="4"/>
  <c r="X987" i="4" s="1"/>
  <c r="J988" i="4"/>
  <c r="X988" i="4" s="1"/>
  <c r="J982" i="4"/>
  <c r="X982" i="4" s="1"/>
  <c r="J981" i="4"/>
  <c r="X981" i="4" s="1"/>
  <c r="J983" i="4"/>
  <c r="X983" i="4" s="1"/>
  <c r="J991" i="4"/>
  <c r="J989" i="4"/>
  <c r="J990" i="4"/>
  <c r="J994" i="4"/>
  <c r="X994" i="4" s="1"/>
  <c r="J997" i="4"/>
  <c r="X997" i="4" s="1"/>
  <c r="J995" i="4"/>
  <c r="X995" i="4" s="1"/>
  <c r="J992" i="4"/>
  <c r="X992" i="4" s="1"/>
  <c r="J996" i="4"/>
  <c r="X996" i="4" s="1"/>
  <c r="J993" i="4"/>
  <c r="X993" i="4" s="1"/>
  <c r="J999" i="4"/>
  <c r="X999" i="4" s="1"/>
  <c r="J998" i="4"/>
  <c r="X998" i="4" s="1"/>
  <c r="J1047" i="4"/>
  <c r="X1047" i="4" s="1"/>
  <c r="J1045" i="4"/>
  <c r="J1046" i="4"/>
  <c r="J1001" i="4"/>
  <c r="J1002" i="4"/>
  <c r="J1003" i="4"/>
  <c r="J1004" i="4"/>
  <c r="J1007" i="4"/>
  <c r="J1008" i="4"/>
  <c r="J1005" i="4"/>
  <c r="J1006" i="4"/>
  <c r="J1011" i="4"/>
  <c r="J1012" i="4"/>
  <c r="J1009" i="4"/>
  <c r="J1010" i="4"/>
  <c r="J1013" i="4"/>
  <c r="J1014" i="4"/>
  <c r="J1015" i="4"/>
  <c r="J1016" i="4"/>
  <c r="J1017" i="4"/>
  <c r="J1018" i="4"/>
  <c r="J1021" i="4"/>
  <c r="X1021" i="4" s="1"/>
  <c r="J1022" i="4"/>
  <c r="X1022" i="4" s="1"/>
  <c r="J1019" i="4"/>
  <c r="X1019" i="4" s="1"/>
  <c r="J1020" i="4"/>
  <c r="X1020" i="4" s="1"/>
  <c r="J1023" i="4"/>
  <c r="J1025" i="4"/>
  <c r="J1024" i="4"/>
  <c r="J1027" i="4"/>
  <c r="J1026" i="4"/>
  <c r="J1029" i="4"/>
  <c r="J1028" i="4"/>
  <c r="J1033" i="4"/>
  <c r="X1033" i="4" s="1"/>
  <c r="J1034" i="4"/>
  <c r="J1035" i="4"/>
  <c r="J1036" i="4"/>
  <c r="J1037" i="4"/>
  <c r="X1037" i="4" s="1"/>
  <c r="J1038" i="4"/>
  <c r="X1038" i="4" s="1"/>
  <c r="J1039" i="4"/>
  <c r="X1039" i="4" s="1"/>
  <c r="J1040" i="4"/>
  <c r="X1040" i="4" s="1"/>
  <c r="J1030" i="4"/>
  <c r="X1030" i="4" s="1"/>
  <c r="J1031" i="4"/>
  <c r="X1031" i="4" s="1"/>
  <c r="J1032" i="4"/>
  <c r="X1032" i="4" s="1"/>
  <c r="J1049" i="4"/>
  <c r="J1050" i="4"/>
  <c r="J1051" i="4"/>
  <c r="J1052" i="4"/>
  <c r="J1053" i="4"/>
  <c r="J1054" i="4"/>
  <c r="J1055" i="4"/>
  <c r="J1056" i="4"/>
  <c r="J1057" i="4"/>
  <c r="J1058" i="4"/>
  <c r="J1059" i="4"/>
  <c r="J1060" i="4"/>
  <c r="J1061" i="4"/>
  <c r="J1062" i="4"/>
  <c r="J1063" i="4"/>
  <c r="J1064" i="4"/>
  <c r="J1065" i="4"/>
  <c r="J1066" i="4"/>
  <c r="J1067" i="4"/>
  <c r="J1068" i="4"/>
  <c r="J1069" i="4"/>
  <c r="J1070" i="4"/>
  <c r="J1071" i="4"/>
  <c r="J1072" i="4"/>
  <c r="J1073" i="4"/>
  <c r="J1074" i="4"/>
  <c r="J1075" i="4"/>
  <c r="J1076" i="4"/>
  <c r="J1077" i="4"/>
  <c r="J1078" i="4"/>
  <c r="J1079" i="4"/>
  <c r="J1080" i="4"/>
  <c r="J1081" i="4"/>
  <c r="J1082" i="4"/>
  <c r="J1083" i="4"/>
  <c r="J1084" i="4"/>
  <c r="J1085" i="4"/>
  <c r="J1086" i="4"/>
  <c r="J1087" i="4"/>
  <c r="J1088" i="4"/>
  <c r="J1089" i="4"/>
  <c r="J1090" i="4"/>
  <c r="J1091" i="4"/>
  <c r="J1092" i="4"/>
  <c r="J1093" i="4"/>
  <c r="J1094" i="4"/>
  <c r="J1095" i="4"/>
  <c r="J1096" i="4"/>
  <c r="J1097" i="4"/>
  <c r="J1098" i="4"/>
  <c r="J146" i="4"/>
  <c r="J227" i="4"/>
  <c r="X227" i="4" s="1"/>
  <c r="J314" i="4"/>
  <c r="X314" i="4" s="1"/>
  <c r="J353" i="4"/>
  <c r="X353" i="4" s="1"/>
  <c r="J416" i="4"/>
  <c r="X416" i="4" s="1"/>
  <c r="J440" i="4"/>
  <c r="X440" i="4" s="1"/>
  <c r="J4" i="4"/>
  <c r="F173" i="4"/>
  <c r="F174" i="4"/>
  <c r="F148" i="4"/>
  <c r="F145" i="4"/>
  <c r="F146" i="4"/>
  <c r="F149" i="4"/>
  <c r="F151" i="4"/>
  <c r="F153" i="4"/>
  <c r="F152" i="4"/>
  <c r="F155" i="4"/>
  <c r="F154" i="4"/>
  <c r="F183" i="4"/>
  <c r="F184" i="4"/>
  <c r="F185" i="4"/>
  <c r="F187" i="4"/>
  <c r="F189" i="4"/>
  <c r="F186" i="4"/>
  <c r="F191" i="4"/>
  <c r="F212" i="4"/>
  <c r="F211" i="4"/>
  <c r="F215" i="4"/>
  <c r="F213" i="4"/>
  <c r="F214" i="4"/>
  <c r="F205" i="4"/>
  <c r="F206" i="4"/>
  <c r="F207" i="4"/>
  <c r="F208" i="4"/>
  <c r="F209" i="4"/>
  <c r="F210" i="4"/>
  <c r="F216" i="4"/>
  <c r="F217" i="4"/>
  <c r="F218" i="4"/>
  <c r="F219" i="4"/>
  <c r="F223" i="4"/>
  <c r="F224" i="4"/>
  <c r="F225" i="4"/>
  <c r="F226" i="4"/>
  <c r="F227" i="4"/>
  <c r="F228" i="4"/>
  <c r="F229" i="4"/>
  <c r="F221" i="4"/>
  <c r="F220" i="4"/>
  <c r="F222" i="4"/>
  <c r="F194" i="4"/>
  <c r="F195" i="4"/>
  <c r="F199" i="4"/>
  <c r="F198" i="4"/>
  <c r="F196" i="4"/>
  <c r="F200" i="4"/>
  <c r="F202" i="4"/>
  <c r="F203" i="4"/>
  <c r="F204" i="4"/>
  <c r="F233" i="4"/>
  <c r="F232" i="4"/>
  <c r="F230" i="4"/>
  <c r="F234" i="4"/>
  <c r="F231" i="4"/>
  <c r="F235" i="4"/>
  <c r="F237" i="4"/>
  <c r="F236" i="4"/>
  <c r="F238" i="4"/>
  <c r="F240" i="4"/>
  <c r="F239" i="4"/>
  <c r="F241" i="4"/>
  <c r="F242" i="4"/>
  <c r="F263" i="4"/>
  <c r="F262" i="4"/>
  <c r="F266" i="4"/>
  <c r="F265" i="4"/>
  <c r="F264" i="4"/>
  <c r="F257" i="4"/>
  <c r="F256" i="4"/>
  <c r="F259" i="4"/>
  <c r="F258" i="4"/>
  <c r="F261" i="4"/>
  <c r="F260" i="4"/>
  <c r="F268" i="4"/>
  <c r="F267" i="4"/>
  <c r="F270" i="4"/>
  <c r="F269" i="4"/>
  <c r="F274" i="4"/>
  <c r="F275" i="4"/>
  <c r="F276" i="4"/>
  <c r="F277" i="4"/>
  <c r="F278" i="4"/>
  <c r="F272" i="4"/>
  <c r="F273" i="4"/>
  <c r="F245" i="4"/>
  <c r="F246" i="4"/>
  <c r="F249" i="4"/>
  <c r="F250" i="4"/>
  <c r="F247" i="4"/>
  <c r="F248" i="4"/>
  <c r="F252" i="4"/>
  <c r="F253" i="4"/>
  <c r="F255" i="4"/>
  <c r="F254" i="4"/>
  <c r="F279" i="4"/>
  <c r="F281" i="4"/>
  <c r="F283" i="4"/>
  <c r="F280" i="4"/>
  <c r="F282" i="4"/>
  <c r="F284" i="4"/>
  <c r="F285" i="4"/>
  <c r="F288" i="4"/>
  <c r="F286" i="4"/>
  <c r="F289" i="4"/>
  <c r="F287" i="4"/>
  <c r="F290" i="4"/>
  <c r="F310" i="4"/>
  <c r="F311" i="4"/>
  <c r="F312" i="4"/>
  <c r="F313" i="4"/>
  <c r="F304" i="4"/>
  <c r="F305" i="4"/>
  <c r="F306" i="4"/>
  <c r="F307" i="4"/>
  <c r="F308" i="4"/>
  <c r="F309" i="4"/>
  <c r="F315" i="4"/>
  <c r="F317" i="4"/>
  <c r="F316" i="4"/>
  <c r="F318" i="4"/>
  <c r="F320" i="4"/>
  <c r="F321" i="4"/>
  <c r="F322" i="4"/>
  <c r="F323" i="4"/>
  <c r="F319" i="4"/>
  <c r="F294" i="4"/>
  <c r="F293" i="4"/>
  <c r="F295" i="4"/>
  <c r="F298" i="4"/>
  <c r="F296" i="4"/>
  <c r="F297" i="4"/>
  <c r="F299" i="4"/>
  <c r="F300" i="4"/>
  <c r="F302" i="4"/>
  <c r="F303" i="4"/>
  <c r="F325" i="4"/>
  <c r="F324" i="4"/>
  <c r="F328" i="4"/>
  <c r="F352" i="4"/>
  <c r="F351" i="4"/>
  <c r="F346" i="4"/>
  <c r="F347" i="4"/>
  <c r="F349" i="4"/>
  <c r="F348" i="4"/>
  <c r="F350" i="4"/>
  <c r="F340" i="4"/>
  <c r="F341" i="4"/>
  <c r="F342" i="4"/>
  <c r="F343" i="4"/>
  <c r="F344" i="4"/>
  <c r="F345" i="4"/>
  <c r="F354" i="4"/>
  <c r="F355" i="4"/>
  <c r="F356" i="4"/>
  <c r="F357" i="4"/>
  <c r="F361" i="4"/>
  <c r="F362" i="4"/>
  <c r="F363" i="4"/>
  <c r="F364" i="4"/>
  <c r="F353" i="4"/>
  <c r="F359" i="4"/>
  <c r="F358" i="4"/>
  <c r="F360" i="4"/>
  <c r="F330" i="4"/>
  <c r="F329" i="4"/>
  <c r="F332" i="4"/>
  <c r="F331" i="4"/>
  <c r="F334" i="4"/>
  <c r="F333" i="4"/>
  <c r="F335" i="4"/>
  <c r="F336" i="4"/>
  <c r="F337" i="4"/>
  <c r="F339" i="4"/>
  <c r="F367" i="4"/>
  <c r="F365" i="4"/>
  <c r="F368" i="4"/>
  <c r="F366" i="4"/>
  <c r="F369" i="4"/>
  <c r="F383" i="4"/>
  <c r="F384" i="4"/>
  <c r="F378" i="4"/>
  <c r="F379" i="4"/>
  <c r="F381" i="4"/>
  <c r="F380" i="4"/>
  <c r="F382" i="4"/>
  <c r="F374" i="4"/>
  <c r="F375" i="4"/>
  <c r="F376" i="4"/>
  <c r="F377" i="4"/>
  <c r="F386" i="4"/>
  <c r="F385" i="4"/>
  <c r="F388" i="4"/>
  <c r="F387" i="4"/>
  <c r="F392" i="4"/>
  <c r="F393" i="4"/>
  <c r="F394" i="4"/>
  <c r="F395" i="4"/>
  <c r="F396" i="4"/>
  <c r="F390" i="4"/>
  <c r="F389" i="4"/>
  <c r="F391" i="4"/>
  <c r="F371" i="4"/>
  <c r="F372" i="4"/>
  <c r="F373" i="4"/>
  <c r="F400" i="4"/>
  <c r="F398" i="4"/>
  <c r="F401" i="4"/>
  <c r="F399" i="4"/>
  <c r="F402" i="4"/>
  <c r="F397" i="4"/>
  <c r="F405" i="4"/>
  <c r="F403" i="4"/>
  <c r="F406" i="4"/>
  <c r="F404" i="4"/>
  <c r="F407" i="4"/>
  <c r="F426" i="4"/>
  <c r="F427" i="4"/>
  <c r="F428" i="4"/>
  <c r="F422" i="4"/>
  <c r="F421" i="4"/>
  <c r="F424" i="4"/>
  <c r="F423" i="4"/>
  <c r="F425" i="4"/>
  <c r="F416" i="4"/>
  <c r="F418" i="4"/>
  <c r="F417" i="4"/>
  <c r="F420" i="4"/>
  <c r="F419" i="4"/>
  <c r="F429" i="4"/>
  <c r="F430" i="4"/>
  <c r="F435" i="4"/>
  <c r="F436" i="4"/>
  <c r="F437" i="4"/>
  <c r="F438" i="4"/>
  <c r="F439" i="4"/>
  <c r="F433" i="4"/>
  <c r="F434" i="4"/>
  <c r="F440" i="4"/>
  <c r="F431" i="4"/>
  <c r="F432" i="4"/>
  <c r="F409" i="4"/>
  <c r="F408" i="4"/>
  <c r="F412" i="4"/>
  <c r="F413" i="4"/>
  <c r="F410" i="4"/>
  <c r="F411" i="4"/>
  <c r="F414" i="4"/>
  <c r="F415" i="4"/>
  <c r="F441" i="4"/>
  <c r="F443" i="4"/>
  <c r="F442" i="4"/>
  <c r="F445" i="4"/>
  <c r="F446" i="4"/>
  <c r="F444" i="4"/>
  <c r="F447" i="4"/>
  <c r="F471" i="4"/>
  <c r="F470" i="4"/>
  <c r="F465" i="4"/>
  <c r="F466" i="4"/>
  <c r="F468" i="4"/>
  <c r="F467" i="4"/>
  <c r="F469" i="4"/>
  <c r="F460" i="4"/>
  <c r="F459" i="4"/>
  <c r="F462" i="4"/>
  <c r="F461" i="4"/>
  <c r="F464" i="4"/>
  <c r="F463" i="4"/>
  <c r="F474" i="4"/>
  <c r="F473" i="4"/>
  <c r="F475" i="4"/>
  <c r="F476" i="4"/>
  <c r="F484" i="4"/>
  <c r="F485" i="4"/>
  <c r="F486" i="4"/>
  <c r="F487" i="4"/>
  <c r="F472" i="4"/>
  <c r="F449" i="4"/>
  <c r="F450" i="4"/>
  <c r="F451" i="4"/>
  <c r="F452" i="4"/>
  <c r="F453" i="4"/>
  <c r="F454" i="4"/>
  <c r="F456" i="4"/>
  <c r="F455" i="4"/>
  <c r="F458" i="4"/>
  <c r="F457" i="4"/>
  <c r="F512" i="4"/>
  <c r="F513" i="4"/>
  <c r="F515" i="4"/>
  <c r="F514" i="4"/>
  <c r="F516" i="4"/>
  <c r="F506" i="4"/>
  <c r="F505" i="4"/>
  <c r="F509" i="4"/>
  <c r="F508" i="4"/>
  <c r="F507" i="4"/>
  <c r="F511" i="4"/>
  <c r="F510" i="4"/>
  <c r="F518" i="4"/>
  <c r="F517" i="4"/>
  <c r="F525" i="4"/>
  <c r="F526" i="4"/>
  <c r="F496" i="4"/>
  <c r="F495" i="4"/>
  <c r="F498" i="4"/>
  <c r="F497" i="4"/>
  <c r="F499" i="4"/>
  <c r="F500" i="4"/>
  <c r="F501" i="4"/>
  <c r="F502" i="4"/>
  <c r="F504" i="4"/>
  <c r="F503" i="4"/>
  <c r="F483" i="4"/>
  <c r="F481" i="4"/>
  <c r="F480" i="4"/>
  <c r="F482" i="4"/>
  <c r="F478" i="4"/>
  <c r="F477" i="4"/>
  <c r="F479" i="4"/>
  <c r="F489" i="4"/>
  <c r="F488" i="4"/>
  <c r="F490" i="4"/>
  <c r="F492" i="4"/>
  <c r="F524" i="4"/>
  <c r="F521" i="4"/>
  <c r="F523" i="4"/>
  <c r="F522" i="4"/>
  <c r="F520" i="4"/>
  <c r="F519" i="4"/>
  <c r="F527" i="4"/>
  <c r="F530" i="4"/>
  <c r="F529" i="4"/>
  <c r="F528" i="4"/>
  <c r="F533" i="4"/>
  <c r="F531" i="4"/>
  <c r="F534" i="4"/>
  <c r="F535" i="4"/>
  <c r="F532" i="4"/>
  <c r="F536" i="4"/>
  <c r="F537" i="4"/>
  <c r="F538" i="4"/>
  <c r="F539" i="4"/>
  <c r="F545" i="4"/>
  <c r="F544" i="4"/>
  <c r="F547" i="4"/>
  <c r="F548" i="4"/>
  <c r="F546" i="4"/>
  <c r="F549" i="4"/>
  <c r="F550" i="4"/>
  <c r="F551" i="4"/>
  <c r="F553" i="4"/>
  <c r="F552" i="4"/>
  <c r="F555" i="4"/>
  <c r="F554" i="4"/>
  <c r="F564" i="4"/>
  <c r="F563" i="4"/>
  <c r="F566" i="4"/>
  <c r="F565" i="4"/>
  <c r="F567" i="4"/>
  <c r="F556" i="4"/>
  <c r="F558" i="4"/>
  <c r="F557" i="4"/>
  <c r="F560" i="4"/>
  <c r="F559" i="4"/>
  <c r="F562" i="4"/>
  <c r="F561" i="4"/>
  <c r="F569" i="4"/>
  <c r="F568" i="4"/>
  <c r="F575" i="4"/>
  <c r="F576" i="4"/>
  <c r="F578" i="4"/>
  <c r="F579" i="4"/>
  <c r="F572" i="4"/>
  <c r="F574" i="4"/>
  <c r="F573" i="4"/>
  <c r="F577" i="4"/>
  <c r="F571" i="4"/>
  <c r="F570" i="4"/>
  <c r="F580" i="4"/>
  <c r="F581" i="4"/>
  <c r="F582" i="4"/>
  <c r="F583" i="4"/>
  <c r="F589" i="4"/>
  <c r="F591" i="4"/>
  <c r="F584" i="4"/>
  <c r="F587" i="4"/>
  <c r="F588" i="4"/>
  <c r="F586" i="4"/>
  <c r="F590" i="4"/>
  <c r="F592" i="4"/>
  <c r="F596" i="4"/>
  <c r="F597" i="4"/>
  <c r="F601" i="4"/>
  <c r="F600" i="4"/>
  <c r="F603" i="4"/>
  <c r="F602" i="4"/>
  <c r="F599" i="4"/>
  <c r="F598" i="4"/>
  <c r="F604" i="4"/>
  <c r="F605" i="4"/>
  <c r="F606" i="4"/>
  <c r="F607" i="4"/>
  <c r="F614" i="4"/>
  <c r="F615" i="4"/>
  <c r="F616" i="4"/>
  <c r="F618" i="4"/>
  <c r="F617" i="4"/>
  <c r="F609" i="4"/>
  <c r="F608" i="4"/>
  <c r="F611" i="4"/>
  <c r="F610" i="4"/>
  <c r="F613" i="4"/>
  <c r="F612" i="4"/>
  <c r="F619" i="4"/>
  <c r="F620" i="4"/>
  <c r="F622" i="4"/>
  <c r="F621" i="4"/>
  <c r="F626" i="4"/>
  <c r="F627" i="4"/>
  <c r="F628" i="4"/>
  <c r="F629" i="4"/>
  <c r="F630" i="4"/>
  <c r="F631" i="4"/>
  <c r="F624" i="4"/>
  <c r="F623" i="4"/>
  <c r="F625" i="4"/>
  <c r="F640" i="4"/>
  <c r="F632" i="4"/>
  <c r="F636" i="4"/>
  <c r="F638" i="4"/>
  <c r="F634" i="4"/>
  <c r="F635" i="4"/>
  <c r="F633" i="4"/>
  <c r="F639" i="4"/>
  <c r="F637" i="4"/>
  <c r="F641" i="4"/>
  <c r="F644" i="4"/>
  <c r="F643" i="4"/>
  <c r="F642" i="4"/>
  <c r="F646" i="4"/>
  <c r="F645" i="4"/>
  <c r="F648" i="4"/>
  <c r="F649" i="4"/>
  <c r="F650" i="4"/>
  <c r="F651" i="4"/>
  <c r="F656" i="4"/>
  <c r="F657" i="4"/>
  <c r="F658" i="4"/>
  <c r="F660" i="4"/>
  <c r="F659" i="4"/>
  <c r="F653" i="4"/>
  <c r="F652" i="4"/>
  <c r="F655" i="4"/>
  <c r="F654" i="4"/>
  <c r="F662" i="4"/>
  <c r="F661" i="4"/>
  <c r="F664" i="4"/>
  <c r="F663" i="4"/>
  <c r="F668" i="4"/>
  <c r="F669" i="4"/>
  <c r="F670" i="4"/>
  <c r="F671" i="4"/>
  <c r="F672" i="4"/>
  <c r="F666" i="4"/>
  <c r="F665" i="4"/>
  <c r="F667" i="4"/>
  <c r="F674" i="4"/>
  <c r="F673" i="4"/>
  <c r="F675" i="4"/>
  <c r="F676" i="4"/>
  <c r="F678" i="4"/>
  <c r="F677" i="4"/>
  <c r="F680" i="4"/>
  <c r="F679" i="4"/>
  <c r="F685" i="4"/>
  <c r="F684" i="4"/>
  <c r="F689" i="4"/>
  <c r="F688" i="4"/>
  <c r="F687" i="4"/>
  <c r="F686" i="4"/>
  <c r="F691" i="4"/>
  <c r="F690" i="4"/>
  <c r="F693" i="4"/>
  <c r="F692" i="4"/>
  <c r="F700" i="4"/>
  <c r="F701" i="4"/>
  <c r="F702" i="4"/>
  <c r="F704" i="4"/>
  <c r="F703" i="4"/>
  <c r="F695" i="4"/>
  <c r="F694" i="4"/>
  <c r="F697" i="4"/>
  <c r="F696" i="4"/>
  <c r="F699" i="4"/>
  <c r="F698" i="4"/>
  <c r="F706" i="4"/>
  <c r="F705" i="4"/>
  <c r="F708" i="4"/>
  <c r="F707" i="4"/>
  <c r="F711" i="4"/>
  <c r="F712" i="4"/>
  <c r="F713" i="4"/>
  <c r="F714" i="4"/>
  <c r="F710" i="4"/>
  <c r="F709" i="4"/>
  <c r="F716" i="4"/>
  <c r="F717" i="4"/>
  <c r="F715" i="4"/>
  <c r="F719" i="4"/>
  <c r="F718" i="4"/>
  <c r="F720" i="4"/>
  <c r="F722" i="4"/>
  <c r="F721" i="4"/>
  <c r="F725" i="4"/>
  <c r="F724" i="4"/>
  <c r="F729" i="4"/>
  <c r="F728" i="4"/>
  <c r="F731" i="4"/>
  <c r="F730" i="4"/>
  <c r="F727" i="4"/>
  <c r="F726" i="4"/>
  <c r="F732" i="4"/>
  <c r="F733" i="4"/>
  <c r="F735" i="4"/>
  <c r="F734" i="4"/>
  <c r="F747" i="4"/>
  <c r="F742" i="4"/>
  <c r="F743" i="4"/>
  <c r="F744" i="4"/>
  <c r="F746" i="4"/>
  <c r="F745" i="4"/>
  <c r="F737" i="4"/>
  <c r="F736" i="4"/>
  <c r="F739" i="4"/>
  <c r="F738" i="4"/>
  <c r="F741" i="4"/>
  <c r="F740" i="4"/>
  <c r="F748" i="4"/>
  <c r="F749" i="4"/>
  <c r="F751" i="4"/>
  <c r="F750" i="4"/>
  <c r="F756" i="4"/>
  <c r="F757" i="4"/>
  <c r="F758" i="4"/>
  <c r="F759" i="4"/>
  <c r="F760" i="4"/>
  <c r="F761" i="4"/>
  <c r="F755" i="4"/>
  <c r="F762" i="4"/>
  <c r="F753" i="4"/>
  <c r="F752" i="4"/>
  <c r="F754" i="4"/>
  <c r="F764" i="4"/>
  <c r="F765" i="4"/>
  <c r="F763" i="4"/>
  <c r="F766" i="4"/>
  <c r="F767" i="4"/>
  <c r="F768" i="4"/>
  <c r="F769" i="4"/>
  <c r="F770" i="4"/>
  <c r="F775" i="4"/>
  <c r="F774" i="4"/>
  <c r="F772" i="4"/>
  <c r="F771" i="4"/>
  <c r="F776" i="4"/>
  <c r="F777" i="4"/>
  <c r="F778" i="4"/>
  <c r="F779" i="4"/>
  <c r="F791" i="4"/>
  <c r="F786" i="4"/>
  <c r="F787" i="4"/>
  <c r="F789" i="4"/>
  <c r="F788" i="4"/>
  <c r="F790" i="4"/>
  <c r="F780" i="4"/>
  <c r="F781" i="4"/>
  <c r="F783" i="4"/>
  <c r="F782" i="4"/>
  <c r="F785" i="4"/>
  <c r="F784" i="4"/>
  <c r="F792" i="4"/>
  <c r="F793" i="4"/>
  <c r="F795" i="4"/>
  <c r="F794" i="4"/>
  <c r="F800" i="4"/>
  <c r="F801" i="4"/>
  <c r="F802" i="4"/>
  <c r="F803" i="4"/>
  <c r="F804" i="4"/>
  <c r="F797" i="4"/>
  <c r="F796" i="4"/>
  <c r="F798" i="4"/>
  <c r="F799" i="4"/>
  <c r="F806" i="4"/>
  <c r="F805" i="4"/>
  <c r="F808" i="4"/>
  <c r="F807" i="4"/>
  <c r="F809" i="4"/>
  <c r="F810" i="4"/>
  <c r="F818" i="4"/>
  <c r="F820" i="4"/>
  <c r="F819" i="4"/>
  <c r="F816" i="4"/>
  <c r="F817" i="4"/>
  <c r="F815" i="4"/>
  <c r="F821" i="4"/>
  <c r="F822" i="4"/>
  <c r="F823" i="4"/>
  <c r="F824" i="4"/>
  <c r="F831" i="4"/>
  <c r="F834" i="4"/>
  <c r="F826" i="4"/>
  <c r="F825" i="4"/>
  <c r="F828" i="4"/>
  <c r="F827" i="4"/>
  <c r="F830" i="4"/>
  <c r="F829" i="4"/>
  <c r="F836" i="4"/>
  <c r="F837" i="4"/>
  <c r="F839" i="4"/>
  <c r="F838" i="4"/>
  <c r="F844" i="4"/>
  <c r="F845" i="4"/>
  <c r="F846" i="4"/>
  <c r="F847" i="4"/>
  <c r="F841" i="4"/>
  <c r="F840" i="4"/>
  <c r="F842" i="4"/>
  <c r="F843" i="4"/>
  <c r="F852" i="4"/>
  <c r="F853" i="4"/>
  <c r="F851" i="4"/>
  <c r="F850" i="4"/>
  <c r="F848" i="4"/>
  <c r="F849" i="4"/>
  <c r="F854" i="4"/>
  <c r="F856" i="4"/>
  <c r="F855" i="4"/>
  <c r="F857" i="4"/>
  <c r="F861" i="4"/>
  <c r="F860" i="4"/>
  <c r="F862" i="4"/>
  <c r="F863" i="4"/>
  <c r="F864" i="4"/>
  <c r="F865" i="4"/>
  <c r="F867" i="4"/>
  <c r="F866" i="4"/>
  <c r="F874" i="4"/>
  <c r="F869" i="4"/>
  <c r="F871" i="4"/>
  <c r="F872" i="4"/>
  <c r="F875" i="4"/>
  <c r="F876" i="4"/>
  <c r="F877" i="4"/>
  <c r="F878" i="4"/>
  <c r="F879" i="4"/>
  <c r="F880" i="4"/>
  <c r="F881" i="4"/>
  <c r="F882" i="4"/>
  <c r="F883" i="4"/>
  <c r="F885" i="4"/>
  <c r="F884" i="4"/>
  <c r="F887" i="4"/>
  <c r="F886" i="4"/>
  <c r="F889" i="4"/>
  <c r="F888" i="4"/>
  <c r="F893" i="4"/>
  <c r="F894" i="4"/>
  <c r="F895" i="4"/>
  <c r="F896" i="4"/>
  <c r="F897" i="4"/>
  <c r="F898" i="4"/>
  <c r="F890" i="4"/>
  <c r="F892" i="4"/>
  <c r="F891" i="4"/>
  <c r="F901" i="4"/>
  <c r="F899" i="4"/>
  <c r="F900" i="4"/>
  <c r="F902" i="4"/>
  <c r="F904" i="4"/>
  <c r="F903" i="4"/>
  <c r="F905" i="4"/>
  <c r="F906" i="4"/>
  <c r="F908" i="4"/>
  <c r="F907" i="4"/>
  <c r="F909" i="4"/>
  <c r="F910" i="4"/>
  <c r="F912" i="4"/>
  <c r="F911" i="4"/>
  <c r="F913" i="4"/>
  <c r="F914" i="4"/>
  <c r="F916" i="4"/>
  <c r="F915" i="4"/>
  <c r="F917" i="4"/>
  <c r="F918" i="4"/>
  <c r="F920" i="4"/>
  <c r="F919" i="4"/>
  <c r="F922" i="4"/>
  <c r="F921" i="4"/>
  <c r="F923" i="4"/>
  <c r="F924" i="4"/>
  <c r="F925" i="4"/>
  <c r="F926" i="4"/>
  <c r="F927" i="4"/>
  <c r="F932" i="4"/>
  <c r="F933" i="4"/>
  <c r="F934" i="4"/>
  <c r="F929" i="4"/>
  <c r="F928" i="4"/>
  <c r="F930" i="4"/>
  <c r="F931" i="4"/>
  <c r="F936" i="4"/>
  <c r="F937" i="4"/>
  <c r="F935" i="4"/>
  <c r="F939" i="4"/>
  <c r="F938" i="4"/>
  <c r="F940" i="4"/>
  <c r="F941" i="4"/>
  <c r="F943" i="4"/>
  <c r="F942" i="4"/>
  <c r="F945" i="4"/>
  <c r="F944" i="4"/>
  <c r="F951" i="4"/>
  <c r="F950" i="4"/>
  <c r="F948" i="4"/>
  <c r="F947" i="4"/>
  <c r="F949" i="4"/>
  <c r="F954" i="4"/>
  <c r="F955" i="4"/>
  <c r="F952" i="4"/>
  <c r="F953" i="4"/>
  <c r="F959" i="4"/>
  <c r="F960" i="4"/>
  <c r="F958" i="4"/>
  <c r="F956" i="4"/>
  <c r="F962" i="4"/>
  <c r="F961" i="4"/>
  <c r="F964" i="4"/>
  <c r="F963" i="4"/>
  <c r="F966" i="4"/>
  <c r="F965" i="4"/>
  <c r="F968" i="4"/>
  <c r="F970" i="4"/>
  <c r="F967" i="4"/>
  <c r="F969" i="4"/>
  <c r="F973" i="4"/>
  <c r="F971" i="4"/>
  <c r="F972" i="4"/>
  <c r="F975" i="4"/>
  <c r="F976" i="4"/>
  <c r="F974" i="4"/>
  <c r="F978" i="4"/>
  <c r="F977" i="4"/>
  <c r="F980" i="4"/>
  <c r="F979" i="4"/>
  <c r="F984" i="4"/>
  <c r="F985" i="4"/>
  <c r="F986" i="4"/>
  <c r="F987" i="4"/>
  <c r="F988" i="4"/>
  <c r="F982" i="4"/>
  <c r="F981" i="4"/>
  <c r="F983" i="4"/>
  <c r="F991" i="4"/>
  <c r="F989" i="4"/>
  <c r="F990" i="4"/>
  <c r="F994" i="4"/>
  <c r="F997" i="4"/>
  <c r="F995" i="4"/>
  <c r="F992" i="4"/>
  <c r="F996" i="4"/>
  <c r="F993" i="4"/>
  <c r="F999" i="4"/>
  <c r="F998" i="4"/>
  <c r="F1047" i="4"/>
  <c r="F1045" i="4"/>
  <c r="F1046" i="4"/>
  <c r="F1001" i="4"/>
  <c r="F1002" i="4"/>
  <c r="F1003" i="4"/>
  <c r="F1004" i="4"/>
  <c r="F1007" i="4"/>
  <c r="F1008" i="4"/>
  <c r="F1005" i="4"/>
  <c r="F1006" i="4"/>
  <c r="F1011" i="4"/>
  <c r="F1012" i="4"/>
  <c r="F1009" i="4"/>
  <c r="F1010" i="4"/>
  <c r="F1013" i="4"/>
  <c r="F1014" i="4"/>
  <c r="F1015" i="4"/>
  <c r="F1016" i="4"/>
  <c r="F1017" i="4"/>
  <c r="F1018" i="4"/>
  <c r="F1021" i="4"/>
  <c r="F1022" i="4"/>
  <c r="F1019" i="4"/>
  <c r="F1020" i="4"/>
  <c r="F1023" i="4"/>
  <c r="F1025" i="4"/>
  <c r="F1024" i="4"/>
  <c r="F1027" i="4"/>
  <c r="F1026" i="4"/>
  <c r="F1029" i="4"/>
  <c r="F1028" i="4"/>
  <c r="F1033" i="4"/>
  <c r="F1034" i="4"/>
  <c r="F1035" i="4"/>
  <c r="F1036" i="4"/>
  <c r="F1037" i="4"/>
  <c r="F1038" i="4"/>
  <c r="F1039" i="4"/>
  <c r="F1040" i="4"/>
  <c r="F1030" i="4"/>
  <c r="F1031" i="4"/>
  <c r="F1032" i="4"/>
  <c r="F1049" i="4"/>
  <c r="F1050" i="4"/>
  <c r="F1051" i="4"/>
  <c r="F1052" i="4"/>
  <c r="F1053" i="4"/>
  <c r="F1054" i="4"/>
  <c r="F1055" i="4"/>
  <c r="F1056" i="4"/>
  <c r="F1057" i="4"/>
  <c r="F1058" i="4"/>
  <c r="F1059" i="4"/>
  <c r="F1060" i="4"/>
  <c r="F1061" i="4"/>
  <c r="F1062" i="4"/>
  <c r="F1063" i="4"/>
  <c r="F1064" i="4"/>
  <c r="F1065" i="4"/>
  <c r="F1066" i="4"/>
  <c r="F1067" i="4"/>
  <c r="F1068" i="4"/>
  <c r="F1069" i="4"/>
  <c r="F1070" i="4"/>
  <c r="F1071" i="4"/>
  <c r="F1072" i="4"/>
  <c r="F1073" i="4"/>
  <c r="F1074" i="4"/>
  <c r="F1075" i="4"/>
  <c r="F1076" i="4"/>
  <c r="F1077" i="4"/>
  <c r="F1078" i="4"/>
  <c r="F1079" i="4"/>
  <c r="F1080" i="4"/>
  <c r="F1081" i="4"/>
  <c r="F1082" i="4"/>
  <c r="F1083" i="4"/>
  <c r="F1084" i="4"/>
  <c r="F1085" i="4"/>
  <c r="F1086" i="4"/>
  <c r="F1087" i="4"/>
  <c r="F1088" i="4"/>
  <c r="F1089" i="4"/>
  <c r="F1090" i="4"/>
  <c r="F1091" i="4"/>
  <c r="F1092" i="4"/>
  <c r="F1093" i="4"/>
  <c r="F1094" i="4"/>
  <c r="F1095" i="4"/>
  <c r="F1096" i="4"/>
  <c r="F1097" i="4"/>
  <c r="F1098" i="4"/>
  <c r="F175" i="4"/>
  <c r="F181" i="4"/>
  <c r="F182" i="4"/>
  <c r="F163" i="4"/>
  <c r="F162" i="4"/>
  <c r="F164" i="4"/>
  <c r="F166" i="4"/>
  <c r="F165" i="4"/>
  <c r="F157" i="4"/>
  <c r="F156" i="4"/>
  <c r="F159" i="4"/>
  <c r="F158" i="4"/>
  <c r="F161" i="4"/>
  <c r="F160" i="4"/>
  <c r="F167" i="4"/>
  <c r="F168" i="4"/>
  <c r="F171" i="4"/>
  <c r="F169" i="4"/>
  <c r="F172" i="4"/>
  <c r="F170" i="4"/>
  <c r="F176" i="4"/>
  <c r="F177" i="4"/>
  <c r="F178" i="4"/>
  <c r="F179" i="4"/>
  <c r="F180" i="4"/>
  <c r="F4" i="4"/>
  <c r="I162" i="4"/>
  <c r="I164" i="4"/>
  <c r="I166" i="4"/>
  <c r="I165" i="4"/>
  <c r="I157" i="4"/>
  <c r="I156" i="4"/>
  <c r="I159" i="4"/>
  <c r="I158" i="4"/>
  <c r="I161" i="4"/>
  <c r="I160" i="4"/>
  <c r="I167" i="4"/>
  <c r="I168" i="4"/>
  <c r="I171" i="4"/>
  <c r="I169" i="4"/>
  <c r="I172" i="4"/>
  <c r="I170" i="4"/>
  <c r="I176" i="4"/>
  <c r="I177" i="4"/>
  <c r="I178" i="4"/>
  <c r="I179" i="4"/>
  <c r="I180" i="4"/>
  <c r="I175" i="4"/>
  <c r="I181" i="4"/>
  <c r="I182" i="4"/>
  <c r="I173" i="4"/>
  <c r="I174" i="4"/>
  <c r="I148" i="4"/>
  <c r="I145" i="4"/>
  <c r="I146" i="4"/>
  <c r="I149" i="4"/>
  <c r="I151" i="4"/>
  <c r="I153" i="4"/>
  <c r="I152" i="4"/>
  <c r="I155" i="4"/>
  <c r="I154" i="4"/>
  <c r="I183" i="4"/>
  <c r="I184" i="4"/>
  <c r="I185" i="4"/>
  <c r="I187" i="4"/>
  <c r="I189" i="4"/>
  <c r="I186" i="4"/>
  <c r="I191" i="4"/>
  <c r="I212" i="4"/>
  <c r="I211" i="4"/>
  <c r="I215" i="4"/>
  <c r="I213" i="4"/>
  <c r="I214" i="4"/>
  <c r="I205" i="4"/>
  <c r="I206" i="4"/>
  <c r="I207" i="4"/>
  <c r="I208" i="4"/>
  <c r="I209" i="4"/>
  <c r="I210" i="4"/>
  <c r="I216" i="4"/>
  <c r="I217" i="4"/>
  <c r="I218" i="4"/>
  <c r="I219" i="4"/>
  <c r="I223" i="4"/>
  <c r="I224" i="4"/>
  <c r="I225" i="4"/>
  <c r="I226" i="4"/>
  <c r="I227" i="4"/>
  <c r="I228" i="4"/>
  <c r="I229" i="4"/>
  <c r="I221" i="4"/>
  <c r="I220" i="4"/>
  <c r="I222" i="4"/>
  <c r="I194" i="4"/>
  <c r="I195" i="4"/>
  <c r="I199" i="4"/>
  <c r="I198" i="4"/>
  <c r="I196" i="4"/>
  <c r="I200" i="4"/>
  <c r="I202" i="4"/>
  <c r="I203" i="4"/>
  <c r="I204" i="4"/>
  <c r="I233" i="4"/>
  <c r="I232" i="4"/>
  <c r="I230" i="4"/>
  <c r="I234" i="4"/>
  <c r="I231" i="4"/>
  <c r="I235" i="4"/>
  <c r="I237" i="4"/>
  <c r="I236" i="4"/>
  <c r="I238" i="4"/>
  <c r="I240" i="4"/>
  <c r="I239" i="4"/>
  <c r="I241" i="4"/>
  <c r="I242" i="4"/>
  <c r="I263" i="4"/>
  <c r="I262" i="4"/>
  <c r="I266" i="4"/>
  <c r="I265" i="4"/>
  <c r="I264" i="4"/>
  <c r="I257" i="4"/>
  <c r="I256" i="4"/>
  <c r="I259" i="4"/>
  <c r="I258" i="4"/>
  <c r="I261" i="4"/>
  <c r="I260" i="4"/>
  <c r="I268" i="4"/>
  <c r="I267" i="4"/>
  <c r="I270" i="4"/>
  <c r="I269" i="4"/>
  <c r="I274" i="4"/>
  <c r="I275" i="4"/>
  <c r="I276" i="4"/>
  <c r="I277" i="4"/>
  <c r="I278" i="4"/>
  <c r="I272" i="4"/>
  <c r="I271" i="4"/>
  <c r="I273" i="4"/>
  <c r="I245" i="4"/>
  <c r="I246" i="4"/>
  <c r="I249" i="4"/>
  <c r="I250" i="4"/>
  <c r="I247" i="4"/>
  <c r="I248" i="4"/>
  <c r="I252" i="4"/>
  <c r="I253" i="4"/>
  <c r="I255" i="4"/>
  <c r="I254" i="4"/>
  <c r="I279" i="4"/>
  <c r="I281" i="4"/>
  <c r="I283" i="4"/>
  <c r="I280" i="4"/>
  <c r="I282" i="4"/>
  <c r="I284" i="4"/>
  <c r="I285" i="4"/>
  <c r="I288" i="4"/>
  <c r="I286" i="4"/>
  <c r="I289" i="4"/>
  <c r="I287" i="4"/>
  <c r="I290" i="4"/>
  <c r="I310" i="4"/>
  <c r="I311" i="4"/>
  <c r="I312" i="4"/>
  <c r="I313" i="4"/>
  <c r="I304" i="4"/>
  <c r="I305" i="4"/>
  <c r="I306" i="4"/>
  <c r="I307" i="4"/>
  <c r="I308" i="4"/>
  <c r="I309" i="4"/>
  <c r="I315" i="4"/>
  <c r="I317" i="4"/>
  <c r="I316" i="4"/>
  <c r="I318" i="4"/>
  <c r="I320" i="4"/>
  <c r="I321" i="4"/>
  <c r="I322" i="4"/>
  <c r="I323" i="4"/>
  <c r="I319" i="4"/>
  <c r="I294" i="4"/>
  <c r="I293" i="4"/>
  <c r="I295" i="4"/>
  <c r="I298" i="4"/>
  <c r="I296" i="4"/>
  <c r="I297" i="4"/>
  <c r="I299" i="4"/>
  <c r="I300" i="4"/>
  <c r="I302" i="4"/>
  <c r="I303" i="4"/>
  <c r="I325" i="4"/>
  <c r="I324" i="4"/>
  <c r="I328" i="4"/>
  <c r="I352" i="4"/>
  <c r="I351" i="4"/>
  <c r="I346" i="4"/>
  <c r="I347" i="4"/>
  <c r="I349" i="4"/>
  <c r="I348" i="4"/>
  <c r="I350" i="4"/>
  <c r="I340" i="4"/>
  <c r="I341" i="4"/>
  <c r="I342" i="4"/>
  <c r="I343" i="4"/>
  <c r="I344" i="4"/>
  <c r="I345" i="4"/>
  <c r="I354" i="4"/>
  <c r="I355" i="4"/>
  <c r="I356" i="4"/>
  <c r="I357" i="4"/>
  <c r="I361" i="4"/>
  <c r="I362" i="4"/>
  <c r="I363" i="4"/>
  <c r="I364" i="4"/>
  <c r="I353" i="4"/>
  <c r="I359" i="4"/>
  <c r="I358" i="4"/>
  <c r="I360" i="4"/>
  <c r="I330" i="4"/>
  <c r="I329" i="4"/>
  <c r="I332" i="4"/>
  <c r="I331" i="4"/>
  <c r="I334" i="4"/>
  <c r="I333" i="4"/>
  <c r="I335" i="4"/>
  <c r="I336" i="4"/>
  <c r="I337" i="4"/>
  <c r="I339" i="4"/>
  <c r="I367" i="4"/>
  <c r="I365" i="4"/>
  <c r="I368" i="4"/>
  <c r="I366" i="4"/>
  <c r="I369" i="4"/>
  <c r="I383" i="4"/>
  <c r="I384" i="4"/>
  <c r="I378" i="4"/>
  <c r="I379" i="4"/>
  <c r="I381" i="4"/>
  <c r="I380" i="4"/>
  <c r="I382" i="4"/>
  <c r="I374" i="4"/>
  <c r="I375" i="4"/>
  <c r="I376" i="4"/>
  <c r="I377" i="4"/>
  <c r="I386" i="4"/>
  <c r="I385" i="4"/>
  <c r="I388" i="4"/>
  <c r="I387" i="4"/>
  <c r="I392" i="4"/>
  <c r="I393" i="4"/>
  <c r="I394" i="4"/>
  <c r="I395" i="4"/>
  <c r="I396" i="4"/>
  <c r="I390" i="4"/>
  <c r="I389" i="4"/>
  <c r="I391" i="4"/>
  <c r="I371" i="4"/>
  <c r="I372" i="4"/>
  <c r="I373" i="4"/>
  <c r="I400" i="4"/>
  <c r="I398" i="4"/>
  <c r="I401" i="4"/>
  <c r="I399" i="4"/>
  <c r="I402" i="4"/>
  <c r="I397" i="4"/>
  <c r="I405" i="4"/>
  <c r="I403" i="4"/>
  <c r="I406" i="4"/>
  <c r="I404" i="4"/>
  <c r="I407" i="4"/>
  <c r="I426" i="4"/>
  <c r="I427" i="4"/>
  <c r="I428" i="4"/>
  <c r="I422" i="4"/>
  <c r="I421" i="4"/>
  <c r="I424" i="4"/>
  <c r="I423" i="4"/>
  <c r="I425" i="4"/>
  <c r="I416" i="4"/>
  <c r="I418" i="4"/>
  <c r="I417" i="4"/>
  <c r="I420" i="4"/>
  <c r="I419" i="4"/>
  <c r="I429" i="4"/>
  <c r="I430" i="4"/>
  <c r="I435" i="4"/>
  <c r="I436" i="4"/>
  <c r="I437" i="4"/>
  <c r="I438" i="4"/>
  <c r="I439" i="4"/>
  <c r="I433" i="4"/>
  <c r="I434" i="4"/>
  <c r="I440" i="4"/>
  <c r="I431" i="4"/>
  <c r="I432" i="4"/>
  <c r="I409" i="4"/>
  <c r="I408" i="4"/>
  <c r="I412" i="4"/>
  <c r="I413" i="4"/>
  <c r="I410" i="4"/>
  <c r="I411" i="4"/>
  <c r="I414" i="4"/>
  <c r="I415" i="4"/>
  <c r="I441" i="4"/>
  <c r="I443" i="4"/>
  <c r="I442" i="4"/>
  <c r="I445" i="4"/>
  <c r="I446" i="4"/>
  <c r="I444" i="4"/>
  <c r="I447" i="4"/>
  <c r="I471" i="4"/>
  <c r="I470" i="4"/>
  <c r="I465" i="4"/>
  <c r="I466" i="4"/>
  <c r="I468" i="4"/>
  <c r="I467" i="4"/>
  <c r="I469" i="4"/>
  <c r="I460" i="4"/>
  <c r="I459" i="4"/>
  <c r="I462" i="4"/>
  <c r="I461" i="4"/>
  <c r="I464" i="4"/>
  <c r="I463" i="4"/>
  <c r="I474" i="4"/>
  <c r="I473" i="4"/>
  <c r="I475" i="4"/>
  <c r="I476" i="4"/>
  <c r="I484" i="4"/>
  <c r="I485" i="4"/>
  <c r="I486" i="4"/>
  <c r="I472" i="4"/>
  <c r="I449" i="4"/>
  <c r="I450" i="4"/>
  <c r="I451" i="4"/>
  <c r="I452" i="4"/>
  <c r="I453" i="4"/>
  <c r="I454" i="4"/>
  <c r="I456" i="4"/>
  <c r="I455" i="4"/>
  <c r="I458" i="4"/>
  <c r="I457" i="4"/>
  <c r="I512" i="4"/>
  <c r="I513" i="4"/>
  <c r="I515" i="4"/>
  <c r="I514" i="4"/>
  <c r="I516" i="4"/>
  <c r="I506" i="4"/>
  <c r="I505" i="4"/>
  <c r="I509" i="4"/>
  <c r="I508" i="4"/>
  <c r="I507" i="4"/>
  <c r="I511" i="4"/>
  <c r="I510" i="4"/>
  <c r="I518" i="4"/>
  <c r="I517" i="4"/>
  <c r="I525" i="4"/>
  <c r="I526" i="4"/>
  <c r="I496" i="4"/>
  <c r="I495" i="4"/>
  <c r="I498" i="4"/>
  <c r="I497" i="4"/>
  <c r="I499" i="4"/>
  <c r="I500" i="4"/>
  <c r="I501" i="4"/>
  <c r="I502" i="4"/>
  <c r="I504" i="4"/>
  <c r="I503" i="4"/>
  <c r="I483" i="4"/>
  <c r="I481" i="4"/>
  <c r="I480" i="4"/>
  <c r="I482" i="4"/>
  <c r="I478" i="4"/>
  <c r="I477" i="4"/>
  <c r="I479" i="4"/>
  <c r="I489" i="4"/>
  <c r="I488" i="4"/>
  <c r="I490" i="4"/>
  <c r="I492" i="4"/>
  <c r="I524" i="4"/>
  <c r="I521" i="4"/>
  <c r="I523" i="4"/>
  <c r="I522" i="4"/>
  <c r="I520" i="4"/>
  <c r="I519" i="4"/>
  <c r="I527" i="4"/>
  <c r="I530" i="4"/>
  <c r="I529" i="4"/>
  <c r="I528" i="4"/>
  <c r="I533" i="4"/>
  <c r="I531" i="4"/>
  <c r="I534" i="4"/>
  <c r="I535" i="4"/>
  <c r="I532" i="4"/>
  <c r="I536" i="4"/>
  <c r="I537" i="4"/>
  <c r="I538" i="4"/>
  <c r="I539" i="4"/>
  <c r="I545" i="4"/>
  <c r="I544" i="4"/>
  <c r="I547" i="4"/>
  <c r="I548" i="4"/>
  <c r="I546" i="4"/>
  <c r="I549" i="4"/>
  <c r="I550" i="4"/>
  <c r="I551" i="4"/>
  <c r="I553" i="4"/>
  <c r="I552" i="4"/>
  <c r="I555" i="4"/>
  <c r="I554" i="4"/>
  <c r="I564" i="4"/>
  <c r="I563" i="4"/>
  <c r="I566" i="4"/>
  <c r="I565" i="4"/>
  <c r="I567" i="4"/>
  <c r="I556" i="4"/>
  <c r="I558" i="4"/>
  <c r="I557" i="4"/>
  <c r="I560" i="4"/>
  <c r="I559" i="4"/>
  <c r="I562" i="4"/>
  <c r="I561" i="4"/>
  <c r="I569" i="4"/>
  <c r="I568" i="4"/>
  <c r="I575" i="4"/>
  <c r="I576" i="4"/>
  <c r="I578" i="4"/>
  <c r="I579" i="4"/>
  <c r="I572" i="4"/>
  <c r="I574" i="4"/>
  <c r="I573" i="4"/>
  <c r="I571" i="4"/>
  <c r="I570" i="4"/>
  <c r="I580" i="4"/>
  <c r="I581" i="4"/>
  <c r="I589" i="4"/>
  <c r="I591" i="4"/>
  <c r="I587" i="4"/>
  <c r="I588" i="4"/>
  <c r="I590" i="4"/>
  <c r="I592" i="4"/>
  <c r="I596" i="4"/>
  <c r="I597" i="4"/>
  <c r="I601" i="4"/>
  <c r="I600" i="4"/>
  <c r="I603" i="4"/>
  <c r="I602" i="4"/>
  <c r="I599" i="4"/>
  <c r="I598" i="4"/>
  <c r="I604" i="4"/>
  <c r="I605" i="4"/>
  <c r="I606" i="4"/>
  <c r="I607" i="4"/>
  <c r="I614" i="4"/>
  <c r="I615" i="4"/>
  <c r="I616" i="4"/>
  <c r="I618" i="4"/>
  <c r="I617" i="4"/>
  <c r="I609" i="4"/>
  <c r="I608" i="4"/>
  <c r="I611" i="4"/>
  <c r="I610" i="4"/>
  <c r="I613" i="4"/>
  <c r="I612" i="4"/>
  <c r="I619" i="4"/>
  <c r="I620" i="4"/>
  <c r="I622" i="4"/>
  <c r="I621" i="4"/>
  <c r="I626" i="4"/>
  <c r="I627" i="4"/>
  <c r="I628" i="4"/>
  <c r="I629" i="4"/>
  <c r="I630" i="4"/>
  <c r="I631" i="4"/>
  <c r="I624" i="4"/>
  <c r="I623" i="4"/>
  <c r="I625" i="4"/>
  <c r="I640" i="4"/>
  <c r="I632" i="4"/>
  <c r="I636" i="4"/>
  <c r="I638" i="4"/>
  <c r="I634" i="4"/>
  <c r="I635" i="4"/>
  <c r="I633" i="4"/>
  <c r="I639" i="4"/>
  <c r="I637" i="4"/>
  <c r="I641" i="4"/>
  <c r="I644" i="4"/>
  <c r="I643" i="4"/>
  <c r="I642" i="4"/>
  <c r="I646" i="4"/>
  <c r="I645" i="4"/>
  <c r="I648" i="4"/>
  <c r="I649" i="4"/>
  <c r="I650" i="4"/>
  <c r="I651" i="4"/>
  <c r="I656" i="4"/>
  <c r="I657" i="4"/>
  <c r="I658" i="4"/>
  <c r="I660" i="4"/>
  <c r="I659" i="4"/>
  <c r="I653" i="4"/>
  <c r="I652" i="4"/>
  <c r="I655" i="4"/>
  <c r="I654" i="4"/>
  <c r="I662" i="4"/>
  <c r="I661" i="4"/>
  <c r="I664" i="4"/>
  <c r="I663" i="4"/>
  <c r="I668" i="4"/>
  <c r="I669" i="4"/>
  <c r="I670" i="4"/>
  <c r="I671" i="4"/>
  <c r="I672" i="4"/>
  <c r="I666" i="4"/>
  <c r="I665" i="4"/>
  <c r="I667" i="4"/>
  <c r="I674" i="4"/>
  <c r="I673" i="4"/>
  <c r="I675" i="4"/>
  <c r="I676" i="4"/>
  <c r="I678" i="4"/>
  <c r="I677" i="4"/>
  <c r="I680" i="4"/>
  <c r="I679" i="4"/>
  <c r="I685" i="4"/>
  <c r="I684" i="4"/>
  <c r="I689" i="4"/>
  <c r="I688" i="4"/>
  <c r="I687" i="4"/>
  <c r="I686" i="4"/>
  <c r="I691" i="4"/>
  <c r="I690" i="4"/>
  <c r="I693" i="4"/>
  <c r="I692" i="4"/>
  <c r="I700" i="4"/>
  <c r="I701" i="4"/>
  <c r="I702" i="4"/>
  <c r="I704" i="4"/>
  <c r="I703" i="4"/>
  <c r="I695" i="4"/>
  <c r="I694" i="4"/>
  <c r="I697" i="4"/>
  <c r="I696" i="4"/>
  <c r="I699" i="4"/>
  <c r="I698" i="4"/>
  <c r="I706" i="4"/>
  <c r="I705" i="4"/>
  <c r="I708" i="4"/>
  <c r="I707" i="4"/>
  <c r="I711" i="4"/>
  <c r="I712" i="4"/>
  <c r="I713" i="4"/>
  <c r="I714" i="4"/>
  <c r="I710" i="4"/>
  <c r="I709" i="4"/>
  <c r="I716" i="4"/>
  <c r="I717" i="4"/>
  <c r="I715" i="4"/>
  <c r="I719" i="4"/>
  <c r="I718" i="4"/>
  <c r="I720" i="4"/>
  <c r="I722" i="4"/>
  <c r="I721" i="4"/>
  <c r="I725" i="4"/>
  <c r="I724" i="4"/>
  <c r="I729" i="4"/>
  <c r="I728" i="4"/>
  <c r="I731" i="4"/>
  <c r="I730" i="4"/>
  <c r="I727" i="4"/>
  <c r="I726" i="4"/>
  <c r="I732" i="4"/>
  <c r="I733" i="4"/>
  <c r="I735" i="4"/>
  <c r="I734" i="4"/>
  <c r="I747" i="4"/>
  <c r="I742" i="4"/>
  <c r="I743" i="4"/>
  <c r="I744" i="4"/>
  <c r="I746" i="4"/>
  <c r="I745" i="4"/>
  <c r="I737" i="4"/>
  <c r="I736" i="4"/>
  <c r="I739" i="4"/>
  <c r="I738" i="4"/>
  <c r="I741" i="4"/>
  <c r="I740" i="4"/>
  <c r="I748" i="4"/>
  <c r="I749" i="4"/>
  <c r="I751" i="4"/>
  <c r="I750" i="4"/>
  <c r="I756" i="4"/>
  <c r="I757" i="4"/>
  <c r="I758" i="4"/>
  <c r="I759" i="4"/>
  <c r="I760" i="4"/>
  <c r="I761" i="4"/>
  <c r="I755" i="4"/>
  <c r="I753" i="4"/>
  <c r="I752" i="4"/>
  <c r="I754" i="4"/>
  <c r="I764" i="4"/>
  <c r="I765" i="4"/>
  <c r="I763" i="4"/>
  <c r="I766" i="4"/>
  <c r="I767" i="4"/>
  <c r="I768" i="4"/>
  <c r="I769" i="4"/>
  <c r="I770" i="4"/>
  <c r="I775" i="4"/>
  <c r="I774" i="4"/>
  <c r="I772" i="4"/>
  <c r="I771" i="4"/>
  <c r="I776" i="4"/>
  <c r="I777" i="4"/>
  <c r="I778" i="4"/>
  <c r="I779" i="4"/>
  <c r="I791" i="4"/>
  <c r="I786" i="4"/>
  <c r="I787" i="4"/>
  <c r="I789" i="4"/>
  <c r="I788" i="4"/>
  <c r="I790" i="4"/>
  <c r="I780" i="4"/>
  <c r="I781" i="4"/>
  <c r="I783" i="4"/>
  <c r="I782" i="4"/>
  <c r="I785" i="4"/>
  <c r="I784" i="4"/>
  <c r="I792" i="4"/>
  <c r="I793" i="4"/>
  <c r="I795" i="4"/>
  <c r="I794" i="4"/>
  <c r="I800" i="4"/>
  <c r="I801" i="4"/>
  <c r="I802" i="4"/>
  <c r="I803" i="4"/>
  <c r="I804" i="4"/>
  <c r="I797" i="4"/>
  <c r="I796" i="4"/>
  <c r="I798" i="4"/>
  <c r="I799" i="4"/>
  <c r="I806" i="4"/>
  <c r="I805" i="4"/>
  <c r="I808" i="4"/>
  <c r="I807" i="4"/>
  <c r="I809" i="4"/>
  <c r="I810" i="4"/>
  <c r="I818" i="4"/>
  <c r="I820" i="4"/>
  <c r="I819" i="4"/>
  <c r="I816" i="4"/>
  <c r="I817" i="4"/>
  <c r="I815" i="4"/>
  <c r="I821" i="4"/>
  <c r="I822" i="4"/>
  <c r="I823" i="4"/>
  <c r="I824" i="4"/>
  <c r="I831" i="4"/>
  <c r="I832" i="4"/>
  <c r="I833" i="4"/>
  <c r="I835" i="4"/>
  <c r="I834" i="4"/>
  <c r="I826" i="4"/>
  <c r="I825" i="4"/>
  <c r="I828" i="4"/>
  <c r="I827" i="4"/>
  <c r="I830" i="4"/>
  <c r="I829" i="4"/>
  <c r="I836" i="4"/>
  <c r="I837" i="4"/>
  <c r="I839" i="4"/>
  <c r="I838" i="4"/>
  <c r="I844" i="4"/>
  <c r="I845" i="4"/>
  <c r="I846" i="4"/>
  <c r="I847" i="4"/>
  <c r="I841" i="4"/>
  <c r="I840" i="4"/>
  <c r="I842" i="4"/>
  <c r="I843" i="4"/>
  <c r="I852" i="4"/>
  <c r="I853" i="4"/>
  <c r="I851" i="4"/>
  <c r="I850" i="4"/>
  <c r="I848" i="4"/>
  <c r="I849" i="4"/>
  <c r="I854" i="4"/>
  <c r="I856" i="4"/>
  <c r="I855" i="4"/>
  <c r="I857" i="4"/>
  <c r="I861" i="4"/>
  <c r="I860" i="4"/>
  <c r="I862" i="4"/>
  <c r="I863" i="4"/>
  <c r="I864" i="4"/>
  <c r="I865" i="4"/>
  <c r="I867" i="4"/>
  <c r="I866" i="4"/>
  <c r="I874" i="4"/>
  <c r="I869" i="4"/>
  <c r="I871" i="4"/>
  <c r="I872" i="4"/>
  <c r="I875" i="4"/>
  <c r="I876" i="4"/>
  <c r="I877" i="4"/>
  <c r="I878" i="4"/>
  <c r="I879" i="4"/>
  <c r="I880" i="4"/>
  <c r="I881" i="4"/>
  <c r="I882" i="4"/>
  <c r="I883" i="4"/>
  <c r="I885" i="4"/>
  <c r="I884" i="4"/>
  <c r="I887" i="4"/>
  <c r="I886" i="4"/>
  <c r="I889" i="4"/>
  <c r="I888" i="4"/>
  <c r="I893" i="4"/>
  <c r="I894" i="4"/>
  <c r="I895" i="4"/>
  <c r="I896" i="4"/>
  <c r="I897" i="4"/>
  <c r="I898" i="4"/>
  <c r="I890" i="4"/>
  <c r="I892" i="4"/>
  <c r="I891" i="4"/>
  <c r="I901" i="4"/>
  <c r="I899" i="4"/>
  <c r="I900" i="4"/>
  <c r="I902" i="4"/>
  <c r="I904" i="4"/>
  <c r="I903" i="4"/>
  <c r="I905" i="4"/>
  <c r="I906" i="4"/>
  <c r="I908" i="4"/>
  <c r="I907" i="4"/>
  <c r="I909" i="4"/>
  <c r="I910" i="4"/>
  <c r="I912" i="4"/>
  <c r="I911" i="4"/>
  <c r="I913" i="4"/>
  <c r="I914" i="4"/>
  <c r="I916" i="4"/>
  <c r="I915" i="4"/>
  <c r="I917" i="4"/>
  <c r="I918" i="4"/>
  <c r="I920" i="4"/>
  <c r="I919" i="4"/>
  <c r="I922" i="4"/>
  <c r="I921" i="4"/>
  <c r="I923" i="4"/>
  <c r="I924" i="4"/>
  <c r="I925" i="4"/>
  <c r="I926" i="4"/>
  <c r="I927" i="4"/>
  <c r="I932" i="4"/>
  <c r="I933" i="4"/>
  <c r="I934" i="4"/>
  <c r="I929" i="4"/>
  <c r="I928" i="4"/>
  <c r="I930" i="4"/>
  <c r="I931" i="4"/>
  <c r="I936" i="4"/>
  <c r="I937" i="4"/>
  <c r="I935" i="4"/>
  <c r="I939" i="4"/>
  <c r="I938" i="4"/>
  <c r="I941" i="4"/>
  <c r="I943" i="4"/>
  <c r="I942" i="4"/>
  <c r="I945" i="4"/>
  <c r="I944" i="4"/>
  <c r="I951" i="4"/>
  <c r="I950" i="4"/>
  <c r="I948" i="4"/>
  <c r="I947" i="4"/>
  <c r="I949" i="4"/>
  <c r="I954" i="4"/>
  <c r="I955" i="4"/>
  <c r="I952" i="4"/>
  <c r="I953" i="4"/>
  <c r="I959" i="4"/>
  <c r="I960" i="4"/>
  <c r="I958" i="4"/>
  <c r="I956" i="4"/>
  <c r="I962" i="4"/>
  <c r="I961" i="4"/>
  <c r="I964" i="4"/>
  <c r="I963" i="4"/>
  <c r="I966" i="4"/>
  <c r="I965" i="4"/>
  <c r="I968" i="4"/>
  <c r="I970" i="4"/>
  <c r="I967" i="4"/>
  <c r="I969" i="4"/>
  <c r="I973" i="4"/>
  <c r="I971" i="4"/>
  <c r="I972" i="4"/>
  <c r="I975" i="4"/>
  <c r="I974" i="4"/>
  <c r="I978" i="4"/>
  <c r="I977" i="4"/>
  <c r="I980" i="4"/>
  <c r="I979" i="4"/>
  <c r="I984" i="4"/>
  <c r="I985" i="4"/>
  <c r="I986" i="4"/>
  <c r="I987" i="4"/>
  <c r="I988" i="4"/>
  <c r="I982" i="4"/>
  <c r="I981" i="4"/>
  <c r="I983" i="4"/>
  <c r="I991" i="4"/>
  <c r="I989" i="4"/>
  <c r="I990" i="4"/>
  <c r="I994" i="4"/>
  <c r="I997" i="4"/>
  <c r="I995" i="4"/>
  <c r="I992" i="4"/>
  <c r="I996" i="4"/>
  <c r="I993" i="4"/>
  <c r="I999" i="4"/>
  <c r="I998" i="4"/>
  <c r="I1047" i="4"/>
  <c r="I1045" i="4"/>
  <c r="I1046" i="4"/>
  <c r="I1001" i="4"/>
  <c r="I1002" i="4"/>
  <c r="I1003" i="4"/>
  <c r="I1004" i="4"/>
  <c r="I1007" i="4"/>
  <c r="I1008" i="4"/>
  <c r="I1005" i="4"/>
  <c r="I1006" i="4"/>
  <c r="I1011" i="4"/>
  <c r="I1012" i="4"/>
  <c r="I1009" i="4"/>
  <c r="I1010" i="4"/>
  <c r="I1013" i="4"/>
  <c r="I1014" i="4"/>
  <c r="I1015" i="4"/>
  <c r="I1016" i="4"/>
  <c r="I1017" i="4"/>
  <c r="I1018" i="4"/>
  <c r="I1021" i="4"/>
  <c r="I1022" i="4"/>
  <c r="I1019" i="4"/>
  <c r="I1020" i="4"/>
  <c r="I1023" i="4"/>
  <c r="I1025" i="4"/>
  <c r="I1024" i="4"/>
  <c r="I1027" i="4"/>
  <c r="I1026" i="4"/>
  <c r="I1029" i="4"/>
  <c r="I1028" i="4"/>
  <c r="I1034" i="4"/>
  <c r="I1035" i="4"/>
  <c r="I1036" i="4"/>
  <c r="I1037" i="4"/>
  <c r="I1038" i="4"/>
  <c r="I1039" i="4"/>
  <c r="I1040" i="4"/>
  <c r="I1030" i="4"/>
  <c r="I1031" i="4"/>
  <c r="I1032" i="4"/>
  <c r="I1049" i="4"/>
  <c r="I1050" i="4"/>
  <c r="I1051" i="4"/>
  <c r="I1052" i="4"/>
  <c r="I1053" i="4"/>
  <c r="I1054" i="4"/>
  <c r="I1055" i="4"/>
  <c r="I1056" i="4"/>
  <c r="I1057" i="4"/>
  <c r="I1058" i="4"/>
  <c r="I1059" i="4"/>
  <c r="I1060" i="4"/>
  <c r="I1061" i="4"/>
  <c r="I1062" i="4"/>
  <c r="I1063" i="4"/>
  <c r="I1064" i="4"/>
  <c r="I1065" i="4"/>
  <c r="I1066" i="4"/>
  <c r="I1067" i="4"/>
  <c r="I1068" i="4"/>
  <c r="I1069" i="4"/>
  <c r="I1070" i="4"/>
  <c r="I1071" i="4"/>
  <c r="I1072" i="4"/>
  <c r="I1073" i="4"/>
  <c r="I1074" i="4"/>
  <c r="I1075" i="4"/>
  <c r="I1076" i="4"/>
  <c r="I1077" i="4"/>
  <c r="I1078" i="4"/>
  <c r="I1079" i="4"/>
  <c r="I1080" i="4"/>
  <c r="I1081" i="4"/>
  <c r="I1082" i="4"/>
  <c r="I1083" i="4"/>
  <c r="I1084" i="4"/>
  <c r="I1085" i="4"/>
  <c r="I1086" i="4"/>
  <c r="I1087" i="4"/>
  <c r="I1088" i="4"/>
  <c r="I1089" i="4"/>
  <c r="I1090" i="4"/>
  <c r="I1091" i="4"/>
  <c r="I1092" i="4"/>
  <c r="I1093" i="4"/>
  <c r="I1094" i="4"/>
  <c r="I1095" i="4"/>
  <c r="I1096" i="4"/>
  <c r="I1097" i="4"/>
  <c r="I1098" i="4"/>
  <c r="I163" i="4"/>
  <c r="I4" i="4"/>
  <c r="C41" i="32" l="1"/>
  <c r="E41" i="32"/>
  <c r="B41" i="32"/>
  <c r="B39" i="32"/>
  <c r="B40" i="32"/>
  <c r="E40" i="32"/>
  <c r="C40" i="32"/>
  <c r="D40" i="32"/>
  <c r="D39" i="32"/>
  <c r="C39" i="32"/>
  <c r="E39" i="32"/>
  <c r="B11" i="32"/>
  <c r="B22" i="32"/>
  <c r="B31" i="32"/>
  <c r="B5" i="32"/>
  <c r="B8" i="32"/>
  <c r="C10" i="32"/>
  <c r="C26" i="32"/>
  <c r="E5" i="32"/>
  <c r="E21" i="32"/>
  <c r="E37" i="32"/>
  <c r="D16" i="32"/>
  <c r="D32" i="32"/>
  <c r="C11" i="32"/>
  <c r="C27" i="32"/>
  <c r="E6" i="32"/>
  <c r="E22" i="32"/>
  <c r="E38" i="32"/>
  <c r="D17" i="32"/>
  <c r="D33" i="32"/>
  <c r="C33" i="32"/>
  <c r="E12" i="32"/>
  <c r="E28" i="32"/>
  <c r="D11" i="32"/>
  <c r="D31" i="32"/>
  <c r="C12" i="32"/>
  <c r="C28" i="32"/>
  <c r="E7" i="32"/>
  <c r="E23" i="32"/>
  <c r="D2" i="32"/>
  <c r="D18" i="32"/>
  <c r="D34" i="32"/>
  <c r="C13" i="32"/>
  <c r="D27" i="32"/>
  <c r="B14" i="32"/>
  <c r="B23" i="32"/>
  <c r="B13" i="32"/>
  <c r="B16" i="32"/>
  <c r="B26" i="32"/>
  <c r="B6" i="32"/>
  <c r="B15" i="32"/>
  <c r="B18" i="32"/>
  <c r="B27" i="32"/>
  <c r="C14" i="32"/>
  <c r="C30" i="32"/>
  <c r="E9" i="32"/>
  <c r="E25" i="32"/>
  <c r="D4" i="32"/>
  <c r="D20" i="32"/>
  <c r="D36" i="32"/>
  <c r="C15" i="32"/>
  <c r="C31" i="32"/>
  <c r="E10" i="32"/>
  <c r="E26" i="32"/>
  <c r="D5" i="32"/>
  <c r="D21" i="32"/>
  <c r="D37" i="32"/>
  <c r="C37" i="32"/>
  <c r="E16" i="32"/>
  <c r="E32" i="32"/>
  <c r="D15" i="32"/>
  <c r="D35" i="32"/>
  <c r="C16" i="32"/>
  <c r="C32" i="32"/>
  <c r="E11" i="32"/>
  <c r="E27" i="32"/>
  <c r="D6" i="32"/>
  <c r="D22" i="32"/>
  <c r="D38" i="32"/>
  <c r="C17" i="32"/>
  <c r="B33" i="32"/>
  <c r="B36" i="32"/>
  <c r="B7" i="32"/>
  <c r="B30" i="32"/>
  <c r="B35" i="32"/>
  <c r="B25" i="32"/>
  <c r="B28" i="32"/>
  <c r="B37" i="32"/>
  <c r="B2" i="32"/>
  <c r="C2" i="32"/>
  <c r="C18" i="32"/>
  <c r="C34" i="32"/>
  <c r="E13" i="32"/>
  <c r="E29" i="32"/>
  <c r="D8" i="32"/>
  <c r="D24" i="32"/>
  <c r="C3" i="32"/>
  <c r="C19" i="32"/>
  <c r="C35" i="32"/>
  <c r="E14" i="32"/>
  <c r="E30" i="32"/>
  <c r="D9" i="32"/>
  <c r="D25" i="32"/>
  <c r="C25" i="32"/>
  <c r="E4" i="32"/>
  <c r="E20" i="32"/>
  <c r="E36" i="32"/>
  <c r="D19" i="32"/>
  <c r="C4" i="32"/>
  <c r="C20" i="32"/>
  <c r="C36" i="32"/>
  <c r="E15" i="32"/>
  <c r="E31" i="32"/>
  <c r="D10" i="32"/>
  <c r="D26" i="32"/>
  <c r="C5" i="32"/>
  <c r="C21" i="32"/>
  <c r="B17" i="32"/>
  <c r="B20" i="32"/>
  <c r="B34" i="32"/>
  <c r="B10" i="32"/>
  <c r="B19" i="32"/>
  <c r="B9" i="32"/>
  <c r="B12" i="32"/>
  <c r="B21" i="32"/>
  <c r="B24" i="32"/>
  <c r="C6" i="32"/>
  <c r="C22" i="32"/>
  <c r="C38" i="32"/>
  <c r="E17" i="32"/>
  <c r="E33" i="32"/>
  <c r="D12" i="32"/>
  <c r="D28" i="32"/>
  <c r="C7" i="32"/>
  <c r="C23" i="32"/>
  <c r="E2" i="32"/>
  <c r="E18" i="32"/>
  <c r="E34" i="32"/>
  <c r="D13" i="32"/>
  <c r="D29" i="32"/>
  <c r="C29" i="32"/>
  <c r="E8" i="32"/>
  <c r="E24" i="32"/>
  <c r="D3" i="32"/>
  <c r="D23" i="32"/>
  <c r="C8" i="32"/>
  <c r="C24" i="32"/>
  <c r="E3" i="32"/>
  <c r="E19" i="32"/>
  <c r="E35" i="32"/>
  <c r="D14" i="32"/>
  <c r="D30" i="32"/>
  <c r="C9" i="32"/>
  <c r="D7" i="32"/>
  <c r="B38" i="32"/>
  <c r="B4" i="32"/>
  <c r="B29" i="32"/>
  <c r="B32" i="32"/>
  <c r="B3" i="32"/>
  <c r="J181" i="4"/>
  <c r="J240" i="4"/>
  <c r="X240" i="4" s="1"/>
  <c r="J239" i="4"/>
  <c r="X239" i="4" s="1"/>
  <c r="J241" i="4"/>
  <c r="X241" i="4" s="1"/>
  <c r="J539" i="4"/>
  <c r="X539" i="4" s="1"/>
  <c r="J625" i="4"/>
  <c r="X625" i="4" s="1"/>
  <c r="J651" i="4"/>
  <c r="X651" i="4" s="1"/>
  <c r="Q168" i="4"/>
  <c r="V168" i="4" s="1"/>
  <c r="W168" i="4" s="1"/>
  <c r="Q176" i="4"/>
  <c r="V176" i="4" s="1"/>
  <c r="W176" i="4" s="1"/>
  <c r="Q177" i="4"/>
  <c r="V177" i="4" s="1"/>
  <c r="W177" i="4" s="1"/>
  <c r="Q178" i="4"/>
  <c r="V178" i="4" s="1"/>
  <c r="W178" i="4" s="1"/>
  <c r="Q180" i="4"/>
  <c r="V180" i="4" s="1"/>
  <c r="W180" i="4" s="1"/>
  <c r="Q175" i="4"/>
  <c r="V175" i="4" s="1"/>
  <c r="W175" i="4" s="1"/>
  <c r="Q181" i="4"/>
  <c r="V181" i="4" s="1"/>
  <c r="W181" i="4" s="1"/>
  <c r="Q182" i="4"/>
  <c r="V182" i="4" s="1"/>
  <c r="W182" i="4" s="1"/>
  <c r="V174" i="4"/>
  <c r="W174" i="4" s="1"/>
  <c r="Q148" i="4"/>
  <c r="V148" i="4" s="1"/>
  <c r="W148" i="4" s="1"/>
  <c r="Q145" i="4"/>
  <c r="V145" i="4" s="1"/>
  <c r="W145" i="4" s="1"/>
  <c r="Q146" i="4"/>
  <c r="V146" i="4" s="1"/>
  <c r="W146" i="4" s="1"/>
  <c r="X146" i="4" s="1"/>
  <c r="Q149" i="4"/>
  <c r="V149" i="4" s="1"/>
  <c r="W149" i="4" s="1"/>
  <c r="Q151" i="4"/>
  <c r="V151" i="4" s="1"/>
  <c r="W151" i="4" s="1"/>
  <c r="Q183" i="4"/>
  <c r="V183" i="4" s="1"/>
  <c r="W183" i="4" s="1"/>
  <c r="Q184" i="4"/>
  <c r="V184" i="4" s="1"/>
  <c r="W184" i="4" s="1"/>
  <c r="Q185" i="4"/>
  <c r="V185" i="4" s="1"/>
  <c r="W185" i="4" s="1"/>
  <c r="Q212" i="4"/>
  <c r="V212" i="4" s="1"/>
  <c r="W212" i="4" s="1"/>
  <c r="Q211" i="4"/>
  <c r="V211" i="4" s="1"/>
  <c r="W211" i="4" s="1"/>
  <c r="Q215" i="4"/>
  <c r="V215" i="4" s="1"/>
  <c r="W215" i="4" s="1"/>
  <c r="Q213" i="4"/>
  <c r="V213" i="4" s="1"/>
  <c r="W213" i="4" s="1"/>
  <c r="Q214" i="4"/>
  <c r="V214" i="4" s="1"/>
  <c r="W214" i="4" s="1"/>
  <c r="Q205" i="4"/>
  <c r="V205" i="4" s="1"/>
  <c r="W205" i="4" s="1"/>
  <c r="Q206" i="4"/>
  <c r="V206" i="4" s="1"/>
  <c r="W206" i="4" s="1"/>
  <c r="Q207" i="4"/>
  <c r="V207" i="4" s="1"/>
  <c r="W207" i="4" s="1"/>
  <c r="Q208" i="4"/>
  <c r="V208" i="4" s="1"/>
  <c r="W208" i="4" s="1"/>
  <c r="Q209" i="4"/>
  <c r="V209" i="4" s="1"/>
  <c r="W209" i="4" s="1"/>
  <c r="Q210" i="4"/>
  <c r="V210" i="4" s="1"/>
  <c r="W210" i="4" s="1"/>
  <c r="Q216" i="4"/>
  <c r="V216" i="4" s="1"/>
  <c r="W216" i="4" s="1"/>
  <c r="Q217" i="4"/>
  <c r="V217" i="4" s="1"/>
  <c r="W217" i="4" s="1"/>
  <c r="Q218" i="4"/>
  <c r="V218" i="4" s="1"/>
  <c r="W218" i="4" s="1"/>
  <c r="Q219" i="4"/>
  <c r="V219" i="4" s="1"/>
  <c r="W219" i="4" s="1"/>
  <c r="Q223" i="4"/>
  <c r="V223" i="4" s="1"/>
  <c r="W223" i="4" s="1"/>
  <c r="Q224" i="4"/>
  <c r="V224" i="4" s="1"/>
  <c r="W224" i="4" s="1"/>
  <c r="Q225" i="4"/>
  <c r="V225" i="4" s="1"/>
  <c r="W225" i="4" s="1"/>
  <c r="Q226" i="4"/>
  <c r="V226" i="4" s="1"/>
  <c r="W226" i="4" s="1"/>
  <c r="Q194" i="4"/>
  <c r="V194" i="4" s="1"/>
  <c r="W194" i="4" s="1"/>
  <c r="Q195" i="4"/>
  <c r="V195" i="4" s="1"/>
  <c r="W195" i="4" s="1"/>
  <c r="Q199" i="4"/>
  <c r="V199" i="4" s="1"/>
  <c r="W199" i="4" s="1"/>
  <c r="Q198" i="4"/>
  <c r="V198" i="4" s="1"/>
  <c r="W198" i="4" s="1"/>
  <c r="Q196" i="4"/>
  <c r="V196" i="4" s="1"/>
  <c r="W196" i="4" s="1"/>
  <c r="Q237" i="4"/>
  <c r="V237" i="4" s="1"/>
  <c r="W237" i="4" s="1"/>
  <c r="Q236" i="4"/>
  <c r="V236" i="4" s="1"/>
  <c r="W236" i="4" s="1"/>
  <c r="Q238" i="4"/>
  <c r="V238" i="4" s="1"/>
  <c r="W238" i="4" s="1"/>
  <c r="Q263" i="4"/>
  <c r="V263" i="4" s="1"/>
  <c r="W263" i="4" s="1"/>
  <c r="Q262" i="4"/>
  <c r="V262" i="4" s="1"/>
  <c r="W262" i="4" s="1"/>
  <c r="V266" i="4"/>
  <c r="W266" i="4" s="1"/>
  <c r="Q265" i="4"/>
  <c r="V265" i="4" s="1"/>
  <c r="W265" i="4" s="1"/>
  <c r="Q264" i="4"/>
  <c r="V264" i="4" s="1"/>
  <c r="W264" i="4" s="1"/>
  <c r="Q257" i="4"/>
  <c r="V257" i="4" s="1"/>
  <c r="W257" i="4" s="1"/>
  <c r="Q256" i="4"/>
  <c r="V256" i="4" s="1"/>
  <c r="W256" i="4" s="1"/>
  <c r="Q259" i="4"/>
  <c r="V259" i="4" s="1"/>
  <c r="W259" i="4" s="1"/>
  <c r="Q258" i="4"/>
  <c r="V258" i="4" s="1"/>
  <c r="W258" i="4" s="1"/>
  <c r="Q261" i="4"/>
  <c r="V261" i="4" s="1"/>
  <c r="W261" i="4" s="1"/>
  <c r="Q260" i="4"/>
  <c r="V260" i="4" s="1"/>
  <c r="W260" i="4" s="1"/>
  <c r="V268" i="4"/>
  <c r="W268" i="4" s="1"/>
  <c r="Q267" i="4"/>
  <c r="V267" i="4" s="1"/>
  <c r="W267" i="4" s="1"/>
  <c r="Q270" i="4"/>
  <c r="V270" i="4" s="1"/>
  <c r="W270" i="4" s="1"/>
  <c r="Q269" i="4"/>
  <c r="V269" i="4" s="1"/>
  <c r="W269" i="4" s="1"/>
  <c r="Q274" i="4"/>
  <c r="V274" i="4" s="1"/>
  <c r="W274" i="4" s="1"/>
  <c r="Q275" i="4"/>
  <c r="V275" i="4" s="1"/>
  <c r="W275" i="4" s="1"/>
  <c r="Q276" i="4"/>
  <c r="V276" i="4" s="1"/>
  <c r="W276" i="4" s="1"/>
  <c r="Q277" i="4"/>
  <c r="V277" i="4" s="1"/>
  <c r="W277" i="4" s="1"/>
  <c r="Q278" i="4"/>
  <c r="V278" i="4" s="1"/>
  <c r="W278" i="4" s="1"/>
  <c r="Q245" i="4"/>
  <c r="V245" i="4" s="1"/>
  <c r="W245" i="4" s="1"/>
  <c r="Q246" i="4"/>
  <c r="V246" i="4" s="1"/>
  <c r="W246" i="4" s="1"/>
  <c r="Q249" i="4"/>
  <c r="V249" i="4" s="1"/>
  <c r="W249" i="4" s="1"/>
  <c r="Q250" i="4"/>
  <c r="V250" i="4" s="1"/>
  <c r="W250" i="4" s="1"/>
  <c r="Q247" i="4"/>
  <c r="V247" i="4" s="1"/>
  <c r="W247" i="4" s="1"/>
  <c r="Q248" i="4"/>
  <c r="V248" i="4" s="1"/>
  <c r="W248" i="4" s="1"/>
  <c r="V310" i="4"/>
  <c r="W310" i="4" s="1"/>
  <c r="Q311" i="4"/>
  <c r="V311" i="4" s="1"/>
  <c r="W311" i="4" s="1"/>
  <c r="Q313" i="4"/>
  <c r="V313" i="4" s="1"/>
  <c r="W313" i="4" s="1"/>
  <c r="Q304" i="4"/>
  <c r="V304" i="4" s="1"/>
  <c r="W304" i="4" s="1"/>
  <c r="Q305" i="4"/>
  <c r="V305" i="4" s="1"/>
  <c r="W305" i="4" s="1"/>
  <c r="Q306" i="4"/>
  <c r="V306" i="4" s="1"/>
  <c r="W306" i="4" s="1"/>
  <c r="Q307" i="4"/>
  <c r="V307" i="4" s="1"/>
  <c r="W307" i="4" s="1"/>
  <c r="Q308" i="4"/>
  <c r="V308" i="4" s="1"/>
  <c r="W308" i="4" s="1"/>
  <c r="Q309" i="4"/>
  <c r="V309" i="4" s="1"/>
  <c r="W309" i="4" s="1"/>
  <c r="Q320" i="4"/>
  <c r="V320" i="4" s="1"/>
  <c r="W320" i="4" s="1"/>
  <c r="Q321" i="4"/>
  <c r="V321" i="4" s="1"/>
  <c r="W321" i="4" s="1"/>
  <c r="Q322" i="4"/>
  <c r="V322" i="4" s="1"/>
  <c r="W322" i="4" s="1"/>
  <c r="Q323" i="4"/>
  <c r="V323" i="4" s="1"/>
  <c r="W323" i="4" s="1"/>
  <c r="V319" i="4"/>
  <c r="W319" i="4" s="1"/>
  <c r="Q294" i="4"/>
  <c r="V294" i="4" s="1"/>
  <c r="W294" i="4" s="1"/>
  <c r="Q293" i="4"/>
  <c r="V293" i="4" s="1"/>
  <c r="W293" i="4" s="1"/>
  <c r="Q295" i="4"/>
  <c r="V295" i="4" s="1"/>
  <c r="W295" i="4" s="1"/>
  <c r="Q298" i="4"/>
  <c r="V298" i="4" s="1"/>
  <c r="W298" i="4" s="1"/>
  <c r="Q296" i="4"/>
  <c r="V296" i="4" s="1"/>
  <c r="W296" i="4" s="1"/>
  <c r="Q297" i="4"/>
  <c r="V297" i="4" s="1"/>
  <c r="W297" i="4" s="1"/>
  <c r="Q325" i="4"/>
  <c r="V325" i="4" s="1"/>
  <c r="W325" i="4" s="1"/>
  <c r="Q324" i="4"/>
  <c r="V324" i="4" s="1"/>
  <c r="W324" i="4" s="1"/>
  <c r="Q328" i="4"/>
  <c r="V328" i="4" s="1"/>
  <c r="W328" i="4" s="1"/>
  <c r="Q347" i="4"/>
  <c r="V347" i="4" s="1"/>
  <c r="W347" i="4" s="1"/>
  <c r="Q349" i="4"/>
  <c r="V349" i="4" s="1"/>
  <c r="W349" i="4" s="1"/>
  <c r="Q348" i="4"/>
  <c r="V348" i="4" s="1"/>
  <c r="W348" i="4" s="1"/>
  <c r="Q350" i="4"/>
  <c r="V350" i="4" s="1"/>
  <c r="W350" i="4" s="1"/>
  <c r="Q340" i="4"/>
  <c r="V340" i="4" s="1"/>
  <c r="W340" i="4" s="1"/>
  <c r="Q341" i="4"/>
  <c r="V341" i="4" s="1"/>
  <c r="W341" i="4" s="1"/>
  <c r="Q342" i="4"/>
  <c r="V342" i="4" s="1"/>
  <c r="W342" i="4" s="1"/>
  <c r="Q343" i="4"/>
  <c r="V343" i="4" s="1"/>
  <c r="W343" i="4" s="1"/>
  <c r="Q344" i="4"/>
  <c r="V344" i="4" s="1"/>
  <c r="W344" i="4" s="1"/>
  <c r="Q345" i="4"/>
  <c r="V345" i="4" s="1"/>
  <c r="W345" i="4" s="1"/>
  <c r="Q355" i="4"/>
  <c r="V355" i="4" s="1"/>
  <c r="W355" i="4" s="1"/>
  <c r="Q356" i="4"/>
  <c r="V356" i="4" s="1"/>
  <c r="W356" i="4" s="1"/>
  <c r="Q357" i="4"/>
  <c r="V357" i="4" s="1"/>
  <c r="W357" i="4" s="1"/>
  <c r="Q361" i="4"/>
  <c r="V361" i="4" s="1"/>
  <c r="W361" i="4" s="1"/>
  <c r="Q363" i="4"/>
  <c r="V363" i="4" s="1"/>
  <c r="W363" i="4" s="1"/>
  <c r="Q364" i="4"/>
  <c r="V364" i="4" s="1"/>
  <c r="W364" i="4" s="1"/>
  <c r="Q330" i="4"/>
  <c r="V330" i="4" s="1"/>
  <c r="W330" i="4" s="1"/>
  <c r="Q329" i="4"/>
  <c r="V329" i="4" s="1"/>
  <c r="W329" i="4" s="1"/>
  <c r="Q332" i="4"/>
  <c r="V332" i="4" s="1"/>
  <c r="W332" i="4" s="1"/>
  <c r="Q331" i="4"/>
  <c r="V331" i="4" s="1"/>
  <c r="W331" i="4" s="1"/>
  <c r="Q334" i="4"/>
  <c r="V334" i="4" s="1"/>
  <c r="W334" i="4" s="1"/>
  <c r="Q333" i="4"/>
  <c r="V333" i="4" s="1"/>
  <c r="W333" i="4" s="1"/>
  <c r="Q367" i="4"/>
  <c r="V367" i="4" s="1"/>
  <c r="W367" i="4" s="1"/>
  <c r="Q365" i="4"/>
  <c r="V365" i="4" s="1"/>
  <c r="W365" i="4" s="1"/>
  <c r="Q368" i="4"/>
  <c r="V368" i="4" s="1"/>
  <c r="W368" i="4" s="1"/>
  <c r="Q366" i="4"/>
  <c r="V366" i="4" s="1"/>
  <c r="W366" i="4" s="1"/>
  <c r="Q383" i="4"/>
  <c r="V383" i="4" s="1"/>
  <c r="W383" i="4" s="1"/>
  <c r="Q384" i="4"/>
  <c r="V384" i="4" s="1"/>
  <c r="W384" i="4" s="1"/>
  <c r="Q378" i="4"/>
  <c r="V378" i="4" s="1"/>
  <c r="W378" i="4" s="1"/>
  <c r="Q379" i="4"/>
  <c r="V379" i="4" s="1"/>
  <c r="W379" i="4" s="1"/>
  <c r="Q381" i="4"/>
  <c r="V381" i="4" s="1"/>
  <c r="W381" i="4" s="1"/>
  <c r="Q380" i="4"/>
  <c r="V380" i="4" s="1"/>
  <c r="W380" i="4" s="1"/>
  <c r="Q382" i="4"/>
  <c r="V382" i="4" s="1"/>
  <c r="W382" i="4" s="1"/>
  <c r="Q374" i="4"/>
  <c r="V374" i="4" s="1"/>
  <c r="W374" i="4" s="1"/>
  <c r="Q375" i="4"/>
  <c r="V375" i="4" s="1"/>
  <c r="W375" i="4" s="1"/>
  <c r="Q376" i="4"/>
  <c r="V376" i="4" s="1"/>
  <c r="W376" i="4" s="1"/>
  <c r="Q377" i="4"/>
  <c r="V377" i="4" s="1"/>
  <c r="W377" i="4" s="1"/>
  <c r="Q386" i="4"/>
  <c r="V386" i="4" s="1"/>
  <c r="W386" i="4" s="1"/>
  <c r="Q385" i="4"/>
  <c r="V385" i="4" s="1"/>
  <c r="W385" i="4" s="1"/>
  <c r="Q388" i="4"/>
  <c r="V388" i="4" s="1"/>
  <c r="W388" i="4" s="1"/>
  <c r="Q387" i="4"/>
  <c r="V387" i="4" s="1"/>
  <c r="W387" i="4" s="1"/>
  <c r="Q392" i="4"/>
  <c r="V392" i="4" s="1"/>
  <c r="W392" i="4" s="1"/>
  <c r="Q393" i="4"/>
  <c r="V393" i="4" s="1"/>
  <c r="W393" i="4" s="1"/>
  <c r="Q394" i="4"/>
  <c r="V394" i="4" s="1"/>
  <c r="W394" i="4" s="1"/>
  <c r="Q395" i="4"/>
  <c r="V395" i="4" s="1"/>
  <c r="W395" i="4" s="1"/>
  <c r="Q396" i="4"/>
  <c r="V396" i="4" s="1"/>
  <c r="W396" i="4" s="1"/>
  <c r="Q371" i="4"/>
  <c r="V371" i="4" s="1"/>
  <c r="W371" i="4" s="1"/>
  <c r="Q407" i="4"/>
  <c r="V407" i="4" s="1"/>
  <c r="W407" i="4" s="1"/>
  <c r="Q426" i="4"/>
  <c r="V426" i="4" s="1"/>
  <c r="W426" i="4" s="1"/>
  <c r="Q427" i="4"/>
  <c r="V427" i="4" s="1"/>
  <c r="W427" i="4" s="1"/>
  <c r="Q422" i="4"/>
  <c r="V422" i="4" s="1"/>
  <c r="W422" i="4" s="1"/>
  <c r="Q421" i="4"/>
  <c r="V421" i="4" s="1"/>
  <c r="W421" i="4" s="1"/>
  <c r="Q424" i="4"/>
  <c r="V424" i="4" s="1"/>
  <c r="W424" i="4" s="1"/>
  <c r="Q423" i="4"/>
  <c r="V423" i="4" s="1"/>
  <c r="W423" i="4" s="1"/>
  <c r="Q425" i="4"/>
  <c r="V425" i="4" s="1"/>
  <c r="W425" i="4" s="1"/>
  <c r="Q418" i="4"/>
  <c r="V418" i="4" s="1"/>
  <c r="W418" i="4" s="1"/>
  <c r="Q417" i="4"/>
  <c r="V417" i="4" s="1"/>
  <c r="W417" i="4" s="1"/>
  <c r="Q420" i="4"/>
  <c r="V420" i="4" s="1"/>
  <c r="W420" i="4" s="1"/>
  <c r="Q419" i="4"/>
  <c r="V419" i="4" s="1"/>
  <c r="W419" i="4" s="1"/>
  <c r="Q430" i="4"/>
  <c r="V430" i="4" s="1"/>
  <c r="W430" i="4" s="1"/>
  <c r="Q435" i="4"/>
  <c r="V435" i="4" s="1"/>
  <c r="W435" i="4" s="1"/>
  <c r="Q436" i="4"/>
  <c r="V436" i="4" s="1"/>
  <c r="W436" i="4" s="1"/>
  <c r="Q437" i="4"/>
  <c r="V437" i="4" s="1"/>
  <c r="W437" i="4" s="1"/>
  <c r="Q438" i="4"/>
  <c r="V438" i="4" s="1"/>
  <c r="W438" i="4" s="1"/>
  <c r="Q439" i="4"/>
  <c r="V439" i="4" s="1"/>
  <c r="W439" i="4" s="1"/>
  <c r="Q409" i="4"/>
  <c r="V409" i="4" s="1"/>
  <c r="W409" i="4" s="1"/>
  <c r="Q408" i="4"/>
  <c r="V408" i="4" s="1"/>
  <c r="W408" i="4" s="1"/>
  <c r="Q412" i="4"/>
  <c r="V412" i="4" s="1"/>
  <c r="W412" i="4" s="1"/>
  <c r="Q413" i="4"/>
  <c r="V413" i="4" s="1"/>
  <c r="W413" i="4" s="1"/>
  <c r="Q410" i="4"/>
  <c r="V410" i="4" s="1"/>
  <c r="W410" i="4" s="1"/>
  <c r="Q411" i="4"/>
  <c r="V411" i="4" s="1"/>
  <c r="W411" i="4" s="1"/>
  <c r="Q441" i="4"/>
  <c r="V441" i="4" s="1"/>
  <c r="W441" i="4" s="1"/>
  <c r="Q443" i="4"/>
  <c r="V443" i="4" s="1"/>
  <c r="W443" i="4" s="1"/>
  <c r="Q442" i="4"/>
  <c r="V442" i="4" s="1"/>
  <c r="W442" i="4" s="1"/>
  <c r="Q445" i="4"/>
  <c r="V445" i="4" s="1"/>
  <c r="W445" i="4" s="1"/>
  <c r="Q446" i="4"/>
  <c r="V446" i="4" s="1"/>
  <c r="W446" i="4" s="1"/>
  <c r="Q444" i="4"/>
  <c r="V444" i="4" s="1"/>
  <c r="W444" i="4" s="1"/>
  <c r="Q447" i="4"/>
  <c r="V447" i="4" s="1"/>
  <c r="W447" i="4" s="1"/>
  <c r="Q465" i="4"/>
  <c r="V465" i="4" s="1"/>
  <c r="W465" i="4" s="1"/>
  <c r="Q466" i="4"/>
  <c r="V466" i="4" s="1"/>
  <c r="W466" i="4" s="1"/>
  <c r="Q468" i="4"/>
  <c r="V468" i="4" s="1"/>
  <c r="W468" i="4" s="1"/>
  <c r="Q467" i="4"/>
  <c r="V467" i="4" s="1"/>
  <c r="W467" i="4" s="1"/>
  <c r="Q469" i="4"/>
  <c r="V469" i="4" s="1"/>
  <c r="W469" i="4" s="1"/>
  <c r="Q462" i="4"/>
  <c r="V462" i="4" s="1"/>
  <c r="W462" i="4" s="1"/>
  <c r="Q461" i="4"/>
  <c r="V461" i="4" s="1"/>
  <c r="W461" i="4" s="1"/>
  <c r="Q464" i="4"/>
  <c r="V464" i="4" s="1"/>
  <c r="W464" i="4" s="1"/>
  <c r="Q463" i="4"/>
  <c r="V463" i="4" s="1"/>
  <c r="W463" i="4" s="1"/>
  <c r="Q474" i="4"/>
  <c r="V474" i="4" s="1"/>
  <c r="W474" i="4" s="1"/>
  <c r="Q473" i="4"/>
  <c r="V473" i="4" s="1"/>
  <c r="W473" i="4" s="1"/>
  <c r="Q475" i="4"/>
  <c r="V475" i="4" s="1"/>
  <c r="W475" i="4" s="1"/>
  <c r="Q476" i="4"/>
  <c r="V476" i="4" s="1"/>
  <c r="W476" i="4" s="1"/>
  <c r="Q485" i="4"/>
  <c r="V485" i="4" s="1"/>
  <c r="W485" i="4" s="1"/>
  <c r="Q449" i="4"/>
  <c r="V449" i="4" s="1"/>
  <c r="W449" i="4" s="1"/>
  <c r="Q450" i="4"/>
  <c r="V450" i="4" s="1"/>
  <c r="W450" i="4" s="1"/>
  <c r="Q451" i="4"/>
  <c r="V451" i="4" s="1"/>
  <c r="W451" i="4" s="1"/>
  <c r="Q452" i="4"/>
  <c r="V452" i="4" s="1"/>
  <c r="W452" i="4" s="1"/>
  <c r="Q453" i="4"/>
  <c r="V453" i="4" s="1"/>
  <c r="W453" i="4" s="1"/>
  <c r="Q454" i="4"/>
  <c r="V454" i="4" s="1"/>
  <c r="W454" i="4" s="1"/>
  <c r="Q512" i="4"/>
  <c r="V512" i="4" s="1"/>
  <c r="W512" i="4" s="1"/>
  <c r="Q513" i="4"/>
  <c r="V513" i="4" s="1"/>
  <c r="W513" i="4" s="1"/>
  <c r="Q515" i="4"/>
  <c r="V515" i="4" s="1"/>
  <c r="W515" i="4" s="1"/>
  <c r="Q514" i="4"/>
  <c r="V514" i="4" s="1"/>
  <c r="W514" i="4" s="1"/>
  <c r="Q516" i="4"/>
  <c r="V516" i="4" s="1"/>
  <c r="W516" i="4" s="1"/>
  <c r="V505" i="4"/>
  <c r="W505" i="4" s="1"/>
  <c r="Q509" i="4"/>
  <c r="V509" i="4" s="1"/>
  <c r="W509" i="4" s="1"/>
  <c r="Q508" i="4"/>
  <c r="V508" i="4" s="1"/>
  <c r="W508" i="4" s="1"/>
  <c r="Q507" i="4"/>
  <c r="V507" i="4" s="1"/>
  <c r="W507" i="4" s="1"/>
  <c r="Q511" i="4"/>
  <c r="V511" i="4" s="1"/>
  <c r="W511" i="4" s="1"/>
  <c r="Q510" i="4"/>
  <c r="V510" i="4" s="1"/>
  <c r="W510" i="4" s="1"/>
  <c r="Q518" i="4"/>
  <c r="V518" i="4" s="1"/>
  <c r="W518" i="4" s="1"/>
  <c r="Q517" i="4"/>
  <c r="V517" i="4" s="1"/>
  <c r="W517" i="4" s="1"/>
  <c r="V525" i="4"/>
  <c r="W525" i="4" s="1"/>
  <c r="Q496" i="4"/>
  <c r="V496" i="4" s="1"/>
  <c r="W496" i="4" s="1"/>
  <c r="Q495" i="4"/>
  <c r="V495" i="4" s="1"/>
  <c r="W495" i="4" s="1"/>
  <c r="Q498" i="4"/>
  <c r="V498" i="4" s="1"/>
  <c r="W498" i="4" s="1"/>
  <c r="Q497" i="4"/>
  <c r="V497" i="4" s="1"/>
  <c r="W497" i="4" s="1"/>
  <c r="Q499" i="4"/>
  <c r="V499" i="4" s="1"/>
  <c r="W499" i="4" s="1"/>
  <c r="Q481" i="4"/>
  <c r="V481" i="4" s="1"/>
  <c r="W481" i="4" s="1"/>
  <c r="Q480" i="4"/>
  <c r="V480" i="4" s="1"/>
  <c r="W480" i="4" s="1"/>
  <c r="Q482" i="4"/>
  <c r="V482" i="4" s="1"/>
  <c r="W482" i="4" s="1"/>
  <c r="Q489" i="4"/>
  <c r="V489" i="4" s="1"/>
  <c r="W489" i="4" s="1"/>
  <c r="Q488" i="4"/>
  <c r="V488" i="4" s="1"/>
  <c r="W488" i="4" s="1"/>
  <c r="Q490" i="4"/>
  <c r="V490" i="4" s="1"/>
  <c r="W490" i="4" s="1"/>
  <c r="Q492" i="4"/>
  <c r="V492" i="4" s="1"/>
  <c r="W492" i="4" s="1"/>
  <c r="Q524" i="4"/>
  <c r="V524" i="4" s="1"/>
  <c r="W524" i="4" s="1"/>
  <c r="Q521" i="4"/>
  <c r="V521" i="4" s="1"/>
  <c r="W521" i="4" s="1"/>
  <c r="Q523" i="4"/>
  <c r="V523" i="4" s="1"/>
  <c r="W523" i="4" s="1"/>
  <c r="Q522" i="4"/>
  <c r="V522" i="4" s="1"/>
  <c r="W522" i="4" s="1"/>
  <c r="Q545" i="4"/>
  <c r="V545" i="4" s="1"/>
  <c r="W545" i="4" s="1"/>
  <c r="Q544" i="4"/>
  <c r="V544" i="4" s="1"/>
  <c r="W544" i="4" s="1"/>
  <c r="Q547" i="4"/>
  <c r="V547" i="4" s="1"/>
  <c r="W547" i="4" s="1"/>
  <c r="Q548" i="4"/>
  <c r="V548" i="4" s="1"/>
  <c r="W548" i="4" s="1"/>
  <c r="Q564" i="4"/>
  <c r="V564" i="4" s="1"/>
  <c r="W564" i="4" s="1"/>
  <c r="Q563" i="4"/>
  <c r="V563" i="4" s="1"/>
  <c r="W563" i="4" s="1"/>
  <c r="Q566" i="4"/>
  <c r="V566" i="4" s="1"/>
  <c r="W566" i="4" s="1"/>
  <c r="Q565" i="4"/>
  <c r="V565" i="4" s="1"/>
  <c r="W565" i="4" s="1"/>
  <c r="Q567" i="4"/>
  <c r="V567" i="4" s="1"/>
  <c r="W567" i="4" s="1"/>
  <c r="Q556" i="4"/>
  <c r="V556" i="4" s="1"/>
  <c r="W556" i="4" s="1"/>
  <c r="Q558" i="4"/>
  <c r="V558" i="4" s="1"/>
  <c r="W558" i="4" s="1"/>
  <c r="Q557" i="4"/>
  <c r="V557" i="4" s="1"/>
  <c r="W557" i="4" s="1"/>
  <c r="Q560" i="4"/>
  <c r="V560" i="4" s="1"/>
  <c r="W560" i="4" s="1"/>
  <c r="Q559" i="4"/>
  <c r="V559" i="4" s="1"/>
  <c r="W559" i="4" s="1"/>
  <c r="Q562" i="4"/>
  <c r="V562" i="4" s="1"/>
  <c r="W562" i="4" s="1"/>
  <c r="Q561" i="4"/>
  <c r="V561" i="4" s="1"/>
  <c r="W561" i="4" s="1"/>
  <c r="Q569" i="4"/>
  <c r="V569" i="4" s="1"/>
  <c r="W569" i="4" s="1"/>
  <c r="Q568" i="4"/>
  <c r="V568" i="4" s="1"/>
  <c r="W568" i="4" s="1"/>
  <c r="Q575" i="4"/>
  <c r="V575" i="4" s="1"/>
  <c r="W575" i="4" s="1"/>
  <c r="Q576" i="4"/>
  <c r="V576" i="4" s="1"/>
  <c r="W576" i="4" s="1"/>
  <c r="Q572" i="4"/>
  <c r="V572" i="4" s="1"/>
  <c r="W572" i="4" s="1"/>
  <c r="Q574" i="4"/>
  <c r="V574" i="4" s="1"/>
  <c r="W574" i="4" s="1"/>
  <c r="Q573" i="4"/>
  <c r="V573" i="4" s="1"/>
  <c r="W573" i="4" s="1"/>
  <c r="Q596" i="4"/>
  <c r="V596" i="4" s="1"/>
  <c r="W596" i="4" s="1"/>
  <c r="Q597" i="4"/>
  <c r="V597" i="4" s="1"/>
  <c r="W597" i="4" s="1"/>
  <c r="Q601" i="4"/>
  <c r="V601" i="4" s="1"/>
  <c r="W601" i="4" s="1"/>
  <c r="Q600" i="4"/>
  <c r="V600" i="4" s="1"/>
  <c r="W600" i="4" s="1"/>
  <c r="Q614" i="4"/>
  <c r="V614" i="4" s="1"/>
  <c r="W614" i="4" s="1"/>
  <c r="Q615" i="4"/>
  <c r="V615" i="4" s="1"/>
  <c r="W615" i="4" s="1"/>
  <c r="Q616" i="4"/>
  <c r="V616" i="4" s="1"/>
  <c r="W616" i="4" s="1"/>
  <c r="Q618" i="4"/>
  <c r="V618" i="4" s="1"/>
  <c r="W618" i="4" s="1"/>
  <c r="Q617" i="4"/>
  <c r="V617" i="4" s="1"/>
  <c r="W617" i="4" s="1"/>
  <c r="Q609" i="4"/>
  <c r="V609" i="4" s="1"/>
  <c r="W609" i="4" s="1"/>
  <c r="Q608" i="4"/>
  <c r="V608" i="4" s="1"/>
  <c r="W608" i="4" s="1"/>
  <c r="Q611" i="4"/>
  <c r="V611" i="4" s="1"/>
  <c r="W611" i="4" s="1"/>
  <c r="Q610" i="4"/>
  <c r="V610" i="4" s="1"/>
  <c r="W610" i="4" s="1"/>
  <c r="Q613" i="4"/>
  <c r="V613" i="4" s="1"/>
  <c r="W613" i="4" s="1"/>
  <c r="Q612" i="4"/>
  <c r="V612" i="4" s="1"/>
  <c r="W612" i="4" s="1"/>
  <c r="Q620" i="4"/>
  <c r="V620" i="4" s="1"/>
  <c r="W620" i="4" s="1"/>
  <c r="Q622" i="4"/>
  <c r="V622" i="4" s="1"/>
  <c r="W622" i="4" s="1"/>
  <c r="Q621" i="4"/>
  <c r="V621" i="4" s="1"/>
  <c r="W621" i="4" s="1"/>
  <c r="Q626" i="4"/>
  <c r="V626" i="4" s="1"/>
  <c r="W626" i="4" s="1"/>
  <c r="Q627" i="4"/>
  <c r="V627" i="4" s="1"/>
  <c r="W627" i="4" s="1"/>
  <c r="Q628" i="4"/>
  <c r="V628" i="4" s="1"/>
  <c r="W628" i="4" s="1"/>
  <c r="Q629" i="4"/>
  <c r="V629" i="4" s="1"/>
  <c r="W629" i="4" s="1"/>
  <c r="Q630" i="4"/>
  <c r="V630" i="4" s="1"/>
  <c r="W630" i="4" s="1"/>
  <c r="Q631" i="4"/>
  <c r="V631" i="4" s="1"/>
  <c r="W631" i="4" s="1"/>
  <c r="Q656" i="4"/>
  <c r="V656" i="4" s="1"/>
  <c r="W656" i="4" s="1"/>
  <c r="Q657" i="4"/>
  <c r="V657" i="4" s="1"/>
  <c r="W657" i="4" s="1"/>
  <c r="Q658" i="4"/>
  <c r="V658" i="4" s="1"/>
  <c r="W658" i="4" s="1"/>
  <c r="Q660" i="4"/>
  <c r="V660" i="4" s="1"/>
  <c r="W660" i="4" s="1"/>
  <c r="Q659" i="4"/>
  <c r="V659" i="4" s="1"/>
  <c r="W659" i="4" s="1"/>
  <c r="Q653" i="4"/>
  <c r="V653" i="4" s="1"/>
  <c r="W653" i="4" s="1"/>
  <c r="Q652" i="4"/>
  <c r="V652" i="4" s="1"/>
  <c r="W652" i="4" s="1"/>
  <c r="Q655" i="4"/>
  <c r="V655" i="4" s="1"/>
  <c r="W655" i="4" s="1"/>
  <c r="X655" i="4" s="1"/>
  <c r="Q654" i="4"/>
  <c r="V654" i="4" s="1"/>
  <c r="W654" i="4" s="1"/>
  <c r="X654" i="4" s="1"/>
  <c r="Q662" i="4"/>
  <c r="V662" i="4" s="1"/>
  <c r="W662" i="4" s="1"/>
  <c r="X662" i="4" s="1"/>
  <c r="Q661" i="4"/>
  <c r="V661" i="4" s="1"/>
  <c r="W661" i="4" s="1"/>
  <c r="X661" i="4" s="1"/>
  <c r="Q664" i="4"/>
  <c r="V664" i="4" s="1"/>
  <c r="W664" i="4" s="1"/>
  <c r="X664" i="4" s="1"/>
  <c r="Q663" i="4"/>
  <c r="V663" i="4" s="1"/>
  <c r="W663" i="4" s="1"/>
  <c r="X663" i="4" s="1"/>
  <c r="Q668" i="4"/>
  <c r="V668" i="4" s="1"/>
  <c r="W668" i="4" s="1"/>
  <c r="X668" i="4" s="1"/>
  <c r="Q669" i="4"/>
  <c r="V669" i="4" s="1"/>
  <c r="W669" i="4" s="1"/>
  <c r="X669" i="4" s="1"/>
  <c r="Q670" i="4"/>
  <c r="V670" i="4" s="1"/>
  <c r="W670" i="4" s="1"/>
  <c r="X670" i="4" s="1"/>
  <c r="Q671" i="4"/>
  <c r="V671" i="4" s="1"/>
  <c r="W671" i="4" s="1"/>
  <c r="X671" i="4" s="1"/>
  <c r="Q674" i="4"/>
  <c r="V674" i="4" s="1"/>
  <c r="W674" i="4" s="1"/>
  <c r="X674" i="4" s="1"/>
  <c r="Q673" i="4"/>
  <c r="V673" i="4" s="1"/>
  <c r="W673" i="4" s="1"/>
  <c r="X673" i="4" s="1"/>
  <c r="Q676" i="4"/>
  <c r="V676" i="4" s="1"/>
  <c r="W676" i="4" s="1"/>
  <c r="X676" i="4" s="1"/>
  <c r="Q678" i="4"/>
  <c r="V678" i="4" s="1"/>
  <c r="W678" i="4" s="1"/>
  <c r="X678" i="4" s="1"/>
  <c r="Q677" i="4"/>
  <c r="V677" i="4" s="1"/>
  <c r="W677" i="4" s="1"/>
  <c r="X677" i="4" s="1"/>
  <c r="Q685" i="4"/>
  <c r="V685" i="4" s="1"/>
  <c r="W685" i="4" s="1"/>
  <c r="X685" i="4" s="1"/>
  <c r="Q684" i="4"/>
  <c r="V684" i="4" s="1"/>
  <c r="W684" i="4" s="1"/>
  <c r="X684" i="4" s="1"/>
  <c r="Q689" i="4"/>
  <c r="V689" i="4" s="1"/>
  <c r="W689" i="4" s="1"/>
  <c r="X689" i="4" s="1"/>
  <c r="Q688" i="4"/>
  <c r="V688" i="4" s="1"/>
  <c r="W688" i="4" s="1"/>
  <c r="X688" i="4" s="1"/>
  <c r="Q687" i="4"/>
  <c r="V687" i="4" s="1"/>
  <c r="W687" i="4" s="1"/>
  <c r="X687" i="4" s="1"/>
  <c r="Q686" i="4"/>
  <c r="V686" i="4" s="1"/>
  <c r="W686" i="4" s="1"/>
  <c r="X686" i="4" s="1"/>
  <c r="Q691" i="4"/>
  <c r="V691" i="4" s="1"/>
  <c r="W691" i="4" s="1"/>
  <c r="X691" i="4" s="1"/>
  <c r="Q690" i="4"/>
  <c r="V690" i="4" s="1"/>
  <c r="W690" i="4" s="1"/>
  <c r="X690" i="4" s="1"/>
  <c r="Q693" i="4"/>
  <c r="V693" i="4" s="1"/>
  <c r="W693" i="4" s="1"/>
  <c r="X693" i="4" s="1"/>
  <c r="Q692" i="4"/>
  <c r="V692" i="4" s="1"/>
  <c r="W692" i="4" s="1"/>
  <c r="X692" i="4" s="1"/>
  <c r="Q700" i="4"/>
  <c r="V700" i="4" s="1"/>
  <c r="W700" i="4" s="1"/>
  <c r="X700" i="4" s="1"/>
  <c r="Q701" i="4"/>
  <c r="V701" i="4" s="1"/>
  <c r="W701" i="4" s="1"/>
  <c r="X701" i="4" s="1"/>
  <c r="Q702" i="4"/>
  <c r="V702" i="4" s="1"/>
  <c r="W702" i="4" s="1"/>
  <c r="X702" i="4" s="1"/>
  <c r="Q704" i="4"/>
  <c r="V704" i="4" s="1"/>
  <c r="W704" i="4" s="1"/>
  <c r="X704" i="4" s="1"/>
  <c r="Q703" i="4"/>
  <c r="V703" i="4" s="1"/>
  <c r="W703" i="4" s="1"/>
  <c r="X703" i="4" s="1"/>
  <c r="Q695" i="4"/>
  <c r="V695" i="4" s="1"/>
  <c r="W695" i="4" s="1"/>
  <c r="X695" i="4" s="1"/>
  <c r="Q694" i="4"/>
  <c r="V694" i="4" s="1"/>
  <c r="W694" i="4" s="1"/>
  <c r="X694" i="4" s="1"/>
  <c r="Q697" i="4"/>
  <c r="V697" i="4" s="1"/>
  <c r="W697" i="4" s="1"/>
  <c r="X697" i="4" s="1"/>
  <c r="Q696" i="4"/>
  <c r="V696" i="4" s="1"/>
  <c r="W696" i="4" s="1"/>
  <c r="X696" i="4" s="1"/>
  <c r="Q699" i="4"/>
  <c r="V699" i="4" s="1"/>
  <c r="W699" i="4" s="1"/>
  <c r="X699" i="4" s="1"/>
  <c r="Q698" i="4"/>
  <c r="V698" i="4" s="1"/>
  <c r="W698" i="4" s="1"/>
  <c r="X698" i="4" s="1"/>
  <c r="Q706" i="4"/>
  <c r="V706" i="4" s="1"/>
  <c r="W706" i="4" s="1"/>
  <c r="X706" i="4" s="1"/>
  <c r="Q705" i="4"/>
  <c r="V705" i="4" s="1"/>
  <c r="W705" i="4" s="1"/>
  <c r="X705" i="4" s="1"/>
  <c r="Q708" i="4"/>
  <c r="V708" i="4" s="1"/>
  <c r="W708" i="4" s="1"/>
  <c r="X708" i="4" s="1"/>
  <c r="Q707" i="4"/>
  <c r="V707" i="4" s="1"/>
  <c r="W707" i="4" s="1"/>
  <c r="X707" i="4" s="1"/>
  <c r="Q711" i="4"/>
  <c r="V711" i="4" s="1"/>
  <c r="W711" i="4" s="1"/>
  <c r="X711" i="4" s="1"/>
  <c r="Q712" i="4"/>
  <c r="V712" i="4" s="1"/>
  <c r="W712" i="4" s="1"/>
  <c r="X712" i="4" s="1"/>
  <c r="Q713" i="4"/>
  <c r="V713" i="4" s="1"/>
  <c r="W713" i="4" s="1"/>
  <c r="X713" i="4" s="1"/>
  <c r="Q714" i="4"/>
  <c r="V714" i="4" s="1"/>
  <c r="W714" i="4" s="1"/>
  <c r="X714" i="4" s="1"/>
  <c r="Q716" i="4"/>
  <c r="V716" i="4" s="1"/>
  <c r="W716" i="4" s="1"/>
  <c r="X716" i="4" s="1"/>
  <c r="Q717" i="4"/>
  <c r="V717" i="4" s="1"/>
  <c r="W717" i="4" s="1"/>
  <c r="X717" i="4" s="1"/>
  <c r="Q715" i="4"/>
  <c r="V715" i="4" s="1"/>
  <c r="W715" i="4" s="1"/>
  <c r="X715" i="4" s="1"/>
  <c r="Q719" i="4"/>
  <c r="V719" i="4" s="1"/>
  <c r="W719" i="4" s="1"/>
  <c r="X719" i="4" s="1"/>
  <c r="Q725" i="4"/>
  <c r="V725" i="4" s="1"/>
  <c r="W725" i="4" s="1"/>
  <c r="X725" i="4" s="1"/>
  <c r="Q724" i="4"/>
  <c r="V724" i="4" s="1"/>
  <c r="W724" i="4" s="1"/>
  <c r="X724" i="4" s="1"/>
  <c r="Q729" i="4"/>
  <c r="V729" i="4" s="1"/>
  <c r="W729" i="4" s="1"/>
  <c r="X729" i="4" s="1"/>
  <c r="Q728" i="4"/>
  <c r="V728" i="4" s="1"/>
  <c r="W728" i="4" s="1"/>
  <c r="X728" i="4" s="1"/>
  <c r="Q732" i="4"/>
  <c r="V732" i="4" s="1"/>
  <c r="W732" i="4" s="1"/>
  <c r="X732" i="4" s="1"/>
  <c r="Q733" i="4"/>
  <c r="V733" i="4" s="1"/>
  <c r="W733" i="4" s="1"/>
  <c r="X733" i="4" s="1"/>
  <c r="Q735" i="4"/>
  <c r="V735" i="4" s="1"/>
  <c r="W735" i="4" s="1"/>
  <c r="X735" i="4" s="1"/>
  <c r="Q734" i="4"/>
  <c r="V734" i="4" s="1"/>
  <c r="W734" i="4" s="1"/>
  <c r="X734" i="4" s="1"/>
  <c r="Q742" i="4"/>
  <c r="V742" i="4" s="1"/>
  <c r="W742" i="4" s="1"/>
  <c r="X742" i="4" s="1"/>
  <c r="Q743" i="4"/>
  <c r="V743" i="4" s="1"/>
  <c r="W743" i="4" s="1"/>
  <c r="X743" i="4" s="1"/>
  <c r="Q744" i="4"/>
  <c r="V744" i="4" s="1"/>
  <c r="W744" i="4" s="1"/>
  <c r="X744" i="4" s="1"/>
  <c r="Q746" i="4"/>
  <c r="V746" i="4" s="1"/>
  <c r="W746" i="4" s="1"/>
  <c r="X746" i="4" s="1"/>
  <c r="Q745" i="4"/>
  <c r="V745" i="4" s="1"/>
  <c r="W745" i="4" s="1"/>
  <c r="X745" i="4" s="1"/>
  <c r="Q737" i="4"/>
  <c r="V737" i="4" s="1"/>
  <c r="W737" i="4" s="1"/>
  <c r="X737" i="4" s="1"/>
  <c r="Q736" i="4"/>
  <c r="V736" i="4" s="1"/>
  <c r="W736" i="4" s="1"/>
  <c r="X736" i="4" s="1"/>
  <c r="Q739" i="4"/>
  <c r="V739" i="4" s="1"/>
  <c r="W739" i="4" s="1"/>
  <c r="X739" i="4" s="1"/>
  <c r="Q738" i="4"/>
  <c r="V738" i="4" s="1"/>
  <c r="W738" i="4" s="1"/>
  <c r="X738" i="4" s="1"/>
  <c r="Q741" i="4"/>
  <c r="V741" i="4" s="1"/>
  <c r="W741" i="4" s="1"/>
  <c r="X741" i="4" s="1"/>
  <c r="Q740" i="4"/>
  <c r="V740" i="4" s="1"/>
  <c r="W740" i="4" s="1"/>
  <c r="X740" i="4" s="1"/>
  <c r="Q749" i="4"/>
  <c r="V749" i="4" s="1"/>
  <c r="W749" i="4" s="1"/>
  <c r="X749" i="4" s="1"/>
  <c r="Q751" i="4"/>
  <c r="V751" i="4" s="1"/>
  <c r="W751" i="4" s="1"/>
  <c r="X751" i="4" s="1"/>
  <c r="Q750" i="4"/>
  <c r="V750" i="4" s="1"/>
  <c r="W750" i="4" s="1"/>
  <c r="X750" i="4" s="1"/>
  <c r="Q756" i="4"/>
  <c r="V756" i="4" s="1"/>
  <c r="W756" i="4" s="1"/>
  <c r="X756" i="4" s="1"/>
  <c r="Q757" i="4"/>
  <c r="V757" i="4" s="1"/>
  <c r="W757" i="4" s="1"/>
  <c r="X757" i="4" s="1"/>
  <c r="Q758" i="4"/>
  <c r="V758" i="4" s="1"/>
  <c r="W758" i="4" s="1"/>
  <c r="X758" i="4" s="1"/>
  <c r="Q759" i="4"/>
  <c r="V759" i="4" s="1"/>
  <c r="W759" i="4" s="1"/>
  <c r="X759" i="4" s="1"/>
  <c r="Q760" i="4"/>
  <c r="V760" i="4" s="1"/>
  <c r="W760" i="4" s="1"/>
  <c r="X760" i="4" s="1"/>
  <c r="Q764" i="4"/>
  <c r="V764" i="4" s="1"/>
  <c r="W764" i="4" s="1"/>
  <c r="X764" i="4" s="1"/>
  <c r="Q765" i="4"/>
  <c r="V765" i="4" s="1"/>
  <c r="W765" i="4" s="1"/>
  <c r="X765" i="4" s="1"/>
  <c r="Q763" i="4"/>
  <c r="V763" i="4" s="1"/>
  <c r="W763" i="4" s="1"/>
  <c r="X763" i="4" s="1"/>
  <c r="Q767" i="4"/>
  <c r="V767" i="4" s="1"/>
  <c r="W767" i="4" s="1"/>
  <c r="X767" i="4" s="1"/>
  <c r="Q770" i="4"/>
  <c r="V770" i="4" s="1"/>
  <c r="W770" i="4" s="1"/>
  <c r="X770" i="4" s="1"/>
  <c r="Q775" i="4"/>
  <c r="V775" i="4" s="1"/>
  <c r="W775" i="4" s="1"/>
  <c r="X775" i="4" s="1"/>
  <c r="Q774" i="4"/>
  <c r="V774" i="4" s="1"/>
  <c r="W774" i="4" s="1"/>
  <c r="X774" i="4" s="1"/>
  <c r="Q772" i="4"/>
  <c r="V772" i="4" s="1"/>
  <c r="W772" i="4" s="1"/>
  <c r="X772" i="4" s="1"/>
  <c r="Q771" i="4"/>
  <c r="V771" i="4" s="1"/>
  <c r="W771" i="4" s="1"/>
  <c r="X771" i="4" s="1"/>
  <c r="Q776" i="4"/>
  <c r="V776" i="4" s="1"/>
  <c r="W776" i="4" s="1"/>
  <c r="X776" i="4" s="1"/>
  <c r="Q777" i="4"/>
  <c r="V777" i="4" s="1"/>
  <c r="W777" i="4" s="1"/>
  <c r="X777" i="4" s="1"/>
  <c r="Q778" i="4"/>
  <c r="V778" i="4" s="1"/>
  <c r="W778" i="4" s="1"/>
  <c r="X778" i="4" s="1"/>
  <c r="Q779" i="4"/>
  <c r="V779" i="4" s="1"/>
  <c r="W779" i="4" s="1"/>
  <c r="X779" i="4" s="1"/>
  <c r="Q786" i="4"/>
  <c r="V786" i="4" s="1"/>
  <c r="W786" i="4" s="1"/>
  <c r="X786" i="4" s="1"/>
  <c r="Q787" i="4"/>
  <c r="V787" i="4" s="1"/>
  <c r="W787" i="4" s="1"/>
  <c r="X787" i="4" s="1"/>
  <c r="Q789" i="4"/>
  <c r="V789" i="4" s="1"/>
  <c r="W789" i="4" s="1"/>
  <c r="X789" i="4" s="1"/>
  <c r="Q788" i="4"/>
  <c r="V788" i="4" s="1"/>
  <c r="W788" i="4" s="1"/>
  <c r="X788" i="4" s="1"/>
  <c r="Q790" i="4"/>
  <c r="V790" i="4" s="1"/>
  <c r="W790" i="4" s="1"/>
  <c r="X790" i="4" s="1"/>
  <c r="Q781" i="4"/>
  <c r="V781" i="4" s="1"/>
  <c r="W781" i="4" s="1"/>
  <c r="X781" i="4" s="1"/>
  <c r="Q783" i="4"/>
  <c r="V783" i="4" s="1"/>
  <c r="W783" i="4" s="1"/>
  <c r="X783" i="4" s="1"/>
  <c r="Q782" i="4"/>
  <c r="V782" i="4" s="1"/>
  <c r="W782" i="4" s="1"/>
  <c r="X782" i="4" s="1"/>
  <c r="Q785" i="4"/>
  <c r="V785" i="4" s="1"/>
  <c r="W785" i="4" s="1"/>
  <c r="X785" i="4" s="1"/>
  <c r="Q784" i="4"/>
  <c r="V784" i="4" s="1"/>
  <c r="W784" i="4" s="1"/>
  <c r="X784" i="4" s="1"/>
  <c r="Q793" i="4"/>
  <c r="V793" i="4" s="1"/>
  <c r="W793" i="4" s="1"/>
  <c r="X793" i="4" s="1"/>
  <c r="Q795" i="4"/>
  <c r="V795" i="4" s="1"/>
  <c r="W795" i="4" s="1"/>
  <c r="X795" i="4" s="1"/>
  <c r="Q794" i="4"/>
  <c r="V794" i="4" s="1"/>
  <c r="W794" i="4" s="1"/>
  <c r="X794" i="4" s="1"/>
  <c r="Q800" i="4"/>
  <c r="V800" i="4" s="1"/>
  <c r="W800" i="4" s="1"/>
  <c r="X800" i="4" s="1"/>
  <c r="Q801" i="4"/>
  <c r="V801" i="4" s="1"/>
  <c r="W801" i="4" s="1"/>
  <c r="X801" i="4" s="1"/>
  <c r="Q802" i="4"/>
  <c r="V802" i="4" s="1"/>
  <c r="W802" i="4" s="1"/>
  <c r="X802" i="4" s="1"/>
  <c r="Q803" i="4"/>
  <c r="V803" i="4" s="1"/>
  <c r="W803" i="4" s="1"/>
  <c r="X803" i="4" s="1"/>
  <c r="Q806" i="4"/>
  <c r="V806" i="4" s="1"/>
  <c r="W806" i="4" s="1"/>
  <c r="X806" i="4" s="1"/>
  <c r="Q805" i="4"/>
  <c r="V805" i="4" s="1"/>
  <c r="W805" i="4" s="1"/>
  <c r="X805" i="4" s="1"/>
  <c r="Q808" i="4"/>
  <c r="V808" i="4" s="1"/>
  <c r="W808" i="4" s="1"/>
  <c r="X808" i="4" s="1"/>
  <c r="Q807" i="4"/>
  <c r="V807" i="4" s="1"/>
  <c r="W807" i="4" s="1"/>
  <c r="X807" i="4" s="1"/>
  <c r="Q809" i="4"/>
  <c r="V809" i="4" s="1"/>
  <c r="W809" i="4" s="1"/>
  <c r="X809" i="4" s="1"/>
  <c r="Q810" i="4"/>
  <c r="V810" i="4" s="1"/>
  <c r="W810" i="4" s="1"/>
  <c r="Q818" i="4"/>
  <c r="V818" i="4" s="1"/>
  <c r="W818" i="4" s="1"/>
  <c r="X818" i="4" s="1"/>
  <c r="Q820" i="4"/>
  <c r="V820" i="4" s="1"/>
  <c r="W820" i="4" s="1"/>
  <c r="X820" i="4" s="1"/>
  <c r="Q819" i="4"/>
  <c r="V819" i="4" s="1"/>
  <c r="W819" i="4" s="1"/>
  <c r="X819" i="4" s="1"/>
  <c r="Q816" i="4"/>
  <c r="V816" i="4" s="1"/>
  <c r="W816" i="4" s="1"/>
  <c r="X816" i="4" s="1"/>
  <c r="Q817" i="4"/>
  <c r="V817" i="4" s="1"/>
  <c r="W817" i="4" s="1"/>
  <c r="X817" i="4" s="1"/>
  <c r="Q815" i="4"/>
  <c r="V815" i="4" s="1"/>
  <c r="W815" i="4" s="1"/>
  <c r="X815" i="4" s="1"/>
  <c r="Q821" i="4"/>
  <c r="V821" i="4" s="1"/>
  <c r="W821" i="4" s="1"/>
  <c r="X821" i="4" s="1"/>
  <c r="Q822" i="4"/>
  <c r="V822" i="4" s="1"/>
  <c r="W822" i="4" s="1"/>
  <c r="X822" i="4" s="1"/>
  <c r="Q823" i="4"/>
  <c r="V823" i="4" s="1"/>
  <c r="W823" i="4" s="1"/>
  <c r="X823" i="4" s="1"/>
  <c r="Q824" i="4"/>
  <c r="V824" i="4" s="1"/>
  <c r="W824" i="4" s="1"/>
  <c r="X824" i="4" s="1"/>
  <c r="Q831" i="4"/>
  <c r="V831" i="4" s="1"/>
  <c r="W831" i="4" s="1"/>
  <c r="X831" i="4" s="1"/>
  <c r="Q832" i="4"/>
  <c r="V832" i="4" s="1"/>
  <c r="W832" i="4" s="1"/>
  <c r="X832" i="4" s="1"/>
  <c r="Q833" i="4"/>
  <c r="V833" i="4" s="1"/>
  <c r="W833" i="4" s="1"/>
  <c r="X833" i="4" s="1"/>
  <c r="Q835" i="4"/>
  <c r="V835" i="4" s="1"/>
  <c r="W835" i="4" s="1"/>
  <c r="X835" i="4" s="1"/>
  <c r="Q834" i="4"/>
  <c r="V834" i="4" s="1"/>
  <c r="W834" i="4" s="1"/>
  <c r="X834" i="4" s="1"/>
  <c r="Q826" i="4"/>
  <c r="V826" i="4" s="1"/>
  <c r="W826" i="4" s="1"/>
  <c r="X826" i="4" s="1"/>
  <c r="Q825" i="4"/>
  <c r="V825" i="4" s="1"/>
  <c r="W825" i="4" s="1"/>
  <c r="X825" i="4" s="1"/>
  <c r="Q828" i="4"/>
  <c r="V828" i="4" s="1"/>
  <c r="W828" i="4" s="1"/>
  <c r="X828" i="4" s="1"/>
  <c r="Q827" i="4"/>
  <c r="V827" i="4" s="1"/>
  <c r="W827" i="4" s="1"/>
  <c r="X827" i="4" s="1"/>
  <c r="Q830" i="4"/>
  <c r="V830" i="4" s="1"/>
  <c r="W830" i="4" s="1"/>
  <c r="X830" i="4" s="1"/>
  <c r="Q837" i="4"/>
  <c r="V837" i="4" s="1"/>
  <c r="W837" i="4" s="1"/>
  <c r="X837" i="4" s="1"/>
  <c r="Q839" i="4"/>
  <c r="V839" i="4" s="1"/>
  <c r="W839" i="4" s="1"/>
  <c r="X839" i="4" s="1"/>
  <c r="Q838" i="4"/>
  <c r="V838" i="4" s="1"/>
  <c r="W838" i="4" s="1"/>
  <c r="X838" i="4" s="1"/>
  <c r="Q844" i="4"/>
  <c r="V844" i="4" s="1"/>
  <c r="W844" i="4" s="1"/>
  <c r="X844" i="4" s="1"/>
  <c r="Q845" i="4"/>
  <c r="V845" i="4" s="1"/>
  <c r="W845" i="4" s="1"/>
  <c r="X845" i="4" s="1"/>
  <c r="Q846" i="4"/>
  <c r="V846" i="4" s="1"/>
  <c r="W846" i="4" s="1"/>
  <c r="X846" i="4" s="1"/>
  <c r="Q847" i="4"/>
  <c r="V847" i="4" s="1"/>
  <c r="W847" i="4" s="1"/>
  <c r="X847" i="4" s="1"/>
  <c r="Q854" i="4"/>
  <c r="V854" i="4" s="1"/>
  <c r="W854" i="4" s="1"/>
  <c r="X854" i="4" s="1"/>
  <c r="Q856" i="4"/>
  <c r="V856" i="4" s="1"/>
  <c r="W856" i="4" s="1"/>
  <c r="X856" i="4" s="1"/>
  <c r="Q855" i="4"/>
  <c r="V855" i="4" s="1"/>
  <c r="W855" i="4" s="1"/>
  <c r="X855" i="4" s="1"/>
  <c r="Q857" i="4"/>
  <c r="V857" i="4" s="1"/>
  <c r="W857" i="4" s="1"/>
  <c r="X857" i="4" s="1"/>
  <c r="Q861" i="4"/>
  <c r="V861" i="4" s="1"/>
  <c r="W861" i="4" s="1"/>
  <c r="X861" i="4" s="1"/>
  <c r="Q860" i="4"/>
  <c r="V860" i="4" s="1"/>
  <c r="W860" i="4" s="1"/>
  <c r="X860" i="4" s="1"/>
  <c r="Q862" i="4"/>
  <c r="V862" i="4" s="1"/>
  <c r="W862" i="4" s="1"/>
  <c r="X862" i="4" s="1"/>
  <c r="Q863" i="4"/>
  <c r="V863" i="4" s="1"/>
  <c r="W863" i="4" s="1"/>
  <c r="X863" i="4" s="1"/>
  <c r="Q864" i="4"/>
  <c r="V864" i="4" s="1"/>
  <c r="W864" i="4" s="1"/>
  <c r="X864" i="4" s="1"/>
  <c r="Q865" i="4"/>
  <c r="V865" i="4" s="1"/>
  <c r="W865" i="4" s="1"/>
  <c r="X865" i="4" s="1"/>
  <c r="Q867" i="4"/>
  <c r="V867" i="4" s="1"/>
  <c r="W867" i="4" s="1"/>
  <c r="X867" i="4" s="1"/>
  <c r="Q866" i="4"/>
  <c r="V866" i="4" s="1"/>
  <c r="W866" i="4" s="1"/>
  <c r="X866" i="4" s="1"/>
  <c r="Q871" i="4"/>
  <c r="V871" i="4" s="1"/>
  <c r="W871" i="4" s="1"/>
  <c r="X871" i="4" s="1"/>
  <c r="Q872" i="4"/>
  <c r="V872" i="4" s="1"/>
  <c r="W872" i="4" s="1"/>
  <c r="X872" i="4" s="1"/>
  <c r="Q875" i="4"/>
  <c r="V875" i="4" s="1"/>
  <c r="W875" i="4" s="1"/>
  <c r="X875" i="4" s="1"/>
  <c r="Q876" i="4"/>
  <c r="V876" i="4" s="1"/>
  <c r="W876" i="4" s="1"/>
  <c r="X876" i="4" s="1"/>
  <c r="Q877" i="4"/>
  <c r="V877" i="4" s="1"/>
  <c r="W877" i="4" s="1"/>
  <c r="X877" i="4" s="1"/>
  <c r="Q878" i="4"/>
  <c r="V878" i="4" s="1"/>
  <c r="W878" i="4" s="1"/>
  <c r="X878" i="4" s="1"/>
  <c r="Q879" i="4"/>
  <c r="V879" i="4" s="1"/>
  <c r="W879" i="4" s="1"/>
  <c r="X879" i="4" s="1"/>
  <c r="Q880" i="4"/>
  <c r="V880" i="4" s="1"/>
  <c r="W880" i="4" s="1"/>
  <c r="X880" i="4" s="1"/>
  <c r="Q881" i="4"/>
  <c r="V881" i="4" s="1"/>
  <c r="W881" i="4" s="1"/>
  <c r="X881" i="4" s="1"/>
  <c r="Q882" i="4"/>
  <c r="V882" i="4" s="1"/>
  <c r="W882" i="4" s="1"/>
  <c r="X882" i="4" s="1"/>
  <c r="Q883" i="4"/>
  <c r="V883" i="4" s="1"/>
  <c r="W883" i="4" s="1"/>
  <c r="X883" i="4" s="1"/>
  <c r="Q885" i="4"/>
  <c r="V885" i="4" s="1"/>
  <c r="W885" i="4" s="1"/>
  <c r="X885" i="4" s="1"/>
  <c r="Q884" i="4"/>
  <c r="V884" i="4" s="1"/>
  <c r="W884" i="4" s="1"/>
  <c r="X884" i="4" s="1"/>
  <c r="Q887" i="4"/>
  <c r="V887" i="4" s="1"/>
  <c r="W887" i="4" s="1"/>
  <c r="X887" i="4" s="1"/>
  <c r="Q886" i="4"/>
  <c r="V886" i="4" s="1"/>
  <c r="W886" i="4" s="1"/>
  <c r="X886" i="4" s="1"/>
  <c r="Q889" i="4"/>
  <c r="V889" i="4" s="1"/>
  <c r="W889" i="4" s="1"/>
  <c r="X889" i="4" s="1"/>
  <c r="Q888" i="4"/>
  <c r="V888" i="4" s="1"/>
  <c r="W888" i="4" s="1"/>
  <c r="X888" i="4" s="1"/>
  <c r="Q893" i="4"/>
  <c r="V893" i="4" s="1"/>
  <c r="W893" i="4" s="1"/>
  <c r="X893" i="4" s="1"/>
  <c r="Q894" i="4"/>
  <c r="V894" i="4" s="1"/>
  <c r="W894" i="4" s="1"/>
  <c r="X894" i="4" s="1"/>
  <c r="Q895" i="4"/>
  <c r="V895" i="4" s="1"/>
  <c r="W895" i="4" s="1"/>
  <c r="X895" i="4" s="1"/>
  <c r="Q896" i="4"/>
  <c r="V896" i="4" s="1"/>
  <c r="W896" i="4" s="1"/>
  <c r="X896" i="4" s="1"/>
  <c r="Q897" i="4"/>
  <c r="V897" i="4" s="1"/>
  <c r="W897" i="4" s="1"/>
  <c r="X897" i="4" s="1"/>
  <c r="Q898" i="4"/>
  <c r="V898" i="4" s="1"/>
  <c r="W898" i="4" s="1"/>
  <c r="X898" i="4" s="1"/>
  <c r="Q901" i="4"/>
  <c r="V901" i="4" s="1"/>
  <c r="W901" i="4" s="1"/>
  <c r="X901" i="4" s="1"/>
  <c r="Q899" i="4"/>
  <c r="V899" i="4" s="1"/>
  <c r="W899" i="4" s="1"/>
  <c r="X899" i="4" s="1"/>
  <c r="Q900" i="4"/>
  <c r="V900" i="4" s="1"/>
  <c r="W900" i="4" s="1"/>
  <c r="X900" i="4" s="1"/>
  <c r="Q902" i="4"/>
  <c r="V902" i="4" s="1"/>
  <c r="W902" i="4" s="1"/>
  <c r="X902" i="4" s="1"/>
  <c r="Q904" i="4"/>
  <c r="V904" i="4" s="1"/>
  <c r="W904" i="4" s="1"/>
  <c r="X904" i="4" s="1"/>
  <c r="Q903" i="4"/>
  <c r="V903" i="4" s="1"/>
  <c r="W903" i="4" s="1"/>
  <c r="X903" i="4" s="1"/>
  <c r="Q908" i="4"/>
  <c r="V908" i="4" s="1"/>
  <c r="W908" i="4" s="1"/>
  <c r="X908" i="4" s="1"/>
  <c r="Q907" i="4"/>
  <c r="V907" i="4" s="1"/>
  <c r="W907" i="4" s="1"/>
  <c r="X907" i="4" s="1"/>
  <c r="Q909" i="4"/>
  <c r="V909" i="4" s="1"/>
  <c r="W909" i="4" s="1"/>
  <c r="X909" i="4" s="1"/>
  <c r="Q910" i="4"/>
  <c r="V910" i="4" s="1"/>
  <c r="W910" i="4" s="1"/>
  <c r="X910" i="4" s="1"/>
  <c r="Q912" i="4"/>
  <c r="V912" i="4" s="1"/>
  <c r="W912" i="4" s="1"/>
  <c r="X912" i="4" s="1"/>
  <c r="Q911" i="4"/>
  <c r="V911" i="4" s="1"/>
  <c r="W911" i="4" s="1"/>
  <c r="X911" i="4" s="1"/>
  <c r="Q913" i="4"/>
  <c r="V913" i="4" s="1"/>
  <c r="W913" i="4" s="1"/>
  <c r="X913" i="4" s="1"/>
  <c r="Q914" i="4"/>
  <c r="V914" i="4" s="1"/>
  <c r="W914" i="4" s="1"/>
  <c r="X914" i="4" s="1"/>
  <c r="Q916" i="4"/>
  <c r="V916" i="4" s="1"/>
  <c r="W916" i="4" s="1"/>
  <c r="X916" i="4" s="1"/>
  <c r="Q915" i="4"/>
  <c r="V915" i="4" s="1"/>
  <c r="W915" i="4" s="1"/>
  <c r="X915" i="4" s="1"/>
  <c r="Q922" i="4"/>
  <c r="V922" i="4" s="1"/>
  <c r="W922" i="4" s="1"/>
  <c r="X922" i="4" s="1"/>
  <c r="Q921" i="4"/>
  <c r="V921" i="4" s="1"/>
  <c r="W921" i="4" s="1"/>
  <c r="X921" i="4" s="1"/>
  <c r="Q923" i="4"/>
  <c r="V923" i="4" s="1"/>
  <c r="W923" i="4" s="1"/>
  <c r="X923" i="4" s="1"/>
  <c r="Q924" i="4"/>
  <c r="V924" i="4" s="1"/>
  <c r="W924" i="4" s="1"/>
  <c r="X924" i="4" s="1"/>
  <c r="Q925" i="4"/>
  <c r="V925" i="4" s="1"/>
  <c r="W925" i="4" s="1"/>
  <c r="X925" i="4" s="1"/>
  <c r="Q926" i="4"/>
  <c r="V926" i="4" s="1"/>
  <c r="W926" i="4" s="1"/>
  <c r="X926" i="4" s="1"/>
  <c r="Q927" i="4"/>
  <c r="V927" i="4" s="1"/>
  <c r="W927" i="4" s="1"/>
  <c r="X927" i="4" s="1"/>
  <c r="Q932" i="4"/>
  <c r="V932" i="4" s="1"/>
  <c r="W932" i="4" s="1"/>
  <c r="X932" i="4" s="1"/>
  <c r="Q933" i="4"/>
  <c r="V933" i="4" s="1"/>
  <c r="W933" i="4" s="1"/>
  <c r="X933" i="4" s="1"/>
  <c r="Q934" i="4"/>
  <c r="V934" i="4" s="1"/>
  <c r="W934" i="4" s="1"/>
  <c r="X934" i="4" s="1"/>
  <c r="V929" i="4"/>
  <c r="W929" i="4" s="1"/>
  <c r="X929" i="4" s="1"/>
  <c r="V928" i="4"/>
  <c r="W928" i="4" s="1"/>
  <c r="X928" i="4" s="1"/>
  <c r="V930" i="4"/>
  <c r="W930" i="4" s="1"/>
  <c r="X930" i="4" s="1"/>
  <c r="Q941" i="4"/>
  <c r="V941" i="4" s="1"/>
  <c r="W941" i="4" s="1"/>
  <c r="X941" i="4" s="1"/>
  <c r="Q943" i="4"/>
  <c r="V943" i="4" s="1"/>
  <c r="W943" i="4" s="1"/>
  <c r="X943" i="4" s="1"/>
  <c r="Q942" i="4"/>
  <c r="V942" i="4" s="1"/>
  <c r="W942" i="4" s="1"/>
  <c r="X942" i="4" s="1"/>
  <c r="Q951" i="4"/>
  <c r="V951" i="4" s="1"/>
  <c r="W951" i="4" s="1"/>
  <c r="X951" i="4" s="1"/>
  <c r="Q950" i="4"/>
  <c r="V950" i="4" s="1"/>
  <c r="W950" i="4" s="1"/>
  <c r="X950" i="4" s="1"/>
  <c r="Q948" i="4"/>
  <c r="V948" i="4" s="1"/>
  <c r="W948" i="4" s="1"/>
  <c r="X948" i="4" s="1"/>
  <c r="Q947" i="4"/>
  <c r="V947" i="4" s="1"/>
  <c r="W947" i="4" s="1"/>
  <c r="X947" i="4" s="1"/>
  <c r="Q949" i="4"/>
  <c r="V949" i="4" s="1"/>
  <c r="W949" i="4" s="1"/>
  <c r="X949" i="4" s="1"/>
  <c r="Q954" i="4"/>
  <c r="V954" i="4" s="1"/>
  <c r="W954" i="4" s="1"/>
  <c r="X954" i="4" s="1"/>
  <c r="Q955" i="4"/>
  <c r="V955" i="4" s="1"/>
  <c r="W955" i="4" s="1"/>
  <c r="X955" i="4" s="1"/>
  <c r="Q952" i="4"/>
  <c r="V952" i="4" s="1"/>
  <c r="W952" i="4" s="1"/>
  <c r="X952" i="4" s="1"/>
  <c r="Q953" i="4"/>
  <c r="V953" i="4" s="1"/>
  <c r="W953" i="4" s="1"/>
  <c r="X953" i="4" s="1"/>
  <c r="Q959" i="4"/>
  <c r="V959" i="4" s="1"/>
  <c r="W959" i="4" s="1"/>
  <c r="X959" i="4" s="1"/>
  <c r="Q960" i="4"/>
  <c r="V960" i="4" s="1"/>
  <c r="W960" i="4" s="1"/>
  <c r="X960" i="4" s="1"/>
  <c r="Q958" i="4"/>
  <c r="V958" i="4" s="1"/>
  <c r="W958" i="4" s="1"/>
  <c r="X958" i="4" s="1"/>
  <c r="Q956" i="4"/>
  <c r="V956" i="4" s="1"/>
  <c r="W956" i="4" s="1"/>
  <c r="X956" i="4" s="1"/>
  <c r="Q962" i="4"/>
  <c r="V962" i="4" s="1"/>
  <c r="W962" i="4" s="1"/>
  <c r="X962" i="4" s="1"/>
  <c r="Q961" i="4"/>
  <c r="V961" i="4" s="1"/>
  <c r="W961" i="4" s="1"/>
  <c r="X961" i="4" s="1"/>
  <c r="Q964" i="4"/>
  <c r="V964" i="4" s="1"/>
  <c r="W964" i="4" s="1"/>
  <c r="X964" i="4" s="1"/>
  <c r="Q963" i="4"/>
  <c r="V963" i="4" s="1"/>
  <c r="W963" i="4" s="1"/>
  <c r="X963" i="4" s="1"/>
  <c r="Q966" i="4"/>
  <c r="V966" i="4" s="1"/>
  <c r="W966" i="4" s="1"/>
  <c r="X966" i="4" s="1"/>
  <c r="Q965" i="4"/>
  <c r="V965" i="4" s="1"/>
  <c r="W965" i="4" s="1"/>
  <c r="X965" i="4" s="1"/>
  <c r="Q978" i="4"/>
  <c r="V978" i="4" s="1"/>
  <c r="W978" i="4" s="1"/>
  <c r="X978" i="4" s="1"/>
  <c r="Q977" i="4"/>
  <c r="V977" i="4" s="1"/>
  <c r="W977" i="4" s="1"/>
  <c r="X977" i="4" s="1"/>
  <c r="Q980" i="4"/>
  <c r="V980" i="4" s="1"/>
  <c r="W980" i="4" s="1"/>
  <c r="X980" i="4" s="1"/>
  <c r="Q979" i="4"/>
  <c r="V979" i="4" s="1"/>
  <c r="W979" i="4" s="1"/>
  <c r="X979" i="4" s="1"/>
  <c r="Q984" i="4"/>
  <c r="V984" i="4" s="1"/>
  <c r="W984" i="4" s="1"/>
  <c r="X984" i="4" s="1"/>
  <c r="Q985" i="4"/>
  <c r="V985" i="4" s="1"/>
  <c r="W985" i="4" s="1"/>
  <c r="X985" i="4" s="1"/>
  <c r="Q986" i="4"/>
  <c r="V986" i="4" s="1"/>
  <c r="W986" i="4" s="1"/>
  <c r="X986" i="4" s="1"/>
  <c r="Q991" i="4"/>
  <c r="V991" i="4" s="1"/>
  <c r="W991" i="4" s="1"/>
  <c r="X991" i="4" s="1"/>
  <c r="Q989" i="4"/>
  <c r="V989" i="4" s="1"/>
  <c r="W989" i="4" s="1"/>
  <c r="X989" i="4" s="1"/>
  <c r="Q990" i="4"/>
  <c r="V990" i="4" s="1"/>
  <c r="W990" i="4" s="1"/>
  <c r="X990" i="4" s="1"/>
  <c r="Q1045" i="4"/>
  <c r="V1045" i="4" s="1"/>
  <c r="W1045" i="4" s="1"/>
  <c r="X1045" i="4" s="1"/>
  <c r="Q1046" i="4"/>
  <c r="V1046" i="4" s="1"/>
  <c r="W1046" i="4" s="1"/>
  <c r="X1046" i="4" s="1"/>
  <c r="Q1001" i="4"/>
  <c r="V1001" i="4" s="1"/>
  <c r="W1001" i="4" s="1"/>
  <c r="X1001" i="4" s="1"/>
  <c r="Q1002" i="4"/>
  <c r="V1002" i="4" s="1"/>
  <c r="W1002" i="4" s="1"/>
  <c r="X1002" i="4" s="1"/>
  <c r="Q1003" i="4"/>
  <c r="V1003" i="4" s="1"/>
  <c r="W1003" i="4" s="1"/>
  <c r="X1003" i="4" s="1"/>
  <c r="Q1004" i="4"/>
  <c r="V1004" i="4" s="1"/>
  <c r="W1004" i="4" s="1"/>
  <c r="X1004" i="4" s="1"/>
  <c r="Q1007" i="4"/>
  <c r="V1007" i="4" s="1"/>
  <c r="W1007" i="4" s="1"/>
  <c r="X1007" i="4" s="1"/>
  <c r="Q1008" i="4"/>
  <c r="V1008" i="4" s="1"/>
  <c r="W1008" i="4" s="1"/>
  <c r="X1008" i="4" s="1"/>
  <c r="Q1005" i="4"/>
  <c r="V1005" i="4" s="1"/>
  <c r="W1005" i="4" s="1"/>
  <c r="X1005" i="4" s="1"/>
  <c r="Q1006" i="4"/>
  <c r="V1006" i="4" s="1"/>
  <c r="W1006" i="4" s="1"/>
  <c r="X1006" i="4" s="1"/>
  <c r="Q1011" i="4"/>
  <c r="V1011" i="4" s="1"/>
  <c r="W1011" i="4" s="1"/>
  <c r="X1011" i="4" s="1"/>
  <c r="Q1012" i="4"/>
  <c r="V1012" i="4" s="1"/>
  <c r="W1012" i="4" s="1"/>
  <c r="X1012" i="4" s="1"/>
  <c r="Q1009" i="4"/>
  <c r="V1009" i="4" s="1"/>
  <c r="W1009" i="4" s="1"/>
  <c r="X1009" i="4" s="1"/>
  <c r="Q1010" i="4"/>
  <c r="V1010" i="4" s="1"/>
  <c r="W1010" i="4" s="1"/>
  <c r="X1010" i="4" s="1"/>
  <c r="Q1013" i="4"/>
  <c r="V1013" i="4" s="1"/>
  <c r="W1013" i="4" s="1"/>
  <c r="X1013" i="4" s="1"/>
  <c r="Q1014" i="4"/>
  <c r="V1014" i="4" s="1"/>
  <c r="W1014" i="4" s="1"/>
  <c r="X1014" i="4" s="1"/>
  <c r="Q1015" i="4"/>
  <c r="V1015" i="4" s="1"/>
  <c r="W1015" i="4" s="1"/>
  <c r="X1015" i="4" s="1"/>
  <c r="Q1016" i="4"/>
  <c r="V1016" i="4" s="1"/>
  <c r="W1016" i="4" s="1"/>
  <c r="X1016" i="4" s="1"/>
  <c r="Q1017" i="4"/>
  <c r="V1017" i="4" s="1"/>
  <c r="W1017" i="4" s="1"/>
  <c r="X1017" i="4" s="1"/>
  <c r="Q1018" i="4"/>
  <c r="V1018" i="4" s="1"/>
  <c r="W1018" i="4" s="1"/>
  <c r="X1018" i="4" s="1"/>
  <c r="Q1023" i="4"/>
  <c r="V1023" i="4" s="1"/>
  <c r="W1023" i="4" s="1"/>
  <c r="X1023" i="4" s="1"/>
  <c r="Q1025" i="4"/>
  <c r="V1025" i="4" s="1"/>
  <c r="W1025" i="4" s="1"/>
  <c r="X1025" i="4" s="1"/>
  <c r="Q1024" i="4"/>
  <c r="V1024" i="4" s="1"/>
  <c r="W1024" i="4" s="1"/>
  <c r="X1024" i="4" s="1"/>
  <c r="Q1027" i="4"/>
  <c r="V1027" i="4" s="1"/>
  <c r="W1027" i="4" s="1"/>
  <c r="X1027" i="4" s="1"/>
  <c r="Q1026" i="4"/>
  <c r="V1026" i="4" s="1"/>
  <c r="W1026" i="4" s="1"/>
  <c r="X1026" i="4" s="1"/>
  <c r="Q1029" i="4"/>
  <c r="V1029" i="4" s="1"/>
  <c r="W1029" i="4" s="1"/>
  <c r="X1029" i="4" s="1"/>
  <c r="Q1028" i="4"/>
  <c r="V1028" i="4" s="1"/>
  <c r="W1028" i="4" s="1"/>
  <c r="X1028" i="4" s="1"/>
  <c r="Q1034" i="4"/>
  <c r="V1034" i="4" s="1"/>
  <c r="W1034" i="4" s="1"/>
  <c r="X1034" i="4" s="1"/>
  <c r="Q1035" i="4"/>
  <c r="V1035" i="4" s="1"/>
  <c r="W1035" i="4" s="1"/>
  <c r="X1035" i="4" s="1"/>
  <c r="Q1036" i="4"/>
  <c r="V1036" i="4" s="1"/>
  <c r="W1036" i="4" s="1"/>
  <c r="X1036" i="4" s="1"/>
  <c r="V1049" i="4"/>
  <c r="W1049" i="4" s="1"/>
  <c r="X1049" i="4" s="1"/>
  <c r="V1050" i="4"/>
  <c r="W1050" i="4" s="1"/>
  <c r="X1050" i="4" s="1"/>
  <c r="V1051" i="4"/>
  <c r="W1051" i="4" s="1"/>
  <c r="X1051" i="4" s="1"/>
  <c r="V1052" i="4"/>
  <c r="W1052" i="4" s="1"/>
  <c r="X1052" i="4" s="1"/>
  <c r="Q1053" i="4"/>
  <c r="V1053" i="4" s="1"/>
  <c r="W1053" i="4" s="1"/>
  <c r="X1053" i="4" s="1"/>
  <c r="Q1054" i="4"/>
  <c r="V1054" i="4" s="1"/>
  <c r="W1054" i="4" s="1"/>
  <c r="X1054" i="4" s="1"/>
  <c r="Q1055" i="4"/>
  <c r="V1055" i="4" s="1"/>
  <c r="W1055" i="4" s="1"/>
  <c r="X1055" i="4" s="1"/>
  <c r="Q1056" i="4"/>
  <c r="V1056" i="4" s="1"/>
  <c r="W1056" i="4" s="1"/>
  <c r="X1056" i="4" s="1"/>
  <c r="Q1057" i="4"/>
  <c r="V1057" i="4" s="1"/>
  <c r="W1057" i="4" s="1"/>
  <c r="X1057" i="4" s="1"/>
  <c r="Q1058" i="4"/>
  <c r="V1058" i="4" s="1"/>
  <c r="W1058" i="4" s="1"/>
  <c r="X1058" i="4" s="1"/>
  <c r="Q1059" i="4"/>
  <c r="V1059" i="4" s="1"/>
  <c r="W1059" i="4" s="1"/>
  <c r="X1059" i="4" s="1"/>
  <c r="Q1060" i="4"/>
  <c r="V1060" i="4" s="1"/>
  <c r="W1060" i="4" s="1"/>
  <c r="X1060" i="4" s="1"/>
  <c r="Q1061" i="4"/>
  <c r="V1061" i="4" s="1"/>
  <c r="W1061" i="4" s="1"/>
  <c r="X1061" i="4" s="1"/>
  <c r="Q1062" i="4"/>
  <c r="V1062" i="4" s="1"/>
  <c r="W1062" i="4" s="1"/>
  <c r="X1062" i="4" s="1"/>
  <c r="Q1063" i="4"/>
  <c r="V1063" i="4" s="1"/>
  <c r="W1063" i="4" s="1"/>
  <c r="X1063" i="4" s="1"/>
  <c r="Q1064" i="4"/>
  <c r="V1064" i="4" s="1"/>
  <c r="W1064" i="4" s="1"/>
  <c r="X1064" i="4" s="1"/>
  <c r="Q1065" i="4"/>
  <c r="V1065" i="4" s="1"/>
  <c r="W1065" i="4" s="1"/>
  <c r="X1065" i="4" s="1"/>
  <c r="Q1066" i="4"/>
  <c r="V1066" i="4" s="1"/>
  <c r="W1066" i="4" s="1"/>
  <c r="X1066" i="4" s="1"/>
  <c r="Q1067" i="4"/>
  <c r="V1067" i="4" s="1"/>
  <c r="W1067" i="4" s="1"/>
  <c r="X1067" i="4" s="1"/>
  <c r="Q1068" i="4"/>
  <c r="V1068" i="4" s="1"/>
  <c r="W1068" i="4" s="1"/>
  <c r="X1068" i="4" s="1"/>
  <c r="Q1069" i="4"/>
  <c r="V1069" i="4" s="1"/>
  <c r="W1069" i="4" s="1"/>
  <c r="X1069" i="4" s="1"/>
  <c r="Q1070" i="4"/>
  <c r="V1070" i="4" s="1"/>
  <c r="W1070" i="4" s="1"/>
  <c r="X1070" i="4" s="1"/>
  <c r="Q1071" i="4"/>
  <c r="V1071" i="4" s="1"/>
  <c r="W1071" i="4" s="1"/>
  <c r="X1071" i="4" s="1"/>
  <c r="Q1072" i="4"/>
  <c r="V1072" i="4" s="1"/>
  <c r="W1072" i="4" s="1"/>
  <c r="X1072" i="4" s="1"/>
  <c r="Q1073" i="4"/>
  <c r="V1073" i="4" s="1"/>
  <c r="W1073" i="4" s="1"/>
  <c r="X1073" i="4" s="1"/>
  <c r="Q1074" i="4"/>
  <c r="V1074" i="4" s="1"/>
  <c r="W1074" i="4" s="1"/>
  <c r="X1074" i="4" s="1"/>
  <c r="Q1075" i="4"/>
  <c r="V1075" i="4" s="1"/>
  <c r="W1075" i="4" s="1"/>
  <c r="X1075" i="4" s="1"/>
  <c r="Q1076" i="4"/>
  <c r="V1076" i="4" s="1"/>
  <c r="W1076" i="4" s="1"/>
  <c r="X1076" i="4" s="1"/>
  <c r="Q1077" i="4"/>
  <c r="V1077" i="4" s="1"/>
  <c r="W1077" i="4" s="1"/>
  <c r="X1077" i="4" s="1"/>
  <c r="Q1078" i="4"/>
  <c r="V1078" i="4" s="1"/>
  <c r="W1078" i="4" s="1"/>
  <c r="X1078" i="4" s="1"/>
  <c r="Q1079" i="4"/>
  <c r="V1079" i="4" s="1"/>
  <c r="W1079" i="4" s="1"/>
  <c r="X1079" i="4" s="1"/>
  <c r="Q1080" i="4"/>
  <c r="V1080" i="4" s="1"/>
  <c r="W1080" i="4" s="1"/>
  <c r="X1080" i="4" s="1"/>
  <c r="Q1081" i="4"/>
  <c r="V1081" i="4" s="1"/>
  <c r="W1081" i="4" s="1"/>
  <c r="Q1082" i="4"/>
  <c r="V1082" i="4" s="1"/>
  <c r="W1082" i="4" s="1"/>
  <c r="X1082" i="4" s="1"/>
  <c r="Q1083" i="4"/>
  <c r="V1083" i="4" s="1"/>
  <c r="W1083" i="4" s="1"/>
  <c r="X1083" i="4" s="1"/>
  <c r="V1084" i="4"/>
  <c r="W1084" i="4" s="1"/>
  <c r="X1084" i="4" s="1"/>
  <c r="V1085" i="4"/>
  <c r="W1085" i="4" s="1"/>
  <c r="X1085" i="4" s="1"/>
  <c r="V1086" i="4"/>
  <c r="W1086" i="4" s="1"/>
  <c r="X1086" i="4" s="1"/>
  <c r="Q1087" i="4"/>
  <c r="V1087" i="4" s="1"/>
  <c r="W1087" i="4" s="1"/>
  <c r="X1087" i="4" s="1"/>
  <c r="Q1088" i="4"/>
  <c r="V1088" i="4" s="1"/>
  <c r="W1088" i="4" s="1"/>
  <c r="X1088" i="4" s="1"/>
  <c r="Q1089" i="4"/>
  <c r="V1089" i="4" s="1"/>
  <c r="W1089" i="4" s="1"/>
  <c r="X1089" i="4" s="1"/>
  <c r="Q1090" i="4"/>
  <c r="V1090" i="4" s="1"/>
  <c r="W1090" i="4" s="1"/>
  <c r="X1090" i="4" s="1"/>
  <c r="Q1091" i="4"/>
  <c r="V1091" i="4" s="1"/>
  <c r="W1091" i="4" s="1"/>
  <c r="X1091" i="4" s="1"/>
  <c r="Q1092" i="4"/>
  <c r="V1092" i="4" s="1"/>
  <c r="W1092" i="4" s="1"/>
  <c r="X1092" i="4" s="1"/>
  <c r="Q1093" i="4"/>
  <c r="V1093" i="4" s="1"/>
  <c r="W1093" i="4" s="1"/>
  <c r="X1093" i="4" s="1"/>
  <c r="V1094" i="4"/>
  <c r="W1094" i="4" s="1"/>
  <c r="X1094" i="4" s="1"/>
  <c r="V1095" i="4"/>
  <c r="W1095" i="4" s="1"/>
  <c r="X1095" i="4" s="1"/>
  <c r="Q1096" i="4"/>
  <c r="V1096" i="4" s="1"/>
  <c r="W1096" i="4" s="1"/>
  <c r="X1096" i="4" s="1"/>
  <c r="Q1097" i="4"/>
  <c r="V1097" i="4" s="1"/>
  <c r="W1097" i="4" s="1"/>
  <c r="X1097" i="4" s="1"/>
  <c r="Q1098" i="4"/>
  <c r="V1098" i="4" s="1"/>
  <c r="W1098" i="4" s="1"/>
  <c r="X1098" i="4" s="1"/>
  <c r="Q163" i="4"/>
  <c r="V163" i="4" s="1"/>
  <c r="W163" i="4" s="1"/>
  <c r="Q162" i="4"/>
  <c r="V162" i="4" s="1"/>
  <c r="W162" i="4" s="1"/>
  <c r="Q164" i="4"/>
  <c r="V164" i="4" s="1"/>
  <c r="W164" i="4" s="1"/>
  <c r="Q166" i="4"/>
  <c r="V166" i="4" s="1"/>
  <c r="W166" i="4" s="1"/>
  <c r="Q165" i="4"/>
  <c r="V165" i="4" s="1"/>
  <c r="W165" i="4" s="1"/>
  <c r="Q157" i="4"/>
  <c r="V157" i="4" s="1"/>
  <c r="W157" i="4" s="1"/>
  <c r="Q156" i="4"/>
  <c r="V156" i="4" s="1"/>
  <c r="W156" i="4" s="1"/>
  <c r="Q159" i="4"/>
  <c r="V159" i="4" s="1"/>
  <c r="W159" i="4" s="1"/>
  <c r="Q158" i="4"/>
  <c r="V158" i="4" s="1"/>
  <c r="W158" i="4" s="1"/>
  <c r="Q161" i="4"/>
  <c r="V161" i="4" s="1"/>
  <c r="W161" i="4" s="1"/>
  <c r="Q160" i="4"/>
  <c r="V160" i="4" s="1"/>
  <c r="W160" i="4" s="1"/>
  <c r="Q4" i="4"/>
  <c r="V4" i="4" s="1"/>
  <c r="W4" i="4" s="1"/>
  <c r="X4" i="4" s="1"/>
  <c r="F41" i="32" l="1"/>
  <c r="F40" i="32"/>
  <c r="F39" i="32"/>
  <c r="F30" i="32"/>
  <c r="F33" i="32"/>
  <c r="F36" i="32"/>
  <c r="F2" i="32"/>
  <c r="F34" i="32"/>
  <c r="F9" i="32"/>
  <c r="F25" i="32"/>
  <c r="F4" i="32"/>
  <c r="F3" i="32"/>
  <c r="F19" i="32"/>
  <c r="F28" i="32"/>
  <c r="F8" i="32"/>
  <c r="F18" i="32"/>
  <c r="F21" i="32"/>
  <c r="F37" i="32"/>
  <c r="F12" i="32"/>
  <c r="F14" i="32"/>
  <c r="F35" i="32"/>
  <c r="F32" i="32"/>
  <c r="F6" i="32"/>
  <c r="F29" i="32"/>
  <c r="F24" i="32"/>
  <c r="F23" i="32"/>
  <c r="F17" i="32"/>
  <c r="F11" i="32"/>
  <c r="F27" i="32"/>
  <c r="F38" i="32"/>
  <c r="F16" i="32"/>
  <c r="F15" i="32"/>
  <c r="F31" i="32"/>
  <c r="F10" i="32"/>
  <c r="F26" i="32"/>
  <c r="F5" i="32"/>
  <c r="F22" i="32"/>
  <c r="F20" i="32"/>
  <c r="F13" i="32"/>
  <c r="F7" i="32"/>
  <c r="X181" i="4"/>
  <c r="J458" i="4"/>
  <c r="X458" i="4" s="1"/>
  <c r="J504" i="4"/>
  <c r="X504" i="4" s="1"/>
  <c r="J555" i="4"/>
  <c r="X555" i="4" s="1"/>
  <c r="J254" i="4"/>
  <c r="X254" i="4" s="1"/>
  <c r="J303" i="4"/>
  <c r="X303" i="4" s="1"/>
  <c r="J337" i="4"/>
  <c r="X337" i="4" s="1"/>
  <c r="J373" i="4"/>
  <c r="X373" i="4" s="1"/>
  <c r="J457" i="4"/>
  <c r="X457" i="4" s="1"/>
  <c r="J503" i="4"/>
  <c r="X503" i="4" s="1"/>
  <c r="J554" i="4"/>
  <c r="X554" i="4" s="1"/>
  <c r="J606" i="4"/>
  <c r="X606" i="4" s="1"/>
  <c r="J255" i="4"/>
  <c r="X255" i="4" s="1"/>
  <c r="J302" i="4"/>
  <c r="X302" i="4" s="1"/>
  <c r="J339" i="4"/>
  <c r="X339" i="4" s="1"/>
  <c r="J456" i="4"/>
  <c r="X456" i="4" s="1"/>
  <c r="J152" i="4"/>
  <c r="X152" i="4" s="1"/>
  <c r="J154" i="4"/>
  <c r="X154" i="4" s="1"/>
  <c r="J202" i="4"/>
  <c r="X202" i="4" s="1"/>
  <c r="J204" i="4"/>
  <c r="X204" i="4" s="1"/>
  <c r="J253" i="4"/>
  <c r="X253" i="4" s="1"/>
  <c r="J300" i="4"/>
  <c r="X300" i="4" s="1"/>
  <c r="J335" i="4"/>
  <c r="X335" i="4" s="1"/>
  <c r="J372" i="4"/>
  <c r="X372" i="4" s="1"/>
  <c r="J415" i="4"/>
  <c r="X415" i="4" s="1"/>
  <c r="J455" i="4"/>
  <c r="X455" i="4" s="1"/>
  <c r="J500" i="4"/>
  <c r="X500" i="4" s="1"/>
  <c r="J153" i="4"/>
  <c r="X153" i="4" s="1"/>
  <c r="J155" i="4"/>
  <c r="X155" i="4" s="1"/>
  <c r="J200" i="4"/>
  <c r="X200" i="4" s="1"/>
  <c r="J203" i="4"/>
  <c r="X203" i="4" s="1"/>
  <c r="J252" i="4"/>
  <c r="X252" i="4" s="1"/>
  <c r="J299" i="4"/>
  <c r="X299" i="4" s="1"/>
  <c r="J336" i="4"/>
  <c r="X336" i="4" s="1"/>
  <c r="J414" i="4"/>
  <c r="X414" i="4" s="1"/>
  <c r="J598" i="4"/>
  <c r="X598" i="4" s="1"/>
  <c r="J196" i="4"/>
  <c r="X196" i="4" s="1"/>
  <c r="J250" i="4"/>
  <c r="X250" i="4" s="1"/>
  <c r="J248" i="4"/>
  <c r="X248" i="4" s="1"/>
  <c r="J298" i="4"/>
  <c r="X298" i="4" s="1"/>
  <c r="J297" i="4"/>
  <c r="X297" i="4" s="1"/>
  <c r="J332" i="4"/>
  <c r="X332" i="4" s="1"/>
  <c r="J334" i="4"/>
  <c r="X334" i="4" s="1"/>
  <c r="J413" i="4"/>
  <c r="X413" i="4" s="1"/>
  <c r="J599" i="4"/>
  <c r="X599" i="4" s="1"/>
  <c r="J649" i="4"/>
  <c r="X649" i="4" s="1"/>
  <c r="J249" i="4"/>
  <c r="X249" i="4" s="1"/>
  <c r="J247" i="4"/>
  <c r="X247" i="4" s="1"/>
  <c r="J295" i="4"/>
  <c r="X295" i="4" s="1"/>
  <c r="J296" i="4"/>
  <c r="X296" i="4" s="1"/>
  <c r="J331" i="4"/>
  <c r="X331" i="4" s="1"/>
  <c r="J333" i="4"/>
  <c r="X333" i="4" s="1"/>
  <c r="J371" i="4"/>
  <c r="X371" i="4" s="1"/>
  <c r="J412" i="4"/>
  <c r="X412" i="4" s="1"/>
  <c r="J451" i="4"/>
  <c r="X451" i="4" s="1"/>
  <c r="J453" i="4"/>
  <c r="X453" i="4" s="1"/>
  <c r="J497" i="4"/>
  <c r="X497" i="4" s="1"/>
  <c r="J546" i="4"/>
  <c r="X546" i="4" s="1"/>
  <c r="J452" i="4"/>
  <c r="X452" i="4" s="1"/>
  <c r="J454" i="4"/>
  <c r="X454" i="4" s="1"/>
  <c r="J498" i="4"/>
  <c r="X498" i="4" s="1"/>
  <c r="J499" i="4"/>
  <c r="X499" i="4" s="1"/>
  <c r="J549" i="4"/>
  <c r="X549" i="4" s="1"/>
  <c r="J473" i="4"/>
  <c r="X473" i="4" s="1"/>
  <c r="J518" i="4"/>
  <c r="X518" i="4" s="1"/>
  <c r="J568" i="4"/>
  <c r="X568" i="4" s="1"/>
  <c r="J168" i="4"/>
  <c r="X168" i="4" s="1"/>
  <c r="J216" i="4"/>
  <c r="X216" i="4" s="1"/>
  <c r="J268" i="4"/>
  <c r="X268" i="4" s="1"/>
  <c r="J355" i="4"/>
  <c r="X355" i="4" s="1"/>
  <c r="J386" i="4"/>
  <c r="X386" i="4" s="1"/>
  <c r="J429" i="4"/>
  <c r="X429" i="4" s="1"/>
  <c r="J474" i="4"/>
  <c r="X474" i="4" s="1"/>
  <c r="J517" i="4"/>
  <c r="X517" i="4" s="1"/>
  <c r="J569" i="4"/>
  <c r="X569" i="4" s="1"/>
  <c r="J167" i="4"/>
  <c r="X167" i="4" s="1"/>
  <c r="J217" i="4"/>
  <c r="X217" i="4" s="1"/>
  <c r="J267" i="4"/>
  <c r="X267" i="4" s="1"/>
  <c r="J354" i="4"/>
  <c r="X354" i="4" s="1"/>
  <c r="J385" i="4"/>
  <c r="X385" i="4" s="1"/>
  <c r="J430" i="4"/>
  <c r="X430" i="4" s="1"/>
  <c r="J476" i="4"/>
  <c r="X476" i="4" s="1"/>
  <c r="J169" i="4"/>
  <c r="X169" i="4" s="1"/>
  <c r="J170" i="4"/>
  <c r="X170" i="4" s="1"/>
  <c r="J357" i="4"/>
  <c r="X357" i="4" s="1"/>
  <c r="J388" i="4"/>
  <c r="X388" i="4" s="1"/>
  <c r="J317" i="4"/>
  <c r="X317" i="4" s="1"/>
  <c r="J318" i="4"/>
  <c r="X318" i="4" s="1"/>
  <c r="J356" i="4"/>
  <c r="X356" i="4" s="1"/>
  <c r="J387" i="4"/>
  <c r="X387" i="4" s="1"/>
  <c r="J621" i="4"/>
  <c r="X621" i="4" s="1"/>
  <c r="J218" i="4"/>
  <c r="X218" i="4" s="1"/>
  <c r="J270" i="4"/>
  <c r="X270" i="4" s="1"/>
  <c r="J315" i="4"/>
  <c r="X315" i="4" s="1"/>
  <c r="J316" i="4"/>
  <c r="X316" i="4" s="1"/>
  <c r="J475" i="4"/>
  <c r="X475" i="4" s="1"/>
  <c r="J622" i="4"/>
  <c r="X622" i="4" s="1"/>
  <c r="J171" i="4"/>
  <c r="X171" i="4" s="1"/>
  <c r="J172" i="4"/>
  <c r="X172" i="4" s="1"/>
  <c r="J219" i="4"/>
  <c r="X219" i="4" s="1"/>
  <c r="J269" i="4"/>
  <c r="X269" i="4" s="1"/>
  <c r="J471" i="4"/>
  <c r="X471" i="4" s="1"/>
  <c r="J352" i="4"/>
  <c r="X352" i="4" s="1"/>
  <c r="J384" i="4"/>
  <c r="X384" i="4" s="1"/>
  <c r="J426" i="4"/>
  <c r="X426" i="4" s="1"/>
  <c r="J428" i="4"/>
  <c r="X428" i="4" s="1"/>
  <c r="J470" i="4"/>
  <c r="X470" i="4" s="1"/>
  <c r="J351" i="4"/>
  <c r="X351" i="4" s="1"/>
  <c r="J383" i="4"/>
  <c r="X383" i="4" s="1"/>
  <c r="J427" i="4"/>
  <c r="X427" i="4" s="1"/>
  <c r="J468" i="4"/>
  <c r="X468" i="4" s="1"/>
  <c r="J469" i="4"/>
  <c r="X469" i="4" s="1"/>
  <c r="J515" i="4"/>
  <c r="X515" i="4" s="1"/>
  <c r="J516" i="4"/>
  <c r="X516" i="4" s="1"/>
  <c r="J565" i="4"/>
  <c r="X565" i="4" s="1"/>
  <c r="J616" i="4"/>
  <c r="X616" i="4" s="1"/>
  <c r="J617" i="4"/>
  <c r="X617" i="4" s="1"/>
  <c r="J164" i="4"/>
  <c r="X164" i="4" s="1"/>
  <c r="J165" i="4"/>
  <c r="X165" i="4" s="1"/>
  <c r="J213" i="4"/>
  <c r="X213" i="4" s="1"/>
  <c r="J265" i="4"/>
  <c r="X265" i="4" s="1"/>
  <c r="J312" i="4"/>
  <c r="X312" i="4" s="1"/>
  <c r="J349" i="4"/>
  <c r="X349" i="4" s="1"/>
  <c r="J350" i="4"/>
  <c r="X350" i="4" s="1"/>
  <c r="J380" i="4"/>
  <c r="X380" i="4" s="1"/>
  <c r="J423" i="4"/>
  <c r="X423" i="4" s="1"/>
  <c r="J467" i="4"/>
  <c r="X467" i="4" s="1"/>
  <c r="J514" i="4"/>
  <c r="X514" i="4" s="1"/>
  <c r="J566" i="4"/>
  <c r="X566" i="4" s="1"/>
  <c r="J567" i="4"/>
  <c r="X567" i="4" s="1"/>
  <c r="J618" i="4"/>
  <c r="X618" i="4" s="1"/>
  <c r="J166" i="4"/>
  <c r="X166" i="4" s="1"/>
  <c r="J215" i="4"/>
  <c r="X215" i="4" s="1"/>
  <c r="J214" i="4"/>
  <c r="X214" i="4" s="1"/>
  <c r="J266" i="4"/>
  <c r="X266" i="4" s="1"/>
  <c r="J264" i="4"/>
  <c r="X264" i="4" s="1"/>
  <c r="J313" i="4"/>
  <c r="X313" i="4" s="1"/>
  <c r="J348" i="4"/>
  <c r="X348" i="4" s="1"/>
  <c r="J381" i="4"/>
  <c r="X381" i="4" s="1"/>
  <c r="J382" i="4"/>
  <c r="X382" i="4" s="1"/>
  <c r="J424" i="4"/>
  <c r="X424" i="4" s="1"/>
  <c r="J425" i="4"/>
  <c r="X425" i="4" s="1"/>
  <c r="J163" i="4"/>
  <c r="X163" i="4" s="1"/>
  <c r="J162" i="4"/>
  <c r="X162" i="4" s="1"/>
  <c r="J465" i="4"/>
  <c r="X465" i="4" s="1"/>
  <c r="J512" i="4"/>
  <c r="X512" i="4" s="1"/>
  <c r="J563" i="4"/>
  <c r="X563" i="4" s="1"/>
  <c r="J614" i="4"/>
  <c r="X614" i="4" s="1"/>
  <c r="J657" i="4"/>
  <c r="X657" i="4" s="1"/>
  <c r="J211" i="4"/>
  <c r="X211" i="4" s="1"/>
  <c r="J262" i="4"/>
  <c r="X262" i="4" s="1"/>
  <c r="J310" i="4"/>
  <c r="X310" i="4" s="1"/>
  <c r="J346" i="4"/>
  <c r="X346" i="4" s="1"/>
  <c r="J379" i="4"/>
  <c r="X379" i="4" s="1"/>
  <c r="J421" i="4"/>
  <c r="X421" i="4" s="1"/>
  <c r="J466" i="4"/>
  <c r="X466" i="4" s="1"/>
  <c r="J513" i="4"/>
  <c r="X513" i="4" s="1"/>
  <c r="J564" i="4"/>
  <c r="X564" i="4" s="1"/>
  <c r="J615" i="4"/>
  <c r="X615" i="4" s="1"/>
  <c r="J656" i="4"/>
  <c r="X656" i="4" s="1"/>
  <c r="J212" i="4"/>
  <c r="X212" i="4" s="1"/>
  <c r="J263" i="4"/>
  <c r="X263" i="4" s="1"/>
  <c r="J311" i="4"/>
  <c r="X311" i="4" s="1"/>
  <c r="J347" i="4"/>
  <c r="X347" i="4" s="1"/>
  <c r="J378" i="4"/>
  <c r="X378" i="4" s="1"/>
  <c r="J422" i="4"/>
  <c r="X422" i="4" s="1"/>
  <c r="J461" i="4"/>
  <c r="X461" i="4" s="1"/>
  <c r="J463" i="4"/>
  <c r="X463" i="4" s="1"/>
  <c r="J508" i="4"/>
  <c r="X508" i="4" s="1"/>
  <c r="J511" i="4"/>
  <c r="X511" i="4" s="1"/>
  <c r="J559" i="4"/>
  <c r="X559" i="4" s="1"/>
  <c r="J561" i="4"/>
  <c r="X561" i="4" s="1"/>
  <c r="J610" i="4"/>
  <c r="X610" i="4" s="1"/>
  <c r="J612" i="4"/>
  <c r="X612" i="4" s="1"/>
  <c r="J653" i="4"/>
  <c r="X653" i="4" s="1"/>
  <c r="J160" i="4"/>
  <c r="X160" i="4" s="1"/>
  <c r="J209" i="4"/>
  <c r="X209" i="4" s="1"/>
  <c r="J261" i="4"/>
  <c r="X261" i="4" s="1"/>
  <c r="J308" i="4"/>
  <c r="X308" i="4" s="1"/>
  <c r="J345" i="4"/>
  <c r="X345" i="4" s="1"/>
  <c r="J418" i="4"/>
  <c r="X418" i="4" s="1"/>
  <c r="J420" i="4"/>
  <c r="X420" i="4" s="1"/>
  <c r="J462" i="4"/>
  <c r="X462" i="4" s="1"/>
  <c r="J464" i="4"/>
  <c r="X464" i="4" s="1"/>
  <c r="J509" i="4"/>
  <c r="X509" i="4" s="1"/>
  <c r="J507" i="4"/>
  <c r="X507" i="4" s="1"/>
  <c r="J510" i="4"/>
  <c r="X510" i="4" s="1"/>
  <c r="J560" i="4"/>
  <c r="X560" i="4" s="1"/>
  <c r="J562" i="4"/>
  <c r="X562" i="4" s="1"/>
  <c r="J611" i="4"/>
  <c r="X611" i="4" s="1"/>
  <c r="J613" i="4"/>
  <c r="X613" i="4" s="1"/>
  <c r="J652" i="4"/>
  <c r="X652" i="4" s="1"/>
  <c r="J161" i="4"/>
  <c r="X161" i="4" s="1"/>
  <c r="J210" i="4"/>
  <c r="X210" i="4" s="1"/>
  <c r="J260" i="4"/>
  <c r="X260" i="4" s="1"/>
  <c r="J309" i="4"/>
  <c r="X309" i="4" s="1"/>
  <c r="J344" i="4"/>
  <c r="X344" i="4" s="1"/>
  <c r="J417" i="4"/>
  <c r="X417" i="4" s="1"/>
  <c r="J419" i="4"/>
  <c r="X419" i="4" s="1"/>
  <c r="J480" i="4"/>
  <c r="X480" i="4" s="1"/>
  <c r="J521" i="4"/>
  <c r="X521" i="4" s="1"/>
  <c r="J522" i="4"/>
  <c r="X522" i="4" s="1"/>
  <c r="J572" i="4"/>
  <c r="X572" i="4" s="1"/>
  <c r="J573" i="4"/>
  <c r="X573" i="4" s="1"/>
  <c r="J481" i="4"/>
  <c r="X481" i="4" s="1"/>
  <c r="J482" i="4"/>
  <c r="X482" i="4" s="1"/>
  <c r="J523" i="4"/>
  <c r="X523" i="4" s="1"/>
  <c r="J574" i="4"/>
  <c r="X574" i="4" s="1"/>
  <c r="J479" i="4"/>
  <c r="X479" i="4" s="1"/>
  <c r="J519" i="4"/>
  <c r="X519" i="4" s="1"/>
  <c r="J623" i="4"/>
  <c r="X623" i="4" s="1"/>
  <c r="J271" i="4"/>
  <c r="X271" i="4" s="1"/>
  <c r="J477" i="4"/>
  <c r="X477" i="4" s="1"/>
  <c r="J570" i="4"/>
  <c r="X570" i="4" s="1"/>
  <c r="J174" i="4"/>
  <c r="X174" i="4" s="1"/>
  <c r="J220" i="4"/>
  <c r="X220" i="4" s="1"/>
  <c r="J358" i="4"/>
  <c r="X358" i="4" s="1"/>
  <c r="J389" i="4"/>
  <c r="X389" i="4" s="1"/>
  <c r="J432" i="4"/>
  <c r="X432" i="4" s="1"/>
  <c r="J493" i="4"/>
  <c r="X493" i="4" s="1"/>
  <c r="J645" i="4"/>
  <c r="X645" i="4" s="1"/>
  <c r="J369" i="4"/>
  <c r="X369" i="4" s="1"/>
  <c r="J447" i="4"/>
  <c r="X447" i="4" s="1"/>
  <c r="J537" i="4"/>
  <c r="X537" i="4" s="1"/>
  <c r="J242" i="4"/>
  <c r="X242" i="4" s="1"/>
  <c r="J328" i="4"/>
  <c r="X328" i="4" s="1"/>
  <c r="J407" i="4"/>
  <c r="X407" i="4" s="1"/>
  <c r="J187" i="4"/>
  <c r="X187" i="4" s="1"/>
  <c r="J186" i="4"/>
  <c r="X186" i="4" s="1"/>
  <c r="J236" i="4"/>
  <c r="X236" i="4" s="1"/>
  <c r="J238" i="4"/>
  <c r="X238" i="4" s="1"/>
  <c r="J184" i="4"/>
  <c r="X184" i="4" s="1"/>
  <c r="J183" i="4"/>
  <c r="X183" i="4" s="1"/>
  <c r="J185" i="4"/>
  <c r="X185" i="4" s="1"/>
  <c r="J233" i="4"/>
  <c r="X233" i="4" s="1"/>
  <c r="J230" i="4"/>
  <c r="X230" i="4" s="1"/>
  <c r="J231" i="4"/>
  <c r="X231" i="4" s="1"/>
  <c r="J591" i="4"/>
  <c r="X591" i="4" s="1"/>
  <c r="J592" i="4"/>
  <c r="X592" i="4" s="1"/>
  <c r="J644" i="4"/>
  <c r="X644" i="4" s="1"/>
  <c r="J588" i="4"/>
  <c r="X588" i="4" s="1"/>
  <c r="J643" i="4"/>
  <c r="X643" i="4" s="1"/>
  <c r="J636" i="4"/>
  <c r="X636" i="4" s="1"/>
  <c r="J637" i="4"/>
  <c r="X637" i="4" s="1"/>
  <c r="J635" i="4"/>
  <c r="X635" i="4" s="1"/>
  <c r="J443" i="4"/>
  <c r="X443" i="4" s="1"/>
  <c r="J398" i="4"/>
  <c r="X398" i="4" s="1"/>
  <c r="J399" i="4"/>
  <c r="X399" i="4" s="1"/>
  <c r="J397" i="4"/>
  <c r="X397" i="4" s="1"/>
  <c r="J441" i="4"/>
  <c r="X441" i="4" s="1"/>
  <c r="J442" i="4"/>
  <c r="X442" i="4" s="1"/>
  <c r="J634" i="4"/>
  <c r="X634" i="4" s="1"/>
  <c r="J633" i="4"/>
  <c r="X633" i="4" s="1"/>
  <c r="J232" i="4"/>
  <c r="X232" i="4" s="1"/>
  <c r="J234" i="4"/>
  <c r="X234" i="4" s="1"/>
  <c r="J235" i="4"/>
  <c r="X235" i="4" s="1"/>
  <c r="J281" i="4"/>
  <c r="X281" i="4" s="1"/>
  <c r="J632" i="4"/>
  <c r="X632" i="4" s="1"/>
  <c r="J279" i="4"/>
  <c r="X279" i="4" s="1"/>
  <c r="J282" i="4"/>
  <c r="X282" i="4" s="1"/>
  <c r="J175" i="4"/>
  <c r="X175" i="4" s="1"/>
  <c r="J433" i="4"/>
  <c r="X433" i="4" s="1"/>
  <c r="J278" i="4"/>
  <c r="X278" i="4" s="1"/>
  <c r="J396" i="4"/>
  <c r="X396" i="4" s="1"/>
  <c r="J485" i="4"/>
  <c r="X485" i="4" s="1"/>
  <c r="J575" i="4"/>
  <c r="X575" i="4" s="1"/>
  <c r="J578" i="4"/>
  <c r="X578" i="4" s="1"/>
  <c r="J630" i="4"/>
  <c r="X630" i="4" s="1"/>
  <c r="J180" i="4"/>
  <c r="X180" i="4" s="1"/>
  <c r="J226" i="4"/>
  <c r="X226" i="4" s="1"/>
  <c r="J364" i="4"/>
  <c r="X364" i="4" s="1"/>
  <c r="J395" i="4"/>
  <c r="X395" i="4" s="1"/>
  <c r="J439" i="4"/>
  <c r="X439" i="4" s="1"/>
  <c r="J484" i="4"/>
  <c r="X484" i="4" s="1"/>
  <c r="J486" i="4"/>
  <c r="X486" i="4" s="1"/>
  <c r="J524" i="4"/>
  <c r="X524" i="4" s="1"/>
  <c r="J576" i="4"/>
  <c r="X576" i="4" s="1"/>
  <c r="J629" i="4"/>
  <c r="X629" i="4" s="1"/>
  <c r="J631" i="4"/>
  <c r="X631" i="4" s="1"/>
  <c r="J179" i="4"/>
  <c r="X179" i="4" s="1"/>
  <c r="J277" i="4"/>
  <c r="X277" i="4" s="1"/>
  <c r="J323" i="4"/>
  <c r="X323" i="4" s="1"/>
  <c r="J438" i="4"/>
  <c r="X438" i="4" s="1"/>
  <c r="J628" i="4"/>
  <c r="X628" i="4" s="1"/>
  <c r="J178" i="4"/>
  <c r="X178" i="4" s="1"/>
  <c r="J224" i="4"/>
  <c r="X224" i="4" s="1"/>
  <c r="J274" i="4"/>
  <c r="X274" i="4" s="1"/>
  <c r="J276" i="4"/>
  <c r="X276" i="4" s="1"/>
  <c r="J320" i="4"/>
  <c r="X320" i="4" s="1"/>
  <c r="J322" i="4"/>
  <c r="X322" i="4" s="1"/>
  <c r="J393" i="4"/>
  <c r="X393" i="4" s="1"/>
  <c r="J435" i="4"/>
  <c r="X435" i="4" s="1"/>
  <c r="J627" i="4"/>
  <c r="X627" i="4" s="1"/>
  <c r="J177" i="4"/>
  <c r="X177" i="4" s="1"/>
  <c r="J225" i="4"/>
  <c r="X225" i="4" s="1"/>
  <c r="J321" i="4"/>
  <c r="X321" i="4" s="1"/>
  <c r="J361" i="4"/>
  <c r="X361" i="4" s="1"/>
  <c r="J394" i="4"/>
  <c r="X394" i="4" s="1"/>
  <c r="J449" i="4"/>
  <c r="X449" i="4" s="1"/>
  <c r="J495" i="4"/>
  <c r="X495" i="4" s="1"/>
  <c r="J545" i="4"/>
  <c r="X545" i="4" s="1"/>
  <c r="J597" i="4"/>
  <c r="X597" i="4" s="1"/>
  <c r="J145" i="4"/>
  <c r="X145" i="4" s="1"/>
  <c r="J194" i="4"/>
  <c r="X194" i="4" s="1"/>
  <c r="J246" i="4"/>
  <c r="X246" i="4" s="1"/>
  <c r="J293" i="4"/>
  <c r="X293" i="4" s="1"/>
  <c r="J330" i="4"/>
  <c r="X330" i="4" s="1"/>
  <c r="J408" i="4"/>
  <c r="X408" i="4" s="1"/>
  <c r="J450" i="4"/>
  <c r="X450" i="4" s="1"/>
  <c r="J496" i="4"/>
  <c r="X496" i="4" s="1"/>
  <c r="J544" i="4"/>
  <c r="X544" i="4" s="1"/>
  <c r="J596" i="4"/>
  <c r="X596" i="4" s="1"/>
  <c r="J648" i="4"/>
  <c r="X648" i="4" s="1"/>
  <c r="J148" i="4"/>
  <c r="X148" i="4" s="1"/>
  <c r="J195" i="4"/>
  <c r="X195" i="4" s="1"/>
  <c r="J245" i="4"/>
  <c r="X245" i="4" s="1"/>
  <c r="J294" i="4"/>
  <c r="X294" i="4" s="1"/>
  <c r="J329" i="4"/>
  <c r="X329" i="4" s="1"/>
  <c r="J409" i="4"/>
  <c r="X409" i="4" s="1"/>
  <c r="J501" i="4"/>
  <c r="X501" i="4" s="1"/>
  <c r="J553" i="4"/>
  <c r="X553" i="4" s="1"/>
  <c r="J605" i="4"/>
  <c r="X605" i="4" s="1"/>
  <c r="J650" i="4"/>
  <c r="X650" i="4" s="1"/>
  <c r="J502" i="4"/>
  <c r="X502" i="4" s="1"/>
  <c r="J552" i="4"/>
  <c r="X552" i="4" s="1"/>
  <c r="J604" i="4"/>
  <c r="X604" i="4" s="1"/>
  <c r="J547" i="4"/>
  <c r="X547" i="4" s="1"/>
  <c r="J550" i="4"/>
  <c r="X550" i="4" s="1"/>
  <c r="J600" i="4"/>
  <c r="X600" i="4" s="1"/>
  <c r="J602" i="4"/>
  <c r="X602" i="4" s="1"/>
  <c r="J151" i="4"/>
  <c r="X151" i="4" s="1"/>
  <c r="J199" i="4"/>
  <c r="X199" i="4" s="1"/>
  <c r="J411" i="4"/>
  <c r="X411" i="4" s="1"/>
  <c r="J548" i="4"/>
  <c r="X548" i="4" s="1"/>
  <c r="J551" i="4"/>
  <c r="X551" i="4" s="1"/>
  <c r="J601" i="4"/>
  <c r="X601" i="4" s="1"/>
  <c r="J603" i="4"/>
  <c r="X603" i="4" s="1"/>
  <c r="J149" i="4"/>
  <c r="X149" i="4" s="1"/>
  <c r="J198" i="4"/>
  <c r="X198" i="4" s="1"/>
  <c r="J410" i="4"/>
  <c r="X410" i="4" s="1"/>
  <c r="J459" i="4"/>
  <c r="X459" i="4" s="1"/>
  <c r="J505" i="4"/>
  <c r="X505" i="4" s="1"/>
  <c r="J556" i="4"/>
  <c r="X556" i="4" s="1"/>
  <c r="J557" i="4"/>
  <c r="X557" i="4" s="1"/>
  <c r="J608" i="4"/>
  <c r="X608" i="4" s="1"/>
  <c r="J156" i="4"/>
  <c r="X156" i="4" s="1"/>
  <c r="J205" i="4"/>
  <c r="X205" i="4" s="1"/>
  <c r="J257" i="4"/>
  <c r="X257" i="4" s="1"/>
  <c r="J304" i="4"/>
  <c r="X304" i="4" s="1"/>
  <c r="J341" i="4"/>
  <c r="X341" i="4" s="1"/>
  <c r="J374" i="4"/>
  <c r="X374" i="4" s="1"/>
  <c r="J460" i="4"/>
  <c r="X460" i="4" s="1"/>
  <c r="J506" i="4"/>
  <c r="X506" i="4" s="1"/>
  <c r="J558" i="4"/>
  <c r="X558" i="4" s="1"/>
  <c r="J609" i="4"/>
  <c r="X609" i="4" s="1"/>
  <c r="J157" i="4"/>
  <c r="X157" i="4" s="1"/>
  <c r="J206" i="4"/>
  <c r="X206" i="4" s="1"/>
  <c r="J256" i="4"/>
  <c r="X256" i="4" s="1"/>
  <c r="J305" i="4"/>
  <c r="X305" i="4" s="1"/>
  <c r="J340" i="4"/>
  <c r="X340" i="4" s="1"/>
  <c r="J375" i="4"/>
  <c r="X375" i="4" s="1"/>
  <c r="J620" i="4"/>
  <c r="X620" i="4" s="1"/>
  <c r="J619" i="4"/>
  <c r="X619" i="4" s="1"/>
  <c r="J660" i="4"/>
  <c r="X660" i="4" s="1"/>
  <c r="J658" i="4"/>
  <c r="X658" i="4" s="1"/>
  <c r="J659" i="4"/>
  <c r="X659" i="4" s="1"/>
  <c r="J158" i="4"/>
  <c r="X158" i="4" s="1"/>
  <c r="J207" i="4"/>
  <c r="X207" i="4" s="1"/>
  <c r="J259" i="4"/>
  <c r="X259" i="4" s="1"/>
  <c r="J306" i="4"/>
  <c r="X306" i="4" s="1"/>
  <c r="J343" i="4"/>
  <c r="X343" i="4" s="1"/>
  <c r="J376" i="4"/>
  <c r="X376" i="4" s="1"/>
  <c r="J159" i="4"/>
  <c r="X159" i="4" s="1"/>
  <c r="J208" i="4"/>
  <c r="X208" i="4" s="1"/>
  <c r="J258" i="4"/>
  <c r="X258" i="4" s="1"/>
  <c r="J307" i="4"/>
  <c r="X307" i="4" s="1"/>
  <c r="J342" i="4"/>
  <c r="X342" i="4" s="1"/>
  <c r="J377" i="4"/>
  <c r="X377" i="4" s="1"/>
  <c r="J222" i="4"/>
  <c r="X222" i="4" s="1"/>
  <c r="J360" i="4"/>
  <c r="X360" i="4" s="1"/>
  <c r="J391" i="4"/>
  <c r="X391" i="4" s="1"/>
  <c r="J273" i="4"/>
  <c r="X273" i="4" s="1"/>
  <c r="J478" i="4"/>
  <c r="X478" i="4" s="1"/>
  <c r="J571" i="4"/>
  <c r="X571" i="4" s="1"/>
  <c r="J607" i="4"/>
  <c r="X607" i="4" s="1"/>
  <c r="J173" i="4"/>
  <c r="X173" i="4" s="1"/>
  <c r="J221" i="4"/>
  <c r="X221" i="4" s="1"/>
  <c r="J359" i="4"/>
  <c r="X359" i="4" s="1"/>
  <c r="J390" i="4"/>
  <c r="X390" i="4" s="1"/>
  <c r="J431" i="4"/>
  <c r="X431" i="4" s="1"/>
  <c r="J520" i="4"/>
  <c r="X520" i="4" s="1"/>
  <c r="J624" i="4"/>
  <c r="X624" i="4" s="1"/>
  <c r="J272" i="4"/>
  <c r="X272" i="4" s="1"/>
  <c r="J319" i="4"/>
  <c r="X319" i="4" s="1"/>
  <c r="J538" i="4"/>
  <c r="X538" i="4" s="1"/>
  <c r="J646" i="4"/>
  <c r="X646" i="4" s="1"/>
  <c r="J189" i="4"/>
  <c r="X189" i="4" s="1"/>
  <c r="J191" i="4"/>
  <c r="X191" i="4" s="1"/>
  <c r="J237" i="4"/>
  <c r="X237" i="4" s="1"/>
  <c r="J285" i="4"/>
  <c r="X285" i="4" s="1"/>
  <c r="J286" i="4"/>
  <c r="X286" i="4" s="1"/>
  <c r="J287" i="4"/>
  <c r="X287" i="4" s="1"/>
  <c r="J492" i="4"/>
  <c r="X492" i="4" s="1"/>
  <c r="J531" i="4"/>
  <c r="X531" i="4" s="1"/>
  <c r="J642" i="4"/>
  <c r="X642" i="4" s="1"/>
  <c r="J445" i="4"/>
  <c r="X445" i="4" s="1"/>
  <c r="J444" i="4"/>
  <c r="X444" i="4" s="1"/>
  <c r="J490" i="4"/>
  <c r="X490" i="4" s="1"/>
  <c r="J533" i="4"/>
  <c r="X533" i="4" s="1"/>
  <c r="J534" i="4"/>
  <c r="X534" i="4" s="1"/>
  <c r="J641" i="4"/>
  <c r="X641" i="4" s="1"/>
  <c r="J403" i="4"/>
  <c r="X403" i="4" s="1"/>
  <c r="J404" i="4"/>
  <c r="X404" i="4" s="1"/>
  <c r="J446" i="4"/>
  <c r="X446" i="4" s="1"/>
  <c r="J288" i="4"/>
  <c r="X288" i="4" s="1"/>
  <c r="J289" i="4"/>
  <c r="X289" i="4" s="1"/>
  <c r="J290" i="4"/>
  <c r="X290" i="4" s="1"/>
  <c r="J365" i="4"/>
  <c r="X365" i="4" s="1"/>
  <c r="J366" i="4"/>
  <c r="X366" i="4" s="1"/>
  <c r="J405" i="4"/>
  <c r="X405" i="4" s="1"/>
  <c r="J406" i="4"/>
  <c r="X406" i="4" s="1"/>
  <c r="J324" i="4"/>
  <c r="X324" i="4" s="1"/>
  <c r="J368" i="4"/>
  <c r="X368" i="4" s="1"/>
  <c r="J535" i="4"/>
  <c r="X535" i="4" s="1"/>
  <c r="J536" i="4"/>
  <c r="X536" i="4" s="1"/>
  <c r="J587" i="4"/>
  <c r="X587" i="4" s="1"/>
  <c r="J532" i="4"/>
  <c r="X532" i="4" s="1"/>
  <c r="J589" i="4"/>
  <c r="X589" i="4" s="1"/>
  <c r="J590" i="4"/>
  <c r="X590" i="4" s="1"/>
  <c r="J488" i="4"/>
  <c r="X488" i="4" s="1"/>
  <c r="J530" i="4"/>
  <c r="X530" i="4" s="1"/>
  <c r="J489" i="4"/>
  <c r="X489" i="4" s="1"/>
  <c r="J527" i="4"/>
  <c r="X527" i="4" s="1"/>
  <c r="J325" i="4"/>
  <c r="X325" i="4" s="1"/>
  <c r="J367" i="4"/>
  <c r="X367" i="4" s="1"/>
  <c r="J528" i="4"/>
  <c r="X528" i="4" s="1"/>
  <c r="J581" i="4"/>
  <c r="X581" i="4" s="1"/>
  <c r="J640" i="4"/>
  <c r="X640" i="4" s="1"/>
  <c r="J280" i="4"/>
  <c r="X280" i="4" s="1"/>
  <c r="J284" i="4"/>
  <c r="X284" i="4" s="1"/>
  <c r="J400" i="4"/>
  <c r="X400" i="4" s="1"/>
  <c r="J401" i="4"/>
  <c r="X401" i="4" s="1"/>
  <c r="J402" i="4"/>
  <c r="X402" i="4" s="1"/>
  <c r="J529" i="4"/>
  <c r="X529" i="4" s="1"/>
  <c r="J580" i="4"/>
  <c r="X580" i="4" s="1"/>
  <c r="J638" i="4"/>
  <c r="X638" i="4" s="1"/>
  <c r="J639" i="4"/>
  <c r="X639" i="4" s="1"/>
  <c r="J283" i="4"/>
  <c r="X283" i="4" s="1"/>
  <c r="J228" i="4"/>
  <c r="X228" i="4" s="1"/>
  <c r="J434" i="4"/>
  <c r="X434" i="4" s="1"/>
  <c r="J483" i="4"/>
  <c r="X483" i="4" s="1"/>
  <c r="J362" i="4"/>
  <c r="X362" i="4" s="1"/>
  <c r="J437" i="4"/>
  <c r="X437" i="4" s="1"/>
  <c r="J525" i="4"/>
  <c r="X525" i="4" s="1"/>
  <c r="J579" i="4"/>
  <c r="X579" i="4" s="1"/>
  <c r="J275" i="4"/>
  <c r="X275" i="4" s="1"/>
  <c r="J363" i="4"/>
  <c r="X363" i="4" s="1"/>
  <c r="J436" i="4"/>
  <c r="X436" i="4" s="1"/>
  <c r="J626" i="4"/>
  <c r="X626" i="4" s="1"/>
  <c r="J176" i="4"/>
  <c r="X176" i="4" s="1"/>
  <c r="J223" i="4"/>
  <c r="X223" i="4" s="1"/>
  <c r="J229" i="4"/>
  <c r="X229" i="4" s="1"/>
  <c r="J392" i="4"/>
  <c r="X392" i="4" s="1"/>
  <c r="J182" i="4"/>
  <c r="X182" i="4" s="1"/>
  <c r="J472" i="4"/>
  <c r="X472" i="4" s="1"/>
  <c r="G638" i="4" l="1"/>
  <c r="G634" i="4"/>
  <c r="G635" i="4"/>
  <c r="G187" i="4"/>
  <c r="G189" i="4"/>
  <c r="G402" i="4"/>
  <c r="G509" i="4"/>
  <c r="G334" i="4"/>
  <c r="G296" i="4"/>
  <c r="G4" i="4" l="1"/>
  <c r="G163" i="4"/>
  <c r="G162" i="4"/>
  <c r="G164" i="4"/>
  <c r="G166" i="4"/>
  <c r="G165" i="4"/>
  <c r="G157" i="4"/>
  <c r="G156" i="4"/>
  <c r="G159" i="4"/>
  <c r="G158" i="4"/>
  <c r="G161" i="4"/>
  <c r="G160" i="4"/>
  <c r="G167" i="4"/>
  <c r="G168" i="4"/>
  <c r="G171" i="4"/>
  <c r="G169" i="4"/>
  <c r="G172" i="4"/>
  <c r="G170" i="4"/>
  <c r="G176" i="4"/>
  <c r="G177" i="4"/>
  <c r="G178" i="4"/>
  <c r="G179" i="4"/>
  <c r="G180" i="4"/>
  <c r="G175" i="4"/>
  <c r="G181" i="4"/>
  <c r="G182" i="4"/>
  <c r="G173" i="4"/>
  <c r="G174" i="4"/>
  <c r="G148" i="4"/>
  <c r="G145" i="4"/>
  <c r="G146" i="4"/>
  <c r="G149" i="4"/>
  <c r="G151" i="4"/>
  <c r="G153" i="4"/>
  <c r="G152" i="4"/>
  <c r="G155" i="4"/>
  <c r="G154" i="4"/>
  <c r="G183" i="4"/>
  <c r="G184" i="4"/>
  <c r="G185" i="4"/>
  <c r="G186" i="4"/>
  <c r="G191" i="4"/>
  <c r="G212" i="4"/>
  <c r="G211" i="4"/>
  <c r="G215" i="4"/>
  <c r="G213" i="4"/>
  <c r="G214" i="4"/>
  <c r="G205" i="4"/>
  <c r="G206" i="4"/>
  <c r="G207" i="4"/>
  <c r="G208" i="4"/>
  <c r="G209" i="4"/>
  <c r="G210" i="4"/>
  <c r="G216" i="4"/>
  <c r="G217" i="4"/>
  <c r="G218" i="4"/>
  <c r="G219" i="4"/>
  <c r="G223" i="4"/>
  <c r="G224" i="4"/>
  <c r="G225" i="4"/>
  <c r="G226" i="4"/>
  <c r="G227" i="4"/>
  <c r="G228" i="4"/>
  <c r="G229" i="4"/>
  <c r="G221" i="4"/>
  <c r="G220" i="4"/>
  <c r="G222" i="4"/>
  <c r="G194" i="4"/>
  <c r="G195" i="4"/>
  <c r="G199" i="4"/>
  <c r="G198" i="4"/>
  <c r="G196" i="4"/>
  <c r="G200" i="4"/>
  <c r="G202" i="4"/>
  <c r="G203" i="4"/>
  <c r="G204" i="4"/>
  <c r="G233" i="4"/>
  <c r="G232" i="4"/>
  <c r="G230" i="4"/>
  <c r="G234" i="4"/>
  <c r="G231" i="4"/>
  <c r="G235" i="4"/>
  <c r="G237" i="4"/>
  <c r="G236" i="4"/>
  <c r="G238" i="4"/>
  <c r="G240" i="4"/>
  <c r="G239" i="4"/>
  <c r="G241" i="4"/>
  <c r="G242" i="4"/>
  <c r="G263" i="4"/>
  <c r="G262" i="4"/>
  <c r="G266" i="4"/>
  <c r="G265" i="4"/>
  <c r="G264" i="4"/>
  <c r="G257" i="4"/>
  <c r="G256" i="4"/>
  <c r="G259" i="4"/>
  <c r="G258" i="4"/>
  <c r="G261" i="4"/>
  <c r="G260" i="4"/>
  <c r="G268" i="4"/>
  <c r="G267" i="4"/>
  <c r="G270" i="4"/>
  <c r="G269" i="4"/>
  <c r="G274" i="4"/>
  <c r="G275" i="4"/>
  <c r="G276" i="4"/>
  <c r="G277" i="4"/>
  <c r="G278" i="4"/>
  <c r="G272" i="4"/>
  <c r="G271" i="4"/>
  <c r="G273" i="4"/>
  <c r="G245" i="4"/>
  <c r="G246" i="4"/>
  <c r="G249" i="4"/>
  <c r="G250" i="4"/>
  <c r="G247" i="4"/>
  <c r="G248" i="4"/>
  <c r="G252" i="4"/>
  <c r="G253" i="4"/>
  <c r="G255" i="4"/>
  <c r="G254" i="4"/>
  <c r="G279" i="4"/>
  <c r="G281" i="4"/>
  <c r="G283" i="4"/>
  <c r="G280" i="4"/>
  <c r="G282" i="4"/>
  <c r="G284" i="4"/>
  <c r="G285" i="4"/>
  <c r="G288" i="4"/>
  <c r="G286" i="4"/>
  <c r="G289" i="4"/>
  <c r="G287" i="4"/>
  <c r="G290" i="4"/>
  <c r="G314" i="4"/>
  <c r="G310" i="4"/>
  <c r="G311" i="4"/>
  <c r="G312" i="4"/>
  <c r="G313" i="4"/>
  <c r="G304" i="4"/>
  <c r="G305" i="4"/>
  <c r="G306" i="4"/>
  <c r="G307" i="4"/>
  <c r="G308" i="4"/>
  <c r="G309" i="4"/>
  <c r="G315" i="4"/>
  <c r="G317" i="4"/>
  <c r="G316" i="4"/>
  <c r="G318" i="4"/>
  <c r="G320" i="4"/>
  <c r="G321" i="4"/>
  <c r="G322" i="4"/>
  <c r="G323" i="4"/>
  <c r="G319" i="4"/>
  <c r="G294" i="4"/>
  <c r="G293" i="4"/>
  <c r="G295" i="4"/>
  <c r="G298" i="4"/>
  <c r="G297" i="4"/>
  <c r="G299" i="4"/>
  <c r="G300" i="4"/>
  <c r="G302" i="4"/>
  <c r="G303" i="4"/>
  <c r="G325" i="4"/>
  <c r="G324" i="4"/>
  <c r="G328" i="4"/>
  <c r="G352" i="4"/>
  <c r="G351" i="4"/>
  <c r="G346" i="4"/>
  <c r="G347" i="4"/>
  <c r="G349" i="4"/>
  <c r="G348" i="4"/>
  <c r="G350" i="4"/>
  <c r="G340" i="4"/>
  <c r="G341" i="4"/>
  <c r="G342" i="4"/>
  <c r="G343" i="4"/>
  <c r="G344" i="4"/>
  <c r="G345" i="4"/>
  <c r="G354" i="4"/>
  <c r="G355" i="4"/>
  <c r="G356" i="4"/>
  <c r="G357" i="4"/>
  <c r="G361" i="4"/>
  <c r="G362" i="4"/>
  <c r="G363" i="4"/>
  <c r="G364" i="4"/>
  <c r="G353" i="4"/>
  <c r="G359" i="4"/>
  <c r="G358" i="4"/>
  <c r="G360" i="4"/>
  <c r="G330" i="4"/>
  <c r="G329" i="4"/>
  <c r="G332" i="4"/>
  <c r="G331" i="4"/>
  <c r="G333" i="4"/>
  <c r="G335" i="4"/>
  <c r="G336" i="4"/>
  <c r="G337" i="4"/>
  <c r="G339" i="4"/>
  <c r="G367" i="4"/>
  <c r="G365" i="4"/>
  <c r="G368" i="4"/>
  <c r="G366" i="4"/>
  <c r="G369" i="4"/>
  <c r="G383" i="4"/>
  <c r="G384" i="4"/>
  <c r="G378" i="4"/>
  <c r="G379" i="4"/>
  <c r="G381" i="4"/>
  <c r="G380" i="4"/>
  <c r="G382" i="4"/>
  <c r="G374" i="4"/>
  <c r="G375" i="4"/>
  <c r="G376" i="4"/>
  <c r="G377" i="4"/>
  <c r="G386" i="4"/>
  <c r="G385" i="4"/>
  <c r="G388" i="4"/>
  <c r="G387" i="4"/>
  <c r="G392" i="4"/>
  <c r="G393" i="4"/>
  <c r="G394" i="4"/>
  <c r="G395" i="4"/>
  <c r="G396" i="4"/>
  <c r="G390" i="4"/>
  <c r="G389" i="4"/>
  <c r="G391" i="4"/>
  <c r="G371" i="4"/>
  <c r="G372" i="4"/>
  <c r="G373" i="4"/>
  <c r="G400" i="4"/>
  <c r="G398" i="4"/>
  <c r="G401" i="4"/>
  <c r="G399" i="4"/>
  <c r="G397" i="4"/>
  <c r="G405" i="4"/>
  <c r="G403" i="4"/>
  <c r="G406" i="4"/>
  <c r="G404" i="4"/>
  <c r="G407" i="4"/>
  <c r="G426" i="4"/>
  <c r="G427" i="4"/>
  <c r="G428" i="4"/>
  <c r="G422" i="4"/>
  <c r="G421" i="4"/>
  <c r="G424" i="4"/>
  <c r="G423" i="4"/>
  <c r="G425" i="4"/>
  <c r="G416" i="4"/>
  <c r="G418" i="4"/>
  <c r="G417" i="4"/>
  <c r="G420" i="4"/>
  <c r="G419" i="4"/>
  <c r="G429" i="4"/>
  <c r="G430" i="4"/>
  <c r="G435" i="4"/>
  <c r="G436" i="4"/>
  <c r="G437" i="4"/>
  <c r="G438" i="4"/>
  <c r="G439" i="4"/>
  <c r="G433" i="4"/>
  <c r="G434" i="4"/>
  <c r="G440" i="4"/>
  <c r="G431" i="4"/>
  <c r="G432" i="4"/>
  <c r="G409" i="4"/>
  <c r="G408" i="4"/>
  <c r="G412" i="4"/>
  <c r="G413" i="4"/>
  <c r="G410" i="4"/>
  <c r="G411" i="4"/>
  <c r="G414" i="4"/>
  <c r="G415" i="4"/>
  <c r="G441" i="4"/>
  <c r="G443" i="4"/>
  <c r="G442" i="4"/>
  <c r="G445" i="4"/>
  <c r="G446" i="4"/>
  <c r="G444" i="4"/>
  <c r="G447" i="4"/>
  <c r="G471" i="4"/>
  <c r="G470" i="4"/>
  <c r="G465" i="4"/>
  <c r="G466" i="4"/>
  <c r="G468" i="4"/>
  <c r="G467" i="4"/>
  <c r="G469" i="4"/>
  <c r="G460" i="4"/>
  <c r="G459" i="4"/>
  <c r="G462" i="4"/>
  <c r="G461" i="4"/>
  <c r="G464" i="4"/>
  <c r="G463" i="4"/>
  <c r="G474" i="4"/>
  <c r="G473" i="4"/>
  <c r="G475" i="4"/>
  <c r="G476" i="4"/>
  <c r="G484" i="4"/>
  <c r="G485" i="4"/>
  <c r="G486" i="4"/>
  <c r="G487" i="4"/>
  <c r="G472" i="4"/>
  <c r="G449" i="4"/>
  <c r="G450" i="4"/>
  <c r="G451" i="4"/>
  <c r="G452" i="4"/>
  <c r="G453" i="4"/>
  <c r="G454" i="4"/>
  <c r="G456" i="4"/>
  <c r="G455" i="4"/>
  <c r="G458" i="4"/>
  <c r="G457" i="4"/>
  <c r="G512" i="4"/>
  <c r="G513" i="4"/>
  <c r="G515" i="4"/>
  <c r="G514" i="4"/>
  <c r="G516" i="4"/>
  <c r="G506" i="4"/>
  <c r="G505" i="4"/>
  <c r="G508" i="4"/>
  <c r="G507" i="4"/>
  <c r="G511" i="4"/>
  <c r="G510" i="4"/>
  <c r="G518" i="4"/>
  <c r="G517" i="4"/>
  <c r="G525" i="4"/>
  <c r="G526" i="4"/>
  <c r="G496" i="4"/>
  <c r="G495" i="4"/>
  <c r="G498" i="4"/>
  <c r="G497" i="4"/>
  <c r="G499" i="4"/>
  <c r="G500" i="4"/>
  <c r="G501" i="4"/>
  <c r="G502" i="4"/>
  <c r="G504" i="4"/>
  <c r="G503" i="4"/>
  <c r="AA4" i="4"/>
  <c r="G489" i="4"/>
  <c r="G488" i="4"/>
  <c r="G490" i="4"/>
  <c r="G492" i="4"/>
  <c r="G478" i="4" l="1"/>
  <c r="G477" i="4"/>
  <c r="G479" i="4"/>
  <c r="G483" i="4" l="1"/>
  <c r="G481" i="4"/>
  <c r="G480" i="4"/>
  <c r="G482" i="4"/>
  <c r="G524" i="4" l="1"/>
  <c r="G521" i="4"/>
  <c r="G523" i="4"/>
  <c r="G522" i="4"/>
  <c r="G520" i="4"/>
  <c r="G519" i="4"/>
  <c r="G527" i="4"/>
  <c r="G530" i="4"/>
  <c r="G529" i="4"/>
  <c r="G528" i="4"/>
  <c r="G533" i="4"/>
  <c r="G531" i="4"/>
  <c r="G534" i="4"/>
  <c r="G535" i="4"/>
  <c r="G532" i="4"/>
  <c r="G536" i="4"/>
  <c r="G537" i="4"/>
  <c r="G538" i="4"/>
  <c r="G539" i="4"/>
  <c r="G545" i="4"/>
  <c r="G544" i="4"/>
  <c r="G547" i="4"/>
  <c r="G548" i="4"/>
  <c r="G546" i="4"/>
  <c r="G549" i="4"/>
  <c r="G550" i="4"/>
  <c r="G551" i="4"/>
  <c r="G553" i="4"/>
  <c r="G552" i="4"/>
  <c r="G555" i="4"/>
  <c r="G554" i="4"/>
  <c r="G564" i="4"/>
  <c r="G563" i="4"/>
  <c r="G566" i="4"/>
  <c r="G565" i="4"/>
  <c r="G567" i="4"/>
  <c r="G556" i="4"/>
  <c r="G558" i="4"/>
  <c r="G557" i="4"/>
  <c r="G560" i="4"/>
  <c r="G559" i="4"/>
  <c r="G562" i="4"/>
  <c r="G561" i="4"/>
  <c r="G569" i="4"/>
  <c r="G568" i="4"/>
  <c r="G575" i="4"/>
  <c r="G576" i="4"/>
  <c r="G578" i="4"/>
  <c r="G579" i="4"/>
  <c r="G572" i="4"/>
  <c r="G574" i="4"/>
  <c r="G573" i="4"/>
  <c r="G577" i="4"/>
  <c r="G571" i="4"/>
  <c r="G570" i="4"/>
  <c r="G580" i="4"/>
  <c r="G581" i="4"/>
  <c r="G582" i="4"/>
  <c r="G583" i="4"/>
  <c r="G589" i="4"/>
  <c r="G591" i="4"/>
  <c r="G584" i="4"/>
  <c r="G587" i="4"/>
  <c r="G588" i="4"/>
  <c r="G586" i="4"/>
  <c r="G590" i="4"/>
  <c r="G592" i="4"/>
  <c r="G596" i="4"/>
  <c r="G597" i="4"/>
  <c r="G601" i="4"/>
  <c r="G600" i="4"/>
  <c r="G603" i="4"/>
  <c r="G602" i="4"/>
  <c r="G599" i="4"/>
  <c r="G598" i="4"/>
  <c r="G604" i="4"/>
  <c r="G605" i="4"/>
  <c r="G606" i="4"/>
  <c r="G607" i="4"/>
  <c r="G614" i="4"/>
  <c r="G615" i="4"/>
  <c r="G616" i="4"/>
  <c r="G618" i="4"/>
  <c r="G617" i="4"/>
  <c r="G609" i="4"/>
  <c r="G608" i="4"/>
  <c r="G611" i="4"/>
  <c r="G610" i="4"/>
  <c r="G613" i="4"/>
  <c r="G612" i="4"/>
  <c r="G619" i="4"/>
  <c r="G620" i="4"/>
  <c r="G622" i="4"/>
  <c r="G621" i="4"/>
  <c r="G626" i="4"/>
  <c r="G627" i="4"/>
  <c r="G628" i="4"/>
  <c r="G629" i="4"/>
  <c r="G630" i="4"/>
  <c r="G631" i="4"/>
  <c r="G624" i="4"/>
  <c r="G623" i="4"/>
  <c r="G625" i="4"/>
  <c r="G640" i="4"/>
  <c r="G632" i="4"/>
  <c r="G636" i="4"/>
  <c r="G633" i="4"/>
  <c r="G639" i="4"/>
  <c r="G637" i="4"/>
  <c r="G641" i="4"/>
  <c r="G644" i="4"/>
  <c r="G643" i="4"/>
  <c r="G642" i="4"/>
  <c r="G646" i="4"/>
  <c r="G645" i="4"/>
  <c r="G648" i="4"/>
  <c r="G649" i="4"/>
  <c r="G650" i="4"/>
  <c r="G651" i="4"/>
  <c r="G656" i="4"/>
  <c r="G657" i="4"/>
  <c r="G658" i="4"/>
  <c r="G660" i="4"/>
  <c r="G659" i="4"/>
  <c r="G653" i="4"/>
  <c r="G652" i="4"/>
  <c r="G655" i="4"/>
  <c r="G654" i="4"/>
  <c r="G662" i="4"/>
  <c r="G661" i="4"/>
  <c r="G664" i="4"/>
  <c r="G663" i="4"/>
  <c r="G668" i="4"/>
  <c r="G669" i="4"/>
  <c r="G670" i="4"/>
  <c r="G671" i="4"/>
  <c r="G672" i="4"/>
  <c r="G666" i="4"/>
  <c r="G665" i="4"/>
  <c r="G667" i="4"/>
  <c r="G674" i="4"/>
  <c r="G673" i="4"/>
  <c r="G675" i="4"/>
  <c r="G676" i="4"/>
  <c r="G678" i="4"/>
  <c r="G677" i="4"/>
  <c r="G680" i="4"/>
  <c r="G679" i="4"/>
  <c r="G685" i="4"/>
  <c r="G684" i="4"/>
  <c r="G689" i="4"/>
  <c r="G688" i="4"/>
  <c r="G687" i="4"/>
  <c r="G686" i="4"/>
  <c r="G691" i="4"/>
  <c r="G690" i="4"/>
  <c r="G693" i="4"/>
  <c r="G692" i="4"/>
  <c r="G700" i="4"/>
  <c r="G701" i="4"/>
  <c r="G702" i="4"/>
  <c r="G704" i="4"/>
  <c r="G703" i="4"/>
  <c r="G695" i="4"/>
  <c r="G694" i="4"/>
  <c r="G697" i="4"/>
  <c r="G696" i="4"/>
  <c r="G699" i="4"/>
  <c r="G698" i="4"/>
  <c r="G706" i="4"/>
  <c r="G705" i="4"/>
  <c r="G708" i="4"/>
  <c r="G707" i="4"/>
  <c r="G711" i="4"/>
  <c r="G712" i="4"/>
  <c r="G713" i="4"/>
  <c r="G714" i="4"/>
  <c r="G710" i="4"/>
  <c r="G709" i="4"/>
  <c r="G716" i="4"/>
  <c r="G717" i="4"/>
  <c r="G715" i="4"/>
  <c r="G719" i="4"/>
  <c r="G718" i="4"/>
  <c r="G720" i="4"/>
  <c r="G722" i="4"/>
  <c r="G721" i="4"/>
  <c r="G725" i="4"/>
  <c r="G724" i="4"/>
  <c r="G729" i="4"/>
  <c r="G728" i="4"/>
  <c r="G731" i="4"/>
  <c r="G730" i="4"/>
  <c r="G727" i="4"/>
  <c r="G726" i="4"/>
  <c r="G732" i="4"/>
  <c r="G733" i="4"/>
  <c r="G735" i="4"/>
  <c r="G734" i="4"/>
  <c r="G747" i="4"/>
  <c r="G742" i="4"/>
  <c r="G743" i="4"/>
  <c r="G744" i="4"/>
  <c r="G746" i="4"/>
  <c r="G745" i="4"/>
  <c r="G737" i="4"/>
  <c r="G736" i="4"/>
  <c r="G739" i="4"/>
  <c r="G738" i="4"/>
  <c r="G741" i="4"/>
  <c r="G740" i="4"/>
  <c r="G748" i="4"/>
  <c r="G749" i="4"/>
  <c r="G751" i="4"/>
  <c r="G750" i="4"/>
  <c r="G756" i="4"/>
  <c r="G757" i="4"/>
  <c r="G758" i="4"/>
  <c r="G759" i="4"/>
  <c r="G760" i="4"/>
  <c r="G761" i="4"/>
  <c r="G755" i="4"/>
  <c r="G762" i="4"/>
  <c r="G753" i="4"/>
  <c r="G752" i="4"/>
  <c r="G754" i="4"/>
  <c r="G764" i="4"/>
  <c r="G765" i="4"/>
  <c r="G763" i="4"/>
  <c r="G766" i="4"/>
  <c r="G767" i="4"/>
  <c r="G768" i="4"/>
  <c r="G769" i="4"/>
  <c r="G770" i="4"/>
  <c r="G775" i="4"/>
  <c r="G774" i="4"/>
  <c r="G772" i="4"/>
  <c r="G771" i="4"/>
  <c r="G776" i="4"/>
  <c r="G777" i="4"/>
  <c r="G778" i="4"/>
  <c r="G779" i="4"/>
  <c r="G791" i="4"/>
  <c r="G786" i="4"/>
  <c r="G787" i="4"/>
  <c r="G789" i="4"/>
  <c r="G788" i="4"/>
  <c r="G790" i="4"/>
  <c r="G780" i="4"/>
  <c r="G781" i="4"/>
  <c r="G783" i="4"/>
  <c r="G782" i="4"/>
  <c r="G785" i="4"/>
  <c r="G784" i="4"/>
  <c r="G792" i="4"/>
  <c r="G793" i="4"/>
  <c r="G795" i="4"/>
  <c r="G794" i="4"/>
  <c r="G800" i="4"/>
  <c r="G801" i="4"/>
  <c r="G802" i="4"/>
  <c r="G803" i="4"/>
  <c r="G804" i="4"/>
  <c r="G797" i="4"/>
  <c r="G796" i="4"/>
  <c r="G798" i="4"/>
  <c r="G799" i="4"/>
  <c r="G806" i="4"/>
  <c r="G805" i="4"/>
  <c r="G808" i="4"/>
  <c r="G807" i="4"/>
  <c r="G809" i="4"/>
  <c r="G810" i="4"/>
  <c r="G818" i="4"/>
  <c r="G820" i="4"/>
  <c r="G819" i="4"/>
  <c r="G816" i="4"/>
  <c r="G817" i="4"/>
  <c r="G815" i="4"/>
  <c r="G821" i="4"/>
  <c r="G822" i="4"/>
  <c r="G823" i="4"/>
  <c r="G824" i="4"/>
  <c r="G831" i="4"/>
  <c r="G832" i="4"/>
  <c r="G833" i="4"/>
  <c r="G835" i="4"/>
  <c r="G834" i="4"/>
  <c r="G826" i="4"/>
  <c r="G825" i="4"/>
  <c r="G828" i="4"/>
  <c r="G827" i="4"/>
  <c r="G830" i="4"/>
  <c r="G829" i="4"/>
  <c r="G836" i="4"/>
  <c r="G837" i="4"/>
  <c r="G839" i="4"/>
  <c r="G838" i="4"/>
  <c r="G844" i="4"/>
  <c r="G845" i="4"/>
  <c r="G846" i="4"/>
  <c r="G847" i="4"/>
  <c r="G841" i="4"/>
  <c r="G840" i="4"/>
  <c r="G842" i="4"/>
  <c r="G843" i="4"/>
  <c r="G852" i="4"/>
  <c r="G853" i="4"/>
  <c r="G851" i="4"/>
  <c r="G850" i="4"/>
  <c r="G848" i="4"/>
  <c r="G849" i="4"/>
  <c r="G854" i="4"/>
  <c r="G856" i="4"/>
  <c r="G855" i="4"/>
  <c r="G857" i="4"/>
  <c r="G861" i="4"/>
  <c r="G860" i="4"/>
  <c r="G862" i="4"/>
  <c r="G863" i="4"/>
  <c r="G864" i="4"/>
  <c r="G865" i="4"/>
  <c r="G867" i="4"/>
  <c r="G866" i="4"/>
  <c r="G874" i="4"/>
  <c r="G869" i="4"/>
  <c r="G871" i="4"/>
  <c r="G872" i="4"/>
  <c r="G875" i="4"/>
  <c r="G876" i="4"/>
  <c r="G877" i="4"/>
  <c r="G878" i="4"/>
  <c r="G879" i="4"/>
  <c r="G880" i="4"/>
  <c r="G881" i="4"/>
  <c r="G882" i="4"/>
  <c r="G883" i="4"/>
  <c r="G885" i="4"/>
  <c r="G884" i="4"/>
  <c r="G887" i="4"/>
  <c r="G886" i="4"/>
  <c r="G889" i="4"/>
  <c r="G888" i="4"/>
  <c r="G893" i="4"/>
  <c r="G894" i="4"/>
  <c r="G895" i="4"/>
  <c r="G896" i="4"/>
  <c r="G897" i="4"/>
  <c r="G898" i="4"/>
  <c r="G890" i="4"/>
  <c r="G892" i="4"/>
  <c r="G891" i="4"/>
  <c r="G901" i="4"/>
  <c r="G899" i="4"/>
  <c r="G900" i="4"/>
  <c r="G902" i="4"/>
  <c r="G904" i="4"/>
  <c r="G903" i="4"/>
  <c r="G905" i="4"/>
  <c r="G906" i="4"/>
  <c r="G908" i="4"/>
  <c r="G907" i="4"/>
  <c r="G909" i="4"/>
  <c r="G910" i="4"/>
  <c r="G912" i="4"/>
  <c r="G911" i="4"/>
  <c r="G913" i="4"/>
  <c r="G914" i="4"/>
  <c r="G916" i="4"/>
  <c r="G915" i="4"/>
  <c r="G917" i="4"/>
  <c r="G918" i="4"/>
  <c r="G920" i="4"/>
  <c r="G919" i="4"/>
  <c r="G922" i="4"/>
  <c r="G921" i="4"/>
  <c r="G923" i="4"/>
  <c r="G924" i="4"/>
  <c r="G925" i="4"/>
  <c r="G926" i="4"/>
  <c r="G927" i="4"/>
  <c r="G932" i="4"/>
  <c r="G933" i="4"/>
  <c r="G934" i="4"/>
  <c r="G929" i="4"/>
  <c r="G928" i="4"/>
  <c r="G930" i="4"/>
  <c r="G931" i="4"/>
  <c r="G936" i="4"/>
  <c r="G937" i="4"/>
  <c r="G935" i="4"/>
  <c r="G939" i="4"/>
  <c r="G938" i="4"/>
  <c r="G940" i="4"/>
  <c r="G941" i="4"/>
  <c r="G943" i="4"/>
  <c r="G942" i="4"/>
  <c r="G945" i="4"/>
  <c r="G944" i="4"/>
  <c r="G951" i="4"/>
  <c r="G950" i="4"/>
  <c r="G948" i="4"/>
  <c r="G947" i="4"/>
  <c r="G949" i="4"/>
  <c r="G954" i="4"/>
  <c r="G955" i="4"/>
  <c r="G952" i="4"/>
  <c r="G953" i="4"/>
  <c r="G959" i="4"/>
  <c r="G960" i="4"/>
  <c r="G958" i="4"/>
  <c r="G956" i="4"/>
  <c r="G962" i="4"/>
  <c r="G961" i="4"/>
  <c r="G964" i="4"/>
  <c r="G963" i="4"/>
  <c r="G966" i="4"/>
  <c r="G965" i="4"/>
  <c r="G968" i="4"/>
  <c r="G970" i="4"/>
  <c r="G967" i="4"/>
  <c r="G969" i="4"/>
  <c r="G973" i="4"/>
  <c r="G971" i="4"/>
  <c r="G972" i="4"/>
  <c r="G975" i="4"/>
  <c r="G976" i="4"/>
  <c r="G974" i="4"/>
  <c r="G978" i="4"/>
  <c r="G977" i="4"/>
  <c r="G980" i="4"/>
  <c r="G979" i="4"/>
  <c r="G984" i="4"/>
  <c r="G985" i="4"/>
  <c r="G986" i="4"/>
  <c r="G987" i="4"/>
  <c r="G988" i="4"/>
  <c r="G982" i="4"/>
  <c r="G981" i="4"/>
  <c r="G983" i="4"/>
  <c r="G991" i="4"/>
  <c r="G989" i="4"/>
  <c r="G990" i="4"/>
  <c r="G994" i="4"/>
  <c r="G997" i="4"/>
  <c r="G995" i="4"/>
  <c r="G992" i="4"/>
  <c r="G996" i="4"/>
  <c r="G993" i="4"/>
  <c r="G999" i="4"/>
  <c r="G998" i="4"/>
  <c r="G1047" i="4"/>
  <c r="G1045" i="4"/>
  <c r="G1046" i="4"/>
  <c r="G1001" i="4"/>
  <c r="G1002" i="4"/>
  <c r="G1003" i="4"/>
  <c r="G1004" i="4"/>
  <c r="G1007" i="4"/>
  <c r="G1008" i="4"/>
  <c r="G1005" i="4"/>
  <c r="G1006" i="4"/>
  <c r="G1011" i="4"/>
  <c r="G1012" i="4"/>
  <c r="G1009" i="4"/>
  <c r="G1010" i="4"/>
  <c r="G1013" i="4"/>
  <c r="G1014" i="4"/>
  <c r="G1015" i="4"/>
  <c r="G1016" i="4"/>
  <c r="G1017" i="4"/>
  <c r="G1018" i="4"/>
  <c r="G1021" i="4"/>
  <c r="G1022" i="4"/>
  <c r="G1019" i="4"/>
  <c r="G1020" i="4"/>
  <c r="G1023" i="4"/>
  <c r="G1025" i="4"/>
  <c r="G1024" i="4"/>
  <c r="G1027" i="4"/>
  <c r="G1026" i="4"/>
  <c r="G1029" i="4"/>
  <c r="G1028" i="4"/>
  <c r="G1033" i="4"/>
  <c r="G1034" i="4"/>
  <c r="G1035" i="4"/>
  <c r="G1036" i="4"/>
  <c r="G1037" i="4"/>
  <c r="G1038" i="4"/>
  <c r="G1039" i="4"/>
  <c r="G1040" i="4"/>
  <c r="G1030" i="4"/>
  <c r="G1031" i="4"/>
  <c r="G1032" i="4"/>
  <c r="G1049" i="4"/>
  <c r="G1050" i="4"/>
  <c r="G1051" i="4"/>
  <c r="G1052" i="4"/>
  <c r="G1053" i="4"/>
  <c r="G1054" i="4"/>
  <c r="G1055" i="4"/>
  <c r="G1056" i="4"/>
  <c r="G1057" i="4"/>
  <c r="G1058" i="4"/>
  <c r="G1059" i="4"/>
  <c r="G1060" i="4"/>
  <c r="G1061" i="4"/>
  <c r="G1062" i="4"/>
  <c r="G1063" i="4"/>
  <c r="G1064" i="4"/>
  <c r="G1065" i="4"/>
  <c r="G1066" i="4"/>
  <c r="G1067" i="4"/>
  <c r="G1068" i="4"/>
  <c r="G1069" i="4"/>
  <c r="G1070" i="4"/>
  <c r="G1071" i="4"/>
  <c r="G1072" i="4"/>
  <c r="G1073" i="4"/>
  <c r="G1074" i="4"/>
  <c r="G1075" i="4"/>
  <c r="G1076" i="4"/>
  <c r="G1077" i="4"/>
  <c r="G1078" i="4"/>
  <c r="G1079" i="4"/>
  <c r="G1080" i="4"/>
  <c r="G1081" i="4"/>
  <c r="G1082" i="4"/>
  <c r="G1083" i="4"/>
  <c r="G1084" i="4"/>
  <c r="G1085" i="4"/>
  <c r="G1086" i="4"/>
  <c r="G1087" i="4"/>
  <c r="G1088" i="4"/>
  <c r="G1089" i="4"/>
  <c r="G1090" i="4"/>
  <c r="G1091" i="4"/>
  <c r="G1092" i="4"/>
  <c r="G1093" i="4"/>
  <c r="G1094" i="4"/>
  <c r="G1095" i="4"/>
  <c r="G1096" i="4"/>
  <c r="G1097" i="4"/>
  <c r="G1098" i="4"/>
</calcChain>
</file>

<file path=xl/sharedStrings.xml><?xml version="1.0" encoding="utf-8"?>
<sst xmlns="http://schemas.openxmlformats.org/spreadsheetml/2006/main" count="1561" uniqueCount="183">
  <si>
    <t xml:space="preserve">القسم </t>
  </si>
  <si>
    <t>م</t>
  </si>
  <si>
    <t xml:space="preserve">اسماء العاملين </t>
  </si>
  <si>
    <t xml:space="preserve">الوظيفة </t>
  </si>
  <si>
    <t xml:space="preserve">م </t>
  </si>
  <si>
    <t xml:space="preserve">كود الماكينة </t>
  </si>
  <si>
    <t xml:space="preserve">اسم الماكينة </t>
  </si>
  <si>
    <t>رئيس القسم</t>
  </si>
  <si>
    <t>فنى تشغيل</t>
  </si>
  <si>
    <t>عامل انتاج</t>
  </si>
  <si>
    <t>مشغل</t>
  </si>
  <si>
    <t>عامل</t>
  </si>
  <si>
    <t>فنى</t>
  </si>
  <si>
    <t>محمد على سليمان</t>
  </si>
  <si>
    <t>مشرف</t>
  </si>
  <si>
    <t xml:space="preserve">اسم العامل </t>
  </si>
  <si>
    <t xml:space="preserve">الكفاءة الانتاجية </t>
  </si>
  <si>
    <t>التاريخ</t>
  </si>
  <si>
    <t>كود الصنف</t>
  </si>
  <si>
    <t>اسم الصنف</t>
  </si>
  <si>
    <t>الزمن المعيارى لانتاج القطعة الواحدة بالدقيقة</t>
  </si>
  <si>
    <t>راحة بالدقيقة</t>
  </si>
  <si>
    <t>اجمالى وقت التشغيل بالدقايق</t>
  </si>
  <si>
    <t>عطل بالدقيقة</t>
  </si>
  <si>
    <t>تنظيف بالدقيقة</t>
  </si>
  <si>
    <t>عدم توفر خامات بالدقيقة</t>
  </si>
  <si>
    <t>اجمالى وقت التوقف بالدقيقة</t>
  </si>
  <si>
    <t>الوقت الصافى للانتاج بالدقيقة</t>
  </si>
  <si>
    <t>التصليح بالقطعة</t>
  </si>
  <si>
    <t>RFT
%</t>
  </si>
  <si>
    <t>كود الماكينة</t>
  </si>
  <si>
    <t>كود العامل</t>
  </si>
  <si>
    <t>القسم</t>
  </si>
  <si>
    <t>اسم الماكينة</t>
  </si>
  <si>
    <t>المعدل اليومى</t>
  </si>
  <si>
    <t>المعدل بالدقيقة</t>
  </si>
  <si>
    <t>الوظيفة</t>
  </si>
  <si>
    <t>الحافز</t>
  </si>
  <si>
    <t>عامل مخزن</t>
  </si>
  <si>
    <t>عامل نظافة</t>
  </si>
  <si>
    <t>مشغل ماكينة</t>
  </si>
  <si>
    <t>عامل بوفيه</t>
  </si>
  <si>
    <t>فنى إنتاج</t>
  </si>
  <si>
    <t>فنى صيانه</t>
  </si>
  <si>
    <t>فنى نجارة</t>
  </si>
  <si>
    <t>سائق كلارك</t>
  </si>
  <si>
    <t>سائق نقل</t>
  </si>
  <si>
    <t>عدد ساعات العمل</t>
  </si>
  <si>
    <t>الوردية</t>
  </si>
  <si>
    <t>ملاحظات</t>
  </si>
  <si>
    <t>أنقطاع الكهرباء عن المصنع</t>
  </si>
  <si>
    <t>ص</t>
  </si>
  <si>
    <t>العطل بسبب التسيلك نظرا لغياب العامل عثمان عفيفي</t>
  </si>
  <si>
    <t>غلاف بلاستيك بوكس فايل اسود</t>
  </si>
  <si>
    <t>غياب</t>
  </si>
  <si>
    <t>متوقف على خامات</t>
  </si>
  <si>
    <t>تسخين الهرن</t>
  </si>
  <si>
    <t>عطل سكينه</t>
  </si>
  <si>
    <t>مرحله (1)</t>
  </si>
  <si>
    <t>تسليك الشغل</t>
  </si>
  <si>
    <t>مرحله (2)</t>
  </si>
  <si>
    <t>تشغيل جنب واحد</t>
  </si>
  <si>
    <t>عطل توكه - نهايه الشفاف</t>
  </si>
  <si>
    <t>عطل رول السحب</t>
  </si>
  <si>
    <t>عطل توكه</t>
  </si>
  <si>
    <t>متوقف على خامه</t>
  </si>
  <si>
    <t>ايقاف لتغيير الفلتر</t>
  </si>
  <si>
    <t>ايقاف الخط بسبب عطل بطرومبة المياه</t>
  </si>
  <si>
    <t>تم ايقاف الخط لوجود ترحيل في الهد فتسبب فى فرق فى السمك</t>
  </si>
  <si>
    <t>تم ايقاف الخط للتغير ثم تم اعادة تشغيله الساعه 4 مساءا</t>
  </si>
  <si>
    <t>عطل لانقطاع المياه وتم التشغيل الساعة 11:20 مساء</t>
  </si>
  <si>
    <t>مرحلة (2)</t>
  </si>
  <si>
    <t>تنظيف الاستندات</t>
  </si>
  <si>
    <t>انقطاع التيار الكهربائي</t>
  </si>
  <si>
    <t>تغيير فلتر</t>
  </si>
  <si>
    <t>تم ايقاف الخط لعدم توافر خامات ولا يتم تغيير اللون يوم الخميس</t>
  </si>
  <si>
    <t xml:space="preserve">الهالك </t>
  </si>
  <si>
    <t>مأمورية</t>
  </si>
  <si>
    <t>عطل كهرباء - تغيير مفتاح بالهد</t>
  </si>
  <si>
    <t>أذن الساعة 2:50م</t>
  </si>
  <si>
    <t>تغيير فورمة الماكينة عدد مرتين</t>
  </si>
  <si>
    <t>تم تنظيف ومسح القسم وترتيب الأستندات والفورم ورفع طوالى الشغل الزائد الى المخازن بناءا على تعليمات ا/ أحمد المصرى</t>
  </si>
  <si>
    <t>منتج خام</t>
  </si>
  <si>
    <t>منتج تام</t>
  </si>
  <si>
    <t>BOM</t>
  </si>
  <si>
    <t>عطل فى خط المياه</t>
  </si>
  <si>
    <t>تم تشغيل الخط الساعة 4 مساءا لوجود عطل فى أكس الوندر</t>
  </si>
  <si>
    <t>عطل بالتوكه</t>
  </si>
  <si>
    <t>تركيب سلاح جديد كامل ولزق كاوتش كامل</t>
  </si>
  <si>
    <t>2 مرحلة</t>
  </si>
  <si>
    <t>خروج الساعه(1) بلا عوده / مرحلة أولي</t>
  </si>
  <si>
    <t>تسخين / تغيير بكر / تغيير مقاس بالدقيقة</t>
  </si>
  <si>
    <t>عطل ميكانيكا</t>
  </si>
  <si>
    <t>توقف على خامات</t>
  </si>
  <si>
    <t>تغيير اسطامبة</t>
  </si>
  <si>
    <t>مرحلة (2 ) العطل بسبب التسيلك نظرا لغياب العامل عثمان عفيفي</t>
  </si>
  <si>
    <t>عدم توافر خامات</t>
  </si>
  <si>
    <t>عطل سكينه وتغيير السكينة</t>
  </si>
  <si>
    <t>تغيير بلية فى رول السير</t>
  </si>
  <si>
    <t>عيادة</t>
  </si>
  <si>
    <t>أذن الساعة 12</t>
  </si>
  <si>
    <t>أذن الساعة 11</t>
  </si>
  <si>
    <t>تكسير جنب شنطة كبير</t>
  </si>
  <si>
    <t>مرحله (2) تغيير أسطامبة</t>
  </si>
  <si>
    <t>تغيير أسطامبة</t>
  </si>
  <si>
    <t>تكسير جنب شنطة صغير</t>
  </si>
  <si>
    <t>عطل فى سكينة قطع الدوسيه</t>
  </si>
  <si>
    <t>فرز بوكس</t>
  </si>
  <si>
    <t>تركيب تيكت</t>
  </si>
  <si>
    <t>تنظيف وصيانة الماكينة ومسحها بالمحلول</t>
  </si>
  <si>
    <t>مرحلة 2</t>
  </si>
  <si>
    <t>عطل فى التخريم</t>
  </si>
  <si>
    <t>فك وش التوكه</t>
  </si>
  <si>
    <t>عطل كهرباء</t>
  </si>
  <si>
    <t>عدم وجود خامات</t>
  </si>
  <si>
    <t>لعدم وجود بنات للفرز + عمل صيانة للماكينة ( الأسطى سعيد )</t>
  </si>
  <si>
    <t>نظافه عامه للمصنع</t>
  </si>
  <si>
    <t>نظافة المصنع</t>
  </si>
  <si>
    <t>نظرا لصيانة ماكينة 1</t>
  </si>
  <si>
    <t xml:space="preserve">نظرا لغياب الأسطى جمال </t>
  </si>
  <si>
    <t>مرحلة (2) تسليك الشغل</t>
  </si>
  <si>
    <t>تغيير أسطامبة + تسليك الشغل</t>
  </si>
  <si>
    <t>نظافة المصنع وصيانة ماكينة المقص بتعليمات أ/ أحمد المصري</t>
  </si>
  <si>
    <t>تم ايقاف الخط لقطع الفلم وتم تغيير الأمواس و الفلتر</t>
  </si>
  <si>
    <t>كبسولة جنب صغير مرحلة ( 1 )</t>
  </si>
  <si>
    <t>فرز مرتجع</t>
  </si>
  <si>
    <t>غلاف كوليدج</t>
  </si>
  <si>
    <t>تصليح شغل بايظ</t>
  </si>
  <si>
    <t>صيانة</t>
  </si>
  <si>
    <t>صيانة ماكينات الكبسولة بتعليمات الأسطى طه رئيس القسم</t>
  </si>
  <si>
    <t>عطل بالماكينة</t>
  </si>
  <si>
    <t>توقف الخط فى الوردية السابقة</t>
  </si>
  <si>
    <t>تسليك الشغل - تغيير أسطامبة</t>
  </si>
  <si>
    <t>عطل سكينة</t>
  </si>
  <si>
    <t>تم أيقاف الخط لتغيير السلندرات</t>
  </si>
  <si>
    <t>تم أيقاف الخط لعطل فى المهد</t>
  </si>
  <si>
    <t>كمية الأنتاج بالقطعة</t>
  </si>
  <si>
    <t>كمية الخامات بالكيلو</t>
  </si>
  <si>
    <t>وزن القطعة</t>
  </si>
  <si>
    <t>الهالك بالقطعة</t>
  </si>
  <si>
    <t>وصف الأنتاجية</t>
  </si>
  <si>
    <t>كمية الهالك</t>
  </si>
  <si>
    <t>Column1</t>
  </si>
  <si>
    <t>Column6</t>
  </si>
  <si>
    <t>Column7</t>
  </si>
  <si>
    <t>Column8</t>
  </si>
  <si>
    <t>م4</t>
  </si>
  <si>
    <t>الوظيفة 5</t>
  </si>
  <si>
    <t>الكفاءة الانتاجية %</t>
  </si>
  <si>
    <t>نسبة الهالك %</t>
  </si>
  <si>
    <t>كود المعدل</t>
  </si>
  <si>
    <t>المعدل بالدقيقة 2</t>
  </si>
  <si>
    <t>كود العامل2</t>
  </si>
  <si>
    <t>كود العامل3</t>
  </si>
  <si>
    <t>كود العامل4</t>
  </si>
  <si>
    <t>اسم العامل 2</t>
  </si>
  <si>
    <t>اسم العامل 3</t>
  </si>
  <si>
    <t>اسم العامل 4</t>
  </si>
  <si>
    <t>الكفاءة الأنتاجية %</t>
  </si>
  <si>
    <t>عامل 1</t>
  </si>
  <si>
    <t>عامل 2</t>
  </si>
  <si>
    <t>عامل 3</t>
  </si>
  <si>
    <t>عامل 4</t>
  </si>
  <si>
    <t>الوصف</t>
  </si>
  <si>
    <t>كود</t>
  </si>
  <si>
    <t>بالكجم</t>
  </si>
  <si>
    <t>بالعـدد</t>
  </si>
  <si>
    <t>اسماء العاملين بالمصنع</t>
  </si>
  <si>
    <t>القيمة</t>
  </si>
  <si>
    <t>كمية الانتاج</t>
  </si>
  <si>
    <t>تسخين / تغيير مقاس بالدقيقة</t>
  </si>
  <si>
    <t>إسم العامل</t>
  </si>
  <si>
    <t>Grand Total</t>
  </si>
  <si>
    <t/>
  </si>
  <si>
    <t>Sum of كمية الانتاج</t>
  </si>
  <si>
    <t>Sum of كمية الخامات بالكيلو</t>
  </si>
  <si>
    <t>قسم 1</t>
  </si>
  <si>
    <t>قسم 2</t>
  </si>
  <si>
    <t>قسم 3</t>
  </si>
  <si>
    <t>قسم 4</t>
  </si>
  <si>
    <t>ماكينه 1</t>
  </si>
  <si>
    <t>ماكينه 2</t>
  </si>
  <si>
    <t>ماكينه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</si>
</sst>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_-* #,##0.00_-;_-* #,##0.00\-;_-* &quot;-&quot;??_-;_-@_-"/>
    <numFmt numFmtId="165" formatCode="0.000"/>
    <numFmt numFmtId="166" formatCode="_-* #,##0.0000_-;_-* #,##0.0000\-;_-* &quot;-&quot;??_-;_-@_-"/>
    <numFmt numFmtId="167" formatCode="[$-409]d\-mmm\-yyyy;@"/>
    <numFmt numFmtId="168" formatCode="0.0000"/>
    <numFmt numFmtId="169" formatCode="dd\,\ mmmm\,\ yyyy"/>
    <numFmt numFmtId="170" formatCode="_(* #,##0.0000_);_(* \(#,##0.0000\);_(* &quot;-&quot;??_);_(@_)"/>
    <numFmt numFmtId="171" formatCode="_-* #,##0.00000_-;_-* #,##0.00000\-;_-* &quot;-&quot;??_-;_-@_-"/>
    <numFmt numFmtId="172" formatCode="_(* #,##0.000000_);_(* \(#,##0.000000\);_(* &quot;-&quot;??_);_(@_)"/>
    <numFmt numFmtId="173" formatCode="0.00000"/>
    <numFmt numFmtId="174" formatCode="0.0%"/>
    <numFmt numFmtId="175" formatCode="0.000%"/>
    <numFmt numFmtId="176" formatCode="yyyy/mm/dd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Arial Narrow"/>
      <family val="2"/>
    </font>
    <font>
      <b/>
      <sz val="11"/>
      <name val="Arial Narrow"/>
      <family val="2"/>
    </font>
    <font>
      <b/>
      <sz val="16"/>
      <color theme="1"/>
      <name val="Microsoft Uighur"/>
    </font>
    <font>
      <b/>
      <sz val="18"/>
      <color theme="1"/>
      <name val="Microsoft Uighur"/>
    </font>
    <font>
      <b/>
      <sz val="18"/>
      <color theme="0"/>
      <name val="Microsoft Uighur"/>
    </font>
    <font>
      <b/>
      <sz val="14"/>
      <color theme="1"/>
      <name val="Arial Narrow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Microsoft Uighur"/>
    </font>
    <font>
      <b/>
      <sz val="12"/>
      <color theme="1"/>
      <name val="Calibri"/>
      <family val="2"/>
      <scheme val="minor"/>
    </font>
    <font>
      <b/>
      <sz val="14"/>
      <color theme="1"/>
      <name val="Arial Black"/>
      <family val="2"/>
    </font>
    <font>
      <b/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theme="1"/>
      <name val="Microsoft Uighu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54">
    <xf numFmtId="0" fontId="0" fillId="0" borderId="0" xfId="0"/>
    <xf numFmtId="0" fontId="0" fillId="0" borderId="0" xfId="0" applyNumberFormat="1"/>
    <xf numFmtId="166" fontId="0" fillId="0" borderId="0" xfId="2" applyNumberFormat="1" applyFont="1"/>
    <xf numFmtId="0" fontId="10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/>
    </xf>
    <xf numFmtId="168" fontId="10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9" fontId="10" fillId="0" borderId="1" xfId="1" applyNumberFormat="1" applyFont="1" applyFill="1" applyBorder="1" applyAlignment="1">
      <alignment horizontal="center" vertical="center"/>
    </xf>
    <xf numFmtId="10" fontId="5" fillId="0" borderId="1" xfId="0" applyNumberFormat="1" applyFont="1" applyFill="1" applyBorder="1" applyAlignment="1">
      <alignment horizontal="center" vertical="center"/>
    </xf>
    <xf numFmtId="9" fontId="10" fillId="0" borderId="1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shrinkToFit="1"/>
    </xf>
    <xf numFmtId="0" fontId="0" fillId="0" borderId="0" xfId="0" applyFill="1" applyBorder="1"/>
    <xf numFmtId="0" fontId="3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9" fontId="3" fillId="0" borderId="0" xfId="0" applyNumberFormat="1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0" xfId="0" applyNumberFormat="1" applyFill="1" applyBorder="1"/>
    <xf numFmtId="166" fontId="0" fillId="0" borderId="0" xfId="2" applyNumberFormat="1" applyFont="1" applyFill="1" applyBorder="1"/>
    <xf numFmtId="0" fontId="3" fillId="0" borderId="2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166" fontId="3" fillId="0" borderId="13" xfId="2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165" fontId="3" fillId="0" borderId="6" xfId="0" applyNumberFormat="1" applyFont="1" applyFill="1" applyBorder="1" applyAlignment="1">
      <alignment horizontal="center" vertical="center"/>
    </xf>
    <xf numFmtId="166" fontId="3" fillId="0" borderId="11" xfId="2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0" fillId="0" borderId="0" xfId="0" applyFont="1" applyFill="1" applyBorder="1"/>
    <xf numFmtId="0" fontId="2" fillId="0" borderId="0" xfId="0" applyFont="1" applyFill="1" applyBorder="1"/>
    <xf numFmtId="167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168" fontId="8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9" fontId="8" fillId="0" borderId="1" xfId="0" applyNumberFormat="1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shrinkToFit="1"/>
    </xf>
    <xf numFmtId="167" fontId="7" fillId="0" borderId="1" xfId="0" applyNumberFormat="1" applyFont="1" applyFill="1" applyBorder="1" applyAlignment="1">
      <alignment horizontal="center" vertical="center"/>
    </xf>
    <xf numFmtId="9" fontId="5" fillId="0" borderId="13" xfId="0" applyNumberFormat="1" applyFont="1" applyFill="1" applyBorder="1" applyAlignment="1">
      <alignment horizontal="center" vertical="center"/>
    </xf>
    <xf numFmtId="9" fontId="5" fillId="0" borderId="1" xfId="0" applyNumberFormat="1" applyFont="1" applyFill="1" applyBorder="1" applyAlignment="1">
      <alignment horizontal="center" vertical="center"/>
    </xf>
    <xf numFmtId="167" fontId="7" fillId="0" borderId="1" xfId="0" applyNumberFormat="1" applyFont="1" applyFill="1" applyBorder="1"/>
    <xf numFmtId="0" fontId="2" fillId="0" borderId="1" xfId="0" applyFont="1" applyFill="1" applyBorder="1"/>
    <xf numFmtId="0" fontId="0" fillId="0" borderId="1" xfId="0" applyFill="1" applyBorder="1"/>
    <xf numFmtId="168" fontId="2" fillId="0" borderId="1" xfId="0" applyNumberFormat="1" applyFont="1" applyFill="1" applyBorder="1"/>
    <xf numFmtId="9" fontId="2" fillId="0" borderId="1" xfId="1" applyNumberFormat="1" applyFont="1" applyFill="1" applyBorder="1"/>
    <xf numFmtId="0" fontId="13" fillId="0" borderId="1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170" fontId="15" fillId="0" borderId="16" xfId="2" applyNumberFormat="1" applyFont="1" applyFill="1" applyBorder="1" applyAlignment="1">
      <alignment horizontal="center" vertical="center"/>
    </xf>
    <xf numFmtId="172" fontId="15" fillId="0" borderId="16" xfId="2" applyNumberFormat="1" applyFont="1" applyFill="1" applyBorder="1" applyAlignment="1">
      <alignment horizontal="center" vertical="center"/>
    </xf>
    <xf numFmtId="173" fontId="15" fillId="0" borderId="16" xfId="0" applyNumberFormat="1" applyFont="1" applyFill="1" applyBorder="1" applyAlignment="1">
      <alignment horizontal="center" vertical="center"/>
    </xf>
    <xf numFmtId="171" fontId="15" fillId="0" borderId="16" xfId="2" applyNumberFormat="1" applyFont="1" applyFill="1" applyBorder="1" applyAlignment="1">
      <alignment horizontal="center" vertical="center"/>
    </xf>
    <xf numFmtId="166" fontId="15" fillId="0" borderId="16" xfId="2" applyNumberFormat="1" applyFont="1" applyFill="1" applyBorder="1" applyAlignment="1">
      <alignment horizontal="center" vertical="center"/>
    </xf>
    <xf numFmtId="168" fontId="15" fillId="0" borderId="11" xfId="0" applyNumberFormat="1" applyFont="1" applyFill="1" applyBorder="1" applyAlignment="1">
      <alignment horizontal="center" vertical="center"/>
    </xf>
    <xf numFmtId="168" fontId="15" fillId="0" borderId="15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right" vertical="center"/>
    </xf>
    <xf numFmtId="0" fontId="0" fillId="2" borderId="0" xfId="0" applyFill="1" applyBorder="1"/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65" fontId="3" fillId="0" borderId="4" xfId="0" applyNumberFormat="1" applyFont="1" applyFill="1" applyBorder="1" applyAlignment="1">
      <alignment horizontal="center" vertical="center"/>
    </xf>
    <xf numFmtId="0" fontId="3" fillId="2" borderId="20" xfId="0" applyNumberFormat="1" applyFont="1" applyFill="1" applyBorder="1" applyAlignment="1">
      <alignment horizontal="center" vertical="center"/>
    </xf>
    <xf numFmtId="0" fontId="3" fillId="2" borderId="10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165" fontId="3" fillId="2" borderId="10" xfId="0" applyNumberFormat="1" applyFont="1" applyFill="1" applyBorder="1" applyAlignment="1">
      <alignment horizontal="center" vertical="center"/>
    </xf>
    <xf numFmtId="166" fontId="3" fillId="2" borderId="14" xfId="2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69" fontId="14" fillId="0" borderId="6" xfId="0" applyNumberFormat="1" applyFont="1" applyFill="1" applyBorder="1" applyAlignment="1">
      <alignment horizontal="center" vertical="center" wrapText="1" readingOrder="2"/>
    </xf>
    <xf numFmtId="0" fontId="14" fillId="0" borderId="6" xfId="0" applyFont="1" applyFill="1" applyBorder="1" applyAlignment="1">
      <alignment horizontal="center" vertical="center" wrapText="1" readingOrder="2"/>
    </xf>
    <xf numFmtId="0" fontId="14" fillId="0" borderId="11" xfId="0" applyFont="1" applyFill="1" applyBorder="1" applyAlignment="1">
      <alignment horizontal="center" vertical="center" wrapText="1" readingOrder="2"/>
    </xf>
    <xf numFmtId="165" fontId="14" fillId="0" borderId="11" xfId="0" applyNumberFormat="1" applyFont="1" applyFill="1" applyBorder="1" applyAlignment="1">
      <alignment horizontal="center" vertical="center" wrapText="1" readingOrder="2"/>
    </xf>
    <xf numFmtId="1" fontId="14" fillId="0" borderId="21" xfId="0" applyNumberFormat="1" applyFont="1" applyFill="1" applyBorder="1" applyAlignment="1">
      <alignment horizontal="center" vertical="center" wrapText="1" readingOrder="2"/>
    </xf>
    <xf numFmtId="1" fontId="14" fillId="0" borderId="5" xfId="0" applyNumberFormat="1" applyFont="1" applyFill="1" applyBorder="1" applyAlignment="1">
      <alignment horizontal="center" vertical="center" wrapText="1" readingOrder="2"/>
    </xf>
    <xf numFmtId="168" fontId="14" fillId="0" borderId="6" xfId="0" applyNumberFormat="1" applyFont="1" applyFill="1" applyBorder="1" applyAlignment="1">
      <alignment horizontal="center" vertical="center" wrapText="1" readingOrder="2"/>
    </xf>
    <xf numFmtId="1" fontId="14" fillId="0" borderId="6" xfId="0" applyNumberFormat="1" applyFont="1" applyFill="1" applyBorder="1" applyAlignment="1">
      <alignment horizontal="center" vertical="center" wrapText="1" readingOrder="2"/>
    </xf>
    <xf numFmtId="9" fontId="14" fillId="0" borderId="6" xfId="0" applyNumberFormat="1" applyFont="1" applyFill="1" applyBorder="1" applyAlignment="1">
      <alignment horizontal="center" vertical="center" wrapText="1" readingOrder="2"/>
    </xf>
    <xf numFmtId="176" fontId="14" fillId="0" borderId="7" xfId="0" applyNumberFormat="1" applyFont="1" applyFill="1" applyBorder="1" applyAlignment="1">
      <alignment horizontal="center" vertical="center" readingOrder="2"/>
    </xf>
    <xf numFmtId="0" fontId="14" fillId="0" borderId="8" xfId="0" applyNumberFormat="1" applyFont="1" applyFill="1" applyBorder="1" applyAlignment="1">
      <alignment horizontal="center" vertical="center" readingOrder="2"/>
    </xf>
    <xf numFmtId="165" fontId="14" fillId="0" borderId="8" xfId="0" applyNumberFormat="1" applyFont="1" applyFill="1" applyBorder="1" applyAlignment="1">
      <alignment horizontal="center" vertical="center" readingOrder="2"/>
    </xf>
    <xf numFmtId="0" fontId="14" fillId="0" borderId="8" xfId="0" applyFont="1" applyFill="1" applyBorder="1" applyAlignment="1">
      <alignment horizontal="center" vertical="center" readingOrder="2"/>
    </xf>
    <xf numFmtId="165" fontId="14" fillId="0" borderId="12" xfId="0" applyNumberFormat="1" applyFont="1" applyFill="1" applyBorder="1" applyAlignment="1">
      <alignment horizontal="center" vertical="center" readingOrder="2"/>
    </xf>
    <xf numFmtId="1" fontId="14" fillId="0" borderId="22" xfId="0" applyNumberFormat="1" applyFont="1" applyFill="1" applyBorder="1" applyAlignment="1">
      <alignment horizontal="center" vertical="center" readingOrder="2"/>
    </xf>
    <xf numFmtId="1" fontId="14" fillId="0" borderId="19" xfId="0" applyNumberFormat="1" applyFont="1" applyFill="1" applyBorder="1" applyAlignment="1">
      <alignment horizontal="center" vertical="center" readingOrder="2"/>
    </xf>
    <xf numFmtId="168" fontId="14" fillId="0" borderId="8" xfId="0" applyNumberFormat="1" applyFont="1" applyFill="1" applyBorder="1" applyAlignment="1">
      <alignment horizontal="center" vertical="center" readingOrder="2"/>
    </xf>
    <xf numFmtId="1" fontId="14" fillId="0" borderId="8" xfId="0" applyNumberFormat="1" applyFont="1" applyFill="1" applyBorder="1" applyAlignment="1">
      <alignment horizontal="center" vertical="center" readingOrder="2"/>
    </xf>
    <xf numFmtId="174" fontId="14" fillId="0" borderId="8" xfId="1" applyNumberFormat="1" applyFont="1" applyFill="1" applyBorder="1" applyAlignment="1">
      <alignment horizontal="center" vertical="center" readingOrder="2"/>
    </xf>
    <xf numFmtId="9" fontId="14" fillId="0" borderId="8" xfId="1" applyNumberFormat="1" applyFont="1" applyFill="1" applyBorder="1" applyAlignment="1">
      <alignment horizontal="center" vertical="center" readingOrder="2"/>
    </xf>
    <xf numFmtId="10" fontId="14" fillId="0" borderId="8" xfId="0" applyNumberFormat="1" applyFont="1" applyFill="1" applyBorder="1" applyAlignment="1">
      <alignment horizontal="center" vertical="center" readingOrder="2"/>
    </xf>
    <xf numFmtId="9" fontId="14" fillId="0" borderId="8" xfId="0" applyNumberFormat="1" applyFont="1" applyFill="1" applyBorder="1" applyAlignment="1">
      <alignment horizontal="center" vertical="center" readingOrder="2"/>
    </xf>
    <xf numFmtId="0" fontId="14" fillId="0" borderId="17" xfId="0" applyNumberFormat="1" applyFont="1" applyFill="1" applyBorder="1" applyAlignment="1">
      <alignment horizontal="center" vertical="center" readingOrder="2"/>
    </xf>
    <xf numFmtId="176" fontId="14" fillId="0" borderId="9" xfId="0" applyNumberFormat="1" applyFont="1" applyFill="1" applyBorder="1" applyAlignment="1">
      <alignment horizontal="center" vertical="center" readingOrder="2"/>
    </xf>
    <xf numFmtId="0" fontId="14" fillId="0" borderId="1" xfId="0" applyNumberFormat="1" applyFont="1" applyFill="1" applyBorder="1" applyAlignment="1">
      <alignment horizontal="center" vertical="center" readingOrder="2"/>
    </xf>
    <xf numFmtId="165" fontId="14" fillId="0" borderId="1" xfId="0" applyNumberFormat="1" applyFont="1" applyFill="1" applyBorder="1" applyAlignment="1">
      <alignment horizontal="center" vertical="center" readingOrder="2"/>
    </xf>
    <xf numFmtId="0" fontId="14" fillId="0" borderId="1" xfId="0" applyFont="1" applyFill="1" applyBorder="1" applyAlignment="1">
      <alignment horizontal="center" vertical="center" readingOrder="2"/>
    </xf>
    <xf numFmtId="165" fontId="14" fillId="0" borderId="13" xfId="0" applyNumberFormat="1" applyFont="1" applyFill="1" applyBorder="1" applyAlignment="1">
      <alignment horizontal="center" vertical="center" readingOrder="2"/>
    </xf>
    <xf numFmtId="1" fontId="14" fillId="0" borderId="23" xfId="0" applyNumberFormat="1" applyFont="1" applyFill="1" applyBorder="1" applyAlignment="1">
      <alignment horizontal="center" vertical="center" readingOrder="2"/>
    </xf>
    <xf numFmtId="1" fontId="14" fillId="0" borderId="2" xfId="0" applyNumberFormat="1" applyFont="1" applyFill="1" applyBorder="1" applyAlignment="1">
      <alignment horizontal="center" vertical="center" readingOrder="2"/>
    </xf>
    <xf numFmtId="168" fontId="14" fillId="0" borderId="1" xfId="0" applyNumberFormat="1" applyFont="1" applyFill="1" applyBorder="1" applyAlignment="1">
      <alignment horizontal="center" vertical="center" readingOrder="2"/>
    </xf>
    <xf numFmtId="1" fontId="14" fillId="0" borderId="1" xfId="0" applyNumberFormat="1" applyFont="1" applyFill="1" applyBorder="1" applyAlignment="1">
      <alignment horizontal="center" vertical="center" readingOrder="2"/>
    </xf>
    <xf numFmtId="174" fontId="14" fillId="0" borderId="2" xfId="1" applyNumberFormat="1" applyFont="1" applyFill="1" applyBorder="1" applyAlignment="1">
      <alignment horizontal="center" vertical="center" readingOrder="2"/>
    </xf>
    <xf numFmtId="9" fontId="14" fillId="0" borderId="1" xfId="1" applyNumberFormat="1" applyFont="1" applyFill="1" applyBorder="1" applyAlignment="1">
      <alignment horizontal="center" vertical="center" readingOrder="2"/>
    </xf>
    <xf numFmtId="10" fontId="14" fillId="0" borderId="1" xfId="0" applyNumberFormat="1" applyFont="1" applyFill="1" applyBorder="1" applyAlignment="1">
      <alignment horizontal="center" vertical="center" readingOrder="2"/>
    </xf>
    <xf numFmtId="9" fontId="14" fillId="0" borderId="1" xfId="0" applyNumberFormat="1" applyFont="1" applyFill="1" applyBorder="1" applyAlignment="1">
      <alignment horizontal="center" vertical="center" readingOrder="2"/>
    </xf>
    <xf numFmtId="0" fontId="14" fillId="0" borderId="18" xfId="0" applyNumberFormat="1" applyFont="1" applyFill="1" applyBorder="1" applyAlignment="1">
      <alignment horizontal="center" vertical="center" readingOrder="2"/>
    </xf>
    <xf numFmtId="0" fontId="14" fillId="0" borderId="6" xfId="0" applyNumberFormat="1" applyFont="1" applyFill="1" applyBorder="1" applyAlignment="1">
      <alignment horizontal="center" vertical="center" wrapText="1" readingOrder="2"/>
    </xf>
    <xf numFmtId="0" fontId="2" fillId="0" borderId="0" xfId="0" applyFont="1" applyFill="1" applyBorder="1" applyAlignment="1">
      <alignment vertical="center" readingOrder="2"/>
    </xf>
    <xf numFmtId="0" fontId="16" fillId="0" borderId="0" xfId="0" applyFont="1" applyFill="1" applyBorder="1" applyAlignment="1">
      <alignment vertical="center" readingOrder="2"/>
    </xf>
    <xf numFmtId="169" fontId="16" fillId="0" borderId="0" xfId="0" applyNumberFormat="1" applyFont="1" applyAlignment="1">
      <alignment vertical="center" readingOrder="2"/>
    </xf>
    <xf numFmtId="0" fontId="16" fillId="0" borderId="0" xfId="0" applyFont="1" applyAlignment="1">
      <alignment vertical="center" readingOrder="2"/>
    </xf>
    <xf numFmtId="0" fontId="2" fillId="0" borderId="0" xfId="0" applyFont="1" applyAlignment="1">
      <alignment vertical="center" readingOrder="2"/>
    </xf>
    <xf numFmtId="0" fontId="16" fillId="0" borderId="24" xfId="0" applyFont="1" applyBorder="1" applyAlignment="1">
      <alignment vertical="center" readingOrder="2"/>
    </xf>
    <xf numFmtId="0" fontId="16" fillId="0" borderId="0" xfId="0" applyFont="1" applyBorder="1" applyAlignment="1">
      <alignment vertical="center" readingOrder="2"/>
    </xf>
    <xf numFmtId="0" fontId="16" fillId="0" borderId="1" xfId="0" applyFont="1" applyBorder="1" applyAlignment="1">
      <alignment vertical="center" readingOrder="2"/>
    </xf>
    <xf numFmtId="174" fontId="16" fillId="0" borderId="0" xfId="1" applyNumberFormat="1" applyFont="1" applyAlignment="1">
      <alignment vertical="center" readingOrder="2"/>
    </xf>
    <xf numFmtId="166" fontId="3" fillId="0" borderId="15" xfId="2" applyNumberFormat="1" applyFont="1" applyFill="1" applyBorder="1" applyAlignment="1">
      <alignment horizontal="center" vertical="center"/>
    </xf>
    <xf numFmtId="0" fontId="4" fillId="0" borderId="25" xfId="0" applyNumberFormat="1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165" fontId="4" fillId="0" borderId="25" xfId="0" applyNumberFormat="1" applyFont="1" applyFill="1" applyBorder="1" applyAlignment="1">
      <alignment horizontal="center" vertical="center" wrapText="1"/>
    </xf>
    <xf numFmtId="166" fontId="4" fillId="0" borderId="25" xfId="2" applyNumberFormat="1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right" vertical="center"/>
    </xf>
    <xf numFmtId="9" fontId="17" fillId="0" borderId="1" xfId="1" applyFont="1" applyBorder="1" applyAlignment="1">
      <alignment horizontal="center" vertical="center"/>
    </xf>
    <xf numFmtId="174" fontId="17" fillId="0" borderId="13" xfId="0" applyNumberFormat="1" applyFont="1" applyBorder="1" applyAlignment="1">
      <alignment horizontal="center" vertical="center"/>
    </xf>
    <xf numFmtId="169" fontId="18" fillId="0" borderId="0" xfId="0" applyNumberFormat="1" applyFont="1" applyFill="1" applyBorder="1" applyAlignment="1">
      <alignment horizontal="center" vertical="center"/>
    </xf>
    <xf numFmtId="0" fontId="17" fillId="0" borderId="5" xfId="0" applyFont="1" applyBorder="1" applyAlignment="1">
      <alignment horizontal="right" vertical="center"/>
    </xf>
    <xf numFmtId="9" fontId="17" fillId="0" borderId="6" xfId="1" applyFont="1" applyBorder="1" applyAlignment="1">
      <alignment horizontal="center" vertical="center"/>
    </xf>
    <xf numFmtId="174" fontId="17" fillId="0" borderId="11" xfId="0" applyNumberFormat="1" applyFont="1" applyBorder="1" applyAlignment="1">
      <alignment horizontal="center" vertical="center"/>
    </xf>
    <xf numFmtId="9" fontId="17" fillId="0" borderId="6" xfId="1" applyNumberFormat="1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9" fontId="17" fillId="0" borderId="4" xfId="1" applyFont="1" applyBorder="1" applyAlignment="1">
      <alignment horizontal="center" vertical="center"/>
    </xf>
    <xf numFmtId="174" fontId="17" fillId="0" borderId="15" xfId="0" applyNumberFormat="1" applyFont="1" applyBorder="1" applyAlignment="1">
      <alignment horizontal="center" vertical="center"/>
    </xf>
    <xf numFmtId="0" fontId="17" fillId="0" borderId="0" xfId="0" applyFont="1"/>
    <xf numFmtId="175" fontId="17" fillId="0" borderId="0" xfId="1" applyNumberFormat="1" applyFont="1"/>
    <xf numFmtId="0" fontId="17" fillId="0" borderId="0" xfId="0" applyFont="1" applyBorder="1"/>
    <xf numFmtId="0" fontId="17" fillId="0" borderId="0" xfId="0" applyFont="1" applyFill="1" applyBorder="1"/>
    <xf numFmtId="10" fontId="17" fillId="0" borderId="0" xfId="1" applyNumberFormat="1" applyFont="1"/>
    <xf numFmtId="174" fontId="17" fillId="0" borderId="0" xfId="1" applyNumberFormat="1" applyFont="1"/>
    <xf numFmtId="9" fontId="17" fillId="0" borderId="0" xfId="1" applyFont="1"/>
    <xf numFmtId="174" fontId="17" fillId="0" borderId="0" xfId="0" applyNumberFormat="1" applyFont="1"/>
    <xf numFmtId="0" fontId="0" fillId="0" borderId="0" xfId="0" pivotButton="1"/>
  </cellXfs>
  <cellStyles count="3">
    <cellStyle name="Comma" xfId="2" builtinId="3"/>
    <cellStyle name="Normal" xfId="0" builtinId="0"/>
    <cellStyle name="Percent" xfId="1" builtinId="5"/>
  </cellStyles>
  <dxfs count="126">
    <dxf>
      <font>
        <b/>
        <strike val="0"/>
        <outline val="0"/>
        <shadow val="0"/>
        <u val="none"/>
        <vertAlign val="baseline"/>
        <sz val="13"/>
        <color theme="1"/>
        <name val="Calibri"/>
        <scheme val="minor"/>
      </font>
      <numFmt numFmtId="174" formatCode="0.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3"/>
        <color theme="1"/>
        <name val="Calibri"/>
        <scheme val="minor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numFmt numFmtId="174" formatCode="0.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numFmt numFmtId="168" formatCode="0.00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2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numFmt numFmtId="165" formatCode="0.0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numFmt numFmtId="165" formatCode="0.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numFmt numFmtId="165" formatCode="0.0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numFmt numFmtId="165" formatCode="0.0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numFmt numFmtId="176" formatCode="yyyy/mm/dd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1"/>
        <name val="Arial Black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strike val="0"/>
        <outline val="0"/>
        <shadow val="0"/>
        <u val="none"/>
        <vertAlign val="baseline"/>
        <sz val="11"/>
        <color theme="1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</dxf>
    <dxf>
      <border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Narrow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Narrow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Narrow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Narrow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Narrow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Narrow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Narrow"/>
        <scheme val="none"/>
      </font>
      <numFmt numFmtId="168" formatCode="0.00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Narrow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Narrow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165" formatCode="0.000"/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165" formatCode="0.000"/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Narrow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Microsoft Uighur"/>
        <scheme val="none"/>
      </font>
      <numFmt numFmtId="167" formatCode="[$-409]d\-mmm\-yyyy;@"/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 Narrow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Microsoft Uighur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6" formatCode="_-* #,##0.0000_-;_-* #,##0.0000\-;_-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0.0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/>
      </border>
    </dxf>
    <dxf>
      <font>
        <color theme="2" tint="-0.24994659260841701"/>
      </font>
    </dxf>
  </dxfs>
  <tableStyles count="2" defaultTableStyle="TableStyleMedium2" defaultPivotStyle="PivotStyleLight16">
    <tableStyle name="PivotTable Style 1" table="0" count="1">
      <tableStyleElement type="totalRow" dxfId="125"/>
    </tableStyle>
    <tableStyle name="Table Style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hmed%20morsy\Desktop\incentive%20calculations\new%20incentive\December\Copy%20of%20&#1581;&#1575;&#1601;&#158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hmed%20morsy/Desktop/incentive%20calculations/new%20incentive/December/Copy%20of%20&#1581;&#1575;&#1601;&#158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تخريم "/>
      <sheetName val="فواصل "/>
      <sheetName val="غلاف "/>
      <sheetName val="سلك "/>
      <sheetName val="تغليف "/>
      <sheetName val="bielomatik "/>
      <sheetName val="bielomatik  exercise "/>
      <sheetName val="bielomatik  exercise  (2)"/>
      <sheetName val="bielomatik  (2)"/>
      <sheetName val="تجليد يدوى "/>
      <sheetName val="مقص "/>
      <sheetName val="26"/>
      <sheetName val="27"/>
      <sheetName val="28"/>
      <sheetName val="29"/>
      <sheetName val="30"/>
      <sheetName val="31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Month total "/>
      <sheetName val="Month total  (2)"/>
      <sheetName val="Sheet10"/>
      <sheetName val="Sheet2"/>
    </sheetNames>
    <sheetDataSet>
      <sheetData sheetId="0">
        <row r="9">
          <cell r="A9">
            <v>1</v>
          </cell>
          <cell r="B9" t="str">
            <v>التخريم</v>
          </cell>
          <cell r="C9">
            <v>1</v>
          </cell>
          <cell r="D9" t="str">
            <v xml:space="preserve">كشكول ميجا كبير </v>
          </cell>
          <cell r="E9">
            <v>1200</v>
          </cell>
          <cell r="F9">
            <v>1500</v>
          </cell>
          <cell r="G9">
            <v>900</v>
          </cell>
          <cell r="H9">
            <v>600</v>
          </cell>
          <cell r="I9">
            <v>2.5000000000000001E-2</v>
          </cell>
          <cell r="J9">
            <v>15</v>
          </cell>
          <cell r="K9">
            <v>330</v>
          </cell>
        </row>
        <row r="10">
          <cell r="A10">
            <v>1</v>
          </cell>
          <cell r="B10" t="str">
            <v>التخريم</v>
          </cell>
          <cell r="C10">
            <v>2</v>
          </cell>
          <cell r="D10" t="str">
            <v xml:space="preserve">كشكول كونكورد كبير </v>
          </cell>
          <cell r="E10">
            <v>1200</v>
          </cell>
          <cell r="F10">
            <v>1500</v>
          </cell>
          <cell r="G10">
            <v>900</v>
          </cell>
          <cell r="H10">
            <v>600</v>
          </cell>
          <cell r="I10">
            <v>2.5000000000000001E-2</v>
          </cell>
          <cell r="J10">
            <v>15</v>
          </cell>
          <cell r="K10">
            <v>330</v>
          </cell>
        </row>
        <row r="11">
          <cell r="A11">
            <v>1</v>
          </cell>
          <cell r="B11" t="str">
            <v>التخريم</v>
          </cell>
          <cell r="C11">
            <v>3</v>
          </cell>
          <cell r="D11" t="str">
            <v xml:space="preserve">كشكول ميجا وسط </v>
          </cell>
          <cell r="E11">
            <v>1200</v>
          </cell>
          <cell r="F11">
            <v>1500</v>
          </cell>
          <cell r="G11">
            <v>900</v>
          </cell>
          <cell r="H11">
            <v>600</v>
          </cell>
          <cell r="I11">
            <v>2.5000000000000001E-2</v>
          </cell>
          <cell r="J11">
            <v>15</v>
          </cell>
          <cell r="K11">
            <v>330</v>
          </cell>
        </row>
        <row r="12">
          <cell r="A12">
            <v>1</v>
          </cell>
          <cell r="B12" t="str">
            <v>التخريم</v>
          </cell>
          <cell r="C12">
            <v>4</v>
          </cell>
          <cell r="D12" t="str">
            <v xml:space="preserve">كشكول كونكورد وسط </v>
          </cell>
          <cell r="E12">
            <v>1200</v>
          </cell>
          <cell r="F12">
            <v>1500</v>
          </cell>
          <cell r="G12">
            <v>900</v>
          </cell>
          <cell r="H12">
            <v>600</v>
          </cell>
          <cell r="I12">
            <v>2.5000000000000001E-2</v>
          </cell>
          <cell r="J12">
            <v>15</v>
          </cell>
          <cell r="K12">
            <v>330</v>
          </cell>
        </row>
        <row r="13">
          <cell r="A13">
            <v>1</v>
          </cell>
          <cell r="B13" t="str">
            <v>التخريم</v>
          </cell>
          <cell r="C13">
            <v>5</v>
          </cell>
          <cell r="D13" t="str">
            <v xml:space="preserve">كشكول 5 مادة كبير </v>
          </cell>
          <cell r="E13">
            <v>1700</v>
          </cell>
          <cell r="F13">
            <v>2000</v>
          </cell>
          <cell r="G13">
            <v>1400</v>
          </cell>
          <cell r="H13">
            <v>600</v>
          </cell>
          <cell r="I13">
            <v>2.5000000000000001E-2</v>
          </cell>
          <cell r="J13">
            <v>15</v>
          </cell>
          <cell r="K13">
            <v>330</v>
          </cell>
        </row>
        <row r="14">
          <cell r="A14">
            <v>1</v>
          </cell>
          <cell r="B14" t="str">
            <v>التخريم</v>
          </cell>
          <cell r="C14">
            <v>6</v>
          </cell>
          <cell r="D14" t="str">
            <v xml:space="preserve">كشكول 5 مادة وسط </v>
          </cell>
          <cell r="E14">
            <v>1700</v>
          </cell>
          <cell r="F14">
            <v>2000</v>
          </cell>
          <cell r="G14">
            <v>1400</v>
          </cell>
          <cell r="H14">
            <v>600</v>
          </cell>
          <cell r="I14">
            <v>2.5000000000000001E-2</v>
          </cell>
          <cell r="J14">
            <v>15</v>
          </cell>
          <cell r="K14">
            <v>330</v>
          </cell>
        </row>
        <row r="15">
          <cell r="A15">
            <v>1</v>
          </cell>
          <cell r="B15" t="str">
            <v>التخريم</v>
          </cell>
          <cell r="C15">
            <v>7</v>
          </cell>
          <cell r="D15" t="str">
            <v xml:space="preserve">كشكول 4 مادة كبير </v>
          </cell>
          <cell r="E15">
            <v>2000</v>
          </cell>
          <cell r="F15">
            <v>2300</v>
          </cell>
          <cell r="G15">
            <v>1700</v>
          </cell>
          <cell r="H15">
            <v>600</v>
          </cell>
          <cell r="I15">
            <v>2.5000000000000001E-2</v>
          </cell>
          <cell r="J15">
            <v>15</v>
          </cell>
          <cell r="K15">
            <v>330</v>
          </cell>
        </row>
        <row r="16">
          <cell r="A16">
            <v>1</v>
          </cell>
          <cell r="B16" t="str">
            <v>التخريم</v>
          </cell>
          <cell r="C16">
            <v>8</v>
          </cell>
          <cell r="D16" t="str">
            <v>كشكول 3 مادة كبير</v>
          </cell>
          <cell r="E16">
            <v>2300</v>
          </cell>
          <cell r="F16">
            <v>2600</v>
          </cell>
          <cell r="G16">
            <v>2000</v>
          </cell>
          <cell r="H16">
            <v>600</v>
          </cell>
          <cell r="I16">
            <v>2.5000000000000001E-2</v>
          </cell>
          <cell r="J16">
            <v>15</v>
          </cell>
          <cell r="K16">
            <v>330</v>
          </cell>
        </row>
        <row r="17">
          <cell r="A17">
            <v>1</v>
          </cell>
          <cell r="B17" t="str">
            <v>التخريم</v>
          </cell>
          <cell r="C17">
            <v>9</v>
          </cell>
          <cell r="D17" t="str">
            <v xml:space="preserve">كشكول رويال كبير </v>
          </cell>
          <cell r="E17">
            <v>1700</v>
          </cell>
          <cell r="F17">
            <v>2000</v>
          </cell>
          <cell r="G17">
            <v>1400</v>
          </cell>
          <cell r="H17">
            <v>600</v>
          </cell>
          <cell r="I17">
            <v>2.5000000000000001E-2</v>
          </cell>
          <cell r="J17">
            <v>15</v>
          </cell>
          <cell r="K17">
            <v>330</v>
          </cell>
        </row>
        <row r="18">
          <cell r="A18">
            <v>1</v>
          </cell>
          <cell r="B18" t="str">
            <v>التخريم</v>
          </cell>
          <cell r="C18">
            <v>10</v>
          </cell>
          <cell r="D18" t="str">
            <v xml:space="preserve">كشكول رويال وسط </v>
          </cell>
          <cell r="E18">
            <v>1700</v>
          </cell>
          <cell r="F18">
            <v>2000</v>
          </cell>
          <cell r="G18">
            <v>1400</v>
          </cell>
          <cell r="H18">
            <v>600</v>
          </cell>
          <cell r="I18">
            <v>2.5000000000000001E-2</v>
          </cell>
          <cell r="J18">
            <v>15</v>
          </cell>
          <cell r="K18">
            <v>330</v>
          </cell>
        </row>
        <row r="19">
          <cell r="A19">
            <v>1</v>
          </cell>
          <cell r="B19" t="str">
            <v>التخريم</v>
          </cell>
          <cell r="C19">
            <v>11</v>
          </cell>
          <cell r="D19" t="str">
            <v xml:space="preserve">مينى ساسكو </v>
          </cell>
          <cell r="E19">
            <v>4000</v>
          </cell>
          <cell r="F19">
            <v>6000</v>
          </cell>
          <cell r="G19">
            <v>3000</v>
          </cell>
          <cell r="H19">
            <v>3000</v>
          </cell>
          <cell r="I19">
            <v>5.0000000000000001E-3</v>
          </cell>
          <cell r="J19">
            <v>15</v>
          </cell>
          <cell r="K19">
            <v>330</v>
          </cell>
        </row>
        <row r="20">
          <cell r="A20">
            <v>1</v>
          </cell>
          <cell r="B20" t="str">
            <v>التخريم</v>
          </cell>
          <cell r="C20">
            <v>12</v>
          </cell>
          <cell r="D20" t="str">
            <v xml:space="preserve">كشكول 100 وسط </v>
          </cell>
          <cell r="E20">
            <v>3500</v>
          </cell>
          <cell r="F20">
            <v>5000</v>
          </cell>
          <cell r="G20">
            <v>2000</v>
          </cell>
          <cell r="H20">
            <v>3000</v>
          </cell>
          <cell r="I20">
            <v>5.0000000000000001E-3</v>
          </cell>
          <cell r="J20">
            <v>15</v>
          </cell>
          <cell r="K20">
            <v>330</v>
          </cell>
        </row>
        <row r="21">
          <cell r="A21">
            <v>1</v>
          </cell>
          <cell r="B21" t="str">
            <v>التخريم</v>
          </cell>
          <cell r="C21">
            <v>13</v>
          </cell>
          <cell r="D21" t="str">
            <v xml:space="preserve">كشكول 80 وسط </v>
          </cell>
          <cell r="E21">
            <v>3500</v>
          </cell>
          <cell r="F21">
            <v>5000</v>
          </cell>
          <cell r="G21">
            <v>2000</v>
          </cell>
          <cell r="H21">
            <v>3000</v>
          </cell>
          <cell r="I21">
            <v>5.0000000000000001E-3</v>
          </cell>
          <cell r="J21">
            <v>15</v>
          </cell>
          <cell r="K21">
            <v>330</v>
          </cell>
        </row>
        <row r="22">
          <cell r="A22">
            <v>1</v>
          </cell>
          <cell r="B22" t="str">
            <v>التخريم</v>
          </cell>
          <cell r="C22">
            <v>14</v>
          </cell>
          <cell r="D22" t="str">
            <v xml:space="preserve">كشكول 100 كبير </v>
          </cell>
          <cell r="E22">
            <v>3500</v>
          </cell>
          <cell r="F22">
            <v>5000</v>
          </cell>
          <cell r="G22">
            <v>2000</v>
          </cell>
          <cell r="H22">
            <v>3000</v>
          </cell>
          <cell r="I22">
            <v>5.0000000000000001E-3</v>
          </cell>
          <cell r="J22">
            <v>15</v>
          </cell>
          <cell r="K22">
            <v>330</v>
          </cell>
        </row>
        <row r="23">
          <cell r="A23">
            <v>1</v>
          </cell>
          <cell r="B23" t="str">
            <v>التخريم</v>
          </cell>
          <cell r="C23">
            <v>15</v>
          </cell>
          <cell r="D23" t="str">
            <v>كشكول 150 وسط</v>
          </cell>
          <cell r="E23">
            <v>2500</v>
          </cell>
          <cell r="F23">
            <v>3000</v>
          </cell>
          <cell r="G23">
            <v>1500</v>
          </cell>
          <cell r="H23">
            <v>1500</v>
          </cell>
          <cell r="I23">
            <v>0.01</v>
          </cell>
          <cell r="J23">
            <v>15</v>
          </cell>
          <cell r="K23">
            <v>330</v>
          </cell>
        </row>
        <row r="24">
          <cell r="A24">
            <v>1</v>
          </cell>
          <cell r="B24" t="str">
            <v>التخريم</v>
          </cell>
          <cell r="C24">
            <v>16</v>
          </cell>
          <cell r="D24" t="str">
            <v xml:space="preserve">كشكول 80 كبير </v>
          </cell>
          <cell r="E24">
            <v>3500</v>
          </cell>
          <cell r="F24">
            <v>5000</v>
          </cell>
          <cell r="G24">
            <v>2000</v>
          </cell>
          <cell r="H24">
            <v>3000</v>
          </cell>
          <cell r="I24">
            <v>5.0000000000000001E-3</v>
          </cell>
          <cell r="J24">
            <v>15</v>
          </cell>
          <cell r="K24">
            <v>330</v>
          </cell>
        </row>
        <row r="25">
          <cell r="A25">
            <v>1</v>
          </cell>
          <cell r="B25" t="str">
            <v>التخريم</v>
          </cell>
          <cell r="C25">
            <v>17</v>
          </cell>
          <cell r="D25" t="str">
            <v xml:space="preserve">بلوك نوت سلك كبير </v>
          </cell>
          <cell r="E25">
            <v>4400</v>
          </cell>
          <cell r="F25">
            <v>6000</v>
          </cell>
          <cell r="G25">
            <v>2000</v>
          </cell>
          <cell r="H25">
            <v>4000</v>
          </cell>
          <cell r="I25">
            <v>3.5000000000000001E-3</v>
          </cell>
          <cell r="J25">
            <v>14</v>
          </cell>
          <cell r="K25">
            <v>308</v>
          </cell>
        </row>
        <row r="26">
          <cell r="A26">
            <v>1</v>
          </cell>
          <cell r="B26" t="str">
            <v>التخريم</v>
          </cell>
          <cell r="C26">
            <v>18</v>
          </cell>
          <cell r="D26" t="str">
            <v xml:space="preserve">بلوك نوت سلك صغير </v>
          </cell>
          <cell r="E26">
            <v>4400</v>
          </cell>
          <cell r="F26">
            <v>12000</v>
          </cell>
          <cell r="G26">
            <v>4000</v>
          </cell>
          <cell r="H26">
            <v>8000</v>
          </cell>
          <cell r="I26">
            <v>1.75E-3</v>
          </cell>
          <cell r="J26">
            <v>14</v>
          </cell>
          <cell r="K26">
            <v>308</v>
          </cell>
        </row>
        <row r="27">
          <cell r="A27">
            <v>2</v>
          </cell>
          <cell r="B27" t="str">
            <v xml:space="preserve">فواصل </v>
          </cell>
          <cell r="C27">
            <v>1</v>
          </cell>
          <cell r="D27" t="str">
            <v xml:space="preserve">كشكول ميجا كبير </v>
          </cell>
          <cell r="E27">
            <v>400</v>
          </cell>
          <cell r="F27">
            <v>550</v>
          </cell>
          <cell r="G27">
            <v>250</v>
          </cell>
          <cell r="H27">
            <v>300</v>
          </cell>
          <cell r="I27">
            <v>0.05</v>
          </cell>
          <cell r="J27">
            <v>15</v>
          </cell>
          <cell r="K27">
            <v>330</v>
          </cell>
        </row>
        <row r="28">
          <cell r="A28">
            <v>2</v>
          </cell>
          <cell r="B28" t="str">
            <v xml:space="preserve">فواصل </v>
          </cell>
          <cell r="C28">
            <v>2</v>
          </cell>
          <cell r="D28" t="str">
            <v xml:space="preserve">كشكول كونكورد كبير </v>
          </cell>
          <cell r="E28">
            <v>1200</v>
          </cell>
          <cell r="F28">
            <v>1500</v>
          </cell>
          <cell r="G28">
            <v>900</v>
          </cell>
          <cell r="H28">
            <v>600</v>
          </cell>
          <cell r="I28">
            <v>2.5000000000000001E-2</v>
          </cell>
          <cell r="J28">
            <v>15</v>
          </cell>
          <cell r="K28">
            <v>330</v>
          </cell>
        </row>
        <row r="29">
          <cell r="A29">
            <v>2</v>
          </cell>
          <cell r="B29" t="str">
            <v xml:space="preserve">فواصل </v>
          </cell>
          <cell r="C29">
            <v>3</v>
          </cell>
          <cell r="D29" t="str">
            <v xml:space="preserve">كشكول ميجا وسط </v>
          </cell>
          <cell r="E29">
            <v>400</v>
          </cell>
          <cell r="F29">
            <v>550</v>
          </cell>
          <cell r="G29">
            <v>250</v>
          </cell>
          <cell r="H29">
            <v>300</v>
          </cell>
          <cell r="I29">
            <v>0.05</v>
          </cell>
          <cell r="J29">
            <v>15</v>
          </cell>
          <cell r="K29">
            <v>330</v>
          </cell>
        </row>
        <row r="30">
          <cell r="A30">
            <v>2</v>
          </cell>
          <cell r="B30" t="str">
            <v xml:space="preserve">فواصل </v>
          </cell>
          <cell r="C30">
            <v>4</v>
          </cell>
          <cell r="D30" t="str">
            <v xml:space="preserve">كشكول كونكورد وسط </v>
          </cell>
          <cell r="E30">
            <v>1200</v>
          </cell>
          <cell r="F30">
            <v>1500</v>
          </cell>
          <cell r="G30">
            <v>900</v>
          </cell>
          <cell r="H30">
            <v>600</v>
          </cell>
          <cell r="I30">
            <v>2.5000000000000001E-2</v>
          </cell>
          <cell r="J30">
            <v>15</v>
          </cell>
          <cell r="K30">
            <v>330</v>
          </cell>
        </row>
        <row r="31">
          <cell r="A31">
            <v>2</v>
          </cell>
          <cell r="B31" t="str">
            <v xml:space="preserve">فواصل </v>
          </cell>
          <cell r="C31">
            <v>5</v>
          </cell>
          <cell r="D31" t="str">
            <v xml:space="preserve">كشكول 5 مادة كبير </v>
          </cell>
          <cell r="E31">
            <v>550</v>
          </cell>
          <cell r="F31">
            <v>650</v>
          </cell>
          <cell r="G31">
            <v>350</v>
          </cell>
          <cell r="H31">
            <v>300</v>
          </cell>
          <cell r="I31">
            <v>0.05</v>
          </cell>
          <cell r="J31">
            <v>15</v>
          </cell>
          <cell r="K31">
            <v>330</v>
          </cell>
        </row>
        <row r="32">
          <cell r="A32">
            <v>2</v>
          </cell>
          <cell r="B32" t="str">
            <v xml:space="preserve">فواصل </v>
          </cell>
          <cell r="C32">
            <v>6</v>
          </cell>
          <cell r="D32" t="str">
            <v xml:space="preserve">كشكول 5 مادة وسط </v>
          </cell>
          <cell r="E32">
            <v>550</v>
          </cell>
          <cell r="F32">
            <v>650</v>
          </cell>
          <cell r="G32">
            <v>350</v>
          </cell>
          <cell r="H32">
            <v>300</v>
          </cell>
          <cell r="I32">
            <v>0.05</v>
          </cell>
          <cell r="J32">
            <v>15</v>
          </cell>
          <cell r="K32">
            <v>330</v>
          </cell>
        </row>
        <row r="33">
          <cell r="A33">
            <v>2</v>
          </cell>
          <cell r="B33" t="str">
            <v xml:space="preserve">فواصل </v>
          </cell>
          <cell r="C33">
            <v>7</v>
          </cell>
          <cell r="D33" t="str">
            <v xml:space="preserve">كشكول 4 مادة كبير </v>
          </cell>
          <cell r="E33">
            <v>650</v>
          </cell>
          <cell r="F33">
            <v>850</v>
          </cell>
          <cell r="G33">
            <v>550</v>
          </cell>
          <cell r="H33">
            <v>300</v>
          </cell>
          <cell r="I33">
            <v>0.05</v>
          </cell>
          <cell r="J33">
            <v>15</v>
          </cell>
          <cell r="K33">
            <v>330</v>
          </cell>
        </row>
        <row r="34">
          <cell r="A34">
            <v>2</v>
          </cell>
          <cell r="B34" t="str">
            <v xml:space="preserve">فواصل </v>
          </cell>
          <cell r="C34">
            <v>8</v>
          </cell>
          <cell r="D34" t="str">
            <v>كشكول 3 مادة كبير</v>
          </cell>
          <cell r="E34">
            <v>750</v>
          </cell>
          <cell r="F34">
            <v>1150</v>
          </cell>
          <cell r="G34">
            <v>550</v>
          </cell>
          <cell r="H34">
            <v>600</v>
          </cell>
          <cell r="I34">
            <v>2.5000000000000001E-2</v>
          </cell>
          <cell r="J34">
            <v>15</v>
          </cell>
          <cell r="K34">
            <v>330</v>
          </cell>
        </row>
        <row r="35">
          <cell r="A35">
            <v>2</v>
          </cell>
          <cell r="B35" t="str">
            <v xml:space="preserve">فواصل </v>
          </cell>
          <cell r="C35">
            <v>9</v>
          </cell>
          <cell r="D35" t="str">
            <v xml:space="preserve">كشكول رويال كبير </v>
          </cell>
          <cell r="E35">
            <v>550</v>
          </cell>
          <cell r="F35">
            <v>650</v>
          </cell>
          <cell r="G35">
            <v>350</v>
          </cell>
          <cell r="H35">
            <v>300</v>
          </cell>
          <cell r="I35">
            <v>0.05</v>
          </cell>
          <cell r="J35">
            <v>15</v>
          </cell>
          <cell r="K35">
            <v>330</v>
          </cell>
        </row>
        <row r="36">
          <cell r="A36">
            <v>2</v>
          </cell>
          <cell r="B36" t="str">
            <v xml:space="preserve">فواصل </v>
          </cell>
          <cell r="C36">
            <v>10</v>
          </cell>
          <cell r="D36" t="str">
            <v xml:space="preserve">كشكول رويال وسط </v>
          </cell>
          <cell r="E36">
            <v>550</v>
          </cell>
          <cell r="F36">
            <v>650</v>
          </cell>
          <cell r="G36">
            <v>350</v>
          </cell>
          <cell r="H36">
            <v>300</v>
          </cell>
          <cell r="I36">
            <v>0.05</v>
          </cell>
          <cell r="J36">
            <v>15</v>
          </cell>
          <cell r="K36">
            <v>330</v>
          </cell>
        </row>
        <row r="37">
          <cell r="A37">
            <v>2</v>
          </cell>
          <cell r="B37" t="str">
            <v xml:space="preserve">فواصل </v>
          </cell>
          <cell r="C37">
            <v>11</v>
          </cell>
          <cell r="D37" t="str">
            <v xml:space="preserve">مينى ساسكو </v>
          </cell>
          <cell r="E37">
            <v>2000</v>
          </cell>
          <cell r="F37">
            <v>2500</v>
          </cell>
          <cell r="G37">
            <v>1500</v>
          </cell>
          <cell r="H37">
            <v>1000</v>
          </cell>
          <cell r="I37">
            <v>1.4999999999999999E-2</v>
          </cell>
          <cell r="J37">
            <v>15</v>
          </cell>
          <cell r="K37">
            <v>330</v>
          </cell>
        </row>
        <row r="38">
          <cell r="A38">
            <v>2</v>
          </cell>
          <cell r="B38" t="str">
            <v xml:space="preserve">فواصل </v>
          </cell>
          <cell r="C38">
            <v>12</v>
          </cell>
          <cell r="D38" t="str">
            <v xml:space="preserve">كشكول 100 وسط </v>
          </cell>
          <cell r="E38">
            <v>1750</v>
          </cell>
          <cell r="F38">
            <v>2000</v>
          </cell>
          <cell r="G38">
            <v>1500</v>
          </cell>
          <cell r="H38">
            <v>500</v>
          </cell>
          <cell r="I38">
            <v>0.03</v>
          </cell>
          <cell r="J38">
            <v>15</v>
          </cell>
          <cell r="K38">
            <v>330</v>
          </cell>
        </row>
        <row r="39">
          <cell r="A39">
            <v>2</v>
          </cell>
          <cell r="B39" t="str">
            <v xml:space="preserve">فواصل </v>
          </cell>
          <cell r="C39">
            <v>13</v>
          </cell>
          <cell r="D39" t="str">
            <v xml:space="preserve">كشكول 80 وسط </v>
          </cell>
          <cell r="E39">
            <v>1750</v>
          </cell>
          <cell r="F39">
            <v>2000</v>
          </cell>
          <cell r="G39">
            <v>1500</v>
          </cell>
          <cell r="H39">
            <v>500</v>
          </cell>
          <cell r="I39">
            <v>0.03</v>
          </cell>
          <cell r="J39">
            <v>15</v>
          </cell>
          <cell r="K39">
            <v>330</v>
          </cell>
        </row>
        <row r="40">
          <cell r="A40">
            <v>2</v>
          </cell>
          <cell r="B40" t="str">
            <v xml:space="preserve">فواصل </v>
          </cell>
          <cell r="C40">
            <v>14</v>
          </cell>
          <cell r="D40" t="str">
            <v xml:space="preserve">كشكول 100 كبير </v>
          </cell>
          <cell r="E40">
            <v>1750</v>
          </cell>
          <cell r="F40">
            <v>2000</v>
          </cell>
          <cell r="G40">
            <v>1500</v>
          </cell>
          <cell r="H40">
            <v>500</v>
          </cell>
          <cell r="I40">
            <v>0.03</v>
          </cell>
          <cell r="J40">
            <v>15</v>
          </cell>
          <cell r="K40">
            <v>330</v>
          </cell>
        </row>
        <row r="41">
          <cell r="A41">
            <v>2</v>
          </cell>
          <cell r="B41" t="str">
            <v xml:space="preserve">فواصل </v>
          </cell>
          <cell r="C41">
            <v>15</v>
          </cell>
          <cell r="D41" t="str">
            <v>كشكول 150 وسط</v>
          </cell>
          <cell r="E41">
            <v>1750</v>
          </cell>
          <cell r="F41">
            <v>2000</v>
          </cell>
          <cell r="G41">
            <v>1500</v>
          </cell>
          <cell r="H41">
            <v>500</v>
          </cell>
          <cell r="I41">
            <v>0.03</v>
          </cell>
          <cell r="J41">
            <v>15</v>
          </cell>
          <cell r="K41">
            <v>330</v>
          </cell>
        </row>
        <row r="42">
          <cell r="A42">
            <v>2</v>
          </cell>
          <cell r="B42" t="str">
            <v xml:space="preserve">فواصل </v>
          </cell>
          <cell r="C42">
            <v>16</v>
          </cell>
          <cell r="D42" t="str">
            <v xml:space="preserve">كشكول 80 كبير </v>
          </cell>
          <cell r="E42">
            <v>1750</v>
          </cell>
          <cell r="F42">
            <v>2000</v>
          </cell>
          <cell r="G42">
            <v>1500</v>
          </cell>
          <cell r="H42">
            <v>500</v>
          </cell>
          <cell r="I42">
            <v>0.03</v>
          </cell>
          <cell r="J42">
            <v>15</v>
          </cell>
          <cell r="K42">
            <v>330</v>
          </cell>
        </row>
        <row r="43">
          <cell r="A43">
            <v>2</v>
          </cell>
          <cell r="B43" t="str">
            <v xml:space="preserve">فواصل </v>
          </cell>
          <cell r="C43">
            <v>17</v>
          </cell>
          <cell r="D43" t="str">
            <v xml:space="preserve">بلوك نوت سلك كبير </v>
          </cell>
          <cell r="E43">
            <v>2000</v>
          </cell>
          <cell r="F43">
            <v>2500</v>
          </cell>
          <cell r="G43">
            <v>1500</v>
          </cell>
          <cell r="H43">
            <v>1000</v>
          </cell>
          <cell r="I43">
            <v>1.4999999999999999E-2</v>
          </cell>
          <cell r="J43">
            <v>15</v>
          </cell>
          <cell r="K43">
            <v>330</v>
          </cell>
        </row>
        <row r="44">
          <cell r="A44">
            <v>2</v>
          </cell>
          <cell r="B44" t="str">
            <v xml:space="preserve">فواصل </v>
          </cell>
          <cell r="C44">
            <v>18</v>
          </cell>
          <cell r="D44" t="str">
            <v xml:space="preserve">بلوك نوت سلك صغير </v>
          </cell>
          <cell r="E44">
            <v>2000</v>
          </cell>
          <cell r="F44">
            <v>2500</v>
          </cell>
          <cell r="G44">
            <v>1500</v>
          </cell>
          <cell r="H44">
            <v>1000</v>
          </cell>
          <cell r="I44">
            <v>1.4999999999999999E-2</v>
          </cell>
          <cell r="J44">
            <v>15</v>
          </cell>
          <cell r="K44">
            <v>330</v>
          </cell>
        </row>
        <row r="45">
          <cell r="A45">
            <v>3</v>
          </cell>
          <cell r="B45" t="str">
            <v xml:space="preserve">غلاف يدوى </v>
          </cell>
          <cell r="C45">
            <v>1</v>
          </cell>
          <cell r="D45" t="str">
            <v xml:space="preserve">كشكول ميجا كبير </v>
          </cell>
          <cell r="E45">
            <v>1200</v>
          </cell>
          <cell r="F45">
            <v>1500</v>
          </cell>
          <cell r="G45">
            <v>900</v>
          </cell>
          <cell r="H45">
            <v>600</v>
          </cell>
          <cell r="I45">
            <v>2.5000000000000001E-2</v>
          </cell>
          <cell r="J45">
            <v>15</v>
          </cell>
          <cell r="K45">
            <v>330</v>
          </cell>
        </row>
        <row r="46">
          <cell r="A46">
            <v>3</v>
          </cell>
          <cell r="B46" t="str">
            <v xml:space="preserve">غلاف يدوى </v>
          </cell>
          <cell r="C46">
            <v>2</v>
          </cell>
          <cell r="D46" t="str">
            <v xml:space="preserve">كشكول كونكورد كبير </v>
          </cell>
          <cell r="E46">
            <v>1200</v>
          </cell>
          <cell r="F46">
            <v>1500</v>
          </cell>
          <cell r="G46">
            <v>900</v>
          </cell>
          <cell r="H46">
            <v>600</v>
          </cell>
          <cell r="I46">
            <v>2.5000000000000001E-2</v>
          </cell>
          <cell r="J46">
            <v>15</v>
          </cell>
          <cell r="K46">
            <v>330</v>
          </cell>
        </row>
        <row r="47">
          <cell r="A47">
            <v>3</v>
          </cell>
          <cell r="B47" t="str">
            <v xml:space="preserve">غلاف يدوى </v>
          </cell>
          <cell r="C47">
            <v>3</v>
          </cell>
          <cell r="D47" t="str">
            <v xml:space="preserve">كشكول ميجا وسط </v>
          </cell>
          <cell r="E47">
            <v>1200</v>
          </cell>
          <cell r="F47">
            <v>1500</v>
          </cell>
          <cell r="G47">
            <v>900</v>
          </cell>
          <cell r="H47">
            <v>600</v>
          </cell>
          <cell r="I47">
            <v>2.5000000000000001E-2</v>
          </cell>
          <cell r="J47">
            <v>15</v>
          </cell>
          <cell r="K47">
            <v>330</v>
          </cell>
        </row>
        <row r="48">
          <cell r="A48">
            <v>3</v>
          </cell>
          <cell r="B48" t="str">
            <v xml:space="preserve">غلاف يدوى </v>
          </cell>
          <cell r="C48">
            <v>4</v>
          </cell>
          <cell r="D48" t="str">
            <v xml:space="preserve">كشكول كونكورد وسط </v>
          </cell>
          <cell r="E48">
            <v>1200</v>
          </cell>
          <cell r="F48">
            <v>1500</v>
          </cell>
          <cell r="G48">
            <v>900</v>
          </cell>
          <cell r="H48">
            <v>600</v>
          </cell>
          <cell r="I48">
            <v>2.5000000000000001E-2</v>
          </cell>
          <cell r="J48">
            <v>15</v>
          </cell>
          <cell r="K48">
            <v>330</v>
          </cell>
        </row>
        <row r="49">
          <cell r="A49">
            <v>3</v>
          </cell>
          <cell r="B49" t="str">
            <v xml:space="preserve">غلاف يدوى </v>
          </cell>
          <cell r="C49">
            <v>5</v>
          </cell>
          <cell r="D49" t="str">
            <v xml:space="preserve">كشكول 5 مادة كبير </v>
          </cell>
          <cell r="E49">
            <v>1200</v>
          </cell>
          <cell r="F49">
            <v>1500</v>
          </cell>
          <cell r="G49">
            <v>900</v>
          </cell>
          <cell r="H49">
            <v>600</v>
          </cell>
          <cell r="I49">
            <v>2.5000000000000001E-2</v>
          </cell>
          <cell r="J49">
            <v>15</v>
          </cell>
          <cell r="K49">
            <v>330</v>
          </cell>
        </row>
        <row r="50">
          <cell r="A50">
            <v>3</v>
          </cell>
          <cell r="B50" t="str">
            <v xml:space="preserve">غلاف يدوى </v>
          </cell>
          <cell r="C50">
            <v>6</v>
          </cell>
          <cell r="D50" t="str">
            <v xml:space="preserve">كشكول 5 مادة وسط </v>
          </cell>
          <cell r="E50">
            <v>1200</v>
          </cell>
          <cell r="F50">
            <v>1500</v>
          </cell>
          <cell r="G50">
            <v>900</v>
          </cell>
          <cell r="H50">
            <v>600</v>
          </cell>
          <cell r="I50">
            <v>2.5000000000000001E-2</v>
          </cell>
          <cell r="J50">
            <v>15</v>
          </cell>
          <cell r="K50">
            <v>330</v>
          </cell>
        </row>
        <row r="51">
          <cell r="A51">
            <v>3</v>
          </cell>
          <cell r="B51" t="str">
            <v xml:space="preserve">غلاف يدوى </v>
          </cell>
          <cell r="C51">
            <v>7</v>
          </cell>
          <cell r="D51" t="str">
            <v xml:space="preserve">كشكول 4 مادة كبير </v>
          </cell>
          <cell r="E51">
            <v>1000</v>
          </cell>
          <cell r="F51">
            <v>1500</v>
          </cell>
          <cell r="G51">
            <v>900</v>
          </cell>
          <cell r="H51">
            <v>600</v>
          </cell>
          <cell r="I51">
            <v>2.5000000000000001E-2</v>
          </cell>
          <cell r="J51">
            <v>15</v>
          </cell>
          <cell r="K51">
            <v>330</v>
          </cell>
        </row>
        <row r="52">
          <cell r="A52">
            <v>3</v>
          </cell>
          <cell r="B52" t="str">
            <v xml:space="preserve">غلاف يدوى </v>
          </cell>
          <cell r="C52">
            <v>8</v>
          </cell>
          <cell r="D52" t="str">
            <v>كشكول 3 مادة كبير</v>
          </cell>
          <cell r="E52">
            <v>1000</v>
          </cell>
          <cell r="F52">
            <v>1500</v>
          </cell>
          <cell r="G52">
            <v>900</v>
          </cell>
          <cell r="H52">
            <v>600</v>
          </cell>
          <cell r="I52">
            <v>2.5000000000000001E-2</v>
          </cell>
          <cell r="J52">
            <v>15</v>
          </cell>
          <cell r="K52">
            <v>330</v>
          </cell>
        </row>
        <row r="53">
          <cell r="A53">
            <v>3</v>
          </cell>
          <cell r="B53" t="str">
            <v xml:space="preserve">غلاف يدوى </v>
          </cell>
          <cell r="C53">
            <v>9</v>
          </cell>
          <cell r="D53" t="str">
            <v xml:space="preserve">كشكول رويال كبير </v>
          </cell>
          <cell r="E53">
            <v>1200</v>
          </cell>
          <cell r="F53">
            <v>1500</v>
          </cell>
          <cell r="G53">
            <v>900</v>
          </cell>
          <cell r="H53">
            <v>600</v>
          </cell>
          <cell r="I53">
            <v>2.5000000000000001E-2</v>
          </cell>
          <cell r="J53">
            <v>15</v>
          </cell>
          <cell r="K53">
            <v>330</v>
          </cell>
        </row>
        <row r="54">
          <cell r="A54">
            <v>3</v>
          </cell>
          <cell r="B54" t="str">
            <v xml:space="preserve">غلاف يدوى </v>
          </cell>
          <cell r="C54">
            <v>10</v>
          </cell>
          <cell r="D54" t="str">
            <v xml:space="preserve">كشكول رويال وسط </v>
          </cell>
          <cell r="E54">
            <v>1200</v>
          </cell>
          <cell r="F54">
            <v>1500</v>
          </cell>
          <cell r="G54">
            <v>900</v>
          </cell>
          <cell r="H54">
            <v>600</v>
          </cell>
          <cell r="I54">
            <v>2.5000000000000001E-2</v>
          </cell>
          <cell r="J54">
            <v>15</v>
          </cell>
          <cell r="K54">
            <v>330</v>
          </cell>
        </row>
        <row r="55">
          <cell r="A55">
            <v>3</v>
          </cell>
          <cell r="B55" t="str">
            <v xml:space="preserve">غلاف يدوى </v>
          </cell>
          <cell r="C55">
            <v>11</v>
          </cell>
          <cell r="D55" t="str">
            <v xml:space="preserve">مينى ساسكو </v>
          </cell>
          <cell r="E55">
            <v>2000</v>
          </cell>
          <cell r="F55">
            <v>2500</v>
          </cell>
          <cell r="G55">
            <v>1500</v>
          </cell>
          <cell r="H55">
            <v>1000</v>
          </cell>
          <cell r="I55">
            <v>1.4999999999999999E-2</v>
          </cell>
          <cell r="J55">
            <v>15</v>
          </cell>
          <cell r="K55">
            <v>330</v>
          </cell>
        </row>
        <row r="56">
          <cell r="A56">
            <v>3</v>
          </cell>
          <cell r="B56" t="str">
            <v xml:space="preserve">غلاف يدوى </v>
          </cell>
          <cell r="C56">
            <v>12</v>
          </cell>
          <cell r="D56" t="str">
            <v xml:space="preserve">كشكول 100 وسط </v>
          </cell>
          <cell r="E56">
            <v>1750</v>
          </cell>
          <cell r="F56">
            <v>2000</v>
          </cell>
          <cell r="G56">
            <v>1500</v>
          </cell>
          <cell r="H56">
            <v>500</v>
          </cell>
          <cell r="I56">
            <v>0.03</v>
          </cell>
          <cell r="J56">
            <v>15</v>
          </cell>
          <cell r="K56">
            <v>330</v>
          </cell>
        </row>
        <row r="57">
          <cell r="A57">
            <v>3</v>
          </cell>
          <cell r="B57" t="str">
            <v xml:space="preserve">غلاف يدوى </v>
          </cell>
          <cell r="C57">
            <v>13</v>
          </cell>
          <cell r="D57" t="str">
            <v xml:space="preserve">كشكول 80 وسط </v>
          </cell>
          <cell r="E57">
            <v>1750</v>
          </cell>
          <cell r="F57">
            <v>2000</v>
          </cell>
          <cell r="G57">
            <v>1500</v>
          </cell>
          <cell r="H57">
            <v>500</v>
          </cell>
          <cell r="I57">
            <v>0.03</v>
          </cell>
          <cell r="J57">
            <v>15</v>
          </cell>
          <cell r="K57">
            <v>330</v>
          </cell>
        </row>
        <row r="58">
          <cell r="A58">
            <v>3</v>
          </cell>
          <cell r="B58" t="str">
            <v xml:space="preserve">غلاف يدوى </v>
          </cell>
          <cell r="C58">
            <v>14</v>
          </cell>
          <cell r="D58" t="str">
            <v xml:space="preserve">كشكول 100 كبير </v>
          </cell>
          <cell r="E58">
            <v>1750</v>
          </cell>
          <cell r="F58">
            <v>2000</v>
          </cell>
          <cell r="G58">
            <v>1500</v>
          </cell>
          <cell r="H58">
            <v>500</v>
          </cell>
          <cell r="I58">
            <v>0.03</v>
          </cell>
          <cell r="J58">
            <v>15</v>
          </cell>
          <cell r="K58">
            <v>330</v>
          </cell>
        </row>
        <row r="59">
          <cell r="A59">
            <v>3</v>
          </cell>
          <cell r="B59" t="str">
            <v xml:space="preserve">غلاف يدوى </v>
          </cell>
          <cell r="C59">
            <v>15</v>
          </cell>
          <cell r="D59" t="str">
            <v>كشكول 150 وسط</v>
          </cell>
          <cell r="E59">
            <v>1750</v>
          </cell>
          <cell r="F59">
            <v>2000</v>
          </cell>
          <cell r="G59">
            <v>1500</v>
          </cell>
          <cell r="H59">
            <v>500</v>
          </cell>
          <cell r="I59">
            <v>0.03</v>
          </cell>
          <cell r="J59">
            <v>15</v>
          </cell>
          <cell r="K59">
            <v>330</v>
          </cell>
        </row>
        <row r="60">
          <cell r="A60">
            <v>3</v>
          </cell>
          <cell r="B60" t="str">
            <v xml:space="preserve">غلاف يدوى </v>
          </cell>
          <cell r="C60">
            <v>16</v>
          </cell>
          <cell r="D60" t="str">
            <v xml:space="preserve">كشكول 80 كبير </v>
          </cell>
          <cell r="E60">
            <v>1750</v>
          </cell>
          <cell r="F60">
            <v>2000</v>
          </cell>
          <cell r="G60">
            <v>1500</v>
          </cell>
          <cell r="H60">
            <v>500</v>
          </cell>
          <cell r="I60">
            <v>0.03</v>
          </cell>
          <cell r="J60">
            <v>15</v>
          </cell>
          <cell r="K60">
            <v>330</v>
          </cell>
        </row>
        <row r="61">
          <cell r="A61">
            <v>3</v>
          </cell>
          <cell r="B61" t="str">
            <v xml:space="preserve">غلاف يدوى </v>
          </cell>
          <cell r="C61">
            <v>17</v>
          </cell>
          <cell r="D61" t="str">
            <v xml:space="preserve">بلوك نوت سلك كبير </v>
          </cell>
          <cell r="E61">
            <v>2000</v>
          </cell>
          <cell r="F61">
            <v>2500</v>
          </cell>
          <cell r="G61">
            <v>1500</v>
          </cell>
          <cell r="H61">
            <v>1000</v>
          </cell>
          <cell r="I61">
            <v>1.4999999999999999E-2</v>
          </cell>
          <cell r="J61">
            <v>15</v>
          </cell>
          <cell r="K61">
            <v>330</v>
          </cell>
        </row>
        <row r="62">
          <cell r="A62">
            <v>3</v>
          </cell>
          <cell r="B62" t="str">
            <v xml:space="preserve">غلاف يدوى </v>
          </cell>
          <cell r="C62">
            <v>18</v>
          </cell>
          <cell r="D62" t="str">
            <v xml:space="preserve">بلوك نوت سلك صغير </v>
          </cell>
          <cell r="E62">
            <v>2000</v>
          </cell>
          <cell r="F62">
            <v>2500</v>
          </cell>
          <cell r="G62">
            <v>1500</v>
          </cell>
          <cell r="H62">
            <v>1000</v>
          </cell>
          <cell r="I62">
            <v>1.4999999999999999E-2</v>
          </cell>
          <cell r="J62">
            <v>15</v>
          </cell>
          <cell r="K62">
            <v>330</v>
          </cell>
        </row>
        <row r="63">
          <cell r="A63">
            <v>4</v>
          </cell>
          <cell r="B63" t="str">
            <v>السلك</v>
          </cell>
          <cell r="C63">
            <v>1</v>
          </cell>
          <cell r="D63" t="str">
            <v xml:space="preserve">كشكول ميجا كبير </v>
          </cell>
          <cell r="E63">
            <v>1200</v>
          </cell>
          <cell r="F63">
            <v>2500</v>
          </cell>
          <cell r="G63">
            <v>1000</v>
          </cell>
          <cell r="H63">
            <v>1500</v>
          </cell>
          <cell r="I63">
            <v>0.01</v>
          </cell>
          <cell r="J63">
            <v>15</v>
          </cell>
          <cell r="K63">
            <v>330</v>
          </cell>
        </row>
        <row r="64">
          <cell r="A64">
            <v>4</v>
          </cell>
          <cell r="B64" t="str">
            <v>السلك</v>
          </cell>
          <cell r="C64">
            <v>2</v>
          </cell>
          <cell r="D64" t="str">
            <v xml:space="preserve">كشكول كونكورد كبير </v>
          </cell>
          <cell r="E64">
            <v>1200</v>
          </cell>
          <cell r="F64">
            <v>2500</v>
          </cell>
          <cell r="G64">
            <v>1000</v>
          </cell>
          <cell r="H64">
            <v>1500</v>
          </cell>
          <cell r="I64">
            <v>0.01</v>
          </cell>
          <cell r="J64">
            <v>15</v>
          </cell>
          <cell r="K64">
            <v>330</v>
          </cell>
        </row>
        <row r="65">
          <cell r="A65">
            <v>4</v>
          </cell>
          <cell r="B65" t="str">
            <v>السلك</v>
          </cell>
          <cell r="C65">
            <v>3</v>
          </cell>
          <cell r="D65" t="str">
            <v xml:space="preserve">كشكول ميجا وسط </v>
          </cell>
          <cell r="E65">
            <v>1200</v>
          </cell>
          <cell r="F65">
            <v>2500</v>
          </cell>
          <cell r="G65">
            <v>1000</v>
          </cell>
          <cell r="H65">
            <v>1500</v>
          </cell>
          <cell r="I65">
            <v>0.01</v>
          </cell>
          <cell r="J65">
            <v>15</v>
          </cell>
          <cell r="K65">
            <v>330</v>
          </cell>
        </row>
        <row r="66">
          <cell r="A66">
            <v>4</v>
          </cell>
          <cell r="B66" t="str">
            <v>السلك</v>
          </cell>
          <cell r="C66">
            <v>4</v>
          </cell>
          <cell r="D66" t="str">
            <v xml:space="preserve">كشكول كونكورد وسط </v>
          </cell>
          <cell r="E66">
            <v>1200</v>
          </cell>
          <cell r="F66">
            <v>2500</v>
          </cell>
          <cell r="G66">
            <v>1000</v>
          </cell>
          <cell r="H66">
            <v>1500</v>
          </cell>
          <cell r="I66">
            <v>0.01</v>
          </cell>
          <cell r="J66">
            <v>15</v>
          </cell>
          <cell r="K66">
            <v>330</v>
          </cell>
        </row>
        <row r="67">
          <cell r="A67">
            <v>4</v>
          </cell>
          <cell r="B67" t="str">
            <v>السلك</v>
          </cell>
          <cell r="C67">
            <v>5</v>
          </cell>
          <cell r="D67" t="str">
            <v xml:space="preserve">كشكول 5 مادة كبير </v>
          </cell>
          <cell r="E67">
            <v>1700</v>
          </cell>
          <cell r="F67">
            <v>2500</v>
          </cell>
          <cell r="G67">
            <v>1000</v>
          </cell>
          <cell r="H67">
            <v>1500</v>
          </cell>
          <cell r="I67">
            <v>0.01</v>
          </cell>
          <cell r="J67">
            <v>15</v>
          </cell>
          <cell r="K67">
            <v>330</v>
          </cell>
        </row>
        <row r="68">
          <cell r="A68">
            <v>4</v>
          </cell>
          <cell r="B68" t="str">
            <v>السلك</v>
          </cell>
          <cell r="C68">
            <v>6</v>
          </cell>
          <cell r="D68" t="str">
            <v xml:space="preserve">كشكول 5 مادة وسط </v>
          </cell>
          <cell r="E68">
            <v>1700</v>
          </cell>
          <cell r="F68">
            <v>2500</v>
          </cell>
          <cell r="G68">
            <v>1000</v>
          </cell>
          <cell r="H68">
            <v>1500</v>
          </cell>
          <cell r="I68">
            <v>0.01</v>
          </cell>
          <cell r="J68">
            <v>15</v>
          </cell>
          <cell r="K68">
            <v>330</v>
          </cell>
        </row>
        <row r="69">
          <cell r="A69">
            <v>4</v>
          </cell>
          <cell r="B69" t="str">
            <v>السلك</v>
          </cell>
          <cell r="C69">
            <v>7</v>
          </cell>
          <cell r="D69" t="str">
            <v xml:space="preserve">كشكول 4 مادة كبير </v>
          </cell>
          <cell r="E69">
            <v>2000</v>
          </cell>
          <cell r="F69">
            <v>2500</v>
          </cell>
          <cell r="G69">
            <v>1000</v>
          </cell>
          <cell r="H69">
            <v>1500</v>
          </cell>
          <cell r="I69">
            <v>0.01</v>
          </cell>
          <cell r="J69">
            <v>15</v>
          </cell>
          <cell r="K69">
            <v>330</v>
          </cell>
        </row>
        <row r="70">
          <cell r="A70">
            <v>4</v>
          </cell>
          <cell r="B70" t="str">
            <v>السلك</v>
          </cell>
          <cell r="C70">
            <v>8</v>
          </cell>
          <cell r="D70" t="str">
            <v>كشكول 3 مادة كبير</v>
          </cell>
          <cell r="E70">
            <v>2300</v>
          </cell>
          <cell r="F70">
            <v>2500</v>
          </cell>
          <cell r="G70">
            <v>1000</v>
          </cell>
          <cell r="H70">
            <v>1500</v>
          </cell>
          <cell r="I70">
            <v>0.01</v>
          </cell>
          <cell r="J70">
            <v>15</v>
          </cell>
          <cell r="K70">
            <v>330</v>
          </cell>
        </row>
        <row r="71">
          <cell r="A71">
            <v>4</v>
          </cell>
          <cell r="B71" t="str">
            <v>السلك</v>
          </cell>
          <cell r="C71">
            <v>9</v>
          </cell>
          <cell r="D71" t="str">
            <v xml:space="preserve">كشكول رويال كبير </v>
          </cell>
          <cell r="E71">
            <v>1700</v>
          </cell>
          <cell r="F71">
            <v>2500</v>
          </cell>
          <cell r="G71">
            <v>1000</v>
          </cell>
          <cell r="H71">
            <v>1500</v>
          </cell>
          <cell r="I71">
            <v>0.01</v>
          </cell>
          <cell r="J71">
            <v>15</v>
          </cell>
          <cell r="K71">
            <v>330</v>
          </cell>
        </row>
        <row r="72">
          <cell r="A72">
            <v>4</v>
          </cell>
          <cell r="B72" t="str">
            <v>السلك</v>
          </cell>
          <cell r="C72">
            <v>10</v>
          </cell>
          <cell r="D72" t="str">
            <v xml:space="preserve">كشكول رويال وسط </v>
          </cell>
          <cell r="E72">
            <v>1700</v>
          </cell>
          <cell r="F72">
            <v>2500</v>
          </cell>
          <cell r="G72">
            <v>1000</v>
          </cell>
          <cell r="H72">
            <v>1500</v>
          </cell>
          <cell r="I72">
            <v>0.01</v>
          </cell>
          <cell r="J72">
            <v>15</v>
          </cell>
          <cell r="K72">
            <v>330</v>
          </cell>
        </row>
        <row r="73">
          <cell r="A73">
            <v>4</v>
          </cell>
          <cell r="B73" t="str">
            <v>السلك</v>
          </cell>
          <cell r="C73">
            <v>11</v>
          </cell>
          <cell r="D73" t="str">
            <v xml:space="preserve">مينى ساسكو </v>
          </cell>
          <cell r="E73">
            <v>4000</v>
          </cell>
          <cell r="F73">
            <v>5000</v>
          </cell>
          <cell r="G73">
            <v>3000</v>
          </cell>
          <cell r="H73">
            <v>2000</v>
          </cell>
          <cell r="I73">
            <v>7.4999999999999997E-3</v>
          </cell>
          <cell r="J73">
            <v>15</v>
          </cell>
          <cell r="K73">
            <v>330</v>
          </cell>
        </row>
        <row r="74">
          <cell r="A74">
            <v>4</v>
          </cell>
          <cell r="B74" t="str">
            <v>السلك</v>
          </cell>
          <cell r="C74">
            <v>12</v>
          </cell>
          <cell r="D74" t="str">
            <v xml:space="preserve">كشكول 100 وسط </v>
          </cell>
          <cell r="E74">
            <v>3500</v>
          </cell>
          <cell r="F74">
            <v>4000</v>
          </cell>
          <cell r="G74">
            <v>3000</v>
          </cell>
          <cell r="H74">
            <v>1000</v>
          </cell>
          <cell r="I74">
            <v>1.4999999999999999E-2</v>
          </cell>
          <cell r="J74">
            <v>15</v>
          </cell>
          <cell r="K74">
            <v>330</v>
          </cell>
        </row>
        <row r="75">
          <cell r="A75">
            <v>4</v>
          </cell>
          <cell r="B75" t="str">
            <v>السلك</v>
          </cell>
          <cell r="C75">
            <v>13</v>
          </cell>
          <cell r="D75" t="str">
            <v xml:space="preserve">كشكول 80 وسط </v>
          </cell>
          <cell r="E75">
            <v>3500</v>
          </cell>
          <cell r="F75">
            <v>4000</v>
          </cell>
          <cell r="G75">
            <v>3000</v>
          </cell>
          <cell r="H75">
            <v>1000</v>
          </cell>
          <cell r="I75">
            <v>1.4999999999999999E-2</v>
          </cell>
          <cell r="J75">
            <v>15</v>
          </cell>
          <cell r="K75">
            <v>330</v>
          </cell>
        </row>
        <row r="76">
          <cell r="A76">
            <v>4</v>
          </cell>
          <cell r="B76" t="str">
            <v>السلك</v>
          </cell>
          <cell r="C76">
            <v>14</v>
          </cell>
          <cell r="D76" t="str">
            <v xml:space="preserve">كشكول 100 كبير </v>
          </cell>
          <cell r="E76">
            <v>3500</v>
          </cell>
          <cell r="F76">
            <v>4000</v>
          </cell>
          <cell r="G76">
            <v>3000</v>
          </cell>
          <cell r="H76">
            <v>1000</v>
          </cell>
          <cell r="I76">
            <v>1.4999999999999999E-2</v>
          </cell>
          <cell r="J76">
            <v>15</v>
          </cell>
          <cell r="K76">
            <v>330</v>
          </cell>
        </row>
        <row r="77">
          <cell r="A77">
            <v>4</v>
          </cell>
          <cell r="B77" t="str">
            <v>السلك</v>
          </cell>
          <cell r="C77">
            <v>15</v>
          </cell>
          <cell r="D77" t="str">
            <v>كشكول 150 وسط</v>
          </cell>
          <cell r="E77">
            <v>3500</v>
          </cell>
          <cell r="F77">
            <v>4000</v>
          </cell>
          <cell r="G77">
            <v>3000</v>
          </cell>
          <cell r="H77">
            <v>1000</v>
          </cell>
          <cell r="I77">
            <v>1.4999999999999999E-2</v>
          </cell>
          <cell r="J77">
            <v>15</v>
          </cell>
          <cell r="K77">
            <v>330</v>
          </cell>
        </row>
        <row r="78">
          <cell r="A78">
            <v>4</v>
          </cell>
          <cell r="B78" t="str">
            <v>السلك</v>
          </cell>
          <cell r="C78">
            <v>16</v>
          </cell>
          <cell r="D78" t="str">
            <v xml:space="preserve">كشكول 80 كبير </v>
          </cell>
          <cell r="E78">
            <v>3500</v>
          </cell>
          <cell r="F78">
            <v>4000</v>
          </cell>
          <cell r="G78">
            <v>3000</v>
          </cell>
          <cell r="H78">
            <v>1000</v>
          </cell>
          <cell r="I78">
            <v>1.4999999999999999E-2</v>
          </cell>
          <cell r="J78">
            <v>15</v>
          </cell>
          <cell r="K78">
            <v>330</v>
          </cell>
        </row>
        <row r="79">
          <cell r="A79">
            <v>4</v>
          </cell>
          <cell r="B79" t="str">
            <v>السلك</v>
          </cell>
          <cell r="C79">
            <v>17</v>
          </cell>
          <cell r="D79" t="str">
            <v xml:space="preserve">بلوك نوت سلك كبير </v>
          </cell>
          <cell r="E79">
            <v>4400</v>
          </cell>
          <cell r="F79">
            <v>5000</v>
          </cell>
          <cell r="G79">
            <v>2000</v>
          </cell>
          <cell r="H79">
            <v>3000</v>
          </cell>
          <cell r="I79">
            <v>5.0000000000000001E-3</v>
          </cell>
          <cell r="J79">
            <v>15</v>
          </cell>
          <cell r="K79">
            <v>330</v>
          </cell>
        </row>
        <row r="80">
          <cell r="A80">
            <v>4</v>
          </cell>
          <cell r="B80" t="str">
            <v>السلك</v>
          </cell>
          <cell r="C80">
            <v>18</v>
          </cell>
          <cell r="D80" t="str">
            <v xml:space="preserve">بلوك نوت سلك صغير </v>
          </cell>
          <cell r="E80">
            <v>4400</v>
          </cell>
          <cell r="F80">
            <v>5000</v>
          </cell>
          <cell r="G80">
            <v>2000</v>
          </cell>
          <cell r="H80">
            <v>3000</v>
          </cell>
          <cell r="I80">
            <v>5.0000000000000001E-3</v>
          </cell>
          <cell r="J80">
            <v>15</v>
          </cell>
          <cell r="K80">
            <v>330</v>
          </cell>
        </row>
        <row r="81">
          <cell r="A81">
            <v>5</v>
          </cell>
          <cell r="B81" t="str">
            <v xml:space="preserve">تغليف </v>
          </cell>
          <cell r="C81">
            <v>1</v>
          </cell>
          <cell r="D81" t="str">
            <v xml:space="preserve">كشكول ميجا كبير </v>
          </cell>
          <cell r="E81">
            <v>2000</v>
          </cell>
          <cell r="F81">
            <v>2500</v>
          </cell>
          <cell r="G81">
            <v>1500</v>
          </cell>
          <cell r="H81">
            <v>1000</v>
          </cell>
          <cell r="I81">
            <v>1.4999999999999999E-2</v>
          </cell>
          <cell r="J81">
            <v>15</v>
          </cell>
          <cell r="K81">
            <v>330</v>
          </cell>
        </row>
        <row r="82">
          <cell r="A82">
            <v>5</v>
          </cell>
          <cell r="B82" t="str">
            <v xml:space="preserve">تغليف </v>
          </cell>
          <cell r="C82">
            <v>2</v>
          </cell>
          <cell r="D82" t="str">
            <v xml:space="preserve">كشكول كونكورد كبير </v>
          </cell>
          <cell r="E82">
            <v>2000</v>
          </cell>
          <cell r="F82">
            <v>2500</v>
          </cell>
          <cell r="G82">
            <v>1500</v>
          </cell>
          <cell r="H82">
            <v>1000</v>
          </cell>
          <cell r="I82">
            <v>1.4999999999999999E-2</v>
          </cell>
          <cell r="J82">
            <v>15</v>
          </cell>
          <cell r="K82">
            <v>330</v>
          </cell>
        </row>
        <row r="83">
          <cell r="A83">
            <v>5</v>
          </cell>
          <cell r="B83" t="str">
            <v xml:space="preserve">تغليف </v>
          </cell>
          <cell r="C83">
            <v>3</v>
          </cell>
          <cell r="D83" t="str">
            <v xml:space="preserve">كشكول ميجا وسط </v>
          </cell>
          <cell r="E83">
            <v>2000</v>
          </cell>
          <cell r="F83">
            <v>2500</v>
          </cell>
          <cell r="G83">
            <v>1500</v>
          </cell>
          <cell r="H83">
            <v>1000</v>
          </cell>
          <cell r="I83">
            <v>1.4999999999999999E-2</v>
          </cell>
          <cell r="J83">
            <v>15</v>
          </cell>
          <cell r="K83">
            <v>330</v>
          </cell>
        </row>
        <row r="84">
          <cell r="A84">
            <v>5</v>
          </cell>
          <cell r="B84" t="str">
            <v xml:space="preserve">تغليف </v>
          </cell>
          <cell r="C84">
            <v>4</v>
          </cell>
          <cell r="D84" t="str">
            <v xml:space="preserve">كشكول كونكورد وسط </v>
          </cell>
          <cell r="E84">
            <v>2000</v>
          </cell>
          <cell r="F84">
            <v>2500</v>
          </cell>
          <cell r="G84">
            <v>1500</v>
          </cell>
          <cell r="H84">
            <v>1000</v>
          </cell>
          <cell r="I84">
            <v>1.4999999999999999E-2</v>
          </cell>
          <cell r="J84">
            <v>15</v>
          </cell>
          <cell r="K84">
            <v>330</v>
          </cell>
        </row>
        <row r="85">
          <cell r="A85">
            <v>5</v>
          </cell>
          <cell r="B85" t="str">
            <v xml:space="preserve">تغليف </v>
          </cell>
          <cell r="C85">
            <v>5</v>
          </cell>
          <cell r="D85" t="str">
            <v xml:space="preserve">كشكول 5 مادة كبير </v>
          </cell>
          <cell r="E85">
            <v>2000</v>
          </cell>
          <cell r="F85">
            <v>2500</v>
          </cell>
          <cell r="G85">
            <v>1500</v>
          </cell>
          <cell r="H85">
            <v>1000</v>
          </cell>
          <cell r="I85">
            <v>1.4999999999999999E-2</v>
          </cell>
          <cell r="J85">
            <v>15</v>
          </cell>
          <cell r="K85">
            <v>330</v>
          </cell>
        </row>
        <row r="86">
          <cell r="A86">
            <v>5</v>
          </cell>
          <cell r="B86" t="str">
            <v xml:space="preserve">تغليف </v>
          </cell>
          <cell r="C86">
            <v>6</v>
          </cell>
          <cell r="D86" t="str">
            <v xml:space="preserve">كشكول 5 مادة وسط </v>
          </cell>
          <cell r="E86">
            <v>2000</v>
          </cell>
          <cell r="F86">
            <v>2500</v>
          </cell>
          <cell r="G86">
            <v>1500</v>
          </cell>
          <cell r="H86">
            <v>1000</v>
          </cell>
          <cell r="I86">
            <v>1.4999999999999999E-2</v>
          </cell>
          <cell r="J86">
            <v>15</v>
          </cell>
          <cell r="K86">
            <v>330</v>
          </cell>
        </row>
        <row r="87">
          <cell r="A87">
            <v>5</v>
          </cell>
          <cell r="B87" t="str">
            <v xml:space="preserve">تغليف </v>
          </cell>
          <cell r="C87">
            <v>7</v>
          </cell>
          <cell r="D87" t="str">
            <v xml:space="preserve">كشكول 4 مادة كبير </v>
          </cell>
          <cell r="E87">
            <v>2000</v>
          </cell>
          <cell r="F87">
            <v>2500</v>
          </cell>
          <cell r="G87">
            <v>1500</v>
          </cell>
          <cell r="H87">
            <v>1000</v>
          </cell>
          <cell r="I87">
            <v>1.4999999999999999E-2</v>
          </cell>
          <cell r="J87">
            <v>15</v>
          </cell>
          <cell r="K87">
            <v>330</v>
          </cell>
        </row>
        <row r="88">
          <cell r="A88">
            <v>5</v>
          </cell>
          <cell r="B88" t="str">
            <v xml:space="preserve">تغليف </v>
          </cell>
          <cell r="C88">
            <v>8</v>
          </cell>
          <cell r="D88" t="str">
            <v>كشكول 3 مادة كبير</v>
          </cell>
          <cell r="E88">
            <v>2000</v>
          </cell>
          <cell r="F88">
            <v>2500</v>
          </cell>
          <cell r="G88">
            <v>1500</v>
          </cell>
          <cell r="H88">
            <v>1000</v>
          </cell>
          <cell r="I88">
            <v>1.4999999999999999E-2</v>
          </cell>
          <cell r="J88">
            <v>15</v>
          </cell>
          <cell r="K88">
            <v>330</v>
          </cell>
        </row>
        <row r="89">
          <cell r="A89">
            <v>5</v>
          </cell>
          <cell r="B89" t="str">
            <v xml:space="preserve">تغليف </v>
          </cell>
          <cell r="C89">
            <v>9</v>
          </cell>
          <cell r="D89" t="str">
            <v xml:space="preserve">كشكول رويال كبير </v>
          </cell>
          <cell r="E89">
            <v>2000</v>
          </cell>
          <cell r="F89">
            <v>2500</v>
          </cell>
          <cell r="G89">
            <v>1500</v>
          </cell>
          <cell r="H89">
            <v>1000</v>
          </cell>
          <cell r="I89">
            <v>1.4999999999999999E-2</v>
          </cell>
          <cell r="J89">
            <v>15</v>
          </cell>
          <cell r="K89">
            <v>330</v>
          </cell>
        </row>
        <row r="90">
          <cell r="A90">
            <v>5</v>
          </cell>
          <cell r="B90" t="str">
            <v xml:space="preserve">تغليف </v>
          </cell>
          <cell r="C90">
            <v>10</v>
          </cell>
          <cell r="D90" t="str">
            <v xml:space="preserve">كشكول رويال وسط </v>
          </cell>
          <cell r="E90">
            <v>2000</v>
          </cell>
          <cell r="F90">
            <v>2500</v>
          </cell>
          <cell r="G90">
            <v>1500</v>
          </cell>
          <cell r="H90">
            <v>1000</v>
          </cell>
          <cell r="I90">
            <v>1.4999999999999999E-2</v>
          </cell>
          <cell r="J90">
            <v>15</v>
          </cell>
          <cell r="K90">
            <v>330</v>
          </cell>
        </row>
        <row r="91">
          <cell r="A91">
            <v>5</v>
          </cell>
          <cell r="B91" t="str">
            <v xml:space="preserve">تغليف </v>
          </cell>
          <cell r="C91">
            <v>11</v>
          </cell>
          <cell r="D91" t="str">
            <v xml:space="preserve">مينى ساسكو </v>
          </cell>
          <cell r="E91">
            <v>3000</v>
          </cell>
          <cell r="F91">
            <v>4000</v>
          </cell>
          <cell r="G91">
            <v>2000</v>
          </cell>
          <cell r="H91">
            <v>2000</v>
          </cell>
          <cell r="I91">
            <v>7.4999999999999997E-3</v>
          </cell>
          <cell r="J91">
            <v>15</v>
          </cell>
          <cell r="K91">
            <v>330</v>
          </cell>
        </row>
        <row r="92">
          <cell r="A92">
            <v>5</v>
          </cell>
          <cell r="B92" t="str">
            <v xml:space="preserve">تغليف </v>
          </cell>
          <cell r="C92">
            <v>12</v>
          </cell>
          <cell r="D92" t="str">
            <v xml:space="preserve">كشكول 100 وسط </v>
          </cell>
          <cell r="E92">
            <v>7500</v>
          </cell>
          <cell r="F92">
            <v>10000</v>
          </cell>
          <cell r="G92">
            <v>5000</v>
          </cell>
          <cell r="H92">
            <v>5000</v>
          </cell>
          <cell r="I92">
            <v>3.0000000000000001E-3</v>
          </cell>
          <cell r="J92">
            <v>15</v>
          </cell>
          <cell r="K92">
            <v>330</v>
          </cell>
        </row>
        <row r="93">
          <cell r="A93">
            <v>5</v>
          </cell>
          <cell r="B93" t="str">
            <v xml:space="preserve">تغليف </v>
          </cell>
          <cell r="C93">
            <v>13</v>
          </cell>
          <cell r="D93" t="str">
            <v xml:space="preserve">كشكول 80 وسط </v>
          </cell>
          <cell r="E93">
            <v>12500</v>
          </cell>
          <cell r="F93">
            <v>15500</v>
          </cell>
          <cell r="G93">
            <v>9500</v>
          </cell>
          <cell r="H93">
            <v>6000</v>
          </cell>
          <cell r="I93">
            <v>2.5000000000000001E-3</v>
          </cell>
          <cell r="J93">
            <v>15</v>
          </cell>
          <cell r="K93">
            <v>330</v>
          </cell>
        </row>
        <row r="94">
          <cell r="A94">
            <v>5</v>
          </cell>
          <cell r="B94" t="str">
            <v xml:space="preserve">تغليف </v>
          </cell>
          <cell r="C94">
            <v>14</v>
          </cell>
          <cell r="D94" t="str">
            <v xml:space="preserve">كشكول 100 كبير </v>
          </cell>
          <cell r="E94">
            <v>7500</v>
          </cell>
          <cell r="F94">
            <v>10000</v>
          </cell>
          <cell r="G94">
            <v>5000</v>
          </cell>
          <cell r="H94">
            <v>5000</v>
          </cell>
          <cell r="I94">
            <v>3.0000000000000001E-3</v>
          </cell>
          <cell r="J94">
            <v>15</v>
          </cell>
          <cell r="K94">
            <v>330</v>
          </cell>
        </row>
        <row r="95">
          <cell r="A95">
            <v>5</v>
          </cell>
          <cell r="B95" t="str">
            <v xml:space="preserve">تغليف </v>
          </cell>
          <cell r="C95">
            <v>15</v>
          </cell>
          <cell r="D95" t="str">
            <v>كشكول 150 وسط</v>
          </cell>
          <cell r="E95">
            <v>7500</v>
          </cell>
          <cell r="F95">
            <v>9300</v>
          </cell>
          <cell r="G95">
            <v>4300</v>
          </cell>
          <cell r="H95">
            <v>5000</v>
          </cell>
          <cell r="I95">
            <v>3.0000000000000001E-3</v>
          </cell>
          <cell r="J95">
            <v>15</v>
          </cell>
          <cell r="K95">
            <v>330</v>
          </cell>
        </row>
        <row r="96">
          <cell r="A96">
            <v>5</v>
          </cell>
          <cell r="B96" t="str">
            <v xml:space="preserve">تغليف </v>
          </cell>
          <cell r="C96">
            <v>16</v>
          </cell>
          <cell r="D96" t="str">
            <v xml:space="preserve">كشكول 80 كبير </v>
          </cell>
          <cell r="E96">
            <v>7500</v>
          </cell>
          <cell r="F96">
            <v>10000</v>
          </cell>
          <cell r="G96">
            <v>5000</v>
          </cell>
          <cell r="H96">
            <v>5000</v>
          </cell>
          <cell r="I96">
            <v>3.0000000000000001E-3</v>
          </cell>
          <cell r="J96">
            <v>15</v>
          </cell>
          <cell r="K96">
            <v>330</v>
          </cell>
        </row>
        <row r="97">
          <cell r="A97">
            <v>5</v>
          </cell>
          <cell r="B97" t="str">
            <v xml:space="preserve">تغليف </v>
          </cell>
          <cell r="C97">
            <v>17</v>
          </cell>
          <cell r="D97" t="str">
            <v xml:space="preserve">بلوك نوت سلك كبير </v>
          </cell>
          <cell r="E97">
            <v>15000</v>
          </cell>
          <cell r="F97">
            <v>17000</v>
          </cell>
          <cell r="G97">
            <v>13000</v>
          </cell>
          <cell r="H97">
            <v>4000</v>
          </cell>
          <cell r="I97">
            <v>3.5000000000000001E-3</v>
          </cell>
          <cell r="J97">
            <v>14</v>
          </cell>
          <cell r="K97">
            <v>308</v>
          </cell>
        </row>
        <row r="98">
          <cell r="A98">
            <v>5</v>
          </cell>
          <cell r="B98" t="str">
            <v xml:space="preserve">تغليف </v>
          </cell>
          <cell r="C98">
            <v>18</v>
          </cell>
          <cell r="D98" t="str">
            <v xml:space="preserve">بلوك نوت سلك صغير </v>
          </cell>
          <cell r="E98">
            <v>30000</v>
          </cell>
          <cell r="F98">
            <v>35000</v>
          </cell>
          <cell r="G98">
            <v>25000</v>
          </cell>
          <cell r="H98">
            <v>10000</v>
          </cell>
          <cell r="I98">
            <v>1.5E-3</v>
          </cell>
          <cell r="J98">
            <v>15</v>
          </cell>
          <cell r="K98">
            <v>330</v>
          </cell>
        </row>
        <row r="99">
          <cell r="A99">
            <v>6</v>
          </cell>
          <cell r="B99" t="str">
            <v xml:space="preserve">بيلوماتيك </v>
          </cell>
          <cell r="C99">
            <v>1</v>
          </cell>
          <cell r="D99" t="str">
            <v xml:space="preserve">كشكول 28 ورقة شعبى </v>
          </cell>
          <cell r="E99">
            <v>35000</v>
          </cell>
          <cell r="F99">
            <v>50000</v>
          </cell>
          <cell r="G99">
            <v>20000</v>
          </cell>
          <cell r="H99">
            <v>30000</v>
          </cell>
          <cell r="I99">
            <v>5.0000000000000001E-4</v>
          </cell>
          <cell r="J99">
            <v>15</v>
          </cell>
          <cell r="K99">
            <v>330</v>
          </cell>
        </row>
        <row r="100">
          <cell r="A100">
            <v>6</v>
          </cell>
          <cell r="B100" t="str">
            <v xml:space="preserve">بيلوماتيك </v>
          </cell>
          <cell r="C100">
            <v>2</v>
          </cell>
          <cell r="D100" t="str">
            <v>كشكول 40 ورقة شعبى</v>
          </cell>
          <cell r="E100">
            <v>12000</v>
          </cell>
          <cell r="F100">
            <v>40000</v>
          </cell>
          <cell r="G100">
            <v>10000</v>
          </cell>
          <cell r="H100">
            <v>30000</v>
          </cell>
          <cell r="I100">
            <v>5.0000000000000001E-4</v>
          </cell>
          <cell r="J100">
            <v>15</v>
          </cell>
          <cell r="K100">
            <v>330</v>
          </cell>
        </row>
        <row r="101">
          <cell r="A101">
            <v>6</v>
          </cell>
          <cell r="B101" t="str">
            <v xml:space="preserve">بيلوماتيك </v>
          </cell>
          <cell r="C101">
            <v>3</v>
          </cell>
          <cell r="D101" t="str">
            <v>كشكول 60 ورقة شعبى</v>
          </cell>
          <cell r="E101">
            <v>9000</v>
          </cell>
          <cell r="F101">
            <v>30000</v>
          </cell>
          <cell r="G101">
            <v>9000</v>
          </cell>
          <cell r="H101">
            <v>21000</v>
          </cell>
          <cell r="I101">
            <v>7.1428571428571429E-4</v>
          </cell>
          <cell r="J101">
            <v>15</v>
          </cell>
          <cell r="K101">
            <v>330</v>
          </cell>
        </row>
        <row r="102">
          <cell r="A102">
            <v>6</v>
          </cell>
          <cell r="B102" t="str">
            <v xml:space="preserve">بيلوماتيك </v>
          </cell>
          <cell r="C102">
            <v>4</v>
          </cell>
          <cell r="D102" t="str">
            <v>كشكول 80 ورقة شعبى</v>
          </cell>
          <cell r="E102">
            <v>7000</v>
          </cell>
          <cell r="F102">
            <v>20000</v>
          </cell>
          <cell r="G102">
            <v>5000</v>
          </cell>
          <cell r="H102">
            <v>15000</v>
          </cell>
          <cell r="I102">
            <v>1E-3</v>
          </cell>
          <cell r="J102">
            <v>15</v>
          </cell>
          <cell r="K102">
            <v>330</v>
          </cell>
        </row>
        <row r="103">
          <cell r="A103">
            <v>6</v>
          </cell>
          <cell r="B103" t="str">
            <v xml:space="preserve">بيلوماتيك </v>
          </cell>
          <cell r="C103">
            <v>5</v>
          </cell>
          <cell r="D103" t="str">
            <v>كشكول 100 ورقة شعبى</v>
          </cell>
          <cell r="E103">
            <v>7000</v>
          </cell>
          <cell r="F103">
            <v>10000</v>
          </cell>
          <cell r="G103">
            <v>2500</v>
          </cell>
          <cell r="H103">
            <v>7500</v>
          </cell>
          <cell r="I103">
            <v>2E-3</v>
          </cell>
          <cell r="J103">
            <v>15</v>
          </cell>
          <cell r="K103">
            <v>330</v>
          </cell>
        </row>
        <row r="104">
          <cell r="A104">
            <v>6</v>
          </cell>
          <cell r="B104" t="str">
            <v xml:space="preserve">بيلوماتيك </v>
          </cell>
          <cell r="C104">
            <v>6</v>
          </cell>
          <cell r="D104" t="str">
            <v xml:space="preserve">ورق 58 جم 91سم * 43 سم </v>
          </cell>
          <cell r="E104">
            <v>250</v>
          </cell>
          <cell r="F104">
            <v>350</v>
          </cell>
          <cell r="G104">
            <v>150</v>
          </cell>
          <cell r="H104">
            <v>200</v>
          </cell>
          <cell r="I104">
            <v>7.4999999999999997E-2</v>
          </cell>
          <cell r="J104">
            <v>15</v>
          </cell>
          <cell r="K104">
            <v>330</v>
          </cell>
        </row>
        <row r="105">
          <cell r="A105">
            <v>6</v>
          </cell>
          <cell r="B105" t="str">
            <v xml:space="preserve">بيلوماتيك </v>
          </cell>
          <cell r="C105">
            <v>7</v>
          </cell>
          <cell r="D105" t="str">
            <v xml:space="preserve">ورق 58 جم 100 سم * 70 سم  </v>
          </cell>
          <cell r="E105">
            <v>150</v>
          </cell>
          <cell r="F105">
            <v>200</v>
          </cell>
          <cell r="G105">
            <v>100</v>
          </cell>
          <cell r="H105">
            <v>100</v>
          </cell>
          <cell r="I105">
            <v>0.15</v>
          </cell>
          <cell r="J105">
            <v>15</v>
          </cell>
          <cell r="K105">
            <v>330</v>
          </cell>
        </row>
        <row r="106">
          <cell r="A106">
            <v>6</v>
          </cell>
          <cell r="B106" t="str">
            <v xml:space="preserve">بيلوماتيك </v>
          </cell>
          <cell r="C106">
            <v>8</v>
          </cell>
          <cell r="D106" t="str">
            <v xml:space="preserve">ورق 58 جم 91 سم * 66 سم   </v>
          </cell>
          <cell r="E106">
            <v>150</v>
          </cell>
          <cell r="F106">
            <v>200</v>
          </cell>
          <cell r="G106">
            <v>100</v>
          </cell>
          <cell r="H106">
            <v>100</v>
          </cell>
          <cell r="I106">
            <v>0.15</v>
          </cell>
          <cell r="J106">
            <v>15</v>
          </cell>
          <cell r="K106">
            <v>330</v>
          </cell>
        </row>
        <row r="107">
          <cell r="A107">
            <v>6</v>
          </cell>
          <cell r="B107" t="str">
            <v xml:space="preserve">بيلوماتيك </v>
          </cell>
          <cell r="C107">
            <v>9</v>
          </cell>
          <cell r="D107" t="str">
            <v xml:space="preserve">ورق 58 جم 91 سم * 60 سم   </v>
          </cell>
          <cell r="E107">
            <v>150</v>
          </cell>
          <cell r="F107">
            <v>250</v>
          </cell>
          <cell r="G107">
            <v>100</v>
          </cell>
          <cell r="H107">
            <v>150</v>
          </cell>
          <cell r="I107">
            <v>0.1</v>
          </cell>
          <cell r="J107">
            <v>15</v>
          </cell>
          <cell r="K107">
            <v>330</v>
          </cell>
        </row>
        <row r="108">
          <cell r="A108">
            <v>6</v>
          </cell>
          <cell r="B108" t="str">
            <v xml:space="preserve">بيلوماتيك </v>
          </cell>
          <cell r="C108">
            <v>10</v>
          </cell>
          <cell r="D108" t="str">
            <v xml:space="preserve">ورق 70 جم 91 سم *60 سم  </v>
          </cell>
          <cell r="E108">
            <v>150</v>
          </cell>
          <cell r="F108">
            <v>200</v>
          </cell>
          <cell r="G108">
            <v>100</v>
          </cell>
          <cell r="H108">
            <v>100</v>
          </cell>
          <cell r="I108">
            <v>0.15</v>
          </cell>
          <cell r="J108">
            <v>15</v>
          </cell>
          <cell r="K108">
            <v>330</v>
          </cell>
        </row>
        <row r="109">
          <cell r="A109">
            <v>6</v>
          </cell>
          <cell r="B109" t="str">
            <v xml:space="preserve">بيلوماتيك </v>
          </cell>
          <cell r="C109">
            <v>11</v>
          </cell>
          <cell r="D109" t="str">
            <v xml:space="preserve">ورق 70 جم 91 سم * 43 سم   </v>
          </cell>
          <cell r="E109">
            <v>200</v>
          </cell>
          <cell r="F109">
            <v>250</v>
          </cell>
          <cell r="G109">
            <v>150</v>
          </cell>
          <cell r="H109">
            <v>100</v>
          </cell>
          <cell r="I109">
            <v>0.15</v>
          </cell>
          <cell r="J109">
            <v>15</v>
          </cell>
          <cell r="K109">
            <v>330</v>
          </cell>
        </row>
        <row r="110">
          <cell r="A110">
            <v>6</v>
          </cell>
          <cell r="B110" t="str">
            <v xml:space="preserve">بيلوماتيك </v>
          </cell>
          <cell r="C110">
            <v>12</v>
          </cell>
          <cell r="D110" t="str">
            <v xml:space="preserve">ورق 70 جم 100 سم * 70 سم   </v>
          </cell>
          <cell r="E110">
            <v>150</v>
          </cell>
          <cell r="F110">
            <v>200</v>
          </cell>
          <cell r="G110">
            <v>100</v>
          </cell>
          <cell r="H110">
            <v>100</v>
          </cell>
          <cell r="I110">
            <v>0.15</v>
          </cell>
          <cell r="J110">
            <v>15</v>
          </cell>
          <cell r="K110">
            <v>330</v>
          </cell>
        </row>
        <row r="111">
          <cell r="A111">
            <v>6</v>
          </cell>
          <cell r="B111" t="str">
            <v xml:space="preserve">بيلوماتيك </v>
          </cell>
          <cell r="C111">
            <v>13</v>
          </cell>
          <cell r="D111" t="str">
            <v xml:space="preserve">كشكول ايطالى 40 ورقة </v>
          </cell>
          <cell r="E111">
            <v>16000</v>
          </cell>
          <cell r="F111">
            <v>24000</v>
          </cell>
          <cell r="G111">
            <v>14000</v>
          </cell>
          <cell r="H111">
            <v>10000</v>
          </cell>
          <cell r="I111">
            <v>1.5E-3</v>
          </cell>
          <cell r="J111">
            <v>15</v>
          </cell>
          <cell r="K111">
            <v>330</v>
          </cell>
        </row>
        <row r="112">
          <cell r="A112">
            <v>6</v>
          </cell>
          <cell r="B112" t="str">
            <v xml:space="preserve">بيلوماتيك </v>
          </cell>
          <cell r="C112">
            <v>14</v>
          </cell>
          <cell r="D112" t="str">
            <v xml:space="preserve">كشكول ايطالى 60 ورقة </v>
          </cell>
          <cell r="E112">
            <v>12000</v>
          </cell>
          <cell r="F112">
            <v>17000</v>
          </cell>
          <cell r="G112">
            <v>10000</v>
          </cell>
          <cell r="H112">
            <v>7000</v>
          </cell>
          <cell r="I112">
            <v>2E-3</v>
          </cell>
          <cell r="J112">
            <v>14</v>
          </cell>
          <cell r="K112">
            <v>308</v>
          </cell>
        </row>
        <row r="113">
          <cell r="A113">
            <v>6</v>
          </cell>
          <cell r="B113" t="str">
            <v xml:space="preserve">بيلوماتيك </v>
          </cell>
          <cell r="C113">
            <v>15</v>
          </cell>
          <cell r="D113" t="str">
            <v xml:space="preserve">كشكول ايطالى 80 ورقة </v>
          </cell>
          <cell r="E113">
            <v>9000</v>
          </cell>
          <cell r="F113">
            <v>12000</v>
          </cell>
          <cell r="G113">
            <v>6000</v>
          </cell>
          <cell r="H113">
            <v>6000</v>
          </cell>
          <cell r="I113">
            <v>2.5000000000000001E-3</v>
          </cell>
          <cell r="J113">
            <v>15</v>
          </cell>
          <cell r="K113">
            <v>330</v>
          </cell>
        </row>
        <row r="114">
          <cell r="A114">
            <v>6</v>
          </cell>
          <cell r="B114" t="str">
            <v xml:space="preserve">بيلوماتيك </v>
          </cell>
          <cell r="C114">
            <v>16</v>
          </cell>
          <cell r="D114" t="str">
            <v xml:space="preserve">كشكول ايطالى 100 ورقة </v>
          </cell>
          <cell r="E114">
            <v>7000</v>
          </cell>
          <cell r="F114">
            <v>10000</v>
          </cell>
          <cell r="G114">
            <v>5000</v>
          </cell>
          <cell r="H114">
            <v>5000</v>
          </cell>
          <cell r="I114">
            <v>3.0000000000000001E-3</v>
          </cell>
          <cell r="J114">
            <v>15</v>
          </cell>
          <cell r="K114">
            <v>330</v>
          </cell>
        </row>
        <row r="115">
          <cell r="A115">
            <v>7</v>
          </cell>
          <cell r="B115" t="str">
            <v>مقص</v>
          </cell>
          <cell r="C115">
            <v>1</v>
          </cell>
          <cell r="D115" t="str">
            <v>رزم ورق مسطر  A4</v>
          </cell>
          <cell r="E115">
            <v>250</v>
          </cell>
          <cell r="F115">
            <v>300</v>
          </cell>
          <cell r="G115">
            <v>100</v>
          </cell>
          <cell r="H115">
            <v>200</v>
          </cell>
          <cell r="I115">
            <v>7.4999999999999997E-2</v>
          </cell>
          <cell r="J115">
            <v>15</v>
          </cell>
          <cell r="K115">
            <v>330</v>
          </cell>
        </row>
        <row r="116">
          <cell r="A116">
            <v>7</v>
          </cell>
          <cell r="B116" t="str">
            <v>مقص</v>
          </cell>
          <cell r="C116">
            <v>2</v>
          </cell>
          <cell r="D116" t="str">
            <v xml:space="preserve">رزم ورق مسطر وسط </v>
          </cell>
          <cell r="E116">
            <v>150</v>
          </cell>
          <cell r="F116">
            <v>225</v>
          </cell>
          <cell r="G116">
            <v>75</v>
          </cell>
          <cell r="H116">
            <v>150</v>
          </cell>
          <cell r="I116">
            <v>0.1</v>
          </cell>
          <cell r="J116">
            <v>15</v>
          </cell>
          <cell r="K116">
            <v>330</v>
          </cell>
        </row>
        <row r="117">
          <cell r="A117">
            <v>7</v>
          </cell>
          <cell r="B117" t="str">
            <v>مقص</v>
          </cell>
          <cell r="C117">
            <v>3</v>
          </cell>
          <cell r="D117" t="str">
            <v>رزم ورق مسطر وسط 100 *  70سم</v>
          </cell>
          <cell r="E117">
            <v>160</v>
          </cell>
          <cell r="F117">
            <v>225</v>
          </cell>
          <cell r="G117">
            <v>75</v>
          </cell>
          <cell r="H117">
            <v>150</v>
          </cell>
          <cell r="I117">
            <v>0.1</v>
          </cell>
          <cell r="J117">
            <v>15</v>
          </cell>
          <cell r="K117">
            <v>330</v>
          </cell>
        </row>
        <row r="118">
          <cell r="A118">
            <v>8</v>
          </cell>
          <cell r="B118" t="str">
            <v xml:space="preserve">تجليد يدوى </v>
          </cell>
          <cell r="C118">
            <v>1</v>
          </cell>
          <cell r="D118" t="str">
            <v xml:space="preserve">بلوك نوت غراء كبير </v>
          </cell>
          <cell r="E118">
            <v>2000</v>
          </cell>
          <cell r="F118">
            <v>2500</v>
          </cell>
          <cell r="G118">
            <v>1500</v>
          </cell>
          <cell r="H118">
            <v>1000</v>
          </cell>
          <cell r="I118">
            <v>1.4999999999999999E-2</v>
          </cell>
          <cell r="J118">
            <v>15</v>
          </cell>
          <cell r="K118">
            <v>330</v>
          </cell>
        </row>
        <row r="119">
          <cell r="A119">
            <v>8</v>
          </cell>
          <cell r="B119" t="str">
            <v xml:space="preserve">تجليد يدوى </v>
          </cell>
          <cell r="C119">
            <v>2</v>
          </cell>
          <cell r="D119" t="str">
            <v xml:space="preserve">بلوك نوت غراء صغير  </v>
          </cell>
          <cell r="E119">
            <v>2000</v>
          </cell>
          <cell r="F119">
            <v>2500</v>
          </cell>
          <cell r="G119">
            <v>1500</v>
          </cell>
          <cell r="H119">
            <v>1000</v>
          </cell>
          <cell r="I119">
            <v>1.4999999999999999E-2</v>
          </cell>
          <cell r="J119">
            <v>15</v>
          </cell>
          <cell r="K119">
            <v>330</v>
          </cell>
        </row>
        <row r="120">
          <cell r="A120">
            <v>8</v>
          </cell>
          <cell r="B120" t="str">
            <v xml:space="preserve">تجليد يدوى </v>
          </cell>
          <cell r="C120">
            <v>3</v>
          </cell>
          <cell r="D120" t="str">
            <v xml:space="preserve">ورق مجوز 55 جم </v>
          </cell>
          <cell r="E120">
            <v>800</v>
          </cell>
          <cell r="F120">
            <v>1000</v>
          </cell>
          <cell r="G120">
            <v>600</v>
          </cell>
          <cell r="H120">
            <v>400</v>
          </cell>
          <cell r="I120">
            <v>3.5000000000000003E-2</v>
          </cell>
          <cell r="J120">
            <v>14.000000000000002</v>
          </cell>
          <cell r="K120">
            <v>308.00000000000006</v>
          </cell>
        </row>
        <row r="121">
          <cell r="A121">
            <v>8</v>
          </cell>
          <cell r="B121" t="str">
            <v xml:space="preserve">تجليد يدوى </v>
          </cell>
          <cell r="C121">
            <v>4</v>
          </cell>
          <cell r="D121" t="str">
            <v xml:space="preserve">ورق مجوز 70 جم </v>
          </cell>
          <cell r="E121">
            <v>700</v>
          </cell>
          <cell r="F121">
            <v>900</v>
          </cell>
          <cell r="G121">
            <v>500</v>
          </cell>
          <cell r="H121">
            <v>400</v>
          </cell>
          <cell r="I121">
            <v>3.5000000000000003E-2</v>
          </cell>
          <cell r="J121">
            <v>14.000000000000002</v>
          </cell>
          <cell r="K121">
            <v>308.00000000000006</v>
          </cell>
        </row>
        <row r="122">
          <cell r="A122">
            <v>8</v>
          </cell>
          <cell r="B122" t="str">
            <v xml:space="preserve">تجليد يدوى </v>
          </cell>
          <cell r="C122">
            <v>5</v>
          </cell>
          <cell r="D122" t="str">
            <v xml:space="preserve">رسم كبير 18 ورقة </v>
          </cell>
          <cell r="E122">
            <v>5000</v>
          </cell>
          <cell r="F122">
            <v>6500</v>
          </cell>
          <cell r="G122">
            <v>3500</v>
          </cell>
          <cell r="H122">
            <v>3000</v>
          </cell>
          <cell r="I122">
            <v>5.0000000000000001E-3</v>
          </cell>
          <cell r="J122">
            <v>15</v>
          </cell>
          <cell r="K122">
            <v>330</v>
          </cell>
        </row>
        <row r="123">
          <cell r="A123">
            <v>8</v>
          </cell>
          <cell r="B123" t="str">
            <v xml:space="preserve">تجليد يدوى </v>
          </cell>
          <cell r="C123">
            <v>6</v>
          </cell>
          <cell r="D123" t="str">
            <v xml:space="preserve">رسم صغير 16 ورقة </v>
          </cell>
          <cell r="E123">
            <v>5000</v>
          </cell>
          <cell r="F123">
            <v>6500</v>
          </cell>
          <cell r="G123">
            <v>3500</v>
          </cell>
          <cell r="H123">
            <v>3000</v>
          </cell>
          <cell r="I123">
            <v>5.0000000000000001E-3</v>
          </cell>
          <cell r="J123">
            <v>15</v>
          </cell>
          <cell r="K123">
            <v>330</v>
          </cell>
        </row>
        <row r="124">
          <cell r="A124">
            <v>8</v>
          </cell>
          <cell r="B124" t="str">
            <v xml:space="preserve">تجليد يدوى </v>
          </cell>
          <cell r="C124">
            <v>7</v>
          </cell>
          <cell r="D124" t="str">
            <v xml:space="preserve">تشريح وغراء </v>
          </cell>
          <cell r="E124">
            <v>5000</v>
          </cell>
          <cell r="F124">
            <v>6500</v>
          </cell>
          <cell r="G124">
            <v>3500</v>
          </cell>
          <cell r="H124">
            <v>3000</v>
          </cell>
          <cell r="I124">
            <v>5.0000000000000001E-3</v>
          </cell>
          <cell r="J124">
            <v>15</v>
          </cell>
          <cell r="K124">
            <v>330</v>
          </cell>
        </row>
        <row r="125">
          <cell r="A125">
            <v>8</v>
          </cell>
          <cell r="B125" t="str">
            <v xml:space="preserve">تجليد يدوى </v>
          </cell>
          <cell r="C125">
            <v>8</v>
          </cell>
          <cell r="D125" t="str">
            <v xml:space="preserve">وراقة ابيض بعلبة </v>
          </cell>
          <cell r="E125">
            <v>1200</v>
          </cell>
          <cell r="F125">
            <v>1500</v>
          </cell>
          <cell r="G125">
            <v>900</v>
          </cell>
          <cell r="H125">
            <v>600</v>
          </cell>
          <cell r="I125">
            <v>2.5000000000000001E-2</v>
          </cell>
          <cell r="J125">
            <v>15</v>
          </cell>
          <cell r="K125">
            <v>330</v>
          </cell>
        </row>
        <row r="126">
          <cell r="A126">
            <v>8</v>
          </cell>
          <cell r="B126" t="str">
            <v xml:space="preserve">تجليد يدوى </v>
          </cell>
          <cell r="C126">
            <v>9</v>
          </cell>
          <cell r="D126" t="str">
            <v xml:space="preserve">وراقة الوان </v>
          </cell>
          <cell r="E126">
            <v>1500</v>
          </cell>
          <cell r="F126">
            <v>1800</v>
          </cell>
          <cell r="G126">
            <v>1200</v>
          </cell>
          <cell r="H126">
            <v>600</v>
          </cell>
          <cell r="I126">
            <v>2.5000000000000001E-2</v>
          </cell>
          <cell r="J126">
            <v>15</v>
          </cell>
          <cell r="K126">
            <v>330</v>
          </cell>
        </row>
        <row r="127">
          <cell r="A127">
            <v>9</v>
          </cell>
          <cell r="B127" t="str">
            <v xml:space="preserve">اجازة </v>
          </cell>
          <cell r="C127">
            <v>1</v>
          </cell>
          <cell r="D127" t="str">
            <v xml:space="preserve">اجازة 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>
            <v>10</v>
          </cell>
          <cell r="B128" t="str">
            <v xml:space="preserve">تجهيز </v>
          </cell>
          <cell r="C128">
            <v>1</v>
          </cell>
          <cell r="D128" t="str">
            <v xml:space="preserve">تجهيز 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>
            <v>11</v>
          </cell>
          <cell r="B129" t="str">
            <v>خدمى</v>
          </cell>
          <cell r="C129">
            <v>1</v>
          </cell>
          <cell r="D129" t="str">
            <v xml:space="preserve">خدمى 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تخريم "/>
      <sheetName val="فواصل "/>
      <sheetName val="غلاف "/>
      <sheetName val="سلك "/>
      <sheetName val="تغليف "/>
      <sheetName val="bielomatik "/>
      <sheetName val="bielomatik  exercise "/>
      <sheetName val="bielomatik  exercise  (2)"/>
      <sheetName val="bielomatik  (2)"/>
      <sheetName val="تجليد يدوى "/>
      <sheetName val="مقص "/>
      <sheetName val="26"/>
      <sheetName val="27"/>
      <sheetName val="28"/>
      <sheetName val="29"/>
      <sheetName val="30"/>
      <sheetName val="31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Month total "/>
      <sheetName val="Month total  (2)"/>
      <sheetName val="Sheet10"/>
      <sheetName val="Sheet2"/>
    </sheetNames>
    <sheetDataSet>
      <sheetData sheetId="0">
        <row r="9">
          <cell r="A9">
            <v>1</v>
          </cell>
          <cell r="B9" t="str">
            <v>التخريم</v>
          </cell>
          <cell r="C9">
            <v>1</v>
          </cell>
          <cell r="D9" t="str">
            <v xml:space="preserve">كشكول ميجا كبير </v>
          </cell>
          <cell r="E9">
            <v>1200</v>
          </cell>
          <cell r="F9">
            <v>1500</v>
          </cell>
          <cell r="G9">
            <v>900</v>
          </cell>
          <cell r="H9">
            <v>600</v>
          </cell>
          <cell r="I9">
            <v>2.5000000000000001E-2</v>
          </cell>
          <cell r="J9">
            <v>15</v>
          </cell>
          <cell r="K9">
            <v>330</v>
          </cell>
        </row>
        <row r="10">
          <cell r="A10">
            <v>1</v>
          </cell>
          <cell r="B10" t="str">
            <v>التخريم</v>
          </cell>
          <cell r="C10">
            <v>2</v>
          </cell>
          <cell r="D10" t="str">
            <v xml:space="preserve">كشكول كونكورد كبير </v>
          </cell>
          <cell r="E10">
            <v>1200</v>
          </cell>
          <cell r="F10">
            <v>1500</v>
          </cell>
          <cell r="G10">
            <v>900</v>
          </cell>
          <cell r="H10">
            <v>600</v>
          </cell>
          <cell r="I10">
            <v>2.5000000000000001E-2</v>
          </cell>
          <cell r="J10">
            <v>15</v>
          </cell>
          <cell r="K10">
            <v>330</v>
          </cell>
        </row>
        <row r="11">
          <cell r="A11">
            <v>1</v>
          </cell>
          <cell r="B11" t="str">
            <v>التخريم</v>
          </cell>
          <cell r="C11">
            <v>3</v>
          </cell>
          <cell r="D11" t="str">
            <v xml:space="preserve">كشكول ميجا وسط </v>
          </cell>
          <cell r="E11">
            <v>1200</v>
          </cell>
          <cell r="F11">
            <v>1500</v>
          </cell>
          <cell r="G11">
            <v>900</v>
          </cell>
          <cell r="H11">
            <v>600</v>
          </cell>
          <cell r="I11">
            <v>2.5000000000000001E-2</v>
          </cell>
          <cell r="J11">
            <v>15</v>
          </cell>
          <cell r="K11">
            <v>330</v>
          </cell>
        </row>
        <row r="12">
          <cell r="A12">
            <v>1</v>
          </cell>
          <cell r="B12" t="str">
            <v>التخريم</v>
          </cell>
          <cell r="C12">
            <v>4</v>
          </cell>
          <cell r="D12" t="str">
            <v xml:space="preserve">كشكول كونكورد وسط </v>
          </cell>
          <cell r="E12">
            <v>1200</v>
          </cell>
          <cell r="F12">
            <v>1500</v>
          </cell>
          <cell r="G12">
            <v>900</v>
          </cell>
          <cell r="H12">
            <v>600</v>
          </cell>
          <cell r="I12">
            <v>2.5000000000000001E-2</v>
          </cell>
          <cell r="J12">
            <v>15</v>
          </cell>
          <cell r="K12">
            <v>330</v>
          </cell>
        </row>
        <row r="13">
          <cell r="A13">
            <v>1</v>
          </cell>
          <cell r="B13" t="str">
            <v>التخريم</v>
          </cell>
          <cell r="C13">
            <v>5</v>
          </cell>
          <cell r="D13" t="str">
            <v xml:space="preserve">كشكول 5 مادة كبير </v>
          </cell>
          <cell r="E13">
            <v>1700</v>
          </cell>
          <cell r="F13">
            <v>2000</v>
          </cell>
          <cell r="G13">
            <v>1400</v>
          </cell>
          <cell r="H13">
            <v>600</v>
          </cell>
          <cell r="I13">
            <v>2.5000000000000001E-2</v>
          </cell>
          <cell r="J13">
            <v>15</v>
          </cell>
          <cell r="K13">
            <v>330</v>
          </cell>
        </row>
        <row r="14">
          <cell r="A14">
            <v>1</v>
          </cell>
          <cell r="B14" t="str">
            <v>التخريم</v>
          </cell>
          <cell r="C14">
            <v>6</v>
          </cell>
          <cell r="D14" t="str">
            <v xml:space="preserve">كشكول 5 مادة وسط </v>
          </cell>
          <cell r="E14">
            <v>1700</v>
          </cell>
          <cell r="F14">
            <v>2000</v>
          </cell>
          <cell r="G14">
            <v>1400</v>
          </cell>
          <cell r="H14">
            <v>600</v>
          </cell>
          <cell r="I14">
            <v>2.5000000000000001E-2</v>
          </cell>
          <cell r="J14">
            <v>15</v>
          </cell>
          <cell r="K14">
            <v>330</v>
          </cell>
        </row>
        <row r="15">
          <cell r="A15">
            <v>1</v>
          </cell>
          <cell r="B15" t="str">
            <v>التخريم</v>
          </cell>
          <cell r="C15">
            <v>7</v>
          </cell>
          <cell r="D15" t="str">
            <v xml:space="preserve">كشكول 4 مادة كبير </v>
          </cell>
          <cell r="E15">
            <v>2000</v>
          </cell>
          <cell r="F15">
            <v>2300</v>
          </cell>
          <cell r="G15">
            <v>1700</v>
          </cell>
          <cell r="H15">
            <v>600</v>
          </cell>
          <cell r="I15">
            <v>2.5000000000000001E-2</v>
          </cell>
          <cell r="J15">
            <v>15</v>
          </cell>
          <cell r="K15">
            <v>330</v>
          </cell>
        </row>
        <row r="16">
          <cell r="A16">
            <v>1</v>
          </cell>
          <cell r="B16" t="str">
            <v>التخريم</v>
          </cell>
          <cell r="C16">
            <v>8</v>
          </cell>
          <cell r="D16" t="str">
            <v>كشكول 3 مادة كبير</v>
          </cell>
          <cell r="E16">
            <v>2300</v>
          </cell>
          <cell r="F16">
            <v>2600</v>
          </cell>
          <cell r="G16">
            <v>2000</v>
          </cell>
          <cell r="H16">
            <v>600</v>
          </cell>
          <cell r="I16">
            <v>2.5000000000000001E-2</v>
          </cell>
          <cell r="J16">
            <v>15</v>
          </cell>
          <cell r="K16">
            <v>330</v>
          </cell>
        </row>
        <row r="17">
          <cell r="A17">
            <v>1</v>
          </cell>
          <cell r="B17" t="str">
            <v>التخريم</v>
          </cell>
          <cell r="C17">
            <v>9</v>
          </cell>
          <cell r="D17" t="str">
            <v xml:space="preserve">كشكول رويال كبير </v>
          </cell>
          <cell r="E17">
            <v>1700</v>
          </cell>
          <cell r="F17">
            <v>2000</v>
          </cell>
          <cell r="G17">
            <v>1400</v>
          </cell>
          <cell r="H17">
            <v>600</v>
          </cell>
          <cell r="I17">
            <v>2.5000000000000001E-2</v>
          </cell>
          <cell r="J17">
            <v>15</v>
          </cell>
          <cell r="K17">
            <v>330</v>
          </cell>
        </row>
        <row r="18">
          <cell r="A18">
            <v>1</v>
          </cell>
          <cell r="B18" t="str">
            <v>التخريم</v>
          </cell>
          <cell r="C18">
            <v>10</v>
          </cell>
          <cell r="D18" t="str">
            <v xml:space="preserve">كشكول رويال وسط </v>
          </cell>
          <cell r="E18">
            <v>1700</v>
          </cell>
          <cell r="F18">
            <v>2000</v>
          </cell>
          <cell r="G18">
            <v>1400</v>
          </cell>
          <cell r="H18">
            <v>600</v>
          </cell>
          <cell r="I18">
            <v>2.5000000000000001E-2</v>
          </cell>
          <cell r="J18">
            <v>15</v>
          </cell>
          <cell r="K18">
            <v>330</v>
          </cell>
        </row>
        <row r="19">
          <cell r="A19">
            <v>1</v>
          </cell>
          <cell r="B19" t="str">
            <v>التخريم</v>
          </cell>
          <cell r="C19">
            <v>11</v>
          </cell>
          <cell r="D19" t="str">
            <v xml:space="preserve">مينى ساسكو </v>
          </cell>
          <cell r="E19">
            <v>4000</v>
          </cell>
          <cell r="F19">
            <v>6000</v>
          </cell>
          <cell r="G19">
            <v>3000</v>
          </cell>
          <cell r="H19">
            <v>3000</v>
          </cell>
          <cell r="I19">
            <v>5.0000000000000001E-3</v>
          </cell>
          <cell r="J19">
            <v>15</v>
          </cell>
          <cell r="K19">
            <v>330</v>
          </cell>
        </row>
        <row r="20">
          <cell r="A20">
            <v>1</v>
          </cell>
          <cell r="B20" t="str">
            <v>التخريم</v>
          </cell>
          <cell r="C20">
            <v>12</v>
          </cell>
          <cell r="D20" t="str">
            <v xml:space="preserve">كشكول 100 وسط </v>
          </cell>
          <cell r="E20">
            <v>3500</v>
          </cell>
          <cell r="F20">
            <v>5000</v>
          </cell>
          <cell r="G20">
            <v>2000</v>
          </cell>
          <cell r="H20">
            <v>3000</v>
          </cell>
          <cell r="I20">
            <v>5.0000000000000001E-3</v>
          </cell>
          <cell r="J20">
            <v>15</v>
          </cell>
          <cell r="K20">
            <v>330</v>
          </cell>
        </row>
        <row r="21">
          <cell r="A21">
            <v>1</v>
          </cell>
          <cell r="B21" t="str">
            <v>التخريم</v>
          </cell>
          <cell r="C21">
            <v>13</v>
          </cell>
          <cell r="D21" t="str">
            <v xml:space="preserve">كشكول 80 وسط </v>
          </cell>
          <cell r="E21">
            <v>3500</v>
          </cell>
          <cell r="F21">
            <v>5000</v>
          </cell>
          <cell r="G21">
            <v>2000</v>
          </cell>
          <cell r="H21">
            <v>3000</v>
          </cell>
          <cell r="I21">
            <v>5.0000000000000001E-3</v>
          </cell>
          <cell r="J21">
            <v>15</v>
          </cell>
          <cell r="K21">
            <v>330</v>
          </cell>
        </row>
        <row r="22">
          <cell r="A22">
            <v>1</v>
          </cell>
          <cell r="B22" t="str">
            <v>التخريم</v>
          </cell>
          <cell r="C22">
            <v>14</v>
          </cell>
          <cell r="D22" t="str">
            <v xml:space="preserve">كشكول 100 كبير </v>
          </cell>
          <cell r="E22">
            <v>3500</v>
          </cell>
          <cell r="F22">
            <v>5000</v>
          </cell>
          <cell r="G22">
            <v>2000</v>
          </cell>
          <cell r="H22">
            <v>3000</v>
          </cell>
          <cell r="I22">
            <v>5.0000000000000001E-3</v>
          </cell>
          <cell r="J22">
            <v>15</v>
          </cell>
          <cell r="K22">
            <v>330</v>
          </cell>
        </row>
        <row r="23">
          <cell r="A23">
            <v>1</v>
          </cell>
          <cell r="B23" t="str">
            <v>التخريم</v>
          </cell>
          <cell r="C23">
            <v>15</v>
          </cell>
          <cell r="D23" t="str">
            <v>كشكول 150 وسط</v>
          </cell>
          <cell r="E23">
            <v>2500</v>
          </cell>
          <cell r="F23">
            <v>3000</v>
          </cell>
          <cell r="G23">
            <v>1500</v>
          </cell>
          <cell r="H23">
            <v>1500</v>
          </cell>
          <cell r="I23">
            <v>0.01</v>
          </cell>
          <cell r="J23">
            <v>15</v>
          </cell>
          <cell r="K23">
            <v>330</v>
          </cell>
        </row>
        <row r="24">
          <cell r="A24">
            <v>1</v>
          </cell>
          <cell r="B24" t="str">
            <v>التخريم</v>
          </cell>
          <cell r="C24">
            <v>16</v>
          </cell>
          <cell r="D24" t="str">
            <v xml:space="preserve">كشكول 80 كبير </v>
          </cell>
          <cell r="E24">
            <v>3500</v>
          </cell>
          <cell r="F24">
            <v>5000</v>
          </cell>
          <cell r="G24">
            <v>2000</v>
          </cell>
          <cell r="H24">
            <v>3000</v>
          </cell>
          <cell r="I24">
            <v>5.0000000000000001E-3</v>
          </cell>
          <cell r="J24">
            <v>15</v>
          </cell>
          <cell r="K24">
            <v>330</v>
          </cell>
        </row>
        <row r="25">
          <cell r="A25">
            <v>1</v>
          </cell>
          <cell r="B25" t="str">
            <v>التخريم</v>
          </cell>
          <cell r="C25">
            <v>17</v>
          </cell>
          <cell r="D25" t="str">
            <v xml:space="preserve">بلوك نوت سلك كبير </v>
          </cell>
          <cell r="E25">
            <v>4400</v>
          </cell>
          <cell r="F25">
            <v>6000</v>
          </cell>
          <cell r="G25">
            <v>2000</v>
          </cell>
          <cell r="H25">
            <v>4000</v>
          </cell>
          <cell r="I25">
            <v>3.5000000000000001E-3</v>
          </cell>
          <cell r="J25">
            <v>14</v>
          </cell>
          <cell r="K25">
            <v>308</v>
          </cell>
        </row>
        <row r="26">
          <cell r="A26">
            <v>1</v>
          </cell>
          <cell r="B26" t="str">
            <v>التخريم</v>
          </cell>
          <cell r="C26">
            <v>18</v>
          </cell>
          <cell r="D26" t="str">
            <v xml:space="preserve">بلوك نوت سلك صغير </v>
          </cell>
          <cell r="E26">
            <v>4400</v>
          </cell>
          <cell r="F26">
            <v>12000</v>
          </cell>
          <cell r="G26">
            <v>4000</v>
          </cell>
          <cell r="H26">
            <v>8000</v>
          </cell>
          <cell r="I26">
            <v>1.75E-3</v>
          </cell>
          <cell r="J26">
            <v>14</v>
          </cell>
          <cell r="K26">
            <v>308</v>
          </cell>
        </row>
        <row r="27">
          <cell r="A27">
            <v>2</v>
          </cell>
          <cell r="B27" t="str">
            <v xml:space="preserve">فواصل </v>
          </cell>
          <cell r="C27">
            <v>1</v>
          </cell>
          <cell r="D27" t="str">
            <v xml:space="preserve">كشكول ميجا كبير </v>
          </cell>
          <cell r="E27">
            <v>400</v>
          </cell>
          <cell r="F27">
            <v>550</v>
          </cell>
          <cell r="G27">
            <v>250</v>
          </cell>
          <cell r="H27">
            <v>300</v>
          </cell>
          <cell r="I27">
            <v>0.05</v>
          </cell>
          <cell r="J27">
            <v>15</v>
          </cell>
          <cell r="K27">
            <v>330</v>
          </cell>
        </row>
        <row r="28">
          <cell r="A28">
            <v>2</v>
          </cell>
          <cell r="B28" t="str">
            <v xml:space="preserve">فواصل </v>
          </cell>
          <cell r="C28">
            <v>2</v>
          </cell>
          <cell r="D28" t="str">
            <v xml:space="preserve">كشكول كونكورد كبير </v>
          </cell>
          <cell r="E28">
            <v>1200</v>
          </cell>
          <cell r="F28">
            <v>1500</v>
          </cell>
          <cell r="G28">
            <v>900</v>
          </cell>
          <cell r="H28">
            <v>600</v>
          </cell>
          <cell r="I28">
            <v>2.5000000000000001E-2</v>
          </cell>
          <cell r="J28">
            <v>15</v>
          </cell>
          <cell r="K28">
            <v>330</v>
          </cell>
        </row>
        <row r="29">
          <cell r="A29">
            <v>2</v>
          </cell>
          <cell r="B29" t="str">
            <v xml:space="preserve">فواصل </v>
          </cell>
          <cell r="C29">
            <v>3</v>
          </cell>
          <cell r="D29" t="str">
            <v xml:space="preserve">كشكول ميجا وسط </v>
          </cell>
          <cell r="E29">
            <v>400</v>
          </cell>
          <cell r="F29">
            <v>550</v>
          </cell>
          <cell r="G29">
            <v>250</v>
          </cell>
          <cell r="H29">
            <v>300</v>
          </cell>
          <cell r="I29">
            <v>0.05</v>
          </cell>
          <cell r="J29">
            <v>15</v>
          </cell>
          <cell r="K29">
            <v>330</v>
          </cell>
        </row>
        <row r="30">
          <cell r="A30">
            <v>2</v>
          </cell>
          <cell r="B30" t="str">
            <v xml:space="preserve">فواصل </v>
          </cell>
          <cell r="C30">
            <v>4</v>
          </cell>
          <cell r="D30" t="str">
            <v xml:space="preserve">كشكول كونكورد وسط </v>
          </cell>
          <cell r="E30">
            <v>1200</v>
          </cell>
          <cell r="F30">
            <v>1500</v>
          </cell>
          <cell r="G30">
            <v>900</v>
          </cell>
          <cell r="H30">
            <v>600</v>
          </cell>
          <cell r="I30">
            <v>2.5000000000000001E-2</v>
          </cell>
          <cell r="J30">
            <v>15</v>
          </cell>
          <cell r="K30">
            <v>330</v>
          </cell>
        </row>
        <row r="31">
          <cell r="A31">
            <v>2</v>
          </cell>
          <cell r="B31" t="str">
            <v xml:space="preserve">فواصل </v>
          </cell>
          <cell r="C31">
            <v>5</v>
          </cell>
          <cell r="D31" t="str">
            <v xml:space="preserve">كشكول 5 مادة كبير </v>
          </cell>
          <cell r="E31">
            <v>550</v>
          </cell>
          <cell r="F31">
            <v>650</v>
          </cell>
          <cell r="G31">
            <v>350</v>
          </cell>
          <cell r="H31">
            <v>300</v>
          </cell>
          <cell r="I31">
            <v>0.05</v>
          </cell>
          <cell r="J31">
            <v>15</v>
          </cell>
          <cell r="K31">
            <v>330</v>
          </cell>
        </row>
        <row r="32">
          <cell r="A32">
            <v>2</v>
          </cell>
          <cell r="B32" t="str">
            <v xml:space="preserve">فواصل </v>
          </cell>
          <cell r="C32">
            <v>6</v>
          </cell>
          <cell r="D32" t="str">
            <v xml:space="preserve">كشكول 5 مادة وسط </v>
          </cell>
          <cell r="E32">
            <v>550</v>
          </cell>
          <cell r="F32">
            <v>650</v>
          </cell>
          <cell r="G32">
            <v>350</v>
          </cell>
          <cell r="H32">
            <v>300</v>
          </cell>
          <cell r="I32">
            <v>0.05</v>
          </cell>
          <cell r="J32">
            <v>15</v>
          </cell>
          <cell r="K32">
            <v>330</v>
          </cell>
        </row>
        <row r="33">
          <cell r="A33">
            <v>2</v>
          </cell>
          <cell r="B33" t="str">
            <v xml:space="preserve">فواصل </v>
          </cell>
          <cell r="C33">
            <v>7</v>
          </cell>
          <cell r="D33" t="str">
            <v xml:space="preserve">كشكول 4 مادة كبير </v>
          </cell>
          <cell r="E33">
            <v>650</v>
          </cell>
          <cell r="F33">
            <v>850</v>
          </cell>
          <cell r="G33">
            <v>550</v>
          </cell>
          <cell r="H33">
            <v>300</v>
          </cell>
          <cell r="I33">
            <v>0.05</v>
          </cell>
          <cell r="J33">
            <v>15</v>
          </cell>
          <cell r="K33">
            <v>330</v>
          </cell>
        </row>
        <row r="34">
          <cell r="A34">
            <v>2</v>
          </cell>
          <cell r="B34" t="str">
            <v xml:space="preserve">فواصل </v>
          </cell>
          <cell r="C34">
            <v>8</v>
          </cell>
          <cell r="D34" t="str">
            <v>كشكول 3 مادة كبير</v>
          </cell>
          <cell r="E34">
            <v>750</v>
          </cell>
          <cell r="F34">
            <v>1150</v>
          </cell>
          <cell r="G34">
            <v>550</v>
          </cell>
          <cell r="H34">
            <v>600</v>
          </cell>
          <cell r="I34">
            <v>2.5000000000000001E-2</v>
          </cell>
          <cell r="J34">
            <v>15</v>
          </cell>
          <cell r="K34">
            <v>330</v>
          </cell>
        </row>
        <row r="35">
          <cell r="A35">
            <v>2</v>
          </cell>
          <cell r="B35" t="str">
            <v xml:space="preserve">فواصل </v>
          </cell>
          <cell r="C35">
            <v>9</v>
          </cell>
          <cell r="D35" t="str">
            <v xml:space="preserve">كشكول رويال كبير </v>
          </cell>
          <cell r="E35">
            <v>550</v>
          </cell>
          <cell r="F35">
            <v>650</v>
          </cell>
          <cell r="G35">
            <v>350</v>
          </cell>
          <cell r="H35">
            <v>300</v>
          </cell>
          <cell r="I35">
            <v>0.05</v>
          </cell>
          <cell r="J35">
            <v>15</v>
          </cell>
          <cell r="K35">
            <v>330</v>
          </cell>
        </row>
        <row r="36">
          <cell r="A36">
            <v>2</v>
          </cell>
          <cell r="B36" t="str">
            <v xml:space="preserve">فواصل </v>
          </cell>
          <cell r="C36">
            <v>10</v>
          </cell>
          <cell r="D36" t="str">
            <v xml:space="preserve">كشكول رويال وسط </v>
          </cell>
          <cell r="E36">
            <v>550</v>
          </cell>
          <cell r="F36">
            <v>650</v>
          </cell>
          <cell r="G36">
            <v>350</v>
          </cell>
          <cell r="H36">
            <v>300</v>
          </cell>
          <cell r="I36">
            <v>0.05</v>
          </cell>
          <cell r="J36">
            <v>15</v>
          </cell>
          <cell r="K36">
            <v>330</v>
          </cell>
        </row>
        <row r="37">
          <cell r="A37">
            <v>2</v>
          </cell>
          <cell r="B37" t="str">
            <v xml:space="preserve">فواصل </v>
          </cell>
          <cell r="C37">
            <v>11</v>
          </cell>
          <cell r="D37" t="str">
            <v xml:space="preserve">مينى ساسكو </v>
          </cell>
          <cell r="E37">
            <v>2000</v>
          </cell>
          <cell r="F37">
            <v>2500</v>
          </cell>
          <cell r="G37">
            <v>1500</v>
          </cell>
          <cell r="H37">
            <v>1000</v>
          </cell>
          <cell r="I37">
            <v>1.4999999999999999E-2</v>
          </cell>
          <cell r="J37">
            <v>15</v>
          </cell>
          <cell r="K37">
            <v>330</v>
          </cell>
        </row>
        <row r="38">
          <cell r="A38">
            <v>2</v>
          </cell>
          <cell r="B38" t="str">
            <v xml:space="preserve">فواصل </v>
          </cell>
          <cell r="C38">
            <v>12</v>
          </cell>
          <cell r="D38" t="str">
            <v xml:space="preserve">كشكول 100 وسط </v>
          </cell>
          <cell r="E38">
            <v>1750</v>
          </cell>
          <cell r="F38">
            <v>2000</v>
          </cell>
          <cell r="G38">
            <v>1500</v>
          </cell>
          <cell r="H38">
            <v>500</v>
          </cell>
          <cell r="I38">
            <v>0.03</v>
          </cell>
          <cell r="J38">
            <v>15</v>
          </cell>
          <cell r="K38">
            <v>330</v>
          </cell>
        </row>
        <row r="39">
          <cell r="A39">
            <v>2</v>
          </cell>
          <cell r="B39" t="str">
            <v xml:space="preserve">فواصل </v>
          </cell>
          <cell r="C39">
            <v>13</v>
          </cell>
          <cell r="D39" t="str">
            <v xml:space="preserve">كشكول 80 وسط </v>
          </cell>
          <cell r="E39">
            <v>1750</v>
          </cell>
          <cell r="F39">
            <v>2000</v>
          </cell>
          <cell r="G39">
            <v>1500</v>
          </cell>
          <cell r="H39">
            <v>500</v>
          </cell>
          <cell r="I39">
            <v>0.03</v>
          </cell>
          <cell r="J39">
            <v>15</v>
          </cell>
          <cell r="K39">
            <v>330</v>
          </cell>
        </row>
        <row r="40">
          <cell r="A40">
            <v>2</v>
          </cell>
          <cell r="B40" t="str">
            <v xml:space="preserve">فواصل </v>
          </cell>
          <cell r="C40">
            <v>14</v>
          </cell>
          <cell r="D40" t="str">
            <v xml:space="preserve">كشكول 100 كبير </v>
          </cell>
          <cell r="E40">
            <v>1750</v>
          </cell>
          <cell r="F40">
            <v>2000</v>
          </cell>
          <cell r="G40">
            <v>1500</v>
          </cell>
          <cell r="H40">
            <v>500</v>
          </cell>
          <cell r="I40">
            <v>0.03</v>
          </cell>
          <cell r="J40">
            <v>15</v>
          </cell>
          <cell r="K40">
            <v>330</v>
          </cell>
        </row>
        <row r="41">
          <cell r="A41">
            <v>2</v>
          </cell>
          <cell r="B41" t="str">
            <v xml:space="preserve">فواصل </v>
          </cell>
          <cell r="C41">
            <v>15</v>
          </cell>
          <cell r="D41" t="str">
            <v>كشكول 150 وسط</v>
          </cell>
          <cell r="E41">
            <v>1750</v>
          </cell>
          <cell r="F41">
            <v>2000</v>
          </cell>
          <cell r="G41">
            <v>1500</v>
          </cell>
          <cell r="H41">
            <v>500</v>
          </cell>
          <cell r="I41">
            <v>0.03</v>
          </cell>
          <cell r="J41">
            <v>15</v>
          </cell>
          <cell r="K41">
            <v>330</v>
          </cell>
        </row>
        <row r="42">
          <cell r="A42">
            <v>2</v>
          </cell>
          <cell r="B42" t="str">
            <v xml:space="preserve">فواصل </v>
          </cell>
          <cell r="C42">
            <v>16</v>
          </cell>
          <cell r="D42" t="str">
            <v xml:space="preserve">كشكول 80 كبير </v>
          </cell>
          <cell r="E42">
            <v>1750</v>
          </cell>
          <cell r="F42">
            <v>2000</v>
          </cell>
          <cell r="G42">
            <v>1500</v>
          </cell>
          <cell r="H42">
            <v>500</v>
          </cell>
          <cell r="I42">
            <v>0.03</v>
          </cell>
          <cell r="J42">
            <v>15</v>
          </cell>
          <cell r="K42">
            <v>330</v>
          </cell>
        </row>
        <row r="43">
          <cell r="A43">
            <v>2</v>
          </cell>
          <cell r="B43" t="str">
            <v xml:space="preserve">فواصل </v>
          </cell>
          <cell r="C43">
            <v>17</v>
          </cell>
          <cell r="D43" t="str">
            <v xml:space="preserve">بلوك نوت سلك كبير </v>
          </cell>
          <cell r="E43">
            <v>2000</v>
          </cell>
          <cell r="F43">
            <v>2500</v>
          </cell>
          <cell r="G43">
            <v>1500</v>
          </cell>
          <cell r="H43">
            <v>1000</v>
          </cell>
          <cell r="I43">
            <v>1.4999999999999999E-2</v>
          </cell>
          <cell r="J43">
            <v>15</v>
          </cell>
          <cell r="K43">
            <v>330</v>
          </cell>
        </row>
        <row r="44">
          <cell r="A44">
            <v>2</v>
          </cell>
          <cell r="B44" t="str">
            <v xml:space="preserve">فواصل </v>
          </cell>
          <cell r="C44">
            <v>18</v>
          </cell>
          <cell r="D44" t="str">
            <v xml:space="preserve">بلوك نوت سلك صغير </v>
          </cell>
          <cell r="E44">
            <v>2000</v>
          </cell>
          <cell r="F44">
            <v>2500</v>
          </cell>
          <cell r="G44">
            <v>1500</v>
          </cell>
          <cell r="H44">
            <v>1000</v>
          </cell>
          <cell r="I44">
            <v>1.4999999999999999E-2</v>
          </cell>
          <cell r="J44">
            <v>15</v>
          </cell>
          <cell r="K44">
            <v>330</v>
          </cell>
        </row>
        <row r="45">
          <cell r="A45">
            <v>3</v>
          </cell>
          <cell r="B45" t="str">
            <v xml:space="preserve">غلاف يدوى </v>
          </cell>
          <cell r="C45">
            <v>1</v>
          </cell>
          <cell r="D45" t="str">
            <v xml:space="preserve">كشكول ميجا كبير </v>
          </cell>
          <cell r="E45">
            <v>1200</v>
          </cell>
          <cell r="F45">
            <v>1500</v>
          </cell>
          <cell r="G45">
            <v>900</v>
          </cell>
          <cell r="H45">
            <v>600</v>
          </cell>
          <cell r="I45">
            <v>2.5000000000000001E-2</v>
          </cell>
          <cell r="J45">
            <v>15</v>
          </cell>
          <cell r="K45">
            <v>330</v>
          </cell>
        </row>
        <row r="46">
          <cell r="A46">
            <v>3</v>
          </cell>
          <cell r="B46" t="str">
            <v xml:space="preserve">غلاف يدوى </v>
          </cell>
          <cell r="C46">
            <v>2</v>
          </cell>
          <cell r="D46" t="str">
            <v xml:space="preserve">كشكول كونكورد كبير </v>
          </cell>
          <cell r="E46">
            <v>1200</v>
          </cell>
          <cell r="F46">
            <v>1500</v>
          </cell>
          <cell r="G46">
            <v>900</v>
          </cell>
          <cell r="H46">
            <v>600</v>
          </cell>
          <cell r="I46">
            <v>2.5000000000000001E-2</v>
          </cell>
          <cell r="J46">
            <v>15</v>
          </cell>
          <cell r="K46">
            <v>330</v>
          </cell>
        </row>
        <row r="47">
          <cell r="A47">
            <v>3</v>
          </cell>
          <cell r="B47" t="str">
            <v xml:space="preserve">غلاف يدوى </v>
          </cell>
          <cell r="C47">
            <v>3</v>
          </cell>
          <cell r="D47" t="str">
            <v xml:space="preserve">كشكول ميجا وسط </v>
          </cell>
          <cell r="E47">
            <v>1200</v>
          </cell>
          <cell r="F47">
            <v>1500</v>
          </cell>
          <cell r="G47">
            <v>900</v>
          </cell>
          <cell r="H47">
            <v>600</v>
          </cell>
          <cell r="I47">
            <v>2.5000000000000001E-2</v>
          </cell>
          <cell r="J47">
            <v>15</v>
          </cell>
          <cell r="K47">
            <v>330</v>
          </cell>
        </row>
        <row r="48">
          <cell r="A48">
            <v>3</v>
          </cell>
          <cell r="B48" t="str">
            <v xml:space="preserve">غلاف يدوى </v>
          </cell>
          <cell r="C48">
            <v>4</v>
          </cell>
          <cell r="D48" t="str">
            <v xml:space="preserve">كشكول كونكورد وسط </v>
          </cell>
          <cell r="E48">
            <v>1200</v>
          </cell>
          <cell r="F48">
            <v>1500</v>
          </cell>
          <cell r="G48">
            <v>900</v>
          </cell>
          <cell r="H48">
            <v>600</v>
          </cell>
          <cell r="I48">
            <v>2.5000000000000001E-2</v>
          </cell>
          <cell r="J48">
            <v>15</v>
          </cell>
          <cell r="K48">
            <v>330</v>
          </cell>
        </row>
        <row r="49">
          <cell r="A49">
            <v>3</v>
          </cell>
          <cell r="B49" t="str">
            <v xml:space="preserve">غلاف يدوى </v>
          </cell>
          <cell r="C49">
            <v>5</v>
          </cell>
          <cell r="D49" t="str">
            <v xml:space="preserve">كشكول 5 مادة كبير </v>
          </cell>
          <cell r="E49">
            <v>1200</v>
          </cell>
          <cell r="F49">
            <v>1500</v>
          </cell>
          <cell r="G49">
            <v>900</v>
          </cell>
          <cell r="H49">
            <v>600</v>
          </cell>
          <cell r="I49">
            <v>2.5000000000000001E-2</v>
          </cell>
          <cell r="J49">
            <v>15</v>
          </cell>
          <cell r="K49">
            <v>330</v>
          </cell>
        </row>
        <row r="50">
          <cell r="A50">
            <v>3</v>
          </cell>
          <cell r="B50" t="str">
            <v xml:space="preserve">غلاف يدوى </v>
          </cell>
          <cell r="C50">
            <v>6</v>
          </cell>
          <cell r="D50" t="str">
            <v xml:space="preserve">كشكول 5 مادة وسط </v>
          </cell>
          <cell r="E50">
            <v>1200</v>
          </cell>
          <cell r="F50">
            <v>1500</v>
          </cell>
          <cell r="G50">
            <v>900</v>
          </cell>
          <cell r="H50">
            <v>600</v>
          </cell>
          <cell r="I50">
            <v>2.5000000000000001E-2</v>
          </cell>
          <cell r="J50">
            <v>15</v>
          </cell>
          <cell r="K50">
            <v>330</v>
          </cell>
        </row>
        <row r="51">
          <cell r="A51">
            <v>3</v>
          </cell>
          <cell r="B51" t="str">
            <v xml:space="preserve">غلاف يدوى </v>
          </cell>
          <cell r="C51">
            <v>7</v>
          </cell>
          <cell r="D51" t="str">
            <v xml:space="preserve">كشكول 4 مادة كبير </v>
          </cell>
          <cell r="E51">
            <v>1000</v>
          </cell>
          <cell r="F51">
            <v>1500</v>
          </cell>
          <cell r="G51">
            <v>900</v>
          </cell>
          <cell r="H51">
            <v>600</v>
          </cell>
          <cell r="I51">
            <v>2.5000000000000001E-2</v>
          </cell>
          <cell r="J51">
            <v>15</v>
          </cell>
          <cell r="K51">
            <v>330</v>
          </cell>
        </row>
        <row r="52">
          <cell r="A52">
            <v>3</v>
          </cell>
          <cell r="B52" t="str">
            <v xml:space="preserve">غلاف يدوى </v>
          </cell>
          <cell r="C52">
            <v>8</v>
          </cell>
          <cell r="D52" t="str">
            <v>كشكول 3 مادة كبير</v>
          </cell>
          <cell r="E52">
            <v>1000</v>
          </cell>
          <cell r="F52">
            <v>1500</v>
          </cell>
          <cell r="G52">
            <v>900</v>
          </cell>
          <cell r="H52">
            <v>600</v>
          </cell>
          <cell r="I52">
            <v>2.5000000000000001E-2</v>
          </cell>
          <cell r="J52">
            <v>15</v>
          </cell>
          <cell r="K52">
            <v>330</v>
          </cell>
        </row>
        <row r="53">
          <cell r="A53">
            <v>3</v>
          </cell>
          <cell r="B53" t="str">
            <v xml:space="preserve">غلاف يدوى </v>
          </cell>
          <cell r="C53">
            <v>9</v>
          </cell>
          <cell r="D53" t="str">
            <v xml:space="preserve">كشكول رويال كبير </v>
          </cell>
          <cell r="E53">
            <v>1200</v>
          </cell>
          <cell r="F53">
            <v>1500</v>
          </cell>
          <cell r="G53">
            <v>900</v>
          </cell>
          <cell r="H53">
            <v>600</v>
          </cell>
          <cell r="I53">
            <v>2.5000000000000001E-2</v>
          </cell>
          <cell r="J53">
            <v>15</v>
          </cell>
          <cell r="K53">
            <v>330</v>
          </cell>
        </row>
        <row r="54">
          <cell r="A54">
            <v>3</v>
          </cell>
          <cell r="B54" t="str">
            <v xml:space="preserve">غلاف يدوى </v>
          </cell>
          <cell r="C54">
            <v>10</v>
          </cell>
          <cell r="D54" t="str">
            <v xml:space="preserve">كشكول رويال وسط </v>
          </cell>
          <cell r="E54">
            <v>1200</v>
          </cell>
          <cell r="F54">
            <v>1500</v>
          </cell>
          <cell r="G54">
            <v>900</v>
          </cell>
          <cell r="H54">
            <v>600</v>
          </cell>
          <cell r="I54">
            <v>2.5000000000000001E-2</v>
          </cell>
          <cell r="J54">
            <v>15</v>
          </cell>
          <cell r="K54">
            <v>330</v>
          </cell>
        </row>
        <row r="55">
          <cell r="A55">
            <v>3</v>
          </cell>
          <cell r="B55" t="str">
            <v xml:space="preserve">غلاف يدوى </v>
          </cell>
          <cell r="C55">
            <v>11</v>
          </cell>
          <cell r="D55" t="str">
            <v xml:space="preserve">مينى ساسكو </v>
          </cell>
          <cell r="E55">
            <v>2000</v>
          </cell>
          <cell r="F55">
            <v>2500</v>
          </cell>
          <cell r="G55">
            <v>1500</v>
          </cell>
          <cell r="H55">
            <v>1000</v>
          </cell>
          <cell r="I55">
            <v>1.4999999999999999E-2</v>
          </cell>
          <cell r="J55">
            <v>15</v>
          </cell>
          <cell r="K55">
            <v>330</v>
          </cell>
        </row>
        <row r="56">
          <cell r="A56">
            <v>3</v>
          </cell>
          <cell r="B56" t="str">
            <v xml:space="preserve">غلاف يدوى </v>
          </cell>
          <cell r="C56">
            <v>12</v>
          </cell>
          <cell r="D56" t="str">
            <v xml:space="preserve">كشكول 100 وسط </v>
          </cell>
          <cell r="E56">
            <v>1750</v>
          </cell>
          <cell r="F56">
            <v>2000</v>
          </cell>
          <cell r="G56">
            <v>1500</v>
          </cell>
          <cell r="H56">
            <v>500</v>
          </cell>
          <cell r="I56">
            <v>0.03</v>
          </cell>
          <cell r="J56">
            <v>15</v>
          </cell>
          <cell r="K56">
            <v>330</v>
          </cell>
        </row>
        <row r="57">
          <cell r="A57">
            <v>3</v>
          </cell>
          <cell r="B57" t="str">
            <v xml:space="preserve">غلاف يدوى </v>
          </cell>
          <cell r="C57">
            <v>13</v>
          </cell>
          <cell r="D57" t="str">
            <v xml:space="preserve">كشكول 80 وسط </v>
          </cell>
          <cell r="E57">
            <v>1750</v>
          </cell>
          <cell r="F57">
            <v>2000</v>
          </cell>
          <cell r="G57">
            <v>1500</v>
          </cell>
          <cell r="H57">
            <v>500</v>
          </cell>
          <cell r="I57">
            <v>0.03</v>
          </cell>
          <cell r="J57">
            <v>15</v>
          </cell>
          <cell r="K57">
            <v>330</v>
          </cell>
        </row>
        <row r="58">
          <cell r="A58">
            <v>3</v>
          </cell>
          <cell r="B58" t="str">
            <v xml:space="preserve">غلاف يدوى </v>
          </cell>
          <cell r="C58">
            <v>14</v>
          </cell>
          <cell r="D58" t="str">
            <v xml:space="preserve">كشكول 100 كبير </v>
          </cell>
          <cell r="E58">
            <v>1750</v>
          </cell>
          <cell r="F58">
            <v>2000</v>
          </cell>
          <cell r="G58">
            <v>1500</v>
          </cell>
          <cell r="H58">
            <v>500</v>
          </cell>
          <cell r="I58">
            <v>0.03</v>
          </cell>
          <cell r="J58">
            <v>15</v>
          </cell>
          <cell r="K58">
            <v>330</v>
          </cell>
        </row>
        <row r="59">
          <cell r="A59">
            <v>3</v>
          </cell>
          <cell r="B59" t="str">
            <v xml:space="preserve">غلاف يدوى </v>
          </cell>
          <cell r="C59">
            <v>15</v>
          </cell>
          <cell r="D59" t="str">
            <v>كشكول 150 وسط</v>
          </cell>
          <cell r="E59">
            <v>1750</v>
          </cell>
          <cell r="F59">
            <v>2000</v>
          </cell>
          <cell r="G59">
            <v>1500</v>
          </cell>
          <cell r="H59">
            <v>500</v>
          </cell>
          <cell r="I59">
            <v>0.03</v>
          </cell>
          <cell r="J59">
            <v>15</v>
          </cell>
          <cell r="K59">
            <v>330</v>
          </cell>
        </row>
        <row r="60">
          <cell r="A60">
            <v>3</v>
          </cell>
          <cell r="B60" t="str">
            <v xml:space="preserve">غلاف يدوى </v>
          </cell>
          <cell r="C60">
            <v>16</v>
          </cell>
          <cell r="D60" t="str">
            <v xml:space="preserve">كشكول 80 كبير </v>
          </cell>
          <cell r="E60">
            <v>1750</v>
          </cell>
          <cell r="F60">
            <v>2000</v>
          </cell>
          <cell r="G60">
            <v>1500</v>
          </cell>
          <cell r="H60">
            <v>500</v>
          </cell>
          <cell r="I60">
            <v>0.03</v>
          </cell>
          <cell r="J60">
            <v>15</v>
          </cell>
          <cell r="K60">
            <v>330</v>
          </cell>
        </row>
        <row r="61">
          <cell r="A61">
            <v>3</v>
          </cell>
          <cell r="B61" t="str">
            <v xml:space="preserve">غلاف يدوى </v>
          </cell>
          <cell r="C61">
            <v>17</v>
          </cell>
          <cell r="D61" t="str">
            <v xml:space="preserve">بلوك نوت سلك كبير </v>
          </cell>
          <cell r="E61">
            <v>2000</v>
          </cell>
          <cell r="F61">
            <v>2500</v>
          </cell>
          <cell r="G61">
            <v>1500</v>
          </cell>
          <cell r="H61">
            <v>1000</v>
          </cell>
          <cell r="I61">
            <v>1.4999999999999999E-2</v>
          </cell>
          <cell r="J61">
            <v>15</v>
          </cell>
          <cell r="K61">
            <v>330</v>
          </cell>
        </row>
        <row r="62">
          <cell r="A62">
            <v>3</v>
          </cell>
          <cell r="B62" t="str">
            <v xml:space="preserve">غلاف يدوى </v>
          </cell>
          <cell r="C62">
            <v>18</v>
          </cell>
          <cell r="D62" t="str">
            <v xml:space="preserve">بلوك نوت سلك صغير </v>
          </cell>
          <cell r="E62">
            <v>2000</v>
          </cell>
          <cell r="F62">
            <v>2500</v>
          </cell>
          <cell r="G62">
            <v>1500</v>
          </cell>
          <cell r="H62">
            <v>1000</v>
          </cell>
          <cell r="I62">
            <v>1.4999999999999999E-2</v>
          </cell>
          <cell r="J62">
            <v>15</v>
          </cell>
          <cell r="K62">
            <v>330</v>
          </cell>
        </row>
        <row r="63">
          <cell r="A63">
            <v>4</v>
          </cell>
          <cell r="B63" t="str">
            <v>السلك</v>
          </cell>
          <cell r="C63">
            <v>1</v>
          </cell>
          <cell r="D63" t="str">
            <v xml:space="preserve">كشكول ميجا كبير </v>
          </cell>
          <cell r="E63">
            <v>1200</v>
          </cell>
          <cell r="F63">
            <v>2500</v>
          </cell>
          <cell r="G63">
            <v>1000</v>
          </cell>
          <cell r="H63">
            <v>1500</v>
          </cell>
          <cell r="I63">
            <v>0.01</v>
          </cell>
          <cell r="J63">
            <v>15</v>
          </cell>
          <cell r="K63">
            <v>330</v>
          </cell>
        </row>
        <row r="64">
          <cell r="A64">
            <v>4</v>
          </cell>
          <cell r="B64" t="str">
            <v>السلك</v>
          </cell>
          <cell r="C64">
            <v>2</v>
          </cell>
          <cell r="D64" t="str">
            <v xml:space="preserve">كشكول كونكورد كبير </v>
          </cell>
          <cell r="E64">
            <v>1200</v>
          </cell>
          <cell r="F64">
            <v>2500</v>
          </cell>
          <cell r="G64">
            <v>1000</v>
          </cell>
          <cell r="H64">
            <v>1500</v>
          </cell>
          <cell r="I64">
            <v>0.01</v>
          </cell>
          <cell r="J64">
            <v>15</v>
          </cell>
          <cell r="K64">
            <v>330</v>
          </cell>
        </row>
        <row r="65">
          <cell r="A65">
            <v>4</v>
          </cell>
          <cell r="B65" t="str">
            <v>السلك</v>
          </cell>
          <cell r="C65">
            <v>3</v>
          </cell>
          <cell r="D65" t="str">
            <v xml:space="preserve">كشكول ميجا وسط </v>
          </cell>
          <cell r="E65">
            <v>1200</v>
          </cell>
          <cell r="F65">
            <v>2500</v>
          </cell>
          <cell r="G65">
            <v>1000</v>
          </cell>
          <cell r="H65">
            <v>1500</v>
          </cell>
          <cell r="I65">
            <v>0.01</v>
          </cell>
          <cell r="J65">
            <v>15</v>
          </cell>
          <cell r="K65">
            <v>330</v>
          </cell>
        </row>
        <row r="66">
          <cell r="A66">
            <v>4</v>
          </cell>
          <cell r="B66" t="str">
            <v>السلك</v>
          </cell>
          <cell r="C66">
            <v>4</v>
          </cell>
          <cell r="D66" t="str">
            <v xml:space="preserve">كشكول كونكورد وسط </v>
          </cell>
          <cell r="E66">
            <v>1200</v>
          </cell>
          <cell r="F66">
            <v>2500</v>
          </cell>
          <cell r="G66">
            <v>1000</v>
          </cell>
          <cell r="H66">
            <v>1500</v>
          </cell>
          <cell r="I66">
            <v>0.01</v>
          </cell>
          <cell r="J66">
            <v>15</v>
          </cell>
          <cell r="K66">
            <v>330</v>
          </cell>
        </row>
        <row r="67">
          <cell r="A67">
            <v>4</v>
          </cell>
          <cell r="B67" t="str">
            <v>السلك</v>
          </cell>
          <cell r="C67">
            <v>5</v>
          </cell>
          <cell r="D67" t="str">
            <v xml:space="preserve">كشكول 5 مادة كبير </v>
          </cell>
          <cell r="E67">
            <v>1700</v>
          </cell>
          <cell r="F67">
            <v>2500</v>
          </cell>
          <cell r="G67">
            <v>1000</v>
          </cell>
          <cell r="H67">
            <v>1500</v>
          </cell>
          <cell r="I67">
            <v>0.01</v>
          </cell>
          <cell r="J67">
            <v>15</v>
          </cell>
          <cell r="K67">
            <v>330</v>
          </cell>
        </row>
        <row r="68">
          <cell r="A68">
            <v>4</v>
          </cell>
          <cell r="B68" t="str">
            <v>السلك</v>
          </cell>
          <cell r="C68">
            <v>6</v>
          </cell>
          <cell r="D68" t="str">
            <v xml:space="preserve">كشكول 5 مادة وسط </v>
          </cell>
          <cell r="E68">
            <v>1700</v>
          </cell>
          <cell r="F68">
            <v>2500</v>
          </cell>
          <cell r="G68">
            <v>1000</v>
          </cell>
          <cell r="H68">
            <v>1500</v>
          </cell>
          <cell r="I68">
            <v>0.01</v>
          </cell>
          <cell r="J68">
            <v>15</v>
          </cell>
          <cell r="K68">
            <v>330</v>
          </cell>
        </row>
        <row r="69">
          <cell r="A69">
            <v>4</v>
          </cell>
          <cell r="B69" t="str">
            <v>السلك</v>
          </cell>
          <cell r="C69">
            <v>7</v>
          </cell>
          <cell r="D69" t="str">
            <v xml:space="preserve">كشكول 4 مادة كبير </v>
          </cell>
          <cell r="E69">
            <v>2000</v>
          </cell>
          <cell r="F69">
            <v>2500</v>
          </cell>
          <cell r="G69">
            <v>1000</v>
          </cell>
          <cell r="H69">
            <v>1500</v>
          </cell>
          <cell r="I69">
            <v>0.01</v>
          </cell>
          <cell r="J69">
            <v>15</v>
          </cell>
          <cell r="K69">
            <v>330</v>
          </cell>
        </row>
        <row r="70">
          <cell r="A70">
            <v>4</v>
          </cell>
          <cell r="B70" t="str">
            <v>السلك</v>
          </cell>
          <cell r="C70">
            <v>8</v>
          </cell>
          <cell r="D70" t="str">
            <v>كشكول 3 مادة كبير</v>
          </cell>
          <cell r="E70">
            <v>2300</v>
          </cell>
          <cell r="F70">
            <v>2500</v>
          </cell>
          <cell r="G70">
            <v>1000</v>
          </cell>
          <cell r="H70">
            <v>1500</v>
          </cell>
          <cell r="I70">
            <v>0.01</v>
          </cell>
          <cell r="J70">
            <v>15</v>
          </cell>
          <cell r="K70">
            <v>330</v>
          </cell>
        </row>
        <row r="71">
          <cell r="A71">
            <v>4</v>
          </cell>
          <cell r="B71" t="str">
            <v>السلك</v>
          </cell>
          <cell r="C71">
            <v>9</v>
          </cell>
          <cell r="D71" t="str">
            <v xml:space="preserve">كشكول رويال كبير </v>
          </cell>
          <cell r="E71">
            <v>1700</v>
          </cell>
          <cell r="F71">
            <v>2500</v>
          </cell>
          <cell r="G71">
            <v>1000</v>
          </cell>
          <cell r="H71">
            <v>1500</v>
          </cell>
          <cell r="I71">
            <v>0.01</v>
          </cell>
          <cell r="J71">
            <v>15</v>
          </cell>
          <cell r="K71">
            <v>330</v>
          </cell>
        </row>
        <row r="72">
          <cell r="A72">
            <v>4</v>
          </cell>
          <cell r="B72" t="str">
            <v>السلك</v>
          </cell>
          <cell r="C72">
            <v>10</v>
          </cell>
          <cell r="D72" t="str">
            <v xml:space="preserve">كشكول رويال وسط </v>
          </cell>
          <cell r="E72">
            <v>1700</v>
          </cell>
          <cell r="F72">
            <v>2500</v>
          </cell>
          <cell r="G72">
            <v>1000</v>
          </cell>
          <cell r="H72">
            <v>1500</v>
          </cell>
          <cell r="I72">
            <v>0.01</v>
          </cell>
          <cell r="J72">
            <v>15</v>
          </cell>
          <cell r="K72">
            <v>330</v>
          </cell>
        </row>
        <row r="73">
          <cell r="A73">
            <v>4</v>
          </cell>
          <cell r="B73" t="str">
            <v>السلك</v>
          </cell>
          <cell r="C73">
            <v>11</v>
          </cell>
          <cell r="D73" t="str">
            <v xml:space="preserve">مينى ساسكو </v>
          </cell>
          <cell r="E73">
            <v>4000</v>
          </cell>
          <cell r="F73">
            <v>5000</v>
          </cell>
          <cell r="G73">
            <v>3000</v>
          </cell>
          <cell r="H73">
            <v>2000</v>
          </cell>
          <cell r="I73">
            <v>7.4999999999999997E-3</v>
          </cell>
          <cell r="J73">
            <v>15</v>
          </cell>
          <cell r="K73">
            <v>330</v>
          </cell>
        </row>
        <row r="74">
          <cell r="A74">
            <v>4</v>
          </cell>
          <cell r="B74" t="str">
            <v>السلك</v>
          </cell>
          <cell r="C74">
            <v>12</v>
          </cell>
          <cell r="D74" t="str">
            <v xml:space="preserve">كشكول 100 وسط </v>
          </cell>
          <cell r="E74">
            <v>3500</v>
          </cell>
          <cell r="F74">
            <v>4000</v>
          </cell>
          <cell r="G74">
            <v>3000</v>
          </cell>
          <cell r="H74">
            <v>1000</v>
          </cell>
          <cell r="I74">
            <v>1.4999999999999999E-2</v>
          </cell>
          <cell r="J74">
            <v>15</v>
          </cell>
          <cell r="K74">
            <v>330</v>
          </cell>
        </row>
        <row r="75">
          <cell r="A75">
            <v>4</v>
          </cell>
          <cell r="B75" t="str">
            <v>السلك</v>
          </cell>
          <cell r="C75">
            <v>13</v>
          </cell>
          <cell r="D75" t="str">
            <v xml:space="preserve">كشكول 80 وسط </v>
          </cell>
          <cell r="E75">
            <v>3500</v>
          </cell>
          <cell r="F75">
            <v>4000</v>
          </cell>
          <cell r="G75">
            <v>3000</v>
          </cell>
          <cell r="H75">
            <v>1000</v>
          </cell>
          <cell r="I75">
            <v>1.4999999999999999E-2</v>
          </cell>
          <cell r="J75">
            <v>15</v>
          </cell>
          <cell r="K75">
            <v>330</v>
          </cell>
        </row>
        <row r="76">
          <cell r="A76">
            <v>4</v>
          </cell>
          <cell r="B76" t="str">
            <v>السلك</v>
          </cell>
          <cell r="C76">
            <v>14</v>
          </cell>
          <cell r="D76" t="str">
            <v xml:space="preserve">كشكول 100 كبير </v>
          </cell>
          <cell r="E76">
            <v>3500</v>
          </cell>
          <cell r="F76">
            <v>4000</v>
          </cell>
          <cell r="G76">
            <v>3000</v>
          </cell>
          <cell r="H76">
            <v>1000</v>
          </cell>
          <cell r="I76">
            <v>1.4999999999999999E-2</v>
          </cell>
          <cell r="J76">
            <v>15</v>
          </cell>
          <cell r="K76">
            <v>330</v>
          </cell>
        </row>
        <row r="77">
          <cell r="A77">
            <v>4</v>
          </cell>
          <cell r="B77" t="str">
            <v>السلك</v>
          </cell>
          <cell r="C77">
            <v>15</v>
          </cell>
          <cell r="D77" t="str">
            <v>كشكول 150 وسط</v>
          </cell>
          <cell r="E77">
            <v>3500</v>
          </cell>
          <cell r="F77">
            <v>4000</v>
          </cell>
          <cell r="G77">
            <v>3000</v>
          </cell>
          <cell r="H77">
            <v>1000</v>
          </cell>
          <cell r="I77">
            <v>1.4999999999999999E-2</v>
          </cell>
          <cell r="J77">
            <v>15</v>
          </cell>
          <cell r="K77">
            <v>330</v>
          </cell>
        </row>
        <row r="78">
          <cell r="A78">
            <v>4</v>
          </cell>
          <cell r="B78" t="str">
            <v>السلك</v>
          </cell>
          <cell r="C78">
            <v>16</v>
          </cell>
          <cell r="D78" t="str">
            <v xml:space="preserve">كشكول 80 كبير </v>
          </cell>
          <cell r="E78">
            <v>3500</v>
          </cell>
          <cell r="F78">
            <v>4000</v>
          </cell>
          <cell r="G78">
            <v>3000</v>
          </cell>
          <cell r="H78">
            <v>1000</v>
          </cell>
          <cell r="I78">
            <v>1.4999999999999999E-2</v>
          </cell>
          <cell r="J78">
            <v>15</v>
          </cell>
          <cell r="K78">
            <v>330</v>
          </cell>
        </row>
        <row r="79">
          <cell r="A79">
            <v>4</v>
          </cell>
          <cell r="B79" t="str">
            <v>السلك</v>
          </cell>
          <cell r="C79">
            <v>17</v>
          </cell>
          <cell r="D79" t="str">
            <v xml:space="preserve">بلوك نوت سلك كبير </v>
          </cell>
          <cell r="E79">
            <v>4400</v>
          </cell>
          <cell r="F79">
            <v>5000</v>
          </cell>
          <cell r="G79">
            <v>2000</v>
          </cell>
          <cell r="H79">
            <v>3000</v>
          </cell>
          <cell r="I79">
            <v>5.0000000000000001E-3</v>
          </cell>
          <cell r="J79">
            <v>15</v>
          </cell>
          <cell r="K79">
            <v>330</v>
          </cell>
        </row>
        <row r="80">
          <cell r="A80">
            <v>4</v>
          </cell>
          <cell r="B80" t="str">
            <v>السلك</v>
          </cell>
          <cell r="C80">
            <v>18</v>
          </cell>
          <cell r="D80" t="str">
            <v xml:space="preserve">بلوك نوت سلك صغير </v>
          </cell>
          <cell r="E80">
            <v>4400</v>
          </cell>
          <cell r="F80">
            <v>5000</v>
          </cell>
          <cell r="G80">
            <v>2000</v>
          </cell>
          <cell r="H80">
            <v>3000</v>
          </cell>
          <cell r="I80">
            <v>5.0000000000000001E-3</v>
          </cell>
          <cell r="J80">
            <v>15</v>
          </cell>
          <cell r="K80">
            <v>330</v>
          </cell>
        </row>
        <row r="81">
          <cell r="A81">
            <v>5</v>
          </cell>
          <cell r="B81" t="str">
            <v xml:space="preserve">تغليف </v>
          </cell>
          <cell r="C81">
            <v>1</v>
          </cell>
          <cell r="D81" t="str">
            <v xml:space="preserve">كشكول ميجا كبير </v>
          </cell>
          <cell r="E81">
            <v>2000</v>
          </cell>
          <cell r="F81">
            <v>2500</v>
          </cell>
          <cell r="G81">
            <v>1500</v>
          </cell>
          <cell r="H81">
            <v>1000</v>
          </cell>
          <cell r="I81">
            <v>1.4999999999999999E-2</v>
          </cell>
          <cell r="J81">
            <v>15</v>
          </cell>
          <cell r="K81">
            <v>330</v>
          </cell>
        </row>
        <row r="82">
          <cell r="A82">
            <v>5</v>
          </cell>
          <cell r="B82" t="str">
            <v xml:space="preserve">تغليف </v>
          </cell>
          <cell r="C82">
            <v>2</v>
          </cell>
          <cell r="D82" t="str">
            <v xml:space="preserve">كشكول كونكورد كبير </v>
          </cell>
          <cell r="E82">
            <v>2000</v>
          </cell>
          <cell r="F82">
            <v>2500</v>
          </cell>
          <cell r="G82">
            <v>1500</v>
          </cell>
          <cell r="H82">
            <v>1000</v>
          </cell>
          <cell r="I82">
            <v>1.4999999999999999E-2</v>
          </cell>
          <cell r="J82">
            <v>15</v>
          </cell>
          <cell r="K82">
            <v>330</v>
          </cell>
        </row>
        <row r="83">
          <cell r="A83">
            <v>5</v>
          </cell>
          <cell r="B83" t="str">
            <v xml:space="preserve">تغليف </v>
          </cell>
          <cell r="C83">
            <v>3</v>
          </cell>
          <cell r="D83" t="str">
            <v xml:space="preserve">كشكول ميجا وسط </v>
          </cell>
          <cell r="E83">
            <v>2000</v>
          </cell>
          <cell r="F83">
            <v>2500</v>
          </cell>
          <cell r="G83">
            <v>1500</v>
          </cell>
          <cell r="H83">
            <v>1000</v>
          </cell>
          <cell r="I83">
            <v>1.4999999999999999E-2</v>
          </cell>
          <cell r="J83">
            <v>15</v>
          </cell>
          <cell r="K83">
            <v>330</v>
          </cell>
        </row>
        <row r="84">
          <cell r="A84">
            <v>5</v>
          </cell>
          <cell r="B84" t="str">
            <v xml:space="preserve">تغليف </v>
          </cell>
          <cell r="C84">
            <v>4</v>
          </cell>
          <cell r="D84" t="str">
            <v xml:space="preserve">كشكول كونكورد وسط </v>
          </cell>
          <cell r="E84">
            <v>2000</v>
          </cell>
          <cell r="F84">
            <v>2500</v>
          </cell>
          <cell r="G84">
            <v>1500</v>
          </cell>
          <cell r="H84">
            <v>1000</v>
          </cell>
          <cell r="I84">
            <v>1.4999999999999999E-2</v>
          </cell>
          <cell r="J84">
            <v>15</v>
          </cell>
          <cell r="K84">
            <v>330</v>
          </cell>
        </row>
        <row r="85">
          <cell r="A85">
            <v>5</v>
          </cell>
          <cell r="B85" t="str">
            <v xml:space="preserve">تغليف </v>
          </cell>
          <cell r="C85">
            <v>5</v>
          </cell>
          <cell r="D85" t="str">
            <v xml:space="preserve">كشكول 5 مادة كبير </v>
          </cell>
          <cell r="E85">
            <v>2000</v>
          </cell>
          <cell r="F85">
            <v>2500</v>
          </cell>
          <cell r="G85">
            <v>1500</v>
          </cell>
          <cell r="H85">
            <v>1000</v>
          </cell>
          <cell r="I85">
            <v>1.4999999999999999E-2</v>
          </cell>
          <cell r="J85">
            <v>15</v>
          </cell>
          <cell r="K85">
            <v>330</v>
          </cell>
        </row>
        <row r="86">
          <cell r="A86">
            <v>5</v>
          </cell>
          <cell r="B86" t="str">
            <v xml:space="preserve">تغليف </v>
          </cell>
          <cell r="C86">
            <v>6</v>
          </cell>
          <cell r="D86" t="str">
            <v xml:space="preserve">كشكول 5 مادة وسط </v>
          </cell>
          <cell r="E86">
            <v>2000</v>
          </cell>
          <cell r="F86">
            <v>2500</v>
          </cell>
          <cell r="G86">
            <v>1500</v>
          </cell>
          <cell r="H86">
            <v>1000</v>
          </cell>
          <cell r="I86">
            <v>1.4999999999999999E-2</v>
          </cell>
          <cell r="J86">
            <v>15</v>
          </cell>
          <cell r="K86">
            <v>330</v>
          </cell>
        </row>
        <row r="87">
          <cell r="A87">
            <v>5</v>
          </cell>
          <cell r="B87" t="str">
            <v xml:space="preserve">تغليف </v>
          </cell>
          <cell r="C87">
            <v>7</v>
          </cell>
          <cell r="D87" t="str">
            <v xml:space="preserve">كشكول 4 مادة كبير </v>
          </cell>
          <cell r="E87">
            <v>2000</v>
          </cell>
          <cell r="F87">
            <v>2500</v>
          </cell>
          <cell r="G87">
            <v>1500</v>
          </cell>
          <cell r="H87">
            <v>1000</v>
          </cell>
          <cell r="I87">
            <v>1.4999999999999999E-2</v>
          </cell>
          <cell r="J87">
            <v>15</v>
          </cell>
          <cell r="K87">
            <v>330</v>
          </cell>
        </row>
        <row r="88">
          <cell r="A88">
            <v>5</v>
          </cell>
          <cell r="B88" t="str">
            <v xml:space="preserve">تغليف </v>
          </cell>
          <cell r="C88">
            <v>8</v>
          </cell>
          <cell r="D88" t="str">
            <v>كشكول 3 مادة كبير</v>
          </cell>
          <cell r="E88">
            <v>2000</v>
          </cell>
          <cell r="F88">
            <v>2500</v>
          </cell>
          <cell r="G88">
            <v>1500</v>
          </cell>
          <cell r="H88">
            <v>1000</v>
          </cell>
          <cell r="I88">
            <v>1.4999999999999999E-2</v>
          </cell>
          <cell r="J88">
            <v>15</v>
          </cell>
          <cell r="K88">
            <v>330</v>
          </cell>
        </row>
        <row r="89">
          <cell r="A89">
            <v>5</v>
          </cell>
          <cell r="B89" t="str">
            <v xml:space="preserve">تغليف </v>
          </cell>
          <cell r="C89">
            <v>9</v>
          </cell>
          <cell r="D89" t="str">
            <v xml:space="preserve">كشكول رويال كبير </v>
          </cell>
          <cell r="E89">
            <v>2000</v>
          </cell>
          <cell r="F89">
            <v>2500</v>
          </cell>
          <cell r="G89">
            <v>1500</v>
          </cell>
          <cell r="H89">
            <v>1000</v>
          </cell>
          <cell r="I89">
            <v>1.4999999999999999E-2</v>
          </cell>
          <cell r="J89">
            <v>15</v>
          </cell>
          <cell r="K89">
            <v>330</v>
          </cell>
        </row>
        <row r="90">
          <cell r="A90">
            <v>5</v>
          </cell>
          <cell r="B90" t="str">
            <v xml:space="preserve">تغليف </v>
          </cell>
          <cell r="C90">
            <v>10</v>
          </cell>
          <cell r="D90" t="str">
            <v xml:space="preserve">كشكول رويال وسط </v>
          </cell>
          <cell r="E90">
            <v>2000</v>
          </cell>
          <cell r="F90">
            <v>2500</v>
          </cell>
          <cell r="G90">
            <v>1500</v>
          </cell>
          <cell r="H90">
            <v>1000</v>
          </cell>
          <cell r="I90">
            <v>1.4999999999999999E-2</v>
          </cell>
          <cell r="J90">
            <v>15</v>
          </cell>
          <cell r="K90">
            <v>330</v>
          </cell>
        </row>
        <row r="91">
          <cell r="A91">
            <v>5</v>
          </cell>
          <cell r="B91" t="str">
            <v xml:space="preserve">تغليف </v>
          </cell>
          <cell r="C91">
            <v>11</v>
          </cell>
          <cell r="D91" t="str">
            <v xml:space="preserve">مينى ساسكو </v>
          </cell>
          <cell r="E91">
            <v>3000</v>
          </cell>
          <cell r="F91">
            <v>4000</v>
          </cell>
          <cell r="G91">
            <v>2000</v>
          </cell>
          <cell r="H91">
            <v>2000</v>
          </cell>
          <cell r="I91">
            <v>7.4999999999999997E-3</v>
          </cell>
          <cell r="J91">
            <v>15</v>
          </cell>
          <cell r="K91">
            <v>330</v>
          </cell>
        </row>
        <row r="92">
          <cell r="A92">
            <v>5</v>
          </cell>
          <cell r="B92" t="str">
            <v xml:space="preserve">تغليف </v>
          </cell>
          <cell r="C92">
            <v>12</v>
          </cell>
          <cell r="D92" t="str">
            <v xml:space="preserve">كشكول 100 وسط </v>
          </cell>
          <cell r="E92">
            <v>7500</v>
          </cell>
          <cell r="F92">
            <v>10000</v>
          </cell>
          <cell r="G92">
            <v>5000</v>
          </cell>
          <cell r="H92">
            <v>5000</v>
          </cell>
          <cell r="I92">
            <v>3.0000000000000001E-3</v>
          </cell>
          <cell r="J92">
            <v>15</v>
          </cell>
          <cell r="K92">
            <v>330</v>
          </cell>
        </row>
        <row r="93">
          <cell r="A93">
            <v>5</v>
          </cell>
          <cell r="B93" t="str">
            <v xml:space="preserve">تغليف </v>
          </cell>
          <cell r="C93">
            <v>13</v>
          </cell>
          <cell r="D93" t="str">
            <v xml:space="preserve">كشكول 80 وسط </v>
          </cell>
          <cell r="E93">
            <v>12500</v>
          </cell>
          <cell r="F93">
            <v>15500</v>
          </cell>
          <cell r="G93">
            <v>9500</v>
          </cell>
          <cell r="H93">
            <v>6000</v>
          </cell>
          <cell r="I93">
            <v>2.5000000000000001E-3</v>
          </cell>
          <cell r="J93">
            <v>15</v>
          </cell>
          <cell r="K93">
            <v>330</v>
          </cell>
        </row>
        <row r="94">
          <cell r="A94">
            <v>5</v>
          </cell>
          <cell r="B94" t="str">
            <v xml:space="preserve">تغليف </v>
          </cell>
          <cell r="C94">
            <v>14</v>
          </cell>
          <cell r="D94" t="str">
            <v xml:space="preserve">كشكول 100 كبير </v>
          </cell>
          <cell r="E94">
            <v>7500</v>
          </cell>
          <cell r="F94">
            <v>10000</v>
          </cell>
          <cell r="G94">
            <v>5000</v>
          </cell>
          <cell r="H94">
            <v>5000</v>
          </cell>
          <cell r="I94">
            <v>3.0000000000000001E-3</v>
          </cell>
          <cell r="J94">
            <v>15</v>
          </cell>
          <cell r="K94">
            <v>330</v>
          </cell>
        </row>
        <row r="95">
          <cell r="A95">
            <v>5</v>
          </cell>
          <cell r="B95" t="str">
            <v xml:space="preserve">تغليف </v>
          </cell>
          <cell r="C95">
            <v>15</v>
          </cell>
          <cell r="D95" t="str">
            <v>كشكول 150 وسط</v>
          </cell>
          <cell r="E95">
            <v>7500</v>
          </cell>
          <cell r="F95">
            <v>9300</v>
          </cell>
          <cell r="G95">
            <v>4300</v>
          </cell>
          <cell r="H95">
            <v>5000</v>
          </cell>
          <cell r="I95">
            <v>3.0000000000000001E-3</v>
          </cell>
          <cell r="J95">
            <v>15</v>
          </cell>
          <cell r="K95">
            <v>330</v>
          </cell>
        </row>
        <row r="96">
          <cell r="A96">
            <v>5</v>
          </cell>
          <cell r="B96" t="str">
            <v xml:space="preserve">تغليف </v>
          </cell>
          <cell r="C96">
            <v>16</v>
          </cell>
          <cell r="D96" t="str">
            <v xml:space="preserve">كشكول 80 كبير </v>
          </cell>
          <cell r="E96">
            <v>7500</v>
          </cell>
          <cell r="F96">
            <v>10000</v>
          </cell>
          <cell r="G96">
            <v>5000</v>
          </cell>
          <cell r="H96">
            <v>5000</v>
          </cell>
          <cell r="I96">
            <v>3.0000000000000001E-3</v>
          </cell>
          <cell r="J96">
            <v>15</v>
          </cell>
          <cell r="K96">
            <v>330</v>
          </cell>
        </row>
        <row r="97">
          <cell r="A97">
            <v>5</v>
          </cell>
          <cell r="B97" t="str">
            <v xml:space="preserve">تغليف </v>
          </cell>
          <cell r="C97">
            <v>17</v>
          </cell>
          <cell r="D97" t="str">
            <v xml:space="preserve">بلوك نوت سلك كبير </v>
          </cell>
          <cell r="E97">
            <v>15000</v>
          </cell>
          <cell r="F97">
            <v>17000</v>
          </cell>
          <cell r="G97">
            <v>13000</v>
          </cell>
          <cell r="H97">
            <v>4000</v>
          </cell>
          <cell r="I97">
            <v>3.5000000000000001E-3</v>
          </cell>
          <cell r="J97">
            <v>14</v>
          </cell>
          <cell r="K97">
            <v>308</v>
          </cell>
        </row>
        <row r="98">
          <cell r="A98">
            <v>5</v>
          </cell>
          <cell r="B98" t="str">
            <v xml:space="preserve">تغليف </v>
          </cell>
          <cell r="C98">
            <v>18</v>
          </cell>
          <cell r="D98" t="str">
            <v xml:space="preserve">بلوك نوت سلك صغير </v>
          </cell>
          <cell r="E98">
            <v>30000</v>
          </cell>
          <cell r="F98">
            <v>35000</v>
          </cell>
          <cell r="G98">
            <v>25000</v>
          </cell>
          <cell r="H98">
            <v>10000</v>
          </cell>
          <cell r="I98">
            <v>1.5E-3</v>
          </cell>
          <cell r="J98">
            <v>15</v>
          </cell>
          <cell r="K98">
            <v>330</v>
          </cell>
        </row>
        <row r="99">
          <cell r="A99">
            <v>6</v>
          </cell>
          <cell r="B99" t="str">
            <v xml:space="preserve">بيلوماتيك </v>
          </cell>
          <cell r="C99">
            <v>1</v>
          </cell>
          <cell r="D99" t="str">
            <v xml:space="preserve">كشكول 28 ورقة شعبى </v>
          </cell>
          <cell r="E99">
            <v>35000</v>
          </cell>
          <cell r="F99">
            <v>50000</v>
          </cell>
          <cell r="G99">
            <v>20000</v>
          </cell>
          <cell r="H99">
            <v>30000</v>
          </cell>
          <cell r="I99">
            <v>5.0000000000000001E-4</v>
          </cell>
          <cell r="J99">
            <v>15</v>
          </cell>
          <cell r="K99">
            <v>330</v>
          </cell>
        </row>
        <row r="100">
          <cell r="A100">
            <v>6</v>
          </cell>
          <cell r="B100" t="str">
            <v xml:space="preserve">بيلوماتيك </v>
          </cell>
          <cell r="C100">
            <v>2</v>
          </cell>
          <cell r="D100" t="str">
            <v>كشكول 40 ورقة شعبى</v>
          </cell>
          <cell r="E100">
            <v>12000</v>
          </cell>
          <cell r="F100">
            <v>40000</v>
          </cell>
          <cell r="G100">
            <v>10000</v>
          </cell>
          <cell r="H100">
            <v>30000</v>
          </cell>
          <cell r="I100">
            <v>5.0000000000000001E-4</v>
          </cell>
          <cell r="J100">
            <v>15</v>
          </cell>
          <cell r="K100">
            <v>330</v>
          </cell>
        </row>
        <row r="101">
          <cell r="A101">
            <v>6</v>
          </cell>
          <cell r="B101" t="str">
            <v xml:space="preserve">بيلوماتيك </v>
          </cell>
          <cell r="C101">
            <v>3</v>
          </cell>
          <cell r="D101" t="str">
            <v>كشكول 60 ورقة شعبى</v>
          </cell>
          <cell r="E101">
            <v>9000</v>
          </cell>
          <cell r="F101">
            <v>30000</v>
          </cell>
          <cell r="G101">
            <v>9000</v>
          </cell>
          <cell r="H101">
            <v>21000</v>
          </cell>
          <cell r="I101">
            <v>7.1428571428571429E-4</v>
          </cell>
          <cell r="J101">
            <v>15</v>
          </cell>
          <cell r="K101">
            <v>330</v>
          </cell>
        </row>
        <row r="102">
          <cell r="A102">
            <v>6</v>
          </cell>
          <cell r="B102" t="str">
            <v xml:space="preserve">بيلوماتيك </v>
          </cell>
          <cell r="C102">
            <v>4</v>
          </cell>
          <cell r="D102" t="str">
            <v>كشكول 80 ورقة شعبى</v>
          </cell>
          <cell r="E102">
            <v>7000</v>
          </cell>
          <cell r="F102">
            <v>20000</v>
          </cell>
          <cell r="G102">
            <v>5000</v>
          </cell>
          <cell r="H102">
            <v>15000</v>
          </cell>
          <cell r="I102">
            <v>1E-3</v>
          </cell>
          <cell r="J102">
            <v>15</v>
          </cell>
          <cell r="K102">
            <v>330</v>
          </cell>
        </row>
        <row r="103">
          <cell r="A103">
            <v>6</v>
          </cell>
          <cell r="B103" t="str">
            <v xml:space="preserve">بيلوماتيك </v>
          </cell>
          <cell r="C103">
            <v>5</v>
          </cell>
          <cell r="D103" t="str">
            <v>كشكول 100 ورقة شعبى</v>
          </cell>
          <cell r="E103">
            <v>7000</v>
          </cell>
          <cell r="F103">
            <v>10000</v>
          </cell>
          <cell r="G103">
            <v>2500</v>
          </cell>
          <cell r="H103">
            <v>7500</v>
          </cell>
          <cell r="I103">
            <v>2E-3</v>
          </cell>
          <cell r="J103">
            <v>15</v>
          </cell>
          <cell r="K103">
            <v>330</v>
          </cell>
        </row>
        <row r="104">
          <cell r="A104">
            <v>6</v>
          </cell>
          <cell r="B104" t="str">
            <v xml:space="preserve">بيلوماتيك </v>
          </cell>
          <cell r="C104">
            <v>6</v>
          </cell>
          <cell r="D104" t="str">
            <v xml:space="preserve">ورق 58 جم 91سم * 43 سم </v>
          </cell>
          <cell r="E104">
            <v>250</v>
          </cell>
          <cell r="F104">
            <v>350</v>
          </cell>
          <cell r="G104">
            <v>150</v>
          </cell>
          <cell r="H104">
            <v>200</v>
          </cell>
          <cell r="I104">
            <v>7.4999999999999997E-2</v>
          </cell>
          <cell r="J104">
            <v>15</v>
          </cell>
          <cell r="K104">
            <v>330</v>
          </cell>
        </row>
        <row r="105">
          <cell r="A105">
            <v>6</v>
          </cell>
          <cell r="B105" t="str">
            <v xml:space="preserve">بيلوماتيك </v>
          </cell>
          <cell r="C105">
            <v>7</v>
          </cell>
          <cell r="D105" t="str">
            <v xml:space="preserve">ورق 58 جم 100 سم * 70 سم  </v>
          </cell>
          <cell r="E105">
            <v>150</v>
          </cell>
          <cell r="F105">
            <v>200</v>
          </cell>
          <cell r="G105">
            <v>100</v>
          </cell>
          <cell r="H105">
            <v>100</v>
          </cell>
          <cell r="I105">
            <v>0.15</v>
          </cell>
          <cell r="J105">
            <v>15</v>
          </cell>
          <cell r="K105">
            <v>330</v>
          </cell>
        </row>
        <row r="106">
          <cell r="A106">
            <v>6</v>
          </cell>
          <cell r="B106" t="str">
            <v xml:space="preserve">بيلوماتيك </v>
          </cell>
          <cell r="C106">
            <v>8</v>
          </cell>
          <cell r="D106" t="str">
            <v xml:space="preserve">ورق 58 جم 91 سم * 66 سم   </v>
          </cell>
          <cell r="E106">
            <v>150</v>
          </cell>
          <cell r="F106">
            <v>200</v>
          </cell>
          <cell r="G106">
            <v>100</v>
          </cell>
          <cell r="H106">
            <v>100</v>
          </cell>
          <cell r="I106">
            <v>0.15</v>
          </cell>
          <cell r="J106">
            <v>15</v>
          </cell>
          <cell r="K106">
            <v>330</v>
          </cell>
        </row>
        <row r="107">
          <cell r="A107">
            <v>6</v>
          </cell>
          <cell r="B107" t="str">
            <v xml:space="preserve">بيلوماتيك </v>
          </cell>
          <cell r="C107">
            <v>9</v>
          </cell>
          <cell r="D107" t="str">
            <v xml:space="preserve">ورق 58 جم 91 سم * 60 سم   </v>
          </cell>
          <cell r="E107">
            <v>150</v>
          </cell>
          <cell r="F107">
            <v>250</v>
          </cell>
          <cell r="G107">
            <v>100</v>
          </cell>
          <cell r="H107">
            <v>150</v>
          </cell>
          <cell r="I107">
            <v>0.1</v>
          </cell>
          <cell r="J107">
            <v>15</v>
          </cell>
          <cell r="K107">
            <v>330</v>
          </cell>
        </row>
        <row r="108">
          <cell r="A108">
            <v>6</v>
          </cell>
          <cell r="B108" t="str">
            <v xml:space="preserve">بيلوماتيك </v>
          </cell>
          <cell r="C108">
            <v>10</v>
          </cell>
          <cell r="D108" t="str">
            <v xml:space="preserve">ورق 70 جم 91 سم *60 سم  </v>
          </cell>
          <cell r="E108">
            <v>150</v>
          </cell>
          <cell r="F108">
            <v>200</v>
          </cell>
          <cell r="G108">
            <v>100</v>
          </cell>
          <cell r="H108">
            <v>100</v>
          </cell>
          <cell r="I108">
            <v>0.15</v>
          </cell>
          <cell r="J108">
            <v>15</v>
          </cell>
          <cell r="K108">
            <v>330</v>
          </cell>
        </row>
        <row r="109">
          <cell r="A109">
            <v>6</v>
          </cell>
          <cell r="B109" t="str">
            <v xml:space="preserve">بيلوماتيك </v>
          </cell>
          <cell r="C109">
            <v>11</v>
          </cell>
          <cell r="D109" t="str">
            <v xml:space="preserve">ورق 70 جم 91 سم * 43 سم   </v>
          </cell>
          <cell r="E109">
            <v>200</v>
          </cell>
          <cell r="F109">
            <v>250</v>
          </cell>
          <cell r="G109">
            <v>150</v>
          </cell>
          <cell r="H109">
            <v>100</v>
          </cell>
          <cell r="I109">
            <v>0.15</v>
          </cell>
          <cell r="J109">
            <v>15</v>
          </cell>
          <cell r="K109">
            <v>330</v>
          </cell>
        </row>
        <row r="110">
          <cell r="A110">
            <v>6</v>
          </cell>
          <cell r="B110" t="str">
            <v xml:space="preserve">بيلوماتيك </v>
          </cell>
          <cell r="C110">
            <v>12</v>
          </cell>
          <cell r="D110" t="str">
            <v xml:space="preserve">ورق 70 جم 100 سم * 70 سم   </v>
          </cell>
          <cell r="E110">
            <v>150</v>
          </cell>
          <cell r="F110">
            <v>200</v>
          </cell>
          <cell r="G110">
            <v>100</v>
          </cell>
          <cell r="H110">
            <v>100</v>
          </cell>
          <cell r="I110">
            <v>0.15</v>
          </cell>
          <cell r="J110">
            <v>15</v>
          </cell>
          <cell r="K110">
            <v>330</v>
          </cell>
        </row>
        <row r="111">
          <cell r="A111">
            <v>6</v>
          </cell>
          <cell r="B111" t="str">
            <v xml:space="preserve">بيلوماتيك </v>
          </cell>
          <cell r="C111">
            <v>13</v>
          </cell>
          <cell r="D111" t="str">
            <v xml:space="preserve">كشكول ايطالى 40 ورقة </v>
          </cell>
          <cell r="E111">
            <v>16000</v>
          </cell>
          <cell r="F111">
            <v>24000</v>
          </cell>
          <cell r="G111">
            <v>14000</v>
          </cell>
          <cell r="H111">
            <v>10000</v>
          </cell>
          <cell r="I111">
            <v>1.5E-3</v>
          </cell>
          <cell r="J111">
            <v>15</v>
          </cell>
          <cell r="K111">
            <v>330</v>
          </cell>
        </row>
        <row r="112">
          <cell r="A112">
            <v>6</v>
          </cell>
          <cell r="B112" t="str">
            <v xml:space="preserve">بيلوماتيك </v>
          </cell>
          <cell r="C112">
            <v>14</v>
          </cell>
          <cell r="D112" t="str">
            <v xml:space="preserve">كشكول ايطالى 60 ورقة </v>
          </cell>
          <cell r="E112">
            <v>12000</v>
          </cell>
          <cell r="F112">
            <v>17000</v>
          </cell>
          <cell r="G112">
            <v>10000</v>
          </cell>
          <cell r="H112">
            <v>7000</v>
          </cell>
          <cell r="I112">
            <v>2E-3</v>
          </cell>
          <cell r="J112">
            <v>14</v>
          </cell>
          <cell r="K112">
            <v>308</v>
          </cell>
        </row>
        <row r="113">
          <cell r="A113">
            <v>6</v>
          </cell>
          <cell r="B113" t="str">
            <v xml:space="preserve">بيلوماتيك </v>
          </cell>
          <cell r="C113">
            <v>15</v>
          </cell>
          <cell r="D113" t="str">
            <v xml:space="preserve">كشكول ايطالى 80 ورقة </v>
          </cell>
          <cell r="E113">
            <v>9000</v>
          </cell>
          <cell r="F113">
            <v>12000</v>
          </cell>
          <cell r="G113">
            <v>6000</v>
          </cell>
          <cell r="H113">
            <v>6000</v>
          </cell>
          <cell r="I113">
            <v>2.5000000000000001E-3</v>
          </cell>
          <cell r="J113">
            <v>15</v>
          </cell>
          <cell r="K113">
            <v>330</v>
          </cell>
        </row>
        <row r="114">
          <cell r="A114">
            <v>6</v>
          </cell>
          <cell r="B114" t="str">
            <v xml:space="preserve">بيلوماتيك </v>
          </cell>
          <cell r="C114">
            <v>16</v>
          </cell>
          <cell r="D114" t="str">
            <v xml:space="preserve">كشكول ايطالى 100 ورقة </v>
          </cell>
          <cell r="E114">
            <v>7000</v>
          </cell>
          <cell r="F114">
            <v>10000</v>
          </cell>
          <cell r="G114">
            <v>5000</v>
          </cell>
          <cell r="H114">
            <v>5000</v>
          </cell>
          <cell r="I114">
            <v>3.0000000000000001E-3</v>
          </cell>
          <cell r="J114">
            <v>15</v>
          </cell>
          <cell r="K114">
            <v>330</v>
          </cell>
        </row>
        <row r="115">
          <cell r="A115">
            <v>7</v>
          </cell>
          <cell r="B115" t="str">
            <v>مقص</v>
          </cell>
          <cell r="C115">
            <v>1</v>
          </cell>
          <cell r="D115" t="str">
            <v>رزم ورق مسطر  A4</v>
          </cell>
          <cell r="E115">
            <v>250</v>
          </cell>
          <cell r="F115">
            <v>300</v>
          </cell>
          <cell r="G115">
            <v>100</v>
          </cell>
          <cell r="H115">
            <v>200</v>
          </cell>
          <cell r="I115">
            <v>7.4999999999999997E-2</v>
          </cell>
          <cell r="J115">
            <v>15</v>
          </cell>
          <cell r="K115">
            <v>330</v>
          </cell>
        </row>
        <row r="116">
          <cell r="A116">
            <v>7</v>
          </cell>
          <cell r="B116" t="str">
            <v>مقص</v>
          </cell>
          <cell r="C116">
            <v>2</v>
          </cell>
          <cell r="D116" t="str">
            <v xml:space="preserve">رزم ورق مسطر وسط </v>
          </cell>
          <cell r="E116">
            <v>150</v>
          </cell>
          <cell r="F116">
            <v>225</v>
          </cell>
          <cell r="G116">
            <v>75</v>
          </cell>
          <cell r="H116">
            <v>150</v>
          </cell>
          <cell r="I116">
            <v>0.1</v>
          </cell>
          <cell r="J116">
            <v>15</v>
          </cell>
          <cell r="K116">
            <v>330</v>
          </cell>
        </row>
        <row r="117">
          <cell r="A117">
            <v>7</v>
          </cell>
          <cell r="B117" t="str">
            <v>مقص</v>
          </cell>
          <cell r="C117">
            <v>3</v>
          </cell>
          <cell r="D117" t="str">
            <v>رزم ورق مسطر وسط 100 *  70سم</v>
          </cell>
          <cell r="E117">
            <v>160</v>
          </cell>
          <cell r="F117">
            <v>225</v>
          </cell>
          <cell r="G117">
            <v>75</v>
          </cell>
          <cell r="H117">
            <v>150</v>
          </cell>
          <cell r="I117">
            <v>0.1</v>
          </cell>
          <cell r="J117">
            <v>15</v>
          </cell>
          <cell r="K117">
            <v>330</v>
          </cell>
        </row>
        <row r="118">
          <cell r="A118">
            <v>8</v>
          </cell>
          <cell r="B118" t="str">
            <v xml:space="preserve">تجليد يدوى </v>
          </cell>
          <cell r="C118">
            <v>1</v>
          </cell>
          <cell r="D118" t="str">
            <v xml:space="preserve">بلوك نوت غراء كبير </v>
          </cell>
          <cell r="E118">
            <v>2000</v>
          </cell>
          <cell r="F118">
            <v>2500</v>
          </cell>
          <cell r="G118">
            <v>1500</v>
          </cell>
          <cell r="H118">
            <v>1000</v>
          </cell>
          <cell r="I118">
            <v>1.4999999999999999E-2</v>
          </cell>
          <cell r="J118">
            <v>15</v>
          </cell>
          <cell r="K118">
            <v>330</v>
          </cell>
        </row>
        <row r="119">
          <cell r="A119">
            <v>8</v>
          </cell>
          <cell r="B119" t="str">
            <v xml:space="preserve">تجليد يدوى </v>
          </cell>
          <cell r="C119">
            <v>2</v>
          </cell>
          <cell r="D119" t="str">
            <v xml:space="preserve">بلوك نوت غراء صغير  </v>
          </cell>
          <cell r="E119">
            <v>2000</v>
          </cell>
          <cell r="F119">
            <v>2500</v>
          </cell>
          <cell r="G119">
            <v>1500</v>
          </cell>
          <cell r="H119">
            <v>1000</v>
          </cell>
          <cell r="I119">
            <v>1.4999999999999999E-2</v>
          </cell>
          <cell r="J119">
            <v>15</v>
          </cell>
          <cell r="K119">
            <v>330</v>
          </cell>
        </row>
        <row r="120">
          <cell r="A120">
            <v>8</v>
          </cell>
          <cell r="B120" t="str">
            <v xml:space="preserve">تجليد يدوى </v>
          </cell>
          <cell r="C120">
            <v>3</v>
          </cell>
          <cell r="D120" t="str">
            <v xml:space="preserve">ورق مجوز 55 جم </v>
          </cell>
          <cell r="E120">
            <v>800</v>
          </cell>
          <cell r="F120">
            <v>1000</v>
          </cell>
          <cell r="G120">
            <v>600</v>
          </cell>
          <cell r="H120">
            <v>400</v>
          </cell>
          <cell r="I120">
            <v>3.5000000000000003E-2</v>
          </cell>
          <cell r="J120">
            <v>14.000000000000002</v>
          </cell>
          <cell r="K120">
            <v>308.00000000000006</v>
          </cell>
        </row>
        <row r="121">
          <cell r="A121">
            <v>8</v>
          </cell>
          <cell r="B121" t="str">
            <v xml:space="preserve">تجليد يدوى </v>
          </cell>
          <cell r="C121">
            <v>4</v>
          </cell>
          <cell r="D121" t="str">
            <v xml:space="preserve">ورق مجوز 70 جم </v>
          </cell>
          <cell r="E121">
            <v>700</v>
          </cell>
          <cell r="F121">
            <v>900</v>
          </cell>
          <cell r="G121">
            <v>500</v>
          </cell>
          <cell r="H121">
            <v>400</v>
          </cell>
          <cell r="I121">
            <v>3.5000000000000003E-2</v>
          </cell>
          <cell r="J121">
            <v>14.000000000000002</v>
          </cell>
          <cell r="K121">
            <v>308.00000000000006</v>
          </cell>
        </row>
        <row r="122">
          <cell r="A122">
            <v>8</v>
          </cell>
          <cell r="B122" t="str">
            <v xml:space="preserve">تجليد يدوى </v>
          </cell>
          <cell r="C122">
            <v>5</v>
          </cell>
          <cell r="D122" t="str">
            <v xml:space="preserve">رسم كبير 18 ورقة </v>
          </cell>
          <cell r="E122">
            <v>5000</v>
          </cell>
          <cell r="F122">
            <v>6500</v>
          </cell>
          <cell r="G122">
            <v>3500</v>
          </cell>
          <cell r="H122">
            <v>3000</v>
          </cell>
          <cell r="I122">
            <v>5.0000000000000001E-3</v>
          </cell>
          <cell r="J122">
            <v>15</v>
          </cell>
          <cell r="K122">
            <v>330</v>
          </cell>
        </row>
        <row r="123">
          <cell r="A123">
            <v>8</v>
          </cell>
          <cell r="B123" t="str">
            <v xml:space="preserve">تجليد يدوى </v>
          </cell>
          <cell r="C123">
            <v>6</v>
          </cell>
          <cell r="D123" t="str">
            <v xml:space="preserve">رسم صغير 16 ورقة </v>
          </cell>
          <cell r="E123">
            <v>5000</v>
          </cell>
          <cell r="F123">
            <v>6500</v>
          </cell>
          <cell r="G123">
            <v>3500</v>
          </cell>
          <cell r="H123">
            <v>3000</v>
          </cell>
          <cell r="I123">
            <v>5.0000000000000001E-3</v>
          </cell>
          <cell r="J123">
            <v>15</v>
          </cell>
          <cell r="K123">
            <v>330</v>
          </cell>
        </row>
        <row r="124">
          <cell r="A124">
            <v>8</v>
          </cell>
          <cell r="B124" t="str">
            <v xml:space="preserve">تجليد يدوى </v>
          </cell>
          <cell r="C124">
            <v>7</v>
          </cell>
          <cell r="D124" t="str">
            <v xml:space="preserve">تشريح وغراء </v>
          </cell>
          <cell r="E124">
            <v>5000</v>
          </cell>
          <cell r="F124">
            <v>6500</v>
          </cell>
          <cell r="G124">
            <v>3500</v>
          </cell>
          <cell r="H124">
            <v>3000</v>
          </cell>
          <cell r="I124">
            <v>5.0000000000000001E-3</v>
          </cell>
          <cell r="J124">
            <v>15</v>
          </cell>
          <cell r="K124">
            <v>330</v>
          </cell>
        </row>
        <row r="125">
          <cell r="A125">
            <v>8</v>
          </cell>
          <cell r="B125" t="str">
            <v xml:space="preserve">تجليد يدوى </v>
          </cell>
          <cell r="C125">
            <v>8</v>
          </cell>
          <cell r="D125" t="str">
            <v xml:space="preserve">وراقة ابيض بعلبة </v>
          </cell>
          <cell r="E125">
            <v>1200</v>
          </cell>
          <cell r="F125">
            <v>1500</v>
          </cell>
          <cell r="G125">
            <v>900</v>
          </cell>
          <cell r="H125">
            <v>600</v>
          </cell>
          <cell r="I125">
            <v>2.5000000000000001E-2</v>
          </cell>
          <cell r="J125">
            <v>15</v>
          </cell>
          <cell r="K125">
            <v>330</v>
          </cell>
        </row>
        <row r="126">
          <cell r="A126">
            <v>8</v>
          </cell>
          <cell r="B126" t="str">
            <v xml:space="preserve">تجليد يدوى </v>
          </cell>
          <cell r="C126">
            <v>9</v>
          </cell>
          <cell r="D126" t="str">
            <v xml:space="preserve">وراقة الوان </v>
          </cell>
          <cell r="E126">
            <v>1500</v>
          </cell>
          <cell r="F126">
            <v>1800</v>
          </cell>
          <cell r="G126">
            <v>1200</v>
          </cell>
          <cell r="H126">
            <v>600</v>
          </cell>
          <cell r="I126">
            <v>2.5000000000000001E-2</v>
          </cell>
          <cell r="J126">
            <v>15</v>
          </cell>
          <cell r="K126">
            <v>330</v>
          </cell>
        </row>
        <row r="127">
          <cell r="A127">
            <v>9</v>
          </cell>
          <cell r="B127" t="str">
            <v xml:space="preserve">اجازة </v>
          </cell>
          <cell r="C127">
            <v>1</v>
          </cell>
          <cell r="D127" t="str">
            <v xml:space="preserve">اجازة 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>
            <v>10</v>
          </cell>
          <cell r="B128" t="str">
            <v xml:space="preserve">تجهيز </v>
          </cell>
          <cell r="C128">
            <v>1</v>
          </cell>
          <cell r="D128" t="str">
            <v xml:space="preserve">تجهيز 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>
            <v>11</v>
          </cell>
          <cell r="B129" t="str">
            <v>خدمى</v>
          </cell>
          <cell r="C129">
            <v>1</v>
          </cell>
          <cell r="D129" t="str">
            <v xml:space="preserve">خدمى 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Baramou, Mohamed S." refreshedDate="43597.324545370371" createdVersion="6" refreshedVersion="6" minRefreshableVersion="3" recordCount="999">
  <cacheSource type="worksheet">
    <worksheetSource name="Table14"/>
  </cacheSource>
  <cacheFields count="35">
    <cacheField name="التاريخ" numFmtId="176">
      <sharedItems containsNonDate="0" containsString="0" containsBlank="1"/>
    </cacheField>
    <cacheField name="كود الماكينة" numFmtId="0">
      <sharedItems containsNonDate="0" containsString="0" containsBlank="1"/>
    </cacheField>
    <cacheField name="القسم " numFmtId="165">
      <sharedItems count="5">
        <s v="قسم 1"/>
        <s v="قسم 2"/>
        <s v="قسم 3"/>
        <s v="قسم 4"/>
        <s v=""/>
      </sharedItems>
    </cacheField>
    <cacheField name="اسم الماكينة " numFmtId="0">
      <sharedItems count="4">
        <s v="ماكينه 1"/>
        <s v="ماكينه 2"/>
        <s v="ماكينه 3"/>
        <s v=""/>
      </sharedItems>
    </cacheField>
    <cacheField name="كود الصنف" numFmtId="0">
      <sharedItems containsNonDate="0" containsString="0" containsBlank="1"/>
    </cacheField>
    <cacheField name="اسم الصنف" numFmtId="165">
      <sharedItems/>
    </cacheField>
    <cacheField name="كود المعدل" numFmtId="165">
      <sharedItems containsNonDate="0" containsString="0" containsBlank="1"/>
    </cacheField>
    <cacheField name="الزمن المعيارى لانتاج القطعة الواحدة بالدقيقة" numFmtId="165">
      <sharedItems/>
    </cacheField>
    <cacheField name="كمية الانتاج" numFmtId="1">
      <sharedItems containsString="0" containsBlank="1" containsNumber="1" containsInteger="1" minValue="12" maxValue="954"/>
    </cacheField>
    <cacheField name="كمية الخامات بالكيلو" numFmtId="1">
      <sharedItems containsString="0" containsBlank="1" containsNumber="1" containsInteger="1" minValue="5" maxValue="120"/>
    </cacheField>
    <cacheField name="وزن القطعة" numFmtId="168">
      <sharedItems/>
    </cacheField>
    <cacheField name="كمية الهالك" numFmtId="1">
      <sharedItems containsSemiMixedTypes="0" containsString="0" containsNumber="1" containsInteger="1" minValue="0" maxValue="0"/>
    </cacheField>
    <cacheField name="نسبة الهالك %" numFmtId="174">
      <sharedItems containsSemiMixedTypes="0" containsString="0" containsNumber="1" containsInteger="1" minValue="0" maxValue="0"/>
    </cacheField>
    <cacheField name="الوردية" numFmtId="1">
      <sharedItems containsBlank="1"/>
    </cacheField>
    <cacheField name="اجمالى وقت التشغيل بالدقايق" numFmtId="0">
      <sharedItems/>
    </cacheField>
    <cacheField name="راحة بالدقيقة" numFmtId="0">
      <sharedItems containsNonDate="0" containsString="0" containsBlank="1"/>
    </cacheField>
    <cacheField name="عطل بالدقيقة" numFmtId="0">
      <sharedItems containsNonDate="0" containsString="0" containsBlank="1"/>
    </cacheField>
    <cacheField name="تنظيف بالدقيقة" numFmtId="0">
      <sharedItems containsNonDate="0" containsString="0" containsBlank="1"/>
    </cacheField>
    <cacheField name="تسخين / تغيير مقاس بالدقيقة" numFmtId="0">
      <sharedItems containsNonDate="0" containsString="0" containsBlank="1"/>
    </cacheField>
    <cacheField name="عدم توفر خامات بالدقيقة" numFmtId="0">
      <sharedItems containsNonDate="0" containsString="0" containsBlank="1"/>
    </cacheField>
    <cacheField name="اجمالى وقت التوقف بالدقيقة" numFmtId="0">
      <sharedItems containsSemiMixedTypes="0" containsString="0" containsNumber="1" containsInteger="1" minValue="0" maxValue="0"/>
    </cacheField>
    <cacheField name="الوقت الصافى للانتاج بالدقيقة" numFmtId="0">
      <sharedItems/>
    </cacheField>
    <cacheField name="كود العامل" numFmtId="0">
      <sharedItems containsNonDate="0" containsString="0" containsBlank="1"/>
    </cacheField>
    <cacheField name="اسم العامل " numFmtId="0">
      <sharedItems/>
    </cacheField>
    <cacheField name="كود العامل2" numFmtId="0">
      <sharedItems containsNonDate="0" containsString="0" containsBlank="1"/>
    </cacheField>
    <cacheField name="اسم العامل 2" numFmtId="0">
      <sharedItems/>
    </cacheField>
    <cacheField name="كود العامل3" numFmtId="0">
      <sharedItems containsNonDate="0" containsString="0" containsBlank="1"/>
    </cacheField>
    <cacheField name="اسم العامل 3" numFmtId="0">
      <sharedItems/>
    </cacheField>
    <cacheField name="كود العامل4" numFmtId="0">
      <sharedItems containsNonDate="0" containsString="0" containsBlank="1"/>
    </cacheField>
    <cacheField name="اسم العامل 4" numFmtId="0">
      <sharedItems/>
    </cacheField>
    <cacheField name="الكفاءة الانتاجية %" numFmtId="9">
      <sharedItems containsSemiMixedTypes="0" containsString="0" containsNumber="1" containsInteger="1" minValue="0" maxValue="0"/>
    </cacheField>
    <cacheField name="التصليح بالقطعة" numFmtId="10">
      <sharedItems containsNonDate="0" containsString="0" containsBlank="1"/>
    </cacheField>
    <cacheField name="الهالك " numFmtId="0">
      <sharedItems containsNonDate="0" containsString="0" containsBlank="1"/>
    </cacheField>
    <cacheField name="RFT_x000a_%" numFmtId="9">
      <sharedItems containsMixedTypes="1" containsNumber="1" containsInteger="1" minValue="1" maxValue="1"/>
    </cacheField>
    <cacheField name="ملاحظات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99">
  <r>
    <m/>
    <m/>
    <x v="0"/>
    <x v="0"/>
    <m/>
    <s v=""/>
    <m/>
    <s v=""/>
    <n v="12"/>
    <n v="5"/>
    <s v=""/>
    <n v="0"/>
    <n v="0"/>
    <s v="ص"/>
    <s v=""/>
    <m/>
    <m/>
    <m/>
    <m/>
    <m/>
    <n v="0"/>
    <s v="0"/>
    <m/>
    <s v=""/>
    <m/>
    <s v=""/>
    <m/>
    <s v=""/>
    <m/>
    <s v=""/>
    <n v="0"/>
    <m/>
    <m/>
    <n v="1"/>
    <m/>
  </r>
  <r>
    <m/>
    <m/>
    <x v="1"/>
    <x v="1"/>
    <m/>
    <s v=""/>
    <m/>
    <s v=""/>
    <n v="14"/>
    <n v="8"/>
    <s v=""/>
    <n v="0"/>
    <n v="0"/>
    <s v="ص"/>
    <s v=""/>
    <m/>
    <m/>
    <m/>
    <m/>
    <m/>
    <n v="0"/>
    <s v="0"/>
    <m/>
    <s v=""/>
    <m/>
    <s v=""/>
    <m/>
    <s v=""/>
    <m/>
    <s v=""/>
    <n v="0"/>
    <m/>
    <m/>
    <n v="1"/>
    <m/>
  </r>
  <r>
    <m/>
    <m/>
    <x v="2"/>
    <x v="2"/>
    <m/>
    <s v=""/>
    <m/>
    <s v=""/>
    <n v="15"/>
    <n v="10"/>
    <s v=""/>
    <n v="0"/>
    <n v="0"/>
    <s v="م"/>
    <s v=""/>
    <m/>
    <m/>
    <m/>
    <m/>
    <m/>
    <n v="0"/>
    <s v="0"/>
    <m/>
    <s v=""/>
    <m/>
    <s v=""/>
    <m/>
    <s v=""/>
    <m/>
    <s v=""/>
    <n v="0"/>
    <m/>
    <m/>
    <n v="1"/>
    <m/>
  </r>
  <r>
    <m/>
    <m/>
    <x v="3"/>
    <x v="0"/>
    <m/>
    <s v=""/>
    <m/>
    <s v=""/>
    <n v="22"/>
    <n v="8"/>
    <s v=""/>
    <n v="0"/>
    <n v="0"/>
    <m/>
    <s v=""/>
    <m/>
    <m/>
    <m/>
    <m/>
    <m/>
    <n v="0"/>
    <s v="0"/>
    <m/>
    <s v=""/>
    <m/>
    <s v=""/>
    <m/>
    <s v=""/>
    <m/>
    <s v=""/>
    <n v="0"/>
    <m/>
    <m/>
    <n v="1"/>
    <m/>
  </r>
  <r>
    <m/>
    <m/>
    <x v="0"/>
    <x v="1"/>
    <m/>
    <s v=""/>
    <m/>
    <s v=""/>
    <n v="300"/>
    <n v="120"/>
    <s v=""/>
    <n v="0"/>
    <n v="0"/>
    <m/>
    <s v=""/>
    <m/>
    <m/>
    <m/>
    <m/>
    <m/>
    <n v="0"/>
    <s v="0"/>
    <m/>
    <s v=""/>
    <m/>
    <s v=""/>
    <m/>
    <s v=""/>
    <m/>
    <s v=""/>
    <n v="0"/>
    <m/>
    <m/>
    <n v="1"/>
    <m/>
  </r>
  <r>
    <m/>
    <m/>
    <x v="1"/>
    <x v="2"/>
    <m/>
    <s v=""/>
    <m/>
    <s v=""/>
    <n v="12"/>
    <n v="5"/>
    <s v=""/>
    <n v="0"/>
    <n v="0"/>
    <m/>
    <s v=""/>
    <m/>
    <m/>
    <m/>
    <m/>
    <m/>
    <n v="0"/>
    <s v="0"/>
    <m/>
    <s v=""/>
    <m/>
    <s v=""/>
    <m/>
    <s v=""/>
    <m/>
    <s v=""/>
    <n v="0"/>
    <m/>
    <m/>
    <n v="1"/>
    <m/>
  </r>
  <r>
    <m/>
    <m/>
    <x v="2"/>
    <x v="0"/>
    <m/>
    <s v=""/>
    <m/>
    <s v=""/>
    <n v="14"/>
    <n v="7"/>
    <s v=""/>
    <n v="0"/>
    <n v="0"/>
    <m/>
    <s v=""/>
    <m/>
    <m/>
    <m/>
    <m/>
    <m/>
    <n v="0"/>
    <s v="0"/>
    <m/>
    <s v=""/>
    <m/>
    <s v=""/>
    <m/>
    <s v=""/>
    <m/>
    <s v=""/>
    <n v="0"/>
    <m/>
    <m/>
    <n v="1"/>
    <m/>
  </r>
  <r>
    <m/>
    <m/>
    <x v="3"/>
    <x v="1"/>
    <m/>
    <s v=""/>
    <m/>
    <s v=""/>
    <n v="124"/>
    <n v="29"/>
    <s v=""/>
    <n v="0"/>
    <n v="0"/>
    <m/>
    <s v=""/>
    <m/>
    <m/>
    <m/>
    <m/>
    <m/>
    <n v="0"/>
    <s v="0"/>
    <m/>
    <s v=""/>
    <m/>
    <s v=""/>
    <m/>
    <s v=""/>
    <m/>
    <s v=""/>
    <n v="0"/>
    <m/>
    <m/>
    <n v="1"/>
    <m/>
  </r>
  <r>
    <m/>
    <m/>
    <x v="0"/>
    <x v="2"/>
    <m/>
    <s v=""/>
    <m/>
    <s v=""/>
    <n v="22"/>
    <n v="10"/>
    <s v=""/>
    <n v="0"/>
    <n v="0"/>
    <m/>
    <s v=""/>
    <m/>
    <m/>
    <m/>
    <m/>
    <m/>
    <n v="0"/>
    <s v="0"/>
    <m/>
    <s v=""/>
    <m/>
    <s v=""/>
    <m/>
    <s v=""/>
    <m/>
    <s v=""/>
    <n v="0"/>
    <m/>
    <m/>
    <n v="1"/>
    <m/>
  </r>
  <r>
    <m/>
    <m/>
    <x v="1"/>
    <x v="0"/>
    <m/>
    <s v=""/>
    <m/>
    <s v=""/>
    <n v="45"/>
    <n v="47"/>
    <s v=""/>
    <n v="0"/>
    <n v="0"/>
    <m/>
    <s v=""/>
    <m/>
    <m/>
    <m/>
    <m/>
    <m/>
    <n v="0"/>
    <s v="0"/>
    <m/>
    <s v=""/>
    <m/>
    <s v=""/>
    <m/>
    <s v=""/>
    <m/>
    <s v=""/>
    <n v="0"/>
    <m/>
    <m/>
    <n v="1"/>
    <m/>
  </r>
  <r>
    <m/>
    <m/>
    <x v="2"/>
    <x v="1"/>
    <m/>
    <s v=""/>
    <m/>
    <s v=""/>
    <n v="154"/>
    <n v="120"/>
    <s v=""/>
    <n v="0"/>
    <n v="0"/>
    <m/>
    <s v=""/>
    <m/>
    <m/>
    <m/>
    <m/>
    <m/>
    <n v="0"/>
    <s v="0"/>
    <m/>
    <s v=""/>
    <m/>
    <s v=""/>
    <m/>
    <s v=""/>
    <m/>
    <s v=""/>
    <n v="0"/>
    <m/>
    <m/>
    <n v="1"/>
    <m/>
  </r>
  <r>
    <m/>
    <m/>
    <x v="3"/>
    <x v="2"/>
    <m/>
    <s v=""/>
    <m/>
    <s v=""/>
    <n v="254"/>
    <n v="5"/>
    <s v=""/>
    <n v="0"/>
    <n v="0"/>
    <m/>
    <s v=""/>
    <m/>
    <m/>
    <m/>
    <m/>
    <m/>
    <n v="0"/>
    <s v="0"/>
    <m/>
    <s v=""/>
    <m/>
    <s v=""/>
    <m/>
    <s v=""/>
    <m/>
    <s v=""/>
    <n v="0"/>
    <m/>
    <m/>
    <n v="1"/>
    <m/>
  </r>
  <r>
    <m/>
    <m/>
    <x v="0"/>
    <x v="0"/>
    <m/>
    <s v=""/>
    <m/>
    <s v=""/>
    <n v="145"/>
    <n v="7"/>
    <s v=""/>
    <n v="0"/>
    <n v="0"/>
    <m/>
    <s v=""/>
    <m/>
    <m/>
    <m/>
    <m/>
    <m/>
    <n v="0"/>
    <s v="0"/>
    <m/>
    <s v=""/>
    <m/>
    <s v=""/>
    <m/>
    <s v=""/>
    <m/>
    <s v=""/>
    <n v="0"/>
    <m/>
    <m/>
    <n v="1"/>
    <m/>
  </r>
  <r>
    <m/>
    <m/>
    <x v="1"/>
    <x v="1"/>
    <m/>
    <s v=""/>
    <m/>
    <s v=""/>
    <n v="584"/>
    <n v="29"/>
    <s v=""/>
    <n v="0"/>
    <n v="0"/>
    <m/>
    <s v=""/>
    <m/>
    <m/>
    <m/>
    <m/>
    <m/>
    <n v="0"/>
    <s v="0"/>
    <m/>
    <s v=""/>
    <m/>
    <s v=""/>
    <m/>
    <s v=""/>
    <m/>
    <s v=""/>
    <n v="0"/>
    <m/>
    <m/>
    <n v="1"/>
    <m/>
  </r>
  <r>
    <m/>
    <m/>
    <x v="2"/>
    <x v="2"/>
    <m/>
    <s v=""/>
    <m/>
    <s v=""/>
    <n v="754"/>
    <n v="10"/>
    <s v=""/>
    <n v="0"/>
    <n v="0"/>
    <m/>
    <s v=""/>
    <m/>
    <m/>
    <m/>
    <m/>
    <m/>
    <n v="0"/>
    <s v="0"/>
    <m/>
    <s v=""/>
    <m/>
    <s v=""/>
    <m/>
    <s v=""/>
    <m/>
    <s v=""/>
    <n v="0"/>
    <m/>
    <m/>
    <n v="1"/>
    <m/>
  </r>
  <r>
    <m/>
    <m/>
    <x v="3"/>
    <x v="0"/>
    <m/>
    <s v=""/>
    <m/>
    <s v=""/>
    <n v="245"/>
    <n v="47"/>
    <s v=""/>
    <n v="0"/>
    <n v="0"/>
    <m/>
    <s v=""/>
    <m/>
    <m/>
    <m/>
    <m/>
    <m/>
    <n v="0"/>
    <s v="0"/>
    <m/>
    <s v=""/>
    <m/>
    <s v=""/>
    <m/>
    <s v=""/>
    <m/>
    <s v=""/>
    <n v="0"/>
    <m/>
    <m/>
    <n v="1"/>
    <m/>
  </r>
  <r>
    <m/>
    <m/>
    <x v="0"/>
    <x v="1"/>
    <m/>
    <s v=""/>
    <m/>
    <s v=""/>
    <n v="954"/>
    <n v="88"/>
    <s v=""/>
    <n v="0"/>
    <n v="0"/>
    <m/>
    <s v=""/>
    <m/>
    <m/>
    <m/>
    <m/>
    <m/>
    <n v="0"/>
    <s v="0"/>
    <m/>
    <s v=""/>
    <m/>
    <s v=""/>
    <m/>
    <s v=""/>
    <m/>
    <s v=""/>
    <n v="0"/>
    <m/>
    <m/>
    <n v="1"/>
    <m/>
  </r>
  <r>
    <m/>
    <m/>
    <x v="1"/>
    <x v="2"/>
    <m/>
    <s v=""/>
    <m/>
    <s v=""/>
    <n v="268"/>
    <n v="14"/>
    <s v=""/>
    <n v="0"/>
    <n v="0"/>
    <m/>
    <s v=""/>
    <m/>
    <m/>
    <m/>
    <m/>
    <m/>
    <n v="0"/>
    <s v="0"/>
    <m/>
    <s v=""/>
    <m/>
    <s v=""/>
    <m/>
    <s v=""/>
    <m/>
    <s v=""/>
    <n v="0"/>
    <m/>
    <m/>
    <n v="1"/>
    <m/>
  </r>
  <r>
    <m/>
    <m/>
    <x v="2"/>
    <x v="0"/>
    <m/>
    <s v=""/>
    <m/>
    <s v=""/>
    <n v="457"/>
    <n v="25"/>
    <s v=""/>
    <n v="0"/>
    <n v="0"/>
    <m/>
    <s v=""/>
    <m/>
    <m/>
    <m/>
    <m/>
    <m/>
    <n v="0"/>
    <s v="0"/>
    <m/>
    <s v=""/>
    <m/>
    <s v=""/>
    <m/>
    <s v=""/>
    <m/>
    <s v=""/>
    <n v="0"/>
    <m/>
    <m/>
    <n v="1"/>
    <m/>
  </r>
  <r>
    <m/>
    <m/>
    <x v="3"/>
    <x v="1"/>
    <m/>
    <s v=""/>
    <m/>
    <s v=""/>
    <n v="15"/>
    <n v="14"/>
    <s v=""/>
    <n v="0"/>
    <n v="0"/>
    <m/>
    <s v=""/>
    <m/>
    <m/>
    <m/>
    <m/>
    <m/>
    <n v="0"/>
    <s v="0"/>
    <m/>
    <s v=""/>
    <m/>
    <s v=""/>
    <m/>
    <s v=""/>
    <m/>
    <s v=""/>
    <n v="0"/>
    <m/>
    <m/>
    <n v="1"/>
    <m/>
  </r>
  <r>
    <m/>
    <m/>
    <x v="0"/>
    <x v="2"/>
    <m/>
    <s v=""/>
    <m/>
    <s v=""/>
    <n v="22"/>
    <n v="75"/>
    <s v=""/>
    <n v="0"/>
    <n v="0"/>
    <m/>
    <s v=""/>
    <m/>
    <m/>
    <m/>
    <m/>
    <m/>
    <n v="0"/>
    <s v="0"/>
    <m/>
    <s v=""/>
    <m/>
    <s v=""/>
    <m/>
    <s v=""/>
    <m/>
    <s v=""/>
    <n v="0"/>
    <m/>
    <m/>
    <n v="1"/>
    <m/>
  </r>
  <r>
    <m/>
    <m/>
    <x v="1"/>
    <x v="0"/>
    <m/>
    <s v=""/>
    <m/>
    <s v=""/>
    <n v="300"/>
    <n v="65"/>
    <s v=""/>
    <n v="0"/>
    <n v="0"/>
    <m/>
    <s v=""/>
    <m/>
    <m/>
    <m/>
    <m/>
    <m/>
    <n v="0"/>
    <s v="0"/>
    <m/>
    <s v=""/>
    <m/>
    <s v=""/>
    <m/>
    <s v=""/>
    <m/>
    <s v=""/>
    <n v="0"/>
    <m/>
    <m/>
    <n v="1"/>
    <m/>
  </r>
  <r>
    <m/>
    <m/>
    <x v="2"/>
    <x v="1"/>
    <m/>
    <s v=""/>
    <m/>
    <s v=""/>
    <n v="12"/>
    <n v="24"/>
    <s v=""/>
    <n v="0"/>
    <n v="0"/>
    <m/>
    <s v=""/>
    <m/>
    <m/>
    <m/>
    <m/>
    <m/>
    <n v="0"/>
    <s v="0"/>
    <m/>
    <s v=""/>
    <m/>
    <s v=""/>
    <m/>
    <s v=""/>
    <m/>
    <s v=""/>
    <n v="0"/>
    <m/>
    <m/>
    <n v="1"/>
    <m/>
  </r>
  <r>
    <m/>
    <m/>
    <x v="3"/>
    <x v="2"/>
    <m/>
    <s v=""/>
    <m/>
    <s v=""/>
    <n v="14"/>
    <n v="25"/>
    <s v=""/>
    <n v="0"/>
    <n v="0"/>
    <m/>
    <s v=""/>
    <m/>
    <m/>
    <m/>
    <m/>
    <m/>
    <n v="0"/>
    <s v="0"/>
    <m/>
    <s v=""/>
    <m/>
    <s v=""/>
    <m/>
    <s v=""/>
    <m/>
    <s v=""/>
    <n v="0"/>
    <m/>
    <m/>
    <n v="1"/>
    <m/>
  </r>
  <r>
    <m/>
    <m/>
    <x v="2"/>
    <x v="2"/>
    <m/>
    <s v=""/>
    <m/>
    <s v=""/>
    <n v="124"/>
    <n v="14"/>
    <s v=""/>
    <n v="0"/>
    <n v="0"/>
    <m/>
    <s v=""/>
    <m/>
    <m/>
    <m/>
    <m/>
    <m/>
    <n v="0"/>
    <s v="0"/>
    <m/>
    <s v=""/>
    <m/>
    <s v=""/>
    <m/>
    <s v=""/>
    <m/>
    <s v=""/>
    <n v="0"/>
    <m/>
    <m/>
    <n v="1"/>
    <m/>
  </r>
  <r>
    <m/>
    <m/>
    <x v="3"/>
    <x v="0"/>
    <m/>
    <s v=""/>
    <m/>
    <s v=""/>
    <n v="22"/>
    <n v="75"/>
    <s v=""/>
    <n v="0"/>
    <n v="0"/>
    <m/>
    <s v=""/>
    <m/>
    <m/>
    <m/>
    <m/>
    <m/>
    <n v="0"/>
    <s v="0"/>
    <m/>
    <s v=""/>
    <m/>
    <s v=""/>
    <m/>
    <s v=""/>
    <m/>
    <s v=""/>
    <n v="0"/>
    <m/>
    <m/>
    <n v="1"/>
    <m/>
  </r>
  <r>
    <m/>
    <m/>
    <x v="0"/>
    <x v="1"/>
    <m/>
    <s v=""/>
    <m/>
    <s v=""/>
    <n v="45"/>
    <n v="65"/>
    <s v=""/>
    <n v="0"/>
    <n v="0"/>
    <m/>
    <s v=""/>
    <m/>
    <m/>
    <m/>
    <m/>
    <m/>
    <n v="0"/>
    <s v="0"/>
    <m/>
    <s v=""/>
    <m/>
    <s v=""/>
    <m/>
    <s v=""/>
    <m/>
    <s v=""/>
    <n v="0"/>
    <m/>
    <m/>
    <n v="1"/>
    <m/>
  </r>
  <r>
    <m/>
    <m/>
    <x v="1"/>
    <x v="2"/>
    <m/>
    <s v=""/>
    <m/>
    <s v=""/>
    <n v="154"/>
    <n v="24"/>
    <s v=""/>
    <n v="0"/>
    <n v="0"/>
    <m/>
    <s v=""/>
    <m/>
    <m/>
    <m/>
    <m/>
    <m/>
    <n v="0"/>
    <s v="0"/>
    <m/>
    <s v=""/>
    <m/>
    <s v=""/>
    <m/>
    <s v=""/>
    <m/>
    <s v=""/>
    <n v="0"/>
    <m/>
    <m/>
    <n v="1"/>
    <m/>
  </r>
  <r>
    <m/>
    <m/>
    <x v="2"/>
    <x v="0"/>
    <m/>
    <s v=""/>
    <m/>
    <s v=""/>
    <n v="254"/>
    <n v="14"/>
    <s v=""/>
    <n v="0"/>
    <n v="0"/>
    <m/>
    <s v=""/>
    <m/>
    <m/>
    <m/>
    <m/>
    <m/>
    <n v="0"/>
    <s v="0"/>
    <m/>
    <s v=""/>
    <m/>
    <s v=""/>
    <m/>
    <s v=""/>
    <m/>
    <s v=""/>
    <n v="0"/>
    <m/>
    <m/>
    <n v="1"/>
    <m/>
  </r>
  <r>
    <m/>
    <m/>
    <x v="3"/>
    <x v="1"/>
    <m/>
    <s v=""/>
    <m/>
    <s v=""/>
    <n v="145"/>
    <n v="21"/>
    <s v=""/>
    <n v="0"/>
    <n v="0"/>
    <m/>
    <s v=""/>
    <m/>
    <m/>
    <m/>
    <m/>
    <m/>
    <n v="0"/>
    <s v="0"/>
    <m/>
    <s v=""/>
    <m/>
    <s v=""/>
    <m/>
    <s v=""/>
    <m/>
    <s v=""/>
    <n v="0"/>
    <m/>
    <m/>
    <n v="1"/>
    <m/>
  </r>
  <r>
    <m/>
    <m/>
    <x v="0"/>
    <x v="1"/>
    <m/>
    <s v=""/>
    <m/>
    <s v=""/>
    <n v="584"/>
    <n v="55"/>
    <s v=""/>
    <n v="0"/>
    <n v="0"/>
    <m/>
    <s v=""/>
    <m/>
    <m/>
    <m/>
    <m/>
    <m/>
    <n v="0"/>
    <s v="0"/>
    <m/>
    <s v=""/>
    <m/>
    <s v=""/>
    <m/>
    <s v=""/>
    <m/>
    <s v=""/>
    <n v="0"/>
    <m/>
    <m/>
    <n v="1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  <r>
    <m/>
    <m/>
    <x v="4"/>
    <x v="3"/>
    <m/>
    <s v=""/>
    <m/>
    <s v=""/>
    <m/>
    <m/>
    <s v=""/>
    <n v="0"/>
    <n v="0"/>
    <m/>
    <s v=""/>
    <m/>
    <m/>
    <m/>
    <m/>
    <m/>
    <n v="0"/>
    <s v="0"/>
    <m/>
    <s v=""/>
    <m/>
    <s v=""/>
    <m/>
    <s v=""/>
    <m/>
    <s v=""/>
    <n v="0"/>
    <m/>
    <m/>
    <s v="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3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outline="1" outlineData="1" compactData="0" multipleFieldFilters="0">
  <location ref="A3:D22" firstHeaderRow="0" firstDataRow="1" firstDataCol="2"/>
  <pivotFields count="35">
    <pivotField compact="0" showAll="0"/>
    <pivotField compact="0" showAll="0"/>
    <pivotField axis="axisRow" compact="0" showAll="0">
      <items count="6">
        <item x="4"/>
        <item x="0"/>
        <item x="1"/>
        <item x="2"/>
        <item x="3"/>
        <item t="default"/>
      </items>
    </pivotField>
    <pivotField axis="axisRow" compact="0" showAll="0">
      <items count="5">
        <item x="3"/>
        <item x="0"/>
        <item x="1"/>
        <item x="2"/>
        <item t="default"/>
      </items>
    </pivotField>
    <pivotField compact="0" showAll="0"/>
    <pivotField compact="0" showAll="0"/>
    <pivotField compact="0" showAll="0"/>
    <pivotField compact="0" showAll="0"/>
    <pivotField dataField="1" compact="0" showAll="0"/>
    <pivotField dataField="1" compact="0" showAll="0"/>
    <pivotField compact="0" showAll="0"/>
    <pivotField compact="0" numFmtId="1" showAll="0"/>
    <pivotField compact="0" numFmtId="174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numFmtId="9" showAll="0"/>
    <pivotField compact="0" showAll="0"/>
    <pivotField compact="0" showAll="0"/>
    <pivotField compact="0" showAll="0"/>
    <pivotField compact="0" showAll="0"/>
  </pivotFields>
  <rowFields count="2">
    <field x="2"/>
    <field x="3"/>
  </rowFields>
  <rowItems count="19">
    <i>
      <x/>
    </i>
    <i r="1">
      <x/>
    </i>
    <i>
      <x v="1"/>
    </i>
    <i r="1">
      <x v="1"/>
    </i>
    <i r="1">
      <x v="2"/>
    </i>
    <i r="1">
      <x v="3"/>
    </i>
    <i>
      <x v="2"/>
    </i>
    <i r="1">
      <x v="1"/>
    </i>
    <i r="1">
      <x v="2"/>
    </i>
    <i r="1">
      <x v="3"/>
    </i>
    <i>
      <x v="3"/>
    </i>
    <i r="1">
      <x v="1"/>
    </i>
    <i r="1">
      <x v="2"/>
    </i>
    <i r="1">
      <x v="3"/>
    </i>
    <i>
      <x v="4"/>
    </i>
    <i r="1">
      <x v="1"/>
    </i>
    <i r="1">
      <x v="2"/>
    </i>
    <i r="1"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كمية الانتاج" fld="8" baseField="2" baseItem="0"/>
    <dataField name="Sum of كمية الخامات بالكيلو" fld="9" baseField="2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2" name="Table2" displayName="Table2" ref="A1:K100" totalsRowShown="0" headerRowDxfId="124" dataDxfId="122" headerRowBorderDxfId="123" tableBorderDxfId="121" totalsRowBorderDxfId="120">
  <autoFilter ref="A1:K100"/>
  <tableColumns count="11">
    <tableColumn id="1" name="كود" dataDxfId="119"/>
    <tableColumn id="2" name="القسم" dataDxfId="118"/>
    <tableColumn id="3" name="اسم الماكينة" dataDxfId="117"/>
    <tableColumn id="4" name="كود الصنف" dataDxfId="116"/>
    <tableColumn id="5" name="اسم الصنف" dataDxfId="115"/>
    <tableColumn id="6" name="المعدل اليومى" dataDxfId="114"/>
    <tableColumn id="7" name="المعدل بالدقيقة" dataDxfId="113">
      <calculatedColumnFormula>IFERROR((9*60)/F2,"")</calculatedColumnFormula>
    </tableColumn>
    <tableColumn id="8" name="المعدل بالدقيقة 2" dataDxfId="112"/>
    <tableColumn id="9" name="وصف الأنتاجية" dataDxfId="111"/>
    <tableColumn id="10" name="الوصف" dataDxfId="110"/>
    <tableColumn id="11" name="BOM" dataDxfId="109" dataCellStyle="Comm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1:AC3187" totalsRowShown="0" headerRowDxfId="105" dataDxfId="104">
  <autoFilter ref="A1:AC3187">
    <filterColumn colId="4">
      <filters>
        <filter val="30"/>
      </filters>
    </filterColumn>
  </autoFilter>
  <sortState ref="A2:AA3188">
    <sortCondition ref="A1:A3188"/>
  </sortState>
  <tableColumns count="29">
    <tableColumn id="1" name="التاريخ" dataDxfId="103"/>
    <tableColumn id="4" name="كود الماكينة" dataDxfId="102"/>
    <tableColumn id="2" name="القسم " dataDxfId="101">
      <calculatedColumnFormula>IFERROR(VLOOKUP(B2,المنتجات!$A:$B,2,0),"")</calculatedColumnFormula>
    </tableColumn>
    <tableColumn id="6" name="اسم الماكينة " dataDxfId="100">
      <calculatedColumnFormula>IFERROR(VLOOKUP(B2,المنتجات!#REF!,3,0),"")</calculatedColumnFormula>
    </tableColumn>
    <tableColumn id="7" name="كود العامل" dataDxfId="99"/>
    <tableColumn id="8" name="اسم العامل " dataDxfId="98">
      <calculatedColumnFormula>IFERROR(VLOOKUP(Table1[[#This Row],[كود العامل]],العاملين!A$1:C$100,2,0),"")</calculatedColumnFormula>
    </tableColumn>
    <tableColumn id="27" name="الوظيفة" dataDxfId="97">
      <calculatedColumnFormula>IFERROR(VLOOKUP(Table1[[#This Row],[كود العامل]],العاملين!$A$1:$C$100,3,FALSE),"")</calculatedColumnFormula>
    </tableColumn>
    <tableColumn id="9" name="كود الصنف" dataDxfId="96"/>
    <tableColumn id="28" name="اسم الصنف" dataDxfId="95">
      <calculatedColumnFormula>IFERROR(VLOOKUP(Table1[[#This Row],[كود الصنف]],المنتجات!$D:$E,2,0),"")</calculatedColumnFormula>
    </tableColumn>
    <tableColumn id="11" name="الزمن المعيارى لانتاج القطعة الواحدة بالدقيقة" dataDxfId="94">
      <calculatedColumnFormula>IFERROR(VLOOKUP(H2,المنتجات!$D:$G,4,0),"")</calculatedColumnFormula>
    </tableColumn>
    <tableColumn id="12" name="كمية الأنتاج بالقطعة" dataDxfId="93"/>
    <tableColumn id="10" name="كمية الخامات بالكيلو" dataDxfId="92"/>
    <tableColumn id="13" name="وزن القطعة" dataDxfId="91">
      <calculatedColumnFormula>IF(VLOOKUP(Table1[[#This Row],[كود الصنف]],المنتجات!$D:$K,8,0)=0,"",(VLOOKUP(Table1[[#This Row],[كود الصنف]],المنتجات!$D:$K,8,0)))</calculatedColumnFormula>
    </tableColumn>
    <tableColumn id="29" name="الهالك بالقطعة" dataDxfId="90">
      <calculatedColumnFormula>IFERROR((Table1[[#This Row],[كمية الخامات بالكيلو]]/Table1[[#This Row],[وزن القطعة]])-Table1[[#This Row],[كمية الأنتاج بالقطعة]],0)</calculatedColumnFormula>
    </tableColumn>
    <tableColumn id="15" name="الوردية" dataDxfId="89"/>
    <tableColumn id="14" name="اجمالى وقت التشغيل بالدقايق" dataDxfId="88">
      <calculatedColumnFormula>IFERROR(VLOOKUP(Table1[[#This Row],[كود العامل]],العاملين!$A$1:$D$100,4,0),"")</calculatedColumnFormula>
    </tableColumn>
    <tableColumn id="16" name="راحة بالدقيقة" dataDxfId="87">
      <calculatedColumnFormula>IF(Table1[[#This Row],[كود العامل]]&gt;0,60,"")</calculatedColumnFormula>
    </tableColumn>
    <tableColumn id="17" name="عطل بالدقيقة" dataDxfId="86"/>
    <tableColumn id="18" name="تنظيف بالدقيقة" dataDxfId="85"/>
    <tableColumn id="19" name="تسخين / تغيير بكر / تغيير مقاس بالدقيقة" dataDxfId="84"/>
    <tableColumn id="20" name="عدم توفر خامات بالدقيقة" dataDxfId="83"/>
    <tableColumn id="21" name="اجمالى وقت التوقف بالدقيقة" dataDxfId="82">
      <calculatedColumnFormula>SUM(Q2:U2)</calculatedColumnFormula>
    </tableColumn>
    <tableColumn id="22" name="الوقت الصافى للانتاج بالدقيقة" dataDxfId="81">
      <calculatedColumnFormula>IFERROR(Table1[[#This Row],[اجمالى وقت التشغيل بالدقايق]]-Table1[[#This Row],[اجمالى وقت التوقف بالدقيقة]],"0")</calculatedColumnFormula>
    </tableColumn>
    <tableColumn id="23" name="الكفاءة الانتاجية " dataDxfId="80" dataCellStyle="Percent">
      <calculatedColumnFormula>IFERROR((Table1[[#This Row],[كمية الأنتاج بالقطعة]]*Table1[[#This Row],[الزمن المعيارى لانتاج القطعة الواحدة بالدقيقة]])/W2,0%)</calculatedColumnFormula>
    </tableColumn>
    <tableColumn id="24" name="التصليح بالقطعة" dataDxfId="79"/>
    <tableColumn id="25" name="الهالك " dataDxfId="78"/>
    <tableColumn id="26" name="RFT_x000a_%" dataDxfId="77">
      <calculatedColumnFormula>IFERROR(Table1[[#This Row],[كمية الأنتاج بالقطعة]]/(Table1[[#This Row],[كمية الأنتاج بالقطعة]]+Z2+Y2),"")</calculatedColumnFormula>
    </tableColumn>
    <tableColumn id="30" name="ملاحظات" dataDxfId="76"/>
    <tableColumn id="5" name="غياب" dataDxfId="75"/>
  </tableColumns>
  <tableStyleInfo name="TableStyleMedium16" showFirstColumn="0" showLastColumn="0" showRowStripes="1" showColumnStripes="0"/>
</table>
</file>

<file path=xl/tables/table3.xml><?xml version="1.0" encoding="utf-8"?>
<table xmlns="http://schemas.openxmlformats.org/spreadsheetml/2006/main" id="5" name="Table5" displayName="Table5" ref="A1:R100" totalsRowShown="0" headerRowDxfId="74" dataDxfId="72" headerRowBorderDxfId="73">
  <autoFilter ref="A1:R100"/>
  <tableColumns count="18">
    <tableColumn id="1" name="م" dataDxfId="71"/>
    <tableColumn id="2" name="اسماء العاملين " dataDxfId="70"/>
    <tableColumn id="3" name="الوظيفة " dataDxfId="69"/>
    <tableColumn id="4" name="عدد ساعات العمل" dataDxfId="68"/>
    <tableColumn id="5" name="الوردية" dataDxfId="67"/>
    <tableColumn id="6" name="Column1" dataDxfId="66"/>
    <tableColumn id="7" name="القسم" dataDxfId="65"/>
    <tableColumn id="8" name="اسماء العاملين بالمصنع" dataDxfId="64"/>
    <tableColumn id="9" name="م4" dataDxfId="63"/>
    <tableColumn id="10" name="الوظيفة 5" dataDxfId="62"/>
    <tableColumn id="11" name="الحافز" dataDxfId="61"/>
    <tableColumn id="12" name="القيمة" dataDxfId="60"/>
    <tableColumn id="13" name="Column6" dataDxfId="59"/>
    <tableColumn id="14" name="م " dataDxfId="58"/>
    <tableColumn id="15" name="كود الماكينة " dataDxfId="57"/>
    <tableColumn id="16" name="اسم الماكينة " dataDxfId="56"/>
    <tableColumn id="17" name="Column7" dataDxfId="55"/>
    <tableColumn id="18" name="Column8" dataDxfId="5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3" name="Table14" displayName="Table14" ref="A1:AI1000" totalsRowShown="0" headerRowDxfId="47" dataDxfId="46">
  <autoFilter ref="A1:AI1000"/>
  <sortState ref="A24:AJ306">
    <sortCondition descending="1" ref="AB1:AB2841"/>
  </sortState>
  <tableColumns count="35">
    <tableColumn id="1" name="التاريخ" dataDxfId="45"/>
    <tableColumn id="4" name="كود الماكينة" dataDxfId="44"/>
    <tableColumn id="2" name="القسم " dataDxfId="43">
      <calculatedColumnFormula>IFERROR(VLOOKUP(B2,المنتجات!$A:$B,2,0),"")</calculatedColumnFormula>
    </tableColumn>
    <tableColumn id="6" name="اسم الماكينة " dataDxfId="42">
      <calculatedColumnFormula>IFERROR(VLOOKUP(B2,المنتجات!$A:$C,3,0),"")</calculatedColumnFormula>
    </tableColumn>
    <tableColumn id="9" name="كود الصنف" dataDxfId="41"/>
    <tableColumn id="28" name="اسم الصنف" dataDxfId="40">
      <calculatedColumnFormula>IFERROR(VLOOKUP(Table14[[#This Row],[كود الصنف]],المنتجات!$D:$E,2,0),"")</calculatedColumnFormula>
    </tableColumn>
    <tableColumn id="5" name="كود المعدل" dataDxfId="39"/>
    <tableColumn id="11" name="الزمن المعيارى لانتاج القطعة الواحدة بالدقيقة" dataDxfId="38">
      <calculatedColumnFormula>IFERROR(IF(G2&lt;=1,VLOOKUP(Table14[[#This Row],[كود الصنف]],Table2[[كود الصنف]:[المعدل بالدقيقة 2]],4,0),VLOOKUP(Table14[[#This Row],[كود الصنف]],Table2[[كود الصنف]:[المعدل بالدقيقة 2]],5,0)),0)</calculatedColumnFormula>
    </tableColumn>
    <tableColumn id="12" name="كمية الانتاج" dataDxfId="37"/>
    <tableColumn id="10" name="كمية الخامات بالكيلو" dataDxfId="36"/>
    <tableColumn id="13" name="وزن القطعة" dataDxfId="35">
      <calculatedColumnFormula>IF(VLOOKUP(Table14[[#This Row],[كود الصنف]],المنتجات!$D:$K,8,0)=0,"",(VLOOKUP(Table14[[#This Row],[كود الصنف]],المنتجات!$D:$K,8,0)))</calculatedColumnFormula>
    </tableColumn>
    <tableColumn id="29" name="كمية الهالك" dataDxfId="34">
      <calculatedColumnFormula>IFERROR((Table14[[#This Row],[كمية الخامات بالكيلو]]/Table14[[#This Row],[وزن القطعة]])-Table14[[#This Row],[كمية الانتاج]],0)</calculatedColumnFormula>
    </tableColumn>
    <tableColumn id="3" name="نسبة الهالك %" dataDxfId="33" dataCellStyle="Percent">
      <calculatedColumnFormula>IFERROR(Table14[[#This Row],[كمية الهالك]]/(Table14[[#This Row],[كمية الخامات بالكيلو]]/Table14[[#This Row],[وزن القطعة]]),0)</calculatedColumnFormula>
    </tableColumn>
    <tableColumn id="15" name="الوردية" dataDxfId="32">
      <calculatedColumnFormula>IFERROR(VLOOKUP(Table14[[#This Row],[كود العامل]],العاملين!A$1:E$100,5,0),"")</calculatedColumnFormula>
    </tableColumn>
    <tableColumn id="14" name="اجمالى وقت التشغيل بالدقايق" dataDxfId="31">
      <calculatedColumnFormula>IFERROR(VLOOKUP(Table14[[#This Row],[كود العامل]],العاملين!$A$1:$D$100,4,0),"")</calculatedColumnFormula>
    </tableColumn>
    <tableColumn id="16" name="راحة بالدقيقة" dataDxfId="30">
      <calculatedColumnFormula>IF(Table14[[#This Row],[كود العامل]]&gt;0,60,"")</calculatedColumnFormula>
    </tableColumn>
    <tableColumn id="17" name="عطل بالدقيقة" dataDxfId="29"/>
    <tableColumn id="18" name="تنظيف بالدقيقة" dataDxfId="28"/>
    <tableColumn id="19" name="تسخين / تغيير مقاس بالدقيقة" dataDxfId="27"/>
    <tableColumn id="20" name="عدم توفر خامات بالدقيقة" dataDxfId="26"/>
    <tableColumn id="21" name="اجمالى وقت التوقف بالدقيقة" dataDxfId="25">
      <calculatedColumnFormula>SUM(P2:T2)</calculatedColumnFormula>
    </tableColumn>
    <tableColumn id="22" name="الوقت الصافى للانتاج بالدقيقة" dataDxfId="24">
      <calculatedColumnFormula>IFERROR(Table14[[#This Row],[اجمالى وقت التشغيل بالدقايق]]-Table14[[#This Row],[اجمالى وقت التوقف بالدقيقة]],"0")</calculatedColumnFormula>
    </tableColumn>
    <tableColumn id="7" name="كود العامل" dataDxfId="23"/>
    <tableColumn id="8" name="اسم العامل " dataDxfId="22">
      <calculatedColumnFormula>IFERROR(VLOOKUP(Table14[[#This Row],[كود العامل]],العاملين!A$1:C$100,2,0),"")</calculatedColumnFormula>
    </tableColumn>
    <tableColumn id="38" name="كود العامل2" dataDxfId="21"/>
    <tableColumn id="39" name="اسم العامل 2" dataDxfId="20">
      <calculatedColumnFormula>IFERROR(VLOOKUP(Table14[[#This Row],[كود العامل2]],العاملين!$A:$C,2,0),"")</calculatedColumnFormula>
    </tableColumn>
    <tableColumn id="40" name="كود العامل3" dataDxfId="19"/>
    <tableColumn id="41" name="اسم العامل 3" dataDxfId="18">
      <calculatedColumnFormula>IFERROR(VLOOKUP(Table14[[#This Row],[كود العامل3]],العاملين!$A:$C,2,0),"")</calculatedColumnFormula>
    </tableColumn>
    <tableColumn id="42" name="كود العامل4" dataDxfId="17"/>
    <tableColumn id="43" name="اسم العامل 4" dataDxfId="16">
      <calculatedColumnFormula>IFERROR(VLOOKUP(Table14[[#This Row],[كود العامل4]],العاملين!$A:$C,2,0),"")</calculatedColumnFormula>
    </tableColumn>
    <tableColumn id="23" name="الكفاءة الانتاجية %" dataDxfId="15" dataCellStyle="Percent">
      <calculatedColumnFormula>IFERROR((Table14[[#This Row],[كمية الانتاج]]*Table14[[#This Row],[الزمن المعيارى لانتاج القطعة الواحدة بالدقيقة]])/V2,0%)</calculatedColumnFormula>
    </tableColumn>
    <tableColumn id="24" name="التصليح بالقطعة" dataDxfId="14"/>
    <tableColumn id="25" name="الهالك " dataDxfId="13"/>
    <tableColumn id="26" name="RFT_x000a_%" dataDxfId="12">
      <calculatedColumnFormula>IFERROR(Table14[[#This Row],[كمية الانتاج]]/(Table14[[#This Row],[كمية الانتاج]]+AG2+AF2),"")</calculatedColumnFormula>
    </tableColumn>
    <tableColumn id="30" name="ملاحظات" dataDxfId="11"/>
  </tableColumns>
  <tableStyleInfo name="TableStyleMedium16" showFirstColumn="0" showLastColumn="0" showRowStripes="1" showColumnStripes="0"/>
</table>
</file>

<file path=xl/tables/table5.xml><?xml version="1.0" encoding="utf-8"?>
<table xmlns="http://schemas.openxmlformats.org/spreadsheetml/2006/main" id="4" name="Table4" displayName="Table4" ref="A1:F41" totalsRowShown="0" headerRowDxfId="10" dataDxfId="8" headerRowBorderDxfId="9" tableBorderDxfId="7" totalsRowBorderDxfId="6">
  <autoFilter ref="A1:F41"/>
  <sortState ref="A2:F39">
    <sortCondition ref="A1:A39"/>
  </sortState>
  <tableColumns count="6">
    <tableColumn id="1" name="إسم العامل" dataDxfId="5"/>
    <tableColumn id="2" name="عامل 1" dataDxfId="4" dataCellStyle="Percent">
      <calculatedColumnFormula>IFERROR(AVERAGEIF('صالة الانتاج'!$X:$AF,'الكفاءة الأنتاجية'!A2,'صالة الانتاج'!$AE:$AE),"")</calculatedColumnFormula>
    </tableColumn>
    <tableColumn id="3" name="عامل 2" dataDxfId="3" dataCellStyle="Percent">
      <calculatedColumnFormula>IFERROR(AVERAGEIF('صالة الانتاج'!$Z:$AF,'الكفاءة الأنتاجية'!A2,'صالة الانتاج'!$AE:$AE),"")</calculatedColumnFormula>
    </tableColumn>
    <tableColumn id="4" name="عامل 3" dataDxfId="2" dataCellStyle="Percent">
      <calculatedColumnFormula>IFERROR(AVERAGEIF('صالة الانتاج'!$AB:$AF,'الكفاءة الأنتاجية'!A2,'صالة الانتاج'!$AE:$AE),"")</calculatedColumnFormula>
    </tableColumn>
    <tableColumn id="5" name="عامل 4" dataDxfId="1" dataCellStyle="Percent">
      <calculatedColumnFormula>IFERROR(AVERAGEIF('صالة الانتاج'!$AD:$AF,'الكفاءة الأنتاجية'!A2,'صالة الانتاج'!$AE:$AE),"")</calculatedColumnFormula>
    </tableColumn>
    <tableColumn id="6" name="الكفاءة الأنتاجية %" dataDxfId="0">
      <calculatedColumnFormula>AVERAGE(B2:E2)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409"/>
  <sheetViews>
    <sheetView rightToLeft="1" zoomScale="115" zoomScaleNormal="115" workbookViewId="0">
      <pane ySplit="1" topLeftCell="A2" activePane="bottomLeft" state="frozen"/>
      <selection pane="bottomLeft" activeCell="A2" sqref="A2"/>
    </sheetView>
  </sheetViews>
  <sheetFormatPr defaultColWidth="0" defaultRowHeight="15" zeroHeight="1"/>
  <cols>
    <col min="1" max="1" width="6.85546875" style="27" customWidth="1"/>
    <col min="2" max="2" width="9.140625" style="20" customWidth="1"/>
    <col min="3" max="3" width="22.140625" style="20" bestFit="1" customWidth="1"/>
    <col min="4" max="4" width="11.42578125" style="20" customWidth="1"/>
    <col min="5" max="5" width="26.5703125" style="20" customWidth="1"/>
    <col min="6" max="6" width="16.42578125" style="20" customWidth="1"/>
    <col min="7" max="7" width="13.85546875" style="20" customWidth="1"/>
    <col min="8" max="8" width="17.7109375" style="20" customWidth="1"/>
    <col min="9" max="9" width="46.85546875" style="20" bestFit="1" customWidth="1"/>
    <col min="10" max="10" width="15.140625" style="20" bestFit="1" customWidth="1"/>
    <col min="11" max="11" width="11" style="28" bestFit="1" customWidth="1"/>
    <col min="12" max="16384" width="9.140625" style="20" hidden="1"/>
  </cols>
  <sheetData>
    <row r="1" spans="1:11" ht="45" customHeight="1" thickBot="1">
      <c r="A1" s="130" t="s">
        <v>164</v>
      </c>
      <c r="B1" s="130" t="s">
        <v>32</v>
      </c>
      <c r="C1" s="131" t="s">
        <v>33</v>
      </c>
      <c r="D1" s="131" t="s">
        <v>18</v>
      </c>
      <c r="E1" s="131" t="s">
        <v>19</v>
      </c>
      <c r="F1" s="131" t="s">
        <v>34</v>
      </c>
      <c r="G1" s="131" t="s">
        <v>35</v>
      </c>
      <c r="H1" s="131" t="s">
        <v>151</v>
      </c>
      <c r="I1" s="131" t="s">
        <v>140</v>
      </c>
      <c r="J1" s="132" t="s">
        <v>163</v>
      </c>
      <c r="K1" s="133" t="s">
        <v>84</v>
      </c>
    </row>
    <row r="2" spans="1:11" ht="15.75">
      <c r="A2" s="71">
        <v>1001</v>
      </c>
      <c r="B2" s="72"/>
      <c r="C2" s="72"/>
      <c r="D2" s="72"/>
      <c r="E2" s="73"/>
      <c r="F2" s="72"/>
      <c r="G2" s="72" t="str">
        <f>IFERROR((11*60)/F2,"")</f>
        <v/>
      </c>
      <c r="H2" s="59"/>
      <c r="I2" s="73" t="s">
        <v>165</v>
      </c>
      <c r="J2" s="74" t="s">
        <v>82</v>
      </c>
      <c r="K2" s="129"/>
    </row>
    <row r="3" spans="1:11" ht="15.75">
      <c r="A3" s="29">
        <v>1002</v>
      </c>
      <c r="B3" s="30"/>
      <c r="C3" s="30"/>
      <c r="D3" s="30"/>
      <c r="E3" s="31"/>
      <c r="F3" s="30"/>
      <c r="G3" s="30" t="str">
        <f t="shared" ref="G3:G19" si="0">IFERROR((11*60)/F3,"")</f>
        <v/>
      </c>
      <c r="H3" s="58"/>
      <c r="I3" s="31" t="s">
        <v>166</v>
      </c>
      <c r="J3" s="32" t="s">
        <v>82</v>
      </c>
      <c r="K3" s="33"/>
    </row>
    <row r="4" spans="1:11" ht="15.75">
      <c r="A4" s="29">
        <v>1003</v>
      </c>
      <c r="B4" s="30"/>
      <c r="C4" s="30"/>
      <c r="D4" s="30"/>
      <c r="E4" s="31"/>
      <c r="F4" s="30"/>
      <c r="G4" s="30" t="str">
        <f t="shared" si="0"/>
        <v/>
      </c>
      <c r="H4" s="58"/>
      <c r="I4" s="31"/>
      <c r="J4" s="32" t="s">
        <v>82</v>
      </c>
      <c r="K4" s="33"/>
    </row>
    <row r="5" spans="1:11" ht="15.75">
      <c r="A5" s="29">
        <v>1004</v>
      </c>
      <c r="B5" s="30"/>
      <c r="C5" s="30"/>
      <c r="D5" s="30"/>
      <c r="E5" s="31"/>
      <c r="F5" s="30"/>
      <c r="G5" s="30" t="str">
        <f t="shared" si="0"/>
        <v/>
      </c>
      <c r="H5" s="58"/>
      <c r="I5" s="31"/>
      <c r="J5" s="32" t="s">
        <v>82</v>
      </c>
      <c r="K5" s="33"/>
    </row>
    <row r="6" spans="1:11" ht="15.75">
      <c r="A6" s="29">
        <v>1005</v>
      </c>
      <c r="B6" s="30"/>
      <c r="C6" s="30"/>
      <c r="D6" s="30"/>
      <c r="E6" s="31"/>
      <c r="F6" s="30"/>
      <c r="G6" s="30" t="str">
        <f t="shared" si="0"/>
        <v/>
      </c>
      <c r="H6" s="58"/>
      <c r="I6" s="31"/>
      <c r="J6" s="32" t="s">
        <v>82</v>
      </c>
      <c r="K6" s="33"/>
    </row>
    <row r="7" spans="1:11" ht="15.75">
      <c r="A7" s="29">
        <v>1006</v>
      </c>
      <c r="B7" s="30"/>
      <c r="C7" s="30"/>
      <c r="D7" s="30"/>
      <c r="E7" s="31"/>
      <c r="F7" s="30"/>
      <c r="G7" s="30" t="str">
        <f t="shared" si="0"/>
        <v/>
      </c>
      <c r="H7" s="58"/>
      <c r="I7" s="31"/>
      <c r="J7" s="32" t="s">
        <v>82</v>
      </c>
      <c r="K7" s="33"/>
    </row>
    <row r="8" spans="1:11" ht="15.75">
      <c r="A8" s="29">
        <v>1007</v>
      </c>
      <c r="B8" s="30"/>
      <c r="C8" s="30"/>
      <c r="D8" s="30"/>
      <c r="E8" s="31"/>
      <c r="F8" s="30"/>
      <c r="G8" s="30" t="str">
        <f t="shared" si="0"/>
        <v/>
      </c>
      <c r="H8" s="58"/>
      <c r="I8" s="31"/>
      <c r="J8" s="32" t="s">
        <v>83</v>
      </c>
      <c r="K8" s="33"/>
    </row>
    <row r="9" spans="1:11" ht="15.75">
      <c r="A9" s="29">
        <v>1008</v>
      </c>
      <c r="B9" s="30"/>
      <c r="C9" s="30"/>
      <c r="D9" s="30"/>
      <c r="E9" s="31"/>
      <c r="F9" s="30"/>
      <c r="G9" s="30" t="str">
        <f t="shared" si="0"/>
        <v/>
      </c>
      <c r="H9" s="58"/>
      <c r="I9" s="31"/>
      <c r="J9" s="32" t="s">
        <v>83</v>
      </c>
      <c r="K9" s="33"/>
    </row>
    <row r="10" spans="1:11" ht="15.75">
      <c r="A10" s="29">
        <v>1009</v>
      </c>
      <c r="B10" s="30"/>
      <c r="C10" s="30"/>
      <c r="D10" s="30"/>
      <c r="E10" s="31"/>
      <c r="F10" s="30"/>
      <c r="G10" s="30" t="str">
        <f t="shared" si="0"/>
        <v/>
      </c>
      <c r="H10" s="58"/>
      <c r="I10" s="31"/>
      <c r="J10" s="32" t="s">
        <v>83</v>
      </c>
      <c r="K10" s="33"/>
    </row>
    <row r="11" spans="1:11" ht="15.75">
      <c r="A11" s="29">
        <v>1010</v>
      </c>
      <c r="B11" s="30"/>
      <c r="C11" s="30"/>
      <c r="D11" s="30"/>
      <c r="E11" s="31"/>
      <c r="F11" s="30"/>
      <c r="G11" s="30" t="str">
        <f t="shared" si="0"/>
        <v/>
      </c>
      <c r="H11" s="58"/>
      <c r="I11" s="31"/>
      <c r="J11" s="32" t="s">
        <v>83</v>
      </c>
      <c r="K11" s="33"/>
    </row>
    <row r="12" spans="1:11" ht="15.75">
      <c r="A12" s="29">
        <v>1011</v>
      </c>
      <c r="B12" s="30"/>
      <c r="C12" s="30"/>
      <c r="D12" s="30"/>
      <c r="E12" s="31"/>
      <c r="F12" s="30"/>
      <c r="G12" s="30" t="str">
        <f t="shared" si="0"/>
        <v/>
      </c>
      <c r="H12" s="58"/>
      <c r="I12" s="31"/>
      <c r="J12" s="32" t="s">
        <v>83</v>
      </c>
      <c r="K12" s="33"/>
    </row>
    <row r="13" spans="1:11" ht="15.75">
      <c r="A13" s="29">
        <v>1012</v>
      </c>
      <c r="B13" s="30"/>
      <c r="C13" s="30"/>
      <c r="D13" s="30"/>
      <c r="E13" s="31"/>
      <c r="F13" s="30"/>
      <c r="G13" s="30" t="str">
        <f t="shared" si="0"/>
        <v/>
      </c>
      <c r="H13" s="58"/>
      <c r="I13" s="31"/>
      <c r="J13" s="32" t="s">
        <v>83</v>
      </c>
      <c r="K13" s="33"/>
    </row>
    <row r="14" spans="1:11" ht="15.75">
      <c r="A14" s="29">
        <v>1013</v>
      </c>
      <c r="B14" s="30"/>
      <c r="C14" s="30"/>
      <c r="D14" s="30"/>
      <c r="E14" s="31"/>
      <c r="F14" s="30"/>
      <c r="G14" s="30" t="str">
        <f t="shared" si="0"/>
        <v/>
      </c>
      <c r="H14" s="58"/>
      <c r="I14" s="31"/>
      <c r="J14" s="32" t="s">
        <v>83</v>
      </c>
      <c r="K14" s="33"/>
    </row>
    <row r="15" spans="1:11" ht="15.75">
      <c r="A15" s="29">
        <v>1014</v>
      </c>
      <c r="B15" s="30"/>
      <c r="C15" s="30"/>
      <c r="D15" s="30"/>
      <c r="E15" s="31"/>
      <c r="F15" s="30"/>
      <c r="G15" s="30" t="str">
        <f t="shared" si="0"/>
        <v/>
      </c>
      <c r="H15" s="58"/>
      <c r="I15" s="31"/>
      <c r="J15" s="32" t="s">
        <v>83</v>
      </c>
      <c r="K15" s="33"/>
    </row>
    <row r="16" spans="1:11" ht="15.75">
      <c r="A16" s="29">
        <v>1015</v>
      </c>
      <c r="B16" s="30"/>
      <c r="C16" s="30"/>
      <c r="D16" s="30"/>
      <c r="E16" s="31"/>
      <c r="F16" s="30"/>
      <c r="G16" s="30" t="str">
        <f t="shared" si="0"/>
        <v/>
      </c>
      <c r="H16" s="58"/>
      <c r="I16" s="31"/>
      <c r="J16" s="32" t="s">
        <v>83</v>
      </c>
      <c r="K16" s="33"/>
    </row>
    <row r="17" spans="1:11" ht="15.75">
      <c r="A17" s="29">
        <v>1016</v>
      </c>
      <c r="B17" s="30"/>
      <c r="C17" s="30"/>
      <c r="D17" s="30"/>
      <c r="E17" s="31"/>
      <c r="F17" s="30"/>
      <c r="G17" s="30" t="str">
        <f t="shared" si="0"/>
        <v/>
      </c>
      <c r="H17" s="58"/>
      <c r="I17" s="31"/>
      <c r="J17" s="32" t="s">
        <v>83</v>
      </c>
      <c r="K17" s="33"/>
    </row>
    <row r="18" spans="1:11" ht="15.75">
      <c r="A18" s="29">
        <v>1017</v>
      </c>
      <c r="B18" s="30"/>
      <c r="C18" s="30"/>
      <c r="D18" s="30"/>
      <c r="E18" s="31"/>
      <c r="F18" s="30"/>
      <c r="G18" s="30" t="str">
        <f t="shared" si="0"/>
        <v/>
      </c>
      <c r="H18" s="58"/>
      <c r="I18" s="31"/>
      <c r="J18" s="32" t="s">
        <v>83</v>
      </c>
      <c r="K18" s="33"/>
    </row>
    <row r="19" spans="1:11" ht="15.75">
      <c r="A19" s="29">
        <v>1018</v>
      </c>
      <c r="B19" s="30"/>
      <c r="C19" s="30"/>
      <c r="D19" s="30"/>
      <c r="E19" s="31"/>
      <c r="F19" s="31"/>
      <c r="G19" s="30" t="str">
        <f t="shared" si="0"/>
        <v/>
      </c>
      <c r="H19" s="58"/>
      <c r="I19" s="31"/>
      <c r="J19" s="32" t="s">
        <v>83</v>
      </c>
      <c r="K19" s="33"/>
    </row>
    <row r="20" spans="1:11" ht="15.75">
      <c r="A20" s="29">
        <v>1019</v>
      </c>
      <c r="B20" s="30"/>
      <c r="C20" s="30"/>
      <c r="D20" s="30"/>
      <c r="E20" s="31"/>
      <c r="F20" s="30"/>
      <c r="G20" s="30" t="str">
        <f>IFERROR((9*60)/F20,"")</f>
        <v/>
      </c>
      <c r="H20" s="58"/>
      <c r="I20" s="31"/>
      <c r="J20" s="32" t="s">
        <v>83</v>
      </c>
      <c r="K20" s="60"/>
    </row>
    <row r="21" spans="1:11" s="70" customFormat="1" ht="16.5" thickBot="1">
      <c r="A21" s="75">
        <v>1020</v>
      </c>
      <c r="B21" s="76"/>
      <c r="C21" s="76"/>
      <c r="D21" s="76"/>
      <c r="E21" s="77"/>
      <c r="F21" s="76"/>
      <c r="G21" s="76" t="str">
        <f>IFERROR((9*60)/F21,"")</f>
        <v/>
      </c>
      <c r="H21" s="78"/>
      <c r="I21" s="77"/>
      <c r="J21" s="79" t="s">
        <v>83</v>
      </c>
      <c r="K21" s="80"/>
    </row>
    <row r="22" spans="1:11" ht="15.75">
      <c r="A22" s="71">
        <v>1101</v>
      </c>
      <c r="B22" s="72"/>
      <c r="C22" s="30"/>
      <c r="D22" s="72"/>
      <c r="E22" s="73"/>
      <c r="F22" s="72"/>
      <c r="G22" s="72" t="str">
        <f t="shared" ref="G22:G81" si="1">IFERROR((9*60)/F22,"")</f>
        <v/>
      </c>
      <c r="H22" s="59"/>
      <c r="I22" s="73"/>
      <c r="J22" s="74" t="s">
        <v>83</v>
      </c>
      <c r="K22" s="66"/>
    </row>
    <row r="23" spans="1:11" ht="15.75">
      <c r="A23" s="29">
        <v>1102</v>
      </c>
      <c r="B23" s="30"/>
      <c r="C23" s="30"/>
      <c r="D23" s="30"/>
      <c r="E23" s="31"/>
      <c r="F23" s="30"/>
      <c r="G23" s="30" t="str">
        <f t="shared" si="1"/>
        <v/>
      </c>
      <c r="H23" s="58"/>
      <c r="I23" s="31"/>
      <c r="J23" s="32" t="s">
        <v>83</v>
      </c>
      <c r="K23" s="33"/>
    </row>
    <row r="24" spans="1:11" ht="15.75">
      <c r="A24" s="29">
        <v>1103</v>
      </c>
      <c r="B24" s="30"/>
      <c r="C24" s="30"/>
      <c r="D24" s="30"/>
      <c r="E24" s="31"/>
      <c r="F24" s="30"/>
      <c r="G24" s="30" t="str">
        <f t="shared" si="1"/>
        <v/>
      </c>
      <c r="H24" s="30"/>
      <c r="I24" s="31"/>
      <c r="J24" s="32" t="s">
        <v>83</v>
      </c>
      <c r="K24" s="61"/>
    </row>
    <row r="25" spans="1:11" ht="15.75">
      <c r="A25" s="29">
        <v>1104</v>
      </c>
      <c r="B25" s="30"/>
      <c r="C25" s="30"/>
      <c r="D25" s="30"/>
      <c r="E25" s="31"/>
      <c r="F25" s="30"/>
      <c r="G25" s="30" t="str">
        <f t="shared" si="1"/>
        <v/>
      </c>
      <c r="H25" s="30"/>
      <c r="I25" s="31"/>
      <c r="J25" s="32" t="s">
        <v>83</v>
      </c>
      <c r="K25" s="62"/>
    </row>
    <row r="26" spans="1:11" ht="15.75">
      <c r="A26" s="29">
        <v>1105</v>
      </c>
      <c r="B26" s="30"/>
      <c r="C26" s="30"/>
      <c r="D26" s="30"/>
      <c r="E26" s="31"/>
      <c r="F26" s="30"/>
      <c r="G26" s="30" t="str">
        <f t="shared" si="1"/>
        <v/>
      </c>
      <c r="H26" s="30"/>
      <c r="I26" s="31"/>
      <c r="J26" s="32" t="s">
        <v>83</v>
      </c>
      <c r="K26" s="63"/>
    </row>
    <row r="27" spans="1:11" ht="15.75">
      <c r="A27" s="29">
        <v>1106</v>
      </c>
      <c r="B27" s="30"/>
      <c r="C27" s="30"/>
      <c r="D27" s="30"/>
      <c r="E27" s="31"/>
      <c r="F27" s="30"/>
      <c r="G27" s="30" t="str">
        <f t="shared" si="1"/>
        <v/>
      </c>
      <c r="H27" s="30"/>
      <c r="I27" s="31"/>
      <c r="J27" s="32" t="s">
        <v>83</v>
      </c>
      <c r="K27" s="63"/>
    </row>
    <row r="28" spans="1:11" ht="15.75">
      <c r="A28" s="29">
        <v>1107</v>
      </c>
      <c r="B28" s="30"/>
      <c r="C28" s="30"/>
      <c r="D28" s="30"/>
      <c r="E28" s="31"/>
      <c r="F28" s="30"/>
      <c r="G28" s="30" t="str">
        <f t="shared" si="1"/>
        <v/>
      </c>
      <c r="H28" s="30"/>
      <c r="I28" s="31"/>
      <c r="J28" s="32" t="s">
        <v>83</v>
      </c>
      <c r="K28" s="60"/>
    </row>
    <row r="29" spans="1:11" ht="15.75">
      <c r="A29" s="29">
        <v>1108</v>
      </c>
      <c r="B29" s="30"/>
      <c r="C29" s="30"/>
      <c r="D29" s="30"/>
      <c r="E29" s="31"/>
      <c r="F29" s="30"/>
      <c r="G29" s="30" t="str">
        <f t="shared" si="1"/>
        <v/>
      </c>
      <c r="H29" s="30"/>
      <c r="I29" s="31"/>
      <c r="J29" s="32" t="s">
        <v>83</v>
      </c>
      <c r="K29" s="33"/>
    </row>
    <row r="30" spans="1:11" ht="15.75">
      <c r="A30" s="29">
        <v>1109</v>
      </c>
      <c r="B30" s="30"/>
      <c r="C30" s="30"/>
      <c r="D30" s="30"/>
      <c r="E30" s="31"/>
      <c r="F30" s="30"/>
      <c r="G30" s="30" t="str">
        <f t="shared" si="1"/>
        <v/>
      </c>
      <c r="H30" s="30"/>
      <c r="I30" s="31"/>
      <c r="J30" s="32"/>
      <c r="K30" s="64"/>
    </row>
    <row r="31" spans="1:11" ht="15.75">
      <c r="A31" s="29">
        <v>1110</v>
      </c>
      <c r="B31" s="30"/>
      <c r="C31" s="30"/>
      <c r="D31" s="30"/>
      <c r="E31" s="31"/>
      <c r="F31" s="30"/>
      <c r="G31" s="30" t="str">
        <f t="shared" si="1"/>
        <v/>
      </c>
      <c r="H31" s="30"/>
      <c r="I31" s="31"/>
      <c r="J31" s="32"/>
      <c r="K31" s="33"/>
    </row>
    <row r="32" spans="1:11" ht="15.75">
      <c r="A32" s="29">
        <v>1111</v>
      </c>
      <c r="B32" s="30"/>
      <c r="C32" s="30"/>
      <c r="D32" s="30"/>
      <c r="E32" s="31"/>
      <c r="F32" s="30"/>
      <c r="G32" s="30" t="str">
        <f t="shared" si="1"/>
        <v/>
      </c>
      <c r="H32" s="58"/>
      <c r="I32" s="31"/>
      <c r="J32" s="32"/>
      <c r="K32" s="61"/>
    </row>
    <row r="33" spans="1:11" ht="15.75">
      <c r="A33" s="29">
        <v>1112</v>
      </c>
      <c r="B33" s="30"/>
      <c r="C33" s="30"/>
      <c r="D33" s="30"/>
      <c r="E33" s="31"/>
      <c r="F33" s="30"/>
      <c r="G33" s="30" t="str">
        <f t="shared" si="1"/>
        <v/>
      </c>
      <c r="H33" s="58"/>
      <c r="I33" s="31"/>
      <c r="J33" s="32"/>
      <c r="K33" s="62"/>
    </row>
    <row r="34" spans="1:11" ht="15.75">
      <c r="A34" s="29">
        <v>1113</v>
      </c>
      <c r="B34" s="30"/>
      <c r="C34" s="30"/>
      <c r="D34" s="30"/>
      <c r="E34" s="31"/>
      <c r="F34" s="30"/>
      <c r="G34" s="30" t="str">
        <f t="shared" si="1"/>
        <v/>
      </c>
      <c r="H34" s="58"/>
      <c r="I34" s="31"/>
      <c r="J34" s="32"/>
      <c r="K34" s="63"/>
    </row>
    <row r="35" spans="1:11" ht="15.75">
      <c r="A35" s="29">
        <v>1114</v>
      </c>
      <c r="B35" s="30"/>
      <c r="C35" s="30"/>
      <c r="D35" s="30"/>
      <c r="E35" s="31"/>
      <c r="F35" s="30"/>
      <c r="G35" s="30" t="str">
        <f t="shared" si="1"/>
        <v/>
      </c>
      <c r="H35" s="58"/>
      <c r="I35" s="31"/>
      <c r="J35" s="32"/>
      <c r="K35" s="63"/>
    </row>
    <row r="36" spans="1:11" ht="15.75">
      <c r="A36" s="29">
        <v>1115</v>
      </c>
      <c r="B36" s="30"/>
      <c r="C36" s="30"/>
      <c r="D36" s="30"/>
      <c r="E36" s="31"/>
      <c r="F36" s="30"/>
      <c r="G36" s="30" t="str">
        <f t="shared" si="1"/>
        <v/>
      </c>
      <c r="H36" s="58"/>
      <c r="I36" s="31"/>
      <c r="J36" s="32"/>
      <c r="K36" s="60"/>
    </row>
    <row r="37" spans="1:11" ht="15.75">
      <c r="A37" s="29">
        <v>1116</v>
      </c>
      <c r="B37" s="30"/>
      <c r="C37" s="30"/>
      <c r="D37" s="30"/>
      <c r="E37" s="31"/>
      <c r="F37" s="30"/>
      <c r="G37" s="30" t="str">
        <f t="shared" si="1"/>
        <v/>
      </c>
      <c r="H37" s="58"/>
      <c r="I37" s="31"/>
      <c r="J37" s="32"/>
      <c r="K37" s="33"/>
    </row>
    <row r="38" spans="1:11" ht="15.75">
      <c r="A38" s="29">
        <v>1117</v>
      </c>
      <c r="B38" s="30"/>
      <c r="C38" s="30"/>
      <c r="D38" s="30"/>
      <c r="E38" s="31"/>
      <c r="F38" s="30"/>
      <c r="G38" s="30" t="str">
        <f t="shared" si="1"/>
        <v/>
      </c>
      <c r="H38" s="58"/>
      <c r="I38" s="31"/>
      <c r="J38" s="32"/>
      <c r="K38" s="64"/>
    </row>
    <row r="39" spans="1:11" ht="15.75">
      <c r="A39" s="29">
        <v>1118</v>
      </c>
      <c r="B39" s="30"/>
      <c r="C39" s="30"/>
      <c r="D39" s="30"/>
      <c r="E39" s="31"/>
      <c r="F39" s="30"/>
      <c r="G39" s="30" t="str">
        <f t="shared" si="1"/>
        <v/>
      </c>
      <c r="H39" s="58"/>
      <c r="I39" s="31"/>
      <c r="J39" s="32"/>
      <c r="K39" s="33"/>
    </row>
    <row r="40" spans="1:11" ht="15.75">
      <c r="A40" s="29">
        <v>1119</v>
      </c>
      <c r="B40" s="30"/>
      <c r="C40" s="30"/>
      <c r="D40" s="30"/>
      <c r="E40" s="31"/>
      <c r="F40" s="30"/>
      <c r="G40" s="30" t="str">
        <f t="shared" si="1"/>
        <v/>
      </c>
      <c r="H40" s="58"/>
      <c r="I40" s="31"/>
      <c r="J40" s="32"/>
      <c r="K40" s="65"/>
    </row>
    <row r="41" spans="1:11" s="70" customFormat="1" ht="16.5" thickBot="1">
      <c r="A41" s="75">
        <v>1120</v>
      </c>
      <c r="B41" s="76"/>
      <c r="C41" s="76"/>
      <c r="D41" s="76"/>
      <c r="E41" s="77"/>
      <c r="F41" s="76"/>
      <c r="G41" s="76" t="str">
        <f t="shared" si="1"/>
        <v/>
      </c>
      <c r="H41" s="78"/>
      <c r="I41" s="77"/>
      <c r="J41" s="79"/>
      <c r="K41" s="80"/>
    </row>
    <row r="42" spans="1:11" ht="15.75">
      <c r="A42" s="29">
        <v>1201</v>
      </c>
      <c r="B42" s="30"/>
      <c r="C42" s="30"/>
      <c r="D42" s="30"/>
      <c r="E42" s="31"/>
      <c r="F42" s="30"/>
      <c r="G42" s="30" t="str">
        <f t="shared" si="1"/>
        <v/>
      </c>
      <c r="H42" s="58"/>
      <c r="I42" s="31"/>
      <c r="J42" s="32"/>
      <c r="K42" s="66"/>
    </row>
    <row r="43" spans="1:11" ht="15.75">
      <c r="A43" s="29">
        <v>1202</v>
      </c>
      <c r="B43" s="30"/>
      <c r="C43" s="30"/>
      <c r="D43" s="30"/>
      <c r="E43" s="31"/>
      <c r="F43" s="30"/>
      <c r="G43" s="30" t="str">
        <f t="shared" si="1"/>
        <v/>
      </c>
      <c r="H43" s="58"/>
      <c r="I43" s="31"/>
      <c r="J43" s="32"/>
      <c r="K43" s="33"/>
    </row>
    <row r="44" spans="1:11" ht="15.75">
      <c r="A44" s="29">
        <v>1203</v>
      </c>
      <c r="B44" s="30"/>
      <c r="C44" s="30"/>
      <c r="D44" s="30"/>
      <c r="E44" s="31"/>
      <c r="F44" s="30"/>
      <c r="G44" s="30" t="str">
        <f t="shared" si="1"/>
        <v/>
      </c>
      <c r="H44" s="58"/>
      <c r="I44" s="31"/>
      <c r="J44" s="32"/>
      <c r="K44" s="33"/>
    </row>
    <row r="45" spans="1:11" ht="15.75">
      <c r="A45" s="29">
        <v>1204</v>
      </c>
      <c r="B45" s="30"/>
      <c r="C45" s="30"/>
      <c r="D45" s="30"/>
      <c r="E45" s="31"/>
      <c r="F45" s="30"/>
      <c r="G45" s="30" t="str">
        <f t="shared" si="1"/>
        <v/>
      </c>
      <c r="H45" s="58"/>
      <c r="I45" s="31"/>
      <c r="J45" s="32"/>
      <c r="K45" s="33"/>
    </row>
    <row r="46" spans="1:11" ht="15.75">
      <c r="A46" s="29">
        <v>1205</v>
      </c>
      <c r="B46" s="30"/>
      <c r="C46" s="30"/>
      <c r="D46" s="30"/>
      <c r="E46" s="31"/>
      <c r="F46" s="30"/>
      <c r="G46" s="30" t="str">
        <f t="shared" si="1"/>
        <v/>
      </c>
      <c r="H46" s="58"/>
      <c r="I46" s="31"/>
      <c r="J46" s="32"/>
      <c r="K46" s="33"/>
    </row>
    <row r="47" spans="1:11" ht="15.75">
      <c r="A47" s="29">
        <v>1206</v>
      </c>
      <c r="B47" s="30"/>
      <c r="C47" s="30"/>
      <c r="D47" s="30"/>
      <c r="E47" s="31"/>
      <c r="F47" s="30"/>
      <c r="G47" s="30" t="str">
        <f t="shared" si="1"/>
        <v/>
      </c>
      <c r="H47" s="58"/>
      <c r="I47" s="31"/>
      <c r="J47" s="32"/>
      <c r="K47" s="33"/>
    </row>
    <row r="48" spans="1:11" ht="15.75">
      <c r="A48" s="29">
        <v>1207</v>
      </c>
      <c r="B48" s="30"/>
      <c r="C48" s="30"/>
      <c r="D48" s="30"/>
      <c r="E48" s="31"/>
      <c r="F48" s="30"/>
      <c r="G48" s="30" t="str">
        <f t="shared" si="1"/>
        <v/>
      </c>
      <c r="H48" s="58"/>
      <c r="I48" s="31"/>
      <c r="J48" s="32"/>
      <c r="K48" s="33"/>
    </row>
    <row r="49" spans="1:11" ht="15.75">
      <c r="A49" s="29">
        <v>1208</v>
      </c>
      <c r="B49" s="30"/>
      <c r="C49" s="30"/>
      <c r="D49" s="30"/>
      <c r="E49" s="31"/>
      <c r="F49" s="30"/>
      <c r="G49" s="30" t="str">
        <f t="shared" si="1"/>
        <v/>
      </c>
      <c r="H49" s="58"/>
      <c r="I49" s="31"/>
      <c r="J49" s="32"/>
      <c r="K49" s="33"/>
    </row>
    <row r="50" spans="1:11" ht="15.75">
      <c r="A50" s="29">
        <v>1209</v>
      </c>
      <c r="B50" s="30"/>
      <c r="C50" s="30"/>
      <c r="D50" s="30"/>
      <c r="E50" s="31"/>
      <c r="F50" s="30"/>
      <c r="G50" s="30" t="str">
        <f t="shared" si="1"/>
        <v/>
      </c>
      <c r="H50" s="58"/>
      <c r="I50" s="31"/>
      <c r="J50" s="32"/>
      <c r="K50" s="33"/>
    </row>
    <row r="51" spans="1:11" ht="15.75">
      <c r="A51" s="29">
        <v>1210</v>
      </c>
      <c r="B51" s="30"/>
      <c r="C51" s="30"/>
      <c r="D51" s="30"/>
      <c r="E51" s="31"/>
      <c r="F51" s="30"/>
      <c r="G51" s="30" t="str">
        <f t="shared" si="1"/>
        <v/>
      </c>
      <c r="H51" s="58"/>
      <c r="I51" s="31"/>
      <c r="J51" s="32"/>
      <c r="K51" s="33"/>
    </row>
    <row r="52" spans="1:11" ht="15.75">
      <c r="A52" s="29">
        <v>1211</v>
      </c>
      <c r="B52" s="30"/>
      <c r="C52" s="30"/>
      <c r="D52" s="30"/>
      <c r="E52" s="31"/>
      <c r="F52" s="30"/>
      <c r="G52" s="30" t="str">
        <f t="shared" si="1"/>
        <v/>
      </c>
      <c r="H52" s="58"/>
      <c r="I52" s="31"/>
      <c r="J52" s="32"/>
      <c r="K52" s="33"/>
    </row>
    <row r="53" spans="1:11" ht="15.75">
      <c r="A53" s="29">
        <v>1212</v>
      </c>
      <c r="B53" s="30"/>
      <c r="C53" s="30"/>
      <c r="D53" s="30"/>
      <c r="E53" s="31"/>
      <c r="F53" s="30"/>
      <c r="G53" s="30" t="str">
        <f t="shared" si="1"/>
        <v/>
      </c>
      <c r="H53" s="58"/>
      <c r="I53" s="31"/>
      <c r="J53" s="32"/>
      <c r="K53" s="33"/>
    </row>
    <row r="54" spans="1:11" ht="15.75">
      <c r="A54" s="29">
        <v>1213</v>
      </c>
      <c r="B54" s="30"/>
      <c r="C54" s="30"/>
      <c r="D54" s="30"/>
      <c r="E54" s="31"/>
      <c r="F54" s="30"/>
      <c r="G54" s="30" t="str">
        <f t="shared" si="1"/>
        <v/>
      </c>
      <c r="H54" s="58"/>
      <c r="I54" s="31"/>
      <c r="J54" s="32"/>
      <c r="K54" s="33"/>
    </row>
    <row r="55" spans="1:11" ht="15.75">
      <c r="A55" s="29">
        <v>1214</v>
      </c>
      <c r="B55" s="30"/>
      <c r="C55" s="30"/>
      <c r="D55" s="30"/>
      <c r="E55" s="31"/>
      <c r="F55" s="30"/>
      <c r="G55" s="30" t="str">
        <f t="shared" si="1"/>
        <v/>
      </c>
      <c r="H55" s="58"/>
      <c r="I55" s="31"/>
      <c r="J55" s="32"/>
      <c r="K55" s="33"/>
    </row>
    <row r="56" spans="1:11" ht="15.75">
      <c r="A56" s="29">
        <v>1215</v>
      </c>
      <c r="B56" s="30"/>
      <c r="C56" s="30"/>
      <c r="D56" s="30"/>
      <c r="E56" s="31"/>
      <c r="F56" s="30"/>
      <c r="G56" s="30" t="str">
        <f t="shared" si="1"/>
        <v/>
      </c>
      <c r="H56" s="58"/>
      <c r="I56" s="31"/>
      <c r="J56" s="32"/>
      <c r="K56" s="33"/>
    </row>
    <row r="57" spans="1:11" ht="15.75">
      <c r="A57" s="29">
        <v>1216</v>
      </c>
      <c r="B57" s="30"/>
      <c r="C57" s="30"/>
      <c r="D57" s="30"/>
      <c r="E57" s="31"/>
      <c r="F57" s="30"/>
      <c r="G57" s="30" t="str">
        <f t="shared" si="1"/>
        <v/>
      </c>
      <c r="H57" s="58"/>
      <c r="I57" s="31"/>
      <c r="J57" s="32"/>
      <c r="K57" s="33"/>
    </row>
    <row r="58" spans="1:11" ht="15.75">
      <c r="A58" s="29">
        <v>1217</v>
      </c>
      <c r="B58" s="30"/>
      <c r="C58" s="30"/>
      <c r="D58" s="30"/>
      <c r="E58" s="31"/>
      <c r="F58" s="30"/>
      <c r="G58" s="30" t="str">
        <f t="shared" si="1"/>
        <v/>
      </c>
      <c r="H58" s="58"/>
      <c r="I58" s="31"/>
      <c r="J58" s="32"/>
      <c r="K58" s="33"/>
    </row>
    <row r="59" spans="1:11" ht="15.75">
      <c r="A59" s="29">
        <v>1218</v>
      </c>
      <c r="B59" s="30"/>
      <c r="C59" s="30"/>
      <c r="D59" s="30"/>
      <c r="E59" s="31"/>
      <c r="F59" s="30"/>
      <c r="G59" s="30" t="str">
        <f t="shared" si="1"/>
        <v/>
      </c>
      <c r="H59" s="58"/>
      <c r="I59" s="31"/>
      <c r="J59" s="32"/>
      <c r="K59" s="33"/>
    </row>
    <row r="60" spans="1:11" ht="15.75">
      <c r="A60" s="29">
        <v>1219</v>
      </c>
      <c r="B60" s="30"/>
      <c r="C60" s="30"/>
      <c r="D60" s="30"/>
      <c r="E60" s="31"/>
      <c r="F60" s="30"/>
      <c r="G60" s="30" t="str">
        <f t="shared" si="1"/>
        <v/>
      </c>
      <c r="H60" s="58"/>
      <c r="I60" s="31"/>
      <c r="J60" s="32"/>
      <c r="K60" s="33"/>
    </row>
    <row r="61" spans="1:11" s="70" customFormat="1" ht="16.5" thickBot="1">
      <c r="A61" s="75">
        <v>1220</v>
      </c>
      <c r="B61" s="76"/>
      <c r="C61" s="76"/>
      <c r="D61" s="76"/>
      <c r="E61" s="77"/>
      <c r="F61" s="76"/>
      <c r="G61" s="76" t="str">
        <f t="shared" si="1"/>
        <v/>
      </c>
      <c r="H61" s="78"/>
      <c r="I61" s="77"/>
      <c r="J61" s="79"/>
      <c r="K61" s="80"/>
    </row>
    <row r="62" spans="1:11" ht="15.75">
      <c r="A62" s="29">
        <v>1301</v>
      </c>
      <c r="B62" s="30"/>
      <c r="C62" s="30"/>
      <c r="D62" s="30"/>
      <c r="E62" s="31"/>
      <c r="F62" s="30"/>
      <c r="G62" s="30" t="str">
        <f t="shared" si="1"/>
        <v/>
      </c>
      <c r="H62" s="58"/>
      <c r="I62" s="31"/>
      <c r="J62" s="32"/>
      <c r="K62" s="33"/>
    </row>
    <row r="63" spans="1:11" ht="15.75">
      <c r="A63" s="29">
        <v>1302</v>
      </c>
      <c r="B63" s="30"/>
      <c r="C63" s="30"/>
      <c r="D63" s="30"/>
      <c r="E63" s="31"/>
      <c r="F63" s="30"/>
      <c r="G63" s="30" t="str">
        <f t="shared" si="1"/>
        <v/>
      </c>
      <c r="H63" s="58"/>
      <c r="I63" s="31"/>
      <c r="J63" s="32"/>
      <c r="K63" s="33"/>
    </row>
    <row r="64" spans="1:11" ht="15.75">
      <c r="A64" s="29">
        <v>1303</v>
      </c>
      <c r="B64" s="30"/>
      <c r="C64" s="30"/>
      <c r="D64" s="30"/>
      <c r="E64" s="31"/>
      <c r="F64" s="30"/>
      <c r="G64" s="30" t="str">
        <f t="shared" si="1"/>
        <v/>
      </c>
      <c r="H64" s="58"/>
      <c r="I64" s="31"/>
      <c r="J64" s="32"/>
      <c r="K64" s="33"/>
    </row>
    <row r="65" spans="1:11" ht="15.75">
      <c r="A65" s="29">
        <v>1304</v>
      </c>
      <c r="B65" s="30"/>
      <c r="C65" s="30"/>
      <c r="D65" s="30"/>
      <c r="E65" s="31"/>
      <c r="F65" s="30"/>
      <c r="G65" s="30" t="str">
        <f t="shared" si="1"/>
        <v/>
      </c>
      <c r="H65" s="58"/>
      <c r="I65" s="31"/>
      <c r="J65" s="32"/>
      <c r="K65" s="33"/>
    </row>
    <row r="66" spans="1:11" ht="15.75">
      <c r="A66" s="29">
        <v>1305</v>
      </c>
      <c r="B66" s="30"/>
      <c r="C66" s="30"/>
      <c r="D66" s="30"/>
      <c r="E66" s="31"/>
      <c r="F66" s="30"/>
      <c r="G66" s="30" t="str">
        <f t="shared" si="1"/>
        <v/>
      </c>
      <c r="H66" s="58"/>
      <c r="I66" s="31"/>
      <c r="J66" s="32"/>
      <c r="K66" s="33"/>
    </row>
    <row r="67" spans="1:11" ht="15.75">
      <c r="A67" s="29">
        <v>1306</v>
      </c>
      <c r="B67" s="30"/>
      <c r="C67" s="30"/>
      <c r="D67" s="30"/>
      <c r="E67" s="31"/>
      <c r="F67" s="30"/>
      <c r="G67" s="30" t="str">
        <f t="shared" si="1"/>
        <v/>
      </c>
      <c r="H67" s="58"/>
      <c r="I67" s="31"/>
      <c r="J67" s="32"/>
      <c r="K67" s="33"/>
    </row>
    <row r="68" spans="1:11" ht="15.75">
      <c r="A68" s="29">
        <v>1307</v>
      </c>
      <c r="B68" s="30"/>
      <c r="C68" s="30"/>
      <c r="D68" s="30"/>
      <c r="E68" s="31"/>
      <c r="F68" s="30"/>
      <c r="G68" s="30" t="str">
        <f t="shared" si="1"/>
        <v/>
      </c>
      <c r="H68" s="58"/>
      <c r="I68" s="31"/>
      <c r="J68" s="32"/>
      <c r="K68" s="33"/>
    </row>
    <row r="69" spans="1:11" ht="15.75">
      <c r="A69" s="29">
        <v>1308</v>
      </c>
      <c r="B69" s="30"/>
      <c r="C69" s="30"/>
      <c r="D69" s="30"/>
      <c r="E69" s="31"/>
      <c r="F69" s="30"/>
      <c r="G69" s="30" t="str">
        <f t="shared" si="1"/>
        <v/>
      </c>
      <c r="H69" s="58"/>
      <c r="I69" s="31"/>
      <c r="J69" s="32"/>
      <c r="K69" s="33"/>
    </row>
    <row r="70" spans="1:11" ht="15.75">
      <c r="A70" s="29">
        <v>1309</v>
      </c>
      <c r="B70" s="30"/>
      <c r="C70" s="30"/>
      <c r="D70" s="30"/>
      <c r="E70" s="31"/>
      <c r="F70" s="30"/>
      <c r="G70" s="30" t="str">
        <f t="shared" si="1"/>
        <v/>
      </c>
      <c r="H70" s="58"/>
      <c r="I70" s="31"/>
      <c r="J70" s="32"/>
      <c r="K70" s="33"/>
    </row>
    <row r="71" spans="1:11" ht="15.75">
      <c r="A71" s="29">
        <v>1310</v>
      </c>
      <c r="B71" s="30"/>
      <c r="C71" s="30"/>
      <c r="D71" s="30"/>
      <c r="E71" s="31"/>
      <c r="F71" s="30"/>
      <c r="G71" s="30" t="str">
        <f t="shared" si="1"/>
        <v/>
      </c>
      <c r="H71" s="58"/>
      <c r="I71" s="31"/>
      <c r="J71" s="32"/>
      <c r="K71" s="33"/>
    </row>
    <row r="72" spans="1:11" ht="15.75">
      <c r="A72" s="29">
        <v>1311</v>
      </c>
      <c r="B72" s="30"/>
      <c r="C72" s="30"/>
      <c r="D72" s="30"/>
      <c r="E72" s="31"/>
      <c r="F72" s="30"/>
      <c r="G72" s="30" t="str">
        <f t="shared" si="1"/>
        <v/>
      </c>
      <c r="H72" s="58"/>
      <c r="I72" s="31"/>
      <c r="J72" s="32"/>
      <c r="K72" s="33"/>
    </row>
    <row r="73" spans="1:11" ht="15.75">
      <c r="A73" s="29">
        <v>1312</v>
      </c>
      <c r="B73" s="30"/>
      <c r="C73" s="30"/>
      <c r="D73" s="30"/>
      <c r="E73" s="31"/>
      <c r="F73" s="30"/>
      <c r="G73" s="30" t="str">
        <f t="shared" si="1"/>
        <v/>
      </c>
      <c r="H73" s="58"/>
      <c r="I73" s="31"/>
      <c r="J73" s="32"/>
      <c r="K73" s="33"/>
    </row>
    <row r="74" spans="1:11" ht="15.75">
      <c r="A74" s="29">
        <v>1313</v>
      </c>
      <c r="B74" s="30"/>
      <c r="C74" s="30"/>
      <c r="D74" s="30"/>
      <c r="E74" s="31"/>
      <c r="F74" s="30"/>
      <c r="G74" s="30" t="str">
        <f t="shared" si="1"/>
        <v/>
      </c>
      <c r="H74" s="30"/>
      <c r="I74" s="31"/>
      <c r="J74" s="32"/>
      <c r="K74" s="33"/>
    </row>
    <row r="75" spans="1:11" ht="15.75">
      <c r="A75" s="29">
        <v>1314</v>
      </c>
      <c r="B75" s="30"/>
      <c r="C75" s="30"/>
      <c r="D75" s="30"/>
      <c r="E75" s="31"/>
      <c r="F75" s="30"/>
      <c r="G75" s="30" t="str">
        <f t="shared" si="1"/>
        <v/>
      </c>
      <c r="H75" s="30"/>
      <c r="I75" s="31"/>
      <c r="J75" s="32"/>
      <c r="K75" s="33"/>
    </row>
    <row r="76" spans="1:11" ht="15.75">
      <c r="A76" s="29">
        <v>1315</v>
      </c>
      <c r="B76" s="30"/>
      <c r="C76" s="30"/>
      <c r="D76" s="30"/>
      <c r="E76" s="31"/>
      <c r="F76" s="30"/>
      <c r="G76" s="30" t="str">
        <f t="shared" si="1"/>
        <v/>
      </c>
      <c r="H76" s="58"/>
      <c r="I76" s="31"/>
      <c r="J76" s="32"/>
      <c r="K76" s="33"/>
    </row>
    <row r="77" spans="1:11" ht="15.75">
      <c r="A77" s="29">
        <v>1316</v>
      </c>
      <c r="B77" s="30"/>
      <c r="C77" s="30"/>
      <c r="D77" s="30"/>
      <c r="E77" s="31"/>
      <c r="F77" s="30"/>
      <c r="G77" s="30" t="str">
        <f t="shared" si="1"/>
        <v/>
      </c>
      <c r="H77" s="58"/>
      <c r="I77" s="31"/>
      <c r="J77" s="32"/>
      <c r="K77" s="33"/>
    </row>
    <row r="78" spans="1:11" ht="15.75">
      <c r="A78" s="29">
        <v>1317</v>
      </c>
      <c r="B78" s="30"/>
      <c r="C78" s="30"/>
      <c r="D78" s="30"/>
      <c r="E78" s="31"/>
      <c r="F78" s="30"/>
      <c r="G78" s="30" t="str">
        <f t="shared" si="1"/>
        <v/>
      </c>
      <c r="H78" s="58"/>
      <c r="I78" s="31"/>
      <c r="J78" s="32"/>
      <c r="K78" s="33"/>
    </row>
    <row r="79" spans="1:11" ht="15.75">
      <c r="A79" s="29">
        <v>1318</v>
      </c>
      <c r="B79" s="30"/>
      <c r="C79" s="30"/>
      <c r="D79" s="30"/>
      <c r="E79" s="31"/>
      <c r="F79" s="30"/>
      <c r="G79" s="30" t="str">
        <f t="shared" si="1"/>
        <v/>
      </c>
      <c r="H79" s="58"/>
      <c r="I79" s="31"/>
      <c r="J79" s="32"/>
      <c r="K79" s="33"/>
    </row>
    <row r="80" spans="1:11" ht="15.75">
      <c r="A80" s="29">
        <v>1319</v>
      </c>
      <c r="B80" s="30"/>
      <c r="C80" s="30"/>
      <c r="D80" s="30"/>
      <c r="E80" s="31"/>
      <c r="F80" s="30"/>
      <c r="G80" s="30" t="str">
        <f t="shared" si="1"/>
        <v/>
      </c>
      <c r="H80" s="58"/>
      <c r="I80" s="31"/>
      <c r="J80" s="32"/>
      <c r="K80" s="33"/>
    </row>
    <row r="81" spans="1:11" s="70" customFormat="1" ht="16.5" thickBot="1">
      <c r="A81" s="75">
        <v>1320</v>
      </c>
      <c r="B81" s="76"/>
      <c r="C81" s="76"/>
      <c r="D81" s="76"/>
      <c r="E81" s="77"/>
      <c r="F81" s="76"/>
      <c r="G81" s="76" t="str">
        <f t="shared" si="1"/>
        <v/>
      </c>
      <c r="H81" s="78"/>
      <c r="I81" s="77"/>
      <c r="J81" s="79"/>
      <c r="K81" s="80"/>
    </row>
    <row r="82" spans="1:11" ht="15.75">
      <c r="A82" s="29"/>
      <c r="B82" s="30"/>
      <c r="C82" s="30"/>
      <c r="D82" s="30"/>
      <c r="E82" s="31"/>
      <c r="F82" s="30"/>
      <c r="G82" s="30"/>
      <c r="H82" s="58"/>
      <c r="I82" s="31"/>
      <c r="J82" s="32"/>
      <c r="K82" s="33"/>
    </row>
    <row r="83" spans="1:11" ht="15.75">
      <c r="A83" s="29"/>
      <c r="B83" s="30"/>
      <c r="C83" s="30"/>
      <c r="D83" s="30"/>
      <c r="E83" s="31"/>
      <c r="F83" s="30"/>
      <c r="G83" s="30" t="str">
        <f t="shared" ref="G83:G93" si="2">IFERROR((9*60)/F83,"")</f>
        <v/>
      </c>
      <c r="H83" s="31"/>
      <c r="I83" s="10"/>
      <c r="J83" s="32"/>
      <c r="K83" s="33"/>
    </row>
    <row r="84" spans="1:11" ht="15.75">
      <c r="A84" s="29"/>
      <c r="B84" s="30"/>
      <c r="C84" s="30"/>
      <c r="D84" s="30"/>
      <c r="E84" s="31"/>
      <c r="F84" s="30"/>
      <c r="G84" s="30" t="str">
        <f t="shared" si="2"/>
        <v/>
      </c>
      <c r="H84" s="31"/>
      <c r="I84" s="10"/>
      <c r="J84" s="32"/>
      <c r="K84" s="33"/>
    </row>
    <row r="85" spans="1:11" ht="15.75">
      <c r="A85" s="29"/>
      <c r="B85" s="30"/>
      <c r="C85" s="30"/>
      <c r="D85" s="30"/>
      <c r="E85" s="31"/>
      <c r="F85" s="30"/>
      <c r="G85" s="30" t="str">
        <f t="shared" si="2"/>
        <v/>
      </c>
      <c r="H85" s="31"/>
      <c r="I85" s="10"/>
      <c r="J85" s="32"/>
      <c r="K85" s="33"/>
    </row>
    <row r="86" spans="1:11" ht="15.75">
      <c r="A86" s="29"/>
      <c r="B86" s="30"/>
      <c r="C86" s="30"/>
      <c r="D86" s="30"/>
      <c r="E86" s="31"/>
      <c r="F86" s="30"/>
      <c r="G86" s="30" t="str">
        <f t="shared" si="2"/>
        <v/>
      </c>
      <c r="H86" s="31"/>
      <c r="I86" s="10"/>
      <c r="J86" s="32"/>
      <c r="K86" s="33"/>
    </row>
    <row r="87" spans="1:11" ht="15.75">
      <c r="A87" s="29"/>
      <c r="B87" s="30"/>
      <c r="C87" s="30"/>
      <c r="D87" s="30"/>
      <c r="E87" s="31"/>
      <c r="F87" s="30"/>
      <c r="G87" s="30" t="str">
        <f t="shared" si="2"/>
        <v/>
      </c>
      <c r="H87" s="31"/>
      <c r="I87" s="10"/>
      <c r="J87" s="32"/>
      <c r="K87" s="33"/>
    </row>
    <row r="88" spans="1:11" ht="15.75">
      <c r="A88" s="29"/>
      <c r="B88" s="30"/>
      <c r="C88" s="30"/>
      <c r="D88" s="30"/>
      <c r="E88" s="31"/>
      <c r="F88" s="30"/>
      <c r="G88" s="30" t="str">
        <f t="shared" si="2"/>
        <v/>
      </c>
      <c r="H88" s="31"/>
      <c r="I88" s="10"/>
      <c r="J88" s="32"/>
      <c r="K88" s="33"/>
    </row>
    <row r="89" spans="1:11" ht="15.75">
      <c r="A89" s="29"/>
      <c r="B89" s="30"/>
      <c r="C89" s="30"/>
      <c r="D89" s="30">
        <v>200</v>
      </c>
      <c r="E89" s="31" t="s">
        <v>54</v>
      </c>
      <c r="F89" s="30"/>
      <c r="G89" s="30" t="str">
        <f t="shared" si="2"/>
        <v/>
      </c>
      <c r="H89" s="31"/>
      <c r="I89" s="10"/>
      <c r="J89" s="32"/>
      <c r="K89" s="33"/>
    </row>
    <row r="90" spans="1:11" ht="15.75">
      <c r="A90" s="29"/>
      <c r="B90" s="30"/>
      <c r="C90" s="30"/>
      <c r="D90" s="30"/>
      <c r="E90" s="31"/>
      <c r="F90" s="30"/>
      <c r="G90" s="30" t="str">
        <f t="shared" si="2"/>
        <v/>
      </c>
      <c r="H90" s="31"/>
      <c r="I90" s="10"/>
      <c r="J90" s="32"/>
      <c r="K90" s="33"/>
    </row>
    <row r="91" spans="1:11" ht="15.75">
      <c r="A91" s="29"/>
      <c r="B91" s="30"/>
      <c r="C91" s="30"/>
      <c r="D91" s="30"/>
      <c r="E91" s="31"/>
      <c r="F91" s="30"/>
      <c r="G91" s="30" t="str">
        <f t="shared" si="2"/>
        <v/>
      </c>
      <c r="H91" s="31"/>
      <c r="I91" s="10"/>
      <c r="J91" s="32"/>
      <c r="K91" s="33"/>
    </row>
    <row r="92" spans="1:11" ht="15.75">
      <c r="A92" s="29"/>
      <c r="B92" s="30"/>
      <c r="C92" s="30"/>
      <c r="D92" s="30"/>
      <c r="E92" s="31"/>
      <c r="F92" s="30"/>
      <c r="G92" s="30" t="str">
        <f t="shared" si="2"/>
        <v/>
      </c>
      <c r="H92" s="31"/>
      <c r="I92" s="10"/>
      <c r="J92" s="32"/>
      <c r="K92" s="33"/>
    </row>
    <row r="93" spans="1:11" ht="15.75">
      <c r="A93" s="34"/>
      <c r="B93" s="14"/>
      <c r="C93" s="14"/>
      <c r="D93" s="14"/>
      <c r="E93" s="15"/>
      <c r="F93" s="14"/>
      <c r="G93" s="14" t="str">
        <f t="shared" si="2"/>
        <v/>
      </c>
      <c r="H93" s="15"/>
      <c r="I93" s="18"/>
      <c r="J93" s="35"/>
      <c r="K93" s="36"/>
    </row>
    <row r="94" spans="1:11" ht="15.75">
      <c r="A94" s="29"/>
      <c r="B94" s="30"/>
      <c r="C94" s="30"/>
      <c r="D94" s="30"/>
      <c r="E94" s="31"/>
      <c r="F94" s="30"/>
      <c r="G94" s="30" t="str">
        <f t="shared" ref="G94:G100" si="3">IFERROR((9*60)/F94,"")</f>
        <v/>
      </c>
      <c r="H94" s="31"/>
      <c r="I94" s="10"/>
      <c r="J94" s="32"/>
      <c r="K94" s="33"/>
    </row>
    <row r="95" spans="1:11" ht="15.75">
      <c r="A95" s="34"/>
      <c r="B95" s="14"/>
      <c r="C95" s="14"/>
      <c r="D95" s="14"/>
      <c r="E95" s="15"/>
      <c r="F95" s="14"/>
      <c r="G95" s="14" t="str">
        <f t="shared" si="3"/>
        <v/>
      </c>
      <c r="H95" s="15"/>
      <c r="I95" s="18"/>
      <c r="J95" s="35"/>
      <c r="K95" s="36"/>
    </row>
    <row r="96" spans="1:11" ht="15.75">
      <c r="A96" s="29"/>
      <c r="B96" s="30"/>
      <c r="C96" s="30"/>
      <c r="D96" s="30"/>
      <c r="E96" s="31"/>
      <c r="F96" s="30"/>
      <c r="G96" s="30" t="str">
        <f t="shared" si="3"/>
        <v/>
      </c>
      <c r="H96" s="31"/>
      <c r="I96" s="10"/>
      <c r="J96" s="32"/>
      <c r="K96" s="33"/>
    </row>
    <row r="97" spans="1:11" ht="15.75">
      <c r="A97" s="34"/>
      <c r="B97" s="14"/>
      <c r="C97" s="14"/>
      <c r="D97" s="14"/>
      <c r="E97" s="15"/>
      <c r="F97" s="14"/>
      <c r="G97" s="14" t="str">
        <f t="shared" si="3"/>
        <v/>
      </c>
      <c r="H97" s="15"/>
      <c r="I97" s="18"/>
      <c r="J97" s="35"/>
      <c r="K97" s="36"/>
    </row>
    <row r="98" spans="1:11" ht="15.75">
      <c r="A98" s="29"/>
      <c r="B98" s="30"/>
      <c r="C98" s="30"/>
      <c r="D98" s="30"/>
      <c r="E98" s="31"/>
      <c r="F98" s="30"/>
      <c r="G98" s="30" t="str">
        <f t="shared" si="3"/>
        <v/>
      </c>
      <c r="H98" s="31"/>
      <c r="I98" s="10"/>
      <c r="J98" s="32"/>
      <c r="K98" s="33"/>
    </row>
    <row r="99" spans="1:11" ht="15.75">
      <c r="A99" s="34"/>
      <c r="B99" s="14"/>
      <c r="C99" s="14"/>
      <c r="D99" s="14"/>
      <c r="E99" s="15"/>
      <c r="F99" s="14"/>
      <c r="G99" s="14" t="str">
        <f t="shared" si="3"/>
        <v/>
      </c>
      <c r="H99" s="15"/>
      <c r="I99" s="18"/>
      <c r="J99" s="35"/>
      <c r="K99" s="36"/>
    </row>
    <row r="100" spans="1:11" ht="15.75">
      <c r="A100" s="29"/>
      <c r="B100" s="30"/>
      <c r="C100" s="30"/>
      <c r="D100" s="30"/>
      <c r="E100" s="31"/>
      <c r="F100" s="30"/>
      <c r="G100" s="30" t="str">
        <f t="shared" si="3"/>
        <v/>
      </c>
      <c r="H100" s="31"/>
      <c r="I100" s="10"/>
      <c r="J100" s="32"/>
      <c r="K100" s="33"/>
    </row>
    <row r="101" spans="1:11">
      <c r="A101" s="1"/>
      <c r="B101"/>
      <c r="C101"/>
      <c r="D101"/>
      <c r="E101"/>
      <c r="F101"/>
      <c r="G101"/>
      <c r="H101"/>
      <c r="I101"/>
      <c r="J101"/>
      <c r="K101" s="2"/>
    </row>
    <row r="102" spans="1:11">
      <c r="A102" s="20"/>
      <c r="K102" s="20"/>
    </row>
    <row r="103" spans="1:11">
      <c r="A103" s="20"/>
      <c r="K103" s="20"/>
    </row>
    <row r="104" spans="1:11">
      <c r="A104" s="20"/>
      <c r="K104" s="20"/>
    </row>
    <row r="105" spans="1:11">
      <c r="A105" s="20"/>
      <c r="K105" s="20"/>
    </row>
    <row r="106" spans="1:11">
      <c r="A106" s="20"/>
      <c r="K106" s="20"/>
    </row>
    <row r="107" spans="1:11">
      <c r="A107" s="20"/>
      <c r="K107" s="20"/>
    </row>
    <row r="108" spans="1:11">
      <c r="A108" s="20"/>
      <c r="K108" s="20"/>
    </row>
    <row r="109" spans="1:11">
      <c r="A109" s="20"/>
      <c r="K109" s="20"/>
    </row>
    <row r="110" spans="1:11">
      <c r="A110" s="20"/>
      <c r="K110" s="20"/>
    </row>
    <row r="111" spans="1:11">
      <c r="A111" s="20"/>
      <c r="K111" s="20"/>
    </row>
    <row r="112" spans="1:11">
      <c r="A112" s="20"/>
      <c r="K112" s="20"/>
    </row>
    <row r="113" spans="1:11">
      <c r="A113" s="20"/>
      <c r="K113" s="20"/>
    </row>
    <row r="114" spans="1:11">
      <c r="A114" s="20"/>
      <c r="K114" s="20"/>
    </row>
    <row r="115" spans="1:11">
      <c r="A115" s="20"/>
      <c r="K115" s="20"/>
    </row>
    <row r="116" spans="1:11">
      <c r="A116" s="20"/>
      <c r="K116" s="20"/>
    </row>
    <row r="117" spans="1:11">
      <c r="A117" s="20"/>
      <c r="K117" s="20"/>
    </row>
    <row r="118" spans="1:11">
      <c r="A118" s="20"/>
      <c r="K118" s="20"/>
    </row>
    <row r="119" spans="1:11">
      <c r="A119" s="20"/>
      <c r="K119" s="20"/>
    </row>
    <row r="120" spans="1:11">
      <c r="A120" s="20"/>
      <c r="K120" s="20"/>
    </row>
    <row r="121" spans="1:11">
      <c r="A121" s="20"/>
      <c r="K121" s="20"/>
    </row>
    <row r="122" spans="1:11">
      <c r="A122" s="20"/>
      <c r="K122" s="20"/>
    </row>
    <row r="123" spans="1:11">
      <c r="A123" s="20"/>
      <c r="K123" s="20"/>
    </row>
    <row r="124" spans="1:11">
      <c r="A124" s="20"/>
      <c r="K124" s="20"/>
    </row>
    <row r="125" spans="1:11">
      <c r="A125" s="20"/>
      <c r="K125" s="20"/>
    </row>
    <row r="126" spans="1:11">
      <c r="A126" s="20"/>
      <c r="K126" s="20"/>
    </row>
    <row r="127" spans="1:11">
      <c r="A127" s="20"/>
      <c r="K127" s="20"/>
    </row>
    <row r="128" spans="1:11">
      <c r="A128" s="20"/>
      <c r="K128" s="20"/>
    </row>
    <row r="129" spans="1:11">
      <c r="A129" s="20"/>
      <c r="K129" s="20"/>
    </row>
    <row r="130" spans="1:11">
      <c r="A130" s="20"/>
      <c r="K130" s="20"/>
    </row>
    <row r="131" spans="1:11">
      <c r="A131" s="20"/>
      <c r="K131" s="20"/>
    </row>
    <row r="132" spans="1:11">
      <c r="A132" s="20"/>
      <c r="K132" s="20"/>
    </row>
    <row r="133" spans="1:11">
      <c r="A133" s="20"/>
      <c r="K133" s="20"/>
    </row>
    <row r="134" spans="1:11">
      <c r="A134" s="20"/>
      <c r="K134" s="20"/>
    </row>
    <row r="135" spans="1:11">
      <c r="A135" s="20"/>
      <c r="K135" s="20"/>
    </row>
    <row r="136" spans="1:11">
      <c r="A136" s="20"/>
      <c r="K136" s="20"/>
    </row>
    <row r="137" spans="1:11">
      <c r="A137" s="20"/>
      <c r="K137" s="20"/>
    </row>
    <row r="138" spans="1:11">
      <c r="A138" s="20"/>
      <c r="K138" s="20"/>
    </row>
    <row r="139" spans="1:11">
      <c r="A139" s="20"/>
      <c r="K139" s="20"/>
    </row>
    <row r="140" spans="1:11">
      <c r="A140" s="20"/>
      <c r="K140" s="20"/>
    </row>
    <row r="141" spans="1:11">
      <c r="A141" s="20"/>
      <c r="K141" s="20"/>
    </row>
    <row r="142" spans="1:11">
      <c r="A142" s="20"/>
      <c r="K142" s="20"/>
    </row>
    <row r="143" spans="1:11">
      <c r="A143" s="20"/>
      <c r="K143" s="20"/>
    </row>
    <row r="144" spans="1:11">
      <c r="A144" s="20"/>
      <c r="K144" s="20"/>
    </row>
    <row r="145" spans="1:11">
      <c r="A145" s="20"/>
      <c r="K145" s="20"/>
    </row>
    <row r="146" spans="1:11">
      <c r="A146" s="20"/>
      <c r="K146" s="20"/>
    </row>
    <row r="147" spans="1:11">
      <c r="A147" s="20"/>
      <c r="K147" s="20"/>
    </row>
    <row r="148" spans="1:11">
      <c r="A148" s="20"/>
      <c r="K148" s="20"/>
    </row>
    <row r="149" spans="1:11">
      <c r="A149" s="20"/>
      <c r="K149" s="20"/>
    </row>
    <row r="150" spans="1:11">
      <c r="A150" s="20"/>
      <c r="K150" s="20"/>
    </row>
    <row r="151" spans="1:11">
      <c r="A151" s="20"/>
      <c r="K151" s="20"/>
    </row>
    <row r="152" spans="1:11">
      <c r="A152" s="20"/>
      <c r="K152" s="20"/>
    </row>
    <row r="153" spans="1:11">
      <c r="A153" s="20"/>
      <c r="K153" s="20"/>
    </row>
    <row r="154" spans="1:11">
      <c r="A154" s="20"/>
      <c r="K154" s="20"/>
    </row>
    <row r="155" spans="1:11">
      <c r="A155" s="20"/>
      <c r="K155" s="20"/>
    </row>
    <row r="156" spans="1:11">
      <c r="A156" s="20"/>
      <c r="K156" s="20"/>
    </row>
    <row r="157" spans="1:11">
      <c r="A157" s="20"/>
      <c r="K157" s="20"/>
    </row>
    <row r="158" spans="1:11">
      <c r="A158" s="20"/>
      <c r="K158" s="20"/>
    </row>
    <row r="159" spans="1:11">
      <c r="A159" s="20"/>
      <c r="K159" s="20"/>
    </row>
    <row r="160" spans="1:11">
      <c r="A160" s="20"/>
      <c r="K160" s="20"/>
    </row>
    <row r="161" spans="1:11">
      <c r="A161" s="20"/>
      <c r="K161" s="20"/>
    </row>
    <row r="162" spans="1:11">
      <c r="A162" s="20"/>
      <c r="K162" s="20"/>
    </row>
    <row r="163" spans="1:11">
      <c r="A163" s="20"/>
      <c r="K163" s="20"/>
    </row>
    <row r="164" spans="1:11">
      <c r="A164" s="20"/>
      <c r="K164" s="20"/>
    </row>
    <row r="165" spans="1:11">
      <c r="A165" s="20"/>
      <c r="K165" s="20"/>
    </row>
    <row r="166" spans="1:11">
      <c r="A166" s="20"/>
      <c r="K166" s="20"/>
    </row>
    <row r="167" spans="1:11">
      <c r="A167" s="20"/>
      <c r="K167" s="20"/>
    </row>
    <row r="168" spans="1:11">
      <c r="A168" s="20"/>
      <c r="K168" s="20"/>
    </row>
    <row r="169" spans="1:11">
      <c r="A169" s="20"/>
      <c r="K169" s="20"/>
    </row>
    <row r="170" spans="1:11">
      <c r="A170" s="20"/>
      <c r="K170" s="20"/>
    </row>
    <row r="171" spans="1:11">
      <c r="A171" s="20"/>
      <c r="K171" s="20"/>
    </row>
    <row r="172" spans="1:11">
      <c r="A172" s="20"/>
      <c r="K172" s="20"/>
    </row>
    <row r="173" spans="1:11">
      <c r="A173" s="20"/>
      <c r="K173" s="20"/>
    </row>
    <row r="174" spans="1:11">
      <c r="A174" s="20"/>
      <c r="K174" s="20"/>
    </row>
    <row r="175" spans="1:11">
      <c r="A175" s="20"/>
      <c r="K175" s="20"/>
    </row>
    <row r="176" spans="1:11">
      <c r="A176" s="20"/>
      <c r="K176" s="20"/>
    </row>
    <row r="177" spans="1:11">
      <c r="A177" s="20"/>
      <c r="K177" s="20"/>
    </row>
    <row r="178" spans="1:11">
      <c r="A178" s="20"/>
      <c r="K178" s="20"/>
    </row>
    <row r="179" spans="1:11">
      <c r="A179" s="20"/>
      <c r="K179" s="20"/>
    </row>
    <row r="180" spans="1:11">
      <c r="A180" s="20"/>
      <c r="K180" s="20"/>
    </row>
    <row r="181" spans="1:11">
      <c r="A181" s="20"/>
      <c r="K181" s="20"/>
    </row>
    <row r="182" spans="1:11">
      <c r="A182" s="20"/>
      <c r="K182" s="20"/>
    </row>
    <row r="183" spans="1:11">
      <c r="A183" s="20"/>
      <c r="K183" s="20"/>
    </row>
    <row r="184" spans="1:11">
      <c r="A184" s="20"/>
      <c r="K184" s="20"/>
    </row>
    <row r="185" spans="1:11">
      <c r="A185" s="20"/>
      <c r="K185" s="20"/>
    </row>
    <row r="186" spans="1:11">
      <c r="A186" s="20"/>
      <c r="K186" s="20"/>
    </row>
    <row r="187" spans="1:11">
      <c r="A187" s="20"/>
      <c r="K187" s="20"/>
    </row>
    <row r="188" spans="1:11">
      <c r="A188" s="20"/>
      <c r="K188" s="20"/>
    </row>
    <row r="189" spans="1:11">
      <c r="A189" s="20"/>
      <c r="K189" s="20"/>
    </row>
    <row r="190" spans="1:11">
      <c r="A190" s="20"/>
      <c r="K190" s="20"/>
    </row>
    <row r="191" spans="1:11">
      <c r="A191" s="20"/>
      <c r="K191" s="20"/>
    </row>
    <row r="192" spans="1:11">
      <c r="A192" s="20"/>
      <c r="K192" s="20"/>
    </row>
    <row r="193" spans="1:11">
      <c r="A193" s="20"/>
      <c r="K193" s="20"/>
    </row>
    <row r="194" spans="1:11">
      <c r="A194" s="20"/>
      <c r="K194" s="20"/>
    </row>
    <row r="195" spans="1:11">
      <c r="A195" s="20"/>
      <c r="K195" s="20"/>
    </row>
    <row r="196" spans="1:11">
      <c r="A196" s="20"/>
      <c r="K196" s="20"/>
    </row>
    <row r="197" spans="1:11">
      <c r="A197" s="20"/>
      <c r="K197" s="20"/>
    </row>
    <row r="198" spans="1:11">
      <c r="A198" s="20"/>
      <c r="K198" s="20"/>
    </row>
    <row r="199" spans="1:11">
      <c r="A199" s="20"/>
      <c r="K199" s="20"/>
    </row>
    <row r="200" spans="1:11">
      <c r="A200" s="20"/>
      <c r="K200" s="20"/>
    </row>
    <row r="201" spans="1:11">
      <c r="A201" s="20"/>
      <c r="K201" s="20"/>
    </row>
    <row r="202" spans="1:11">
      <c r="A202" s="20"/>
      <c r="K202" s="20"/>
    </row>
    <row r="203" spans="1:11">
      <c r="A203" s="20"/>
      <c r="K203" s="20"/>
    </row>
    <row r="204" spans="1:11">
      <c r="A204" s="20"/>
      <c r="K204" s="20"/>
    </row>
    <row r="205" spans="1:11">
      <c r="A205" s="20"/>
      <c r="K205" s="20"/>
    </row>
    <row r="206" spans="1:11">
      <c r="A206" s="20"/>
      <c r="K206" s="20"/>
    </row>
    <row r="207" spans="1:11">
      <c r="A207" s="20"/>
      <c r="K207" s="20"/>
    </row>
    <row r="208" spans="1:11">
      <c r="A208" s="20"/>
      <c r="K208" s="20"/>
    </row>
    <row r="209" spans="1:11">
      <c r="A209" s="20"/>
      <c r="K209" s="20"/>
    </row>
    <row r="210" spans="1:11">
      <c r="A210" s="20"/>
      <c r="K210" s="20"/>
    </row>
    <row r="211" spans="1:11">
      <c r="A211" s="20"/>
      <c r="K211" s="20"/>
    </row>
    <row r="212" spans="1:11">
      <c r="A212" s="20"/>
      <c r="K212" s="20"/>
    </row>
    <row r="213" spans="1:11">
      <c r="A213" s="20"/>
      <c r="K213" s="20"/>
    </row>
    <row r="214" spans="1:11">
      <c r="A214" s="20"/>
      <c r="K214" s="20"/>
    </row>
    <row r="215" spans="1:11">
      <c r="A215" s="20"/>
      <c r="K215" s="20"/>
    </row>
    <row r="216" spans="1:11">
      <c r="A216" s="20"/>
      <c r="K216" s="20"/>
    </row>
    <row r="217" spans="1:11">
      <c r="A217" s="20"/>
      <c r="K217" s="20"/>
    </row>
    <row r="218" spans="1:11">
      <c r="A218" s="20"/>
      <c r="K218" s="20"/>
    </row>
    <row r="219" spans="1:11">
      <c r="A219" s="20"/>
      <c r="K219" s="20"/>
    </row>
    <row r="220" spans="1:11">
      <c r="A220" s="20"/>
      <c r="K220" s="20"/>
    </row>
    <row r="221" spans="1:11">
      <c r="A221" s="20"/>
      <c r="K221" s="20"/>
    </row>
    <row r="222" spans="1:11">
      <c r="A222" s="20"/>
      <c r="K222" s="20"/>
    </row>
    <row r="223" spans="1:11">
      <c r="A223" s="20"/>
      <c r="K223" s="20"/>
    </row>
    <row r="224" spans="1:11">
      <c r="A224" s="20"/>
      <c r="K224" s="20"/>
    </row>
    <row r="225" spans="1:11">
      <c r="A225" s="20"/>
      <c r="K225" s="20"/>
    </row>
    <row r="226" spans="1:11">
      <c r="A226" s="20"/>
      <c r="K226" s="20"/>
    </row>
    <row r="227" spans="1:11">
      <c r="A227" s="20"/>
      <c r="K227" s="20"/>
    </row>
    <row r="228" spans="1:11">
      <c r="A228" s="20"/>
      <c r="K228" s="20"/>
    </row>
    <row r="229" spans="1:11">
      <c r="A229" s="20"/>
      <c r="K229" s="20"/>
    </row>
    <row r="230" spans="1:11">
      <c r="A230" s="20"/>
      <c r="K230" s="20"/>
    </row>
    <row r="231" spans="1:11">
      <c r="A231" s="20"/>
      <c r="K231" s="20"/>
    </row>
    <row r="232" spans="1:11">
      <c r="A232" s="20"/>
      <c r="K232" s="20"/>
    </row>
    <row r="233" spans="1:11">
      <c r="A233" s="20"/>
      <c r="K233" s="20"/>
    </row>
    <row r="234" spans="1:11">
      <c r="A234" s="20"/>
      <c r="K234" s="20"/>
    </row>
    <row r="235" spans="1:11">
      <c r="A235" s="20"/>
      <c r="K235" s="20"/>
    </row>
    <row r="236" spans="1:11">
      <c r="A236" s="20"/>
      <c r="K236" s="20"/>
    </row>
    <row r="237" spans="1:11">
      <c r="A237" s="20"/>
      <c r="K237" s="20"/>
    </row>
    <row r="238" spans="1:11">
      <c r="A238" s="20"/>
      <c r="K238" s="20"/>
    </row>
    <row r="239" spans="1:11">
      <c r="A239" s="20"/>
      <c r="K239" s="20"/>
    </row>
    <row r="240" spans="1:11">
      <c r="A240" s="20"/>
      <c r="K240" s="20"/>
    </row>
    <row r="241" spans="1:11">
      <c r="A241" s="20"/>
      <c r="K241" s="20"/>
    </row>
    <row r="242" spans="1:11">
      <c r="A242" s="20"/>
      <c r="K242" s="20"/>
    </row>
    <row r="243" spans="1:11">
      <c r="A243" s="20"/>
      <c r="K243" s="20"/>
    </row>
    <row r="244" spans="1:11">
      <c r="A244" s="20"/>
      <c r="K244" s="20"/>
    </row>
    <row r="245" spans="1:11">
      <c r="A245" s="20"/>
      <c r="K245" s="20"/>
    </row>
    <row r="246" spans="1:11">
      <c r="A246" s="20"/>
      <c r="K246" s="20"/>
    </row>
    <row r="247" spans="1:11">
      <c r="A247" s="20"/>
      <c r="K247" s="20"/>
    </row>
    <row r="248" spans="1:11">
      <c r="A248" s="20"/>
      <c r="K248" s="20"/>
    </row>
    <row r="249" spans="1:11">
      <c r="A249" s="20"/>
      <c r="K249" s="20"/>
    </row>
    <row r="250" spans="1:11">
      <c r="A250" s="20"/>
      <c r="K250" s="20"/>
    </row>
    <row r="251" spans="1:11">
      <c r="A251" s="20"/>
      <c r="K251" s="20"/>
    </row>
    <row r="252" spans="1:11">
      <c r="A252" s="20"/>
      <c r="K252" s="20"/>
    </row>
    <row r="253" spans="1:11">
      <c r="A253" s="20"/>
      <c r="K253" s="20"/>
    </row>
    <row r="254" spans="1:11">
      <c r="A254" s="20"/>
      <c r="K254" s="20"/>
    </row>
    <row r="255" spans="1:11">
      <c r="A255" s="20"/>
      <c r="K255" s="20"/>
    </row>
    <row r="256" spans="1:11">
      <c r="A256" s="20"/>
      <c r="K256" s="20"/>
    </row>
    <row r="257" spans="1:11">
      <c r="A257" s="20"/>
      <c r="K257" s="20"/>
    </row>
    <row r="258" spans="1:11">
      <c r="A258" s="20"/>
      <c r="K258" s="20"/>
    </row>
    <row r="259" spans="1:11">
      <c r="A259" s="20"/>
      <c r="K259" s="20"/>
    </row>
    <row r="260" spans="1:11">
      <c r="A260" s="20"/>
      <c r="K260" s="20"/>
    </row>
    <row r="261" spans="1:11">
      <c r="A261" s="20"/>
      <c r="K261" s="20"/>
    </row>
    <row r="262" spans="1:11">
      <c r="A262" s="20"/>
      <c r="K262" s="20"/>
    </row>
    <row r="263" spans="1:11">
      <c r="A263" s="20"/>
      <c r="K263" s="20"/>
    </row>
    <row r="264" spans="1:11">
      <c r="A264" s="20"/>
      <c r="K264" s="20"/>
    </row>
    <row r="265" spans="1:11">
      <c r="A265" s="20"/>
      <c r="K265" s="20"/>
    </row>
    <row r="266" spans="1:11">
      <c r="A266" s="20"/>
      <c r="K266" s="20"/>
    </row>
    <row r="267" spans="1:11">
      <c r="A267" s="20"/>
      <c r="K267" s="20"/>
    </row>
    <row r="268" spans="1:11">
      <c r="A268" s="20"/>
      <c r="K268" s="20"/>
    </row>
    <row r="269" spans="1:11">
      <c r="A269" s="20"/>
      <c r="K269" s="20"/>
    </row>
    <row r="270" spans="1:11">
      <c r="A270" s="20"/>
      <c r="K270" s="20"/>
    </row>
    <row r="271" spans="1:11">
      <c r="A271" s="20"/>
      <c r="K271" s="20"/>
    </row>
    <row r="272" spans="1:11">
      <c r="A272" s="20"/>
      <c r="K272" s="20"/>
    </row>
    <row r="273" spans="1:11">
      <c r="A273" s="20"/>
      <c r="K273" s="20"/>
    </row>
    <row r="274" spans="1:11">
      <c r="A274" s="20"/>
      <c r="K274" s="20"/>
    </row>
    <row r="275" spans="1:11">
      <c r="A275" s="20"/>
      <c r="K275" s="20"/>
    </row>
    <row r="276" spans="1:11">
      <c r="A276" s="20"/>
      <c r="K276" s="20"/>
    </row>
    <row r="277" spans="1:11">
      <c r="A277" s="20"/>
      <c r="K277" s="20"/>
    </row>
    <row r="278" spans="1:11">
      <c r="A278" s="20"/>
      <c r="K278" s="20"/>
    </row>
    <row r="279" spans="1:11">
      <c r="A279" s="20"/>
      <c r="K279" s="20"/>
    </row>
    <row r="280" spans="1:11">
      <c r="A280" s="20"/>
      <c r="K280" s="20"/>
    </row>
    <row r="281" spans="1:11">
      <c r="A281" s="20"/>
      <c r="K281" s="20"/>
    </row>
    <row r="282" spans="1:11">
      <c r="A282" s="20"/>
      <c r="K282" s="20"/>
    </row>
    <row r="283" spans="1:11">
      <c r="A283" s="20"/>
      <c r="K283" s="20"/>
    </row>
    <row r="284" spans="1:11">
      <c r="A284" s="20"/>
      <c r="K284" s="20"/>
    </row>
    <row r="285" spans="1:11">
      <c r="A285" s="20"/>
      <c r="K285" s="20"/>
    </row>
    <row r="286" spans="1:11">
      <c r="A286" s="20"/>
      <c r="K286" s="20"/>
    </row>
    <row r="287" spans="1:11">
      <c r="A287" s="20"/>
      <c r="K287" s="20"/>
    </row>
    <row r="288" spans="1:11">
      <c r="A288" s="20"/>
      <c r="K288" s="20"/>
    </row>
    <row r="289" spans="1:11">
      <c r="A289" s="20"/>
      <c r="K289" s="20"/>
    </row>
    <row r="290" spans="1:11">
      <c r="A290" s="20"/>
      <c r="K290" s="20"/>
    </row>
    <row r="291" spans="1:11">
      <c r="A291" s="20"/>
      <c r="K291" s="20"/>
    </row>
    <row r="292" spans="1:11">
      <c r="A292" s="20"/>
      <c r="K292" s="20"/>
    </row>
    <row r="293" spans="1:11">
      <c r="A293" s="20"/>
      <c r="K293" s="20"/>
    </row>
    <row r="294" spans="1:11">
      <c r="A294" s="20"/>
      <c r="K294" s="20"/>
    </row>
    <row r="295" spans="1:11">
      <c r="A295" s="20"/>
      <c r="K295" s="20"/>
    </row>
    <row r="296" spans="1:11">
      <c r="A296" s="20"/>
      <c r="K296" s="20"/>
    </row>
    <row r="297" spans="1:11">
      <c r="A297" s="20"/>
      <c r="K297" s="20"/>
    </row>
    <row r="298" spans="1:11">
      <c r="A298" s="20"/>
      <c r="K298" s="20"/>
    </row>
    <row r="299" spans="1:11">
      <c r="A299" s="20"/>
      <c r="K299" s="20"/>
    </row>
    <row r="300" spans="1:11">
      <c r="A300" s="20"/>
      <c r="K300" s="20"/>
    </row>
    <row r="301" spans="1:11">
      <c r="A301" s="20"/>
      <c r="K301" s="20"/>
    </row>
    <row r="302" spans="1:11">
      <c r="A302" s="20"/>
      <c r="K302" s="20"/>
    </row>
    <row r="303" spans="1:11">
      <c r="A303" s="20"/>
      <c r="K303" s="20"/>
    </row>
    <row r="304" spans="1:11">
      <c r="A304" s="20"/>
      <c r="K304" s="20"/>
    </row>
    <row r="305" spans="1:11">
      <c r="A305" s="20"/>
      <c r="K305" s="20"/>
    </row>
    <row r="306" spans="1:11">
      <c r="A306" s="20"/>
      <c r="K306" s="20"/>
    </row>
    <row r="307" spans="1:11">
      <c r="A307" s="20"/>
      <c r="K307" s="20"/>
    </row>
    <row r="308" spans="1:11">
      <c r="A308" s="20"/>
      <c r="K308" s="20"/>
    </row>
    <row r="309" spans="1:11">
      <c r="A309" s="20"/>
      <c r="K309" s="20"/>
    </row>
    <row r="310" spans="1:11">
      <c r="A310" s="20"/>
      <c r="K310" s="20"/>
    </row>
    <row r="311" spans="1:11">
      <c r="A311" s="20"/>
      <c r="K311" s="20"/>
    </row>
    <row r="312" spans="1:11">
      <c r="A312" s="20"/>
      <c r="K312" s="20"/>
    </row>
    <row r="313" spans="1:11">
      <c r="A313" s="20"/>
      <c r="K313" s="20"/>
    </row>
    <row r="314" spans="1:11">
      <c r="A314" s="20"/>
      <c r="K314" s="20"/>
    </row>
    <row r="315" spans="1:11">
      <c r="A315" s="20"/>
      <c r="K315" s="20"/>
    </row>
    <row r="316" spans="1:11">
      <c r="A316" s="20"/>
      <c r="K316" s="20"/>
    </row>
    <row r="317" spans="1:11">
      <c r="A317" s="20"/>
      <c r="K317" s="20"/>
    </row>
    <row r="318" spans="1:11">
      <c r="A318" s="20"/>
      <c r="K318" s="20"/>
    </row>
    <row r="319" spans="1:11" hidden="1">
      <c r="A319" s="20"/>
      <c r="K319" s="20"/>
    </row>
    <row r="320" spans="1:11" hidden="1">
      <c r="A320" s="20"/>
      <c r="K320" s="20"/>
    </row>
    <row r="321" spans="1:11" hidden="1">
      <c r="A321" s="20"/>
      <c r="K321" s="20"/>
    </row>
    <row r="322" spans="1:11" hidden="1">
      <c r="A322" s="20"/>
      <c r="K322" s="20"/>
    </row>
    <row r="323" spans="1:11" hidden="1">
      <c r="A323" s="20"/>
      <c r="K323" s="20"/>
    </row>
    <row r="324" spans="1:11" hidden="1">
      <c r="A324" s="20"/>
      <c r="K324" s="20"/>
    </row>
    <row r="325" spans="1:11" hidden="1">
      <c r="A325" s="20"/>
      <c r="K325" s="20"/>
    </row>
    <row r="326" spans="1:11" hidden="1">
      <c r="A326" s="20"/>
      <c r="K326" s="20"/>
    </row>
    <row r="327" spans="1:11" hidden="1">
      <c r="A327" s="20"/>
      <c r="K327" s="20"/>
    </row>
    <row r="328" spans="1:11" hidden="1">
      <c r="A328" s="20"/>
      <c r="K328" s="20"/>
    </row>
    <row r="329" spans="1:11">
      <c r="A329" s="20"/>
      <c r="K329" s="20"/>
    </row>
    <row r="330" spans="1:11">
      <c r="A330" s="20"/>
      <c r="K330" s="20"/>
    </row>
    <row r="331" spans="1:11">
      <c r="A331" s="20"/>
      <c r="K331" s="20"/>
    </row>
    <row r="332" spans="1:11">
      <c r="A332" s="20"/>
      <c r="K332" s="20"/>
    </row>
    <row r="333" spans="1:11">
      <c r="A333" s="20"/>
      <c r="K333" s="20"/>
    </row>
    <row r="334" spans="1:11">
      <c r="A334" s="20"/>
      <c r="K334" s="20"/>
    </row>
    <row r="335" spans="1:11">
      <c r="A335" s="20"/>
      <c r="K335" s="20"/>
    </row>
    <row r="336" spans="1:11">
      <c r="A336" s="20"/>
      <c r="K336" s="20"/>
    </row>
    <row r="337" spans="1:11">
      <c r="A337" s="20"/>
      <c r="K337" s="20"/>
    </row>
    <row r="338" spans="1:11">
      <c r="A338" s="20"/>
      <c r="K338" s="20"/>
    </row>
    <row r="339" spans="1:11">
      <c r="A339" s="20"/>
      <c r="K339" s="20"/>
    </row>
    <row r="340" spans="1:11">
      <c r="A340" s="20"/>
      <c r="K340" s="20"/>
    </row>
    <row r="341" spans="1:11">
      <c r="A341" s="20"/>
      <c r="K341" s="20"/>
    </row>
    <row r="342" spans="1:11">
      <c r="A342" s="20"/>
      <c r="K342" s="20"/>
    </row>
    <row r="343" spans="1:11">
      <c r="A343" s="20"/>
      <c r="K343" s="20"/>
    </row>
    <row r="344" spans="1:11">
      <c r="A344" s="20"/>
      <c r="K344" s="20"/>
    </row>
    <row r="345" spans="1:11">
      <c r="A345" s="20"/>
      <c r="K345" s="20"/>
    </row>
    <row r="346" spans="1:11">
      <c r="A346" s="20"/>
      <c r="K346" s="20"/>
    </row>
    <row r="347" spans="1:11">
      <c r="A347" s="20"/>
      <c r="K347" s="20"/>
    </row>
    <row r="348" spans="1:11">
      <c r="A348" s="20"/>
      <c r="K348" s="20"/>
    </row>
    <row r="349" spans="1:11">
      <c r="A349" s="20"/>
      <c r="K349" s="20"/>
    </row>
    <row r="350" spans="1:11">
      <c r="A350" s="20"/>
      <c r="K350" s="20"/>
    </row>
    <row r="351" spans="1:11">
      <c r="A351" s="20"/>
      <c r="K351" s="20"/>
    </row>
    <row r="352" spans="1:11">
      <c r="A352" s="20"/>
      <c r="K352" s="20"/>
    </row>
    <row r="353" spans="1:11">
      <c r="A353" s="20"/>
      <c r="K353" s="20"/>
    </row>
    <row r="354" spans="1:11">
      <c r="A354" s="20"/>
      <c r="K354" s="20"/>
    </row>
    <row r="355" spans="1:11">
      <c r="A355" s="20"/>
      <c r="K355" s="20"/>
    </row>
    <row r="356" spans="1:11">
      <c r="A356" s="20"/>
      <c r="K356" s="20"/>
    </row>
    <row r="357" spans="1:11">
      <c r="A357" s="20"/>
      <c r="K357" s="20"/>
    </row>
    <row r="358" spans="1:11">
      <c r="A358" s="20"/>
      <c r="K358" s="20"/>
    </row>
    <row r="359" spans="1:11">
      <c r="A359" s="20"/>
      <c r="K359" s="20"/>
    </row>
    <row r="360" spans="1:11">
      <c r="A360" s="20"/>
      <c r="K360" s="20"/>
    </row>
    <row r="361" spans="1:11">
      <c r="A361" s="20"/>
      <c r="K361" s="20"/>
    </row>
    <row r="362" spans="1:11">
      <c r="A362" s="20"/>
      <c r="K362" s="20"/>
    </row>
    <row r="363" spans="1:11">
      <c r="A363" s="20"/>
      <c r="K363" s="20"/>
    </row>
    <row r="364" spans="1:11">
      <c r="A364" s="20"/>
      <c r="K364" s="20"/>
    </row>
    <row r="365" spans="1:11">
      <c r="A365" s="20"/>
      <c r="K365" s="20"/>
    </row>
    <row r="366" spans="1:11">
      <c r="A366" s="20"/>
      <c r="K366" s="20"/>
    </row>
    <row r="367" spans="1:11">
      <c r="A367" s="20"/>
      <c r="K367" s="20"/>
    </row>
    <row r="368" spans="1:11">
      <c r="A368" s="20"/>
      <c r="K368" s="20"/>
    </row>
    <row r="369" spans="1:11">
      <c r="A369" s="20"/>
      <c r="K369" s="20"/>
    </row>
    <row r="370" spans="1:11">
      <c r="A370" s="20"/>
      <c r="K370" s="20"/>
    </row>
    <row r="371" spans="1:11">
      <c r="A371" s="20"/>
      <c r="K371" s="20"/>
    </row>
    <row r="372" spans="1:11">
      <c r="A372" s="20"/>
      <c r="K372" s="20"/>
    </row>
    <row r="373" spans="1:11">
      <c r="A373" s="20"/>
      <c r="K373" s="20"/>
    </row>
    <row r="374" spans="1:11">
      <c r="A374" s="20"/>
      <c r="K374" s="20"/>
    </row>
    <row r="375" spans="1:11">
      <c r="A375" s="20"/>
      <c r="K375" s="20"/>
    </row>
    <row r="376" spans="1:11">
      <c r="A376" s="20"/>
      <c r="K376" s="20"/>
    </row>
    <row r="377" spans="1:11">
      <c r="A377" s="20"/>
      <c r="K377" s="20"/>
    </row>
    <row r="378" spans="1:11">
      <c r="A378" s="20"/>
      <c r="K378" s="20"/>
    </row>
    <row r="379" spans="1:11">
      <c r="A379" s="20"/>
      <c r="K379" s="20"/>
    </row>
    <row r="380" spans="1:11">
      <c r="A380" s="20"/>
      <c r="K380" s="20"/>
    </row>
    <row r="381" spans="1:11">
      <c r="A381" s="20"/>
      <c r="K381" s="20"/>
    </row>
    <row r="382" spans="1:11">
      <c r="A382" s="20"/>
      <c r="K382" s="20"/>
    </row>
    <row r="383" spans="1:11">
      <c r="A383" s="20"/>
      <c r="K383" s="20"/>
    </row>
    <row r="384" spans="1:11">
      <c r="A384" s="20"/>
      <c r="K384" s="20"/>
    </row>
    <row r="385" spans="1:11">
      <c r="A385" s="20"/>
      <c r="K385" s="20"/>
    </row>
    <row r="386" spans="1:11">
      <c r="A386" s="20"/>
      <c r="K386" s="20"/>
    </row>
    <row r="387" spans="1:11">
      <c r="A387" s="20"/>
      <c r="K387" s="20"/>
    </row>
    <row r="388" spans="1:11">
      <c r="A388" s="20"/>
      <c r="K388" s="20"/>
    </row>
    <row r="389" spans="1:11">
      <c r="A389" s="20"/>
      <c r="K389" s="20"/>
    </row>
    <row r="390" spans="1:11">
      <c r="A390" s="20"/>
      <c r="K390" s="20"/>
    </row>
    <row r="391" spans="1:11">
      <c r="A391" s="20"/>
      <c r="K391" s="20"/>
    </row>
    <row r="392" spans="1:11">
      <c r="A392" s="20"/>
      <c r="K392" s="20"/>
    </row>
    <row r="393" spans="1:11">
      <c r="A393" s="20"/>
      <c r="K393" s="20"/>
    </row>
    <row r="394" spans="1:11">
      <c r="A394" s="20"/>
      <c r="K394" s="20"/>
    </row>
    <row r="395" spans="1:11">
      <c r="A395" s="20"/>
      <c r="K395" s="20"/>
    </row>
    <row r="396" spans="1:11">
      <c r="A396" s="20"/>
      <c r="K396" s="20"/>
    </row>
    <row r="397" spans="1:11">
      <c r="A397" s="20"/>
      <c r="K397" s="20"/>
    </row>
    <row r="398" spans="1:11">
      <c r="A398" s="20"/>
      <c r="K398" s="20"/>
    </row>
    <row r="399" spans="1:11">
      <c r="A399" s="20"/>
      <c r="K399" s="20"/>
    </row>
    <row r="400" spans="1:11">
      <c r="A400" s="20"/>
      <c r="K400" s="20"/>
    </row>
    <row r="401" spans="1:11">
      <c r="A401" s="20"/>
      <c r="K401" s="20"/>
    </row>
    <row r="402" spans="1:11">
      <c r="A402" s="20"/>
      <c r="K402" s="20"/>
    </row>
    <row r="403" spans="1:11">
      <c r="A403" s="20"/>
      <c r="K403" s="20"/>
    </row>
    <row r="404" spans="1:11">
      <c r="A404" s="20"/>
      <c r="K404" s="20"/>
    </row>
    <row r="405" spans="1:11">
      <c r="A405" s="20"/>
      <c r="K405" s="20"/>
    </row>
    <row r="406" spans="1:11">
      <c r="A406" s="20"/>
      <c r="K406" s="20"/>
    </row>
    <row r="407" spans="1:11">
      <c r="A407" s="20"/>
      <c r="K407" s="20"/>
    </row>
    <row r="408" spans="1:11">
      <c r="A408" s="20"/>
      <c r="K408" s="20"/>
    </row>
    <row r="409" spans="1:11">
      <c r="A409" s="20"/>
      <c r="K409" s="20"/>
    </row>
  </sheetData>
  <pageMargins left="0.11" right="0.21" top="0.3" bottom="0.31" header="0.3" footer="0.3"/>
  <pageSetup paperSize="9" orientation="portrait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H3189"/>
  <sheetViews>
    <sheetView rightToLeft="1" topLeftCell="E1" zoomScale="85" zoomScaleNormal="85" zoomScaleSheetLayoutView="85" workbookViewId="0">
      <pane ySplit="1" topLeftCell="A477" activePane="bottomLeft" state="frozen"/>
      <selection activeCell="B12" sqref="B12"/>
      <selection pane="bottomLeft" activeCell="R1030" sqref="R1030"/>
    </sheetView>
  </sheetViews>
  <sheetFormatPr defaultColWidth="0" defaultRowHeight="15.75" customHeight="1" zeroHeight="1"/>
  <cols>
    <col min="1" max="1" width="13.5703125" style="53" bestFit="1" customWidth="1"/>
    <col min="2" max="2" width="11.7109375" style="54" customWidth="1"/>
    <col min="3" max="3" width="10" style="54" bestFit="1" customWidth="1"/>
    <col min="4" max="4" width="24.42578125" style="54" customWidth="1"/>
    <col min="5" max="5" width="9" style="54" customWidth="1"/>
    <col min="6" max="6" width="27" style="54" customWidth="1"/>
    <col min="7" max="7" width="13.28515625" style="54" customWidth="1"/>
    <col min="8" max="8" width="8.7109375" style="54" customWidth="1"/>
    <col min="9" max="9" width="35.42578125" style="54" customWidth="1"/>
    <col min="10" max="10" width="47.140625" style="55" hidden="1" customWidth="1"/>
    <col min="11" max="11" width="19.140625" style="54" bestFit="1" customWidth="1"/>
    <col min="12" max="12" width="19.140625" style="54" customWidth="1"/>
    <col min="13" max="13" width="19.140625" style="56" hidden="1" customWidth="1"/>
    <col min="14" max="14" width="19.140625" style="54" customWidth="1"/>
    <col min="15" max="15" width="7.85546875" style="54" customWidth="1"/>
    <col min="16" max="16" width="11.28515625" style="54" customWidth="1"/>
    <col min="17" max="17" width="12.28515625" style="54" customWidth="1"/>
    <col min="18" max="18" width="10.140625" style="54" customWidth="1"/>
    <col min="19" max="19" width="12" style="54" customWidth="1"/>
    <col min="20" max="20" width="11.28515625" style="54" customWidth="1"/>
    <col min="21" max="21" width="10.140625" style="54" customWidth="1"/>
    <col min="22" max="23" width="10.28515625" style="54" customWidth="1"/>
    <col min="24" max="24" width="14.7109375" style="57" customWidth="1"/>
    <col min="25" max="25" width="14.28515625" style="54" customWidth="1"/>
    <col min="26" max="26" width="13.140625" style="54" customWidth="1"/>
    <col min="27" max="27" width="11.140625" style="54" customWidth="1"/>
    <col min="28" max="28" width="31.85546875" style="54" customWidth="1"/>
    <col min="29" max="29" width="20.5703125" style="54" customWidth="1"/>
    <col min="30" max="32" width="9" style="40" hidden="1" customWidth="1"/>
    <col min="33" max="34" width="12.85546875" style="40" hidden="1" customWidth="1"/>
    <col min="35" max="16384" width="0" style="40" hidden="1"/>
  </cols>
  <sheetData>
    <row r="1" spans="1:29" s="38" customFormat="1" ht="51.75" customHeight="1">
      <c r="A1" s="41" t="s">
        <v>17</v>
      </c>
      <c r="B1" s="42" t="s">
        <v>30</v>
      </c>
      <c r="C1" s="43" t="s">
        <v>0</v>
      </c>
      <c r="D1" s="43" t="s">
        <v>6</v>
      </c>
      <c r="E1" s="43" t="s">
        <v>31</v>
      </c>
      <c r="F1" s="43" t="s">
        <v>15</v>
      </c>
      <c r="G1" s="43" t="s">
        <v>36</v>
      </c>
      <c r="H1" s="43" t="s">
        <v>18</v>
      </c>
      <c r="I1" s="43" t="s">
        <v>19</v>
      </c>
      <c r="J1" s="44" t="s">
        <v>20</v>
      </c>
      <c r="K1" s="45" t="s">
        <v>136</v>
      </c>
      <c r="L1" s="45" t="s">
        <v>137</v>
      </c>
      <c r="M1" s="46" t="s">
        <v>138</v>
      </c>
      <c r="N1" s="45" t="s">
        <v>139</v>
      </c>
      <c r="O1" s="45" t="s">
        <v>48</v>
      </c>
      <c r="P1" s="47" t="s">
        <v>22</v>
      </c>
      <c r="Q1" s="43" t="s">
        <v>21</v>
      </c>
      <c r="R1" s="43" t="s">
        <v>23</v>
      </c>
      <c r="S1" s="43" t="s">
        <v>24</v>
      </c>
      <c r="T1" s="43" t="s">
        <v>91</v>
      </c>
      <c r="U1" s="43" t="s">
        <v>25</v>
      </c>
      <c r="V1" s="43" t="s">
        <v>26</v>
      </c>
      <c r="W1" s="43" t="s">
        <v>27</v>
      </c>
      <c r="X1" s="48" t="s">
        <v>16</v>
      </c>
      <c r="Y1" s="43" t="s">
        <v>28</v>
      </c>
      <c r="Z1" s="43" t="s">
        <v>76</v>
      </c>
      <c r="AA1" s="48" t="s">
        <v>29</v>
      </c>
      <c r="AB1" s="43" t="s">
        <v>49</v>
      </c>
      <c r="AC1" s="49" t="s">
        <v>54</v>
      </c>
    </row>
    <row r="2" spans="1:29" s="39" customFormat="1" ht="18.75" hidden="1" customHeight="1">
      <c r="A2" s="50">
        <v>43522</v>
      </c>
      <c r="B2" s="3">
        <v>5201</v>
      </c>
      <c r="C2" s="4" t="str">
        <f>IFERROR(VLOOKUP(B2,المنتجات!$A:$B,2,0),"")</f>
        <v/>
      </c>
      <c r="D2" s="4" t="str">
        <f>IFERROR(VLOOKUP(B2,المنتجات!$A:$C,3,0),"")</f>
        <v/>
      </c>
      <c r="E2" s="5">
        <v>16</v>
      </c>
      <c r="F2" s="4">
        <f>IFERROR(VLOOKUP(Table1[[#This Row],[كود العامل]],العاملين!A:C,2,0),"")</f>
        <v>0</v>
      </c>
      <c r="G2" s="16">
        <f>IFERROR(VLOOKUP(Table1[[#This Row],[كود العامل]],العاملين!$A$1:$C$100,3,FALSE),"")</f>
        <v>0</v>
      </c>
      <c r="H2" s="5">
        <v>1</v>
      </c>
      <c r="I2" s="6" t="str">
        <f>IFERROR(VLOOKUP(Table1[[#This Row],[كود الصنف]],المنتجات!$D:$E,2,0),"")</f>
        <v/>
      </c>
      <c r="J2" s="6" t="str">
        <f>IFERROR(VLOOKUP(H2,المنتجات!$D:$G,4,0),"")</f>
        <v/>
      </c>
      <c r="K2" s="7">
        <v>172</v>
      </c>
      <c r="L2" s="7"/>
      <c r="M2" s="8" t="e">
        <f>IF(VLOOKUP(Table1[[#This Row],[كود الصنف]],المنتجات!$D:$K,8,0)=0,"",(VLOOKUP(Table1[[#This Row],[كود الصنف]],المنتجات!$D:$K,8,0)))</f>
        <v>#N/A</v>
      </c>
      <c r="N2" s="7">
        <f>IFERROR((Table1[[#This Row],[كمية الخامات بالكيلو]]/Table1[[#This Row],[وزن القطعة]])-Table1[[#This Row],[كمية الأنتاج بالقطعة]],0)</f>
        <v>0</v>
      </c>
      <c r="O2" s="9" t="s">
        <v>1</v>
      </c>
      <c r="P2" s="26">
        <f>IFERROR(VLOOKUP(Table1[[#This Row],[كود العامل]],العاملين!$A$1:$D$100,4,0),"")</f>
        <v>0</v>
      </c>
      <c r="Q2" s="5">
        <f>IF(Table1[[#This Row],[كود العامل]]&gt;0,60,"")</f>
        <v>60</v>
      </c>
      <c r="R2" s="10"/>
      <c r="S2" s="10">
        <v>10</v>
      </c>
      <c r="T2" s="10">
        <v>15</v>
      </c>
      <c r="U2" s="10"/>
      <c r="V2" s="10">
        <f t="shared" ref="V2:V65" si="0">SUM(Q2:U2)</f>
        <v>85</v>
      </c>
      <c r="W2" s="10">
        <f>IFERROR(Table1[[#This Row],[اجمالى وقت التشغيل بالدقايق]]-Table1[[#This Row],[اجمالى وقت التوقف بالدقيقة]],"0")</f>
        <v>-85</v>
      </c>
      <c r="X2" s="11">
        <f>IFERROR((Table1[[#This Row],[كمية الأنتاج بالقطعة]]*Table1[[#This Row],[الزمن المعيارى لانتاج القطعة الواحدة بالدقيقة]])/W2,0%)</f>
        <v>0</v>
      </c>
      <c r="Y2" s="12"/>
      <c r="Z2" s="4"/>
      <c r="AA2" s="13">
        <f>IFERROR(Table1[[#This Row],[كمية الأنتاج بالقطعة]]/(Table1[[#This Row],[كمية الأنتاج بالقطعة]]+Z2+Y2),"")</f>
        <v>1</v>
      </c>
      <c r="AB2" s="4"/>
      <c r="AC2" s="51"/>
    </row>
    <row r="3" spans="1:29" s="39" customFormat="1" ht="17.25" hidden="1" customHeight="1">
      <c r="A3" s="50">
        <v>43522</v>
      </c>
      <c r="B3" s="3">
        <v>5201</v>
      </c>
      <c r="C3" s="4" t="str">
        <f>IFERROR(VLOOKUP(B3,المنتجات!$A:$B,2,0),"")</f>
        <v/>
      </c>
      <c r="D3" s="4" t="str">
        <f>IFERROR(VLOOKUP(B3,المنتجات!$A:$C,3,0),"")</f>
        <v/>
      </c>
      <c r="E3" s="5">
        <v>15</v>
      </c>
      <c r="F3" s="4">
        <f>IFERROR(VLOOKUP(Table1[[#This Row],[كود العامل]],العاملين!A:C,2,0),"")</f>
        <v>0</v>
      </c>
      <c r="G3" s="16">
        <f>IFERROR(VLOOKUP(Table1[[#This Row],[كود العامل]],العاملين!$A$1:$C$100,3,FALSE),"")</f>
        <v>0</v>
      </c>
      <c r="H3" s="5">
        <v>1</v>
      </c>
      <c r="I3" s="6" t="str">
        <f>IFERROR(VLOOKUP(Table1[[#This Row],[كود الصنف]],المنتجات!$D:$E,2,0),"")</f>
        <v/>
      </c>
      <c r="J3" s="6" t="str">
        <f>IFERROR(VLOOKUP(H3,المنتجات!$D:$G,4,0),"")</f>
        <v/>
      </c>
      <c r="K3" s="7">
        <v>162</v>
      </c>
      <c r="L3" s="7"/>
      <c r="M3" s="8" t="e">
        <f>IF(VLOOKUP(Table1[[#This Row],[كود الصنف]],المنتجات!$D:$K,8,0)=0,"",(VLOOKUP(Table1[[#This Row],[كود الصنف]],المنتجات!$D:$K,8,0)))</f>
        <v>#N/A</v>
      </c>
      <c r="N3" s="7">
        <f>IFERROR((Table1[[#This Row],[كمية الخامات بالكيلو]]/Table1[[#This Row],[وزن القطعة]])-Table1[[#This Row],[كمية الأنتاج بالقطعة]],0)</f>
        <v>0</v>
      </c>
      <c r="O3" s="9" t="s">
        <v>51</v>
      </c>
      <c r="P3" s="26">
        <f>IFERROR(VLOOKUP(Table1[[#This Row],[كود العامل]],العاملين!$A$1:$D$100,4,0),"")</f>
        <v>0</v>
      </c>
      <c r="Q3" s="5">
        <f>IF(Table1[[#This Row],[كود العامل]]&gt;0,60,"")</f>
        <v>60</v>
      </c>
      <c r="R3" s="10"/>
      <c r="S3" s="10">
        <v>10</v>
      </c>
      <c r="T3" s="10">
        <v>15</v>
      </c>
      <c r="U3" s="10"/>
      <c r="V3" s="10">
        <f t="shared" si="0"/>
        <v>85</v>
      </c>
      <c r="W3" s="10">
        <f>IFERROR(Table1[[#This Row],[اجمالى وقت التشغيل بالدقايق]]-Table1[[#This Row],[اجمالى وقت التوقف بالدقيقة]],"0")</f>
        <v>-85</v>
      </c>
      <c r="X3" s="11">
        <f>IFERROR((Table1[[#This Row],[كمية الأنتاج بالقطعة]]*Table1[[#This Row],[الزمن المعيارى لانتاج القطعة الواحدة بالدقيقة]])/W3,0%)</f>
        <v>0</v>
      </c>
      <c r="Y3" s="12"/>
      <c r="Z3" s="4"/>
      <c r="AA3" s="13">
        <f>IFERROR(Table1[[#This Row],[كمية الأنتاج بالقطعة]]/(Table1[[#This Row],[كمية الأنتاج بالقطعة]]+Z3+Y3),"")</f>
        <v>1</v>
      </c>
      <c r="AB3" s="4"/>
      <c r="AC3" s="51"/>
    </row>
    <row r="4" spans="1:29" s="39" customFormat="1" ht="15.75" hidden="1" customHeight="1">
      <c r="A4" s="50">
        <v>43522</v>
      </c>
      <c r="B4" s="3">
        <v>5201</v>
      </c>
      <c r="C4" s="4" t="str">
        <f>IFERROR(VLOOKUP(B4,المنتجات!$A:$B,2,0),"")</f>
        <v/>
      </c>
      <c r="D4" s="4" t="str">
        <f>IFERROR(VLOOKUP(B4,المنتجات!$A:$C,3,0),"")</f>
        <v/>
      </c>
      <c r="E4" s="5">
        <v>10</v>
      </c>
      <c r="F4" s="4">
        <f>IFERROR(VLOOKUP(E4,العاملين!$A$1:$C$80,2,0),"")</f>
        <v>0</v>
      </c>
      <c r="G4" s="4">
        <f>IFERROR(VLOOKUP(Table1[[#This Row],[كود العامل]],العاملين!$A:$C,3,FALSE),"")</f>
        <v>0</v>
      </c>
      <c r="H4" s="5">
        <v>1</v>
      </c>
      <c r="I4" s="6" t="str">
        <f>IFERROR(VLOOKUP(Table1[[#This Row],[كود الصنف]],المنتجات!$D:$E,2,0),"")</f>
        <v/>
      </c>
      <c r="J4" s="6" t="str">
        <f>IFERROR(VLOOKUP(H4,المنتجات!$D:$G,4,0),"")</f>
        <v/>
      </c>
      <c r="K4" s="7">
        <v>162</v>
      </c>
      <c r="L4" s="7"/>
      <c r="M4" s="8" t="e">
        <f>IF(VLOOKUP(Table1[[#This Row],[كود الصنف]],المنتجات!$D:$K,8,0)=0,"",(VLOOKUP(Table1[[#This Row],[كود الصنف]],المنتجات!$D:$K,8,0)))</f>
        <v>#N/A</v>
      </c>
      <c r="N4" s="7">
        <f>IFERROR((Table1[[#This Row],[كمية الخامات بالكيلو]]/Table1[[#This Row],[وزن القطعة]])-Table1[[#This Row],[كمية الأنتاج بالقطعة]],0)</f>
        <v>0</v>
      </c>
      <c r="O4" s="9" t="s">
        <v>51</v>
      </c>
      <c r="P4" s="3">
        <f>IFERROR(VLOOKUP(Table1[[#This Row],[كود العامل]],العاملين!$A:$D,4,0),"")</f>
        <v>0</v>
      </c>
      <c r="Q4" s="5">
        <f>IF(Table1[[#This Row],[كود العامل]]&gt;0,60,"")</f>
        <v>60</v>
      </c>
      <c r="R4" s="10"/>
      <c r="S4" s="10">
        <v>15</v>
      </c>
      <c r="T4" s="10">
        <v>10</v>
      </c>
      <c r="U4" s="10"/>
      <c r="V4" s="10">
        <f t="shared" si="0"/>
        <v>85</v>
      </c>
      <c r="W4" s="10">
        <f>IFERROR(Table1[[#This Row],[اجمالى وقت التشغيل بالدقايق]]-Table1[[#This Row],[اجمالى وقت التوقف بالدقيقة]],"0")</f>
        <v>-85</v>
      </c>
      <c r="X4" s="11">
        <f>IFERROR((Table1[[#This Row],[كمية الأنتاج بالقطعة]]*Table1[[#This Row],[الزمن المعيارى لانتاج القطعة الواحدة بالدقيقة]])/W4,0%)</f>
        <v>0</v>
      </c>
      <c r="Y4" s="12"/>
      <c r="Z4" s="4"/>
      <c r="AA4" s="13">
        <f>IFERROR(Table1[[#This Row],[كمية الأنتاج بالقطعة]]/(Table1[[#This Row],[كمية الأنتاج بالقطعة]]+Z4+Y4),"")</f>
        <v>1</v>
      </c>
      <c r="AB4" s="4"/>
      <c r="AC4" s="51"/>
    </row>
    <row r="5" spans="1:29" s="39" customFormat="1" ht="15.75" hidden="1" customHeight="1">
      <c r="A5" s="50">
        <v>43522</v>
      </c>
      <c r="B5" s="3">
        <v>5210</v>
      </c>
      <c r="C5" s="4" t="str">
        <f>IFERROR(VLOOKUP(B5,المنتجات!$A:$B,2,0),"")</f>
        <v/>
      </c>
      <c r="D5" s="4" t="str">
        <f>IFERROR(VLOOKUP(B5,المنتجات!$A:$C,3,0),"")</f>
        <v/>
      </c>
      <c r="E5" s="5">
        <v>17</v>
      </c>
      <c r="F5" s="4">
        <f>IFERROR(VLOOKUP(Table1[[#This Row],[كود العامل]],العاملين!A:C,2,0),"")</f>
        <v>0</v>
      </c>
      <c r="G5" s="16">
        <f>IFERROR(VLOOKUP(Table1[[#This Row],[كود العامل]],العاملين!$A$1:$C$100,3,FALSE),"")</f>
        <v>0</v>
      </c>
      <c r="H5" s="5">
        <v>14</v>
      </c>
      <c r="I5" s="6" t="str">
        <f>IFERROR(VLOOKUP(Table1[[#This Row],[كود الصنف]],المنتجات!$D:$E,2,0),"")</f>
        <v/>
      </c>
      <c r="J5" s="6" t="str">
        <f>IFERROR(VLOOKUP(H5,المنتجات!$D:$G,4,0),"")</f>
        <v/>
      </c>
      <c r="K5" s="7">
        <v>191</v>
      </c>
      <c r="L5" s="7"/>
      <c r="M5" s="8" t="e">
        <f>IF(VLOOKUP(Table1[[#This Row],[كود الصنف]],المنتجات!$D:$K,8,0)=0,"",(VLOOKUP(Table1[[#This Row],[كود الصنف]],المنتجات!$D:$K,8,0)))</f>
        <v>#N/A</v>
      </c>
      <c r="N5" s="7">
        <f>IFERROR((Table1[[#This Row],[كمية الخامات بالكيلو]]/Table1[[#This Row],[وزن القطعة]])-Table1[[#This Row],[كمية الأنتاج بالقطعة]],0)</f>
        <v>0</v>
      </c>
      <c r="O5" s="9" t="s">
        <v>1</v>
      </c>
      <c r="P5" s="26">
        <f>IFERROR(VLOOKUP(Table1[[#This Row],[كود العامل]],العاملين!$A$1:$D$100,4,0),"")</f>
        <v>0</v>
      </c>
      <c r="Q5" s="5">
        <f>IF(Table1[[#This Row],[كود العامل]]&gt;0,60,"")</f>
        <v>60</v>
      </c>
      <c r="R5" s="10"/>
      <c r="S5" s="10"/>
      <c r="T5" s="10"/>
      <c r="U5" s="10"/>
      <c r="V5" s="10">
        <f t="shared" si="0"/>
        <v>60</v>
      </c>
      <c r="W5" s="10">
        <f>IFERROR(Table1[[#This Row],[اجمالى وقت التشغيل بالدقايق]]-Table1[[#This Row],[اجمالى وقت التوقف بالدقيقة]],"0")</f>
        <v>-60</v>
      </c>
      <c r="X5" s="11">
        <f>IFERROR((Table1[[#This Row],[كمية الأنتاج بالقطعة]]*Table1[[#This Row],[الزمن المعيارى لانتاج القطعة الواحدة بالدقيقة]])/W5,0%)</f>
        <v>0</v>
      </c>
      <c r="Y5" s="12"/>
      <c r="Z5" s="4"/>
      <c r="AA5" s="13">
        <f>IFERROR(Table1[[#This Row],[كمية الأنتاج بالقطعة]]/(Table1[[#This Row],[كمية الأنتاج بالقطعة]]+Z5+Y5),"")</f>
        <v>1</v>
      </c>
      <c r="AB5" s="4"/>
      <c r="AC5" s="51"/>
    </row>
    <row r="6" spans="1:29" s="39" customFormat="1" ht="15.75" hidden="1" customHeight="1">
      <c r="A6" s="50">
        <v>43522</v>
      </c>
      <c r="B6" s="3">
        <v>5210</v>
      </c>
      <c r="C6" s="4" t="str">
        <f>IFERROR(VLOOKUP(B6,المنتجات!$A:$B,2,0),"")</f>
        <v/>
      </c>
      <c r="D6" s="4" t="str">
        <f>IFERROR(VLOOKUP(B6,المنتجات!$A:$C,3,0),"")</f>
        <v/>
      </c>
      <c r="E6" s="5">
        <v>13</v>
      </c>
      <c r="F6" s="4">
        <f>IFERROR(VLOOKUP(Table1[[#This Row],[كود العامل]],العاملين!A:C,2,0),"")</f>
        <v>0</v>
      </c>
      <c r="G6" s="16">
        <f>IFERROR(VLOOKUP(Table1[[#This Row],[كود العامل]],العاملين!$A$1:$C$100,3,FALSE),"")</f>
        <v>0</v>
      </c>
      <c r="H6" s="5">
        <v>14</v>
      </c>
      <c r="I6" s="6" t="str">
        <f>IFERROR(VLOOKUP(Table1[[#This Row],[كود الصنف]],المنتجات!$D:$E,2,0),"")</f>
        <v/>
      </c>
      <c r="J6" s="6" t="str">
        <f>IFERROR(VLOOKUP(H6,المنتجات!$D:$G,4,0),"")</f>
        <v/>
      </c>
      <c r="K6" s="7">
        <v>191</v>
      </c>
      <c r="L6" s="7"/>
      <c r="M6" s="8" t="e">
        <f>IF(VLOOKUP(Table1[[#This Row],[كود الصنف]],المنتجات!$D:$K,8,0)=0,"",(VLOOKUP(Table1[[#This Row],[كود الصنف]],المنتجات!$D:$K,8,0)))</f>
        <v>#N/A</v>
      </c>
      <c r="N6" s="7">
        <f>IFERROR((Table1[[#This Row],[كمية الخامات بالكيلو]]/Table1[[#This Row],[وزن القطعة]])-Table1[[#This Row],[كمية الأنتاج بالقطعة]],0)</f>
        <v>0</v>
      </c>
      <c r="O6" s="9" t="s">
        <v>1</v>
      </c>
      <c r="P6" s="26">
        <f>IFERROR(VLOOKUP(Table1[[#This Row],[كود العامل]],العاملين!$A$1:$D$100,4,0),"")</f>
        <v>0</v>
      </c>
      <c r="Q6" s="5">
        <f>IF(Table1[[#This Row],[كود العامل]]&gt;0,60,"")</f>
        <v>60</v>
      </c>
      <c r="R6" s="10"/>
      <c r="S6" s="10"/>
      <c r="T6" s="10"/>
      <c r="U6" s="10"/>
      <c r="V6" s="10">
        <f t="shared" si="0"/>
        <v>60</v>
      </c>
      <c r="W6" s="10">
        <f>IFERROR(Table1[[#This Row],[اجمالى وقت التشغيل بالدقايق]]-Table1[[#This Row],[اجمالى وقت التوقف بالدقيقة]],"0")</f>
        <v>-60</v>
      </c>
      <c r="X6" s="11">
        <f>IFERROR((Table1[[#This Row],[كمية الأنتاج بالقطعة]]*Table1[[#This Row],[الزمن المعيارى لانتاج القطعة الواحدة بالدقيقة]])/W6,0%)</f>
        <v>0</v>
      </c>
      <c r="Y6" s="12"/>
      <c r="Z6" s="4"/>
      <c r="AA6" s="13">
        <f>IFERROR(Table1[[#This Row],[كمية الأنتاج بالقطعة]]/(Table1[[#This Row],[كمية الأنتاج بالقطعة]]+Z6+Y6),"")</f>
        <v>1</v>
      </c>
      <c r="AB6" s="4"/>
      <c r="AC6" s="51"/>
    </row>
    <row r="7" spans="1:29" s="39" customFormat="1" ht="15.75" hidden="1" customHeight="1">
      <c r="A7" s="50">
        <v>43522</v>
      </c>
      <c r="B7" s="3">
        <v>5210</v>
      </c>
      <c r="C7" s="4" t="str">
        <f>IFERROR(VLOOKUP(B7,المنتجات!$A:$B,2,0),"")</f>
        <v/>
      </c>
      <c r="D7" s="4" t="str">
        <f>IFERROR(VLOOKUP(B7,المنتجات!$A:$C,3,0),"")</f>
        <v/>
      </c>
      <c r="E7" s="5">
        <v>14</v>
      </c>
      <c r="F7" s="4">
        <f>IFERROR(VLOOKUP(Table1[[#This Row],[كود العامل]],العاملين!A:C,2,0),"")</f>
        <v>0</v>
      </c>
      <c r="G7" s="16">
        <f>IFERROR(VLOOKUP(Table1[[#This Row],[كود العامل]],العاملين!$A$1:$C$100,3,FALSE),"")</f>
        <v>0</v>
      </c>
      <c r="H7" s="5">
        <v>14</v>
      </c>
      <c r="I7" s="6" t="str">
        <f>IFERROR(VLOOKUP(Table1[[#This Row],[كود الصنف]],المنتجات!$D:$E,2,0),"")</f>
        <v/>
      </c>
      <c r="J7" s="6" t="str">
        <f>IFERROR(VLOOKUP(H7,المنتجات!$D:$G,4,0),"")</f>
        <v/>
      </c>
      <c r="K7" s="7">
        <v>178</v>
      </c>
      <c r="L7" s="7"/>
      <c r="M7" s="8" t="e">
        <f>IF(VLOOKUP(Table1[[#This Row],[كود الصنف]],المنتجات!$D:$K,8,0)=0,"",(VLOOKUP(Table1[[#This Row],[كود الصنف]],المنتجات!$D:$K,8,0)))</f>
        <v>#N/A</v>
      </c>
      <c r="N7" s="7">
        <f>IFERROR((Table1[[#This Row],[كمية الخامات بالكيلو]]/Table1[[#This Row],[وزن القطعة]])-Table1[[#This Row],[كمية الأنتاج بالقطعة]],0)</f>
        <v>0</v>
      </c>
      <c r="O7" s="9" t="s">
        <v>51</v>
      </c>
      <c r="P7" s="26">
        <f>IFERROR(VLOOKUP(Table1[[#This Row],[كود العامل]],العاملين!$A$1:$D$100,4,0),"")</f>
        <v>0</v>
      </c>
      <c r="Q7" s="5">
        <f>IF(Table1[[#This Row],[كود العامل]]&gt;0,60,"")</f>
        <v>60</v>
      </c>
      <c r="R7" s="10"/>
      <c r="S7" s="10"/>
      <c r="T7" s="10"/>
      <c r="U7" s="10"/>
      <c r="V7" s="10">
        <f t="shared" si="0"/>
        <v>60</v>
      </c>
      <c r="W7" s="10">
        <f>IFERROR(Table1[[#This Row],[اجمالى وقت التشغيل بالدقايق]]-Table1[[#This Row],[اجمالى وقت التوقف بالدقيقة]],"0")</f>
        <v>-60</v>
      </c>
      <c r="X7" s="11">
        <f>IFERROR((Table1[[#This Row],[كمية الأنتاج بالقطعة]]*Table1[[#This Row],[الزمن المعيارى لانتاج القطعة الواحدة بالدقيقة]])/W7,0%)</f>
        <v>0</v>
      </c>
      <c r="Y7" s="12"/>
      <c r="Z7" s="4"/>
      <c r="AA7" s="13">
        <f>IFERROR(Table1[[#This Row],[كمية الأنتاج بالقطعة]]/(Table1[[#This Row],[كمية الأنتاج بالقطعة]]+Z7+Y7),"")</f>
        <v>1</v>
      </c>
      <c r="AB7" s="4"/>
      <c r="AC7" s="51"/>
    </row>
    <row r="8" spans="1:29" s="39" customFormat="1" ht="15.75" hidden="1" customHeight="1">
      <c r="A8" s="50">
        <v>43522</v>
      </c>
      <c r="B8" s="3">
        <v>5210</v>
      </c>
      <c r="C8" s="4" t="str">
        <f>IFERROR(VLOOKUP(B8,المنتجات!$A:$B,2,0),"")</f>
        <v/>
      </c>
      <c r="D8" s="4" t="str">
        <f>IFERROR(VLOOKUP(B8,المنتجات!$A:$C,3,0),"")</f>
        <v/>
      </c>
      <c r="E8" s="5">
        <v>11</v>
      </c>
      <c r="F8" s="4">
        <f>IFERROR(VLOOKUP(Table1[[#This Row],[كود العامل]],العاملين!A:C,2,0),"")</f>
        <v>0</v>
      </c>
      <c r="G8" s="16">
        <f>IFERROR(VLOOKUP(Table1[[#This Row],[كود العامل]],العاملين!$A$1:$C$100,3,FALSE),"")</f>
        <v>0</v>
      </c>
      <c r="H8" s="5">
        <v>14</v>
      </c>
      <c r="I8" s="6" t="str">
        <f>IFERROR(VLOOKUP(Table1[[#This Row],[كود الصنف]],المنتجات!$D:$E,2,0),"")</f>
        <v/>
      </c>
      <c r="J8" s="6" t="str">
        <f>IFERROR(VLOOKUP(H8,المنتجات!$D:$G,4,0),"")</f>
        <v/>
      </c>
      <c r="K8" s="7">
        <v>177.5</v>
      </c>
      <c r="L8" s="7"/>
      <c r="M8" s="8" t="e">
        <f>IF(VLOOKUP(Table1[[#This Row],[كود الصنف]],المنتجات!$D:$K,8,0)=0,"",(VLOOKUP(Table1[[#This Row],[كود الصنف]],المنتجات!$D:$K,8,0)))</f>
        <v>#N/A</v>
      </c>
      <c r="N8" s="7">
        <f>IFERROR((Table1[[#This Row],[كمية الخامات بالكيلو]]/Table1[[#This Row],[وزن القطعة]])-Table1[[#This Row],[كمية الأنتاج بالقطعة]],0)</f>
        <v>0</v>
      </c>
      <c r="O8" s="9" t="s">
        <v>51</v>
      </c>
      <c r="P8" s="26">
        <f>IFERROR(VLOOKUP(Table1[[#This Row],[كود العامل]],العاملين!$A$1:$D$100,4,0),"")</f>
        <v>0</v>
      </c>
      <c r="Q8" s="5">
        <f>IF(Table1[[#This Row],[كود العامل]]&gt;0,60,"")</f>
        <v>60</v>
      </c>
      <c r="R8" s="10"/>
      <c r="S8" s="10"/>
      <c r="T8" s="10"/>
      <c r="U8" s="10"/>
      <c r="V8" s="10">
        <f t="shared" si="0"/>
        <v>60</v>
      </c>
      <c r="W8" s="10">
        <f>IFERROR(Table1[[#This Row],[اجمالى وقت التشغيل بالدقايق]]-Table1[[#This Row],[اجمالى وقت التوقف بالدقيقة]],"0")</f>
        <v>-60</v>
      </c>
      <c r="X8" s="11">
        <f>IFERROR((Table1[[#This Row],[كمية الأنتاج بالقطعة]]*Table1[[#This Row],[الزمن المعيارى لانتاج القطعة الواحدة بالدقيقة]])/W8,0%)</f>
        <v>0</v>
      </c>
      <c r="Y8" s="12"/>
      <c r="Z8" s="4"/>
      <c r="AA8" s="13">
        <f>IFERROR(Table1[[#This Row],[كمية الأنتاج بالقطعة]]/(Table1[[#This Row],[كمية الأنتاج بالقطعة]]+Z8+Y8),"")</f>
        <v>1</v>
      </c>
      <c r="AB8" s="4"/>
      <c r="AC8" s="51"/>
    </row>
    <row r="9" spans="1:29" s="39" customFormat="1" ht="15.75" hidden="1" customHeight="1">
      <c r="A9" s="50">
        <v>43522</v>
      </c>
      <c r="B9" s="3">
        <v>5211</v>
      </c>
      <c r="C9" s="4" t="str">
        <f>IFERROR(VLOOKUP(B9,المنتجات!$A:$B,2,0),"")</f>
        <v/>
      </c>
      <c r="D9" s="4" t="str">
        <f>IFERROR(VLOOKUP(B9,المنتجات!$A:$C,3,0),"")</f>
        <v/>
      </c>
      <c r="E9" s="5">
        <v>13</v>
      </c>
      <c r="F9" s="4">
        <f>IFERROR(VLOOKUP(Table1[[#This Row],[كود العامل]],العاملين!A:C,2,0),"")</f>
        <v>0</v>
      </c>
      <c r="G9" s="16">
        <f>IFERROR(VLOOKUP(Table1[[#This Row],[كود العامل]],العاملين!$A$1:$C$100,3,FALSE),"")</f>
        <v>0</v>
      </c>
      <c r="H9" s="5">
        <v>14</v>
      </c>
      <c r="I9" s="6" t="str">
        <f>IFERROR(VLOOKUP(Table1[[#This Row],[كود الصنف]],المنتجات!$D:$E,2,0),"")</f>
        <v/>
      </c>
      <c r="J9" s="6" t="str">
        <f>IFERROR(VLOOKUP(H9,المنتجات!$D:$G,4,0),"")</f>
        <v/>
      </c>
      <c r="K9" s="7">
        <v>165</v>
      </c>
      <c r="L9" s="7"/>
      <c r="M9" s="8" t="e">
        <f>IF(VLOOKUP(Table1[[#This Row],[كود الصنف]],المنتجات!$D:$K,8,0)=0,"",(VLOOKUP(Table1[[#This Row],[كود الصنف]],المنتجات!$D:$K,8,0)))</f>
        <v>#N/A</v>
      </c>
      <c r="N9" s="7">
        <f>IFERROR((Table1[[#This Row],[كمية الخامات بالكيلو]]/Table1[[#This Row],[وزن القطعة]])-Table1[[#This Row],[كمية الأنتاج بالقطعة]],0)</f>
        <v>0</v>
      </c>
      <c r="O9" s="9" t="s">
        <v>1</v>
      </c>
      <c r="P9" s="26">
        <f>IFERROR(VLOOKUP(Table1[[#This Row],[كود العامل]],العاملين!$A$1:$D$100,4,0),"")</f>
        <v>0</v>
      </c>
      <c r="Q9" s="5">
        <f>IF(Table1[[#This Row],[كود العامل]]&gt;0,60,"")</f>
        <v>60</v>
      </c>
      <c r="R9" s="10"/>
      <c r="S9" s="10">
        <v>10</v>
      </c>
      <c r="T9" s="10">
        <v>10</v>
      </c>
      <c r="U9" s="10"/>
      <c r="V9" s="10">
        <f t="shared" si="0"/>
        <v>80</v>
      </c>
      <c r="W9" s="10">
        <f>IFERROR(Table1[[#This Row],[اجمالى وقت التشغيل بالدقايق]]-Table1[[#This Row],[اجمالى وقت التوقف بالدقيقة]],"0")</f>
        <v>-80</v>
      </c>
      <c r="X9" s="11">
        <f>IFERROR((Table1[[#This Row],[كمية الأنتاج بالقطعة]]*Table1[[#This Row],[الزمن المعيارى لانتاج القطعة الواحدة بالدقيقة]])/W9,0%)</f>
        <v>0</v>
      </c>
      <c r="Y9" s="12"/>
      <c r="Z9" s="4"/>
      <c r="AA9" s="13">
        <f>IFERROR(Table1[[#This Row],[كمية الأنتاج بالقطعة]]/(Table1[[#This Row],[كمية الأنتاج بالقطعة]]+Z9+Y9),"")</f>
        <v>1</v>
      </c>
      <c r="AB9" s="4"/>
      <c r="AC9" s="51"/>
    </row>
    <row r="10" spans="1:29" s="39" customFormat="1" ht="15.75" hidden="1" customHeight="1">
      <c r="A10" s="50">
        <v>43522</v>
      </c>
      <c r="B10" s="3">
        <v>5211</v>
      </c>
      <c r="C10" s="4" t="str">
        <f>IFERROR(VLOOKUP(B10,المنتجات!$A:$B,2,0),"")</f>
        <v/>
      </c>
      <c r="D10" s="4" t="str">
        <f>IFERROR(VLOOKUP(B10,المنتجات!$A:$C,3,0),"")</f>
        <v/>
      </c>
      <c r="E10" s="5">
        <v>11</v>
      </c>
      <c r="F10" s="4">
        <f>IFERROR(VLOOKUP(Table1[[#This Row],[كود العامل]],العاملين!A:C,2,0),"")</f>
        <v>0</v>
      </c>
      <c r="G10" s="16">
        <f>IFERROR(VLOOKUP(Table1[[#This Row],[كود العامل]],العاملين!$A$1:$C$100,3,FALSE),"")</f>
        <v>0</v>
      </c>
      <c r="H10" s="5">
        <v>14</v>
      </c>
      <c r="I10" s="6" t="str">
        <f>IFERROR(VLOOKUP(Table1[[#This Row],[كود الصنف]],المنتجات!$D:$E,2,0),"")</f>
        <v/>
      </c>
      <c r="J10" s="6" t="str">
        <f>IFERROR(VLOOKUP(H10,المنتجات!$D:$G,4,0),"")</f>
        <v/>
      </c>
      <c r="K10" s="7">
        <v>79</v>
      </c>
      <c r="L10" s="7"/>
      <c r="M10" s="8" t="e">
        <f>IF(VLOOKUP(Table1[[#This Row],[كود الصنف]],المنتجات!$D:$K,8,0)=0,"",(VLOOKUP(Table1[[#This Row],[كود الصنف]],المنتجات!$D:$K,8,0)))</f>
        <v>#N/A</v>
      </c>
      <c r="N10" s="7">
        <f>IFERROR((Table1[[#This Row],[كمية الخامات بالكيلو]]/Table1[[#This Row],[وزن القطعة]])-Table1[[#This Row],[كمية الأنتاج بالقطعة]],0)</f>
        <v>0</v>
      </c>
      <c r="O10" s="9" t="s">
        <v>51</v>
      </c>
      <c r="P10" s="26">
        <f>IFERROR(VLOOKUP(Table1[[#This Row],[كود العامل]],العاملين!$A$1:$D$100,4,0),"")</f>
        <v>0</v>
      </c>
      <c r="Q10" s="5">
        <f>IF(Table1[[#This Row],[كود العامل]]&gt;0,60,"")</f>
        <v>60</v>
      </c>
      <c r="R10" s="10"/>
      <c r="S10" s="10">
        <v>10</v>
      </c>
      <c r="T10" s="10">
        <v>10</v>
      </c>
      <c r="U10" s="10"/>
      <c r="V10" s="10">
        <f t="shared" si="0"/>
        <v>80</v>
      </c>
      <c r="W10" s="10">
        <f>IFERROR(Table1[[#This Row],[اجمالى وقت التشغيل بالدقايق]]-Table1[[#This Row],[اجمالى وقت التوقف بالدقيقة]],"0")</f>
        <v>-80</v>
      </c>
      <c r="X10" s="11">
        <f>IFERROR((Table1[[#This Row],[كمية الأنتاج بالقطعة]]*Table1[[#This Row],[الزمن المعيارى لانتاج القطعة الواحدة بالدقيقة]])/W10,0%)</f>
        <v>0</v>
      </c>
      <c r="Y10" s="12"/>
      <c r="Z10" s="4"/>
      <c r="AA10" s="13">
        <f>IFERROR(Table1[[#This Row],[كمية الأنتاج بالقطعة]]/(Table1[[#This Row],[كمية الأنتاج بالقطعة]]+Z10+Y10),"")</f>
        <v>1</v>
      </c>
      <c r="AB10" s="4"/>
      <c r="AC10" s="51"/>
    </row>
    <row r="11" spans="1:29" s="39" customFormat="1" ht="15.75" hidden="1" customHeight="1">
      <c r="A11" s="50">
        <v>43522</v>
      </c>
      <c r="B11" s="3">
        <v>5211</v>
      </c>
      <c r="C11" s="4" t="str">
        <f>IFERROR(VLOOKUP(B11,المنتجات!$A:$B,2,0),"")</f>
        <v/>
      </c>
      <c r="D11" s="4" t="str">
        <f>IFERROR(VLOOKUP(B11,المنتجات!$A:$C,3,0),"")</f>
        <v/>
      </c>
      <c r="E11" s="5">
        <v>14</v>
      </c>
      <c r="F11" s="4">
        <f>IFERROR(VLOOKUP(Table1[[#This Row],[كود العامل]],العاملين!A:C,2,0),"")</f>
        <v>0</v>
      </c>
      <c r="G11" s="16">
        <f>IFERROR(VLOOKUP(Table1[[#This Row],[كود العامل]],العاملين!$A$1:$C$100,3,FALSE),"")</f>
        <v>0</v>
      </c>
      <c r="H11" s="5">
        <v>14</v>
      </c>
      <c r="I11" s="6" t="str">
        <f>IFERROR(VLOOKUP(Table1[[#This Row],[كود الصنف]],المنتجات!$D:$E,2,0),"")</f>
        <v/>
      </c>
      <c r="J11" s="6" t="str">
        <f>IFERROR(VLOOKUP(H11,المنتجات!$D:$G,4,0),"")</f>
        <v/>
      </c>
      <c r="K11" s="7">
        <v>79</v>
      </c>
      <c r="L11" s="7"/>
      <c r="M11" s="8" t="e">
        <f>IF(VLOOKUP(Table1[[#This Row],[كود الصنف]],المنتجات!$D:$K,8,0)=0,"",(VLOOKUP(Table1[[#This Row],[كود الصنف]],المنتجات!$D:$K,8,0)))</f>
        <v>#N/A</v>
      </c>
      <c r="N11" s="7">
        <f>IFERROR((Table1[[#This Row],[كمية الخامات بالكيلو]]/Table1[[#This Row],[وزن القطعة]])-Table1[[#This Row],[كمية الأنتاج بالقطعة]],0)</f>
        <v>0</v>
      </c>
      <c r="O11" s="9" t="s">
        <v>51</v>
      </c>
      <c r="P11" s="26">
        <f>IFERROR(VLOOKUP(Table1[[#This Row],[كود العامل]],العاملين!$A$1:$D$100,4,0),"")</f>
        <v>0</v>
      </c>
      <c r="Q11" s="5">
        <f>IF(Table1[[#This Row],[كود العامل]]&gt;0,60,"")</f>
        <v>60</v>
      </c>
      <c r="R11" s="10"/>
      <c r="S11" s="10"/>
      <c r="T11" s="10"/>
      <c r="U11" s="10"/>
      <c r="V11" s="10">
        <f t="shared" si="0"/>
        <v>60</v>
      </c>
      <c r="W11" s="10">
        <f>IFERROR(Table1[[#This Row],[اجمالى وقت التشغيل بالدقايق]]-Table1[[#This Row],[اجمالى وقت التوقف بالدقيقة]],"0")</f>
        <v>-60</v>
      </c>
      <c r="X11" s="11">
        <f>IFERROR((Table1[[#This Row],[كمية الأنتاج بالقطعة]]*Table1[[#This Row],[الزمن المعيارى لانتاج القطعة الواحدة بالدقيقة]])/W11,0%)</f>
        <v>0</v>
      </c>
      <c r="Y11" s="12"/>
      <c r="Z11" s="4"/>
      <c r="AA11" s="13">
        <f>IFERROR(Table1[[#This Row],[كمية الأنتاج بالقطعة]]/(Table1[[#This Row],[كمية الأنتاج بالقطعة]]+Z11+Y11),"")</f>
        <v>1</v>
      </c>
      <c r="AB11" s="4"/>
      <c r="AC11" s="51"/>
    </row>
    <row r="12" spans="1:29" s="39" customFormat="1" ht="15.75" hidden="1" customHeight="1">
      <c r="A12" s="50">
        <v>43522</v>
      </c>
      <c r="B12" s="3">
        <v>5220</v>
      </c>
      <c r="C12" s="4" t="str">
        <f>IFERROR(VLOOKUP(B12,المنتجات!$A:$B,2,0),"")</f>
        <v/>
      </c>
      <c r="D12" s="4" t="str">
        <f>IFERROR(VLOOKUP(B12,المنتجات!$A:$C,3,0),"")</f>
        <v/>
      </c>
      <c r="E12" s="5">
        <v>39</v>
      </c>
      <c r="F12" s="4">
        <f>IFERROR(VLOOKUP(Table1[[#This Row],[كود العامل]],العاملين!A:C,2,0),"")</f>
        <v>0</v>
      </c>
      <c r="G12" s="16">
        <f>IFERROR(VLOOKUP(Table1[[#This Row],[كود العامل]],العاملين!$A$1:$C$100,3,FALSE),"")</f>
        <v>0</v>
      </c>
      <c r="H12" s="5">
        <v>19</v>
      </c>
      <c r="I12" s="6" t="str">
        <f>IFERROR(VLOOKUP(Table1[[#This Row],[كود الصنف]],المنتجات!$D:$E,2,0),"")</f>
        <v/>
      </c>
      <c r="J12" s="6" t="str">
        <f>IFERROR(VLOOKUP(H12,المنتجات!$D:$G,4,0),"")</f>
        <v/>
      </c>
      <c r="K12" s="7">
        <v>3720</v>
      </c>
      <c r="L12" s="7"/>
      <c r="M12" s="8" t="e">
        <f>IF(VLOOKUP(Table1[[#This Row],[كود الصنف]],المنتجات!$D:$K,8,0)=0,"",(VLOOKUP(Table1[[#This Row],[كود الصنف]],المنتجات!$D:$K,8,0)))</f>
        <v>#N/A</v>
      </c>
      <c r="N12" s="7">
        <f>IFERROR((Table1[[#This Row],[كمية الخامات بالكيلو]]/Table1[[#This Row],[وزن القطعة]])-Table1[[#This Row],[كمية الأنتاج بالقطعة]],0)</f>
        <v>0</v>
      </c>
      <c r="O12" s="9" t="s">
        <v>51</v>
      </c>
      <c r="P12" s="26">
        <f>IFERROR(VLOOKUP(Table1[[#This Row],[كود العامل]],العاملين!$A$1:$D$100,4,0),"")</f>
        <v>0</v>
      </c>
      <c r="Q12" s="5">
        <f>IF(Table1[[#This Row],[كود العامل]]&gt;0,60,"")</f>
        <v>60</v>
      </c>
      <c r="R12" s="10">
        <v>20</v>
      </c>
      <c r="S12" s="10"/>
      <c r="T12" s="10">
        <v>17</v>
      </c>
      <c r="U12" s="10"/>
      <c r="V12" s="10">
        <f t="shared" si="0"/>
        <v>97</v>
      </c>
      <c r="W12" s="10">
        <f>IFERROR(Table1[[#This Row],[اجمالى وقت التشغيل بالدقايق]]-Table1[[#This Row],[اجمالى وقت التوقف بالدقيقة]],"0")</f>
        <v>-97</v>
      </c>
      <c r="X12" s="11">
        <f>IFERROR((Table1[[#This Row],[كمية الأنتاج بالقطعة]]*Table1[[#This Row],[الزمن المعيارى لانتاج القطعة الواحدة بالدقيقة]])/W12,0%)</f>
        <v>0</v>
      </c>
      <c r="Y12" s="12"/>
      <c r="Z12" s="4"/>
      <c r="AA12" s="13">
        <f>IFERROR(Table1[[#This Row],[كمية الأنتاج بالقطعة]]/(Table1[[#This Row],[كمية الأنتاج بالقطعة]]+Z12+Y12),"")</f>
        <v>1</v>
      </c>
      <c r="AB12" s="4" t="s">
        <v>87</v>
      </c>
      <c r="AC12" s="51"/>
    </row>
    <row r="13" spans="1:29" s="39" customFormat="1" ht="15.75" hidden="1" customHeight="1">
      <c r="A13" s="50">
        <v>43522</v>
      </c>
      <c r="B13" s="3">
        <v>5220</v>
      </c>
      <c r="C13" s="4" t="str">
        <f>IFERROR(VLOOKUP(B13,المنتجات!$A:$B,2,0),"")</f>
        <v/>
      </c>
      <c r="D13" s="4" t="str">
        <f>IFERROR(VLOOKUP(B13,المنتجات!$A:$C,3,0),"")</f>
        <v/>
      </c>
      <c r="E13" s="5">
        <v>21</v>
      </c>
      <c r="F13" s="4">
        <f>IFERROR(VLOOKUP(Table1[[#This Row],[كود العامل]],العاملين!A:C,2,0),"")</f>
        <v>0</v>
      </c>
      <c r="G13" s="16">
        <f>IFERROR(VLOOKUP(Table1[[#This Row],[كود العامل]],العاملين!$A$1:$C$100,3,FALSE),"")</f>
        <v>0</v>
      </c>
      <c r="H13" s="5">
        <v>19</v>
      </c>
      <c r="I13" s="6" t="str">
        <f>IFERROR(VLOOKUP(Table1[[#This Row],[كود الصنف]],المنتجات!$D:$E,2,0),"")</f>
        <v/>
      </c>
      <c r="J13" s="6" t="str">
        <f>IFERROR(VLOOKUP(H13,المنتجات!$D:$G,4,0),"")</f>
        <v/>
      </c>
      <c r="K13" s="7">
        <v>3720</v>
      </c>
      <c r="L13" s="7"/>
      <c r="M13" s="8" t="e">
        <f>IF(VLOOKUP(Table1[[#This Row],[كود الصنف]],المنتجات!$D:$K,8,0)=0,"",(VLOOKUP(Table1[[#This Row],[كود الصنف]],المنتجات!$D:$K,8,0)))</f>
        <v>#N/A</v>
      </c>
      <c r="N13" s="7">
        <f>IFERROR((Table1[[#This Row],[كمية الخامات بالكيلو]]/Table1[[#This Row],[وزن القطعة]])-Table1[[#This Row],[كمية الأنتاج بالقطعة]],0)</f>
        <v>0</v>
      </c>
      <c r="O13" s="9" t="s">
        <v>51</v>
      </c>
      <c r="P13" s="26">
        <f>IFERROR(VLOOKUP(Table1[[#This Row],[كود العامل]],العاملين!$A$1:$D$100,4,0),"")</f>
        <v>0</v>
      </c>
      <c r="Q13" s="5">
        <f>IF(Table1[[#This Row],[كود العامل]]&gt;0,60,"")</f>
        <v>60</v>
      </c>
      <c r="R13" s="10">
        <v>20</v>
      </c>
      <c r="S13" s="10"/>
      <c r="T13" s="10">
        <v>17</v>
      </c>
      <c r="U13" s="10"/>
      <c r="V13" s="10">
        <f t="shared" si="0"/>
        <v>97</v>
      </c>
      <c r="W13" s="10">
        <f>IFERROR(Table1[[#This Row],[اجمالى وقت التشغيل بالدقايق]]-Table1[[#This Row],[اجمالى وقت التوقف بالدقيقة]],"0")</f>
        <v>-97</v>
      </c>
      <c r="X13" s="11">
        <f>IFERROR((Table1[[#This Row],[كمية الأنتاج بالقطعة]]*Table1[[#This Row],[الزمن المعيارى لانتاج القطعة الواحدة بالدقيقة]])/W13,0%)</f>
        <v>0</v>
      </c>
      <c r="Y13" s="12"/>
      <c r="Z13" s="4"/>
      <c r="AA13" s="13">
        <f>IFERROR(Table1[[#This Row],[كمية الأنتاج بالقطعة]]/(Table1[[#This Row],[كمية الأنتاج بالقطعة]]+Z13+Y13),"")</f>
        <v>1</v>
      </c>
      <c r="AB13" s="4" t="s">
        <v>64</v>
      </c>
      <c r="AC13" s="51"/>
    </row>
    <row r="14" spans="1:29" s="39" customFormat="1" ht="15.75" hidden="1" customHeight="1">
      <c r="A14" s="50">
        <v>43522</v>
      </c>
      <c r="B14" s="3">
        <v>5221</v>
      </c>
      <c r="C14" s="4" t="str">
        <f>IFERROR(VLOOKUP(B14,المنتجات!$A:$B,2,0),"")</f>
        <v/>
      </c>
      <c r="D14" s="4" t="str">
        <f>IFERROR(VLOOKUP(B14,المنتجات!$A:$C,3,0),"")</f>
        <v/>
      </c>
      <c r="E14" s="5">
        <v>41</v>
      </c>
      <c r="F14" s="4">
        <f>IFERROR(VLOOKUP(Table1[[#This Row],[كود العامل]],العاملين!A:C,2,0),"")</f>
        <v>0</v>
      </c>
      <c r="G14" s="16">
        <f>IFERROR(VLOOKUP(Table1[[#This Row],[كود العامل]],العاملين!$A$1:$C$100,3,FALSE),"")</f>
        <v>0</v>
      </c>
      <c r="H14" s="5">
        <v>22</v>
      </c>
      <c r="I14" s="6" t="str">
        <f>IFERROR(VLOOKUP(Table1[[#This Row],[كود الصنف]],المنتجات!$D:$E,2,0),"")</f>
        <v/>
      </c>
      <c r="J14" s="6" t="str">
        <f>IFERROR(VLOOKUP(H14,المنتجات!$D:$G,4,0),"")</f>
        <v/>
      </c>
      <c r="K14" s="7">
        <v>3840</v>
      </c>
      <c r="L14" s="7"/>
      <c r="M14" s="8" t="e">
        <f>IF(VLOOKUP(Table1[[#This Row],[كود الصنف]],المنتجات!$D:$K,8,0)=0,"",(VLOOKUP(Table1[[#This Row],[كود الصنف]],المنتجات!$D:$K,8,0)))</f>
        <v>#N/A</v>
      </c>
      <c r="N14" s="7">
        <f>IFERROR((Table1[[#This Row],[كمية الخامات بالكيلو]]/Table1[[#This Row],[وزن القطعة]])-Table1[[#This Row],[كمية الأنتاج بالقطعة]],0)</f>
        <v>0</v>
      </c>
      <c r="O14" s="9" t="s">
        <v>51</v>
      </c>
      <c r="P14" s="26">
        <f>IFERROR(VLOOKUP(Table1[[#This Row],[كود العامل]],العاملين!$A$1:$D$100,4,0),"")</f>
        <v>0</v>
      </c>
      <c r="Q14" s="5">
        <f>IF(Table1[[#This Row],[كود العامل]]&gt;0,60,"")</f>
        <v>60</v>
      </c>
      <c r="R14" s="10"/>
      <c r="S14" s="10">
        <v>10</v>
      </c>
      <c r="T14" s="10">
        <v>10</v>
      </c>
      <c r="U14" s="10"/>
      <c r="V14" s="10">
        <f t="shared" si="0"/>
        <v>80</v>
      </c>
      <c r="W14" s="10">
        <f>IFERROR(Table1[[#This Row],[اجمالى وقت التشغيل بالدقايق]]-Table1[[#This Row],[اجمالى وقت التوقف بالدقيقة]],"0")</f>
        <v>-80</v>
      </c>
      <c r="X14" s="11">
        <f>IFERROR((Table1[[#This Row],[كمية الأنتاج بالقطعة]]*Table1[[#This Row],[الزمن المعيارى لانتاج القطعة الواحدة بالدقيقة]])/W14,0%)</f>
        <v>0</v>
      </c>
      <c r="Y14" s="12"/>
      <c r="Z14" s="4"/>
      <c r="AA14" s="13">
        <f>IFERROR(Table1[[#This Row],[كمية الأنتاج بالقطعة]]/(Table1[[#This Row],[كمية الأنتاج بالقطعة]]+Z14+Y14),"")</f>
        <v>1</v>
      </c>
      <c r="AB14" s="4"/>
      <c r="AC14" s="51"/>
    </row>
    <row r="15" spans="1:29" s="39" customFormat="1" ht="15.75" hidden="1" customHeight="1">
      <c r="A15" s="50">
        <v>43522</v>
      </c>
      <c r="B15" s="3">
        <v>5221</v>
      </c>
      <c r="C15" s="4" t="str">
        <f>IFERROR(VLOOKUP(B15,المنتجات!$A:$B,2,0),"")</f>
        <v/>
      </c>
      <c r="D15" s="4" t="str">
        <f>IFERROR(VLOOKUP(B15,المنتجات!$A:$C,3,0),"")</f>
        <v/>
      </c>
      <c r="E15" s="5">
        <v>24</v>
      </c>
      <c r="F15" s="4">
        <f>IFERROR(VLOOKUP(Table1[[#This Row],[كود العامل]],العاملين!A:C,2,0),"")</f>
        <v>0</v>
      </c>
      <c r="G15" s="16">
        <f>IFERROR(VLOOKUP(Table1[[#This Row],[كود العامل]],العاملين!$A$1:$C$100,3,FALSE),"")</f>
        <v>0</v>
      </c>
      <c r="H15" s="5">
        <v>22</v>
      </c>
      <c r="I15" s="6" t="str">
        <f>IFERROR(VLOOKUP(Table1[[#This Row],[كود الصنف]],المنتجات!$D:$E,2,0),"")</f>
        <v/>
      </c>
      <c r="J15" s="6" t="str">
        <f>IFERROR(VLOOKUP(H15,المنتجات!$D:$G,4,0),"")</f>
        <v/>
      </c>
      <c r="K15" s="7">
        <v>3840</v>
      </c>
      <c r="L15" s="7"/>
      <c r="M15" s="8" t="e">
        <f>IF(VLOOKUP(Table1[[#This Row],[كود الصنف]],المنتجات!$D:$K,8,0)=0,"",(VLOOKUP(Table1[[#This Row],[كود الصنف]],المنتجات!$D:$K,8,0)))</f>
        <v>#N/A</v>
      </c>
      <c r="N15" s="7">
        <f>IFERROR((Table1[[#This Row],[كمية الخامات بالكيلو]]/Table1[[#This Row],[وزن القطعة]])-Table1[[#This Row],[كمية الأنتاج بالقطعة]],0)</f>
        <v>0</v>
      </c>
      <c r="O15" s="9" t="s">
        <v>51</v>
      </c>
      <c r="P15" s="26">
        <f>IFERROR(VLOOKUP(Table1[[#This Row],[كود العامل]],العاملين!$A$1:$D$100,4,0),"")</f>
        <v>0</v>
      </c>
      <c r="Q15" s="5">
        <f>IF(Table1[[#This Row],[كود العامل]]&gt;0,60,"")</f>
        <v>60</v>
      </c>
      <c r="R15" s="10"/>
      <c r="S15" s="10">
        <v>10</v>
      </c>
      <c r="T15" s="10">
        <v>10</v>
      </c>
      <c r="U15" s="10"/>
      <c r="V15" s="10">
        <f t="shared" si="0"/>
        <v>80</v>
      </c>
      <c r="W15" s="10">
        <f>IFERROR(Table1[[#This Row],[اجمالى وقت التشغيل بالدقايق]]-Table1[[#This Row],[اجمالى وقت التوقف بالدقيقة]],"0")</f>
        <v>-80</v>
      </c>
      <c r="X15" s="11">
        <f>IFERROR((Table1[[#This Row],[كمية الأنتاج بالقطعة]]*Table1[[#This Row],[الزمن المعيارى لانتاج القطعة الواحدة بالدقيقة]])/W15,0%)</f>
        <v>0</v>
      </c>
      <c r="Y15" s="12"/>
      <c r="Z15" s="4"/>
      <c r="AA15" s="13">
        <f>IFERROR(Table1[[#This Row],[كمية الأنتاج بالقطعة]]/(Table1[[#This Row],[كمية الأنتاج بالقطعة]]+Z15+Y15),"")</f>
        <v>1</v>
      </c>
      <c r="AB15" s="4"/>
      <c r="AC15" s="51"/>
    </row>
    <row r="16" spans="1:29" s="39" customFormat="1" ht="15.75" hidden="1" customHeight="1">
      <c r="A16" s="50">
        <v>43522</v>
      </c>
      <c r="B16" s="3">
        <v>5222</v>
      </c>
      <c r="C16" s="4" t="str">
        <f>IFERROR(VLOOKUP(B16,المنتجات!$A:$B,2,0),"")</f>
        <v/>
      </c>
      <c r="D16" s="4" t="str">
        <f>IFERROR(VLOOKUP(B16,المنتجات!$A:$C,3,0),"")</f>
        <v/>
      </c>
      <c r="E16" s="5">
        <v>43</v>
      </c>
      <c r="F16" s="4">
        <f>IFERROR(VLOOKUP(Table1[[#This Row],[كود العامل]],العاملين!A:C,2,0),"")</f>
        <v>0</v>
      </c>
      <c r="G16" s="16">
        <f>IFERROR(VLOOKUP(Table1[[#This Row],[كود العامل]],العاملين!$A$1:$C$100,3,FALSE),"")</f>
        <v>0</v>
      </c>
      <c r="H16" s="5">
        <v>21</v>
      </c>
      <c r="I16" s="6" t="str">
        <f>IFERROR(VLOOKUP(Table1[[#This Row],[كود الصنف]],المنتجات!$D:$E,2,0),"")</f>
        <v/>
      </c>
      <c r="J16" s="6" t="str">
        <f>IFERROR(VLOOKUP(H16,المنتجات!$D:$G,4,0),"")</f>
        <v/>
      </c>
      <c r="K16" s="7">
        <v>3900</v>
      </c>
      <c r="L16" s="7"/>
      <c r="M16" s="8" t="e">
        <f>IF(VLOOKUP(Table1[[#This Row],[كود الصنف]],المنتجات!$D:$K,8,0)=0,"",(VLOOKUP(Table1[[#This Row],[كود الصنف]],المنتجات!$D:$K,8,0)))</f>
        <v>#N/A</v>
      </c>
      <c r="N16" s="7">
        <f>IFERROR((Table1[[#This Row],[كمية الخامات بالكيلو]]/Table1[[#This Row],[وزن القطعة]])-Table1[[#This Row],[كمية الأنتاج بالقطعة]],0)</f>
        <v>0</v>
      </c>
      <c r="O16" s="9" t="s">
        <v>51</v>
      </c>
      <c r="P16" s="26">
        <f>IFERROR(VLOOKUP(Table1[[#This Row],[كود العامل]],العاملين!$A$1:$D$100,4,0),"")</f>
        <v>0</v>
      </c>
      <c r="Q16" s="5">
        <f>IF(Table1[[#This Row],[كود العامل]]&gt;0,60,"")</f>
        <v>60</v>
      </c>
      <c r="R16" s="10"/>
      <c r="S16" s="10"/>
      <c r="T16" s="10">
        <v>10</v>
      </c>
      <c r="U16" s="10"/>
      <c r="V16" s="10">
        <f t="shared" si="0"/>
        <v>70</v>
      </c>
      <c r="W16" s="10">
        <f>IFERROR(Table1[[#This Row],[اجمالى وقت التشغيل بالدقايق]]-Table1[[#This Row],[اجمالى وقت التوقف بالدقيقة]],"0")</f>
        <v>-70</v>
      </c>
      <c r="X16" s="11">
        <f>IFERROR((Table1[[#This Row],[كمية الأنتاج بالقطعة]]*Table1[[#This Row],[الزمن المعيارى لانتاج القطعة الواحدة بالدقيقة]])/W16,0%)</f>
        <v>0</v>
      </c>
      <c r="Y16" s="12"/>
      <c r="Z16" s="4"/>
      <c r="AA16" s="13">
        <f>IFERROR(Table1[[#This Row],[كمية الأنتاج بالقطعة]]/(Table1[[#This Row],[كمية الأنتاج بالقطعة]]+Z16+Y16),"")</f>
        <v>1</v>
      </c>
      <c r="AB16" s="4"/>
      <c r="AC16" s="51"/>
    </row>
    <row r="17" spans="1:29" s="39" customFormat="1" ht="15.75" hidden="1" customHeight="1">
      <c r="A17" s="50">
        <v>43522</v>
      </c>
      <c r="B17" s="3">
        <v>5222</v>
      </c>
      <c r="C17" s="4" t="str">
        <f>IFERROR(VLOOKUP(B17,المنتجات!$A:$B,2,0),"")</f>
        <v/>
      </c>
      <c r="D17" s="4" t="str">
        <f>IFERROR(VLOOKUP(B17,المنتجات!$A:$C,3,0),"")</f>
        <v/>
      </c>
      <c r="E17" s="5">
        <v>6</v>
      </c>
      <c r="F17" s="4">
        <f>IFERROR(VLOOKUP(Table1[[#This Row],[كود العامل]],العاملين!A:C,2,0),"")</f>
        <v>0</v>
      </c>
      <c r="G17" s="16">
        <f>IFERROR(VLOOKUP(Table1[[#This Row],[كود العامل]],العاملين!$A$1:$C$100,3,FALSE),"")</f>
        <v>0</v>
      </c>
      <c r="H17" s="5">
        <v>21</v>
      </c>
      <c r="I17" s="6" t="str">
        <f>IFERROR(VLOOKUP(Table1[[#This Row],[كود الصنف]],المنتجات!$D:$E,2,0),"")</f>
        <v/>
      </c>
      <c r="J17" s="6" t="str">
        <f>IFERROR(VLOOKUP(H17,المنتجات!$D:$G,4,0),"")</f>
        <v/>
      </c>
      <c r="K17" s="7">
        <v>3900</v>
      </c>
      <c r="L17" s="7"/>
      <c r="M17" s="8" t="e">
        <f>IF(VLOOKUP(Table1[[#This Row],[كود الصنف]],المنتجات!$D:$K,8,0)=0,"",(VLOOKUP(Table1[[#This Row],[كود الصنف]],المنتجات!$D:$K,8,0)))</f>
        <v>#N/A</v>
      </c>
      <c r="N17" s="7">
        <f>IFERROR((Table1[[#This Row],[كمية الخامات بالكيلو]]/Table1[[#This Row],[وزن القطعة]])-Table1[[#This Row],[كمية الأنتاج بالقطعة]],0)</f>
        <v>0</v>
      </c>
      <c r="O17" s="9" t="s">
        <v>51</v>
      </c>
      <c r="P17" s="26">
        <f>IFERROR(VLOOKUP(Table1[[#This Row],[كود العامل]],العاملين!$A$1:$D$100,4,0),"")</f>
        <v>0</v>
      </c>
      <c r="Q17" s="5">
        <f>IF(Table1[[#This Row],[كود العامل]]&gt;0,60,"")</f>
        <v>60</v>
      </c>
      <c r="R17" s="10"/>
      <c r="S17" s="10"/>
      <c r="T17" s="10">
        <v>10</v>
      </c>
      <c r="U17" s="10"/>
      <c r="V17" s="10">
        <f t="shared" si="0"/>
        <v>70</v>
      </c>
      <c r="W17" s="10">
        <f>IFERROR(Table1[[#This Row],[اجمالى وقت التشغيل بالدقايق]]-Table1[[#This Row],[اجمالى وقت التوقف بالدقيقة]],"0")</f>
        <v>-70</v>
      </c>
      <c r="X17" s="11">
        <f>IFERROR((Table1[[#This Row],[كمية الأنتاج بالقطعة]]*Table1[[#This Row],[الزمن المعيارى لانتاج القطعة الواحدة بالدقيقة]])/W17,0%)</f>
        <v>0</v>
      </c>
      <c r="Y17" s="12"/>
      <c r="Z17" s="4"/>
      <c r="AA17" s="13">
        <f>IFERROR(Table1[[#This Row],[كمية الأنتاج بالقطعة]]/(Table1[[#This Row],[كمية الأنتاج بالقطعة]]+Z17+Y17),"")</f>
        <v>1</v>
      </c>
      <c r="AB17" s="4"/>
      <c r="AC17" s="51"/>
    </row>
    <row r="18" spans="1:29" s="39" customFormat="1" ht="15.75" hidden="1" customHeight="1">
      <c r="A18" s="50">
        <v>43522</v>
      </c>
      <c r="B18" s="3">
        <v>5230</v>
      </c>
      <c r="C18" s="4" t="str">
        <f>IFERROR(VLOOKUP(B18,المنتجات!$A:$B,2,0),"")</f>
        <v/>
      </c>
      <c r="D18" s="4" t="str">
        <f>IFERROR(VLOOKUP(B18,المنتجات!$A:$C,3,0),"")</f>
        <v/>
      </c>
      <c r="E18" s="5">
        <v>29</v>
      </c>
      <c r="F18" s="4">
        <f>IFERROR(VLOOKUP(Table1[[#This Row],[كود العامل]],العاملين!A:C,2,0),"")</f>
        <v>0</v>
      </c>
      <c r="G18" s="16">
        <f>IFERROR(VLOOKUP(Table1[[#This Row],[كود العامل]],العاملين!$A$1:$C$100,3,FALSE),"")</f>
        <v>0</v>
      </c>
      <c r="H18" s="5">
        <v>23</v>
      </c>
      <c r="I18" s="6" t="str">
        <f>IFERROR(VLOOKUP(Table1[[#This Row],[كود الصنف]],المنتجات!$D:$E,2,0),"")</f>
        <v/>
      </c>
      <c r="J18" s="6" t="str">
        <f>IFERROR(VLOOKUP(H18,المنتجات!$D:$G,4,0),"")</f>
        <v/>
      </c>
      <c r="K18" s="7">
        <v>32000</v>
      </c>
      <c r="L18" s="7"/>
      <c r="M18" s="8" t="e">
        <f>IF(VLOOKUP(Table1[[#This Row],[كود الصنف]],المنتجات!$D:$K,8,0)=0,"",(VLOOKUP(Table1[[#This Row],[كود الصنف]],المنتجات!$D:$K,8,0)))</f>
        <v>#N/A</v>
      </c>
      <c r="N18" s="7">
        <f>IFERROR((Table1[[#This Row],[كمية الخامات بالكيلو]]/Table1[[#This Row],[وزن القطعة]])-Table1[[#This Row],[كمية الأنتاج بالقطعة]],0)</f>
        <v>0</v>
      </c>
      <c r="O18" s="9" t="s">
        <v>51</v>
      </c>
      <c r="P18" s="26">
        <f>IFERROR(VLOOKUP(Table1[[#This Row],[كود العامل]],العاملين!$A$1:$D$100,4,0),"")</f>
        <v>0</v>
      </c>
      <c r="Q18" s="5">
        <f>IF(Table1[[#This Row],[كود العامل]]&gt;0,60,"")</f>
        <v>60</v>
      </c>
      <c r="R18" s="10"/>
      <c r="S18" s="10"/>
      <c r="T18" s="10"/>
      <c r="U18" s="10"/>
      <c r="V18" s="10">
        <f t="shared" si="0"/>
        <v>60</v>
      </c>
      <c r="W18" s="10">
        <f>IFERROR(Table1[[#This Row],[اجمالى وقت التشغيل بالدقايق]]-Table1[[#This Row],[اجمالى وقت التوقف بالدقيقة]],"0")</f>
        <v>-60</v>
      </c>
      <c r="X18" s="11">
        <f>IFERROR((Table1[[#This Row],[كمية الأنتاج بالقطعة]]*Table1[[#This Row],[الزمن المعيارى لانتاج القطعة الواحدة بالدقيقة]])/W18,0%)</f>
        <v>0</v>
      </c>
      <c r="Y18" s="12"/>
      <c r="Z18" s="4"/>
      <c r="AA18" s="13">
        <f>IFERROR(Table1[[#This Row],[كمية الأنتاج بالقطعة]]/(Table1[[#This Row],[كمية الأنتاج بالقطعة]]+Z18+Y18),"")</f>
        <v>1</v>
      </c>
      <c r="AB18" s="4"/>
      <c r="AC18" s="51"/>
    </row>
    <row r="19" spans="1:29" s="39" customFormat="1" ht="15.75" hidden="1" customHeight="1">
      <c r="A19" s="50">
        <v>43522</v>
      </c>
      <c r="B19" s="3">
        <v>5230</v>
      </c>
      <c r="C19" s="4" t="str">
        <f>IFERROR(VLOOKUP(B19,المنتجات!$A:$B,2,0),"")</f>
        <v/>
      </c>
      <c r="D19" s="4" t="str">
        <f>IFERROR(VLOOKUP(B19,المنتجات!$A:$C,3,0),"")</f>
        <v/>
      </c>
      <c r="E19" s="5">
        <v>23</v>
      </c>
      <c r="F19" s="4">
        <f>IFERROR(VLOOKUP(Table1[[#This Row],[كود العامل]],العاملين!A:C,2,0),"")</f>
        <v>0</v>
      </c>
      <c r="G19" s="16">
        <f>IFERROR(VLOOKUP(Table1[[#This Row],[كود العامل]],العاملين!$A$1:$C$100,3,FALSE),"")</f>
        <v>0</v>
      </c>
      <c r="H19" s="5">
        <v>23</v>
      </c>
      <c r="I19" s="6" t="str">
        <f>IFERROR(VLOOKUP(Table1[[#This Row],[كود الصنف]],المنتجات!$D:$E,2,0),"")</f>
        <v/>
      </c>
      <c r="J19" s="6" t="str">
        <f>IFERROR(VLOOKUP(H19,المنتجات!$D:$G,4,0),"")</f>
        <v/>
      </c>
      <c r="K19" s="7">
        <v>32000</v>
      </c>
      <c r="L19" s="7"/>
      <c r="M19" s="8" t="e">
        <f>IF(VLOOKUP(Table1[[#This Row],[كود الصنف]],المنتجات!$D:$K,8,0)=0,"",(VLOOKUP(Table1[[#This Row],[كود الصنف]],المنتجات!$D:$K,8,0)))</f>
        <v>#N/A</v>
      </c>
      <c r="N19" s="7">
        <f>IFERROR((Table1[[#This Row],[كمية الخامات بالكيلو]]/Table1[[#This Row],[وزن القطعة]])-Table1[[#This Row],[كمية الأنتاج بالقطعة]],0)</f>
        <v>0</v>
      </c>
      <c r="O19" s="9" t="s">
        <v>51</v>
      </c>
      <c r="P19" s="26">
        <f>IFERROR(VLOOKUP(Table1[[#This Row],[كود العامل]],العاملين!$A$1:$D$100,4,0),"")</f>
        <v>0</v>
      </c>
      <c r="Q19" s="5">
        <f>IF(Table1[[#This Row],[كود العامل]]&gt;0,60,"")</f>
        <v>60</v>
      </c>
      <c r="R19" s="10"/>
      <c r="S19" s="10"/>
      <c r="T19" s="10"/>
      <c r="U19" s="10"/>
      <c r="V19" s="10">
        <f t="shared" si="0"/>
        <v>60</v>
      </c>
      <c r="W19" s="10">
        <f>IFERROR(Table1[[#This Row],[اجمالى وقت التشغيل بالدقايق]]-Table1[[#This Row],[اجمالى وقت التوقف بالدقيقة]],"0")</f>
        <v>-60</v>
      </c>
      <c r="X19" s="11">
        <f>IFERROR((Table1[[#This Row],[كمية الأنتاج بالقطعة]]*Table1[[#This Row],[الزمن المعيارى لانتاج القطعة الواحدة بالدقيقة]])/W19,0%)</f>
        <v>0</v>
      </c>
      <c r="Y19" s="12"/>
      <c r="Z19" s="4"/>
      <c r="AA19" s="13">
        <f>IFERROR(Table1[[#This Row],[كمية الأنتاج بالقطعة]]/(Table1[[#This Row],[كمية الأنتاج بالقطعة]]+Z19+Y19),"")</f>
        <v>1</v>
      </c>
      <c r="AB19" s="4"/>
      <c r="AC19" s="51"/>
    </row>
    <row r="20" spans="1:29" s="39" customFormat="1" ht="15.75" hidden="1" customHeight="1">
      <c r="A20" s="50">
        <v>43522</v>
      </c>
      <c r="B20" s="3">
        <v>5231</v>
      </c>
      <c r="C20" s="4" t="str">
        <f>IFERROR(VLOOKUP(B20,المنتجات!$A:$B,2,0),"")</f>
        <v/>
      </c>
      <c r="D20" s="4" t="str">
        <f>IFERROR(VLOOKUP(B20,المنتجات!$A:$C,3,0),"")</f>
        <v/>
      </c>
      <c r="E20" s="5">
        <v>26</v>
      </c>
      <c r="F20" s="4">
        <f>IFERROR(VLOOKUP(Table1[[#This Row],[كود العامل]],العاملين!A:C,2,0),"")</f>
        <v>0</v>
      </c>
      <c r="G20" s="16">
        <f>IFERROR(VLOOKUP(Table1[[#This Row],[كود العامل]],العاملين!$A$1:$C$100,3,FALSE),"")</f>
        <v>0</v>
      </c>
      <c r="H20" s="5">
        <v>33</v>
      </c>
      <c r="I20" s="6" t="str">
        <f>IFERROR(VLOOKUP(Table1[[#This Row],[كود الصنف]],المنتجات!$D:$E,2,0),"")</f>
        <v/>
      </c>
      <c r="J20" s="6" t="str">
        <f>IFERROR(VLOOKUP(H20,المنتجات!$D:$G,4,0),"")</f>
        <v/>
      </c>
      <c r="K20" s="7">
        <v>27000</v>
      </c>
      <c r="L20" s="7"/>
      <c r="M20" s="8" t="e">
        <f>IF(VLOOKUP(Table1[[#This Row],[كود الصنف]],المنتجات!$D:$K,8,0)=0,"",(VLOOKUP(Table1[[#This Row],[كود الصنف]],المنتجات!$D:$K,8,0)))</f>
        <v>#N/A</v>
      </c>
      <c r="N20" s="7">
        <f>IFERROR((Table1[[#This Row],[كمية الخامات بالكيلو]]/Table1[[#This Row],[وزن القطعة]])-Table1[[#This Row],[كمية الأنتاج بالقطعة]],0)</f>
        <v>0</v>
      </c>
      <c r="O20" s="9" t="s">
        <v>51</v>
      </c>
      <c r="P20" s="26">
        <f>IFERROR(VLOOKUP(Table1[[#This Row],[كود العامل]],العاملين!$A$1:$D$100,4,0),"")</f>
        <v>0</v>
      </c>
      <c r="Q20" s="5">
        <f>IF(Table1[[#This Row],[كود العامل]]&gt;0,60,"")</f>
        <v>60</v>
      </c>
      <c r="R20" s="10"/>
      <c r="S20" s="10">
        <v>10</v>
      </c>
      <c r="T20" s="10">
        <v>10</v>
      </c>
      <c r="U20" s="10"/>
      <c r="V20" s="10">
        <f t="shared" si="0"/>
        <v>80</v>
      </c>
      <c r="W20" s="10">
        <f>IFERROR(Table1[[#This Row],[اجمالى وقت التشغيل بالدقايق]]-Table1[[#This Row],[اجمالى وقت التوقف بالدقيقة]],"0")</f>
        <v>-80</v>
      </c>
      <c r="X20" s="11">
        <f>IFERROR((Table1[[#This Row],[كمية الأنتاج بالقطعة]]*Table1[[#This Row],[الزمن المعيارى لانتاج القطعة الواحدة بالدقيقة]])/W20,0%)</f>
        <v>0</v>
      </c>
      <c r="Y20" s="12"/>
      <c r="Z20" s="4"/>
      <c r="AA20" s="13">
        <f>IFERROR(Table1[[#This Row],[كمية الأنتاج بالقطعة]]/(Table1[[#This Row],[كمية الأنتاج بالقطعة]]+Z20+Y20),"")</f>
        <v>1</v>
      </c>
      <c r="AB20" s="4"/>
      <c r="AC20" s="51"/>
    </row>
    <row r="21" spans="1:29" s="39" customFormat="1" ht="15.75" hidden="1" customHeight="1">
      <c r="A21" s="50">
        <v>43522</v>
      </c>
      <c r="B21" s="3">
        <v>5231</v>
      </c>
      <c r="C21" s="4" t="str">
        <f>IFERROR(VLOOKUP(B21,المنتجات!$A:$B,2,0),"")</f>
        <v/>
      </c>
      <c r="D21" s="4" t="str">
        <f>IFERROR(VLOOKUP(B21,المنتجات!$A:$C,3,0),"")</f>
        <v/>
      </c>
      <c r="E21" s="5">
        <v>45</v>
      </c>
      <c r="F21" s="4">
        <f>IFERROR(VLOOKUP(Table1[[#This Row],[كود العامل]],العاملين!A:C,2,0),"")</f>
        <v>0</v>
      </c>
      <c r="G21" s="16">
        <f>IFERROR(VLOOKUP(Table1[[#This Row],[كود العامل]],العاملين!$A$1:$C$100,3,FALSE),"")</f>
        <v>0</v>
      </c>
      <c r="H21" s="5">
        <v>33</v>
      </c>
      <c r="I21" s="6" t="str">
        <f>IFERROR(VLOOKUP(Table1[[#This Row],[كود الصنف]],المنتجات!$D:$E,2,0),"")</f>
        <v/>
      </c>
      <c r="J21" s="6" t="str">
        <f>IFERROR(VLOOKUP(H21,المنتجات!$D:$G,4,0),"")</f>
        <v/>
      </c>
      <c r="K21" s="7">
        <v>27000</v>
      </c>
      <c r="L21" s="7"/>
      <c r="M21" s="8" t="e">
        <f>IF(VLOOKUP(Table1[[#This Row],[كود الصنف]],المنتجات!$D:$K,8,0)=0,"",(VLOOKUP(Table1[[#This Row],[كود الصنف]],المنتجات!$D:$K,8,0)))</f>
        <v>#N/A</v>
      </c>
      <c r="N21" s="7">
        <f>IFERROR((Table1[[#This Row],[كمية الخامات بالكيلو]]/Table1[[#This Row],[وزن القطعة]])-Table1[[#This Row],[كمية الأنتاج بالقطعة]],0)</f>
        <v>0</v>
      </c>
      <c r="O21" s="9" t="s">
        <v>51</v>
      </c>
      <c r="P21" s="26">
        <f>IFERROR(VLOOKUP(Table1[[#This Row],[كود العامل]],العاملين!$A$1:$D$100,4,0),"")</f>
        <v>0</v>
      </c>
      <c r="Q21" s="5">
        <f>IF(Table1[[#This Row],[كود العامل]]&gt;0,60,"")</f>
        <v>60</v>
      </c>
      <c r="R21" s="10"/>
      <c r="S21" s="10">
        <v>10</v>
      </c>
      <c r="T21" s="10">
        <v>10</v>
      </c>
      <c r="U21" s="10"/>
      <c r="V21" s="10">
        <f t="shared" si="0"/>
        <v>80</v>
      </c>
      <c r="W21" s="10">
        <f>IFERROR(Table1[[#This Row],[اجمالى وقت التشغيل بالدقايق]]-Table1[[#This Row],[اجمالى وقت التوقف بالدقيقة]],"0")</f>
        <v>-80</v>
      </c>
      <c r="X21" s="11">
        <f>IFERROR((Table1[[#This Row],[كمية الأنتاج بالقطعة]]*Table1[[#This Row],[الزمن المعيارى لانتاج القطعة الواحدة بالدقيقة]])/W21,0%)</f>
        <v>0</v>
      </c>
      <c r="Y21" s="12"/>
      <c r="Z21" s="4"/>
      <c r="AA21" s="13">
        <f>IFERROR(Table1[[#This Row],[كمية الأنتاج بالقطعة]]/(Table1[[#This Row],[كمية الأنتاج بالقطعة]]+Z21+Y21),"")</f>
        <v>1</v>
      </c>
      <c r="AB21" s="4"/>
      <c r="AC21" s="51"/>
    </row>
    <row r="22" spans="1:29" s="39" customFormat="1" ht="15.75" hidden="1" customHeight="1">
      <c r="A22" s="50">
        <v>43522</v>
      </c>
      <c r="B22" s="3">
        <v>5231</v>
      </c>
      <c r="C22" s="4" t="str">
        <f>IFERROR(VLOOKUP(B22,المنتجات!$A:$B,2,0),"")</f>
        <v/>
      </c>
      <c r="D22" s="4" t="str">
        <f>IFERROR(VLOOKUP(B22,المنتجات!$A:$C,3,0),"")</f>
        <v/>
      </c>
      <c r="E22" s="5">
        <v>37</v>
      </c>
      <c r="F22" s="4">
        <f>IFERROR(VLOOKUP(Table1[[#This Row],[كود العامل]],العاملين!A:C,2,0),"")</f>
        <v>0</v>
      </c>
      <c r="G22" s="16">
        <f>IFERROR(VLOOKUP(Table1[[#This Row],[كود العامل]],العاملين!$A$1:$C$100,3,FALSE),"")</f>
        <v>0</v>
      </c>
      <c r="H22" s="5">
        <v>33</v>
      </c>
      <c r="I22" s="6" t="str">
        <f>IFERROR(VLOOKUP(Table1[[#This Row],[كود الصنف]],المنتجات!$D:$E,2,0),"")</f>
        <v/>
      </c>
      <c r="J22" s="6" t="str">
        <f>IFERROR(VLOOKUP(H22,المنتجات!$D:$G,4,0),"")</f>
        <v/>
      </c>
      <c r="K22" s="7">
        <v>27000</v>
      </c>
      <c r="L22" s="7"/>
      <c r="M22" s="8" t="e">
        <f>IF(VLOOKUP(Table1[[#This Row],[كود الصنف]],المنتجات!$D:$K,8,0)=0,"",(VLOOKUP(Table1[[#This Row],[كود الصنف]],المنتجات!$D:$K,8,0)))</f>
        <v>#N/A</v>
      </c>
      <c r="N22" s="7">
        <f>IFERROR((Table1[[#This Row],[كمية الخامات بالكيلو]]/Table1[[#This Row],[وزن القطعة]])-Table1[[#This Row],[كمية الأنتاج بالقطعة]],0)</f>
        <v>0</v>
      </c>
      <c r="O22" s="9" t="s">
        <v>51</v>
      </c>
      <c r="P22" s="26">
        <f>IFERROR(VLOOKUP(Table1[[#This Row],[كود العامل]],العاملين!$A$1:$D$100,4,0),"")</f>
        <v>0</v>
      </c>
      <c r="Q22" s="5">
        <f>IF(Table1[[#This Row],[كود العامل]]&gt;0,60,"")</f>
        <v>60</v>
      </c>
      <c r="R22" s="10"/>
      <c r="S22" s="10">
        <v>10</v>
      </c>
      <c r="T22" s="10">
        <v>10</v>
      </c>
      <c r="U22" s="10"/>
      <c r="V22" s="10">
        <f t="shared" si="0"/>
        <v>80</v>
      </c>
      <c r="W22" s="10">
        <f>IFERROR(Table1[[#This Row],[اجمالى وقت التشغيل بالدقايق]]-Table1[[#This Row],[اجمالى وقت التوقف بالدقيقة]],"0")</f>
        <v>-80</v>
      </c>
      <c r="X22" s="11">
        <f>IFERROR((Table1[[#This Row],[كمية الأنتاج بالقطعة]]*Table1[[#This Row],[الزمن المعيارى لانتاج القطعة الواحدة بالدقيقة]])/W22,0%)</f>
        <v>0</v>
      </c>
      <c r="Y22" s="12"/>
      <c r="Z22" s="4"/>
      <c r="AA22" s="13">
        <f>IFERROR(Table1[[#This Row],[كمية الأنتاج بالقطعة]]/(Table1[[#This Row],[كمية الأنتاج بالقطعة]]+Z22+Y22),"")</f>
        <v>1</v>
      </c>
      <c r="AB22" s="4"/>
      <c r="AC22" s="51"/>
    </row>
    <row r="23" spans="1:29" s="39" customFormat="1" ht="15.75" hidden="1" customHeight="1">
      <c r="A23" s="50">
        <v>43522</v>
      </c>
      <c r="B23" s="3">
        <v>5260</v>
      </c>
      <c r="C23" s="4" t="str">
        <f>IFERROR(VLOOKUP(B23,المنتجات!$A:$B,2,0),"")</f>
        <v/>
      </c>
      <c r="D23" s="4" t="str">
        <f>IFERROR(VLOOKUP(B23,المنتجات!$A:$C,3,0),"")</f>
        <v/>
      </c>
      <c r="E23" s="5">
        <v>25</v>
      </c>
      <c r="F23" s="4">
        <f>IFERROR(VLOOKUP(Table1[[#This Row],[كود العامل]],العاملين!A:C,2,0),"")</f>
        <v>0</v>
      </c>
      <c r="G23" s="16">
        <f>IFERROR(VLOOKUP(Table1[[#This Row],[كود العامل]],العاملين!$A$1:$C$100,3,FALSE),"")</f>
        <v>0</v>
      </c>
      <c r="H23" s="5">
        <v>46</v>
      </c>
      <c r="I23" s="6" t="str">
        <f>IFERROR(VLOOKUP(Table1[[#This Row],[كود الصنف]],المنتجات!$D:$E,2,0),"")</f>
        <v/>
      </c>
      <c r="J23" s="6" t="str">
        <f>IFERROR(VLOOKUP(H23,المنتجات!$D:$G,4,0),"")</f>
        <v/>
      </c>
      <c r="K23" s="7">
        <v>8800</v>
      </c>
      <c r="L23" s="7"/>
      <c r="M23" s="8" t="e">
        <f>IF(VLOOKUP(Table1[[#This Row],[كود الصنف]],المنتجات!$D:$K,8,0)=0,"",(VLOOKUP(Table1[[#This Row],[كود الصنف]],المنتجات!$D:$K,8,0)))</f>
        <v>#N/A</v>
      </c>
      <c r="N23" s="7">
        <f>IFERROR((Table1[[#This Row],[كمية الخامات بالكيلو]]/Table1[[#This Row],[وزن القطعة]])-Table1[[#This Row],[كمية الأنتاج بالقطعة]],0)</f>
        <v>0</v>
      </c>
      <c r="O23" s="9" t="s">
        <v>51</v>
      </c>
      <c r="P23" s="3">
        <v>300</v>
      </c>
      <c r="Q23" s="5">
        <v>30</v>
      </c>
      <c r="R23" s="10"/>
      <c r="S23" s="10"/>
      <c r="T23" s="10"/>
      <c r="U23" s="10"/>
      <c r="V23" s="10">
        <f t="shared" si="0"/>
        <v>30</v>
      </c>
      <c r="W23" s="10">
        <f>IFERROR(Table1[[#This Row],[اجمالى وقت التشغيل بالدقايق]]-Table1[[#This Row],[اجمالى وقت التوقف بالدقيقة]],"0")</f>
        <v>270</v>
      </c>
      <c r="X23" s="11">
        <f>IFERROR((Table1[[#This Row],[كمية الأنتاج بالقطعة]]*Table1[[#This Row],[الزمن المعيارى لانتاج القطعة الواحدة بالدقيقة]])/W23,0%)</f>
        <v>0</v>
      </c>
      <c r="Y23" s="12"/>
      <c r="Z23" s="4"/>
      <c r="AA23" s="13">
        <f>IFERROR(Table1[[#This Row],[كمية الأنتاج بالقطعة]]/(Table1[[#This Row],[كمية الأنتاج بالقطعة]]+Z23+Y23),"")</f>
        <v>1</v>
      </c>
      <c r="AB23" s="4"/>
      <c r="AC23" s="51"/>
    </row>
    <row r="24" spans="1:29" s="39" customFormat="1" ht="15.75" hidden="1" customHeight="1">
      <c r="A24" s="50">
        <v>43522</v>
      </c>
      <c r="B24" s="3">
        <v>5260</v>
      </c>
      <c r="C24" s="4" t="str">
        <f>IFERROR(VLOOKUP(B24,المنتجات!$A:$B,2,0),"")</f>
        <v/>
      </c>
      <c r="D24" s="4" t="str">
        <f>IFERROR(VLOOKUP(B24,المنتجات!$A:$C,3,0),"")</f>
        <v/>
      </c>
      <c r="E24" s="5">
        <v>36</v>
      </c>
      <c r="F24" s="4">
        <f>IFERROR(VLOOKUP(Table1[[#This Row],[كود العامل]],العاملين!A:C,2,0),"")</f>
        <v>0</v>
      </c>
      <c r="G24" s="16">
        <f>IFERROR(VLOOKUP(Table1[[#This Row],[كود العامل]],العاملين!$A$1:$C$100,3,FALSE),"")</f>
        <v>0</v>
      </c>
      <c r="H24" s="5">
        <v>46</v>
      </c>
      <c r="I24" s="6" t="str">
        <f>IFERROR(VLOOKUP(Table1[[#This Row],[كود الصنف]],المنتجات!$D:$E,2,0),"")</f>
        <v/>
      </c>
      <c r="J24" s="6" t="str">
        <f>IFERROR(VLOOKUP(H24,المنتجات!$D:$G,4,0),"")</f>
        <v/>
      </c>
      <c r="K24" s="7">
        <v>8800</v>
      </c>
      <c r="L24" s="7"/>
      <c r="M24" s="8" t="e">
        <f>IF(VLOOKUP(Table1[[#This Row],[كود الصنف]],المنتجات!$D:$K,8,0)=0,"",(VLOOKUP(Table1[[#This Row],[كود الصنف]],المنتجات!$D:$K,8,0)))</f>
        <v>#N/A</v>
      </c>
      <c r="N24" s="7">
        <f>IFERROR((Table1[[#This Row],[كمية الخامات بالكيلو]]/Table1[[#This Row],[وزن القطعة]])-Table1[[#This Row],[كمية الأنتاج بالقطعة]],0)</f>
        <v>0</v>
      </c>
      <c r="O24" s="9" t="s">
        <v>51</v>
      </c>
      <c r="P24" s="26">
        <f>IFERROR(VLOOKUP(Table1[[#This Row],[كود العامل]],العاملين!$A$1:$D$100,4,0),"")</f>
        <v>0</v>
      </c>
      <c r="Q24" s="5">
        <f>IF(Table1[[#This Row],[كود العامل]]&gt;0,60,"")</f>
        <v>60</v>
      </c>
      <c r="R24" s="10"/>
      <c r="S24" s="10"/>
      <c r="T24" s="10"/>
      <c r="U24" s="10"/>
      <c r="V24" s="10">
        <f t="shared" si="0"/>
        <v>60</v>
      </c>
      <c r="W24" s="10">
        <f>IFERROR(Table1[[#This Row],[اجمالى وقت التشغيل بالدقايق]]-Table1[[#This Row],[اجمالى وقت التوقف بالدقيقة]],"0")</f>
        <v>-60</v>
      </c>
      <c r="X24" s="11">
        <f>IFERROR((Table1[[#This Row],[كمية الأنتاج بالقطعة]]*Table1[[#This Row],[الزمن المعيارى لانتاج القطعة الواحدة بالدقيقة]])/W24,0%)</f>
        <v>0</v>
      </c>
      <c r="Y24" s="12"/>
      <c r="Z24" s="4"/>
      <c r="AA24" s="13">
        <f>IFERROR(Table1[[#This Row],[كمية الأنتاج بالقطعة]]/(Table1[[#This Row],[كمية الأنتاج بالقطعة]]+Z24+Y24),"")</f>
        <v>1</v>
      </c>
      <c r="AB24" s="4"/>
      <c r="AC24" s="51"/>
    </row>
    <row r="25" spans="1:29" s="39" customFormat="1" ht="15.75" hidden="1" customHeight="1">
      <c r="A25" s="50">
        <v>43522</v>
      </c>
      <c r="B25" s="3">
        <v>5261</v>
      </c>
      <c r="C25" s="4" t="str">
        <f>IFERROR(VLOOKUP(B25,المنتجات!$A:$B,2,0),"")</f>
        <v/>
      </c>
      <c r="D25" s="4" t="str">
        <f>IFERROR(VLOOKUP(B25,المنتجات!$A:$C,3,0),"")</f>
        <v/>
      </c>
      <c r="E25" s="5">
        <v>33</v>
      </c>
      <c r="F25" s="4">
        <f>IFERROR(VLOOKUP(Table1[[#This Row],[كود العامل]],العاملين!A:C,2,0),"")</f>
        <v>0</v>
      </c>
      <c r="G25" s="16">
        <f>IFERROR(VLOOKUP(Table1[[#This Row],[كود العامل]],العاملين!$A$1:$C$100,3,FALSE),"")</f>
        <v>0</v>
      </c>
      <c r="H25" s="5">
        <v>44</v>
      </c>
      <c r="I25" s="6" t="str">
        <f>IFERROR(VLOOKUP(Table1[[#This Row],[كود الصنف]],المنتجات!$D:$E,2,0),"")</f>
        <v/>
      </c>
      <c r="J25" s="6" t="str">
        <f>IFERROR(VLOOKUP(H25,المنتجات!$D:$G,4,0),"")</f>
        <v/>
      </c>
      <c r="K25" s="7">
        <v>6540</v>
      </c>
      <c r="L25" s="7"/>
      <c r="M25" s="8" t="e">
        <f>IF(VLOOKUP(Table1[[#This Row],[كود الصنف]],المنتجات!$D:$K,8,0)=0,"",(VLOOKUP(Table1[[#This Row],[كود الصنف]],المنتجات!$D:$K,8,0)))</f>
        <v>#N/A</v>
      </c>
      <c r="N25" s="7">
        <f>IFERROR((Table1[[#This Row],[كمية الخامات بالكيلو]]/Table1[[#This Row],[وزن القطعة]])-Table1[[#This Row],[كمية الأنتاج بالقطعة]],0)</f>
        <v>0</v>
      </c>
      <c r="O25" s="9" t="s">
        <v>51</v>
      </c>
      <c r="P25" s="26">
        <f>IFERROR(VLOOKUP(Table1[[#This Row],[كود العامل]],العاملين!$A$1:$D$100,4,0),"")</f>
        <v>0</v>
      </c>
      <c r="Q25" s="5">
        <f>IF(Table1[[#This Row],[كود العامل]]&gt;0,60,"")</f>
        <v>60</v>
      </c>
      <c r="R25" s="10"/>
      <c r="S25" s="10">
        <v>10</v>
      </c>
      <c r="T25" s="10">
        <v>10</v>
      </c>
      <c r="U25" s="10"/>
      <c r="V25" s="10">
        <f t="shared" si="0"/>
        <v>80</v>
      </c>
      <c r="W25" s="10">
        <f>IFERROR(Table1[[#This Row],[اجمالى وقت التشغيل بالدقايق]]-Table1[[#This Row],[اجمالى وقت التوقف بالدقيقة]],"0")</f>
        <v>-80</v>
      </c>
      <c r="X25" s="11">
        <f>IFERROR((Table1[[#This Row],[كمية الأنتاج بالقطعة]]*Table1[[#This Row],[الزمن المعيارى لانتاج القطعة الواحدة بالدقيقة]])/W25,0%)</f>
        <v>0</v>
      </c>
      <c r="Y25" s="12"/>
      <c r="Z25" s="4"/>
      <c r="AA25" s="13">
        <f>IFERROR(Table1[[#This Row],[كمية الأنتاج بالقطعة]]/(Table1[[#This Row],[كمية الأنتاج بالقطعة]]+Z25+Y25),"")</f>
        <v>1</v>
      </c>
      <c r="AB25" s="4"/>
      <c r="AC25" s="51"/>
    </row>
    <row r="26" spans="1:29" s="39" customFormat="1" ht="15.75" hidden="1" customHeight="1">
      <c r="A26" s="50">
        <v>43522</v>
      </c>
      <c r="B26" s="3">
        <v>5261</v>
      </c>
      <c r="C26" s="4" t="str">
        <f>IFERROR(VLOOKUP(B26,المنتجات!$A:$B,2,0),"")</f>
        <v/>
      </c>
      <c r="D26" s="4" t="str">
        <f>IFERROR(VLOOKUP(B26,المنتجات!$A:$C,3,0),"")</f>
        <v/>
      </c>
      <c r="E26" s="5">
        <v>19</v>
      </c>
      <c r="F26" s="4">
        <f>IFERROR(VLOOKUP(Table1[[#This Row],[كود العامل]],العاملين!A:C,2,0),"")</f>
        <v>0</v>
      </c>
      <c r="G26" s="16">
        <f>IFERROR(VLOOKUP(Table1[[#This Row],[كود العامل]],العاملين!$A$1:$C$100,3,FALSE),"")</f>
        <v>0</v>
      </c>
      <c r="H26" s="5">
        <v>44</v>
      </c>
      <c r="I26" s="6" t="str">
        <f>IFERROR(VLOOKUP(Table1[[#This Row],[كود الصنف]],المنتجات!$D:$E,2,0),"")</f>
        <v/>
      </c>
      <c r="J26" s="6" t="str">
        <f>IFERROR(VLOOKUP(H26,المنتجات!$D:$G,4,0),"")</f>
        <v/>
      </c>
      <c r="K26" s="7">
        <v>6540</v>
      </c>
      <c r="L26" s="7"/>
      <c r="M26" s="8" t="e">
        <f>IF(VLOOKUP(Table1[[#This Row],[كود الصنف]],المنتجات!$D:$K,8,0)=0,"",(VLOOKUP(Table1[[#This Row],[كود الصنف]],المنتجات!$D:$K,8,0)))</f>
        <v>#N/A</v>
      </c>
      <c r="N26" s="7">
        <f>IFERROR((Table1[[#This Row],[كمية الخامات بالكيلو]]/Table1[[#This Row],[وزن القطعة]])-Table1[[#This Row],[كمية الأنتاج بالقطعة]],0)</f>
        <v>0</v>
      </c>
      <c r="O26" s="9" t="s">
        <v>51</v>
      </c>
      <c r="P26" s="26">
        <f>IFERROR(VLOOKUP(Table1[[#This Row],[كود العامل]],العاملين!$A$1:$D$100,4,0),"")</f>
        <v>0</v>
      </c>
      <c r="Q26" s="5">
        <f>IF(Table1[[#This Row],[كود العامل]]&gt;0,60,"")</f>
        <v>60</v>
      </c>
      <c r="R26" s="10"/>
      <c r="S26" s="10">
        <v>10</v>
      </c>
      <c r="T26" s="10">
        <v>10</v>
      </c>
      <c r="U26" s="10"/>
      <c r="V26" s="10">
        <f t="shared" si="0"/>
        <v>80</v>
      </c>
      <c r="W26" s="10">
        <f>IFERROR(Table1[[#This Row],[اجمالى وقت التشغيل بالدقايق]]-Table1[[#This Row],[اجمالى وقت التوقف بالدقيقة]],"0")</f>
        <v>-80</v>
      </c>
      <c r="X26" s="11">
        <f>IFERROR((Table1[[#This Row],[كمية الأنتاج بالقطعة]]*Table1[[#This Row],[الزمن المعيارى لانتاج القطعة الواحدة بالدقيقة]])/W26,0%)</f>
        <v>0</v>
      </c>
      <c r="Y26" s="12"/>
      <c r="Z26" s="4"/>
      <c r="AA26" s="13">
        <f>IFERROR(Table1[[#This Row],[كمية الأنتاج بالقطعة]]/(Table1[[#This Row],[كمية الأنتاج بالقطعة]]+Z26+Y26),"")</f>
        <v>1</v>
      </c>
      <c r="AB26" s="4"/>
      <c r="AC26" s="51"/>
    </row>
    <row r="27" spans="1:29" s="39" customFormat="1" ht="15.75" customHeight="1">
      <c r="A27" s="50">
        <v>43522</v>
      </c>
      <c r="B27" s="3">
        <v>5270</v>
      </c>
      <c r="C27" s="4" t="str">
        <f>IFERROR(VLOOKUP(B27,المنتجات!$A:$B,2,0),"")</f>
        <v/>
      </c>
      <c r="D27" s="4" t="str">
        <f>IFERROR(VLOOKUP(B27,المنتجات!$A:$C,3,0),"")</f>
        <v/>
      </c>
      <c r="E27" s="5">
        <v>30</v>
      </c>
      <c r="F27" s="4">
        <f>IFERROR(VLOOKUP(Table1[[#This Row],[كود العامل]],العاملين!A:C,2,0),"")</f>
        <v>0</v>
      </c>
      <c r="G27" s="16">
        <f>IFERROR(VLOOKUP(Table1[[#This Row],[كود العامل]],العاملين!$A$1:$C$100,3,FALSE),"")</f>
        <v>0</v>
      </c>
      <c r="H27" s="5">
        <v>53</v>
      </c>
      <c r="I27" s="6" t="str">
        <f>IFERROR(VLOOKUP(Table1[[#This Row],[كود الصنف]],المنتجات!$D:$E,2,0),"")</f>
        <v/>
      </c>
      <c r="J27" s="6" t="str">
        <f>IFERROR(VLOOKUP(H27,المنتجات!$D:$G,4,0),"")</f>
        <v/>
      </c>
      <c r="K27" s="7">
        <v>66</v>
      </c>
      <c r="L27" s="7"/>
      <c r="M27" s="8" t="e">
        <f>IF(VLOOKUP(Table1[[#This Row],[كود الصنف]],المنتجات!$D:$K,8,0)=0,"",(VLOOKUP(Table1[[#This Row],[كود الصنف]],المنتجات!$D:$K,8,0)))</f>
        <v>#N/A</v>
      </c>
      <c r="N27" s="7">
        <f>IFERROR((Table1[[#This Row],[كمية الخامات بالكيلو]]/Table1[[#This Row],[وزن القطعة]])-Table1[[#This Row],[كمية الأنتاج بالقطعة]],0)</f>
        <v>0</v>
      </c>
      <c r="O27" s="9" t="s">
        <v>51</v>
      </c>
      <c r="P27" s="3">
        <v>200</v>
      </c>
      <c r="Q27" s="5">
        <v>20</v>
      </c>
      <c r="R27" s="10"/>
      <c r="S27" s="10"/>
      <c r="T27" s="10"/>
      <c r="U27" s="10"/>
      <c r="V27" s="10">
        <f t="shared" si="0"/>
        <v>20</v>
      </c>
      <c r="W27" s="10">
        <f>IFERROR(Table1[[#This Row],[اجمالى وقت التشغيل بالدقايق]]-Table1[[#This Row],[اجمالى وقت التوقف بالدقيقة]],"0")</f>
        <v>180</v>
      </c>
      <c r="X27" s="11">
        <f>IFERROR((Table1[[#This Row],[كمية الأنتاج بالقطعة]]*Table1[[#This Row],[الزمن المعيارى لانتاج القطعة الواحدة بالدقيقة]])/W27,0%)</f>
        <v>0</v>
      </c>
      <c r="Y27" s="12"/>
      <c r="Z27" s="4"/>
      <c r="AA27" s="13">
        <f>IFERROR(Table1[[#This Row],[كمية الأنتاج بالقطعة]]/(Table1[[#This Row],[كمية الأنتاج بالقطعة]]+Z27+Y27),"")</f>
        <v>1</v>
      </c>
      <c r="AB27" s="4"/>
      <c r="AC27" s="51"/>
    </row>
    <row r="28" spans="1:29" s="39" customFormat="1" ht="15.75" customHeight="1">
      <c r="A28" s="50">
        <v>43522</v>
      </c>
      <c r="B28" s="3">
        <v>5270</v>
      </c>
      <c r="C28" s="4" t="str">
        <f>IFERROR(VLOOKUP(B28,المنتجات!$A:$B,2,0),"")</f>
        <v/>
      </c>
      <c r="D28" s="4" t="str">
        <f>IFERROR(VLOOKUP(B28,المنتجات!$A:$C,3,0),"")</f>
        <v/>
      </c>
      <c r="E28" s="5">
        <v>30</v>
      </c>
      <c r="F28" s="4">
        <f>IFERROR(VLOOKUP(Table1[[#This Row],[كود العامل]],العاملين!A:C,2,0),"")</f>
        <v>0</v>
      </c>
      <c r="G28" s="16">
        <f>IFERROR(VLOOKUP(Table1[[#This Row],[كود العامل]],العاملين!$A$1:$C$100,3,FALSE),"")</f>
        <v>0</v>
      </c>
      <c r="H28" s="5">
        <v>52</v>
      </c>
      <c r="I28" s="6" t="str">
        <f>IFERROR(VLOOKUP(Table1[[#This Row],[كود الصنف]],المنتجات!$D:$E,2,0),"")</f>
        <v/>
      </c>
      <c r="J28" s="6" t="str">
        <f>IFERROR(VLOOKUP(H28,المنتجات!$D:$G,4,0),"")</f>
        <v/>
      </c>
      <c r="K28" s="7">
        <v>38</v>
      </c>
      <c r="L28" s="7"/>
      <c r="M28" s="8" t="e">
        <f>IF(VLOOKUP(Table1[[#This Row],[كود الصنف]],المنتجات!$D:$K,8,0)=0,"",(VLOOKUP(Table1[[#This Row],[كود الصنف]],المنتجات!$D:$K,8,0)))</f>
        <v>#N/A</v>
      </c>
      <c r="N28" s="7">
        <f>IFERROR((Table1[[#This Row],[كمية الخامات بالكيلو]]/Table1[[#This Row],[وزن القطعة]])-Table1[[#This Row],[كمية الأنتاج بالقطعة]],0)</f>
        <v>0</v>
      </c>
      <c r="O28" s="9" t="s">
        <v>51</v>
      </c>
      <c r="P28" s="3">
        <v>200</v>
      </c>
      <c r="Q28" s="5">
        <v>20</v>
      </c>
      <c r="R28" s="10">
        <v>30</v>
      </c>
      <c r="S28" s="10">
        <v>5</v>
      </c>
      <c r="T28" s="10">
        <v>10</v>
      </c>
      <c r="U28" s="10"/>
      <c r="V28" s="10">
        <f t="shared" si="0"/>
        <v>65</v>
      </c>
      <c r="W28" s="10">
        <f>IFERROR(Table1[[#This Row],[اجمالى وقت التشغيل بالدقايق]]-Table1[[#This Row],[اجمالى وقت التوقف بالدقيقة]],"0")</f>
        <v>135</v>
      </c>
      <c r="X28" s="11">
        <f>IFERROR((Table1[[#This Row],[كمية الأنتاج بالقطعة]]*Table1[[#This Row],[الزمن المعيارى لانتاج القطعة الواحدة بالدقيقة]])/W28,0%)</f>
        <v>0</v>
      </c>
      <c r="Y28" s="12"/>
      <c r="Z28" s="4"/>
      <c r="AA28" s="13">
        <f>IFERROR(Table1[[#This Row],[كمية الأنتاج بالقطعة]]/(Table1[[#This Row],[كمية الأنتاج بالقطعة]]+Z28+Y28),"")</f>
        <v>1</v>
      </c>
      <c r="AB28" s="4" t="s">
        <v>96</v>
      </c>
      <c r="AC28" s="51"/>
    </row>
    <row r="29" spans="1:29" s="39" customFormat="1" ht="15.75" customHeight="1">
      <c r="A29" s="50">
        <v>43522</v>
      </c>
      <c r="B29" s="3">
        <v>5270</v>
      </c>
      <c r="C29" s="4" t="str">
        <f>IFERROR(VLOOKUP(B29,المنتجات!$A:$B,2,0),"")</f>
        <v/>
      </c>
      <c r="D29" s="4" t="str">
        <f>IFERROR(VLOOKUP(B29,المنتجات!$A:$C,3,0),"")</f>
        <v/>
      </c>
      <c r="E29" s="5">
        <v>30</v>
      </c>
      <c r="F29" s="4">
        <f>IFERROR(VLOOKUP(Table1[[#This Row],[كود العامل]],العاملين!A:C,2,0),"")</f>
        <v>0</v>
      </c>
      <c r="G29" s="16">
        <f>IFERROR(VLOOKUP(Table1[[#This Row],[كود العامل]],العاملين!$A$1:$C$100,3,FALSE),"")</f>
        <v>0</v>
      </c>
      <c r="H29" s="5">
        <v>54</v>
      </c>
      <c r="I29" s="6" t="str">
        <f>IFERROR(VLOOKUP(Table1[[#This Row],[كود الصنف]],المنتجات!$D:$E,2,0),"")</f>
        <v/>
      </c>
      <c r="J29" s="6" t="str">
        <f>IFERROR(VLOOKUP(H29,المنتجات!$D:$G,4,0),"")</f>
        <v/>
      </c>
      <c r="K29" s="7">
        <v>33</v>
      </c>
      <c r="L29" s="7"/>
      <c r="M29" s="8" t="e">
        <f>IF(VLOOKUP(Table1[[#This Row],[كود الصنف]],المنتجات!$D:$K,8,0)=0,"",(VLOOKUP(Table1[[#This Row],[كود الصنف]],المنتجات!$D:$K,8,0)))</f>
        <v>#N/A</v>
      </c>
      <c r="N29" s="7">
        <f>IFERROR((Table1[[#This Row],[كمية الخامات بالكيلو]]/Table1[[#This Row],[وزن القطعة]])-Table1[[#This Row],[كمية الأنتاج بالقطعة]],0)</f>
        <v>0</v>
      </c>
      <c r="O29" s="9" t="s">
        <v>51</v>
      </c>
      <c r="P29" s="3">
        <v>200</v>
      </c>
      <c r="Q29" s="5">
        <v>20</v>
      </c>
      <c r="R29" s="10"/>
      <c r="S29" s="10"/>
      <c r="T29" s="10"/>
      <c r="U29" s="10"/>
      <c r="V29" s="10">
        <f t="shared" si="0"/>
        <v>20</v>
      </c>
      <c r="W29" s="10">
        <f>IFERROR(Table1[[#This Row],[اجمالى وقت التشغيل بالدقايق]]-Table1[[#This Row],[اجمالى وقت التوقف بالدقيقة]],"0")</f>
        <v>180</v>
      </c>
      <c r="X29" s="11">
        <f>IFERROR((Table1[[#This Row],[كمية الأنتاج بالقطعة]]*Table1[[#This Row],[الزمن المعيارى لانتاج القطعة الواحدة بالدقيقة]])/W29,0%)</f>
        <v>0</v>
      </c>
      <c r="Y29" s="12"/>
      <c r="Z29" s="4"/>
      <c r="AA29" s="13">
        <f>IFERROR(Table1[[#This Row],[كمية الأنتاج بالقطعة]]/(Table1[[#This Row],[كمية الأنتاج بالقطعة]]+Z29+Y29),"")</f>
        <v>1</v>
      </c>
      <c r="AB29" s="4"/>
      <c r="AC29" s="51"/>
    </row>
    <row r="30" spans="1:29" s="39" customFormat="1" ht="15.75" hidden="1" customHeight="1">
      <c r="A30" s="50">
        <v>43522</v>
      </c>
      <c r="B30" s="3">
        <v>5271</v>
      </c>
      <c r="C30" s="4" t="str">
        <f>IFERROR(VLOOKUP(B30,المنتجات!$A:$B,2,0),"")</f>
        <v/>
      </c>
      <c r="D30" s="4" t="str">
        <f>IFERROR(VLOOKUP(B30,المنتجات!$A:$C,3,0),"")</f>
        <v/>
      </c>
      <c r="E30" s="5">
        <v>25</v>
      </c>
      <c r="F30" s="4">
        <f>IFERROR(VLOOKUP(Table1[[#This Row],[كود العامل]],العاملين!A:C,2,0),"")</f>
        <v>0</v>
      </c>
      <c r="G30" s="16">
        <f>IFERROR(VLOOKUP(Table1[[#This Row],[كود العامل]],العاملين!$A$1:$C$100,3,FALSE),"")</f>
        <v>0</v>
      </c>
      <c r="H30" s="5">
        <v>55</v>
      </c>
      <c r="I30" s="6" t="str">
        <f>IFERROR(VLOOKUP(Table1[[#This Row],[كود الصنف]],المنتجات!$D:$E,2,0),"")</f>
        <v/>
      </c>
      <c r="J30" s="6" t="str">
        <f>IFERROR(VLOOKUP(H30,المنتجات!$D:$G,4,0),"")</f>
        <v/>
      </c>
      <c r="K30" s="7">
        <v>62</v>
      </c>
      <c r="L30" s="7"/>
      <c r="M30" s="8" t="e">
        <f>IF(VLOOKUP(Table1[[#This Row],[كود الصنف]],المنتجات!$D:$K,8,0)=0,"",(VLOOKUP(Table1[[#This Row],[كود الصنف]],المنتجات!$D:$K,8,0)))</f>
        <v>#N/A</v>
      </c>
      <c r="N30" s="7">
        <f>IFERROR((Table1[[#This Row],[كمية الخامات بالكيلو]]/Table1[[#This Row],[وزن القطعة]])-Table1[[#This Row],[كمية الأنتاج بالقطعة]],0)</f>
        <v>0</v>
      </c>
      <c r="O30" s="9" t="s">
        <v>51</v>
      </c>
      <c r="P30" s="3">
        <v>300</v>
      </c>
      <c r="Q30" s="5">
        <v>30</v>
      </c>
      <c r="R30" s="10"/>
      <c r="S30" s="10">
        <v>10</v>
      </c>
      <c r="T30" s="10"/>
      <c r="U30" s="10"/>
      <c r="V30" s="10">
        <f t="shared" si="0"/>
        <v>40</v>
      </c>
      <c r="W30" s="10">
        <f>IFERROR(Table1[[#This Row],[اجمالى وقت التشغيل بالدقايق]]-Table1[[#This Row],[اجمالى وقت التوقف بالدقيقة]],"0")</f>
        <v>260</v>
      </c>
      <c r="X30" s="11">
        <f>IFERROR((Table1[[#This Row],[كمية الأنتاج بالقطعة]]*Table1[[#This Row],[الزمن المعيارى لانتاج القطعة الواحدة بالدقيقة]])/W30,0%)</f>
        <v>0</v>
      </c>
      <c r="Y30" s="12"/>
      <c r="Z30" s="4"/>
      <c r="AA30" s="13">
        <f>IFERROR(Table1[[#This Row],[كمية الأنتاج بالقطعة]]/(Table1[[#This Row],[كمية الأنتاج بالقطعة]]+Z30+Y30),"")</f>
        <v>1</v>
      </c>
      <c r="AB30" s="4"/>
      <c r="AC30" s="51"/>
    </row>
    <row r="31" spans="1:29" s="39" customFormat="1" ht="15.75" hidden="1" customHeight="1">
      <c r="A31" s="50">
        <v>43522</v>
      </c>
      <c r="B31" s="3">
        <v>5290</v>
      </c>
      <c r="C31" s="4" t="str">
        <f>IFERROR(VLOOKUP(B31,المنتجات!$A:$B,2,0),"")</f>
        <v/>
      </c>
      <c r="D31" s="4" t="str">
        <f>IFERROR(VLOOKUP(B31,المنتجات!$A:$C,3,0),"")</f>
        <v/>
      </c>
      <c r="E31" s="5">
        <v>32</v>
      </c>
      <c r="F31" s="4">
        <f>IFERROR(VLOOKUP(Table1[[#This Row],[كود العامل]],العاملين!A:C,2,0),"")</f>
        <v>0</v>
      </c>
      <c r="G31" s="16">
        <f>IFERROR(VLOOKUP(Table1[[#This Row],[كود العامل]],العاملين!$A$1:$C$100,3,FALSE),"")</f>
        <v>0</v>
      </c>
      <c r="H31" s="5">
        <v>65</v>
      </c>
      <c r="I31" s="6" t="str">
        <f>IFERROR(VLOOKUP(Table1[[#This Row],[كود الصنف]],المنتجات!$D:$E,2,0),"")</f>
        <v/>
      </c>
      <c r="J31" s="6" t="str">
        <f>IFERROR(VLOOKUP(H31,المنتجات!$D:$G,4,0),"")</f>
        <v/>
      </c>
      <c r="K31" s="7">
        <v>2304</v>
      </c>
      <c r="L31" s="7"/>
      <c r="M31" s="8" t="e">
        <f>IF(VLOOKUP(Table1[[#This Row],[كود الصنف]],المنتجات!$D:$K,8,0)=0,"",(VLOOKUP(Table1[[#This Row],[كود الصنف]],المنتجات!$D:$K,8,0)))</f>
        <v>#N/A</v>
      </c>
      <c r="N31" s="7">
        <f>IFERROR((Table1[[#This Row],[كمية الخامات بالكيلو]]/Table1[[#This Row],[وزن القطعة]])-Table1[[#This Row],[كمية الأنتاج بالقطعة]],0)</f>
        <v>0</v>
      </c>
      <c r="O31" s="9" t="s">
        <v>51</v>
      </c>
      <c r="P31" s="26">
        <f>IFERROR(VLOOKUP(Table1[[#This Row],[كود العامل]],العاملين!$A$1:$D$100,4,0),"")</f>
        <v>0</v>
      </c>
      <c r="Q31" s="5">
        <f>IF(Table1[[#This Row],[كود العامل]]&gt;0,60,"")</f>
        <v>60</v>
      </c>
      <c r="R31" s="10"/>
      <c r="S31" s="10"/>
      <c r="T31" s="10"/>
      <c r="U31" s="10"/>
      <c r="V31" s="10">
        <f t="shared" si="0"/>
        <v>60</v>
      </c>
      <c r="W31" s="10">
        <f>IFERROR(Table1[[#This Row],[اجمالى وقت التشغيل بالدقايق]]-Table1[[#This Row],[اجمالى وقت التوقف بالدقيقة]],"0")</f>
        <v>-60</v>
      </c>
      <c r="X31" s="11">
        <f>IFERROR((Table1[[#This Row],[كمية الأنتاج بالقطعة]]*Table1[[#This Row],[الزمن المعيارى لانتاج القطعة الواحدة بالدقيقة]])/W31,0%)</f>
        <v>0</v>
      </c>
      <c r="Y31" s="12"/>
      <c r="Z31" s="4"/>
      <c r="AA31" s="13">
        <f>IFERROR(Table1[[#This Row],[كمية الأنتاج بالقطعة]]/(Table1[[#This Row],[كمية الأنتاج بالقطعة]]+Z31+Y31),"")</f>
        <v>1</v>
      </c>
      <c r="AB31" s="4"/>
      <c r="AC31" s="51"/>
    </row>
    <row r="32" spans="1:29" s="39" customFormat="1" ht="15.75" hidden="1" customHeight="1">
      <c r="A32" s="50">
        <v>43522</v>
      </c>
      <c r="B32" s="3">
        <v>5291</v>
      </c>
      <c r="C32" s="4" t="str">
        <f>IFERROR(VLOOKUP(B32,المنتجات!$A:$B,2,0),"")</f>
        <v/>
      </c>
      <c r="D32" s="4" t="str">
        <f>IFERROR(VLOOKUP(B32,المنتجات!$A:$C,3,0),"")</f>
        <v/>
      </c>
      <c r="E32" s="5">
        <v>20</v>
      </c>
      <c r="F32" s="4">
        <f>IFERROR(VLOOKUP(Table1[[#This Row],[كود العامل]],العاملين!A:C,2,0),"")</f>
        <v>0</v>
      </c>
      <c r="G32" s="16">
        <f>IFERROR(VLOOKUP(Table1[[#This Row],[كود العامل]],العاملين!$A$1:$C$100,3,FALSE),"")</f>
        <v>0</v>
      </c>
      <c r="H32" s="5">
        <v>60</v>
      </c>
      <c r="I32" s="6" t="str">
        <f>IFERROR(VLOOKUP(Table1[[#This Row],[كود الصنف]],المنتجات!$D:$E,2,0),"")</f>
        <v/>
      </c>
      <c r="J32" s="6" t="str">
        <f>IFERROR(VLOOKUP(H32,المنتجات!$D:$G,4,0),"")</f>
        <v/>
      </c>
      <c r="K32" s="7">
        <v>2304</v>
      </c>
      <c r="L32" s="7"/>
      <c r="M32" s="8" t="e">
        <f>IF(VLOOKUP(Table1[[#This Row],[كود الصنف]],المنتجات!$D:$K,8,0)=0,"",(VLOOKUP(Table1[[#This Row],[كود الصنف]],المنتجات!$D:$K,8,0)))</f>
        <v>#N/A</v>
      </c>
      <c r="N32" s="7">
        <f>IFERROR((Table1[[#This Row],[كمية الخامات بالكيلو]]/Table1[[#This Row],[وزن القطعة]])-Table1[[#This Row],[كمية الأنتاج بالقطعة]],0)</f>
        <v>0</v>
      </c>
      <c r="O32" s="9" t="s">
        <v>51</v>
      </c>
      <c r="P32" s="26">
        <f>IFERROR(VLOOKUP(Table1[[#This Row],[كود العامل]],العاملين!$A$1:$D$100,4,0),"")</f>
        <v>0</v>
      </c>
      <c r="Q32" s="5">
        <f>IF(Table1[[#This Row],[كود العامل]]&gt;0,60,"")</f>
        <v>60</v>
      </c>
      <c r="R32" s="10"/>
      <c r="S32" s="10"/>
      <c r="T32" s="10"/>
      <c r="U32" s="10"/>
      <c r="V32" s="10">
        <f t="shared" si="0"/>
        <v>60</v>
      </c>
      <c r="W32" s="10">
        <f>IFERROR(Table1[[#This Row],[اجمالى وقت التشغيل بالدقايق]]-Table1[[#This Row],[اجمالى وقت التوقف بالدقيقة]],"0")</f>
        <v>-60</v>
      </c>
      <c r="X32" s="11">
        <f>IFERROR((Table1[[#This Row],[كمية الأنتاج بالقطعة]]*Table1[[#This Row],[الزمن المعيارى لانتاج القطعة الواحدة بالدقيقة]])/W32,0%)</f>
        <v>0</v>
      </c>
      <c r="Y32" s="12"/>
      <c r="Z32" s="4"/>
      <c r="AA32" s="13">
        <f>IFERROR(Table1[[#This Row],[كمية الأنتاج بالقطعة]]/(Table1[[#This Row],[كمية الأنتاج بالقطعة]]+Z32+Y32),"")</f>
        <v>1</v>
      </c>
      <c r="AB32" s="4"/>
      <c r="AC32" s="51"/>
    </row>
    <row r="33" spans="1:29" s="39" customFormat="1" ht="15.75" hidden="1" customHeight="1">
      <c r="A33" s="50">
        <v>43522</v>
      </c>
      <c r="B33" s="3">
        <v>5300</v>
      </c>
      <c r="C33" s="4" t="str">
        <f>IFERROR(VLOOKUP(B33,المنتجات!$A:$B,2,0),"")</f>
        <v/>
      </c>
      <c r="D33" s="4" t="str">
        <f>IFERROR(VLOOKUP(B33,المنتجات!$A:$C,3,0),"")</f>
        <v/>
      </c>
      <c r="E33" s="5">
        <v>28</v>
      </c>
      <c r="F33" s="4">
        <f>IFERROR(VLOOKUP(Table1[[#This Row],[كود العامل]],العاملين!A:C,2,0),"")</f>
        <v>0</v>
      </c>
      <c r="G33" s="16">
        <f>IFERROR(VLOOKUP(Table1[[#This Row],[كود العامل]],العاملين!$A$1:$C$100,3,FALSE),"")</f>
        <v>0</v>
      </c>
      <c r="H33" s="5">
        <v>60</v>
      </c>
      <c r="I33" s="6" t="str">
        <f>IFERROR(VLOOKUP(Table1[[#This Row],[كود الصنف]],المنتجات!$D:$E,2,0),"")</f>
        <v/>
      </c>
      <c r="J33" s="6" t="str">
        <f>IFERROR(VLOOKUP(H33,المنتجات!$D:$G,4,0),"")</f>
        <v/>
      </c>
      <c r="K33" s="7">
        <v>2304</v>
      </c>
      <c r="L33" s="7"/>
      <c r="M33" s="8" t="e">
        <f>IF(VLOOKUP(Table1[[#This Row],[كود الصنف]],المنتجات!$D:$K,8,0)=0,"",(VLOOKUP(Table1[[#This Row],[كود الصنف]],المنتجات!$D:$K,8,0)))</f>
        <v>#N/A</v>
      </c>
      <c r="N33" s="7">
        <f>IFERROR((Table1[[#This Row],[كمية الخامات بالكيلو]]/Table1[[#This Row],[وزن القطعة]])-Table1[[#This Row],[كمية الأنتاج بالقطعة]],0)</f>
        <v>0</v>
      </c>
      <c r="O33" s="9" t="s">
        <v>51</v>
      </c>
      <c r="P33" s="26">
        <f>IFERROR(VLOOKUP(Table1[[#This Row],[كود العامل]],العاملين!$A$1:$D$100,4,0),"")</f>
        <v>0</v>
      </c>
      <c r="Q33" s="5">
        <f>IF(Table1[[#This Row],[كود العامل]]&gt;0,60,"")</f>
        <v>60</v>
      </c>
      <c r="R33" s="10"/>
      <c r="S33" s="10"/>
      <c r="T33" s="10"/>
      <c r="U33" s="10"/>
      <c r="V33" s="10">
        <f t="shared" si="0"/>
        <v>60</v>
      </c>
      <c r="W33" s="10">
        <f>IFERROR(Table1[[#This Row],[اجمالى وقت التشغيل بالدقايق]]-Table1[[#This Row],[اجمالى وقت التوقف بالدقيقة]],"0")</f>
        <v>-60</v>
      </c>
      <c r="X33" s="11">
        <f>IFERROR((Table1[[#This Row],[كمية الأنتاج بالقطعة]]*Table1[[#This Row],[الزمن المعيارى لانتاج القطعة الواحدة بالدقيقة]])/W33,0%)</f>
        <v>0</v>
      </c>
      <c r="Y33" s="12"/>
      <c r="Z33" s="4"/>
      <c r="AA33" s="13">
        <f>IFERROR(Table1[[#This Row],[كمية الأنتاج بالقطعة]]/(Table1[[#This Row],[كمية الأنتاج بالقطعة]]+Z33+Y33),"")</f>
        <v>1</v>
      </c>
      <c r="AB33" s="4"/>
      <c r="AC33" s="51"/>
    </row>
    <row r="34" spans="1:29" s="39" customFormat="1" ht="15.75" hidden="1" customHeight="1">
      <c r="A34" s="50">
        <v>43522</v>
      </c>
      <c r="B34" s="3">
        <v>5301</v>
      </c>
      <c r="C34" s="4" t="str">
        <f>IFERROR(VLOOKUP(B34,المنتجات!$A:$B,2,0),"")</f>
        <v/>
      </c>
      <c r="D34" s="4" t="str">
        <f>IFERROR(VLOOKUP(B34,المنتجات!$A:$C,3,0),"")</f>
        <v/>
      </c>
      <c r="E34" s="5">
        <v>44</v>
      </c>
      <c r="F34" s="4">
        <f>IFERROR(VLOOKUP(Table1[[#This Row],[كود العامل]],العاملين!A:C,2,0),"")</f>
        <v>0</v>
      </c>
      <c r="G34" s="16">
        <f>IFERROR(VLOOKUP(Table1[[#This Row],[كود العامل]],العاملين!$A$1:$C$100,3,FALSE),"")</f>
        <v>0</v>
      </c>
      <c r="H34" s="5">
        <v>62</v>
      </c>
      <c r="I34" s="6" t="str">
        <f>IFERROR(VLOOKUP(Table1[[#This Row],[كود الصنف]],المنتجات!$D:$E,2,0),"")</f>
        <v/>
      </c>
      <c r="J34" s="6" t="str">
        <f>IFERROR(VLOOKUP(H34,المنتجات!$D:$G,4,0),"")</f>
        <v/>
      </c>
      <c r="K34" s="7">
        <v>1300</v>
      </c>
      <c r="L34" s="7"/>
      <c r="M34" s="8" t="e">
        <f>IF(VLOOKUP(Table1[[#This Row],[كود الصنف]],المنتجات!$D:$K,8,0)=0,"",(VLOOKUP(Table1[[#This Row],[كود الصنف]],المنتجات!$D:$K,8,0)))</f>
        <v>#N/A</v>
      </c>
      <c r="N34" s="7">
        <f>IFERROR((Table1[[#This Row],[كمية الخامات بالكيلو]]/Table1[[#This Row],[وزن القطعة]])-Table1[[#This Row],[كمية الأنتاج بالقطعة]],0)</f>
        <v>0</v>
      </c>
      <c r="O34" s="9" t="s">
        <v>51</v>
      </c>
      <c r="P34" s="26">
        <f>IFERROR(VLOOKUP(Table1[[#This Row],[كود العامل]],العاملين!$A$1:$D$100,4,0),"")</f>
        <v>0</v>
      </c>
      <c r="Q34" s="5">
        <f>IF(Table1[[#This Row],[كود العامل]]&gt;0,60,"")</f>
        <v>60</v>
      </c>
      <c r="R34" s="10"/>
      <c r="S34" s="10"/>
      <c r="T34" s="10"/>
      <c r="U34" s="10"/>
      <c r="V34" s="10">
        <f t="shared" si="0"/>
        <v>60</v>
      </c>
      <c r="W34" s="10">
        <f>IFERROR(Table1[[#This Row],[اجمالى وقت التشغيل بالدقايق]]-Table1[[#This Row],[اجمالى وقت التوقف بالدقيقة]],"0")</f>
        <v>-60</v>
      </c>
      <c r="X34" s="11">
        <f>IFERROR((Table1[[#This Row],[كمية الأنتاج بالقطعة]]*Table1[[#This Row],[الزمن المعيارى لانتاج القطعة الواحدة بالدقيقة]])/W34,0%)</f>
        <v>0</v>
      </c>
      <c r="Y34" s="12"/>
      <c r="Z34" s="4"/>
      <c r="AA34" s="13">
        <f>IFERROR(Table1[[#This Row],[كمية الأنتاج بالقطعة]]/(Table1[[#This Row],[كمية الأنتاج بالقطعة]]+Z34+Y34),"")</f>
        <v>1</v>
      </c>
      <c r="AB34" s="4"/>
      <c r="AC34" s="51"/>
    </row>
    <row r="35" spans="1:29" s="39" customFormat="1" ht="15.75" hidden="1" customHeight="1">
      <c r="A35" s="50">
        <v>43522</v>
      </c>
      <c r="B35" s="3">
        <v>5302</v>
      </c>
      <c r="C35" s="4" t="str">
        <f>IFERROR(VLOOKUP(B35,المنتجات!$A:$B,2,0),"")</f>
        <v/>
      </c>
      <c r="D35" s="4" t="str">
        <f>IFERROR(VLOOKUP(B35,المنتجات!$A:$C,3,0),"")</f>
        <v/>
      </c>
      <c r="E35" s="5">
        <v>40</v>
      </c>
      <c r="F35" s="4">
        <f>IFERROR(VLOOKUP(Table1[[#This Row],[كود العامل]],العاملين!A:C,2,0),"")</f>
        <v>0</v>
      </c>
      <c r="G35" s="16">
        <f>IFERROR(VLOOKUP(Table1[[#This Row],[كود العامل]],العاملين!$A$1:$C$100,3,FALSE),"")</f>
        <v>0</v>
      </c>
      <c r="H35" s="5">
        <v>110</v>
      </c>
      <c r="I35" s="6" t="str">
        <f>IFERROR(VLOOKUP(Table1[[#This Row],[كود الصنف]],المنتجات!$D:$E,2,0),"")</f>
        <v/>
      </c>
      <c r="J35" s="6" t="str">
        <f>IFERROR(VLOOKUP(H35,المنتجات!$D:$G,4,0),"")</f>
        <v/>
      </c>
      <c r="K35" s="7">
        <v>2000</v>
      </c>
      <c r="L35" s="7"/>
      <c r="M35" s="8" t="e">
        <f>IF(VLOOKUP(Table1[[#This Row],[كود الصنف]],المنتجات!$D:$K,8,0)=0,"",(VLOOKUP(Table1[[#This Row],[كود الصنف]],المنتجات!$D:$K,8,0)))</f>
        <v>#N/A</v>
      </c>
      <c r="N35" s="7">
        <f>IFERROR((Table1[[#This Row],[كمية الخامات بالكيلو]]/Table1[[#This Row],[وزن القطعة]])-Table1[[#This Row],[كمية الأنتاج بالقطعة]],0)</f>
        <v>0</v>
      </c>
      <c r="O35" s="9" t="s">
        <v>51</v>
      </c>
      <c r="P35" s="26">
        <f>IFERROR(VLOOKUP(Table1[[#This Row],[كود العامل]],العاملين!$A$1:$D$100,4,0),"")</f>
        <v>0</v>
      </c>
      <c r="Q35" s="5">
        <f>IF(Table1[[#This Row],[كود العامل]]&gt;0,60,"")</f>
        <v>60</v>
      </c>
      <c r="R35" s="10"/>
      <c r="S35" s="10"/>
      <c r="T35" s="10"/>
      <c r="U35" s="10"/>
      <c r="V35" s="10">
        <f t="shared" si="0"/>
        <v>60</v>
      </c>
      <c r="W35" s="10">
        <f>IFERROR(Table1[[#This Row],[اجمالى وقت التشغيل بالدقايق]]-Table1[[#This Row],[اجمالى وقت التوقف بالدقيقة]],"0")</f>
        <v>-60</v>
      </c>
      <c r="X35" s="11">
        <f>IFERROR((Table1[[#This Row],[كمية الأنتاج بالقطعة]]*Table1[[#This Row],[الزمن المعيارى لانتاج القطعة الواحدة بالدقيقة]])/W35,0%)</f>
        <v>0</v>
      </c>
      <c r="Y35" s="12"/>
      <c r="Z35" s="4"/>
      <c r="AA35" s="13">
        <f>IFERROR(Table1[[#This Row],[كمية الأنتاج بالقطعة]]/(Table1[[#This Row],[كمية الأنتاج بالقطعة]]+Z35+Y35),"")</f>
        <v>1</v>
      </c>
      <c r="AB35" s="4"/>
      <c r="AC35" s="51"/>
    </row>
    <row r="36" spans="1:29" s="39" customFormat="1" ht="15.75" hidden="1" customHeight="1">
      <c r="A36" s="50">
        <v>43522</v>
      </c>
      <c r="B36" s="3">
        <v>5310</v>
      </c>
      <c r="C36" s="4" t="str">
        <f>IFERROR(VLOOKUP(B36,المنتجات!$A:$B,2,0),"")</f>
        <v/>
      </c>
      <c r="D36" s="4" t="str">
        <f>IFERROR(VLOOKUP(B36,المنتجات!$A:$C,3,0),"")</f>
        <v/>
      </c>
      <c r="E36" s="5">
        <v>22</v>
      </c>
      <c r="F36" s="4">
        <f>IFERROR(VLOOKUP(Table1[[#This Row],[كود العامل]],العاملين!A:C,2,0),"")</f>
        <v>0</v>
      </c>
      <c r="G36" s="16">
        <f>IFERROR(VLOOKUP(Table1[[#This Row],[كود العامل]],العاملين!$A$1:$C$100,3,FALSE),"")</f>
        <v>0</v>
      </c>
      <c r="H36" s="5">
        <v>64</v>
      </c>
      <c r="I36" s="6" t="str">
        <f>IFERROR(VLOOKUP(Table1[[#This Row],[كود الصنف]],المنتجات!$D:$E,2,0),"")</f>
        <v/>
      </c>
      <c r="J36" s="6" t="str">
        <f>IFERROR(VLOOKUP(H36,المنتجات!$D:$G,4,0),"")</f>
        <v/>
      </c>
      <c r="K36" s="7">
        <v>800</v>
      </c>
      <c r="L36" s="7"/>
      <c r="M36" s="8" t="e">
        <f>IF(VLOOKUP(Table1[[#This Row],[كود الصنف]],المنتجات!$D:$K,8,0)=0,"",(VLOOKUP(Table1[[#This Row],[كود الصنف]],المنتجات!$D:$K,8,0)))</f>
        <v>#N/A</v>
      </c>
      <c r="N36" s="7">
        <f>IFERROR((Table1[[#This Row],[كمية الخامات بالكيلو]]/Table1[[#This Row],[وزن القطعة]])-Table1[[#This Row],[كمية الأنتاج بالقطعة]],0)</f>
        <v>0</v>
      </c>
      <c r="O36" s="9" t="s">
        <v>51</v>
      </c>
      <c r="P36" s="3">
        <v>300</v>
      </c>
      <c r="Q36" s="5">
        <v>30</v>
      </c>
      <c r="R36" s="10"/>
      <c r="S36" s="10">
        <v>1</v>
      </c>
      <c r="T36" s="10">
        <v>10</v>
      </c>
      <c r="U36" s="10"/>
      <c r="V36" s="10">
        <f t="shared" si="0"/>
        <v>41</v>
      </c>
      <c r="W36" s="10">
        <f>IFERROR(Table1[[#This Row],[اجمالى وقت التشغيل بالدقايق]]-Table1[[#This Row],[اجمالى وقت التوقف بالدقيقة]],"0")</f>
        <v>259</v>
      </c>
      <c r="X36" s="11">
        <f>IFERROR((Table1[[#This Row],[كمية الأنتاج بالقطعة]]*Table1[[#This Row],[الزمن المعيارى لانتاج القطعة الواحدة بالدقيقة]])/W36,0%)</f>
        <v>0</v>
      </c>
      <c r="Y36" s="12"/>
      <c r="Z36" s="4"/>
      <c r="AA36" s="13">
        <f>IFERROR(Table1[[#This Row],[كمية الأنتاج بالقطعة]]/(Table1[[#This Row],[كمية الأنتاج بالقطعة]]+Z36+Y36),"")</f>
        <v>1</v>
      </c>
      <c r="AB36" s="4" t="s">
        <v>110</v>
      </c>
      <c r="AC36" s="51"/>
    </row>
    <row r="37" spans="1:29" s="39" customFormat="1" ht="15.75" hidden="1" customHeight="1">
      <c r="A37" s="50">
        <v>43522</v>
      </c>
      <c r="B37" s="3">
        <v>5310</v>
      </c>
      <c r="C37" s="4" t="str">
        <f>IFERROR(VLOOKUP(B37,المنتجات!$A:$B,2,0),"")</f>
        <v/>
      </c>
      <c r="D37" s="4" t="str">
        <f>IFERROR(VLOOKUP(B37,المنتجات!$A:$C,3,0),"")</f>
        <v/>
      </c>
      <c r="E37" s="5">
        <v>22</v>
      </c>
      <c r="F37" s="4">
        <f>IFERROR(VLOOKUP(Table1[[#This Row],[كود العامل]],العاملين!A:C,2,0),"")</f>
        <v>0</v>
      </c>
      <c r="G37" s="16">
        <f>IFERROR(VLOOKUP(Table1[[#This Row],[كود العامل]],العاملين!$A$1:$C$100,3,FALSE),"")</f>
        <v>0</v>
      </c>
      <c r="H37" s="5">
        <v>63</v>
      </c>
      <c r="I37" s="6" t="str">
        <f>IFERROR(VLOOKUP(Table1[[#This Row],[كود الصنف]],المنتجات!$D:$E,2,0),"")</f>
        <v/>
      </c>
      <c r="J37" s="6" t="str">
        <f>IFERROR(VLOOKUP(H37,المنتجات!$D:$G,4,0),"")</f>
        <v/>
      </c>
      <c r="K37" s="7">
        <v>700</v>
      </c>
      <c r="L37" s="7"/>
      <c r="M37" s="8" t="e">
        <f>IF(VLOOKUP(Table1[[#This Row],[كود الصنف]],المنتجات!$D:$K,8,0)=0,"",(VLOOKUP(Table1[[#This Row],[كود الصنف]],المنتجات!$D:$K,8,0)))</f>
        <v>#N/A</v>
      </c>
      <c r="N37" s="7">
        <f>IFERROR((Table1[[#This Row],[كمية الخامات بالكيلو]]/Table1[[#This Row],[وزن القطعة]])-Table1[[#This Row],[كمية الأنتاج بالقطعة]],0)</f>
        <v>0</v>
      </c>
      <c r="O37" s="9" t="s">
        <v>51</v>
      </c>
      <c r="P37" s="3">
        <v>300</v>
      </c>
      <c r="Q37" s="5">
        <v>30</v>
      </c>
      <c r="R37" s="10"/>
      <c r="S37" s="10"/>
      <c r="T37" s="10"/>
      <c r="U37" s="10"/>
      <c r="V37" s="10">
        <f t="shared" si="0"/>
        <v>30</v>
      </c>
      <c r="W37" s="10">
        <f>IFERROR(Table1[[#This Row],[اجمالى وقت التشغيل بالدقايق]]-Table1[[#This Row],[اجمالى وقت التوقف بالدقيقة]],"0")</f>
        <v>270</v>
      </c>
      <c r="X37" s="11">
        <f>IFERROR((Table1[[#This Row],[كمية الأنتاج بالقطعة]]*Table1[[#This Row],[الزمن المعيارى لانتاج القطعة الواحدة بالدقيقة]])/W37,0%)</f>
        <v>0</v>
      </c>
      <c r="Y37" s="12"/>
      <c r="Z37" s="4"/>
      <c r="AA37" s="13">
        <f>IFERROR(Table1[[#This Row],[كمية الأنتاج بالقطعة]]/(Table1[[#This Row],[كمية الأنتاج بالقطعة]]+Z37+Y37),"")</f>
        <v>1</v>
      </c>
      <c r="AB37" s="4"/>
      <c r="AC37" s="51"/>
    </row>
    <row r="38" spans="1:29" s="39" customFormat="1" ht="15.75" hidden="1" customHeight="1">
      <c r="A38" s="50">
        <v>43522</v>
      </c>
      <c r="B38" s="3">
        <v>5360</v>
      </c>
      <c r="C38" s="4" t="str">
        <f>IFERROR(VLOOKUP(B38,المنتجات!$A:$B,2,0),"")</f>
        <v/>
      </c>
      <c r="D38" s="4" t="str">
        <f>IFERROR(VLOOKUP(B38,المنتجات!$A:$C,3,0),"")</f>
        <v/>
      </c>
      <c r="E38" s="5">
        <v>48</v>
      </c>
      <c r="F38" s="4">
        <f>IFERROR(VLOOKUP(Table1[[#This Row],[كود العامل]],العاملين!A:C,2,0),"")</f>
        <v>0</v>
      </c>
      <c r="G38" s="16">
        <f>IFERROR(VLOOKUP(Table1[[#This Row],[كود العامل]],العاملين!$A$1:$C$100,3,FALSE),"")</f>
        <v>0</v>
      </c>
      <c r="H38" s="5">
        <v>76</v>
      </c>
      <c r="I38" s="6" t="str">
        <f>IFERROR(VLOOKUP(Table1[[#This Row],[كود الصنف]],المنتجات!$D:$E,2,0),"")</f>
        <v/>
      </c>
      <c r="J38" s="6" t="str">
        <f>IFERROR(VLOOKUP(H38,المنتجات!$D:$G,4,0),"")</f>
        <v/>
      </c>
      <c r="K38" s="7">
        <v>1800</v>
      </c>
      <c r="L38" s="7"/>
      <c r="M38" s="8" t="e">
        <f>IF(VLOOKUP(Table1[[#This Row],[كود الصنف]],المنتجات!$D:$K,8,0)=0,"",(VLOOKUP(Table1[[#This Row],[كود الصنف]],المنتجات!$D:$K,8,0)))</f>
        <v>#N/A</v>
      </c>
      <c r="N38" s="7">
        <f>IFERROR((Table1[[#This Row],[كمية الخامات بالكيلو]]/Table1[[#This Row],[وزن القطعة]])-Table1[[#This Row],[كمية الأنتاج بالقطعة]],0)</f>
        <v>0</v>
      </c>
      <c r="O38" s="9" t="s">
        <v>51</v>
      </c>
      <c r="P38" s="3">
        <v>100</v>
      </c>
      <c r="Q38" s="5">
        <v>30</v>
      </c>
      <c r="R38" s="10">
        <v>30</v>
      </c>
      <c r="S38" s="10"/>
      <c r="T38" s="10"/>
      <c r="U38" s="10"/>
      <c r="V38" s="10">
        <f t="shared" si="0"/>
        <v>60</v>
      </c>
      <c r="W38" s="10">
        <f>IFERROR(Table1[[#This Row],[اجمالى وقت التشغيل بالدقايق]]-Table1[[#This Row],[اجمالى وقت التوقف بالدقيقة]],"0")</f>
        <v>40</v>
      </c>
      <c r="X38" s="11">
        <f>IFERROR((Table1[[#This Row],[كمية الأنتاج بالقطعة]]*Table1[[#This Row],[الزمن المعيارى لانتاج القطعة الواحدة بالدقيقة]])/W38,0%)</f>
        <v>0</v>
      </c>
      <c r="Y38" s="12"/>
      <c r="Z38" s="4"/>
      <c r="AA38" s="13">
        <f>IFERROR(Table1[[#This Row],[كمية الأنتاج بالقطعة]]/(Table1[[#This Row],[كمية الأنتاج بالقطعة]]+Z38+Y38),"")</f>
        <v>1</v>
      </c>
      <c r="AB38" s="4" t="s">
        <v>59</v>
      </c>
      <c r="AC38" s="51"/>
    </row>
    <row r="39" spans="1:29" s="39" customFormat="1" ht="15.75" hidden="1" customHeight="1">
      <c r="A39" s="50">
        <v>43522</v>
      </c>
      <c r="B39" s="3">
        <v>5360</v>
      </c>
      <c r="C39" s="4" t="str">
        <f>IFERROR(VLOOKUP(B39,المنتجات!$A:$B,2,0),"")</f>
        <v/>
      </c>
      <c r="D39" s="4" t="str">
        <f>IFERROR(VLOOKUP(B39,المنتجات!$A:$C,3,0),"")</f>
        <v/>
      </c>
      <c r="E39" s="5">
        <v>4</v>
      </c>
      <c r="F39" s="4">
        <f>IFERROR(VLOOKUP(Table1[[#This Row],[كود العامل]],العاملين!A:C,2,0),"")</f>
        <v>0</v>
      </c>
      <c r="G39" s="16">
        <f>IFERROR(VLOOKUP(Table1[[#This Row],[كود العامل]],العاملين!$A$1:$C$100,3,FALSE),"")</f>
        <v>0</v>
      </c>
      <c r="H39" s="5">
        <v>76</v>
      </c>
      <c r="I39" s="6" t="str">
        <f>IFERROR(VLOOKUP(Table1[[#This Row],[كود الصنف]],المنتجات!$D:$E,2,0),"")</f>
        <v/>
      </c>
      <c r="J39" s="6" t="str">
        <f>IFERROR(VLOOKUP(H39,المنتجات!$D:$G,4,0),"")</f>
        <v/>
      </c>
      <c r="K39" s="7">
        <v>1800</v>
      </c>
      <c r="L39" s="7"/>
      <c r="M39" s="8" t="e">
        <f>IF(VLOOKUP(Table1[[#This Row],[كود الصنف]],المنتجات!$D:$K,8,0)=0,"",(VLOOKUP(Table1[[#This Row],[كود الصنف]],المنتجات!$D:$K,8,0)))</f>
        <v>#N/A</v>
      </c>
      <c r="N39" s="7">
        <f>IFERROR((Table1[[#This Row],[كمية الخامات بالكيلو]]/Table1[[#This Row],[وزن القطعة]])-Table1[[#This Row],[كمية الأنتاج بالقطعة]],0)</f>
        <v>0</v>
      </c>
      <c r="O39" s="9" t="s">
        <v>51</v>
      </c>
      <c r="P39" s="3">
        <v>100</v>
      </c>
      <c r="Q39" s="5">
        <v>30</v>
      </c>
      <c r="R39" s="10">
        <v>30</v>
      </c>
      <c r="S39" s="10"/>
      <c r="T39" s="10"/>
      <c r="U39" s="10"/>
      <c r="V39" s="10">
        <f t="shared" si="0"/>
        <v>60</v>
      </c>
      <c r="W39" s="10">
        <f>IFERROR(Table1[[#This Row],[اجمالى وقت التشغيل بالدقايق]]-Table1[[#This Row],[اجمالى وقت التوقف بالدقيقة]],"0")</f>
        <v>40</v>
      </c>
      <c r="X39" s="11">
        <f>IFERROR((Table1[[#This Row],[كمية الأنتاج بالقطعة]]*Table1[[#This Row],[الزمن المعيارى لانتاج القطعة الواحدة بالدقيقة]])/W39,0%)</f>
        <v>0</v>
      </c>
      <c r="Y39" s="12"/>
      <c r="Z39" s="4"/>
      <c r="AA39" s="13">
        <f>IFERROR(Table1[[#This Row],[كمية الأنتاج بالقطعة]]/(Table1[[#This Row],[كمية الأنتاج بالقطعة]]+Z39+Y39),"")</f>
        <v>1</v>
      </c>
      <c r="AB39" s="4" t="s">
        <v>59</v>
      </c>
      <c r="AC39" s="51"/>
    </row>
    <row r="40" spans="1:29" s="39" customFormat="1" ht="15.75" hidden="1" customHeight="1">
      <c r="A40" s="50">
        <v>43522</v>
      </c>
      <c r="B40" s="3">
        <v>5360</v>
      </c>
      <c r="C40" s="4" t="str">
        <f>IFERROR(VLOOKUP(B40,المنتجات!$A:$B,2,0),"")</f>
        <v/>
      </c>
      <c r="D40" s="4" t="str">
        <f>IFERROR(VLOOKUP(B40,المنتجات!$A:$C,3,0),"")</f>
        <v/>
      </c>
      <c r="E40" s="5">
        <v>48</v>
      </c>
      <c r="F40" s="4">
        <f>IFERROR(VLOOKUP(Table1[[#This Row],[كود العامل]],العاملين!A:C,2,0),"")</f>
        <v>0</v>
      </c>
      <c r="G40" s="16">
        <f>IFERROR(VLOOKUP(Table1[[#This Row],[كود العامل]],العاملين!$A$1:$C$100,3,FALSE),"")</f>
        <v>0</v>
      </c>
      <c r="H40" s="5">
        <v>84</v>
      </c>
      <c r="I40" s="6" t="str">
        <f>IFERROR(VLOOKUP(Table1[[#This Row],[كود الصنف]],المنتجات!$D:$E,2,0),"")</f>
        <v/>
      </c>
      <c r="J40" s="6" t="str">
        <f>IFERROR(VLOOKUP(H40,المنتجات!$D:$G,4,0),"")</f>
        <v/>
      </c>
      <c r="K40" s="7">
        <v>15800</v>
      </c>
      <c r="L40" s="7"/>
      <c r="M40" s="8" t="e">
        <f>IF(VLOOKUP(Table1[[#This Row],[كود الصنف]],المنتجات!$D:$K,8,0)=0,"",(VLOOKUP(Table1[[#This Row],[كود الصنف]],المنتجات!$D:$K,8,0)))</f>
        <v>#N/A</v>
      </c>
      <c r="N40" s="7">
        <f>IFERROR((Table1[[#This Row],[كمية الخامات بالكيلو]]/Table1[[#This Row],[وزن القطعة]])-Table1[[#This Row],[كمية الأنتاج بالقطعة]],0)</f>
        <v>0</v>
      </c>
      <c r="O40" s="9" t="s">
        <v>51</v>
      </c>
      <c r="P40" s="3">
        <v>500</v>
      </c>
      <c r="Q40" s="5">
        <v>30</v>
      </c>
      <c r="R40" s="10">
        <v>20</v>
      </c>
      <c r="S40" s="10">
        <v>10</v>
      </c>
      <c r="T40" s="10">
        <v>5</v>
      </c>
      <c r="U40" s="10"/>
      <c r="V40" s="10">
        <f t="shared" si="0"/>
        <v>65</v>
      </c>
      <c r="W40" s="10">
        <f>IFERROR(Table1[[#This Row],[اجمالى وقت التشغيل بالدقايق]]-Table1[[#This Row],[اجمالى وقت التوقف بالدقيقة]],"0")</f>
        <v>435</v>
      </c>
      <c r="X40" s="11">
        <f>IFERROR((Table1[[#This Row],[كمية الأنتاج بالقطعة]]*Table1[[#This Row],[الزمن المعيارى لانتاج القطعة الواحدة بالدقيقة]])/W40,0%)</f>
        <v>0</v>
      </c>
      <c r="Y40" s="12"/>
      <c r="Z40" s="4"/>
      <c r="AA40" s="13">
        <f>IFERROR(Table1[[#This Row],[كمية الأنتاج بالقطعة]]/(Table1[[#This Row],[كمية الأنتاج بالقطعة]]+Z40+Y40),"")</f>
        <v>1</v>
      </c>
      <c r="AB40" s="4" t="s">
        <v>94</v>
      </c>
      <c r="AC40" s="51"/>
    </row>
    <row r="41" spans="1:29" s="39" customFormat="1" ht="15.75" hidden="1" customHeight="1">
      <c r="A41" s="50">
        <v>43522</v>
      </c>
      <c r="B41" s="3">
        <v>5360</v>
      </c>
      <c r="C41" s="4" t="str">
        <f>IFERROR(VLOOKUP(B41,المنتجات!$A:$B,2,0),"")</f>
        <v/>
      </c>
      <c r="D41" s="4" t="str">
        <f>IFERROR(VLOOKUP(B41,المنتجات!$A:$C,3,0),"")</f>
        <v/>
      </c>
      <c r="E41" s="5">
        <v>4</v>
      </c>
      <c r="F41" s="4">
        <f>IFERROR(VLOOKUP(Table1[[#This Row],[كود العامل]],العاملين!A:C,2,0),"")</f>
        <v>0</v>
      </c>
      <c r="G41" s="16">
        <f>IFERROR(VLOOKUP(Table1[[#This Row],[كود العامل]],العاملين!$A$1:$C$100,3,FALSE),"")</f>
        <v>0</v>
      </c>
      <c r="H41" s="5">
        <v>84</v>
      </c>
      <c r="I41" s="6" t="str">
        <f>IFERROR(VLOOKUP(Table1[[#This Row],[كود الصنف]],المنتجات!$D:$E,2,0),"")</f>
        <v/>
      </c>
      <c r="J41" s="6" t="str">
        <f>IFERROR(VLOOKUP(H41,المنتجات!$D:$G,4,0),"")</f>
        <v/>
      </c>
      <c r="K41" s="7">
        <v>15800</v>
      </c>
      <c r="L41" s="7"/>
      <c r="M41" s="8" t="e">
        <f>IF(VLOOKUP(Table1[[#This Row],[كود الصنف]],المنتجات!$D:$K,8,0)=0,"",(VLOOKUP(Table1[[#This Row],[كود الصنف]],المنتجات!$D:$K,8,0)))</f>
        <v>#N/A</v>
      </c>
      <c r="N41" s="7">
        <f>IFERROR((Table1[[#This Row],[كمية الخامات بالكيلو]]/Table1[[#This Row],[وزن القطعة]])-Table1[[#This Row],[كمية الأنتاج بالقطعة]],0)</f>
        <v>0</v>
      </c>
      <c r="O41" s="9" t="s">
        <v>51</v>
      </c>
      <c r="P41" s="3">
        <v>500</v>
      </c>
      <c r="Q41" s="5">
        <v>30</v>
      </c>
      <c r="R41" s="10">
        <v>20</v>
      </c>
      <c r="S41" s="10">
        <v>10</v>
      </c>
      <c r="T41" s="10">
        <v>5</v>
      </c>
      <c r="U41" s="10"/>
      <c r="V41" s="10">
        <f t="shared" si="0"/>
        <v>65</v>
      </c>
      <c r="W41" s="10">
        <f>IFERROR(Table1[[#This Row],[اجمالى وقت التشغيل بالدقايق]]-Table1[[#This Row],[اجمالى وقت التوقف بالدقيقة]],"0")</f>
        <v>435</v>
      </c>
      <c r="X41" s="11">
        <f>IFERROR((Table1[[#This Row],[كمية الأنتاج بالقطعة]]*Table1[[#This Row],[الزمن المعيارى لانتاج القطعة الواحدة بالدقيقة]])/W41,0%)</f>
        <v>0</v>
      </c>
      <c r="Y41" s="12"/>
      <c r="Z41" s="4"/>
      <c r="AA41" s="13">
        <f>IFERROR(Table1[[#This Row],[كمية الأنتاج بالقطعة]]/(Table1[[#This Row],[كمية الأنتاج بالقطعة]]+Z41+Y41),"")</f>
        <v>1</v>
      </c>
      <c r="AB41" s="4" t="s">
        <v>94</v>
      </c>
      <c r="AC41" s="51"/>
    </row>
    <row r="42" spans="1:29" s="39" customFormat="1" ht="15.75" hidden="1" customHeight="1">
      <c r="A42" s="50">
        <v>43522</v>
      </c>
      <c r="B42" s="3">
        <v>5360</v>
      </c>
      <c r="C42" s="4" t="str">
        <f>IFERROR(VLOOKUP(B42,المنتجات!$A:$B,2,0),"")</f>
        <v/>
      </c>
      <c r="D42" s="4" t="str">
        <f>IFERROR(VLOOKUP(B42,المنتجات!$A:$C,3,0),"")</f>
        <v/>
      </c>
      <c r="E42" s="5">
        <v>2</v>
      </c>
      <c r="F42" s="4">
        <f>IFERROR(VLOOKUP(Table1[[#This Row],[كود العامل]],العاملين!A:C,2,0),"")</f>
        <v>0</v>
      </c>
      <c r="G42" s="16">
        <f>IFERROR(VLOOKUP(Table1[[#This Row],[كود العامل]],العاملين!$A$1:$C$100,3,FALSE),"")</f>
        <v>0</v>
      </c>
      <c r="H42" s="5"/>
      <c r="I42" s="6" t="str">
        <f>IFERROR(VLOOKUP(Table1[[#This Row],[كود الصنف]],المنتجات!$D:$E,2,0),"")</f>
        <v/>
      </c>
      <c r="J42" s="6" t="str">
        <f>IFERROR(VLOOKUP(H42,المنتجات!$D:$G,4,0),"")</f>
        <v/>
      </c>
      <c r="K42" s="7"/>
      <c r="L42" s="7"/>
      <c r="M42" s="8" t="e">
        <f>IF(VLOOKUP(Table1[[#This Row],[كود الصنف]],المنتجات!$D:$K,8,0)=0,"",(VLOOKUP(Table1[[#This Row],[كود الصنف]],المنتجات!$D:$K,8,0)))</f>
        <v>#N/A</v>
      </c>
      <c r="N42" s="7">
        <f>IFERROR((Table1[[#This Row],[كمية الخامات بالكيلو]]/Table1[[#This Row],[وزن القطعة]])-Table1[[#This Row],[كمية الأنتاج بالقطعة]],0)</f>
        <v>0</v>
      </c>
      <c r="O42" s="9"/>
      <c r="P42" s="3">
        <v>0</v>
      </c>
      <c r="Q42" s="5">
        <v>0</v>
      </c>
      <c r="R42" s="10"/>
      <c r="S42" s="10"/>
      <c r="T42" s="10"/>
      <c r="U42" s="10"/>
      <c r="V42" s="10">
        <f t="shared" si="0"/>
        <v>0</v>
      </c>
      <c r="W42" s="10">
        <f>IFERROR(Table1[[#This Row],[اجمالى وقت التشغيل بالدقايق]]-Table1[[#This Row],[اجمالى وقت التوقف بالدقيقة]],"0")</f>
        <v>0</v>
      </c>
      <c r="X42" s="11">
        <f>IFERROR((Table1[[#This Row],[كمية الأنتاج بالقطعة]]*Table1[[#This Row],[الزمن المعيارى لانتاج القطعة الواحدة بالدقيقة]])/W42,0%)</f>
        <v>0</v>
      </c>
      <c r="Y42" s="12"/>
      <c r="Z42" s="4"/>
      <c r="AA42" s="13" t="str">
        <f>IFERROR(Table1[[#This Row],[كمية الأنتاج بالقطعة]]/(Table1[[#This Row],[كمية الأنتاج بالقطعة]]+Z42+Y42),"")</f>
        <v/>
      </c>
      <c r="AB42" s="4" t="s">
        <v>77</v>
      </c>
      <c r="AC42" s="51"/>
    </row>
    <row r="43" spans="1:29" s="39" customFormat="1" ht="15.75" hidden="1" customHeight="1">
      <c r="A43" s="50">
        <v>43522</v>
      </c>
      <c r="B43" s="3">
        <v>5361</v>
      </c>
      <c r="C43" s="4" t="str">
        <f>IFERROR(VLOOKUP(B43,المنتجات!$A:$B,2,0),"")</f>
        <v/>
      </c>
      <c r="D43" s="4" t="str">
        <f>IFERROR(VLOOKUP(B43,المنتجات!$A:$C,3,0),"")</f>
        <v/>
      </c>
      <c r="E43" s="5">
        <v>7</v>
      </c>
      <c r="F43" s="4">
        <f>IFERROR(VLOOKUP(Table1[[#This Row],[كود العامل]],العاملين!A:C,2,0),"")</f>
        <v>0</v>
      </c>
      <c r="G43" s="16">
        <f>IFERROR(VLOOKUP(Table1[[#This Row],[كود العامل]],العاملين!$A$1:$C$100,3,FALSE),"")</f>
        <v>0</v>
      </c>
      <c r="H43" s="5">
        <v>96</v>
      </c>
      <c r="I43" s="6" t="str">
        <f>IFERROR(VLOOKUP(Table1[[#This Row],[كود الصنف]],المنتجات!$D:$E,2,0),"")</f>
        <v/>
      </c>
      <c r="J43" s="6" t="str">
        <f>IFERROR(VLOOKUP(H43,المنتجات!$D:$G,4,0),"")</f>
        <v/>
      </c>
      <c r="K43" s="7">
        <v>10500</v>
      </c>
      <c r="L43" s="7"/>
      <c r="M43" s="8" t="e">
        <f>IF(VLOOKUP(Table1[[#This Row],[كود الصنف]],المنتجات!$D:$K,8,0)=0,"",(VLOOKUP(Table1[[#This Row],[كود الصنف]],المنتجات!$D:$K,8,0)))</f>
        <v>#N/A</v>
      </c>
      <c r="N43" s="7">
        <f>IFERROR((Table1[[#This Row],[كمية الخامات بالكيلو]]/Table1[[#This Row],[وزن القطعة]])-Table1[[#This Row],[كمية الأنتاج بالقطعة]],0)</f>
        <v>0</v>
      </c>
      <c r="O43" s="9" t="s">
        <v>51</v>
      </c>
      <c r="P43" s="3">
        <v>600</v>
      </c>
      <c r="Q43" s="5">
        <v>60</v>
      </c>
      <c r="R43" s="10"/>
      <c r="S43" s="10"/>
      <c r="T43" s="10"/>
      <c r="U43" s="10"/>
      <c r="V43" s="10">
        <f t="shared" si="0"/>
        <v>60</v>
      </c>
      <c r="W43" s="10">
        <f>IFERROR(Table1[[#This Row],[اجمالى وقت التشغيل بالدقايق]]-Table1[[#This Row],[اجمالى وقت التوقف بالدقيقة]],"0")</f>
        <v>540</v>
      </c>
      <c r="X43" s="11">
        <f>IFERROR((Table1[[#This Row],[كمية الأنتاج بالقطعة]]*Table1[[#This Row],[الزمن المعيارى لانتاج القطعة الواحدة بالدقيقة]])/W43,0%)</f>
        <v>0</v>
      </c>
      <c r="Y43" s="12"/>
      <c r="Z43" s="4"/>
      <c r="AA43" s="13">
        <f>IFERROR(Table1[[#This Row],[كمية الأنتاج بالقطعة]]/(Table1[[#This Row],[كمية الأنتاج بالقطعة]]+Z43+Y43),"")</f>
        <v>1</v>
      </c>
      <c r="AB43" s="4"/>
      <c r="AC43" s="51"/>
    </row>
    <row r="44" spans="1:29" s="39" customFormat="1" ht="15.75" hidden="1" customHeight="1">
      <c r="A44" s="50">
        <v>43522</v>
      </c>
      <c r="B44" s="3">
        <v>5361</v>
      </c>
      <c r="C44" s="4" t="str">
        <f>IFERROR(VLOOKUP(B44,المنتجات!$A:$B,2,0),"")</f>
        <v/>
      </c>
      <c r="D44" s="4" t="str">
        <f>IFERROR(VLOOKUP(B44,المنتجات!$A:$C,3,0),"")</f>
        <v/>
      </c>
      <c r="E44" s="5">
        <v>3</v>
      </c>
      <c r="F44" s="4">
        <f>IFERROR(VLOOKUP(Table1[[#This Row],[كود العامل]],العاملين!A:C,2,0),"")</f>
        <v>0</v>
      </c>
      <c r="G44" s="16">
        <f>IFERROR(VLOOKUP(Table1[[#This Row],[كود العامل]],العاملين!$A$1:$C$100,3,FALSE),"")</f>
        <v>0</v>
      </c>
      <c r="H44" s="5">
        <v>96</v>
      </c>
      <c r="I44" s="6" t="str">
        <f>IFERROR(VLOOKUP(Table1[[#This Row],[كود الصنف]],المنتجات!$D:$E,2,0),"")</f>
        <v/>
      </c>
      <c r="J44" s="6" t="str">
        <f>IFERROR(VLOOKUP(H44,المنتجات!$D:$G,4,0),"")</f>
        <v/>
      </c>
      <c r="K44" s="7">
        <v>10500</v>
      </c>
      <c r="L44" s="7"/>
      <c r="M44" s="8" t="e">
        <f>IF(VLOOKUP(Table1[[#This Row],[كود الصنف]],المنتجات!$D:$K,8,0)=0,"",(VLOOKUP(Table1[[#This Row],[كود الصنف]],المنتجات!$D:$K,8,0)))</f>
        <v>#N/A</v>
      </c>
      <c r="N44" s="7">
        <f>IFERROR((Table1[[#This Row],[كمية الخامات بالكيلو]]/Table1[[#This Row],[وزن القطعة]])-Table1[[#This Row],[كمية الأنتاج بالقطعة]],0)</f>
        <v>0</v>
      </c>
      <c r="O44" s="9" t="s">
        <v>51</v>
      </c>
      <c r="P44" s="3">
        <v>600</v>
      </c>
      <c r="Q44" s="5">
        <v>60</v>
      </c>
      <c r="R44" s="10"/>
      <c r="S44" s="10"/>
      <c r="T44" s="10"/>
      <c r="U44" s="10"/>
      <c r="V44" s="10">
        <f t="shared" si="0"/>
        <v>60</v>
      </c>
      <c r="W44" s="10">
        <f>IFERROR(Table1[[#This Row],[اجمالى وقت التشغيل بالدقايق]]-Table1[[#This Row],[اجمالى وقت التوقف بالدقيقة]],"0")</f>
        <v>540</v>
      </c>
      <c r="X44" s="11">
        <f>IFERROR((Table1[[#This Row],[كمية الأنتاج بالقطعة]]*Table1[[#This Row],[الزمن المعيارى لانتاج القطعة الواحدة بالدقيقة]])/W44,0%)</f>
        <v>0</v>
      </c>
      <c r="Y44" s="12"/>
      <c r="Z44" s="4"/>
      <c r="AA44" s="13">
        <f>IFERROR(Table1[[#This Row],[كمية الأنتاج بالقطعة]]/(Table1[[#This Row],[كمية الأنتاج بالقطعة]]+Z44+Y44),"")</f>
        <v>1</v>
      </c>
      <c r="AB44" s="4"/>
      <c r="AC44" s="51"/>
    </row>
    <row r="45" spans="1:29" s="39" customFormat="1" ht="15.75" hidden="1" customHeight="1">
      <c r="A45" s="50">
        <v>43522</v>
      </c>
      <c r="B45" s="3">
        <v>5380</v>
      </c>
      <c r="C45" s="4" t="str">
        <f>IFERROR(VLOOKUP(B45,المنتجات!$A:$B,2,0),"")</f>
        <v/>
      </c>
      <c r="D45" s="4" t="str">
        <f>IFERROR(VLOOKUP(B45,المنتجات!$A:$C,3,0),"")</f>
        <v/>
      </c>
      <c r="E45" s="5">
        <v>27</v>
      </c>
      <c r="F45" s="4">
        <f>IFERROR(VLOOKUP(Table1[[#This Row],[كود العامل]],العاملين!A:C,2,0),"")</f>
        <v>0</v>
      </c>
      <c r="G45" s="16">
        <f>IFERROR(VLOOKUP(Table1[[#This Row],[كود العامل]],العاملين!$A$1:$C$100,3,FALSE),"")</f>
        <v>0</v>
      </c>
      <c r="H45" s="5">
        <v>103</v>
      </c>
      <c r="I45" s="6" t="str">
        <f>IFERROR(VLOOKUP(Table1[[#This Row],[كود الصنف]],المنتجات!$D:$E,2,0),"")</f>
        <v/>
      </c>
      <c r="J45" s="6" t="str">
        <f>IFERROR(VLOOKUP(H45,المنتجات!$D:$G,4,0),"")</f>
        <v/>
      </c>
      <c r="K45" s="7">
        <v>3300</v>
      </c>
      <c r="L45" s="7"/>
      <c r="M45" s="8" t="e">
        <f>IF(VLOOKUP(Table1[[#This Row],[كود الصنف]],المنتجات!$D:$K,8,0)=0,"",(VLOOKUP(Table1[[#This Row],[كود الصنف]],المنتجات!$D:$K,8,0)))</f>
        <v>#N/A</v>
      </c>
      <c r="N45" s="7">
        <f>IFERROR((Table1[[#This Row],[كمية الخامات بالكيلو]]/Table1[[#This Row],[وزن القطعة]])-Table1[[#This Row],[كمية الأنتاج بالقطعة]],0)</f>
        <v>0</v>
      </c>
      <c r="O45" s="9" t="s">
        <v>51</v>
      </c>
      <c r="P45" s="3">
        <v>100</v>
      </c>
      <c r="Q45" s="5">
        <v>30</v>
      </c>
      <c r="R45" s="10"/>
      <c r="S45" s="10"/>
      <c r="T45" s="10">
        <v>10</v>
      </c>
      <c r="U45" s="10"/>
      <c r="V45" s="10">
        <f t="shared" si="0"/>
        <v>40</v>
      </c>
      <c r="W45" s="10">
        <f>IFERROR(Table1[[#This Row],[اجمالى وقت التشغيل بالدقايق]]-Table1[[#This Row],[اجمالى وقت التوقف بالدقيقة]],"0")</f>
        <v>60</v>
      </c>
      <c r="X45" s="11">
        <f>IFERROR((Table1[[#This Row],[كمية الأنتاج بالقطعة]]*Table1[[#This Row],[الزمن المعيارى لانتاج القطعة الواحدة بالدقيقة]])/W45,0%)</f>
        <v>0</v>
      </c>
      <c r="Y45" s="12"/>
      <c r="Z45" s="4"/>
      <c r="AA45" s="13">
        <f>IFERROR(Table1[[#This Row],[كمية الأنتاج بالقطعة]]/(Table1[[#This Row],[كمية الأنتاج بالقطعة]]+Z45+Y45),"")</f>
        <v>1</v>
      </c>
      <c r="AB45" s="4"/>
      <c r="AC45" s="51"/>
    </row>
    <row r="46" spans="1:29" s="39" customFormat="1" ht="15.75" hidden="1" customHeight="1">
      <c r="A46" s="50">
        <v>43522</v>
      </c>
      <c r="B46" s="3">
        <v>5380</v>
      </c>
      <c r="C46" s="4" t="str">
        <f>IFERROR(VLOOKUP(B46,المنتجات!$A:$B,2,0),"")</f>
        <v/>
      </c>
      <c r="D46" s="4" t="str">
        <f>IFERROR(VLOOKUP(B46,المنتجات!$A:$C,3,0),"")</f>
        <v/>
      </c>
      <c r="E46" s="5">
        <v>27</v>
      </c>
      <c r="F46" s="4">
        <f>IFERROR(VLOOKUP(Table1[[#This Row],[كود العامل]],العاملين!A:C,2,0),"")</f>
        <v>0</v>
      </c>
      <c r="G46" s="16">
        <f>IFERROR(VLOOKUP(Table1[[#This Row],[كود العامل]],العاملين!$A$1:$C$100,3,FALSE),"")</f>
        <v>0</v>
      </c>
      <c r="H46" s="5">
        <v>44</v>
      </c>
      <c r="I46" s="6" t="str">
        <f>IFERROR(VLOOKUP(Table1[[#This Row],[كود الصنف]],المنتجات!$D:$E,2,0),"")</f>
        <v/>
      </c>
      <c r="J46" s="6" t="str">
        <f>IFERROR(VLOOKUP(H46,المنتجات!$D:$G,4,0),"")</f>
        <v/>
      </c>
      <c r="K46" s="7">
        <v>7350</v>
      </c>
      <c r="L46" s="7"/>
      <c r="M46" s="8" t="e">
        <f>IF(VLOOKUP(Table1[[#This Row],[كود الصنف]],المنتجات!$D:$K,8,0)=0,"",(VLOOKUP(Table1[[#This Row],[كود الصنف]],المنتجات!$D:$K,8,0)))</f>
        <v>#N/A</v>
      </c>
      <c r="N46" s="7">
        <f>IFERROR((Table1[[#This Row],[كمية الخامات بالكيلو]]/Table1[[#This Row],[وزن القطعة]])-Table1[[#This Row],[كمية الأنتاج بالقطعة]],0)</f>
        <v>0</v>
      </c>
      <c r="O46" s="9" t="s">
        <v>51</v>
      </c>
      <c r="P46" s="3">
        <v>500</v>
      </c>
      <c r="Q46" s="5">
        <v>30</v>
      </c>
      <c r="R46" s="10"/>
      <c r="S46" s="10">
        <v>0</v>
      </c>
      <c r="T46" s="10">
        <v>10</v>
      </c>
      <c r="U46" s="10"/>
      <c r="V46" s="10">
        <f t="shared" si="0"/>
        <v>40</v>
      </c>
      <c r="W46" s="10">
        <f>IFERROR(Table1[[#This Row],[اجمالى وقت التشغيل بالدقايق]]-Table1[[#This Row],[اجمالى وقت التوقف بالدقيقة]],"0")</f>
        <v>460</v>
      </c>
      <c r="X46" s="11">
        <f>IFERROR((Table1[[#This Row],[كمية الأنتاج بالقطعة]]*Table1[[#This Row],[الزمن المعيارى لانتاج القطعة الواحدة بالدقيقة]])/W46,0%)</f>
        <v>0</v>
      </c>
      <c r="Y46" s="12"/>
      <c r="Z46" s="4"/>
      <c r="AA46" s="13">
        <f>IFERROR(Table1[[#This Row],[كمية الأنتاج بالقطعة]]/(Table1[[#This Row],[كمية الأنتاج بالقطعة]]+Z46+Y46),"")</f>
        <v>1</v>
      </c>
      <c r="AB46" s="4"/>
      <c r="AC46" s="51"/>
    </row>
    <row r="47" spans="1:29" s="39" customFormat="1" ht="15.75" hidden="1" customHeight="1">
      <c r="A47" s="50">
        <v>43522</v>
      </c>
      <c r="B47" s="3"/>
      <c r="C47" s="4" t="str">
        <f>IFERROR(VLOOKUP(B47,المنتجات!$A:$B,2,0),"")</f>
        <v/>
      </c>
      <c r="D47" s="4" t="str">
        <f>IFERROR(VLOOKUP(B47,المنتجات!$A:$C,3,0),"")</f>
        <v/>
      </c>
      <c r="E47" s="5">
        <v>42</v>
      </c>
      <c r="F47" s="4">
        <f>IFERROR(VLOOKUP(Table1[[#This Row],[كود العامل]],العاملين!A:C,2,0),"")</f>
        <v>0</v>
      </c>
      <c r="G47" s="16">
        <f>IFERROR(VLOOKUP(Table1[[#This Row],[كود العامل]],العاملين!$A$1:$C$100,3,FALSE),"")</f>
        <v>0</v>
      </c>
      <c r="H47" s="5">
        <v>132</v>
      </c>
      <c r="I47" s="6" t="s">
        <v>124</v>
      </c>
      <c r="J47" s="6" t="str">
        <f>IFERROR(VLOOKUP(H47,المنتجات!$D:$G,4,0),"")</f>
        <v/>
      </c>
      <c r="K47" s="7">
        <v>2500</v>
      </c>
      <c r="L47" s="7"/>
      <c r="M47" s="8" t="e">
        <f>IF(VLOOKUP(Table1[[#This Row],[كود الصنف]],المنتجات!$D:$K,8,0)=0,"",(VLOOKUP(Table1[[#This Row],[كود الصنف]],المنتجات!$D:$K,8,0)))</f>
        <v>#N/A</v>
      </c>
      <c r="N47" s="7">
        <f>IFERROR((Table1[[#This Row],[كمية الخامات بالكيلو]]/Table1[[#This Row],[وزن القطعة]])-Table1[[#This Row],[كمية الأنتاج بالقطعة]],0)</f>
        <v>0</v>
      </c>
      <c r="O47" s="9" t="s">
        <v>51</v>
      </c>
      <c r="P47" s="26">
        <f>IFERROR(VLOOKUP(Table1[[#This Row],[كود العامل]],العاملين!$A$1:$D$100,4,0),"")</f>
        <v>0</v>
      </c>
      <c r="Q47" s="5">
        <f>IF(Table1[[#This Row],[كود العامل]]&gt;0,60,"")</f>
        <v>60</v>
      </c>
      <c r="R47" s="10"/>
      <c r="S47" s="10"/>
      <c r="T47" s="10"/>
      <c r="U47" s="10"/>
      <c r="V47" s="10">
        <f t="shared" si="0"/>
        <v>60</v>
      </c>
      <c r="W47" s="10">
        <f>IFERROR(Table1[[#This Row],[اجمالى وقت التشغيل بالدقايق]]-Table1[[#This Row],[اجمالى وقت التوقف بالدقيقة]],"0")</f>
        <v>-60</v>
      </c>
      <c r="X47" s="11">
        <f>IFERROR((Table1[[#This Row],[كمية الأنتاج بالقطعة]]*Table1[[#This Row],[الزمن المعيارى لانتاج القطعة الواحدة بالدقيقة]])/W47,0%)</f>
        <v>0</v>
      </c>
      <c r="Y47" s="12"/>
      <c r="Z47" s="4"/>
      <c r="AA47" s="13">
        <f>IFERROR(Table1[[#This Row],[كمية الأنتاج بالقطعة]]/(Table1[[#This Row],[كمية الأنتاج بالقطعة]]+Z47+Y47),"")</f>
        <v>1</v>
      </c>
      <c r="AB47" s="4"/>
      <c r="AC47" s="51"/>
    </row>
    <row r="48" spans="1:29" s="39" customFormat="1" ht="15.75" hidden="1" customHeight="1">
      <c r="A48" s="50">
        <v>43523</v>
      </c>
      <c r="B48" s="3">
        <v>5201</v>
      </c>
      <c r="C48" s="4" t="str">
        <f>IFERROR(VLOOKUP(B48,المنتجات!$A:$B,2,0),"")</f>
        <v/>
      </c>
      <c r="D48" s="4" t="str">
        <f>IFERROR(VLOOKUP(B48,المنتجات!$A:$C,3,0),"")</f>
        <v/>
      </c>
      <c r="E48" s="5">
        <v>15</v>
      </c>
      <c r="F48" s="4">
        <f>IFERROR(VLOOKUP(Table1[[#This Row],[كود العامل]],العاملين!A:C,2,0),"")</f>
        <v>0</v>
      </c>
      <c r="G48" s="16">
        <f>IFERROR(VLOOKUP(Table1[[#This Row],[كود العامل]],العاملين!$A$1:$C$100,3,FALSE),"")</f>
        <v>0</v>
      </c>
      <c r="H48" s="5">
        <v>10</v>
      </c>
      <c r="I48" s="6" t="str">
        <f>IFERROR(VLOOKUP(Table1[[#This Row],[كود الصنف]],المنتجات!$D:$E,2,0),"")</f>
        <v/>
      </c>
      <c r="J48" s="6" t="str">
        <f>IFERROR(VLOOKUP(H48,المنتجات!$D:$G,4,0),"")</f>
        <v/>
      </c>
      <c r="K48" s="7">
        <v>50</v>
      </c>
      <c r="L48" s="7"/>
      <c r="M48" s="8" t="e">
        <f>IF(VLOOKUP(Table1[[#This Row],[كود الصنف]],المنتجات!$D:$K,8,0)=0,"",(VLOOKUP(Table1[[#This Row],[كود الصنف]],المنتجات!$D:$K,8,0)))</f>
        <v>#N/A</v>
      </c>
      <c r="N48" s="7">
        <f>IFERROR((Table1[[#This Row],[كمية الخامات بالكيلو]]/Table1[[#This Row],[وزن القطعة]])-Table1[[#This Row],[كمية الأنتاج بالقطعة]],0)</f>
        <v>0</v>
      </c>
      <c r="O48" s="9" t="s">
        <v>51</v>
      </c>
      <c r="P48" s="26">
        <f>IFERROR(VLOOKUP(Table1[[#This Row],[كود العامل]],العاملين!$A$1:$D$100,4,0),"")</f>
        <v>0</v>
      </c>
      <c r="Q48" s="5">
        <f>IF(Table1[[#This Row],[كود العامل]]&gt;0,60,"")</f>
        <v>60</v>
      </c>
      <c r="R48" s="10">
        <v>420</v>
      </c>
      <c r="S48" s="10">
        <v>1</v>
      </c>
      <c r="T48" s="10">
        <v>10</v>
      </c>
      <c r="U48" s="10"/>
      <c r="V48" s="10">
        <f t="shared" si="0"/>
        <v>491</v>
      </c>
      <c r="W48" s="10">
        <f>IFERROR(Table1[[#This Row],[اجمالى وقت التشغيل بالدقايق]]-Table1[[#This Row],[اجمالى وقت التوقف بالدقيقة]],"0")</f>
        <v>-491</v>
      </c>
      <c r="X48" s="11">
        <f>IFERROR((Table1[[#This Row],[كمية الأنتاج بالقطعة]]*Table1[[#This Row],[الزمن المعيارى لانتاج القطعة الواحدة بالدقيقة]])/W48,0%)</f>
        <v>0</v>
      </c>
      <c r="Y48" s="12"/>
      <c r="Z48" s="4"/>
      <c r="AA48" s="13">
        <f>IFERROR(Table1[[#This Row],[كمية الأنتاج بالقطعة]]/(Table1[[#This Row],[كمية الأنتاج بالقطعة]]+Z48+Y48),"")</f>
        <v>1</v>
      </c>
      <c r="AB48" s="4" t="s">
        <v>86</v>
      </c>
      <c r="AC48" s="51"/>
    </row>
    <row r="49" spans="1:29" s="39" customFormat="1" ht="15.75" hidden="1" customHeight="1">
      <c r="A49" s="50">
        <v>43523</v>
      </c>
      <c r="B49" s="3">
        <v>5203</v>
      </c>
      <c r="C49" s="4" t="str">
        <f>IFERROR(VLOOKUP(B49,المنتجات!$A:$B,2,0),"")</f>
        <v/>
      </c>
      <c r="D49" s="4" t="str">
        <f>IFERROR(VLOOKUP(B49,المنتجات!$A:$C,3,0),"")</f>
        <v/>
      </c>
      <c r="E49" s="5">
        <v>17</v>
      </c>
      <c r="F49" s="4">
        <f>IFERROR(VLOOKUP(Table1[[#This Row],[كود العامل]],العاملين!A:C,2,0),"")</f>
        <v>0</v>
      </c>
      <c r="G49" s="16">
        <f>IFERROR(VLOOKUP(Table1[[#This Row],[كود العامل]],العاملين!$A$1:$C$100,3,FALSE),"")</f>
        <v>0</v>
      </c>
      <c r="H49" s="5">
        <v>2</v>
      </c>
      <c r="I49" s="6" t="str">
        <f>IFERROR(VLOOKUP(Table1[[#This Row],[كود الصنف]],المنتجات!$D:$E,2,0),"")</f>
        <v/>
      </c>
      <c r="J49" s="6" t="str">
        <f>IFERROR(VLOOKUP(H49,المنتجات!$D:$G,4,0),"")</f>
        <v/>
      </c>
      <c r="K49" s="7">
        <v>468</v>
      </c>
      <c r="L49" s="7"/>
      <c r="M49" s="8" t="e">
        <f>IF(VLOOKUP(Table1[[#This Row],[كود الصنف]],المنتجات!$D:$K,8,0)=0,"",(VLOOKUP(Table1[[#This Row],[كود الصنف]],المنتجات!$D:$K,8,0)))</f>
        <v>#N/A</v>
      </c>
      <c r="N49" s="7">
        <f>IFERROR((Table1[[#This Row],[كمية الخامات بالكيلو]]/Table1[[#This Row],[وزن القطعة]])-Table1[[#This Row],[كمية الأنتاج بالقطعة]],0)</f>
        <v>0</v>
      </c>
      <c r="O49" s="9" t="s">
        <v>1</v>
      </c>
      <c r="P49" s="26">
        <f>IFERROR(VLOOKUP(Table1[[#This Row],[كود العامل]],العاملين!$A$1:$D$100,4,0),"")</f>
        <v>0</v>
      </c>
      <c r="Q49" s="5">
        <f>IF(Table1[[#This Row],[كود العامل]]&gt;0,60,"")</f>
        <v>60</v>
      </c>
      <c r="R49" s="10"/>
      <c r="S49" s="10">
        <v>0</v>
      </c>
      <c r="T49" s="10">
        <v>10</v>
      </c>
      <c r="U49" s="10"/>
      <c r="V49" s="10">
        <f t="shared" si="0"/>
        <v>70</v>
      </c>
      <c r="W49" s="10">
        <f>IFERROR(Table1[[#This Row],[اجمالى وقت التشغيل بالدقايق]]-Table1[[#This Row],[اجمالى وقت التوقف بالدقيقة]],"0")</f>
        <v>-70</v>
      </c>
      <c r="X49" s="11">
        <f>IFERROR((Table1[[#This Row],[كمية الأنتاج بالقطعة]]*Table1[[#This Row],[الزمن المعيارى لانتاج القطعة الواحدة بالدقيقة]])/W49,0%)</f>
        <v>0</v>
      </c>
      <c r="Y49" s="12"/>
      <c r="Z49" s="4"/>
      <c r="AA49" s="13">
        <f>IFERROR(Table1[[#This Row],[كمية الأنتاج بالقطعة]]/(Table1[[#This Row],[كمية الأنتاج بالقطعة]]+Z49+Y49),"")</f>
        <v>1</v>
      </c>
      <c r="AB49" s="4"/>
      <c r="AC49" s="51"/>
    </row>
    <row r="50" spans="1:29" s="39" customFormat="1" ht="15.75" hidden="1" customHeight="1">
      <c r="A50" s="50">
        <v>43523</v>
      </c>
      <c r="B50" s="3">
        <v>5203</v>
      </c>
      <c r="C50" s="4" t="str">
        <f>IFERROR(VLOOKUP(B50,المنتجات!$A:$B,2,0),"")</f>
        <v/>
      </c>
      <c r="D50" s="4" t="str">
        <f>IFERROR(VLOOKUP(B50,المنتجات!$A:$C,3,0),"")</f>
        <v/>
      </c>
      <c r="E50" s="5">
        <v>9</v>
      </c>
      <c r="F50" s="4">
        <f>IFERROR(VLOOKUP(Table1[[#This Row],[كود العامل]],العاملين!A:C,2,0),"")</f>
        <v>0</v>
      </c>
      <c r="G50" s="16">
        <f>IFERROR(VLOOKUP(Table1[[#This Row],[كود العامل]],العاملين!$A$1:$C$100,3,FALSE),"")</f>
        <v>0</v>
      </c>
      <c r="H50" s="5">
        <v>2</v>
      </c>
      <c r="I50" s="6" t="str">
        <f>IFERROR(VLOOKUP(Table1[[#This Row],[كود الصنف]],المنتجات!$D:$E,2,0),"")</f>
        <v/>
      </c>
      <c r="J50" s="6" t="str">
        <f>IFERROR(VLOOKUP(H50,المنتجات!$D:$G,4,0),"")</f>
        <v/>
      </c>
      <c r="K50" s="7">
        <v>468</v>
      </c>
      <c r="L50" s="7"/>
      <c r="M50" s="8" t="e">
        <f>IF(VLOOKUP(Table1[[#This Row],[كود الصنف]],المنتجات!$D:$K,8,0)=0,"",(VLOOKUP(Table1[[#This Row],[كود الصنف]],المنتجات!$D:$K,8,0)))</f>
        <v>#N/A</v>
      </c>
      <c r="N50" s="7">
        <f>IFERROR((Table1[[#This Row],[كمية الخامات بالكيلو]]/Table1[[#This Row],[وزن القطعة]])-Table1[[#This Row],[كمية الأنتاج بالقطعة]],0)</f>
        <v>0</v>
      </c>
      <c r="O50" s="9" t="s">
        <v>1</v>
      </c>
      <c r="P50" s="26">
        <f>IFERROR(VLOOKUP(Table1[[#This Row],[كود العامل]],العاملين!$A$1:$D$100,4,0),"")</f>
        <v>0</v>
      </c>
      <c r="Q50" s="5">
        <f>IF(Table1[[#This Row],[كود العامل]]&gt;0,60,"")</f>
        <v>60</v>
      </c>
      <c r="R50" s="10"/>
      <c r="S50" s="10">
        <v>1</v>
      </c>
      <c r="T50" s="10">
        <v>10</v>
      </c>
      <c r="U50" s="10"/>
      <c r="V50" s="10">
        <f t="shared" si="0"/>
        <v>71</v>
      </c>
      <c r="W50" s="10">
        <f>IFERROR(Table1[[#This Row],[اجمالى وقت التشغيل بالدقايق]]-Table1[[#This Row],[اجمالى وقت التوقف بالدقيقة]],"0")</f>
        <v>-71</v>
      </c>
      <c r="X50" s="11">
        <f>IFERROR((Table1[[#This Row],[كمية الأنتاج بالقطعة]]*Table1[[#This Row],[الزمن المعيارى لانتاج القطعة الواحدة بالدقيقة]])/W50,0%)</f>
        <v>0</v>
      </c>
      <c r="Y50" s="12"/>
      <c r="Z50" s="4"/>
      <c r="AA50" s="13">
        <f>IFERROR(Table1[[#This Row],[كمية الأنتاج بالقطعة]]/(Table1[[#This Row],[كمية الأنتاج بالقطعة]]+Z50+Y50),"")</f>
        <v>1</v>
      </c>
      <c r="AB50" s="4"/>
      <c r="AC50" s="51"/>
    </row>
    <row r="51" spans="1:29" s="39" customFormat="1" ht="15.75" hidden="1" customHeight="1">
      <c r="A51" s="50">
        <v>43523</v>
      </c>
      <c r="B51" s="3">
        <v>5203</v>
      </c>
      <c r="C51" s="4" t="str">
        <f>IFERROR(VLOOKUP(B51,المنتجات!$A:$B,2,0),"")</f>
        <v/>
      </c>
      <c r="D51" s="4" t="str">
        <f>IFERROR(VLOOKUP(B51,المنتجات!$A:$C,3,0),"")</f>
        <v/>
      </c>
      <c r="E51" s="5">
        <v>10</v>
      </c>
      <c r="F51" s="4">
        <f>IFERROR(VLOOKUP(Table1[[#This Row],[كود العامل]],العاملين!A:C,2,0),"")</f>
        <v>0</v>
      </c>
      <c r="G51" s="16">
        <f>IFERROR(VLOOKUP(Table1[[#This Row],[كود العامل]],العاملين!$A$1:$C$100,3,FALSE),"")</f>
        <v>0</v>
      </c>
      <c r="H51" s="5">
        <v>2</v>
      </c>
      <c r="I51" s="6" t="str">
        <f>IFERROR(VLOOKUP(Table1[[#This Row],[كود الصنف]],المنتجات!$D:$E,2,0),"")</f>
        <v/>
      </c>
      <c r="J51" s="6" t="str">
        <f>IFERROR(VLOOKUP(H51,المنتجات!$D:$G,4,0),"")</f>
        <v/>
      </c>
      <c r="K51" s="7">
        <v>145</v>
      </c>
      <c r="L51" s="7"/>
      <c r="M51" s="8" t="e">
        <f>IF(VLOOKUP(Table1[[#This Row],[كود الصنف]],المنتجات!$D:$K,8,0)=0,"",(VLOOKUP(Table1[[#This Row],[كود الصنف]],المنتجات!$D:$K,8,0)))</f>
        <v>#N/A</v>
      </c>
      <c r="N51" s="7">
        <f>IFERROR((Table1[[#This Row],[كمية الخامات بالكيلو]]/Table1[[#This Row],[وزن القطعة]])-Table1[[#This Row],[كمية الأنتاج بالقطعة]],0)</f>
        <v>0</v>
      </c>
      <c r="O51" s="9" t="s">
        <v>51</v>
      </c>
      <c r="P51" s="26">
        <f>IFERROR(VLOOKUP(Table1[[#This Row],[كود العامل]],العاملين!$A$1:$D$100,4,0),"")</f>
        <v>0</v>
      </c>
      <c r="Q51" s="5">
        <f>IF(Table1[[#This Row],[كود العامل]]&gt;0,60,"")</f>
        <v>60</v>
      </c>
      <c r="R51" s="10"/>
      <c r="S51" s="10">
        <v>1</v>
      </c>
      <c r="T51" s="10">
        <v>10</v>
      </c>
      <c r="U51" s="10"/>
      <c r="V51" s="10">
        <f t="shared" si="0"/>
        <v>71</v>
      </c>
      <c r="W51" s="10">
        <f>IFERROR(Table1[[#This Row],[اجمالى وقت التشغيل بالدقايق]]-Table1[[#This Row],[اجمالى وقت التوقف بالدقيقة]],"0")</f>
        <v>-71</v>
      </c>
      <c r="X51" s="11">
        <f>IFERROR((Table1[[#This Row],[كمية الأنتاج بالقطعة]]*Table1[[#This Row],[الزمن المعيارى لانتاج القطعة الواحدة بالدقيقة]])/W51,0%)</f>
        <v>0</v>
      </c>
      <c r="Y51" s="12"/>
      <c r="Z51" s="4"/>
      <c r="AA51" s="13">
        <f>IFERROR(Table1[[#This Row],[كمية الأنتاج بالقطعة]]/(Table1[[#This Row],[كمية الأنتاج بالقطعة]]+Z51+Y51),"")</f>
        <v>1</v>
      </c>
      <c r="AB51" s="4"/>
      <c r="AC51" s="51"/>
    </row>
    <row r="52" spans="1:29" s="39" customFormat="1" ht="15.75" hidden="1" customHeight="1">
      <c r="A52" s="50">
        <v>43523</v>
      </c>
      <c r="B52" s="3">
        <v>5210</v>
      </c>
      <c r="C52" s="4" t="str">
        <f>IFERROR(VLOOKUP(B52,المنتجات!$A:$B,2,0),"")</f>
        <v/>
      </c>
      <c r="D52" s="4" t="str">
        <f>IFERROR(VLOOKUP(B52,المنتجات!$A:$C,3,0),"")</f>
        <v/>
      </c>
      <c r="E52" s="5">
        <v>9</v>
      </c>
      <c r="F52" s="4">
        <f>IFERROR(VLOOKUP(Table1[[#This Row],[كود العامل]],العاملين!A:C,2,0),"")</f>
        <v>0</v>
      </c>
      <c r="G52" s="16">
        <f>IFERROR(VLOOKUP(Table1[[#This Row],[كود العامل]],العاملين!$A$1:$C$100,3,FALSE),"")</f>
        <v>0</v>
      </c>
      <c r="H52" s="5">
        <v>14</v>
      </c>
      <c r="I52" s="6" t="str">
        <f>IFERROR(VLOOKUP(Table1[[#This Row],[كود الصنف]],المنتجات!$D:$E,2,0),"")</f>
        <v/>
      </c>
      <c r="J52" s="6" t="str">
        <f>IFERROR(VLOOKUP(H52,المنتجات!$D:$G,4,0),"")</f>
        <v/>
      </c>
      <c r="K52" s="7">
        <v>196</v>
      </c>
      <c r="L52" s="7"/>
      <c r="M52" s="8" t="e">
        <f>IF(VLOOKUP(Table1[[#This Row],[كود الصنف]],المنتجات!$D:$K,8,0)=0,"",(VLOOKUP(Table1[[#This Row],[كود الصنف]],المنتجات!$D:$K,8,0)))</f>
        <v>#N/A</v>
      </c>
      <c r="N52" s="7">
        <f>IFERROR((Table1[[#This Row],[كمية الخامات بالكيلو]]/Table1[[#This Row],[وزن القطعة]])-Table1[[#This Row],[كمية الأنتاج بالقطعة]],0)</f>
        <v>0</v>
      </c>
      <c r="O52" s="9" t="s">
        <v>1</v>
      </c>
      <c r="P52" s="26">
        <f>IFERROR(VLOOKUP(Table1[[#This Row],[كود العامل]],العاملين!$A$1:$D$100,4,0),"")</f>
        <v>0</v>
      </c>
      <c r="Q52" s="5">
        <f>IF(Table1[[#This Row],[كود العامل]]&gt;0,60,"")</f>
        <v>60</v>
      </c>
      <c r="R52" s="10"/>
      <c r="S52" s="10"/>
      <c r="T52" s="10"/>
      <c r="U52" s="10"/>
      <c r="V52" s="10">
        <f t="shared" si="0"/>
        <v>60</v>
      </c>
      <c r="W52" s="10">
        <f>IFERROR(Table1[[#This Row],[اجمالى وقت التشغيل بالدقايق]]-Table1[[#This Row],[اجمالى وقت التوقف بالدقيقة]],"0")</f>
        <v>-60</v>
      </c>
      <c r="X52" s="11">
        <f>IFERROR((Table1[[#This Row],[كمية الأنتاج بالقطعة]]*Table1[[#This Row],[الزمن المعيارى لانتاج القطعة الواحدة بالدقيقة]])/W52,0%)</f>
        <v>0</v>
      </c>
      <c r="Y52" s="12"/>
      <c r="Z52" s="4"/>
      <c r="AA52" s="13">
        <f>IFERROR(Table1[[#This Row],[كمية الأنتاج بالقطعة]]/(Table1[[#This Row],[كمية الأنتاج بالقطعة]]+Z52+Y52),"")</f>
        <v>1</v>
      </c>
      <c r="AB52" s="4"/>
      <c r="AC52" s="51"/>
    </row>
    <row r="53" spans="1:29" s="39" customFormat="1" ht="15.75" hidden="1" customHeight="1">
      <c r="A53" s="50">
        <v>43523</v>
      </c>
      <c r="B53" s="3">
        <v>5210</v>
      </c>
      <c r="C53" s="4" t="str">
        <f>IFERROR(VLOOKUP(B53,المنتجات!$A:$B,2,0),"")</f>
        <v/>
      </c>
      <c r="D53" s="4" t="str">
        <f>IFERROR(VLOOKUP(B53,المنتجات!$A:$C,3,0),"")</f>
        <v/>
      </c>
      <c r="E53" s="5">
        <v>9</v>
      </c>
      <c r="F53" s="4">
        <f>IFERROR(VLOOKUP(Table1[[#This Row],[كود العامل]],العاملين!A:C,2,0),"")</f>
        <v>0</v>
      </c>
      <c r="G53" s="16">
        <f>IFERROR(VLOOKUP(Table1[[#This Row],[كود العامل]],العاملين!$A$1:$C$100,3,FALSE),"")</f>
        <v>0</v>
      </c>
      <c r="H53" s="5">
        <v>14</v>
      </c>
      <c r="I53" s="6" t="str">
        <f>IFERROR(VLOOKUP(Table1[[#This Row],[كود الصنف]],المنتجات!$D:$E,2,0),"")</f>
        <v/>
      </c>
      <c r="J53" s="6" t="str">
        <f>IFERROR(VLOOKUP(H53,المنتجات!$D:$G,4,0),"")</f>
        <v/>
      </c>
      <c r="K53" s="7">
        <v>196</v>
      </c>
      <c r="L53" s="7"/>
      <c r="M53" s="8" t="e">
        <f>IF(VLOOKUP(Table1[[#This Row],[كود الصنف]],المنتجات!$D:$K,8,0)=0,"",(VLOOKUP(Table1[[#This Row],[كود الصنف]],المنتجات!$D:$K,8,0)))</f>
        <v>#N/A</v>
      </c>
      <c r="N53" s="7">
        <f>IFERROR((Table1[[#This Row],[كمية الخامات بالكيلو]]/Table1[[#This Row],[وزن القطعة]])-Table1[[#This Row],[كمية الأنتاج بالقطعة]],0)</f>
        <v>0</v>
      </c>
      <c r="O53" s="9" t="s">
        <v>51</v>
      </c>
      <c r="P53" s="26">
        <f>IFERROR(VLOOKUP(Table1[[#This Row],[كود العامل]],العاملين!$A$1:$D$100,4,0),"")</f>
        <v>0</v>
      </c>
      <c r="Q53" s="5">
        <f>IF(Table1[[#This Row],[كود العامل]]&gt;0,60,"")</f>
        <v>60</v>
      </c>
      <c r="R53" s="10"/>
      <c r="S53" s="10"/>
      <c r="T53" s="10"/>
      <c r="U53" s="10"/>
      <c r="V53" s="10">
        <f t="shared" si="0"/>
        <v>60</v>
      </c>
      <c r="W53" s="10">
        <f>IFERROR(Table1[[#This Row],[اجمالى وقت التشغيل بالدقايق]]-Table1[[#This Row],[اجمالى وقت التوقف بالدقيقة]],"0")</f>
        <v>-60</v>
      </c>
      <c r="X53" s="11">
        <f>IFERROR((Table1[[#This Row],[كمية الأنتاج بالقطعة]]*Table1[[#This Row],[الزمن المعيارى لانتاج القطعة الواحدة بالدقيقة]])/W53,0%)</f>
        <v>0</v>
      </c>
      <c r="Y53" s="12"/>
      <c r="Z53" s="4"/>
      <c r="AA53" s="13">
        <f>IFERROR(Table1[[#This Row],[كمية الأنتاج بالقطعة]]/(Table1[[#This Row],[كمية الأنتاج بالقطعة]]+Z53+Y53),"")</f>
        <v>1</v>
      </c>
      <c r="AB53" s="4"/>
      <c r="AC53" s="51"/>
    </row>
    <row r="54" spans="1:29" s="39" customFormat="1" ht="15.75" hidden="1" customHeight="1">
      <c r="A54" s="50">
        <v>43523</v>
      </c>
      <c r="B54" s="3">
        <v>5210</v>
      </c>
      <c r="C54" s="4" t="str">
        <f>IFERROR(VLOOKUP(B54,المنتجات!$A:$B,2,0),"")</f>
        <v/>
      </c>
      <c r="D54" s="4" t="str">
        <f>IFERROR(VLOOKUP(B54,المنتجات!$A:$C,3,0),"")</f>
        <v/>
      </c>
      <c r="E54" s="5">
        <v>13</v>
      </c>
      <c r="F54" s="4">
        <f>IFERROR(VLOOKUP(Table1[[#This Row],[كود العامل]],العاملين!A:C,2,0),"")</f>
        <v>0</v>
      </c>
      <c r="G54" s="16">
        <f>IFERROR(VLOOKUP(Table1[[#This Row],[كود العامل]],العاملين!$A$1:$C$100,3,FALSE),"")</f>
        <v>0</v>
      </c>
      <c r="H54" s="5">
        <v>14</v>
      </c>
      <c r="I54" s="6" t="str">
        <f>IFERROR(VLOOKUP(Table1[[#This Row],[كود الصنف]],المنتجات!$D:$E,2,0),"")</f>
        <v/>
      </c>
      <c r="J54" s="6" t="str">
        <f>IFERROR(VLOOKUP(H54,المنتجات!$D:$G,4,0),"")</f>
        <v/>
      </c>
      <c r="K54" s="7">
        <v>196</v>
      </c>
      <c r="L54" s="7"/>
      <c r="M54" s="8" t="e">
        <f>IF(VLOOKUP(Table1[[#This Row],[كود الصنف]],المنتجات!$D:$K,8,0)=0,"",(VLOOKUP(Table1[[#This Row],[كود الصنف]],المنتجات!$D:$K,8,0)))</f>
        <v>#N/A</v>
      </c>
      <c r="N54" s="7">
        <f>IFERROR((Table1[[#This Row],[كمية الخامات بالكيلو]]/Table1[[#This Row],[وزن القطعة]])-Table1[[#This Row],[كمية الأنتاج بالقطعة]],0)</f>
        <v>0</v>
      </c>
      <c r="O54" s="9" t="s">
        <v>1</v>
      </c>
      <c r="P54" s="26">
        <f>IFERROR(VLOOKUP(Table1[[#This Row],[كود العامل]],العاملين!$A$1:$D$100,4,0),"")</f>
        <v>0</v>
      </c>
      <c r="Q54" s="5">
        <f>IF(Table1[[#This Row],[كود العامل]]&gt;0,60,"")</f>
        <v>60</v>
      </c>
      <c r="R54" s="10"/>
      <c r="S54" s="10"/>
      <c r="T54" s="10"/>
      <c r="U54" s="10"/>
      <c r="V54" s="10">
        <f t="shared" si="0"/>
        <v>60</v>
      </c>
      <c r="W54" s="10">
        <f>IFERROR(Table1[[#This Row],[اجمالى وقت التشغيل بالدقايق]]-Table1[[#This Row],[اجمالى وقت التوقف بالدقيقة]],"0")</f>
        <v>-60</v>
      </c>
      <c r="X54" s="11">
        <f>IFERROR((Table1[[#This Row],[كمية الأنتاج بالقطعة]]*Table1[[#This Row],[الزمن المعيارى لانتاج القطعة الواحدة بالدقيقة]])/W54,0%)</f>
        <v>0</v>
      </c>
      <c r="Y54" s="12"/>
      <c r="Z54" s="4"/>
      <c r="AA54" s="13">
        <f>IFERROR(Table1[[#This Row],[كمية الأنتاج بالقطعة]]/(Table1[[#This Row],[كمية الأنتاج بالقطعة]]+Z54+Y54),"")</f>
        <v>1</v>
      </c>
      <c r="AB54" s="4"/>
      <c r="AC54" s="51"/>
    </row>
    <row r="55" spans="1:29" s="39" customFormat="1" ht="15.75" hidden="1" customHeight="1">
      <c r="A55" s="50">
        <v>43523</v>
      </c>
      <c r="B55" s="3">
        <v>5210</v>
      </c>
      <c r="C55" s="4" t="str">
        <f>IFERROR(VLOOKUP(B55,المنتجات!$A:$B,2,0),"")</f>
        <v/>
      </c>
      <c r="D55" s="4" t="str">
        <f>IFERROR(VLOOKUP(B55,المنتجات!$A:$C,3,0),"")</f>
        <v/>
      </c>
      <c r="E55" s="5">
        <v>11</v>
      </c>
      <c r="F55" s="4">
        <f>IFERROR(VLOOKUP(Table1[[#This Row],[كود العامل]],العاملين!A:C,2,0),"")</f>
        <v>0</v>
      </c>
      <c r="G55" s="16">
        <f>IFERROR(VLOOKUP(Table1[[#This Row],[كود العامل]],العاملين!$A$1:$C$100,3,FALSE),"")</f>
        <v>0</v>
      </c>
      <c r="H55" s="5">
        <v>14</v>
      </c>
      <c r="I55" s="6" t="str">
        <f>IFERROR(VLOOKUP(Table1[[#This Row],[كود الصنف]],المنتجات!$D:$E,2,0),"")</f>
        <v/>
      </c>
      <c r="J55" s="6" t="str">
        <f>IFERROR(VLOOKUP(H55,المنتجات!$D:$G,4,0),"")</f>
        <v/>
      </c>
      <c r="K55" s="7">
        <v>171</v>
      </c>
      <c r="L55" s="7"/>
      <c r="M55" s="8" t="e">
        <f>IF(VLOOKUP(Table1[[#This Row],[كود الصنف]],المنتجات!$D:$K,8,0)=0,"",(VLOOKUP(Table1[[#This Row],[كود الصنف]],المنتجات!$D:$K,8,0)))</f>
        <v>#N/A</v>
      </c>
      <c r="N55" s="7">
        <f>IFERROR((Table1[[#This Row],[كمية الخامات بالكيلو]]/Table1[[#This Row],[وزن القطعة]])-Table1[[#This Row],[كمية الأنتاج بالقطعة]],0)</f>
        <v>0</v>
      </c>
      <c r="O55" s="9" t="s">
        <v>51</v>
      </c>
      <c r="P55" s="26">
        <f>IFERROR(VLOOKUP(Table1[[#This Row],[كود العامل]],العاملين!$A$1:$D$100,4,0),"")</f>
        <v>0</v>
      </c>
      <c r="Q55" s="5">
        <f>IF(Table1[[#This Row],[كود العامل]]&gt;0,60,"")</f>
        <v>60</v>
      </c>
      <c r="R55" s="10"/>
      <c r="S55" s="10"/>
      <c r="T55" s="10">
        <v>10</v>
      </c>
      <c r="U55" s="10"/>
      <c r="V55" s="10">
        <f t="shared" si="0"/>
        <v>70</v>
      </c>
      <c r="W55" s="10">
        <f>IFERROR(Table1[[#This Row],[اجمالى وقت التشغيل بالدقايق]]-Table1[[#This Row],[اجمالى وقت التوقف بالدقيقة]],"0")</f>
        <v>-70</v>
      </c>
      <c r="X55" s="11">
        <f>IFERROR((Table1[[#This Row],[كمية الأنتاج بالقطعة]]*Table1[[#This Row],[الزمن المعيارى لانتاج القطعة الواحدة بالدقيقة]])/W55,0%)</f>
        <v>0</v>
      </c>
      <c r="Y55" s="12"/>
      <c r="Z55" s="4"/>
      <c r="AA55" s="13">
        <f>IFERROR(Table1[[#This Row],[كمية الأنتاج بالقطعة]]/(Table1[[#This Row],[كمية الأنتاج بالقطعة]]+Z55+Y55),"")</f>
        <v>1</v>
      </c>
      <c r="AB55" s="4"/>
      <c r="AC55" s="51"/>
    </row>
    <row r="56" spans="1:29" s="39" customFormat="1" ht="15.75" hidden="1" customHeight="1">
      <c r="A56" s="50">
        <v>43523</v>
      </c>
      <c r="B56" s="3">
        <v>5210</v>
      </c>
      <c r="C56" s="4" t="str">
        <f>IFERROR(VLOOKUP(B56,المنتجات!$A:$B,2,0),"")</f>
        <v/>
      </c>
      <c r="D56" s="4" t="str">
        <f>IFERROR(VLOOKUP(B56,المنتجات!$A:$C,3,0),"")</f>
        <v/>
      </c>
      <c r="E56" s="5">
        <v>14</v>
      </c>
      <c r="F56" s="4">
        <f>IFERROR(VLOOKUP(Table1[[#This Row],[كود العامل]],العاملين!A:C,2,0),"")</f>
        <v>0</v>
      </c>
      <c r="G56" s="16">
        <f>IFERROR(VLOOKUP(Table1[[#This Row],[كود العامل]],العاملين!$A$1:$C$100,3,FALSE),"")</f>
        <v>0</v>
      </c>
      <c r="H56" s="5">
        <v>14</v>
      </c>
      <c r="I56" s="6" t="str">
        <f>IFERROR(VLOOKUP(Table1[[#This Row],[كود الصنف]],المنتجات!$D:$E,2,0),"")</f>
        <v/>
      </c>
      <c r="J56" s="6" t="str">
        <f>IFERROR(VLOOKUP(H56,المنتجات!$D:$G,4,0),"")</f>
        <v/>
      </c>
      <c r="K56" s="7">
        <v>171</v>
      </c>
      <c r="L56" s="7"/>
      <c r="M56" s="8" t="e">
        <f>IF(VLOOKUP(Table1[[#This Row],[كود الصنف]],المنتجات!$D:$K,8,0)=0,"",(VLOOKUP(Table1[[#This Row],[كود الصنف]],المنتجات!$D:$K,8,0)))</f>
        <v>#N/A</v>
      </c>
      <c r="N56" s="7">
        <f>IFERROR((Table1[[#This Row],[كمية الخامات بالكيلو]]/Table1[[#This Row],[وزن القطعة]])-Table1[[#This Row],[كمية الأنتاج بالقطعة]],0)</f>
        <v>0</v>
      </c>
      <c r="O56" s="9" t="s">
        <v>51</v>
      </c>
      <c r="P56" s="26">
        <f>IFERROR(VLOOKUP(Table1[[#This Row],[كود العامل]],العاملين!$A$1:$D$100,4,0),"")</f>
        <v>0</v>
      </c>
      <c r="Q56" s="5">
        <f>IF(Table1[[#This Row],[كود العامل]]&gt;0,60,"")</f>
        <v>60</v>
      </c>
      <c r="R56" s="10"/>
      <c r="S56" s="10"/>
      <c r="T56" s="10"/>
      <c r="U56" s="10"/>
      <c r="V56" s="10">
        <f t="shared" si="0"/>
        <v>60</v>
      </c>
      <c r="W56" s="10">
        <f>IFERROR(Table1[[#This Row],[اجمالى وقت التشغيل بالدقايق]]-Table1[[#This Row],[اجمالى وقت التوقف بالدقيقة]],"0")</f>
        <v>-60</v>
      </c>
      <c r="X56" s="11">
        <f>IFERROR((Table1[[#This Row],[كمية الأنتاج بالقطعة]]*Table1[[#This Row],[الزمن المعيارى لانتاج القطعة الواحدة بالدقيقة]])/W56,0%)</f>
        <v>0</v>
      </c>
      <c r="Y56" s="12"/>
      <c r="Z56" s="4"/>
      <c r="AA56" s="13">
        <f>IFERROR(Table1[[#This Row],[كمية الأنتاج بالقطعة]]/(Table1[[#This Row],[كمية الأنتاج بالقطعة]]+Z56+Y56),"")</f>
        <v>1</v>
      </c>
      <c r="AB56" s="4"/>
      <c r="AC56" s="51"/>
    </row>
    <row r="57" spans="1:29" s="39" customFormat="1" ht="15.75" hidden="1" customHeight="1">
      <c r="A57" s="50">
        <v>43523</v>
      </c>
      <c r="B57" s="3">
        <v>5211</v>
      </c>
      <c r="C57" s="4" t="str">
        <f>IFERROR(VLOOKUP(B57,المنتجات!$A:$B,2,0),"")</f>
        <v/>
      </c>
      <c r="D57" s="4" t="str">
        <f>IFERROR(VLOOKUP(B57,المنتجات!$A:$C,3,0),"")</f>
        <v/>
      </c>
      <c r="E57" s="5">
        <v>10</v>
      </c>
      <c r="F57" s="4">
        <f>IFERROR(VLOOKUP(Table1[[#This Row],[كود العامل]],العاملين!A:C,2,0),"")</f>
        <v>0</v>
      </c>
      <c r="G57" s="16">
        <f>IFERROR(VLOOKUP(Table1[[#This Row],[كود العامل]],العاملين!$A$1:$C$100,3,FALSE),"")</f>
        <v>0</v>
      </c>
      <c r="H57" s="5">
        <v>14</v>
      </c>
      <c r="I57" s="6" t="str">
        <f>IFERROR(VLOOKUP(Table1[[#This Row],[كود الصنف]],المنتجات!$D:$E,2,0),"")</f>
        <v/>
      </c>
      <c r="J57" s="6" t="str">
        <f>IFERROR(VLOOKUP(H57,المنتجات!$D:$G,4,0),"")</f>
        <v/>
      </c>
      <c r="K57" s="7">
        <v>104</v>
      </c>
      <c r="L57" s="7"/>
      <c r="M57" s="8" t="e">
        <f>IF(VLOOKUP(Table1[[#This Row],[كود الصنف]],المنتجات!$D:$K,8,0)=0,"",(VLOOKUP(Table1[[#This Row],[كود الصنف]],المنتجات!$D:$K,8,0)))</f>
        <v>#N/A</v>
      </c>
      <c r="N57" s="7">
        <f>IFERROR((Table1[[#This Row],[كمية الخامات بالكيلو]]/Table1[[#This Row],[وزن القطعة]])-Table1[[#This Row],[كمية الأنتاج بالقطعة]],0)</f>
        <v>0</v>
      </c>
      <c r="O57" s="9" t="s">
        <v>51</v>
      </c>
      <c r="P57" s="3">
        <v>360</v>
      </c>
      <c r="Q57" s="5">
        <v>30</v>
      </c>
      <c r="R57" s="10"/>
      <c r="S57" s="10">
        <v>10</v>
      </c>
      <c r="T57" s="10">
        <v>15</v>
      </c>
      <c r="U57" s="10"/>
      <c r="V57" s="10">
        <f t="shared" si="0"/>
        <v>55</v>
      </c>
      <c r="W57" s="10">
        <f>IFERROR(Table1[[#This Row],[اجمالى وقت التشغيل بالدقايق]]-Table1[[#This Row],[اجمالى وقت التوقف بالدقيقة]],"0")</f>
        <v>305</v>
      </c>
      <c r="X57" s="11">
        <f>IFERROR((Table1[[#This Row],[كمية الأنتاج بالقطعة]]*Table1[[#This Row],[الزمن المعيارى لانتاج القطعة الواحدة بالدقيقة]])/W57,0%)</f>
        <v>0</v>
      </c>
      <c r="Y57" s="12"/>
      <c r="Z57" s="4"/>
      <c r="AA57" s="13">
        <f>IFERROR(Table1[[#This Row],[كمية الأنتاج بالقطعة]]/(Table1[[#This Row],[كمية الأنتاج بالقطعة]]+Z57+Y57),"")</f>
        <v>1</v>
      </c>
      <c r="AB57" s="4"/>
      <c r="AC57" s="51"/>
    </row>
    <row r="58" spans="1:29" s="39" customFormat="1" ht="15.75" hidden="1" customHeight="1">
      <c r="A58" s="50">
        <v>43523</v>
      </c>
      <c r="B58" s="3">
        <v>5211</v>
      </c>
      <c r="C58" s="4" t="str">
        <f>IFERROR(VLOOKUP(B58,المنتجات!$A:$B,2,0),"")</f>
        <v/>
      </c>
      <c r="D58" s="4" t="str">
        <f>IFERROR(VLOOKUP(B58,المنتجات!$A:$C,3,0),"")</f>
        <v/>
      </c>
      <c r="E58" s="5">
        <v>11</v>
      </c>
      <c r="F58" s="4">
        <f>IFERROR(VLOOKUP(Table1[[#This Row],[كود العامل]],العاملين!A:C,2,0),"")</f>
        <v>0</v>
      </c>
      <c r="G58" s="16">
        <f>IFERROR(VLOOKUP(Table1[[#This Row],[كود العامل]],العاملين!$A$1:$C$100,3,FALSE),"")</f>
        <v>0</v>
      </c>
      <c r="H58" s="5">
        <v>14</v>
      </c>
      <c r="I58" s="6" t="str">
        <f>IFERROR(VLOOKUP(Table1[[#This Row],[كود الصنف]],المنتجات!$D:$E,2,0),"")</f>
        <v/>
      </c>
      <c r="J58" s="6" t="str">
        <f>IFERROR(VLOOKUP(H58,المنتجات!$D:$G,4,0),"")</f>
        <v/>
      </c>
      <c r="K58" s="7">
        <v>104</v>
      </c>
      <c r="L58" s="7"/>
      <c r="M58" s="8" t="e">
        <f>IF(VLOOKUP(Table1[[#This Row],[كود الصنف]],المنتجات!$D:$K,8,0)=0,"",(VLOOKUP(Table1[[#This Row],[كود الصنف]],المنتجات!$D:$K,8,0)))</f>
        <v>#N/A</v>
      </c>
      <c r="N58" s="7">
        <f>IFERROR((Table1[[#This Row],[كمية الخامات بالكيلو]]/Table1[[#This Row],[وزن القطعة]])-Table1[[#This Row],[كمية الأنتاج بالقطعة]],0)</f>
        <v>0</v>
      </c>
      <c r="O58" s="9" t="s">
        <v>51</v>
      </c>
      <c r="P58" s="3">
        <v>360</v>
      </c>
      <c r="Q58" s="5">
        <v>30</v>
      </c>
      <c r="R58" s="10"/>
      <c r="S58" s="10">
        <v>10</v>
      </c>
      <c r="T58" s="10">
        <v>10</v>
      </c>
      <c r="U58" s="10"/>
      <c r="V58" s="10">
        <f t="shared" si="0"/>
        <v>50</v>
      </c>
      <c r="W58" s="10">
        <f>IFERROR(Table1[[#This Row],[اجمالى وقت التشغيل بالدقايق]]-Table1[[#This Row],[اجمالى وقت التوقف بالدقيقة]],"0")</f>
        <v>310</v>
      </c>
      <c r="X58" s="11">
        <f>IFERROR((Table1[[#This Row],[كمية الأنتاج بالقطعة]]*Table1[[#This Row],[الزمن المعيارى لانتاج القطعة الواحدة بالدقيقة]])/W58,0%)</f>
        <v>0</v>
      </c>
      <c r="Y58" s="12"/>
      <c r="Z58" s="4"/>
      <c r="AA58" s="13">
        <f>IFERROR(Table1[[#This Row],[كمية الأنتاج بالقطعة]]/(Table1[[#This Row],[كمية الأنتاج بالقطعة]]+Z58+Y58),"")</f>
        <v>1</v>
      </c>
      <c r="AB58" s="4"/>
      <c r="AC58" s="51"/>
    </row>
    <row r="59" spans="1:29" s="39" customFormat="1" ht="15.75" hidden="1" customHeight="1">
      <c r="A59" s="50">
        <v>43523</v>
      </c>
      <c r="B59" s="3">
        <v>5211</v>
      </c>
      <c r="C59" s="4" t="str">
        <f>IFERROR(VLOOKUP(B59,المنتجات!$A:$B,2,0),"")</f>
        <v/>
      </c>
      <c r="D59" s="4" t="str">
        <f>IFERROR(VLOOKUP(B59,المنتجات!$A:$C,3,0),"")</f>
        <v/>
      </c>
      <c r="E59" s="5">
        <v>14</v>
      </c>
      <c r="F59" s="4">
        <f>IFERROR(VLOOKUP(Table1[[#This Row],[كود العامل]],العاملين!A:C,2,0),"")</f>
        <v>0</v>
      </c>
      <c r="G59" s="16">
        <f>IFERROR(VLOOKUP(Table1[[#This Row],[كود العامل]],العاملين!$A$1:$C$100,3,FALSE),"")</f>
        <v>0</v>
      </c>
      <c r="H59" s="5">
        <v>14</v>
      </c>
      <c r="I59" s="6" t="str">
        <f>IFERROR(VLOOKUP(Table1[[#This Row],[كود الصنف]],المنتجات!$D:$E,2,0),"")</f>
        <v/>
      </c>
      <c r="J59" s="6" t="str">
        <f>IFERROR(VLOOKUP(H59,المنتجات!$D:$G,4,0),"")</f>
        <v/>
      </c>
      <c r="K59" s="7">
        <v>104</v>
      </c>
      <c r="L59" s="7"/>
      <c r="M59" s="8" t="e">
        <f>IF(VLOOKUP(Table1[[#This Row],[كود الصنف]],المنتجات!$D:$K,8,0)=0,"",(VLOOKUP(Table1[[#This Row],[كود الصنف]],المنتجات!$D:$K,8,0)))</f>
        <v>#N/A</v>
      </c>
      <c r="N59" s="7">
        <f>IFERROR((Table1[[#This Row],[كمية الخامات بالكيلو]]/Table1[[#This Row],[وزن القطعة]])-Table1[[#This Row],[كمية الأنتاج بالقطعة]],0)</f>
        <v>0</v>
      </c>
      <c r="O59" s="9" t="s">
        <v>51</v>
      </c>
      <c r="P59" s="3">
        <v>360</v>
      </c>
      <c r="Q59" s="5">
        <v>30</v>
      </c>
      <c r="R59" s="10"/>
      <c r="S59" s="10"/>
      <c r="T59" s="10"/>
      <c r="U59" s="10"/>
      <c r="V59" s="10">
        <f t="shared" si="0"/>
        <v>30</v>
      </c>
      <c r="W59" s="10">
        <f>IFERROR(Table1[[#This Row],[اجمالى وقت التشغيل بالدقايق]]-Table1[[#This Row],[اجمالى وقت التوقف بالدقيقة]],"0")</f>
        <v>330</v>
      </c>
      <c r="X59" s="11">
        <f>IFERROR((Table1[[#This Row],[كمية الأنتاج بالقطعة]]*Table1[[#This Row],[الزمن المعيارى لانتاج القطعة الواحدة بالدقيقة]])/W59,0%)</f>
        <v>0</v>
      </c>
      <c r="Y59" s="12"/>
      <c r="Z59" s="4"/>
      <c r="AA59" s="13">
        <f>IFERROR(Table1[[#This Row],[كمية الأنتاج بالقطعة]]/(Table1[[#This Row],[كمية الأنتاج بالقطعة]]+Z59+Y59),"")</f>
        <v>1</v>
      </c>
      <c r="AB59" s="4"/>
      <c r="AC59" s="51"/>
    </row>
    <row r="60" spans="1:29" s="39" customFormat="1" ht="15.75" hidden="1" customHeight="1">
      <c r="A60" s="50">
        <v>43523</v>
      </c>
      <c r="B60" s="3">
        <v>5211</v>
      </c>
      <c r="C60" s="4" t="str">
        <f>IFERROR(VLOOKUP(B60,المنتجات!$A:$B,2,0),"")</f>
        <v/>
      </c>
      <c r="D60" s="4" t="str">
        <f>IFERROR(VLOOKUP(B60,المنتجات!$A:$C,3,0),"")</f>
        <v/>
      </c>
      <c r="E60" s="5">
        <v>10</v>
      </c>
      <c r="F60" s="4">
        <f>IFERROR(VLOOKUP(Table1[[#This Row],[كود العامل]],العاملين!A:C,2,0),"")</f>
        <v>0</v>
      </c>
      <c r="G60" s="16">
        <f>IFERROR(VLOOKUP(Table1[[#This Row],[كود العامل]],العاملين!$A$1:$C$100,3,FALSE),"")</f>
        <v>0</v>
      </c>
      <c r="H60" s="5">
        <v>16</v>
      </c>
      <c r="I60" s="6" t="str">
        <f>IFERROR(VLOOKUP(Table1[[#This Row],[كود الصنف]],المنتجات!$D:$E,2,0),"")</f>
        <v/>
      </c>
      <c r="J60" s="6" t="str">
        <f>IFERROR(VLOOKUP(H60,المنتجات!$D:$G,4,0),"")</f>
        <v/>
      </c>
      <c r="K60" s="7">
        <v>57</v>
      </c>
      <c r="L60" s="7"/>
      <c r="M60" s="8" t="e">
        <f>IF(VLOOKUP(Table1[[#This Row],[كود الصنف]],المنتجات!$D:$K,8,0)=0,"",(VLOOKUP(Table1[[#This Row],[كود الصنف]],المنتجات!$D:$K,8,0)))</f>
        <v>#N/A</v>
      </c>
      <c r="N60" s="7">
        <f>IFERROR((Table1[[#This Row],[كمية الخامات بالكيلو]]/Table1[[#This Row],[وزن القطعة]])-Table1[[#This Row],[كمية الأنتاج بالقطعة]],0)</f>
        <v>0</v>
      </c>
      <c r="O60" s="9" t="s">
        <v>51</v>
      </c>
      <c r="P60" s="3">
        <v>360</v>
      </c>
      <c r="Q60" s="5">
        <v>30</v>
      </c>
      <c r="R60" s="10"/>
      <c r="S60" s="10"/>
      <c r="T60" s="10"/>
      <c r="U60" s="10"/>
      <c r="V60" s="10">
        <f t="shared" si="0"/>
        <v>30</v>
      </c>
      <c r="W60" s="10">
        <f>IFERROR(Table1[[#This Row],[اجمالى وقت التشغيل بالدقايق]]-Table1[[#This Row],[اجمالى وقت التوقف بالدقيقة]],"0")</f>
        <v>330</v>
      </c>
      <c r="X60" s="11">
        <f>IFERROR((Table1[[#This Row],[كمية الأنتاج بالقطعة]]*Table1[[#This Row],[الزمن المعيارى لانتاج القطعة الواحدة بالدقيقة]])/W60,0%)</f>
        <v>0</v>
      </c>
      <c r="Y60" s="12"/>
      <c r="Z60" s="4"/>
      <c r="AA60" s="13">
        <f>IFERROR(Table1[[#This Row],[كمية الأنتاج بالقطعة]]/(Table1[[#This Row],[كمية الأنتاج بالقطعة]]+Z60+Y60),"")</f>
        <v>1</v>
      </c>
      <c r="AB60" s="4"/>
      <c r="AC60" s="51"/>
    </row>
    <row r="61" spans="1:29" s="39" customFormat="1" ht="15.75" hidden="1" customHeight="1">
      <c r="A61" s="50">
        <v>43523</v>
      </c>
      <c r="B61" s="3">
        <v>5211</v>
      </c>
      <c r="C61" s="4" t="str">
        <f>IFERROR(VLOOKUP(B61,المنتجات!$A:$B,2,0),"")</f>
        <v/>
      </c>
      <c r="D61" s="4" t="str">
        <f>IFERROR(VLOOKUP(B61,المنتجات!$A:$C,3,0),"")</f>
        <v/>
      </c>
      <c r="E61" s="5">
        <v>11</v>
      </c>
      <c r="F61" s="4">
        <f>IFERROR(VLOOKUP(Table1[[#This Row],[كود العامل]],العاملين!A:C,2,0),"")</f>
        <v>0</v>
      </c>
      <c r="G61" s="16">
        <f>IFERROR(VLOOKUP(Table1[[#This Row],[كود العامل]],العاملين!$A$1:$C$100,3,FALSE),"")</f>
        <v>0</v>
      </c>
      <c r="H61" s="5">
        <v>16</v>
      </c>
      <c r="I61" s="6" t="str">
        <f>IFERROR(VLOOKUP(Table1[[#This Row],[كود الصنف]],المنتجات!$D:$E,2,0),"")</f>
        <v/>
      </c>
      <c r="J61" s="6" t="str">
        <f>IFERROR(VLOOKUP(H61,المنتجات!$D:$G,4,0),"")</f>
        <v/>
      </c>
      <c r="K61" s="7">
        <v>57</v>
      </c>
      <c r="L61" s="7"/>
      <c r="M61" s="8" t="e">
        <f>IF(VLOOKUP(Table1[[#This Row],[كود الصنف]],المنتجات!$D:$K,8,0)=0,"",(VLOOKUP(Table1[[#This Row],[كود الصنف]],المنتجات!$D:$K,8,0)))</f>
        <v>#N/A</v>
      </c>
      <c r="N61" s="7">
        <f>IFERROR((Table1[[#This Row],[كمية الخامات بالكيلو]]/Table1[[#This Row],[وزن القطعة]])-Table1[[#This Row],[كمية الأنتاج بالقطعة]],0)</f>
        <v>0</v>
      </c>
      <c r="O61" s="9" t="s">
        <v>51</v>
      </c>
      <c r="P61" s="3">
        <v>360</v>
      </c>
      <c r="Q61" s="5">
        <v>30</v>
      </c>
      <c r="R61" s="10"/>
      <c r="S61" s="10"/>
      <c r="T61" s="10"/>
      <c r="U61" s="10"/>
      <c r="V61" s="10">
        <f t="shared" si="0"/>
        <v>30</v>
      </c>
      <c r="W61" s="10">
        <f>IFERROR(Table1[[#This Row],[اجمالى وقت التشغيل بالدقايق]]-Table1[[#This Row],[اجمالى وقت التوقف بالدقيقة]],"0")</f>
        <v>330</v>
      </c>
      <c r="X61" s="11">
        <f>IFERROR((Table1[[#This Row],[كمية الأنتاج بالقطعة]]*Table1[[#This Row],[الزمن المعيارى لانتاج القطعة الواحدة بالدقيقة]])/W61,0%)</f>
        <v>0</v>
      </c>
      <c r="Y61" s="12"/>
      <c r="Z61" s="4"/>
      <c r="AA61" s="13">
        <f>IFERROR(Table1[[#This Row],[كمية الأنتاج بالقطعة]]/(Table1[[#This Row],[كمية الأنتاج بالقطعة]]+Z61+Y61),"")</f>
        <v>1</v>
      </c>
      <c r="AB61" s="4"/>
      <c r="AC61" s="51"/>
    </row>
    <row r="62" spans="1:29" s="39" customFormat="1" ht="15.75" hidden="1" customHeight="1">
      <c r="A62" s="50">
        <v>43523</v>
      </c>
      <c r="B62" s="3">
        <v>5211</v>
      </c>
      <c r="C62" s="4" t="str">
        <f>IFERROR(VLOOKUP(B62,المنتجات!$A:$B,2,0),"")</f>
        <v/>
      </c>
      <c r="D62" s="4" t="str">
        <f>IFERROR(VLOOKUP(B62,المنتجات!$A:$C,3,0),"")</f>
        <v/>
      </c>
      <c r="E62" s="5">
        <v>14</v>
      </c>
      <c r="F62" s="4">
        <f>IFERROR(VLOOKUP(Table1[[#This Row],[كود العامل]],العاملين!A:C,2,0),"")</f>
        <v>0</v>
      </c>
      <c r="G62" s="16">
        <f>IFERROR(VLOOKUP(Table1[[#This Row],[كود العامل]],العاملين!$A$1:$C$100,3,FALSE),"")</f>
        <v>0</v>
      </c>
      <c r="H62" s="5">
        <v>16</v>
      </c>
      <c r="I62" s="6" t="str">
        <f>IFERROR(VLOOKUP(Table1[[#This Row],[كود الصنف]],المنتجات!$D:$E,2,0),"")</f>
        <v/>
      </c>
      <c r="J62" s="6" t="str">
        <f>IFERROR(VLOOKUP(H62,المنتجات!$D:$G,4,0),"")</f>
        <v/>
      </c>
      <c r="K62" s="7">
        <v>57</v>
      </c>
      <c r="L62" s="7"/>
      <c r="M62" s="8" t="e">
        <f>IF(VLOOKUP(Table1[[#This Row],[كود الصنف]],المنتجات!$D:$K,8,0)=0,"",(VLOOKUP(Table1[[#This Row],[كود الصنف]],المنتجات!$D:$K,8,0)))</f>
        <v>#N/A</v>
      </c>
      <c r="N62" s="7">
        <f>IFERROR((Table1[[#This Row],[كمية الخامات بالكيلو]]/Table1[[#This Row],[وزن القطعة]])-Table1[[#This Row],[كمية الأنتاج بالقطعة]],0)</f>
        <v>0</v>
      </c>
      <c r="O62" s="9" t="s">
        <v>51</v>
      </c>
      <c r="P62" s="3">
        <v>360</v>
      </c>
      <c r="Q62" s="5">
        <v>30</v>
      </c>
      <c r="R62" s="10"/>
      <c r="S62" s="10"/>
      <c r="T62" s="10"/>
      <c r="U62" s="10"/>
      <c r="V62" s="10">
        <f t="shared" si="0"/>
        <v>30</v>
      </c>
      <c r="W62" s="10">
        <f>IFERROR(Table1[[#This Row],[اجمالى وقت التشغيل بالدقايق]]-Table1[[#This Row],[اجمالى وقت التوقف بالدقيقة]],"0")</f>
        <v>330</v>
      </c>
      <c r="X62" s="11">
        <f>IFERROR((Table1[[#This Row],[كمية الأنتاج بالقطعة]]*Table1[[#This Row],[الزمن المعيارى لانتاج القطعة الواحدة بالدقيقة]])/W62,0%)</f>
        <v>0</v>
      </c>
      <c r="Y62" s="12"/>
      <c r="Z62" s="4"/>
      <c r="AA62" s="13">
        <f>IFERROR(Table1[[#This Row],[كمية الأنتاج بالقطعة]]/(Table1[[#This Row],[كمية الأنتاج بالقطعة]]+Z62+Y62),"")</f>
        <v>1</v>
      </c>
      <c r="AB62" s="4"/>
      <c r="AC62" s="51"/>
    </row>
    <row r="63" spans="1:29" s="39" customFormat="1" ht="15.75" hidden="1" customHeight="1">
      <c r="A63" s="50">
        <v>43523</v>
      </c>
      <c r="B63" s="3">
        <v>5211</v>
      </c>
      <c r="C63" s="4" t="str">
        <f>IFERROR(VLOOKUP(B63,المنتجات!$A:$B,2,0),"")</f>
        <v/>
      </c>
      <c r="D63" s="4" t="str">
        <f>IFERROR(VLOOKUP(B63,المنتجات!$A:$C,3,0),"")</f>
        <v/>
      </c>
      <c r="E63" s="5">
        <v>13</v>
      </c>
      <c r="F63" s="4">
        <f>IFERROR(VLOOKUP(Table1[[#This Row],[كود العامل]],العاملين!A:C,2,0),"")</f>
        <v>0</v>
      </c>
      <c r="G63" s="16">
        <f>IFERROR(VLOOKUP(Table1[[#This Row],[كود العامل]],العاملين!$A$1:$C$100,3,FALSE),"")</f>
        <v>0</v>
      </c>
      <c r="H63" s="5">
        <v>16</v>
      </c>
      <c r="I63" s="6" t="str">
        <f>IFERROR(VLOOKUP(Table1[[#This Row],[كود الصنف]],المنتجات!$D:$E,2,0),"")</f>
        <v/>
      </c>
      <c r="J63" s="6" t="str">
        <f>IFERROR(VLOOKUP(H63,المنتجات!$D:$G,4,0),"")</f>
        <v/>
      </c>
      <c r="K63" s="7">
        <v>16</v>
      </c>
      <c r="L63" s="7"/>
      <c r="M63" s="8" t="e">
        <f>IF(VLOOKUP(Table1[[#This Row],[كود الصنف]],المنتجات!$D:$K,8,0)=0,"",(VLOOKUP(Table1[[#This Row],[كود الصنف]],المنتجات!$D:$K,8,0)))</f>
        <v>#N/A</v>
      </c>
      <c r="N63" s="7">
        <f>IFERROR((Table1[[#This Row],[كمية الخامات بالكيلو]]/Table1[[#This Row],[وزن القطعة]])-Table1[[#This Row],[كمية الأنتاج بالقطعة]],0)</f>
        <v>0</v>
      </c>
      <c r="O63" s="9" t="s">
        <v>1</v>
      </c>
      <c r="P63" s="3">
        <v>360</v>
      </c>
      <c r="Q63" s="5">
        <v>30</v>
      </c>
      <c r="R63" s="10"/>
      <c r="S63" s="10">
        <v>10</v>
      </c>
      <c r="T63" s="10">
        <v>10</v>
      </c>
      <c r="U63" s="10"/>
      <c r="V63" s="10">
        <f t="shared" si="0"/>
        <v>50</v>
      </c>
      <c r="W63" s="10">
        <f>IFERROR(Table1[[#This Row],[اجمالى وقت التشغيل بالدقايق]]-Table1[[#This Row],[اجمالى وقت التوقف بالدقيقة]],"0")</f>
        <v>310</v>
      </c>
      <c r="X63" s="11">
        <f>IFERROR((Table1[[#This Row],[كمية الأنتاج بالقطعة]]*Table1[[#This Row],[الزمن المعيارى لانتاج القطعة الواحدة بالدقيقة]])/W63,0%)</f>
        <v>0</v>
      </c>
      <c r="Y63" s="12"/>
      <c r="Z63" s="4"/>
      <c r="AA63" s="13">
        <f>IFERROR(Table1[[#This Row],[كمية الأنتاج بالقطعة]]/(Table1[[#This Row],[كمية الأنتاج بالقطعة]]+Z63+Y63),"")</f>
        <v>1</v>
      </c>
      <c r="AB63" s="4"/>
      <c r="AC63" s="51"/>
    </row>
    <row r="64" spans="1:29" s="39" customFormat="1" ht="15.75" hidden="1" customHeight="1">
      <c r="A64" s="50">
        <v>43523</v>
      </c>
      <c r="B64" s="3">
        <v>5211</v>
      </c>
      <c r="C64" s="4" t="str">
        <f>IFERROR(VLOOKUP(B64,المنتجات!$A:$B,2,0),"")</f>
        <v/>
      </c>
      <c r="D64" s="4" t="str">
        <f>IFERROR(VLOOKUP(B64,المنتجات!$A:$C,3,0),"")</f>
        <v/>
      </c>
      <c r="E64" s="5">
        <v>13</v>
      </c>
      <c r="F64" s="4">
        <f>IFERROR(VLOOKUP(Table1[[#This Row],[كود العامل]],العاملين!A:C,2,0),"")</f>
        <v>0</v>
      </c>
      <c r="G64" s="16">
        <f>IFERROR(VLOOKUP(Table1[[#This Row],[كود العامل]],العاملين!$A$1:$C$100,3,FALSE),"")</f>
        <v>0</v>
      </c>
      <c r="H64" s="5">
        <v>118</v>
      </c>
      <c r="I64" s="6" t="str">
        <f>IFERROR(VLOOKUP(Table1[[#This Row],[كود الصنف]],المنتجات!$D:$E,2,0),"")</f>
        <v/>
      </c>
      <c r="J64" s="6" t="str">
        <f>IFERROR(VLOOKUP(H64,المنتجات!$D:$G,4,0),"")</f>
        <v/>
      </c>
      <c r="K64" s="7">
        <v>136</v>
      </c>
      <c r="L64" s="7"/>
      <c r="M64" s="8" t="e">
        <f>IF(VLOOKUP(Table1[[#This Row],[كود الصنف]],المنتجات!$D:$K,8,0)=0,"",(VLOOKUP(Table1[[#This Row],[كود الصنف]],المنتجات!$D:$K,8,0)))</f>
        <v>#N/A</v>
      </c>
      <c r="N64" s="7">
        <f>IFERROR((Table1[[#This Row],[كمية الخامات بالكيلو]]/Table1[[#This Row],[وزن القطعة]])-Table1[[#This Row],[كمية الأنتاج بالقطعة]],0)</f>
        <v>0</v>
      </c>
      <c r="O64" s="9" t="s">
        <v>1</v>
      </c>
      <c r="P64" s="3">
        <v>360</v>
      </c>
      <c r="Q64" s="5">
        <v>30</v>
      </c>
      <c r="R64" s="10"/>
      <c r="S64" s="10">
        <v>10</v>
      </c>
      <c r="T64" s="10">
        <v>10</v>
      </c>
      <c r="U64" s="10"/>
      <c r="V64" s="10">
        <f t="shared" si="0"/>
        <v>50</v>
      </c>
      <c r="W64" s="10">
        <f>IFERROR(Table1[[#This Row],[اجمالى وقت التشغيل بالدقايق]]-Table1[[#This Row],[اجمالى وقت التوقف بالدقيقة]],"0")</f>
        <v>310</v>
      </c>
      <c r="X64" s="11">
        <f>IFERROR((Table1[[#This Row],[كمية الأنتاج بالقطعة]]*Table1[[#This Row],[الزمن المعيارى لانتاج القطعة الواحدة بالدقيقة]])/W64,0%)</f>
        <v>0</v>
      </c>
      <c r="Y64" s="12"/>
      <c r="Z64" s="4"/>
      <c r="AA64" s="13">
        <f>IFERROR(Table1[[#This Row],[كمية الأنتاج بالقطعة]]/(Table1[[#This Row],[كمية الأنتاج بالقطعة]]+Z64+Y64),"")</f>
        <v>1</v>
      </c>
      <c r="AB64" s="4"/>
      <c r="AC64" s="51"/>
    </row>
    <row r="65" spans="1:29" s="39" customFormat="1" ht="15.75" hidden="1" customHeight="1">
      <c r="A65" s="50">
        <v>43523</v>
      </c>
      <c r="B65" s="3">
        <v>5220</v>
      </c>
      <c r="C65" s="4" t="str">
        <f>IFERROR(VLOOKUP(B65,المنتجات!$A:$B,2,0),"")</f>
        <v/>
      </c>
      <c r="D65" s="4" t="str">
        <f>IFERROR(VLOOKUP(B65,المنتجات!$A:$C,3,0),"")</f>
        <v/>
      </c>
      <c r="E65" s="5">
        <v>21</v>
      </c>
      <c r="F65" s="4">
        <f>IFERROR(VLOOKUP(Table1[[#This Row],[كود العامل]],العاملين!A:C,2,0),"")</f>
        <v>0</v>
      </c>
      <c r="G65" s="16">
        <f>IFERROR(VLOOKUP(Table1[[#This Row],[كود العامل]],العاملين!$A$1:$C$100,3,FALSE),"")</f>
        <v>0</v>
      </c>
      <c r="H65" s="5">
        <v>19</v>
      </c>
      <c r="I65" s="6" t="str">
        <f>IFERROR(VLOOKUP(Table1[[#This Row],[كود الصنف]],المنتجات!$D:$E,2,0),"")</f>
        <v/>
      </c>
      <c r="J65" s="6" t="str">
        <f>IFERROR(VLOOKUP(H65,المنتجات!$D:$G,4,0),"")</f>
        <v/>
      </c>
      <c r="K65" s="7">
        <v>3740</v>
      </c>
      <c r="L65" s="7"/>
      <c r="M65" s="8" t="e">
        <f>IF(VLOOKUP(Table1[[#This Row],[كود الصنف]],المنتجات!$D:$K,8,0)=0,"",(VLOOKUP(Table1[[#This Row],[كود الصنف]],المنتجات!$D:$K,8,0)))</f>
        <v>#N/A</v>
      </c>
      <c r="N65" s="7">
        <f>IFERROR((Table1[[#This Row],[كمية الخامات بالكيلو]]/Table1[[#This Row],[وزن القطعة]])-Table1[[#This Row],[كمية الأنتاج بالقطعة]],0)</f>
        <v>0</v>
      </c>
      <c r="O65" s="9" t="s">
        <v>51</v>
      </c>
      <c r="P65" s="26">
        <f>IFERROR(VLOOKUP(Table1[[#This Row],[كود العامل]],العاملين!$A$1:$D$100,4,0),"")</f>
        <v>0</v>
      </c>
      <c r="Q65" s="5">
        <f>IF(Table1[[#This Row],[كود العامل]]&gt;0,60,"")</f>
        <v>60</v>
      </c>
      <c r="R65" s="10">
        <v>20</v>
      </c>
      <c r="S65" s="10"/>
      <c r="T65" s="10">
        <v>10</v>
      </c>
      <c r="U65" s="10"/>
      <c r="V65" s="10">
        <f t="shared" si="0"/>
        <v>90</v>
      </c>
      <c r="W65" s="10">
        <f>IFERROR(Table1[[#This Row],[اجمالى وقت التشغيل بالدقايق]]-Table1[[#This Row],[اجمالى وقت التوقف بالدقيقة]],"0")</f>
        <v>-90</v>
      </c>
      <c r="X65" s="11">
        <f>IFERROR((Table1[[#This Row],[كمية الأنتاج بالقطعة]]*Table1[[#This Row],[الزمن المعيارى لانتاج القطعة الواحدة بالدقيقة]])/W65,0%)</f>
        <v>0</v>
      </c>
      <c r="Y65" s="12"/>
      <c r="Z65" s="4"/>
      <c r="AA65" s="13">
        <f>IFERROR(Table1[[#This Row],[كمية الأنتاج بالقطعة]]/(Table1[[#This Row],[كمية الأنتاج بالقطعة]]+Z65+Y65),"")</f>
        <v>1</v>
      </c>
      <c r="AB65" s="4" t="s">
        <v>64</v>
      </c>
      <c r="AC65" s="51"/>
    </row>
    <row r="66" spans="1:29" s="39" customFormat="1" ht="15.75" hidden="1" customHeight="1">
      <c r="A66" s="50">
        <v>43523</v>
      </c>
      <c r="B66" s="3">
        <v>5220</v>
      </c>
      <c r="C66" s="4" t="str">
        <f>IFERROR(VLOOKUP(B66,المنتجات!$A:$B,2,0),"")</f>
        <v/>
      </c>
      <c r="D66" s="4" t="str">
        <f>IFERROR(VLOOKUP(B66,المنتجات!$A:$C,3,0),"")</f>
        <v/>
      </c>
      <c r="E66" s="5">
        <v>22</v>
      </c>
      <c r="F66" s="4">
        <f>IFERROR(VLOOKUP(Table1[[#This Row],[كود العامل]],العاملين!A:C,2,0),"")</f>
        <v>0</v>
      </c>
      <c r="G66" s="16">
        <f>IFERROR(VLOOKUP(Table1[[#This Row],[كود العامل]],العاملين!$A$1:$C$100,3,FALSE),"")</f>
        <v>0</v>
      </c>
      <c r="H66" s="5">
        <v>19</v>
      </c>
      <c r="I66" s="6" t="str">
        <f>IFERROR(VLOOKUP(Table1[[#This Row],[كود الصنف]],المنتجات!$D:$E,2,0),"")</f>
        <v/>
      </c>
      <c r="J66" s="6" t="str">
        <f>IFERROR(VLOOKUP(H66,المنتجات!$D:$G,4,0),"")</f>
        <v/>
      </c>
      <c r="K66" s="7">
        <v>3740</v>
      </c>
      <c r="L66" s="7"/>
      <c r="M66" s="8" t="e">
        <f>IF(VLOOKUP(Table1[[#This Row],[كود الصنف]],المنتجات!$D:$K,8,0)=0,"",(VLOOKUP(Table1[[#This Row],[كود الصنف]],المنتجات!$D:$K,8,0)))</f>
        <v>#N/A</v>
      </c>
      <c r="N66" s="7">
        <f>IFERROR((Table1[[#This Row],[كمية الخامات بالكيلو]]/Table1[[#This Row],[وزن القطعة]])-Table1[[#This Row],[كمية الأنتاج بالقطعة]],0)</f>
        <v>0</v>
      </c>
      <c r="O66" s="9" t="s">
        <v>51</v>
      </c>
      <c r="P66" s="26">
        <f>IFERROR(VLOOKUP(Table1[[#This Row],[كود العامل]],العاملين!$A$1:$D$100,4,0),"")</f>
        <v>0</v>
      </c>
      <c r="Q66" s="5">
        <f>IF(Table1[[#This Row],[كود العامل]]&gt;0,60,"")</f>
        <v>60</v>
      </c>
      <c r="R66" s="10"/>
      <c r="S66" s="10">
        <v>10</v>
      </c>
      <c r="T66" s="10">
        <v>10</v>
      </c>
      <c r="U66" s="10"/>
      <c r="V66" s="10">
        <f t="shared" ref="V66:V129" si="1">SUM(Q66:U66)</f>
        <v>80</v>
      </c>
      <c r="W66" s="10">
        <f>IFERROR(Table1[[#This Row],[اجمالى وقت التشغيل بالدقايق]]-Table1[[#This Row],[اجمالى وقت التوقف بالدقيقة]],"0")</f>
        <v>-80</v>
      </c>
      <c r="X66" s="11">
        <f>IFERROR((Table1[[#This Row],[كمية الأنتاج بالقطعة]]*Table1[[#This Row],[الزمن المعيارى لانتاج القطعة الواحدة بالدقيقة]])/W66,0%)</f>
        <v>0</v>
      </c>
      <c r="Y66" s="12"/>
      <c r="Z66" s="4"/>
      <c r="AA66" s="13">
        <f>IFERROR(Table1[[#This Row],[كمية الأنتاج بالقطعة]]/(Table1[[#This Row],[كمية الأنتاج بالقطعة]]+Z66+Y66),"")</f>
        <v>1</v>
      </c>
      <c r="AB66" s="4"/>
      <c r="AC66" s="51"/>
    </row>
    <row r="67" spans="1:29" s="39" customFormat="1" ht="15.75" hidden="1" customHeight="1">
      <c r="A67" s="50">
        <v>43523</v>
      </c>
      <c r="B67" s="3">
        <v>5221</v>
      </c>
      <c r="C67" s="4" t="str">
        <f>IFERROR(VLOOKUP(B67,المنتجات!$A:$B,2,0),"")</f>
        <v/>
      </c>
      <c r="D67" s="4" t="str">
        <f>IFERROR(VLOOKUP(B67,المنتجات!$A:$C,3,0),"")</f>
        <v/>
      </c>
      <c r="E67" s="5">
        <v>24</v>
      </c>
      <c r="F67" s="4">
        <f>IFERROR(VLOOKUP(Table1[[#This Row],[كود العامل]],العاملين!A:C,2,0),"")</f>
        <v>0</v>
      </c>
      <c r="G67" s="16">
        <f>IFERROR(VLOOKUP(Table1[[#This Row],[كود العامل]],العاملين!$A$1:$C$100,3,FALSE),"")</f>
        <v>0</v>
      </c>
      <c r="H67" s="5">
        <v>22</v>
      </c>
      <c r="I67" s="6" t="str">
        <f>IFERROR(VLOOKUP(Table1[[#This Row],[كود الصنف]],المنتجات!$D:$E,2,0),"")</f>
        <v/>
      </c>
      <c r="J67" s="6" t="str">
        <f>IFERROR(VLOOKUP(H67,المنتجات!$D:$G,4,0),"")</f>
        <v/>
      </c>
      <c r="K67" s="7">
        <v>3840</v>
      </c>
      <c r="L67" s="7"/>
      <c r="M67" s="8" t="e">
        <f>IF(VLOOKUP(Table1[[#This Row],[كود الصنف]],المنتجات!$D:$K,8,0)=0,"",(VLOOKUP(Table1[[#This Row],[كود الصنف]],المنتجات!$D:$K,8,0)))</f>
        <v>#N/A</v>
      </c>
      <c r="N67" s="7">
        <f>IFERROR((Table1[[#This Row],[كمية الخامات بالكيلو]]/Table1[[#This Row],[وزن القطعة]])-Table1[[#This Row],[كمية الأنتاج بالقطعة]],0)</f>
        <v>0</v>
      </c>
      <c r="O67" s="9" t="s">
        <v>51</v>
      </c>
      <c r="P67" s="26">
        <f>IFERROR(VLOOKUP(Table1[[#This Row],[كود العامل]],العاملين!$A$1:$D$100,4,0),"")</f>
        <v>0</v>
      </c>
      <c r="Q67" s="5">
        <f>IF(Table1[[#This Row],[كود العامل]]&gt;0,60,"")</f>
        <v>60</v>
      </c>
      <c r="R67" s="10"/>
      <c r="S67" s="10">
        <v>10</v>
      </c>
      <c r="T67" s="10">
        <v>10</v>
      </c>
      <c r="U67" s="10"/>
      <c r="V67" s="10">
        <f t="shared" si="1"/>
        <v>80</v>
      </c>
      <c r="W67" s="10">
        <f>IFERROR(Table1[[#This Row],[اجمالى وقت التشغيل بالدقايق]]-Table1[[#This Row],[اجمالى وقت التوقف بالدقيقة]],"0")</f>
        <v>-80</v>
      </c>
      <c r="X67" s="11">
        <f>IFERROR((Table1[[#This Row],[كمية الأنتاج بالقطعة]]*Table1[[#This Row],[الزمن المعيارى لانتاج القطعة الواحدة بالدقيقة]])/W67,0%)</f>
        <v>0</v>
      </c>
      <c r="Y67" s="12"/>
      <c r="Z67" s="4"/>
      <c r="AA67" s="13">
        <f>IFERROR(Table1[[#This Row],[كمية الأنتاج بالقطعة]]/(Table1[[#This Row],[كمية الأنتاج بالقطعة]]+Z67+Y67),"")</f>
        <v>1</v>
      </c>
      <c r="AB67" s="4"/>
      <c r="AC67" s="51"/>
    </row>
    <row r="68" spans="1:29" s="39" customFormat="1" ht="15.75" hidden="1" customHeight="1">
      <c r="A68" s="50">
        <v>43523</v>
      </c>
      <c r="B68" s="3">
        <v>5221</v>
      </c>
      <c r="C68" s="4" t="str">
        <f>IFERROR(VLOOKUP(B68,المنتجات!$A:$B,2,0),"")</f>
        <v/>
      </c>
      <c r="D68" s="4" t="str">
        <f>IFERROR(VLOOKUP(B68,المنتجات!$A:$C,3,0),"")</f>
        <v/>
      </c>
      <c r="E68" s="5">
        <v>41</v>
      </c>
      <c r="F68" s="4">
        <f>IFERROR(VLOOKUP(Table1[[#This Row],[كود العامل]],العاملين!A:C,2,0),"")</f>
        <v>0</v>
      </c>
      <c r="G68" s="16">
        <f>IFERROR(VLOOKUP(Table1[[#This Row],[كود العامل]],العاملين!$A$1:$C$100,3,FALSE),"")</f>
        <v>0</v>
      </c>
      <c r="H68" s="5">
        <v>22</v>
      </c>
      <c r="I68" s="6" t="str">
        <f>IFERROR(VLOOKUP(Table1[[#This Row],[كود الصنف]],المنتجات!$D:$E,2,0),"")</f>
        <v/>
      </c>
      <c r="J68" s="6" t="str">
        <f>IFERROR(VLOOKUP(H68,المنتجات!$D:$G,4,0),"")</f>
        <v/>
      </c>
      <c r="K68" s="7">
        <v>3840</v>
      </c>
      <c r="L68" s="7"/>
      <c r="M68" s="8" t="e">
        <f>IF(VLOOKUP(Table1[[#This Row],[كود الصنف]],المنتجات!$D:$K,8,0)=0,"",(VLOOKUP(Table1[[#This Row],[كود الصنف]],المنتجات!$D:$K,8,0)))</f>
        <v>#N/A</v>
      </c>
      <c r="N68" s="7">
        <f>IFERROR((Table1[[#This Row],[كمية الخامات بالكيلو]]/Table1[[#This Row],[وزن القطعة]])-Table1[[#This Row],[كمية الأنتاج بالقطعة]],0)</f>
        <v>0</v>
      </c>
      <c r="O68" s="9" t="s">
        <v>51</v>
      </c>
      <c r="P68" s="26">
        <f>IFERROR(VLOOKUP(Table1[[#This Row],[كود العامل]],العاملين!$A$1:$D$100,4,0),"")</f>
        <v>0</v>
      </c>
      <c r="Q68" s="5">
        <f>IF(Table1[[#This Row],[كود العامل]]&gt;0,60,"")</f>
        <v>60</v>
      </c>
      <c r="R68" s="10"/>
      <c r="S68" s="10">
        <v>10</v>
      </c>
      <c r="T68" s="10">
        <v>10</v>
      </c>
      <c r="U68" s="10"/>
      <c r="V68" s="10">
        <f t="shared" si="1"/>
        <v>80</v>
      </c>
      <c r="W68" s="10">
        <f>IFERROR(Table1[[#This Row],[اجمالى وقت التشغيل بالدقايق]]-Table1[[#This Row],[اجمالى وقت التوقف بالدقيقة]],"0")</f>
        <v>-80</v>
      </c>
      <c r="X68" s="11">
        <f>IFERROR((Table1[[#This Row],[كمية الأنتاج بالقطعة]]*Table1[[#This Row],[الزمن المعيارى لانتاج القطعة الواحدة بالدقيقة]])/W68,0%)</f>
        <v>0</v>
      </c>
      <c r="Y68" s="12"/>
      <c r="Z68" s="4"/>
      <c r="AA68" s="13">
        <f>IFERROR(Table1[[#This Row],[كمية الأنتاج بالقطعة]]/(Table1[[#This Row],[كمية الأنتاج بالقطعة]]+Z68+Y68),"")</f>
        <v>1</v>
      </c>
      <c r="AB68" s="4"/>
      <c r="AC68" s="51"/>
    </row>
    <row r="69" spans="1:29" s="39" customFormat="1" ht="15.75" hidden="1" customHeight="1">
      <c r="A69" s="50">
        <v>43523</v>
      </c>
      <c r="B69" s="3">
        <v>5222</v>
      </c>
      <c r="C69" s="4" t="str">
        <f>IFERROR(VLOOKUP(B69,المنتجات!$A:$B,2,0),"")</f>
        <v/>
      </c>
      <c r="D69" s="4" t="str">
        <f>IFERROR(VLOOKUP(B69,المنتجات!$A:$C,3,0),"")</f>
        <v/>
      </c>
      <c r="E69" s="5">
        <v>6</v>
      </c>
      <c r="F69" s="4">
        <f>IFERROR(VLOOKUP(Table1[[#This Row],[كود العامل]],العاملين!A:C,2,0),"")</f>
        <v>0</v>
      </c>
      <c r="G69" s="16">
        <f>IFERROR(VLOOKUP(Table1[[#This Row],[كود العامل]],العاملين!$A$1:$C$100,3,FALSE),"")</f>
        <v>0</v>
      </c>
      <c r="H69" s="5">
        <v>21</v>
      </c>
      <c r="I69" s="6" t="str">
        <f>IFERROR(VLOOKUP(Table1[[#This Row],[كود الصنف]],المنتجات!$D:$E,2,0),"")</f>
        <v/>
      </c>
      <c r="J69" s="6" t="str">
        <f>IFERROR(VLOOKUP(H69,المنتجات!$D:$G,4,0),"")</f>
        <v/>
      </c>
      <c r="K69" s="7">
        <v>2900</v>
      </c>
      <c r="L69" s="7"/>
      <c r="M69" s="8" t="e">
        <f>IF(VLOOKUP(Table1[[#This Row],[كود الصنف]],المنتجات!$D:$K,8,0)=0,"",(VLOOKUP(Table1[[#This Row],[كود الصنف]],المنتجات!$D:$K,8,0)))</f>
        <v>#N/A</v>
      </c>
      <c r="N69" s="7">
        <f>IFERROR((Table1[[#This Row],[كمية الخامات بالكيلو]]/Table1[[#This Row],[وزن القطعة]])-Table1[[#This Row],[كمية الأنتاج بالقطعة]],0)</f>
        <v>0</v>
      </c>
      <c r="O69" s="9" t="s">
        <v>51</v>
      </c>
      <c r="P69" s="26">
        <f>IFERROR(VLOOKUP(Table1[[#This Row],[كود العامل]],العاملين!$A$1:$D$100,4,0),"")</f>
        <v>0</v>
      </c>
      <c r="Q69" s="5">
        <f>IF(Table1[[#This Row],[كود العامل]]&gt;0,60,"")</f>
        <v>60</v>
      </c>
      <c r="R69" s="10">
        <v>125</v>
      </c>
      <c r="S69" s="10">
        <v>10</v>
      </c>
      <c r="T69" s="10">
        <v>10</v>
      </c>
      <c r="U69" s="10"/>
      <c r="V69" s="10">
        <f t="shared" si="1"/>
        <v>205</v>
      </c>
      <c r="W69" s="10">
        <f>IFERROR(Table1[[#This Row],[اجمالى وقت التشغيل بالدقايق]]-Table1[[#This Row],[اجمالى وقت التوقف بالدقيقة]],"0")</f>
        <v>-205</v>
      </c>
      <c r="X69" s="11">
        <f>IFERROR((Table1[[#This Row],[كمية الأنتاج بالقطعة]]*Table1[[#This Row],[الزمن المعيارى لانتاج القطعة الواحدة بالدقيقة]])/W69,0%)</f>
        <v>0</v>
      </c>
      <c r="Y69" s="12"/>
      <c r="Z69" s="4"/>
      <c r="AA69" s="13">
        <f>IFERROR(Table1[[#This Row],[كمية الأنتاج بالقطعة]]/(Table1[[#This Row],[كمية الأنتاج بالقطعة]]+Z69+Y69),"")</f>
        <v>1</v>
      </c>
      <c r="AB69" s="4" t="s">
        <v>113</v>
      </c>
      <c r="AC69" s="51"/>
    </row>
    <row r="70" spans="1:29" s="39" customFormat="1" ht="15.75" hidden="1" customHeight="1">
      <c r="A70" s="50">
        <v>43523</v>
      </c>
      <c r="B70" s="3">
        <v>5222</v>
      </c>
      <c r="C70" s="4" t="str">
        <f>IFERROR(VLOOKUP(B70,المنتجات!$A:$B,2,0),"")</f>
        <v/>
      </c>
      <c r="D70" s="4" t="str">
        <f>IFERROR(VLOOKUP(B70,المنتجات!$A:$C,3,0),"")</f>
        <v/>
      </c>
      <c r="E70" s="5">
        <v>43</v>
      </c>
      <c r="F70" s="4">
        <f>IFERROR(VLOOKUP(Table1[[#This Row],[كود العامل]],العاملين!A:C,2,0),"")</f>
        <v>0</v>
      </c>
      <c r="G70" s="16">
        <f>IFERROR(VLOOKUP(Table1[[#This Row],[كود العامل]],العاملين!$A$1:$C$100,3,FALSE),"")</f>
        <v>0</v>
      </c>
      <c r="H70" s="5">
        <v>21</v>
      </c>
      <c r="I70" s="6" t="str">
        <f>IFERROR(VLOOKUP(Table1[[#This Row],[كود الصنف]],المنتجات!$D:$E,2,0),"")</f>
        <v/>
      </c>
      <c r="J70" s="6" t="str">
        <f>IFERROR(VLOOKUP(H70,المنتجات!$D:$G,4,0),"")</f>
        <v/>
      </c>
      <c r="K70" s="7">
        <v>2900</v>
      </c>
      <c r="L70" s="7"/>
      <c r="M70" s="8" t="e">
        <f>IF(VLOOKUP(Table1[[#This Row],[كود الصنف]],المنتجات!$D:$K,8,0)=0,"",(VLOOKUP(Table1[[#This Row],[كود الصنف]],المنتجات!$D:$K,8,0)))</f>
        <v>#N/A</v>
      </c>
      <c r="N70" s="7">
        <f>IFERROR((Table1[[#This Row],[كمية الخامات بالكيلو]]/Table1[[#This Row],[وزن القطعة]])-Table1[[#This Row],[كمية الأنتاج بالقطعة]],0)</f>
        <v>0</v>
      </c>
      <c r="O70" s="9" t="s">
        <v>51</v>
      </c>
      <c r="P70" s="26">
        <f>IFERROR(VLOOKUP(Table1[[#This Row],[كود العامل]],العاملين!$A$1:$D$100,4,0),"")</f>
        <v>0</v>
      </c>
      <c r="Q70" s="5">
        <f>IF(Table1[[#This Row],[كود العامل]]&gt;0,60,"")</f>
        <v>60</v>
      </c>
      <c r="R70" s="10">
        <v>120</v>
      </c>
      <c r="S70" s="10">
        <v>10</v>
      </c>
      <c r="T70" s="10">
        <v>10</v>
      </c>
      <c r="U70" s="10"/>
      <c r="V70" s="10">
        <f t="shared" si="1"/>
        <v>200</v>
      </c>
      <c r="W70" s="10">
        <f>IFERROR(Table1[[#This Row],[اجمالى وقت التشغيل بالدقايق]]-Table1[[#This Row],[اجمالى وقت التوقف بالدقيقة]],"0")</f>
        <v>-200</v>
      </c>
      <c r="X70" s="11">
        <f>IFERROR((Table1[[#This Row],[كمية الأنتاج بالقطعة]]*Table1[[#This Row],[الزمن المعيارى لانتاج القطعة الواحدة بالدقيقة]])/W70,0%)</f>
        <v>0</v>
      </c>
      <c r="Y70" s="12"/>
      <c r="Z70" s="4"/>
      <c r="AA70" s="13">
        <f>IFERROR(Table1[[#This Row],[كمية الأنتاج بالقطعة]]/(Table1[[#This Row],[كمية الأنتاج بالقطعة]]+Z70+Y70),"")</f>
        <v>1</v>
      </c>
      <c r="AB70" s="4" t="s">
        <v>113</v>
      </c>
      <c r="AC70" s="51"/>
    </row>
    <row r="71" spans="1:29" s="39" customFormat="1" ht="15.75" hidden="1" customHeight="1">
      <c r="A71" s="50">
        <v>43523</v>
      </c>
      <c r="B71" s="3">
        <v>5230</v>
      </c>
      <c r="C71" s="4" t="str">
        <f>IFERROR(VLOOKUP(B71,المنتجات!$A:$B,2,0),"")</f>
        <v/>
      </c>
      <c r="D71" s="4" t="str">
        <f>IFERROR(VLOOKUP(B71,المنتجات!$A:$C,3,0),"")</f>
        <v/>
      </c>
      <c r="E71" s="5">
        <v>29</v>
      </c>
      <c r="F71" s="4">
        <f>IFERROR(VLOOKUP(Table1[[#This Row],[كود العامل]],العاملين!A:C,2,0),"")</f>
        <v>0</v>
      </c>
      <c r="G71" s="16">
        <f>IFERROR(VLOOKUP(Table1[[#This Row],[كود العامل]],العاملين!$A$1:$C$100,3,FALSE),"")</f>
        <v>0</v>
      </c>
      <c r="H71" s="5">
        <v>23</v>
      </c>
      <c r="I71" s="6" t="str">
        <f>IFERROR(VLOOKUP(Table1[[#This Row],[كود الصنف]],المنتجات!$D:$E,2,0),"")</f>
        <v/>
      </c>
      <c r="J71" s="6" t="str">
        <f>IFERROR(VLOOKUP(H71,المنتجات!$D:$G,4,0),"")</f>
        <v/>
      </c>
      <c r="K71" s="7">
        <v>18000</v>
      </c>
      <c r="L71" s="7"/>
      <c r="M71" s="8" t="e">
        <f>IF(VLOOKUP(Table1[[#This Row],[كود الصنف]],المنتجات!$D:$K,8,0)=0,"",(VLOOKUP(Table1[[#This Row],[كود الصنف]],المنتجات!$D:$K,8,0)))</f>
        <v>#N/A</v>
      </c>
      <c r="N71" s="7">
        <f>IFERROR((Table1[[#This Row],[كمية الخامات بالكيلو]]/Table1[[#This Row],[وزن القطعة]])-Table1[[#This Row],[كمية الأنتاج بالقطعة]],0)</f>
        <v>0</v>
      </c>
      <c r="O71" s="9" t="s">
        <v>51</v>
      </c>
      <c r="P71" s="3">
        <v>300</v>
      </c>
      <c r="Q71" s="5">
        <v>30</v>
      </c>
      <c r="R71" s="10"/>
      <c r="S71" s="10"/>
      <c r="T71" s="10"/>
      <c r="U71" s="10"/>
      <c r="V71" s="10">
        <f t="shared" si="1"/>
        <v>30</v>
      </c>
      <c r="W71" s="10">
        <f>IFERROR(Table1[[#This Row],[اجمالى وقت التشغيل بالدقايق]]-Table1[[#This Row],[اجمالى وقت التوقف بالدقيقة]],"0")</f>
        <v>270</v>
      </c>
      <c r="X71" s="11">
        <f>IFERROR((Table1[[#This Row],[كمية الأنتاج بالقطعة]]*Table1[[#This Row],[الزمن المعيارى لانتاج القطعة الواحدة بالدقيقة]])/W71,0%)</f>
        <v>0</v>
      </c>
      <c r="Y71" s="12"/>
      <c r="Z71" s="4"/>
      <c r="AA71" s="13">
        <f>IFERROR(Table1[[#This Row],[كمية الأنتاج بالقطعة]]/(Table1[[#This Row],[كمية الأنتاج بالقطعة]]+Z71+Y71),"")</f>
        <v>1</v>
      </c>
      <c r="AB71" s="4"/>
      <c r="AC71" s="51"/>
    </row>
    <row r="72" spans="1:29" s="39" customFormat="1" ht="15.75" hidden="1" customHeight="1">
      <c r="A72" s="50">
        <v>43523</v>
      </c>
      <c r="B72" s="3">
        <v>5230</v>
      </c>
      <c r="C72" s="4" t="str">
        <f>IFERROR(VLOOKUP(B72,المنتجات!$A:$B,2,0),"")</f>
        <v/>
      </c>
      <c r="D72" s="4" t="str">
        <f>IFERROR(VLOOKUP(B72,المنتجات!$A:$C,3,0),"")</f>
        <v/>
      </c>
      <c r="E72" s="5">
        <v>29</v>
      </c>
      <c r="F72" s="4">
        <f>IFERROR(VLOOKUP(Table1[[#This Row],[كود العامل]],العاملين!A:C,2,0),"")</f>
        <v>0</v>
      </c>
      <c r="G72" s="16">
        <f>IFERROR(VLOOKUP(Table1[[#This Row],[كود العامل]],العاملين!$A$1:$C$100,3,FALSE),"")</f>
        <v>0</v>
      </c>
      <c r="H72" s="5">
        <v>25</v>
      </c>
      <c r="I72" s="6" t="str">
        <f>IFERROR(VLOOKUP(Table1[[#This Row],[كود الصنف]],المنتجات!$D:$E,2,0),"")</f>
        <v/>
      </c>
      <c r="J72" s="6" t="str">
        <f>IFERROR(VLOOKUP(H72,المنتجات!$D:$G,4,0),"")</f>
        <v/>
      </c>
      <c r="K72" s="7">
        <v>14000</v>
      </c>
      <c r="L72" s="7"/>
      <c r="M72" s="8" t="e">
        <f>IF(VLOOKUP(Table1[[#This Row],[كود الصنف]],المنتجات!$D:$K,8,0)=0,"",(VLOOKUP(Table1[[#This Row],[كود الصنف]],المنتجات!$D:$K,8,0)))</f>
        <v>#N/A</v>
      </c>
      <c r="N72" s="7">
        <f>IFERROR((Table1[[#This Row],[كمية الخامات بالكيلو]]/Table1[[#This Row],[وزن القطعة]])-Table1[[#This Row],[كمية الأنتاج بالقطعة]],0)</f>
        <v>0</v>
      </c>
      <c r="O72" s="9" t="s">
        <v>51</v>
      </c>
      <c r="P72" s="3">
        <v>300</v>
      </c>
      <c r="Q72" s="5">
        <v>30</v>
      </c>
      <c r="R72" s="10"/>
      <c r="S72" s="10">
        <v>15</v>
      </c>
      <c r="T72" s="10">
        <v>10</v>
      </c>
      <c r="U72" s="10"/>
      <c r="V72" s="10">
        <f t="shared" si="1"/>
        <v>55</v>
      </c>
      <c r="W72" s="10">
        <f>IFERROR(Table1[[#This Row],[اجمالى وقت التشغيل بالدقايق]]-Table1[[#This Row],[اجمالى وقت التوقف بالدقيقة]],"0")</f>
        <v>245</v>
      </c>
      <c r="X72" s="11">
        <f>IFERROR((Table1[[#This Row],[كمية الأنتاج بالقطعة]]*Table1[[#This Row],[الزمن المعيارى لانتاج القطعة الواحدة بالدقيقة]])/W72,0%)</f>
        <v>0</v>
      </c>
      <c r="Y72" s="12"/>
      <c r="Z72" s="4"/>
      <c r="AA72" s="13">
        <f>IFERROR(Table1[[#This Row],[كمية الأنتاج بالقطعة]]/(Table1[[#This Row],[كمية الأنتاج بالقطعة]]+Z72+Y72),"")</f>
        <v>1</v>
      </c>
      <c r="AB72" s="4"/>
      <c r="AC72" s="51"/>
    </row>
    <row r="73" spans="1:29" s="39" customFormat="1" ht="15.75" hidden="1" customHeight="1">
      <c r="A73" s="50">
        <v>43523</v>
      </c>
      <c r="B73" s="3">
        <v>5230</v>
      </c>
      <c r="C73" s="4" t="str">
        <f>IFERROR(VLOOKUP(B73,المنتجات!$A:$B,2,0),"")</f>
        <v/>
      </c>
      <c r="D73" s="4" t="str">
        <f>IFERROR(VLOOKUP(B73,المنتجات!$A:$C,3,0),"")</f>
        <v/>
      </c>
      <c r="E73" s="5">
        <v>23</v>
      </c>
      <c r="F73" s="4">
        <f>IFERROR(VLOOKUP(Table1[[#This Row],[كود العامل]],العاملين!A:C,2,0),"")</f>
        <v>0</v>
      </c>
      <c r="G73" s="16">
        <f>IFERROR(VLOOKUP(Table1[[#This Row],[كود العامل]],العاملين!$A$1:$C$100,3,FALSE),"")</f>
        <v>0</v>
      </c>
      <c r="H73" s="5">
        <v>23</v>
      </c>
      <c r="I73" s="6" t="str">
        <f>IFERROR(VLOOKUP(Table1[[#This Row],[كود الصنف]],المنتجات!$D:$E,2,0),"")</f>
        <v/>
      </c>
      <c r="J73" s="6" t="str">
        <f>IFERROR(VLOOKUP(H73,المنتجات!$D:$G,4,0),"")</f>
        <v/>
      </c>
      <c r="K73" s="7">
        <v>18000</v>
      </c>
      <c r="L73" s="7"/>
      <c r="M73" s="8" t="e">
        <f>IF(VLOOKUP(Table1[[#This Row],[كود الصنف]],المنتجات!$D:$K,8,0)=0,"",(VLOOKUP(Table1[[#This Row],[كود الصنف]],المنتجات!$D:$K,8,0)))</f>
        <v>#N/A</v>
      </c>
      <c r="N73" s="7">
        <f>IFERROR((Table1[[#This Row],[كمية الخامات بالكيلو]]/Table1[[#This Row],[وزن القطعة]])-Table1[[#This Row],[كمية الأنتاج بالقطعة]],0)</f>
        <v>0</v>
      </c>
      <c r="O73" s="9" t="s">
        <v>51</v>
      </c>
      <c r="P73" s="3">
        <v>300</v>
      </c>
      <c r="Q73" s="5">
        <v>30</v>
      </c>
      <c r="R73" s="10"/>
      <c r="S73" s="10"/>
      <c r="T73" s="10"/>
      <c r="U73" s="10"/>
      <c r="V73" s="10">
        <f t="shared" si="1"/>
        <v>30</v>
      </c>
      <c r="W73" s="10">
        <f>IFERROR(Table1[[#This Row],[اجمالى وقت التشغيل بالدقايق]]-Table1[[#This Row],[اجمالى وقت التوقف بالدقيقة]],"0")</f>
        <v>270</v>
      </c>
      <c r="X73" s="11">
        <f>IFERROR((Table1[[#This Row],[كمية الأنتاج بالقطعة]]*Table1[[#This Row],[الزمن المعيارى لانتاج القطعة الواحدة بالدقيقة]])/W73,0%)</f>
        <v>0</v>
      </c>
      <c r="Y73" s="12"/>
      <c r="Z73" s="4"/>
      <c r="AA73" s="13">
        <f>IFERROR(Table1[[#This Row],[كمية الأنتاج بالقطعة]]/(Table1[[#This Row],[كمية الأنتاج بالقطعة]]+Z73+Y73),"")</f>
        <v>1</v>
      </c>
      <c r="AB73" s="4"/>
      <c r="AC73" s="51"/>
    </row>
    <row r="74" spans="1:29" s="39" customFormat="1" ht="15.75" hidden="1" customHeight="1">
      <c r="A74" s="50">
        <v>43523</v>
      </c>
      <c r="B74" s="3">
        <v>5230</v>
      </c>
      <c r="C74" s="4" t="str">
        <f>IFERROR(VLOOKUP(B74,المنتجات!$A:$B,2,0),"")</f>
        <v/>
      </c>
      <c r="D74" s="4" t="str">
        <f>IFERROR(VLOOKUP(B74,المنتجات!$A:$C,3,0),"")</f>
        <v/>
      </c>
      <c r="E74" s="5">
        <v>23</v>
      </c>
      <c r="F74" s="4">
        <f>IFERROR(VLOOKUP(Table1[[#This Row],[كود العامل]],العاملين!A:C,2,0),"")</f>
        <v>0</v>
      </c>
      <c r="G74" s="16">
        <f>IFERROR(VLOOKUP(Table1[[#This Row],[كود العامل]],العاملين!$A$1:$C$100,3,FALSE),"")</f>
        <v>0</v>
      </c>
      <c r="H74" s="5">
        <v>25</v>
      </c>
      <c r="I74" s="6" t="str">
        <f>IFERROR(VLOOKUP(Table1[[#This Row],[كود الصنف]],المنتجات!$D:$E,2,0),"")</f>
        <v/>
      </c>
      <c r="J74" s="6" t="str">
        <f>IFERROR(VLOOKUP(H74,المنتجات!$D:$G,4,0),"")</f>
        <v/>
      </c>
      <c r="K74" s="7">
        <v>14000</v>
      </c>
      <c r="L74" s="7"/>
      <c r="M74" s="8" t="e">
        <f>IF(VLOOKUP(Table1[[#This Row],[كود الصنف]],المنتجات!$D:$K,8,0)=0,"",(VLOOKUP(Table1[[#This Row],[كود الصنف]],المنتجات!$D:$K,8,0)))</f>
        <v>#N/A</v>
      </c>
      <c r="N74" s="7">
        <f>IFERROR((Table1[[#This Row],[كمية الخامات بالكيلو]]/Table1[[#This Row],[وزن القطعة]])-Table1[[#This Row],[كمية الأنتاج بالقطعة]],0)</f>
        <v>0</v>
      </c>
      <c r="O74" s="9" t="s">
        <v>51</v>
      </c>
      <c r="P74" s="3">
        <v>300</v>
      </c>
      <c r="Q74" s="5">
        <v>30</v>
      </c>
      <c r="R74" s="10"/>
      <c r="S74" s="10">
        <v>15</v>
      </c>
      <c r="T74" s="10">
        <v>15</v>
      </c>
      <c r="U74" s="10"/>
      <c r="V74" s="10">
        <f t="shared" si="1"/>
        <v>60</v>
      </c>
      <c r="W74" s="10">
        <f>IFERROR(Table1[[#This Row],[اجمالى وقت التشغيل بالدقايق]]-Table1[[#This Row],[اجمالى وقت التوقف بالدقيقة]],"0")</f>
        <v>240</v>
      </c>
      <c r="X74" s="11">
        <f>IFERROR((Table1[[#This Row],[كمية الأنتاج بالقطعة]]*Table1[[#This Row],[الزمن المعيارى لانتاج القطعة الواحدة بالدقيقة]])/W74,0%)</f>
        <v>0</v>
      </c>
      <c r="Y74" s="12"/>
      <c r="Z74" s="4"/>
      <c r="AA74" s="13">
        <f>IFERROR(Table1[[#This Row],[كمية الأنتاج بالقطعة]]/(Table1[[#This Row],[كمية الأنتاج بالقطعة]]+Z74+Y74),"")</f>
        <v>1</v>
      </c>
      <c r="AB74" s="4"/>
      <c r="AC74" s="51"/>
    </row>
    <row r="75" spans="1:29" s="39" customFormat="1" ht="15.75" hidden="1" customHeight="1">
      <c r="A75" s="50">
        <v>43523</v>
      </c>
      <c r="B75" s="3">
        <v>5231</v>
      </c>
      <c r="C75" s="4" t="str">
        <f>IFERROR(VLOOKUP(B75,المنتجات!$A:$B,2,0),"")</f>
        <v/>
      </c>
      <c r="D75" s="4" t="str">
        <f>IFERROR(VLOOKUP(B75,المنتجات!$A:$C,3,0),"")</f>
        <v/>
      </c>
      <c r="E75" s="5">
        <v>37</v>
      </c>
      <c r="F75" s="4">
        <f>IFERROR(VLOOKUP(Table1[[#This Row],[كود العامل]],العاملين!A:C,2,0),"")</f>
        <v>0</v>
      </c>
      <c r="G75" s="16">
        <f>IFERROR(VLOOKUP(Table1[[#This Row],[كود العامل]],العاملين!$A$1:$C$100,3,FALSE),"")</f>
        <v>0</v>
      </c>
      <c r="H75" s="5">
        <v>33</v>
      </c>
      <c r="I75" s="6" t="str">
        <f>IFERROR(VLOOKUP(Table1[[#This Row],[كود الصنف]],المنتجات!$D:$E,2,0),"")</f>
        <v/>
      </c>
      <c r="J75" s="6" t="str">
        <f>IFERROR(VLOOKUP(H75,المنتجات!$D:$G,4,0),"")</f>
        <v/>
      </c>
      <c r="K75" s="7">
        <v>27000</v>
      </c>
      <c r="L75" s="7"/>
      <c r="M75" s="8" t="e">
        <f>IF(VLOOKUP(Table1[[#This Row],[كود الصنف]],المنتجات!$D:$K,8,0)=0,"",(VLOOKUP(Table1[[#This Row],[كود الصنف]],المنتجات!$D:$K,8,0)))</f>
        <v>#N/A</v>
      </c>
      <c r="N75" s="7">
        <f>IFERROR((Table1[[#This Row],[كمية الخامات بالكيلو]]/Table1[[#This Row],[وزن القطعة]])-Table1[[#This Row],[كمية الأنتاج بالقطعة]],0)</f>
        <v>0</v>
      </c>
      <c r="O75" s="9" t="s">
        <v>51</v>
      </c>
      <c r="P75" s="26">
        <f>IFERROR(VLOOKUP(Table1[[#This Row],[كود العامل]],العاملين!$A$1:$D$100,4,0),"")</f>
        <v>0</v>
      </c>
      <c r="Q75" s="5">
        <f>IF(Table1[[#This Row],[كود العامل]]&gt;0,60,"")</f>
        <v>60</v>
      </c>
      <c r="R75" s="10"/>
      <c r="S75" s="10">
        <v>10</v>
      </c>
      <c r="T75" s="10">
        <v>10</v>
      </c>
      <c r="U75" s="10"/>
      <c r="V75" s="10">
        <f t="shared" si="1"/>
        <v>80</v>
      </c>
      <c r="W75" s="10">
        <f>IFERROR(Table1[[#This Row],[اجمالى وقت التشغيل بالدقايق]]-Table1[[#This Row],[اجمالى وقت التوقف بالدقيقة]],"0")</f>
        <v>-80</v>
      </c>
      <c r="X75" s="11">
        <f>IFERROR((Table1[[#This Row],[كمية الأنتاج بالقطعة]]*Table1[[#This Row],[الزمن المعيارى لانتاج القطعة الواحدة بالدقيقة]])/W75,0%)</f>
        <v>0</v>
      </c>
      <c r="Y75" s="12"/>
      <c r="Z75" s="4"/>
      <c r="AA75" s="13">
        <f>IFERROR(Table1[[#This Row],[كمية الأنتاج بالقطعة]]/(Table1[[#This Row],[كمية الأنتاج بالقطعة]]+Z75+Y75),"")</f>
        <v>1</v>
      </c>
      <c r="AB75" s="4"/>
      <c r="AC75" s="51"/>
    </row>
    <row r="76" spans="1:29" s="39" customFormat="1" ht="15.75" hidden="1" customHeight="1">
      <c r="A76" s="50">
        <v>43523</v>
      </c>
      <c r="B76" s="3">
        <v>5231</v>
      </c>
      <c r="C76" s="4" t="str">
        <f>IFERROR(VLOOKUP(B76,المنتجات!$A:$B,2,0),"")</f>
        <v/>
      </c>
      <c r="D76" s="4" t="str">
        <f>IFERROR(VLOOKUP(B76,المنتجات!$A:$C,3,0),"")</f>
        <v/>
      </c>
      <c r="E76" s="5">
        <v>26</v>
      </c>
      <c r="F76" s="4">
        <f>IFERROR(VLOOKUP(Table1[[#This Row],[كود العامل]],العاملين!A:C,2,0),"")</f>
        <v>0</v>
      </c>
      <c r="G76" s="16">
        <f>IFERROR(VLOOKUP(Table1[[#This Row],[كود العامل]],العاملين!$A$1:$C$100,3,FALSE),"")</f>
        <v>0</v>
      </c>
      <c r="H76" s="5">
        <v>33</v>
      </c>
      <c r="I76" s="6" t="str">
        <f>IFERROR(VLOOKUP(Table1[[#This Row],[كود الصنف]],المنتجات!$D:$E,2,0),"")</f>
        <v/>
      </c>
      <c r="J76" s="6" t="str">
        <f>IFERROR(VLOOKUP(H76,المنتجات!$D:$G,4,0),"")</f>
        <v/>
      </c>
      <c r="K76" s="7">
        <v>27000</v>
      </c>
      <c r="L76" s="7"/>
      <c r="M76" s="8" t="e">
        <f>IF(VLOOKUP(Table1[[#This Row],[كود الصنف]],المنتجات!$D:$K,8,0)=0,"",(VLOOKUP(Table1[[#This Row],[كود الصنف]],المنتجات!$D:$K,8,0)))</f>
        <v>#N/A</v>
      </c>
      <c r="N76" s="7">
        <f>IFERROR((Table1[[#This Row],[كمية الخامات بالكيلو]]/Table1[[#This Row],[وزن القطعة]])-Table1[[#This Row],[كمية الأنتاج بالقطعة]],0)</f>
        <v>0</v>
      </c>
      <c r="O76" s="9" t="s">
        <v>51</v>
      </c>
      <c r="P76" s="26">
        <f>IFERROR(VLOOKUP(Table1[[#This Row],[كود العامل]],العاملين!$A$1:$D$100,4,0),"")</f>
        <v>0</v>
      </c>
      <c r="Q76" s="5">
        <f>IF(Table1[[#This Row],[كود العامل]]&gt;0,60,"")</f>
        <v>60</v>
      </c>
      <c r="R76" s="10"/>
      <c r="S76" s="10">
        <v>10</v>
      </c>
      <c r="T76" s="10">
        <v>10</v>
      </c>
      <c r="U76" s="10"/>
      <c r="V76" s="10">
        <f t="shared" si="1"/>
        <v>80</v>
      </c>
      <c r="W76" s="10">
        <f>IFERROR(Table1[[#This Row],[اجمالى وقت التشغيل بالدقايق]]-Table1[[#This Row],[اجمالى وقت التوقف بالدقيقة]],"0")</f>
        <v>-80</v>
      </c>
      <c r="X76" s="11">
        <f>IFERROR((Table1[[#This Row],[كمية الأنتاج بالقطعة]]*Table1[[#This Row],[الزمن المعيارى لانتاج القطعة الواحدة بالدقيقة]])/W76,0%)</f>
        <v>0</v>
      </c>
      <c r="Y76" s="12"/>
      <c r="Z76" s="4"/>
      <c r="AA76" s="13">
        <f>IFERROR(Table1[[#This Row],[كمية الأنتاج بالقطعة]]/(Table1[[#This Row],[كمية الأنتاج بالقطعة]]+Z76+Y76),"")</f>
        <v>1</v>
      </c>
      <c r="AB76" s="4"/>
      <c r="AC76" s="51"/>
    </row>
    <row r="77" spans="1:29" s="39" customFormat="1" ht="15.75" hidden="1" customHeight="1">
      <c r="A77" s="50">
        <v>43523</v>
      </c>
      <c r="B77" s="3">
        <v>5231</v>
      </c>
      <c r="C77" s="4" t="str">
        <f>IFERROR(VLOOKUP(B77,المنتجات!$A:$B,2,0),"")</f>
        <v/>
      </c>
      <c r="D77" s="4" t="str">
        <f>IFERROR(VLOOKUP(B77,المنتجات!$A:$C,3,0),"")</f>
        <v/>
      </c>
      <c r="E77" s="5">
        <v>45</v>
      </c>
      <c r="F77" s="4">
        <f>IFERROR(VLOOKUP(Table1[[#This Row],[كود العامل]],العاملين!A:C,2,0),"")</f>
        <v>0</v>
      </c>
      <c r="G77" s="16">
        <f>IFERROR(VLOOKUP(Table1[[#This Row],[كود العامل]],العاملين!$A$1:$C$100,3,FALSE),"")</f>
        <v>0</v>
      </c>
      <c r="H77" s="5">
        <v>33</v>
      </c>
      <c r="I77" s="6" t="str">
        <f>IFERROR(VLOOKUP(Table1[[#This Row],[كود الصنف]],المنتجات!$D:$E,2,0),"")</f>
        <v/>
      </c>
      <c r="J77" s="6" t="str">
        <f>IFERROR(VLOOKUP(H77,المنتجات!$D:$G,4,0),"")</f>
        <v/>
      </c>
      <c r="K77" s="7">
        <v>27000</v>
      </c>
      <c r="L77" s="7"/>
      <c r="M77" s="8" t="e">
        <f>IF(VLOOKUP(Table1[[#This Row],[كود الصنف]],المنتجات!$D:$K,8,0)=0,"",(VLOOKUP(Table1[[#This Row],[كود الصنف]],المنتجات!$D:$K,8,0)))</f>
        <v>#N/A</v>
      </c>
      <c r="N77" s="7">
        <f>IFERROR((Table1[[#This Row],[كمية الخامات بالكيلو]]/Table1[[#This Row],[وزن القطعة]])-Table1[[#This Row],[كمية الأنتاج بالقطعة]],0)</f>
        <v>0</v>
      </c>
      <c r="O77" s="9" t="s">
        <v>51</v>
      </c>
      <c r="P77" s="26">
        <f>IFERROR(VLOOKUP(Table1[[#This Row],[كود العامل]],العاملين!$A$1:$D$100,4,0),"")</f>
        <v>0</v>
      </c>
      <c r="Q77" s="5">
        <f>IF(Table1[[#This Row],[كود العامل]]&gt;0,60,"")</f>
        <v>60</v>
      </c>
      <c r="R77" s="10"/>
      <c r="S77" s="10">
        <v>10</v>
      </c>
      <c r="T77" s="10">
        <v>10</v>
      </c>
      <c r="U77" s="10"/>
      <c r="V77" s="10">
        <f t="shared" si="1"/>
        <v>80</v>
      </c>
      <c r="W77" s="10">
        <f>IFERROR(Table1[[#This Row],[اجمالى وقت التشغيل بالدقايق]]-Table1[[#This Row],[اجمالى وقت التوقف بالدقيقة]],"0")</f>
        <v>-80</v>
      </c>
      <c r="X77" s="11">
        <f>IFERROR((Table1[[#This Row],[كمية الأنتاج بالقطعة]]*Table1[[#This Row],[الزمن المعيارى لانتاج القطعة الواحدة بالدقيقة]])/W77,0%)</f>
        <v>0</v>
      </c>
      <c r="Y77" s="12"/>
      <c r="Z77" s="4"/>
      <c r="AA77" s="13">
        <f>IFERROR(Table1[[#This Row],[كمية الأنتاج بالقطعة]]/(Table1[[#This Row],[كمية الأنتاج بالقطعة]]+Z77+Y77),"")</f>
        <v>1</v>
      </c>
      <c r="AB77" s="4"/>
      <c r="AC77" s="51"/>
    </row>
    <row r="78" spans="1:29" s="39" customFormat="1" ht="15.75" hidden="1" customHeight="1">
      <c r="A78" s="50">
        <v>43523</v>
      </c>
      <c r="B78" s="3">
        <v>5260</v>
      </c>
      <c r="C78" s="4" t="str">
        <f>IFERROR(VLOOKUP(B78,المنتجات!$A:$B,2,0),"")</f>
        <v/>
      </c>
      <c r="D78" s="4" t="str">
        <f>IFERROR(VLOOKUP(B78,المنتجات!$A:$C,3,0),"")</f>
        <v/>
      </c>
      <c r="E78" s="5">
        <v>25</v>
      </c>
      <c r="F78" s="4">
        <f>IFERROR(VLOOKUP(Table1[[#This Row],[كود العامل]],العاملين!A:C,2,0),"")</f>
        <v>0</v>
      </c>
      <c r="G78" s="16">
        <f>IFERROR(VLOOKUP(Table1[[#This Row],[كود العامل]],العاملين!$A$1:$C$100,3,FALSE),"")</f>
        <v>0</v>
      </c>
      <c r="H78" s="5">
        <v>45</v>
      </c>
      <c r="I78" s="6" t="str">
        <f>IFERROR(VLOOKUP(Table1[[#This Row],[كود الصنف]],المنتجات!$D:$E,2,0),"")</f>
        <v/>
      </c>
      <c r="J78" s="6" t="str">
        <f>IFERROR(VLOOKUP(H78,المنتجات!$D:$G,4,0),"")</f>
        <v/>
      </c>
      <c r="K78" s="7">
        <v>5000</v>
      </c>
      <c r="L78" s="7"/>
      <c r="M78" s="8" t="e">
        <f>IF(VLOOKUP(Table1[[#This Row],[كود الصنف]],المنتجات!$D:$K,8,0)=0,"",(VLOOKUP(Table1[[#This Row],[كود الصنف]],المنتجات!$D:$K,8,0)))</f>
        <v>#N/A</v>
      </c>
      <c r="N78" s="7">
        <f>IFERROR((Table1[[#This Row],[كمية الخامات بالكيلو]]/Table1[[#This Row],[وزن القطعة]])-Table1[[#This Row],[كمية الأنتاج بالقطعة]],0)</f>
        <v>0</v>
      </c>
      <c r="O78" s="9" t="s">
        <v>51</v>
      </c>
      <c r="P78" s="26">
        <f>IFERROR(VLOOKUP(Table1[[#This Row],[كود العامل]],العاملين!$A$1:$D$100,4,0),"")</f>
        <v>0</v>
      </c>
      <c r="Q78" s="5">
        <f>IF(Table1[[#This Row],[كود العامل]]&gt;0,60,"")</f>
        <v>60</v>
      </c>
      <c r="R78" s="10"/>
      <c r="S78" s="10">
        <v>10</v>
      </c>
      <c r="T78" s="10">
        <v>10</v>
      </c>
      <c r="U78" s="10"/>
      <c r="V78" s="10">
        <f t="shared" si="1"/>
        <v>80</v>
      </c>
      <c r="W78" s="10">
        <f>IFERROR(Table1[[#This Row],[اجمالى وقت التشغيل بالدقايق]]-Table1[[#This Row],[اجمالى وقت التوقف بالدقيقة]],"0")</f>
        <v>-80</v>
      </c>
      <c r="X78" s="11">
        <f>IFERROR((Table1[[#This Row],[كمية الأنتاج بالقطعة]]*Table1[[#This Row],[الزمن المعيارى لانتاج القطعة الواحدة بالدقيقة]])/W78,0%)</f>
        <v>0</v>
      </c>
      <c r="Y78" s="12"/>
      <c r="Z78" s="4"/>
      <c r="AA78" s="13">
        <f>IFERROR(Table1[[#This Row],[كمية الأنتاج بالقطعة]]/(Table1[[#This Row],[كمية الأنتاج بالقطعة]]+Z78+Y78),"")</f>
        <v>1</v>
      </c>
      <c r="AB78" s="4"/>
      <c r="AC78" s="51"/>
    </row>
    <row r="79" spans="1:29" s="39" customFormat="1" ht="15.75" hidden="1" customHeight="1">
      <c r="A79" s="50">
        <v>43523</v>
      </c>
      <c r="B79" s="3">
        <v>5260</v>
      </c>
      <c r="C79" s="4" t="str">
        <f>IFERROR(VLOOKUP(B79,المنتجات!$A:$B,2,0),"")</f>
        <v/>
      </c>
      <c r="D79" s="4" t="str">
        <f>IFERROR(VLOOKUP(B79,المنتجات!$A:$C,3,0),"")</f>
        <v/>
      </c>
      <c r="E79" s="5">
        <v>38</v>
      </c>
      <c r="F79" s="4">
        <f>IFERROR(VLOOKUP(Table1[[#This Row],[كود العامل]],العاملين!A:C,2,0),"")</f>
        <v>0</v>
      </c>
      <c r="G79" s="16">
        <f>IFERROR(VLOOKUP(Table1[[#This Row],[كود العامل]],العاملين!$A$1:$C$100,3,FALSE),"")</f>
        <v>0</v>
      </c>
      <c r="H79" s="5">
        <v>45</v>
      </c>
      <c r="I79" s="6" t="str">
        <f>IFERROR(VLOOKUP(Table1[[#This Row],[كود الصنف]],المنتجات!$D:$E,2,0),"")</f>
        <v/>
      </c>
      <c r="J79" s="6" t="str">
        <f>IFERROR(VLOOKUP(H79,المنتجات!$D:$G,4,0),"")</f>
        <v/>
      </c>
      <c r="K79" s="7">
        <v>5000</v>
      </c>
      <c r="L79" s="7"/>
      <c r="M79" s="8" t="e">
        <f>IF(VLOOKUP(Table1[[#This Row],[كود الصنف]],المنتجات!$D:$K,8,0)=0,"",(VLOOKUP(Table1[[#This Row],[كود الصنف]],المنتجات!$D:$K,8,0)))</f>
        <v>#N/A</v>
      </c>
      <c r="N79" s="7">
        <f>IFERROR((Table1[[#This Row],[كمية الخامات بالكيلو]]/Table1[[#This Row],[وزن القطعة]])-Table1[[#This Row],[كمية الأنتاج بالقطعة]],0)</f>
        <v>0</v>
      </c>
      <c r="O79" s="9" t="s">
        <v>51</v>
      </c>
      <c r="P79" s="26">
        <f>IFERROR(VLOOKUP(Table1[[#This Row],[كود العامل]],العاملين!$A$1:$D$100,4,0),"")</f>
        <v>0</v>
      </c>
      <c r="Q79" s="5">
        <f>IF(Table1[[#This Row],[كود العامل]]&gt;0,60,"")</f>
        <v>60</v>
      </c>
      <c r="R79" s="10"/>
      <c r="S79" s="10">
        <v>10</v>
      </c>
      <c r="T79" s="10">
        <v>10</v>
      </c>
      <c r="U79" s="10"/>
      <c r="V79" s="10">
        <f t="shared" si="1"/>
        <v>80</v>
      </c>
      <c r="W79" s="10">
        <f>IFERROR(Table1[[#This Row],[اجمالى وقت التشغيل بالدقايق]]-Table1[[#This Row],[اجمالى وقت التوقف بالدقيقة]],"0")</f>
        <v>-80</v>
      </c>
      <c r="X79" s="11">
        <f>IFERROR((Table1[[#This Row],[كمية الأنتاج بالقطعة]]*Table1[[#This Row],[الزمن المعيارى لانتاج القطعة الواحدة بالدقيقة]])/W79,0%)</f>
        <v>0</v>
      </c>
      <c r="Y79" s="12"/>
      <c r="Z79" s="4"/>
      <c r="AA79" s="13">
        <f>IFERROR(Table1[[#This Row],[كمية الأنتاج بالقطعة]]/(Table1[[#This Row],[كمية الأنتاج بالقطعة]]+Z79+Y79),"")</f>
        <v>1</v>
      </c>
      <c r="AB79" s="4"/>
      <c r="AC79" s="51"/>
    </row>
    <row r="80" spans="1:29" s="39" customFormat="1" ht="15.75" hidden="1" customHeight="1">
      <c r="A80" s="50">
        <v>43523</v>
      </c>
      <c r="B80" s="3">
        <v>5261</v>
      </c>
      <c r="C80" s="4" t="str">
        <f>IFERROR(VLOOKUP(B80,المنتجات!$A:$B,2,0),"")</f>
        <v/>
      </c>
      <c r="D80" s="4" t="str">
        <f>IFERROR(VLOOKUP(B80,المنتجات!$A:$C,3,0),"")</f>
        <v/>
      </c>
      <c r="E80" s="5">
        <v>19</v>
      </c>
      <c r="F80" s="4">
        <f>IFERROR(VLOOKUP(Table1[[#This Row],[كود العامل]],العاملين!A:C,2,0),"")</f>
        <v>0</v>
      </c>
      <c r="G80" s="16">
        <f>IFERROR(VLOOKUP(Table1[[#This Row],[كود العامل]],العاملين!$A$1:$C$100,3,FALSE),"")</f>
        <v>0</v>
      </c>
      <c r="H80" s="5">
        <v>41</v>
      </c>
      <c r="I80" s="6" t="str">
        <f>IFERROR(VLOOKUP(Table1[[#This Row],[كود الصنف]],المنتجات!$D:$E,2,0),"")</f>
        <v/>
      </c>
      <c r="J80" s="6" t="str">
        <f>IFERROR(VLOOKUP(H80,المنتجات!$D:$G,4,0),"")</f>
        <v/>
      </c>
      <c r="K80" s="7">
        <v>4025</v>
      </c>
      <c r="L80" s="7"/>
      <c r="M80" s="8" t="e">
        <f>IF(VLOOKUP(Table1[[#This Row],[كود الصنف]],المنتجات!$D:$K,8,0)=0,"",(VLOOKUP(Table1[[#This Row],[كود الصنف]],المنتجات!$D:$K,8,0)))</f>
        <v>#N/A</v>
      </c>
      <c r="N80" s="7">
        <f>IFERROR((Table1[[#This Row],[كمية الخامات بالكيلو]]/Table1[[#This Row],[وزن القطعة]])-Table1[[#This Row],[كمية الأنتاج بالقطعة]],0)</f>
        <v>0</v>
      </c>
      <c r="O80" s="9" t="s">
        <v>51</v>
      </c>
      <c r="P80" s="26">
        <f>IFERROR(VLOOKUP(Table1[[#This Row],[كود العامل]],العاملين!$A$1:$D$100,4,0),"")</f>
        <v>0</v>
      </c>
      <c r="Q80" s="5">
        <f>IF(Table1[[#This Row],[كود العامل]]&gt;0,60,"")</f>
        <v>60</v>
      </c>
      <c r="R80" s="10"/>
      <c r="S80" s="10"/>
      <c r="T80" s="10"/>
      <c r="U80" s="10"/>
      <c r="V80" s="10">
        <f t="shared" si="1"/>
        <v>60</v>
      </c>
      <c r="W80" s="10">
        <f>IFERROR(Table1[[#This Row],[اجمالى وقت التشغيل بالدقايق]]-Table1[[#This Row],[اجمالى وقت التوقف بالدقيقة]],"0")</f>
        <v>-60</v>
      </c>
      <c r="X80" s="11">
        <f>IFERROR((Table1[[#This Row],[كمية الأنتاج بالقطعة]]*Table1[[#This Row],[الزمن المعيارى لانتاج القطعة الواحدة بالدقيقة]])/W80,0%)</f>
        <v>0</v>
      </c>
      <c r="Y80" s="12"/>
      <c r="Z80" s="4"/>
      <c r="AA80" s="13">
        <f>IFERROR(Table1[[#This Row],[كمية الأنتاج بالقطعة]]/(Table1[[#This Row],[كمية الأنتاج بالقطعة]]+Z80+Y80),"")</f>
        <v>1</v>
      </c>
      <c r="AB80" s="4"/>
      <c r="AC80" s="51"/>
    </row>
    <row r="81" spans="1:29" s="39" customFormat="1" ht="15.75" hidden="1" customHeight="1">
      <c r="A81" s="50">
        <v>43523</v>
      </c>
      <c r="B81" s="3">
        <v>5261</v>
      </c>
      <c r="C81" s="4" t="str">
        <f>IFERROR(VLOOKUP(B81,المنتجات!$A:$B,2,0),"")</f>
        <v/>
      </c>
      <c r="D81" s="4" t="str">
        <f>IFERROR(VLOOKUP(B81,المنتجات!$A:$C,3,0),"")</f>
        <v/>
      </c>
      <c r="E81" s="5">
        <v>33</v>
      </c>
      <c r="F81" s="4">
        <f>IFERROR(VLOOKUP(Table1[[#This Row],[كود العامل]],العاملين!A:C,2,0),"")</f>
        <v>0</v>
      </c>
      <c r="G81" s="16">
        <f>IFERROR(VLOOKUP(Table1[[#This Row],[كود العامل]],العاملين!$A$1:$C$100,3,FALSE),"")</f>
        <v>0</v>
      </c>
      <c r="H81" s="5">
        <v>41</v>
      </c>
      <c r="I81" s="6" t="str">
        <f>IFERROR(VLOOKUP(Table1[[#This Row],[كود الصنف]],المنتجات!$D:$E,2,0),"")</f>
        <v/>
      </c>
      <c r="J81" s="6" t="str">
        <f>IFERROR(VLOOKUP(H81,المنتجات!$D:$G,4,0),"")</f>
        <v/>
      </c>
      <c r="K81" s="7">
        <v>4025</v>
      </c>
      <c r="L81" s="7"/>
      <c r="M81" s="8" t="e">
        <f>IF(VLOOKUP(Table1[[#This Row],[كود الصنف]],المنتجات!$D:$K,8,0)=0,"",(VLOOKUP(Table1[[#This Row],[كود الصنف]],المنتجات!$D:$K,8,0)))</f>
        <v>#N/A</v>
      </c>
      <c r="N81" s="7">
        <f>IFERROR((Table1[[#This Row],[كمية الخامات بالكيلو]]/Table1[[#This Row],[وزن القطعة]])-Table1[[#This Row],[كمية الأنتاج بالقطعة]],0)</f>
        <v>0</v>
      </c>
      <c r="O81" s="9" t="s">
        <v>51</v>
      </c>
      <c r="P81" s="26">
        <f>IFERROR(VLOOKUP(Table1[[#This Row],[كود العامل]],العاملين!$A$1:$D$100,4,0),"")</f>
        <v>0</v>
      </c>
      <c r="Q81" s="5">
        <f>IF(Table1[[#This Row],[كود العامل]]&gt;0,60,"")</f>
        <v>60</v>
      </c>
      <c r="R81" s="10"/>
      <c r="S81" s="10"/>
      <c r="T81" s="10"/>
      <c r="U81" s="10"/>
      <c r="V81" s="10">
        <f t="shared" si="1"/>
        <v>60</v>
      </c>
      <c r="W81" s="10">
        <f>IFERROR(Table1[[#This Row],[اجمالى وقت التشغيل بالدقايق]]-Table1[[#This Row],[اجمالى وقت التوقف بالدقيقة]],"0")</f>
        <v>-60</v>
      </c>
      <c r="X81" s="11">
        <f>IFERROR((Table1[[#This Row],[كمية الأنتاج بالقطعة]]*Table1[[#This Row],[الزمن المعيارى لانتاج القطعة الواحدة بالدقيقة]])/W81,0%)</f>
        <v>0</v>
      </c>
      <c r="Y81" s="12"/>
      <c r="Z81" s="4"/>
      <c r="AA81" s="13">
        <f>IFERROR(Table1[[#This Row],[كمية الأنتاج بالقطعة]]/(Table1[[#This Row],[كمية الأنتاج بالقطعة]]+Z81+Y81),"")</f>
        <v>1</v>
      </c>
      <c r="AB81" s="4"/>
      <c r="AC81" s="51"/>
    </row>
    <row r="82" spans="1:29" s="39" customFormat="1" ht="15.75" customHeight="1">
      <c r="A82" s="50">
        <v>43523</v>
      </c>
      <c r="B82" s="3">
        <v>5270</v>
      </c>
      <c r="C82" s="4" t="str">
        <f>IFERROR(VLOOKUP(B82,المنتجات!$A:$B,2,0),"")</f>
        <v/>
      </c>
      <c r="D82" s="4" t="str">
        <f>IFERROR(VLOOKUP(B82,المنتجات!$A:$C,3,0),"")</f>
        <v/>
      </c>
      <c r="E82" s="5">
        <v>30</v>
      </c>
      <c r="F82" s="4">
        <f>IFERROR(VLOOKUP(Table1[[#This Row],[كود العامل]],العاملين!A:C,2,0),"")</f>
        <v>0</v>
      </c>
      <c r="G82" s="16">
        <f>IFERROR(VLOOKUP(Table1[[#This Row],[كود العامل]],العاملين!$A$1:$C$100,3,FALSE),"")</f>
        <v>0</v>
      </c>
      <c r="H82" s="5">
        <v>53</v>
      </c>
      <c r="I82" s="6" t="str">
        <f>IFERROR(VLOOKUP(Table1[[#This Row],[كود الصنف]],المنتجات!$D:$E,2,0),"")</f>
        <v/>
      </c>
      <c r="J82" s="6" t="str">
        <f>IFERROR(VLOOKUP(H82,المنتجات!$D:$G,4,0),"")</f>
        <v/>
      </c>
      <c r="K82" s="7">
        <v>109</v>
      </c>
      <c r="L82" s="7"/>
      <c r="M82" s="8" t="e">
        <f>IF(VLOOKUP(Table1[[#This Row],[كود الصنف]],المنتجات!$D:$K,8,0)=0,"",(VLOOKUP(Table1[[#This Row],[كود الصنف]],المنتجات!$D:$K,8,0)))</f>
        <v>#N/A</v>
      </c>
      <c r="N82" s="7">
        <f>IFERROR((Table1[[#This Row],[كمية الخامات بالكيلو]]/Table1[[#This Row],[وزن القطعة]])-Table1[[#This Row],[كمية الأنتاج بالقطعة]],0)</f>
        <v>0</v>
      </c>
      <c r="O82" s="9" t="s">
        <v>51</v>
      </c>
      <c r="P82" s="3">
        <v>200</v>
      </c>
      <c r="Q82" s="5">
        <v>20</v>
      </c>
      <c r="R82" s="10"/>
      <c r="S82" s="10"/>
      <c r="T82" s="10"/>
      <c r="U82" s="10"/>
      <c r="V82" s="10">
        <f t="shared" si="1"/>
        <v>20</v>
      </c>
      <c r="W82" s="10">
        <f>IFERROR(Table1[[#This Row],[اجمالى وقت التشغيل بالدقايق]]-Table1[[#This Row],[اجمالى وقت التوقف بالدقيقة]],"0")</f>
        <v>180</v>
      </c>
      <c r="X82" s="11">
        <f>IFERROR((Table1[[#This Row],[كمية الأنتاج بالقطعة]]*Table1[[#This Row],[الزمن المعيارى لانتاج القطعة الواحدة بالدقيقة]])/W82,0%)</f>
        <v>0</v>
      </c>
      <c r="Y82" s="12"/>
      <c r="Z82" s="4"/>
      <c r="AA82" s="13">
        <f>IFERROR(Table1[[#This Row],[كمية الأنتاج بالقطعة]]/(Table1[[#This Row],[كمية الأنتاج بالقطعة]]+Z82+Y82),"")</f>
        <v>1</v>
      </c>
      <c r="AB82" s="4"/>
      <c r="AC82" s="51"/>
    </row>
    <row r="83" spans="1:29" s="39" customFormat="1" ht="15.75" customHeight="1">
      <c r="A83" s="50">
        <v>43523</v>
      </c>
      <c r="B83" s="3">
        <v>5270</v>
      </c>
      <c r="C83" s="4" t="str">
        <f>IFERROR(VLOOKUP(B83,المنتجات!$A:$B,2,0),"")</f>
        <v/>
      </c>
      <c r="D83" s="4" t="str">
        <f>IFERROR(VLOOKUP(B83,المنتجات!$A:$C,3,0),"")</f>
        <v/>
      </c>
      <c r="E83" s="5">
        <v>30</v>
      </c>
      <c r="F83" s="4">
        <f>IFERROR(VLOOKUP(Table1[[#This Row],[كود العامل]],العاملين!A:C,2,0),"")</f>
        <v>0</v>
      </c>
      <c r="G83" s="16">
        <f>IFERROR(VLOOKUP(Table1[[#This Row],[كود العامل]],العاملين!$A$1:$C$100,3,FALSE),"")</f>
        <v>0</v>
      </c>
      <c r="H83" s="5">
        <v>52</v>
      </c>
      <c r="I83" s="6" t="str">
        <f>IFERROR(VLOOKUP(Table1[[#This Row],[كود الصنف]],المنتجات!$D:$E,2,0),"")</f>
        <v/>
      </c>
      <c r="J83" s="6" t="str">
        <f>IFERROR(VLOOKUP(H83,المنتجات!$D:$G,4,0),"")</f>
        <v/>
      </c>
      <c r="K83" s="7">
        <v>52</v>
      </c>
      <c r="L83" s="7"/>
      <c r="M83" s="8" t="e">
        <f>IF(VLOOKUP(Table1[[#This Row],[كود الصنف]],المنتجات!$D:$K,8,0)=0,"",(VLOOKUP(Table1[[#This Row],[كود الصنف]],المنتجات!$D:$K,8,0)))</f>
        <v>#N/A</v>
      </c>
      <c r="N83" s="7">
        <f>IFERROR((Table1[[#This Row],[كمية الخامات بالكيلو]]/Table1[[#This Row],[وزن القطعة]])-Table1[[#This Row],[كمية الأنتاج بالقطعة]],0)</f>
        <v>0</v>
      </c>
      <c r="O83" s="9" t="s">
        <v>51</v>
      </c>
      <c r="P83" s="3">
        <v>200</v>
      </c>
      <c r="Q83" s="5">
        <v>20</v>
      </c>
      <c r="R83" s="10">
        <v>30</v>
      </c>
      <c r="S83" s="10">
        <v>5</v>
      </c>
      <c r="T83" s="10">
        <v>10</v>
      </c>
      <c r="U83" s="10"/>
      <c r="V83" s="10">
        <f t="shared" si="1"/>
        <v>65</v>
      </c>
      <c r="W83" s="10">
        <f>IFERROR(Table1[[#This Row],[اجمالى وقت التشغيل بالدقايق]]-Table1[[#This Row],[اجمالى وقت التوقف بالدقيقة]],"0")</f>
        <v>135</v>
      </c>
      <c r="X83" s="11">
        <f>IFERROR((Table1[[#This Row],[كمية الأنتاج بالقطعة]]*Table1[[#This Row],[الزمن المعيارى لانتاج القطعة الواحدة بالدقيقة]])/W83,0%)</f>
        <v>0</v>
      </c>
      <c r="Y83" s="12"/>
      <c r="Z83" s="4"/>
      <c r="AA83" s="13">
        <f>IFERROR(Table1[[#This Row],[كمية الأنتاج بالقطعة]]/(Table1[[#This Row],[كمية الأنتاج بالقطعة]]+Z83+Y83),"")</f>
        <v>1</v>
      </c>
      <c r="AB83" s="4" t="s">
        <v>96</v>
      </c>
      <c r="AC83" s="51"/>
    </row>
    <row r="84" spans="1:29" s="39" customFormat="1" ht="15.75" customHeight="1">
      <c r="A84" s="50">
        <v>43523</v>
      </c>
      <c r="B84" s="3">
        <v>5270</v>
      </c>
      <c r="C84" s="4" t="str">
        <f>IFERROR(VLOOKUP(B84,المنتجات!$A:$B,2,0),"")</f>
        <v/>
      </c>
      <c r="D84" s="4" t="str">
        <f>IFERROR(VLOOKUP(B84,المنتجات!$A:$C,3,0),"")</f>
        <v/>
      </c>
      <c r="E84" s="5">
        <v>30</v>
      </c>
      <c r="F84" s="4">
        <f>IFERROR(VLOOKUP(Table1[[#This Row],[كود العامل]],العاملين!A:C,2,0),"")</f>
        <v>0</v>
      </c>
      <c r="G84" s="16">
        <f>IFERROR(VLOOKUP(Table1[[#This Row],[كود العامل]],العاملين!$A$1:$C$100,3,FALSE),"")</f>
        <v>0</v>
      </c>
      <c r="H84" s="5">
        <v>54</v>
      </c>
      <c r="I84" s="6" t="str">
        <f>IFERROR(VLOOKUP(Table1[[#This Row],[كود الصنف]],المنتجات!$D:$E,2,0),"")</f>
        <v/>
      </c>
      <c r="J84" s="6" t="str">
        <f>IFERROR(VLOOKUP(H84,المنتجات!$D:$G,4,0),"")</f>
        <v/>
      </c>
      <c r="K84" s="7">
        <v>24</v>
      </c>
      <c r="L84" s="7"/>
      <c r="M84" s="8" t="e">
        <f>IF(VLOOKUP(Table1[[#This Row],[كود الصنف]],المنتجات!$D:$K,8,0)=0,"",(VLOOKUP(Table1[[#This Row],[كود الصنف]],المنتجات!$D:$K,8,0)))</f>
        <v>#N/A</v>
      </c>
      <c r="N84" s="7">
        <f>IFERROR((Table1[[#This Row],[كمية الخامات بالكيلو]]/Table1[[#This Row],[وزن القطعة]])-Table1[[#This Row],[كمية الأنتاج بالقطعة]],0)</f>
        <v>0</v>
      </c>
      <c r="O84" s="9" t="s">
        <v>51</v>
      </c>
      <c r="P84" s="3">
        <v>200</v>
      </c>
      <c r="Q84" s="5">
        <v>20</v>
      </c>
      <c r="R84" s="10"/>
      <c r="S84" s="10"/>
      <c r="T84" s="10"/>
      <c r="U84" s="10"/>
      <c r="V84" s="10">
        <f t="shared" si="1"/>
        <v>20</v>
      </c>
      <c r="W84" s="10">
        <f>IFERROR(Table1[[#This Row],[اجمالى وقت التشغيل بالدقايق]]-Table1[[#This Row],[اجمالى وقت التوقف بالدقيقة]],"0")</f>
        <v>180</v>
      </c>
      <c r="X84" s="11">
        <f>IFERROR((Table1[[#This Row],[كمية الأنتاج بالقطعة]]*Table1[[#This Row],[الزمن المعيارى لانتاج القطعة الواحدة بالدقيقة]])/W84,0%)</f>
        <v>0</v>
      </c>
      <c r="Y84" s="12"/>
      <c r="Z84" s="4"/>
      <c r="AA84" s="13">
        <f>IFERROR(Table1[[#This Row],[كمية الأنتاج بالقطعة]]/(Table1[[#This Row],[كمية الأنتاج بالقطعة]]+Z84+Y84),"")</f>
        <v>1</v>
      </c>
      <c r="AB84" s="4"/>
      <c r="AC84" s="51"/>
    </row>
    <row r="85" spans="1:29" s="39" customFormat="1" ht="15.75" hidden="1" customHeight="1">
      <c r="A85" s="50">
        <v>43523</v>
      </c>
      <c r="B85" s="3">
        <v>5280</v>
      </c>
      <c r="C85" s="4" t="str">
        <f>IFERROR(VLOOKUP(B85,المنتجات!$A:$B,2,0),"")</f>
        <v/>
      </c>
      <c r="D85" s="4" t="str">
        <f>IFERROR(VLOOKUP(B85,المنتجات!$A:$C,3,0),"")</f>
        <v/>
      </c>
      <c r="E85" s="5">
        <v>40</v>
      </c>
      <c r="F85" s="4">
        <f>IFERROR(VLOOKUP(Table1[[#This Row],[كود العامل]],العاملين!A:C,2,0),"")</f>
        <v>0</v>
      </c>
      <c r="G85" s="16">
        <f>IFERROR(VLOOKUP(Table1[[#This Row],[كود العامل]],العاملين!$A$1:$C$100,3,FALSE),"")</f>
        <v>0</v>
      </c>
      <c r="H85" s="5">
        <v>63</v>
      </c>
      <c r="I85" s="6" t="str">
        <f>IFERROR(VLOOKUP(Table1[[#This Row],[كود الصنف]],المنتجات!$D:$E,2,0),"")</f>
        <v/>
      </c>
      <c r="J85" s="6" t="str">
        <f>IFERROR(VLOOKUP(H85,المنتجات!$D:$G,4,0),"")</f>
        <v/>
      </c>
      <c r="K85" s="7">
        <v>700</v>
      </c>
      <c r="L85" s="7"/>
      <c r="M85" s="8" t="e">
        <f>IF(VLOOKUP(Table1[[#This Row],[كود الصنف]],المنتجات!$D:$K,8,0)=0,"",(VLOOKUP(Table1[[#This Row],[كود الصنف]],المنتجات!$D:$K,8,0)))</f>
        <v>#N/A</v>
      </c>
      <c r="N85" s="7">
        <f>IFERROR((Table1[[#This Row],[كمية الخامات بالكيلو]]/Table1[[#This Row],[وزن القطعة]])-Table1[[#This Row],[كمية الأنتاج بالقطعة]],0)</f>
        <v>0</v>
      </c>
      <c r="O85" s="9" t="s">
        <v>51</v>
      </c>
      <c r="P85" s="3">
        <v>300</v>
      </c>
      <c r="Q85" s="5">
        <v>30</v>
      </c>
      <c r="R85" s="10"/>
      <c r="S85" s="10">
        <v>10</v>
      </c>
      <c r="T85" s="10">
        <v>10</v>
      </c>
      <c r="U85" s="10"/>
      <c r="V85" s="10">
        <f t="shared" si="1"/>
        <v>50</v>
      </c>
      <c r="W85" s="10">
        <f>IFERROR(Table1[[#This Row],[اجمالى وقت التشغيل بالدقايق]]-Table1[[#This Row],[اجمالى وقت التوقف بالدقيقة]],"0")</f>
        <v>250</v>
      </c>
      <c r="X85" s="11">
        <f>IFERROR((Table1[[#This Row],[كمية الأنتاج بالقطعة]]*Table1[[#This Row],[الزمن المعيارى لانتاج القطعة الواحدة بالدقيقة]])/W85,0%)</f>
        <v>0</v>
      </c>
      <c r="Y85" s="12"/>
      <c r="Z85" s="4"/>
      <c r="AA85" s="13">
        <f>IFERROR(Table1[[#This Row],[كمية الأنتاج بالقطعة]]/(Table1[[#This Row],[كمية الأنتاج بالقطعة]]+Z85+Y85),"")</f>
        <v>1</v>
      </c>
      <c r="AB85" s="4"/>
      <c r="AC85" s="51"/>
    </row>
    <row r="86" spans="1:29" s="39" customFormat="1" ht="15.75" hidden="1" customHeight="1">
      <c r="A86" s="50">
        <v>43523</v>
      </c>
      <c r="B86" s="3">
        <v>5280</v>
      </c>
      <c r="C86" s="4" t="str">
        <f>IFERROR(VLOOKUP(B86,المنتجات!$A:$B,2,0),"")</f>
        <v/>
      </c>
      <c r="D86" s="4" t="str">
        <f>IFERROR(VLOOKUP(B86,المنتجات!$A:$C,3,0),"")</f>
        <v/>
      </c>
      <c r="E86" s="5">
        <v>40</v>
      </c>
      <c r="F86" s="4">
        <f>IFERROR(VLOOKUP(Table1[[#This Row],[كود العامل]],العاملين!A:C,2,0),"")</f>
        <v>0</v>
      </c>
      <c r="G86" s="16">
        <f>IFERROR(VLOOKUP(Table1[[#This Row],[كود العامل]],العاملين!$A$1:$C$100,3,FALSE),"")</f>
        <v>0</v>
      </c>
      <c r="H86" s="5">
        <v>64</v>
      </c>
      <c r="I86" s="6" t="str">
        <f>IFERROR(VLOOKUP(Table1[[#This Row],[كود الصنف]],المنتجات!$D:$E,2,0),"")</f>
        <v/>
      </c>
      <c r="J86" s="6" t="str">
        <f>IFERROR(VLOOKUP(H86,المنتجات!$D:$G,4,0),"")</f>
        <v/>
      </c>
      <c r="K86" s="7">
        <v>700</v>
      </c>
      <c r="L86" s="7"/>
      <c r="M86" s="8" t="e">
        <f>IF(VLOOKUP(Table1[[#This Row],[كود الصنف]],المنتجات!$D:$K,8,0)=0,"",(VLOOKUP(Table1[[#This Row],[كود الصنف]],المنتجات!$D:$K,8,0)))</f>
        <v>#N/A</v>
      </c>
      <c r="N86" s="7">
        <f>IFERROR((Table1[[#This Row],[كمية الخامات بالكيلو]]/Table1[[#This Row],[وزن القطعة]])-Table1[[#This Row],[كمية الأنتاج بالقطعة]],0)</f>
        <v>0</v>
      </c>
      <c r="O86" s="9" t="s">
        <v>51</v>
      </c>
      <c r="P86" s="3">
        <v>300</v>
      </c>
      <c r="Q86" s="5">
        <v>30</v>
      </c>
      <c r="R86" s="10"/>
      <c r="S86" s="10">
        <v>10</v>
      </c>
      <c r="T86" s="10">
        <v>10</v>
      </c>
      <c r="U86" s="10"/>
      <c r="V86" s="10">
        <f t="shared" si="1"/>
        <v>50</v>
      </c>
      <c r="W86" s="10">
        <f>IFERROR(Table1[[#This Row],[اجمالى وقت التشغيل بالدقايق]]-Table1[[#This Row],[اجمالى وقت التوقف بالدقيقة]],"0")</f>
        <v>250</v>
      </c>
      <c r="X86" s="11">
        <f>IFERROR((Table1[[#This Row],[كمية الأنتاج بالقطعة]]*Table1[[#This Row],[الزمن المعيارى لانتاج القطعة الواحدة بالدقيقة]])/W86,0%)</f>
        <v>0</v>
      </c>
      <c r="Y86" s="12"/>
      <c r="Z86" s="4"/>
      <c r="AA86" s="13">
        <f>IFERROR(Table1[[#This Row],[كمية الأنتاج بالقطعة]]/(Table1[[#This Row],[كمية الأنتاج بالقطعة]]+Z86+Y86),"")</f>
        <v>1</v>
      </c>
      <c r="AB86" s="4" t="s">
        <v>89</v>
      </c>
      <c r="AC86" s="51"/>
    </row>
    <row r="87" spans="1:29" s="39" customFormat="1" ht="15.75" hidden="1" customHeight="1">
      <c r="A87" s="50">
        <v>43523</v>
      </c>
      <c r="B87" s="3">
        <v>5290</v>
      </c>
      <c r="C87" s="4" t="str">
        <f>IFERROR(VLOOKUP(B87,المنتجات!$A:$B,2,0),"")</f>
        <v/>
      </c>
      <c r="D87" s="4" t="str">
        <f>IFERROR(VLOOKUP(B87,المنتجات!$A:$C,3,0),"")</f>
        <v/>
      </c>
      <c r="E87" s="5">
        <v>32</v>
      </c>
      <c r="F87" s="4">
        <f>IFERROR(VLOOKUP(Table1[[#This Row],[كود العامل]],العاملين!A:C,2,0),"")</f>
        <v>0</v>
      </c>
      <c r="G87" s="16">
        <f>IFERROR(VLOOKUP(Table1[[#This Row],[كود العامل]],العاملين!$A$1:$C$100,3,FALSE),"")</f>
        <v>0</v>
      </c>
      <c r="H87" s="5">
        <v>65</v>
      </c>
      <c r="I87" s="6" t="str">
        <f>IFERROR(VLOOKUP(Table1[[#This Row],[كود الصنف]],المنتجات!$D:$E,2,0),"")</f>
        <v/>
      </c>
      <c r="J87" s="6" t="str">
        <f>IFERROR(VLOOKUP(H87,المنتجات!$D:$G,4,0),"")</f>
        <v/>
      </c>
      <c r="K87" s="7">
        <v>2304</v>
      </c>
      <c r="L87" s="7"/>
      <c r="M87" s="8" t="e">
        <f>IF(VLOOKUP(Table1[[#This Row],[كود الصنف]],المنتجات!$D:$K,8,0)=0,"",(VLOOKUP(Table1[[#This Row],[كود الصنف]],المنتجات!$D:$K,8,0)))</f>
        <v>#N/A</v>
      </c>
      <c r="N87" s="7">
        <f>IFERROR((Table1[[#This Row],[كمية الخامات بالكيلو]]/Table1[[#This Row],[وزن القطعة]])-Table1[[#This Row],[كمية الأنتاج بالقطعة]],0)</f>
        <v>0</v>
      </c>
      <c r="O87" s="9" t="s">
        <v>51</v>
      </c>
      <c r="P87" s="26">
        <f>IFERROR(VLOOKUP(Table1[[#This Row],[كود العامل]],العاملين!$A$1:$D$100,4,0),"")</f>
        <v>0</v>
      </c>
      <c r="Q87" s="5">
        <f>IF(Table1[[#This Row],[كود العامل]]&gt;0,60,"")</f>
        <v>60</v>
      </c>
      <c r="R87" s="10"/>
      <c r="S87" s="10"/>
      <c r="T87" s="10"/>
      <c r="U87" s="10"/>
      <c r="V87" s="10">
        <f t="shared" si="1"/>
        <v>60</v>
      </c>
      <c r="W87" s="10">
        <f>IFERROR(Table1[[#This Row],[اجمالى وقت التشغيل بالدقايق]]-Table1[[#This Row],[اجمالى وقت التوقف بالدقيقة]],"0")</f>
        <v>-60</v>
      </c>
      <c r="X87" s="11">
        <f>IFERROR((Table1[[#This Row],[كمية الأنتاج بالقطعة]]*Table1[[#This Row],[الزمن المعيارى لانتاج القطعة الواحدة بالدقيقة]])/W87,0%)</f>
        <v>0</v>
      </c>
      <c r="Y87" s="12"/>
      <c r="Z87" s="4"/>
      <c r="AA87" s="13">
        <f>IFERROR(Table1[[#This Row],[كمية الأنتاج بالقطعة]]/(Table1[[#This Row],[كمية الأنتاج بالقطعة]]+Z87+Y87),"")</f>
        <v>1</v>
      </c>
      <c r="AB87" s="4"/>
      <c r="AC87" s="51"/>
    </row>
    <row r="88" spans="1:29" s="39" customFormat="1" ht="15.75" hidden="1" customHeight="1">
      <c r="A88" s="50">
        <v>43523</v>
      </c>
      <c r="B88" s="3">
        <v>5291</v>
      </c>
      <c r="C88" s="4" t="str">
        <f>IFERROR(VLOOKUP(B88,المنتجات!$A:$B,2,0),"")</f>
        <v/>
      </c>
      <c r="D88" s="4" t="str">
        <f>IFERROR(VLOOKUP(B88,المنتجات!$A:$C,3,0),"")</f>
        <v/>
      </c>
      <c r="E88" s="5">
        <v>20</v>
      </c>
      <c r="F88" s="4">
        <f>IFERROR(VLOOKUP(Table1[[#This Row],[كود العامل]],العاملين!A:C,2,0),"")</f>
        <v>0</v>
      </c>
      <c r="G88" s="16">
        <f>IFERROR(VLOOKUP(Table1[[#This Row],[كود العامل]],العاملين!$A$1:$C$100,3,FALSE),"")</f>
        <v>0</v>
      </c>
      <c r="H88" s="5">
        <v>60</v>
      </c>
      <c r="I88" s="6" t="str">
        <f>IFERROR(VLOOKUP(Table1[[#This Row],[كود الصنف]],المنتجات!$D:$E,2,0),"")</f>
        <v/>
      </c>
      <c r="J88" s="6" t="str">
        <f>IFERROR(VLOOKUP(H88,المنتجات!$D:$G,4,0),"")</f>
        <v/>
      </c>
      <c r="K88" s="7">
        <v>2304</v>
      </c>
      <c r="L88" s="7"/>
      <c r="M88" s="8" t="e">
        <f>IF(VLOOKUP(Table1[[#This Row],[كود الصنف]],المنتجات!$D:$K,8,0)=0,"",(VLOOKUP(Table1[[#This Row],[كود الصنف]],المنتجات!$D:$K,8,0)))</f>
        <v>#N/A</v>
      </c>
      <c r="N88" s="7">
        <f>IFERROR((Table1[[#This Row],[كمية الخامات بالكيلو]]/Table1[[#This Row],[وزن القطعة]])-Table1[[#This Row],[كمية الأنتاج بالقطعة]],0)</f>
        <v>0</v>
      </c>
      <c r="O88" s="9" t="s">
        <v>51</v>
      </c>
      <c r="P88" s="26">
        <f>IFERROR(VLOOKUP(Table1[[#This Row],[كود العامل]],العاملين!$A$1:$D$100,4,0),"")</f>
        <v>0</v>
      </c>
      <c r="Q88" s="5">
        <f>IF(Table1[[#This Row],[كود العامل]]&gt;0,60,"")</f>
        <v>60</v>
      </c>
      <c r="R88" s="10"/>
      <c r="S88" s="10"/>
      <c r="T88" s="10"/>
      <c r="U88" s="10"/>
      <c r="V88" s="10">
        <f t="shared" si="1"/>
        <v>60</v>
      </c>
      <c r="W88" s="10">
        <f>IFERROR(Table1[[#This Row],[اجمالى وقت التشغيل بالدقايق]]-Table1[[#This Row],[اجمالى وقت التوقف بالدقيقة]],"0")</f>
        <v>-60</v>
      </c>
      <c r="X88" s="11">
        <f>IFERROR((Table1[[#This Row],[كمية الأنتاج بالقطعة]]*Table1[[#This Row],[الزمن المعيارى لانتاج القطعة الواحدة بالدقيقة]])/W88,0%)</f>
        <v>0</v>
      </c>
      <c r="Y88" s="12"/>
      <c r="Z88" s="4"/>
      <c r="AA88" s="13">
        <f>IFERROR(Table1[[#This Row],[كمية الأنتاج بالقطعة]]/(Table1[[#This Row],[كمية الأنتاج بالقطعة]]+Z88+Y88),"")</f>
        <v>1</v>
      </c>
      <c r="AB88" s="4"/>
      <c r="AC88" s="51"/>
    </row>
    <row r="89" spans="1:29" s="39" customFormat="1" ht="15.75" hidden="1" customHeight="1">
      <c r="A89" s="50">
        <v>43523</v>
      </c>
      <c r="B89" s="3">
        <v>5300</v>
      </c>
      <c r="C89" s="4" t="str">
        <f>IFERROR(VLOOKUP(B89,المنتجات!$A:$B,2,0),"")</f>
        <v/>
      </c>
      <c r="D89" s="4" t="str">
        <f>IFERROR(VLOOKUP(B89,المنتجات!$A:$C,3,0),"")</f>
        <v/>
      </c>
      <c r="E89" s="5">
        <v>28</v>
      </c>
      <c r="F89" s="4">
        <f>IFERROR(VLOOKUP(Table1[[#This Row],[كود العامل]],العاملين!A:C,2,0),"")</f>
        <v>0</v>
      </c>
      <c r="G89" s="16">
        <f>IFERROR(VLOOKUP(Table1[[#This Row],[كود العامل]],العاملين!$A$1:$C$100,3,FALSE),"")</f>
        <v>0</v>
      </c>
      <c r="H89" s="5">
        <v>60</v>
      </c>
      <c r="I89" s="6" t="str">
        <f>IFERROR(VLOOKUP(Table1[[#This Row],[كود الصنف]],المنتجات!$D:$E,2,0),"")</f>
        <v/>
      </c>
      <c r="J89" s="6" t="str">
        <f>IFERROR(VLOOKUP(H89,المنتجات!$D:$G,4,0),"")</f>
        <v/>
      </c>
      <c r="K89" s="7">
        <v>2304</v>
      </c>
      <c r="L89" s="7"/>
      <c r="M89" s="8" t="e">
        <f>IF(VLOOKUP(Table1[[#This Row],[كود الصنف]],المنتجات!$D:$K,8,0)=0,"",(VLOOKUP(Table1[[#This Row],[كود الصنف]],المنتجات!$D:$K,8,0)))</f>
        <v>#N/A</v>
      </c>
      <c r="N89" s="7">
        <f>IFERROR((Table1[[#This Row],[كمية الخامات بالكيلو]]/Table1[[#This Row],[وزن القطعة]])-Table1[[#This Row],[كمية الأنتاج بالقطعة]],0)</f>
        <v>0</v>
      </c>
      <c r="O89" s="9" t="s">
        <v>51</v>
      </c>
      <c r="P89" s="26">
        <f>IFERROR(VLOOKUP(Table1[[#This Row],[كود العامل]],العاملين!$A$1:$D$100,4,0),"")</f>
        <v>0</v>
      </c>
      <c r="Q89" s="5">
        <f>IF(Table1[[#This Row],[كود العامل]]&gt;0,60,"")</f>
        <v>60</v>
      </c>
      <c r="R89" s="10"/>
      <c r="S89" s="10"/>
      <c r="T89" s="10"/>
      <c r="U89" s="10"/>
      <c r="V89" s="10">
        <f t="shared" si="1"/>
        <v>60</v>
      </c>
      <c r="W89" s="10">
        <f>IFERROR(Table1[[#This Row],[اجمالى وقت التشغيل بالدقايق]]-Table1[[#This Row],[اجمالى وقت التوقف بالدقيقة]],"0")</f>
        <v>-60</v>
      </c>
      <c r="X89" s="11">
        <f>IFERROR((Table1[[#This Row],[كمية الأنتاج بالقطعة]]*Table1[[#This Row],[الزمن المعيارى لانتاج القطعة الواحدة بالدقيقة]])/W89,0%)</f>
        <v>0</v>
      </c>
      <c r="Y89" s="12"/>
      <c r="Z89" s="4"/>
      <c r="AA89" s="13">
        <f>IFERROR(Table1[[#This Row],[كمية الأنتاج بالقطعة]]/(Table1[[#This Row],[كمية الأنتاج بالقطعة]]+Z89+Y89),"")</f>
        <v>1</v>
      </c>
      <c r="AB89" s="4"/>
      <c r="AC89" s="51"/>
    </row>
    <row r="90" spans="1:29" s="39" customFormat="1" ht="15.75" hidden="1" customHeight="1">
      <c r="A90" s="50">
        <v>43523</v>
      </c>
      <c r="B90" s="3">
        <v>5301</v>
      </c>
      <c r="C90" s="4" t="str">
        <f>IFERROR(VLOOKUP(B90,المنتجات!$A:$B,2,0),"")</f>
        <v/>
      </c>
      <c r="D90" s="4" t="str">
        <f>IFERROR(VLOOKUP(B90,المنتجات!$A:$C,3,0),"")</f>
        <v/>
      </c>
      <c r="E90" s="5">
        <v>36</v>
      </c>
      <c r="F90" s="4">
        <f>IFERROR(VLOOKUP(Table1[[#This Row],[كود العامل]],العاملين!A:C,2,0),"")</f>
        <v>0</v>
      </c>
      <c r="G90" s="16">
        <f>IFERROR(VLOOKUP(Table1[[#This Row],[كود العامل]],العاملين!$A$1:$C$100,3,FALSE),"")</f>
        <v>0</v>
      </c>
      <c r="H90" s="5">
        <v>62</v>
      </c>
      <c r="I90" s="6" t="str">
        <f>IFERROR(VLOOKUP(Table1[[#This Row],[كود الصنف]],المنتجات!$D:$E,2,0),"")</f>
        <v/>
      </c>
      <c r="J90" s="6" t="str">
        <f>IFERROR(VLOOKUP(H90,المنتجات!$D:$G,4,0),"")</f>
        <v/>
      </c>
      <c r="K90" s="7">
        <v>1400</v>
      </c>
      <c r="L90" s="7"/>
      <c r="M90" s="8" t="e">
        <f>IF(VLOOKUP(Table1[[#This Row],[كود الصنف]],المنتجات!$D:$K,8,0)=0,"",(VLOOKUP(Table1[[#This Row],[كود الصنف]],المنتجات!$D:$K,8,0)))</f>
        <v>#N/A</v>
      </c>
      <c r="N90" s="7">
        <f>IFERROR((Table1[[#This Row],[كمية الخامات بالكيلو]]/Table1[[#This Row],[وزن القطعة]])-Table1[[#This Row],[كمية الأنتاج بالقطعة]],0)</f>
        <v>0</v>
      </c>
      <c r="O90" s="9" t="s">
        <v>51</v>
      </c>
      <c r="P90" s="26">
        <f>IFERROR(VLOOKUP(Table1[[#This Row],[كود العامل]],العاملين!$A$1:$D$100,4,0),"")</f>
        <v>0</v>
      </c>
      <c r="Q90" s="5">
        <f>IF(Table1[[#This Row],[كود العامل]]&gt;0,60,"")</f>
        <v>60</v>
      </c>
      <c r="R90" s="10"/>
      <c r="S90" s="10"/>
      <c r="T90" s="10"/>
      <c r="U90" s="10"/>
      <c r="V90" s="10">
        <f t="shared" si="1"/>
        <v>60</v>
      </c>
      <c r="W90" s="10">
        <f>IFERROR(Table1[[#This Row],[اجمالى وقت التشغيل بالدقايق]]-Table1[[#This Row],[اجمالى وقت التوقف بالدقيقة]],"0")</f>
        <v>-60</v>
      </c>
      <c r="X90" s="11">
        <f>IFERROR((Table1[[#This Row],[كمية الأنتاج بالقطعة]]*Table1[[#This Row],[الزمن المعيارى لانتاج القطعة الواحدة بالدقيقة]])/W90,0%)</f>
        <v>0</v>
      </c>
      <c r="Y90" s="12"/>
      <c r="Z90" s="4"/>
      <c r="AA90" s="13">
        <f>IFERROR(Table1[[#This Row],[كمية الأنتاج بالقطعة]]/(Table1[[#This Row],[كمية الأنتاج بالقطعة]]+Z90+Y90),"")</f>
        <v>1</v>
      </c>
      <c r="AB90" s="4"/>
      <c r="AC90" s="51"/>
    </row>
    <row r="91" spans="1:29" s="39" customFormat="1" ht="15.75" hidden="1" customHeight="1">
      <c r="A91" s="50">
        <v>43523</v>
      </c>
      <c r="B91" s="3">
        <v>5302</v>
      </c>
      <c r="C91" s="4" t="str">
        <f>IFERROR(VLOOKUP(B91,المنتجات!$A:$B,2,0),"")</f>
        <v/>
      </c>
      <c r="D91" s="4" t="str">
        <f>IFERROR(VLOOKUP(B91,المنتجات!$A:$C,3,0),"")</f>
        <v/>
      </c>
      <c r="E91" s="5">
        <v>44</v>
      </c>
      <c r="F91" s="4">
        <f>IFERROR(VLOOKUP(Table1[[#This Row],[كود العامل]],العاملين!A:C,2,0),"")</f>
        <v>0</v>
      </c>
      <c r="G91" s="16">
        <f>IFERROR(VLOOKUP(Table1[[#This Row],[كود العامل]],العاملين!$A$1:$C$100,3,FALSE),"")</f>
        <v>0</v>
      </c>
      <c r="H91" s="5">
        <v>62</v>
      </c>
      <c r="I91" s="6" t="str">
        <f>IFERROR(VLOOKUP(Table1[[#This Row],[كود الصنف]],المنتجات!$D:$E,2,0),"")</f>
        <v/>
      </c>
      <c r="J91" s="6" t="str">
        <f>IFERROR(VLOOKUP(H91,المنتجات!$D:$G,4,0),"")</f>
        <v/>
      </c>
      <c r="K91" s="7">
        <v>1000</v>
      </c>
      <c r="L91" s="7"/>
      <c r="M91" s="8" t="e">
        <f>IF(VLOOKUP(Table1[[#This Row],[كود الصنف]],المنتجات!$D:$K,8,0)=0,"",(VLOOKUP(Table1[[#This Row],[كود الصنف]],المنتجات!$D:$K,8,0)))</f>
        <v>#N/A</v>
      </c>
      <c r="N91" s="7">
        <f>IFERROR((Table1[[#This Row],[كمية الخامات بالكيلو]]/Table1[[#This Row],[وزن القطعة]])-Table1[[#This Row],[كمية الأنتاج بالقطعة]],0)</f>
        <v>0</v>
      </c>
      <c r="O91" s="9" t="s">
        <v>51</v>
      </c>
      <c r="P91" s="3">
        <v>300</v>
      </c>
      <c r="Q91" s="5">
        <v>30</v>
      </c>
      <c r="R91" s="10"/>
      <c r="S91" s="10">
        <v>10</v>
      </c>
      <c r="T91" s="10">
        <v>10</v>
      </c>
      <c r="U91" s="10"/>
      <c r="V91" s="10">
        <f t="shared" si="1"/>
        <v>50</v>
      </c>
      <c r="W91" s="10">
        <f>IFERROR(Table1[[#This Row],[اجمالى وقت التشغيل بالدقايق]]-Table1[[#This Row],[اجمالى وقت التوقف بالدقيقة]],"0")</f>
        <v>250</v>
      </c>
      <c r="X91" s="11">
        <f>IFERROR((Table1[[#This Row],[كمية الأنتاج بالقطعة]]*Table1[[#This Row],[الزمن المعيارى لانتاج القطعة الواحدة بالدقيقة]])/W91,0%)</f>
        <v>0</v>
      </c>
      <c r="Y91" s="12"/>
      <c r="Z91" s="4"/>
      <c r="AA91" s="13">
        <f>IFERROR(Table1[[#This Row],[كمية الأنتاج بالقطعة]]/(Table1[[#This Row],[كمية الأنتاج بالقطعة]]+Z91+Y91),"")</f>
        <v>1</v>
      </c>
      <c r="AB91" s="4"/>
      <c r="AC91" s="51"/>
    </row>
    <row r="92" spans="1:29" s="39" customFormat="1" ht="15.75" hidden="1" customHeight="1">
      <c r="A92" s="50">
        <v>43523</v>
      </c>
      <c r="B92" s="3">
        <v>5302</v>
      </c>
      <c r="C92" s="4" t="str">
        <f>IFERROR(VLOOKUP(B92,المنتجات!$A:$B,2,0),"")</f>
        <v/>
      </c>
      <c r="D92" s="4" t="str">
        <f>IFERROR(VLOOKUP(B92,المنتجات!$A:$C,3,0),"")</f>
        <v/>
      </c>
      <c r="E92" s="5">
        <v>44</v>
      </c>
      <c r="F92" s="4">
        <f>IFERROR(VLOOKUP(Table1[[#This Row],[كود العامل]],العاملين!A:C,2,0),"")</f>
        <v>0</v>
      </c>
      <c r="G92" s="16">
        <f>IFERROR(VLOOKUP(Table1[[#This Row],[كود العامل]],العاملين!$A$1:$C$100,3,FALSE),"")</f>
        <v>0</v>
      </c>
      <c r="H92" s="5">
        <v>61</v>
      </c>
      <c r="I92" s="6" t="str">
        <f>IFERROR(VLOOKUP(Table1[[#This Row],[كود الصنف]],المنتجات!$D:$E,2,0),"")</f>
        <v/>
      </c>
      <c r="J92" s="6" t="str">
        <f>IFERROR(VLOOKUP(H92,المنتجات!$D:$G,4,0),"")</f>
        <v/>
      </c>
      <c r="K92" s="7">
        <v>800</v>
      </c>
      <c r="L92" s="7"/>
      <c r="M92" s="8" t="e">
        <f>IF(VLOOKUP(Table1[[#This Row],[كود الصنف]],المنتجات!$D:$K,8,0)=0,"",(VLOOKUP(Table1[[#This Row],[كود الصنف]],المنتجات!$D:$K,8,0)))</f>
        <v>#N/A</v>
      </c>
      <c r="N92" s="7">
        <f>IFERROR((Table1[[#This Row],[كمية الخامات بالكيلو]]/Table1[[#This Row],[وزن القطعة]])-Table1[[#This Row],[كمية الأنتاج بالقطعة]],0)</f>
        <v>0</v>
      </c>
      <c r="O92" s="9" t="s">
        <v>51</v>
      </c>
      <c r="P92" s="3">
        <v>300</v>
      </c>
      <c r="Q92" s="5">
        <v>30</v>
      </c>
      <c r="R92" s="10"/>
      <c r="S92" s="10">
        <v>10</v>
      </c>
      <c r="T92" s="10">
        <v>10</v>
      </c>
      <c r="U92" s="10"/>
      <c r="V92" s="10">
        <f t="shared" si="1"/>
        <v>50</v>
      </c>
      <c r="W92" s="10">
        <f>IFERROR(Table1[[#This Row],[اجمالى وقت التشغيل بالدقايق]]-Table1[[#This Row],[اجمالى وقت التوقف بالدقيقة]],"0")</f>
        <v>250</v>
      </c>
      <c r="X92" s="11">
        <f>IFERROR((Table1[[#This Row],[كمية الأنتاج بالقطعة]]*Table1[[#This Row],[الزمن المعيارى لانتاج القطعة الواحدة بالدقيقة]])/W92,0%)</f>
        <v>0</v>
      </c>
      <c r="Y92" s="12"/>
      <c r="Z92" s="4"/>
      <c r="AA92" s="13">
        <f>IFERROR(Table1[[#This Row],[كمية الأنتاج بالقطعة]]/(Table1[[#This Row],[كمية الأنتاج بالقطعة]]+Z92+Y92),"")</f>
        <v>1</v>
      </c>
      <c r="AB92" s="4"/>
      <c r="AC92" s="51"/>
    </row>
    <row r="93" spans="1:29" s="39" customFormat="1" ht="15.75" hidden="1" customHeight="1">
      <c r="A93" s="50">
        <v>43523</v>
      </c>
      <c r="B93" s="3">
        <v>5360</v>
      </c>
      <c r="C93" s="4" t="str">
        <f>IFERROR(VLOOKUP(B93,المنتجات!$A:$B,2,0),"")</f>
        <v/>
      </c>
      <c r="D93" s="4" t="str">
        <f>IFERROR(VLOOKUP(B93,المنتجات!$A:$C,3,0),"")</f>
        <v/>
      </c>
      <c r="E93" s="5">
        <v>48</v>
      </c>
      <c r="F93" s="4">
        <f>IFERROR(VLOOKUP(Table1[[#This Row],[كود العامل]],العاملين!A:C,2,0),"")</f>
        <v>0</v>
      </c>
      <c r="G93" s="16">
        <f>IFERROR(VLOOKUP(Table1[[#This Row],[كود العامل]],العاملين!$A$1:$C$100,3,FALSE),"")</f>
        <v>0</v>
      </c>
      <c r="H93" s="5">
        <v>84</v>
      </c>
      <c r="I93" s="6" t="str">
        <f>IFERROR(VLOOKUP(Table1[[#This Row],[كود الصنف]],المنتجات!$D:$E,2,0),"")</f>
        <v/>
      </c>
      <c r="J93" s="6" t="str">
        <f>IFERROR(VLOOKUP(H93,المنتجات!$D:$G,4,0),"")</f>
        <v/>
      </c>
      <c r="K93" s="7">
        <v>28200</v>
      </c>
      <c r="L93" s="7"/>
      <c r="M93" s="8" t="e">
        <f>IF(VLOOKUP(Table1[[#This Row],[كود الصنف]],المنتجات!$D:$K,8,0)=0,"",(VLOOKUP(Table1[[#This Row],[كود الصنف]],المنتجات!$D:$K,8,0)))</f>
        <v>#N/A</v>
      </c>
      <c r="N93" s="7">
        <f>IFERROR((Table1[[#This Row],[كمية الخامات بالكيلو]]/Table1[[#This Row],[وزن القطعة]])-Table1[[#This Row],[كمية الأنتاج بالقطعة]],0)</f>
        <v>0</v>
      </c>
      <c r="O93" s="9" t="s">
        <v>51</v>
      </c>
      <c r="P93" s="26">
        <f>IFERROR(VLOOKUP(Table1[[#This Row],[كود العامل]],العاملين!$A$1:$D$100,4,0),"")</f>
        <v>0</v>
      </c>
      <c r="Q93" s="5">
        <f>IF(Table1[[#This Row],[كود العامل]]&gt;0,60,"")</f>
        <v>60</v>
      </c>
      <c r="R93" s="10">
        <v>20</v>
      </c>
      <c r="S93" s="10">
        <v>10</v>
      </c>
      <c r="T93" s="10"/>
      <c r="U93" s="10"/>
      <c r="V93" s="10">
        <f t="shared" si="1"/>
        <v>90</v>
      </c>
      <c r="W93" s="10">
        <f>IFERROR(Table1[[#This Row],[اجمالى وقت التشغيل بالدقايق]]-Table1[[#This Row],[اجمالى وقت التوقف بالدقيقة]],"0")</f>
        <v>-90</v>
      </c>
      <c r="X93" s="11">
        <f>IFERROR((Table1[[#This Row],[كمية الأنتاج بالقطعة]]*Table1[[#This Row],[الزمن المعيارى لانتاج القطعة الواحدة بالدقيقة]])/W93,0%)</f>
        <v>0</v>
      </c>
      <c r="Y93" s="12"/>
      <c r="Z93" s="4"/>
      <c r="AA93" s="13">
        <f>IFERROR(Table1[[#This Row],[كمية الأنتاج بالقطعة]]/(Table1[[#This Row],[كمية الأنتاج بالقطعة]]+Z93+Y93),"")</f>
        <v>1</v>
      </c>
      <c r="AB93" s="4" t="s">
        <v>88</v>
      </c>
      <c r="AC93" s="51"/>
    </row>
    <row r="94" spans="1:29" s="39" customFormat="1" ht="15.75" hidden="1" customHeight="1">
      <c r="A94" s="50">
        <v>43523</v>
      </c>
      <c r="B94" s="3">
        <v>5360</v>
      </c>
      <c r="C94" s="4" t="str">
        <f>IFERROR(VLOOKUP(B94,المنتجات!$A:$B,2,0),"")</f>
        <v/>
      </c>
      <c r="D94" s="4" t="str">
        <f>IFERROR(VLOOKUP(B94,المنتجات!$A:$C,3,0),"")</f>
        <v/>
      </c>
      <c r="E94" s="5">
        <v>2</v>
      </c>
      <c r="F94" s="4">
        <f>IFERROR(VLOOKUP(Table1[[#This Row],[كود العامل]],العاملين!A:C,2,0),"")</f>
        <v>0</v>
      </c>
      <c r="G94" s="16">
        <f>IFERROR(VLOOKUP(Table1[[#This Row],[كود العامل]],العاملين!$A$1:$C$100,3,FALSE),"")</f>
        <v>0</v>
      </c>
      <c r="H94" s="5">
        <v>84</v>
      </c>
      <c r="I94" s="6" t="str">
        <f>IFERROR(VLOOKUP(Table1[[#This Row],[كود الصنف]],المنتجات!$D:$E,2,0),"")</f>
        <v/>
      </c>
      <c r="J94" s="6" t="str">
        <f>IFERROR(VLOOKUP(H94,المنتجات!$D:$G,4,0),"")</f>
        <v/>
      </c>
      <c r="K94" s="7">
        <v>28200</v>
      </c>
      <c r="L94" s="7"/>
      <c r="M94" s="8" t="e">
        <f>IF(VLOOKUP(Table1[[#This Row],[كود الصنف]],المنتجات!$D:$K,8,0)=0,"",(VLOOKUP(Table1[[#This Row],[كود الصنف]],المنتجات!$D:$K,8,0)))</f>
        <v>#N/A</v>
      </c>
      <c r="N94" s="7">
        <f>IFERROR((Table1[[#This Row],[كمية الخامات بالكيلو]]/Table1[[#This Row],[وزن القطعة]])-Table1[[#This Row],[كمية الأنتاج بالقطعة]],0)</f>
        <v>0</v>
      </c>
      <c r="O94" s="9" t="s">
        <v>51</v>
      </c>
      <c r="P94" s="26">
        <f>IFERROR(VLOOKUP(Table1[[#This Row],[كود العامل]],العاملين!$A$1:$D$100,4,0),"")</f>
        <v>0</v>
      </c>
      <c r="Q94" s="5">
        <f>IF(Table1[[#This Row],[كود العامل]]&gt;0,60,"")</f>
        <v>60</v>
      </c>
      <c r="R94" s="10">
        <v>20</v>
      </c>
      <c r="S94" s="10">
        <v>10</v>
      </c>
      <c r="T94" s="10"/>
      <c r="U94" s="10"/>
      <c r="V94" s="10">
        <f t="shared" si="1"/>
        <v>90</v>
      </c>
      <c r="W94" s="10">
        <f>IFERROR(Table1[[#This Row],[اجمالى وقت التشغيل بالدقايق]]-Table1[[#This Row],[اجمالى وقت التوقف بالدقيقة]],"0")</f>
        <v>-90</v>
      </c>
      <c r="X94" s="11">
        <f>IFERROR((Table1[[#This Row],[كمية الأنتاج بالقطعة]]*Table1[[#This Row],[الزمن المعيارى لانتاج القطعة الواحدة بالدقيقة]])/W94,0%)</f>
        <v>0</v>
      </c>
      <c r="Y94" s="12"/>
      <c r="Z94" s="4"/>
      <c r="AA94" s="13">
        <f>IFERROR(Table1[[#This Row],[كمية الأنتاج بالقطعة]]/(Table1[[#This Row],[كمية الأنتاج بالقطعة]]+Z94+Y94),"")</f>
        <v>1</v>
      </c>
      <c r="AB94" s="4" t="s">
        <v>88</v>
      </c>
      <c r="AC94" s="51"/>
    </row>
    <row r="95" spans="1:29" s="39" customFormat="1" ht="15.75" hidden="1" customHeight="1">
      <c r="A95" s="50">
        <v>43523</v>
      </c>
      <c r="B95" s="3">
        <v>5360</v>
      </c>
      <c r="C95" s="4" t="str">
        <f>IFERROR(VLOOKUP(B95,المنتجات!$A:$B,2,0),"")</f>
        <v/>
      </c>
      <c r="D95" s="4" t="str">
        <f>IFERROR(VLOOKUP(B95,المنتجات!$A:$C,3,0),"")</f>
        <v/>
      </c>
      <c r="E95" s="5">
        <v>4</v>
      </c>
      <c r="F95" s="4">
        <f>IFERROR(VLOOKUP(Table1[[#This Row],[كود العامل]],العاملين!A:C,2,0),"")</f>
        <v>0</v>
      </c>
      <c r="G95" s="16">
        <f>IFERROR(VLOOKUP(Table1[[#This Row],[كود العامل]],العاملين!$A$1:$C$100,3,FALSE),"")</f>
        <v>0</v>
      </c>
      <c r="H95" s="5">
        <v>84</v>
      </c>
      <c r="I95" s="6" t="str">
        <f>IFERROR(VLOOKUP(Table1[[#This Row],[كود الصنف]],المنتجات!$D:$E,2,0),"")</f>
        <v/>
      </c>
      <c r="J95" s="6" t="str">
        <f>IFERROR(VLOOKUP(H95,المنتجات!$D:$G,4,0),"")</f>
        <v/>
      </c>
      <c r="K95" s="7">
        <v>28200</v>
      </c>
      <c r="L95" s="7"/>
      <c r="M95" s="8" t="e">
        <f>IF(VLOOKUP(Table1[[#This Row],[كود الصنف]],المنتجات!$D:$K,8,0)=0,"",(VLOOKUP(Table1[[#This Row],[كود الصنف]],المنتجات!$D:$K,8,0)))</f>
        <v>#N/A</v>
      </c>
      <c r="N95" s="7">
        <f>IFERROR((Table1[[#This Row],[كمية الخامات بالكيلو]]/Table1[[#This Row],[وزن القطعة]])-Table1[[#This Row],[كمية الأنتاج بالقطعة]],0)</f>
        <v>0</v>
      </c>
      <c r="O95" s="9" t="s">
        <v>51</v>
      </c>
      <c r="P95" s="26">
        <f>IFERROR(VLOOKUP(Table1[[#This Row],[كود العامل]],العاملين!$A$1:$D$100,4,0),"")</f>
        <v>0</v>
      </c>
      <c r="Q95" s="5">
        <f>IF(Table1[[#This Row],[كود العامل]]&gt;0,60,"")</f>
        <v>60</v>
      </c>
      <c r="R95" s="10">
        <v>20</v>
      </c>
      <c r="S95" s="10">
        <v>10</v>
      </c>
      <c r="T95" s="10"/>
      <c r="U95" s="10"/>
      <c r="V95" s="10">
        <f t="shared" si="1"/>
        <v>90</v>
      </c>
      <c r="W95" s="10">
        <f>IFERROR(Table1[[#This Row],[اجمالى وقت التشغيل بالدقايق]]-Table1[[#This Row],[اجمالى وقت التوقف بالدقيقة]],"0")</f>
        <v>-90</v>
      </c>
      <c r="X95" s="11">
        <f>IFERROR((Table1[[#This Row],[كمية الأنتاج بالقطعة]]*Table1[[#This Row],[الزمن المعيارى لانتاج القطعة الواحدة بالدقيقة]])/W95,0%)</f>
        <v>0</v>
      </c>
      <c r="Y95" s="12"/>
      <c r="Z95" s="4"/>
      <c r="AA95" s="13">
        <f>IFERROR(Table1[[#This Row],[كمية الأنتاج بالقطعة]]/(Table1[[#This Row],[كمية الأنتاج بالقطعة]]+Z95+Y95),"")</f>
        <v>1</v>
      </c>
      <c r="AB95" s="4" t="s">
        <v>88</v>
      </c>
      <c r="AC95" s="51"/>
    </row>
    <row r="96" spans="1:29" s="39" customFormat="1" ht="15.75" hidden="1" customHeight="1">
      <c r="A96" s="50">
        <v>43523</v>
      </c>
      <c r="B96" s="3">
        <v>5361</v>
      </c>
      <c r="C96" s="4" t="str">
        <f>IFERROR(VLOOKUP(B96,المنتجات!$A:$B,2,0),"")</f>
        <v/>
      </c>
      <c r="D96" s="4" t="str">
        <f>IFERROR(VLOOKUP(B96,المنتجات!$A:$C,3,0),"")</f>
        <v/>
      </c>
      <c r="E96" s="5">
        <v>7</v>
      </c>
      <c r="F96" s="4">
        <f>IFERROR(VLOOKUP(Table1[[#This Row],[كود العامل]],العاملين!A:C,2,0),"")</f>
        <v>0</v>
      </c>
      <c r="G96" s="16">
        <f>IFERROR(VLOOKUP(Table1[[#This Row],[كود العامل]],العاملين!$A$1:$C$100,3,FALSE),"")</f>
        <v>0</v>
      </c>
      <c r="H96" s="5">
        <v>96</v>
      </c>
      <c r="I96" s="6" t="str">
        <f>IFERROR(VLOOKUP(Table1[[#This Row],[كود الصنف]],المنتجات!$D:$E,2,0),"")</f>
        <v/>
      </c>
      <c r="J96" s="6" t="str">
        <f>IFERROR(VLOOKUP(H96,المنتجات!$D:$G,4,0),"")</f>
        <v/>
      </c>
      <c r="K96" s="7">
        <v>12000</v>
      </c>
      <c r="L96" s="7"/>
      <c r="M96" s="8" t="e">
        <f>IF(VLOOKUP(Table1[[#This Row],[كود الصنف]],المنتجات!$D:$K,8,0)=0,"",(VLOOKUP(Table1[[#This Row],[كود الصنف]],المنتجات!$D:$K,8,0)))</f>
        <v>#N/A</v>
      </c>
      <c r="N96" s="7">
        <f>IFERROR((Table1[[#This Row],[كمية الخامات بالكيلو]]/Table1[[#This Row],[وزن القطعة]])-Table1[[#This Row],[كمية الأنتاج بالقطعة]],0)</f>
        <v>0</v>
      </c>
      <c r="O96" s="9" t="s">
        <v>51</v>
      </c>
      <c r="P96" s="3">
        <v>600</v>
      </c>
      <c r="Q96" s="5">
        <v>60</v>
      </c>
      <c r="R96" s="10"/>
      <c r="S96" s="10"/>
      <c r="T96" s="10"/>
      <c r="U96" s="10"/>
      <c r="V96" s="10">
        <f t="shared" si="1"/>
        <v>60</v>
      </c>
      <c r="W96" s="10">
        <f>IFERROR(Table1[[#This Row],[اجمالى وقت التشغيل بالدقايق]]-Table1[[#This Row],[اجمالى وقت التوقف بالدقيقة]],"0")</f>
        <v>540</v>
      </c>
      <c r="X96" s="11">
        <f>IFERROR((Table1[[#This Row],[كمية الأنتاج بالقطعة]]*Table1[[#This Row],[الزمن المعيارى لانتاج القطعة الواحدة بالدقيقة]])/W96,0%)</f>
        <v>0</v>
      </c>
      <c r="Y96" s="12"/>
      <c r="Z96" s="4"/>
      <c r="AA96" s="13">
        <f>IFERROR(Table1[[#This Row],[كمية الأنتاج بالقطعة]]/(Table1[[#This Row],[كمية الأنتاج بالقطعة]]+Z96+Y96),"")</f>
        <v>1</v>
      </c>
      <c r="AB96" s="4"/>
      <c r="AC96" s="51"/>
    </row>
    <row r="97" spans="1:29" s="39" customFormat="1" ht="15.75" hidden="1" customHeight="1">
      <c r="A97" s="50">
        <v>43523</v>
      </c>
      <c r="B97" s="3">
        <v>5361</v>
      </c>
      <c r="C97" s="4" t="str">
        <f>IFERROR(VLOOKUP(B97,المنتجات!$A:$B,2,0),"")</f>
        <v/>
      </c>
      <c r="D97" s="4" t="str">
        <f>IFERROR(VLOOKUP(B97,المنتجات!$A:$C,3,0),"")</f>
        <v/>
      </c>
      <c r="E97" s="5">
        <v>3</v>
      </c>
      <c r="F97" s="4">
        <f>IFERROR(VLOOKUP(Table1[[#This Row],[كود العامل]],العاملين!A:C,2,0),"")</f>
        <v>0</v>
      </c>
      <c r="G97" s="16">
        <f>IFERROR(VLOOKUP(Table1[[#This Row],[كود العامل]],العاملين!$A$1:$C$100,3,FALSE),"")</f>
        <v>0</v>
      </c>
      <c r="H97" s="5">
        <v>96</v>
      </c>
      <c r="I97" s="6" t="str">
        <f>IFERROR(VLOOKUP(Table1[[#This Row],[كود الصنف]],المنتجات!$D:$E,2,0),"")</f>
        <v/>
      </c>
      <c r="J97" s="6" t="str">
        <f>IFERROR(VLOOKUP(H97,المنتجات!$D:$G,4,0),"")</f>
        <v/>
      </c>
      <c r="K97" s="7">
        <v>12000</v>
      </c>
      <c r="L97" s="7"/>
      <c r="M97" s="8" t="e">
        <f>IF(VLOOKUP(Table1[[#This Row],[كود الصنف]],المنتجات!$D:$K,8,0)=0,"",(VLOOKUP(Table1[[#This Row],[كود الصنف]],المنتجات!$D:$K,8,0)))</f>
        <v>#N/A</v>
      </c>
      <c r="N97" s="7">
        <f>IFERROR((Table1[[#This Row],[كمية الخامات بالكيلو]]/Table1[[#This Row],[وزن القطعة]])-Table1[[#This Row],[كمية الأنتاج بالقطعة]],0)</f>
        <v>0</v>
      </c>
      <c r="O97" s="9" t="s">
        <v>51</v>
      </c>
      <c r="P97" s="3">
        <v>600</v>
      </c>
      <c r="Q97" s="5">
        <v>60</v>
      </c>
      <c r="R97" s="10"/>
      <c r="S97" s="10"/>
      <c r="T97" s="10"/>
      <c r="U97" s="10"/>
      <c r="V97" s="10">
        <f t="shared" si="1"/>
        <v>60</v>
      </c>
      <c r="W97" s="10">
        <f>IFERROR(Table1[[#This Row],[اجمالى وقت التشغيل بالدقايق]]-Table1[[#This Row],[اجمالى وقت التوقف بالدقيقة]],"0")</f>
        <v>540</v>
      </c>
      <c r="X97" s="11">
        <f>IFERROR((Table1[[#This Row],[كمية الأنتاج بالقطعة]]*Table1[[#This Row],[الزمن المعيارى لانتاج القطعة الواحدة بالدقيقة]])/W97,0%)</f>
        <v>0</v>
      </c>
      <c r="Y97" s="12"/>
      <c r="Z97" s="4"/>
      <c r="AA97" s="13">
        <f>IFERROR(Table1[[#This Row],[كمية الأنتاج بالقطعة]]/(Table1[[#This Row],[كمية الأنتاج بالقطعة]]+Z97+Y97),"")</f>
        <v>1</v>
      </c>
      <c r="AB97" s="4"/>
      <c r="AC97" s="51"/>
    </row>
    <row r="98" spans="1:29" s="39" customFormat="1" ht="15.75" hidden="1" customHeight="1">
      <c r="A98" s="50">
        <v>43523</v>
      </c>
      <c r="B98" s="3">
        <v>5380</v>
      </c>
      <c r="C98" s="4" t="str">
        <f>IFERROR(VLOOKUP(B98,المنتجات!$A:$B,2,0),"")</f>
        <v/>
      </c>
      <c r="D98" s="4" t="str">
        <f>IFERROR(VLOOKUP(B98,المنتجات!$A:$C,3,0),"")</f>
        <v/>
      </c>
      <c r="E98" s="5">
        <v>27</v>
      </c>
      <c r="F98" s="4">
        <f>IFERROR(VLOOKUP(Table1[[#This Row],[كود العامل]],العاملين!A:C,2,0),"")</f>
        <v>0</v>
      </c>
      <c r="G98" s="16">
        <f>IFERROR(VLOOKUP(Table1[[#This Row],[كود العامل]],العاملين!$A$1:$C$100,3,FALSE),"")</f>
        <v>0</v>
      </c>
      <c r="H98" s="5">
        <v>44</v>
      </c>
      <c r="I98" s="6" t="str">
        <f>IFERROR(VLOOKUP(Table1[[#This Row],[كود الصنف]],المنتجات!$D:$E,2,0),"")</f>
        <v/>
      </c>
      <c r="J98" s="6" t="str">
        <f>IFERROR(VLOOKUP(H98,المنتجات!$D:$G,4,0),"")</f>
        <v/>
      </c>
      <c r="K98" s="7">
        <v>11000</v>
      </c>
      <c r="L98" s="7"/>
      <c r="M98" s="8" t="e">
        <f>IF(VLOOKUP(Table1[[#This Row],[كود الصنف]],المنتجات!$D:$K,8,0)=0,"",(VLOOKUP(Table1[[#This Row],[كود الصنف]],المنتجات!$D:$K,8,0)))</f>
        <v>#N/A</v>
      </c>
      <c r="N98" s="7">
        <f>IFERROR((Table1[[#This Row],[كمية الخامات بالكيلو]]/Table1[[#This Row],[وزن القطعة]])-Table1[[#This Row],[كمية الأنتاج بالقطعة]],0)</f>
        <v>0</v>
      </c>
      <c r="O98" s="9" t="s">
        <v>51</v>
      </c>
      <c r="P98" s="26">
        <f>IFERROR(VLOOKUP(Table1[[#This Row],[كود العامل]],العاملين!$A$1:$D$100,4,0),"")</f>
        <v>0</v>
      </c>
      <c r="Q98" s="5">
        <f>IF(Table1[[#This Row],[كود العامل]]&gt;0,60,"")</f>
        <v>60</v>
      </c>
      <c r="R98" s="10"/>
      <c r="S98" s="10"/>
      <c r="T98" s="10"/>
      <c r="U98" s="10"/>
      <c r="V98" s="10">
        <f t="shared" si="1"/>
        <v>60</v>
      </c>
      <c r="W98" s="10">
        <f>IFERROR(Table1[[#This Row],[اجمالى وقت التشغيل بالدقايق]]-Table1[[#This Row],[اجمالى وقت التوقف بالدقيقة]],"0")</f>
        <v>-60</v>
      </c>
      <c r="X98" s="11">
        <f>IFERROR((Table1[[#This Row],[كمية الأنتاج بالقطعة]]*Table1[[#This Row],[الزمن المعيارى لانتاج القطعة الواحدة بالدقيقة]])/W98,0%)</f>
        <v>0</v>
      </c>
      <c r="Y98" s="12"/>
      <c r="Z98" s="4"/>
      <c r="AA98" s="13">
        <f>IFERROR(Table1[[#This Row],[كمية الأنتاج بالقطعة]]/(Table1[[#This Row],[كمية الأنتاج بالقطعة]]+Z98+Y98),"")</f>
        <v>1</v>
      </c>
      <c r="AB98" s="4"/>
      <c r="AC98" s="51"/>
    </row>
    <row r="99" spans="1:29" s="39" customFormat="1" ht="15.75" hidden="1" customHeight="1">
      <c r="A99" s="50">
        <v>43523</v>
      </c>
      <c r="B99" s="3"/>
      <c r="C99" s="4" t="str">
        <f>IFERROR(VLOOKUP(B99,المنتجات!$A:$B,2,0),"")</f>
        <v/>
      </c>
      <c r="D99" s="4" t="str">
        <f>IFERROR(VLOOKUP(B99,المنتجات!$A:$C,3,0),"")</f>
        <v/>
      </c>
      <c r="E99" s="5">
        <v>42</v>
      </c>
      <c r="F99" s="4">
        <f>IFERROR(VLOOKUP(Table1[[#This Row],[كود العامل]],العاملين!A:C,2,0),"")</f>
        <v>0</v>
      </c>
      <c r="G99" s="16">
        <f>IFERROR(VLOOKUP(Table1[[#This Row],[كود العامل]],العاملين!$A$1:$C$100,3,FALSE),"")</f>
        <v>0</v>
      </c>
      <c r="H99" s="5">
        <v>132</v>
      </c>
      <c r="I99" s="6" t="s">
        <v>124</v>
      </c>
      <c r="J99" s="6" t="str">
        <f>IFERROR(VLOOKUP(H99,المنتجات!$D:$G,4,0),"")</f>
        <v/>
      </c>
      <c r="K99" s="7">
        <v>2000</v>
      </c>
      <c r="L99" s="7"/>
      <c r="M99" s="8" t="e">
        <f>IF(VLOOKUP(Table1[[#This Row],[كود الصنف]],المنتجات!$D:$K,8,0)=0,"",(VLOOKUP(Table1[[#This Row],[كود الصنف]],المنتجات!$D:$K,8,0)))</f>
        <v>#N/A</v>
      </c>
      <c r="N99" s="7">
        <f>IFERROR((Table1[[#This Row],[كمية الخامات بالكيلو]]/Table1[[#This Row],[وزن القطعة]])-Table1[[#This Row],[كمية الأنتاج بالقطعة]],0)</f>
        <v>0</v>
      </c>
      <c r="O99" s="9" t="s">
        <v>51</v>
      </c>
      <c r="P99" s="26">
        <f>IFERROR(VLOOKUP(Table1[[#This Row],[كود العامل]],العاملين!$A$1:$D$100,4,0),"")</f>
        <v>0</v>
      </c>
      <c r="Q99" s="5">
        <f>IF(Table1[[#This Row],[كود العامل]]&gt;0,60,"")</f>
        <v>60</v>
      </c>
      <c r="R99" s="10"/>
      <c r="S99" s="10"/>
      <c r="T99" s="10"/>
      <c r="U99" s="10"/>
      <c r="V99" s="10">
        <f t="shared" si="1"/>
        <v>60</v>
      </c>
      <c r="W99" s="10">
        <f>IFERROR(Table1[[#This Row],[اجمالى وقت التشغيل بالدقايق]]-Table1[[#This Row],[اجمالى وقت التوقف بالدقيقة]],"0")</f>
        <v>-60</v>
      </c>
      <c r="X99" s="11">
        <f>IFERROR((Table1[[#This Row],[كمية الأنتاج بالقطعة]]*Table1[[#This Row],[الزمن المعيارى لانتاج القطعة الواحدة بالدقيقة]])/W99,0%)</f>
        <v>0</v>
      </c>
      <c r="Y99" s="12"/>
      <c r="Z99" s="4"/>
      <c r="AA99" s="13">
        <f>IFERROR(Table1[[#This Row],[كمية الأنتاج بالقطعة]]/(Table1[[#This Row],[كمية الأنتاج بالقطعة]]+Z99+Y99),"")</f>
        <v>1</v>
      </c>
      <c r="AB99" s="4"/>
      <c r="AC99" s="51"/>
    </row>
    <row r="100" spans="1:29" s="39" customFormat="1" ht="15.75" hidden="1" customHeight="1">
      <c r="A100" s="50">
        <v>43524</v>
      </c>
      <c r="B100" s="3">
        <v>5201</v>
      </c>
      <c r="C100" s="4" t="str">
        <f>IFERROR(VLOOKUP(B100,المنتجات!$A:$B,2,0),"")</f>
        <v/>
      </c>
      <c r="D100" s="4" t="str">
        <f>IFERROR(VLOOKUP(B100,المنتجات!$A:$C,3,0),"")</f>
        <v/>
      </c>
      <c r="E100" s="5">
        <v>15</v>
      </c>
      <c r="F100" s="4">
        <f>IFERROR(VLOOKUP(Table1[[#This Row],[كود العامل]],العاملين!A:C,2,0),"")</f>
        <v>0</v>
      </c>
      <c r="G100" s="16">
        <f>IFERROR(VLOOKUP(Table1[[#This Row],[كود العامل]],العاملين!$A$1:$C$100,3,FALSE),"")</f>
        <v>0</v>
      </c>
      <c r="H100" s="5">
        <v>10</v>
      </c>
      <c r="I100" s="6" t="str">
        <f>IFERROR(VLOOKUP(Table1[[#This Row],[كود الصنف]],المنتجات!$D:$E,2,0),"")</f>
        <v/>
      </c>
      <c r="J100" s="6" t="str">
        <f>IFERROR(VLOOKUP(H100,المنتجات!$D:$G,4,0),"")</f>
        <v/>
      </c>
      <c r="K100" s="7">
        <v>114</v>
      </c>
      <c r="L100" s="7"/>
      <c r="M100" s="8" t="e">
        <f>IF(VLOOKUP(Table1[[#This Row],[كود الصنف]],المنتجات!$D:$K,8,0)=0,"",(VLOOKUP(Table1[[#This Row],[كود الصنف]],المنتجات!$D:$K,8,0)))</f>
        <v>#N/A</v>
      </c>
      <c r="N100" s="7">
        <f>IFERROR((Table1[[#This Row],[كمية الخامات بالكيلو]]/Table1[[#This Row],[وزن القطعة]])-Table1[[#This Row],[كمية الأنتاج بالقطعة]],0)</f>
        <v>0</v>
      </c>
      <c r="O100" s="9" t="s">
        <v>51</v>
      </c>
      <c r="P100" s="3">
        <v>720</v>
      </c>
      <c r="Q100" s="5">
        <v>60</v>
      </c>
      <c r="R100" s="10"/>
      <c r="S100" s="10">
        <v>10</v>
      </c>
      <c r="T100" s="10">
        <v>10</v>
      </c>
      <c r="U100" s="10"/>
      <c r="V100" s="10">
        <f t="shared" si="1"/>
        <v>80</v>
      </c>
      <c r="W100" s="10">
        <f>IFERROR(Table1[[#This Row],[اجمالى وقت التشغيل بالدقايق]]-Table1[[#This Row],[اجمالى وقت التوقف بالدقيقة]],"0")</f>
        <v>640</v>
      </c>
      <c r="X100" s="11">
        <f>IFERROR((Table1[[#This Row],[كمية الأنتاج بالقطعة]]*Table1[[#This Row],[الزمن المعيارى لانتاج القطعة الواحدة بالدقيقة]])/W100,0%)</f>
        <v>0</v>
      </c>
      <c r="Y100" s="12"/>
      <c r="Z100" s="4"/>
      <c r="AA100" s="13">
        <f>IFERROR(Table1[[#This Row],[كمية الأنتاج بالقطعة]]/(Table1[[#This Row],[كمية الأنتاج بالقطعة]]+Z100+Y100),"")</f>
        <v>1</v>
      </c>
      <c r="AB100" s="4"/>
      <c r="AC100" s="51"/>
    </row>
    <row r="101" spans="1:29" s="39" customFormat="1" ht="15.75" hidden="1" customHeight="1">
      <c r="A101" s="50">
        <v>43524</v>
      </c>
      <c r="B101" s="3">
        <v>5201</v>
      </c>
      <c r="C101" s="4" t="str">
        <f>IFERROR(VLOOKUP(B101,المنتجات!$A:$B,2,0),"")</f>
        <v/>
      </c>
      <c r="D101" s="4" t="str">
        <f>IFERROR(VLOOKUP(B101,المنتجات!$A:$C,3,0),"")</f>
        <v/>
      </c>
      <c r="E101" s="5">
        <v>10</v>
      </c>
      <c r="F101" s="4">
        <f>IFERROR(VLOOKUP(Table1[[#This Row],[كود العامل]],العاملين!A:C,2,0),"")</f>
        <v>0</v>
      </c>
      <c r="G101" s="16">
        <f>IFERROR(VLOOKUP(Table1[[#This Row],[كود العامل]],العاملين!$A$1:$C$100,3,FALSE),"")</f>
        <v>0</v>
      </c>
      <c r="H101" s="5">
        <v>10</v>
      </c>
      <c r="I101" s="6" t="str">
        <f>IFERROR(VLOOKUP(Table1[[#This Row],[كود الصنف]],المنتجات!$D:$E,2,0),"")</f>
        <v/>
      </c>
      <c r="J101" s="6" t="str">
        <f>IFERROR(VLOOKUP(H101,المنتجات!$D:$G,4,0),"")</f>
        <v/>
      </c>
      <c r="K101" s="7">
        <v>114</v>
      </c>
      <c r="L101" s="7"/>
      <c r="M101" s="8" t="e">
        <f>IF(VLOOKUP(Table1[[#This Row],[كود الصنف]],المنتجات!$D:$K,8,0)=0,"",(VLOOKUP(Table1[[#This Row],[كود الصنف]],المنتجات!$D:$K,8,0)))</f>
        <v>#N/A</v>
      </c>
      <c r="N101" s="7">
        <f>IFERROR((Table1[[#This Row],[كمية الخامات بالكيلو]]/Table1[[#This Row],[وزن القطعة]])-Table1[[#This Row],[كمية الأنتاج بالقطعة]],0)</f>
        <v>0</v>
      </c>
      <c r="O101" s="9" t="s">
        <v>51</v>
      </c>
      <c r="P101" s="3">
        <v>720</v>
      </c>
      <c r="Q101" s="5">
        <v>60</v>
      </c>
      <c r="R101" s="10"/>
      <c r="S101" s="10">
        <v>10</v>
      </c>
      <c r="T101" s="10">
        <v>10</v>
      </c>
      <c r="U101" s="10"/>
      <c r="V101" s="10">
        <f t="shared" si="1"/>
        <v>80</v>
      </c>
      <c r="W101" s="10">
        <f>IFERROR(Table1[[#This Row],[اجمالى وقت التشغيل بالدقايق]]-Table1[[#This Row],[اجمالى وقت التوقف بالدقيقة]],"0")</f>
        <v>640</v>
      </c>
      <c r="X101" s="11">
        <f>IFERROR((Table1[[#This Row],[كمية الأنتاج بالقطعة]]*Table1[[#This Row],[الزمن المعيارى لانتاج القطعة الواحدة بالدقيقة]])/W101,0%)</f>
        <v>0</v>
      </c>
      <c r="Y101" s="12"/>
      <c r="Z101" s="4"/>
      <c r="AA101" s="13">
        <f>IFERROR(Table1[[#This Row],[كمية الأنتاج بالقطعة]]/(Table1[[#This Row],[كمية الأنتاج بالقطعة]]+Z101+Y101),"")</f>
        <v>1</v>
      </c>
      <c r="AB101" s="4"/>
      <c r="AC101" s="51"/>
    </row>
    <row r="102" spans="1:29" s="39" customFormat="1" ht="15.75" hidden="1" customHeight="1">
      <c r="A102" s="50">
        <v>43524</v>
      </c>
      <c r="B102" s="3">
        <v>5203</v>
      </c>
      <c r="C102" s="4" t="str">
        <f>IFERROR(VLOOKUP(B102,المنتجات!$A:$B,2,0),"")</f>
        <v/>
      </c>
      <c r="D102" s="4" t="str">
        <f>IFERROR(VLOOKUP(B102,المنتجات!$A:$C,3,0),"")</f>
        <v/>
      </c>
      <c r="E102" s="5">
        <v>10</v>
      </c>
      <c r="F102" s="4">
        <f>IFERROR(VLOOKUP(Table1[[#This Row],[كود العامل]],العاملين!A:C,2,0),"")</f>
        <v>0</v>
      </c>
      <c r="G102" s="16">
        <f>IFERROR(VLOOKUP(Table1[[#This Row],[كود العامل]],العاملين!$A$1:$C$100,3,FALSE),"")</f>
        <v>0</v>
      </c>
      <c r="H102" s="5">
        <v>3</v>
      </c>
      <c r="I102" s="6" t="str">
        <f>IFERROR(VLOOKUP(Table1[[#This Row],[كود الصنف]],المنتجات!$D:$E,2,0),"")</f>
        <v/>
      </c>
      <c r="J102" s="6" t="str">
        <f>IFERROR(VLOOKUP(H102,المنتجات!$D:$G,4,0),"")</f>
        <v/>
      </c>
      <c r="K102" s="7">
        <v>378</v>
      </c>
      <c r="L102" s="7"/>
      <c r="M102" s="8" t="e">
        <f>IF(VLOOKUP(Table1[[#This Row],[كود الصنف]],المنتجات!$D:$K,8,0)=0,"",(VLOOKUP(Table1[[#This Row],[كود الصنف]],المنتجات!$D:$K,8,0)))</f>
        <v>#N/A</v>
      </c>
      <c r="N102" s="7">
        <f>IFERROR((Table1[[#This Row],[كمية الخامات بالكيلو]]/Table1[[#This Row],[وزن القطعة]])-Table1[[#This Row],[كمية الأنتاج بالقطعة]],0)</f>
        <v>0</v>
      </c>
      <c r="O102" s="9" t="s">
        <v>51</v>
      </c>
      <c r="P102" s="3">
        <v>720</v>
      </c>
      <c r="Q102" s="5">
        <v>60</v>
      </c>
      <c r="R102" s="10"/>
      <c r="S102" s="10"/>
      <c r="T102" s="10"/>
      <c r="U102" s="10"/>
      <c r="V102" s="10">
        <f t="shared" si="1"/>
        <v>60</v>
      </c>
      <c r="W102" s="10">
        <f>IFERROR(Table1[[#This Row],[اجمالى وقت التشغيل بالدقايق]]-Table1[[#This Row],[اجمالى وقت التوقف بالدقيقة]],"0")</f>
        <v>660</v>
      </c>
      <c r="X102" s="11">
        <f>IFERROR((Table1[[#This Row],[كمية الأنتاج بالقطعة]]*Table1[[#This Row],[الزمن المعيارى لانتاج القطعة الواحدة بالدقيقة]])/W102,0%)</f>
        <v>0</v>
      </c>
      <c r="Y102" s="12"/>
      <c r="Z102" s="4"/>
      <c r="AA102" s="13">
        <f>IFERROR(Table1[[#This Row],[كمية الأنتاج بالقطعة]]/(Table1[[#This Row],[كمية الأنتاج بالقطعة]]+Z102+Y102),"")</f>
        <v>1</v>
      </c>
      <c r="AB102" s="4"/>
      <c r="AC102" s="51"/>
    </row>
    <row r="103" spans="1:29" s="39" customFormat="1" ht="15.75" hidden="1" customHeight="1">
      <c r="A103" s="50">
        <v>43524</v>
      </c>
      <c r="B103" s="3">
        <v>5203</v>
      </c>
      <c r="C103" s="4" t="str">
        <f>IFERROR(VLOOKUP(B103,المنتجات!$A:$B,2,0),"")</f>
        <v/>
      </c>
      <c r="D103" s="4" t="str">
        <f>IFERROR(VLOOKUP(B103,المنتجات!$A:$C,3,0),"")</f>
        <v/>
      </c>
      <c r="E103" s="5">
        <v>15</v>
      </c>
      <c r="F103" s="4">
        <f>IFERROR(VLOOKUP(Table1[[#This Row],[كود العامل]],العاملين!A:C,2,0),"")</f>
        <v>0</v>
      </c>
      <c r="G103" s="16">
        <f>IFERROR(VLOOKUP(Table1[[#This Row],[كود العامل]],العاملين!$A$1:$C$100,3,FALSE),"")</f>
        <v>0</v>
      </c>
      <c r="H103" s="5">
        <v>3</v>
      </c>
      <c r="I103" s="6" t="str">
        <f>IFERROR(VLOOKUP(Table1[[#This Row],[كود الصنف]],المنتجات!$D:$E,2,0),"")</f>
        <v/>
      </c>
      <c r="J103" s="6" t="str">
        <f>IFERROR(VLOOKUP(H103,المنتجات!$D:$G,4,0),"")</f>
        <v/>
      </c>
      <c r="K103" s="7">
        <v>378</v>
      </c>
      <c r="L103" s="7"/>
      <c r="M103" s="8" t="e">
        <f>IF(VLOOKUP(Table1[[#This Row],[كود الصنف]],المنتجات!$D:$K,8,0)=0,"",(VLOOKUP(Table1[[#This Row],[كود الصنف]],المنتجات!$D:$K,8,0)))</f>
        <v>#N/A</v>
      </c>
      <c r="N103" s="7">
        <f>IFERROR((Table1[[#This Row],[كمية الخامات بالكيلو]]/Table1[[#This Row],[وزن القطعة]])-Table1[[#This Row],[كمية الأنتاج بالقطعة]],0)</f>
        <v>0</v>
      </c>
      <c r="O103" s="9" t="s">
        <v>51</v>
      </c>
      <c r="P103" s="26">
        <f>IFERROR(VLOOKUP(Table1[[#This Row],[كود العامل]],العاملين!$A$1:$D$100,4,0),"")</f>
        <v>0</v>
      </c>
      <c r="Q103" s="5">
        <f>IF(Table1[[#This Row],[كود العامل]]&gt;0,60,"")</f>
        <v>60</v>
      </c>
      <c r="R103" s="10"/>
      <c r="S103" s="10"/>
      <c r="T103" s="10"/>
      <c r="U103" s="10"/>
      <c r="V103" s="10">
        <f t="shared" si="1"/>
        <v>60</v>
      </c>
      <c r="W103" s="10">
        <f>IFERROR(Table1[[#This Row],[اجمالى وقت التشغيل بالدقايق]]-Table1[[#This Row],[اجمالى وقت التوقف بالدقيقة]],"0")</f>
        <v>-60</v>
      </c>
      <c r="X103" s="11">
        <f>IFERROR((Table1[[#This Row],[كمية الأنتاج بالقطعة]]*Table1[[#This Row],[الزمن المعيارى لانتاج القطعة الواحدة بالدقيقة]])/W103,0%)</f>
        <v>0</v>
      </c>
      <c r="Y103" s="12"/>
      <c r="Z103" s="4"/>
      <c r="AA103" s="13">
        <f>IFERROR(Table1[[#This Row],[كمية الأنتاج بالقطعة]]/(Table1[[#This Row],[كمية الأنتاج بالقطعة]]+Z103+Y103),"")</f>
        <v>1</v>
      </c>
      <c r="AB103" s="4"/>
      <c r="AC103" s="51"/>
    </row>
    <row r="104" spans="1:29" s="39" customFormat="1" ht="15.75" hidden="1" customHeight="1">
      <c r="A104" s="50">
        <v>43524</v>
      </c>
      <c r="B104" s="3">
        <v>5210</v>
      </c>
      <c r="C104" s="4" t="str">
        <f>IFERROR(VLOOKUP(B104,المنتجات!$A:$B,2,0),"")</f>
        <v/>
      </c>
      <c r="D104" s="4" t="str">
        <f>IFERROR(VLOOKUP(B104,المنتجات!$A:$C,3,0),"")</f>
        <v/>
      </c>
      <c r="E104" s="5">
        <v>11</v>
      </c>
      <c r="F104" s="4">
        <f>IFERROR(VLOOKUP(Table1[[#This Row],[كود العامل]],العاملين!A:C,2,0),"")</f>
        <v>0</v>
      </c>
      <c r="G104" s="16">
        <f>IFERROR(VLOOKUP(Table1[[#This Row],[كود العامل]],العاملين!$A$1:$C$100,3,FALSE),"")</f>
        <v>0</v>
      </c>
      <c r="H104" s="5">
        <v>14</v>
      </c>
      <c r="I104" s="6" t="str">
        <f>IFERROR(VLOOKUP(Table1[[#This Row],[كود الصنف]],المنتجات!$D:$E,2,0),"")</f>
        <v/>
      </c>
      <c r="J104" s="6" t="str">
        <f>IFERROR(VLOOKUP(H104,المنتجات!$D:$G,4,0),"")</f>
        <v/>
      </c>
      <c r="K104" s="7">
        <v>150</v>
      </c>
      <c r="L104" s="7"/>
      <c r="M104" s="8" t="e">
        <f>IF(VLOOKUP(Table1[[#This Row],[كود الصنف]],المنتجات!$D:$K,8,0)=0,"",(VLOOKUP(Table1[[#This Row],[كود الصنف]],المنتجات!$D:$K,8,0)))</f>
        <v>#N/A</v>
      </c>
      <c r="N104" s="7">
        <f>IFERROR((Table1[[#This Row],[كمية الخامات بالكيلو]]/Table1[[#This Row],[وزن القطعة]])-Table1[[#This Row],[كمية الأنتاج بالقطعة]],0)</f>
        <v>0</v>
      </c>
      <c r="O104" s="9" t="s">
        <v>51</v>
      </c>
      <c r="P104" s="26">
        <f>IFERROR(VLOOKUP(Table1[[#This Row],[كود العامل]],العاملين!$A$1:$D$100,4,0),"")</f>
        <v>0</v>
      </c>
      <c r="Q104" s="5">
        <f>IF(Table1[[#This Row],[كود العامل]]&gt;0,60,"")</f>
        <v>60</v>
      </c>
      <c r="R104" s="10"/>
      <c r="S104" s="10">
        <v>10</v>
      </c>
      <c r="T104" s="10">
        <v>10</v>
      </c>
      <c r="U104" s="10"/>
      <c r="V104" s="10">
        <f t="shared" si="1"/>
        <v>80</v>
      </c>
      <c r="W104" s="10">
        <f>IFERROR(Table1[[#This Row],[اجمالى وقت التشغيل بالدقايق]]-Table1[[#This Row],[اجمالى وقت التوقف بالدقيقة]],"0")</f>
        <v>-80</v>
      </c>
      <c r="X104" s="11">
        <f>IFERROR((Table1[[#This Row],[كمية الأنتاج بالقطعة]]*Table1[[#This Row],[الزمن المعيارى لانتاج القطعة الواحدة بالدقيقة]])/W104,0%)</f>
        <v>0</v>
      </c>
      <c r="Y104" s="12"/>
      <c r="Z104" s="4"/>
      <c r="AA104" s="13">
        <f>IFERROR(Table1[[#This Row],[كمية الأنتاج بالقطعة]]/(Table1[[#This Row],[كمية الأنتاج بالقطعة]]+Z104+Y104),"")</f>
        <v>1</v>
      </c>
      <c r="AB104" s="4"/>
      <c r="AC104" s="51"/>
    </row>
    <row r="105" spans="1:29" s="39" customFormat="1" ht="15.75" hidden="1" customHeight="1">
      <c r="A105" s="50">
        <v>43524</v>
      </c>
      <c r="B105" s="3">
        <v>5210</v>
      </c>
      <c r="C105" s="4" t="str">
        <f>IFERROR(VLOOKUP(B105,المنتجات!$A:$B,2,0),"")</f>
        <v/>
      </c>
      <c r="D105" s="4" t="str">
        <f>IFERROR(VLOOKUP(B105,المنتجات!$A:$C,3,0),"")</f>
        <v/>
      </c>
      <c r="E105" s="5">
        <v>14</v>
      </c>
      <c r="F105" s="4">
        <f>IFERROR(VLOOKUP(Table1[[#This Row],[كود العامل]],العاملين!A:C,2,0),"")</f>
        <v>0</v>
      </c>
      <c r="G105" s="16">
        <f>IFERROR(VLOOKUP(Table1[[#This Row],[كود العامل]],العاملين!$A$1:$C$100,3,FALSE),"")</f>
        <v>0</v>
      </c>
      <c r="H105" s="5">
        <v>14</v>
      </c>
      <c r="I105" s="6" t="str">
        <f>IFERROR(VLOOKUP(Table1[[#This Row],[كود الصنف]],المنتجات!$D:$E,2,0),"")</f>
        <v/>
      </c>
      <c r="J105" s="6" t="str">
        <f>IFERROR(VLOOKUP(H105,المنتجات!$D:$G,4,0),"")</f>
        <v/>
      </c>
      <c r="K105" s="7">
        <v>150</v>
      </c>
      <c r="L105" s="7"/>
      <c r="M105" s="8" t="e">
        <f>IF(VLOOKUP(Table1[[#This Row],[كود الصنف]],المنتجات!$D:$K,8,0)=0,"",(VLOOKUP(Table1[[#This Row],[كود الصنف]],المنتجات!$D:$K,8,0)))</f>
        <v>#N/A</v>
      </c>
      <c r="N105" s="7">
        <f>IFERROR((Table1[[#This Row],[كمية الخامات بالكيلو]]/Table1[[#This Row],[وزن القطعة]])-Table1[[#This Row],[كمية الأنتاج بالقطعة]],0)</f>
        <v>0</v>
      </c>
      <c r="O105" s="9" t="s">
        <v>51</v>
      </c>
      <c r="P105" s="26">
        <f>IFERROR(VLOOKUP(Table1[[#This Row],[كود العامل]],العاملين!$A$1:$D$100,4,0),"")</f>
        <v>0</v>
      </c>
      <c r="Q105" s="5">
        <f>IF(Table1[[#This Row],[كود العامل]]&gt;0,60,"")</f>
        <v>60</v>
      </c>
      <c r="R105" s="10"/>
      <c r="S105" s="10"/>
      <c r="T105" s="10"/>
      <c r="U105" s="10"/>
      <c r="V105" s="10">
        <f t="shared" si="1"/>
        <v>60</v>
      </c>
      <c r="W105" s="10">
        <f>IFERROR(Table1[[#This Row],[اجمالى وقت التشغيل بالدقايق]]-Table1[[#This Row],[اجمالى وقت التوقف بالدقيقة]],"0")</f>
        <v>-60</v>
      </c>
      <c r="X105" s="11">
        <f>IFERROR((Table1[[#This Row],[كمية الأنتاج بالقطعة]]*Table1[[#This Row],[الزمن المعيارى لانتاج القطعة الواحدة بالدقيقة]])/W105,0%)</f>
        <v>0</v>
      </c>
      <c r="Y105" s="12"/>
      <c r="Z105" s="4"/>
      <c r="AA105" s="13">
        <f>IFERROR(Table1[[#This Row],[كمية الأنتاج بالقطعة]]/(Table1[[#This Row],[كمية الأنتاج بالقطعة]]+Z105+Y105),"")</f>
        <v>1</v>
      </c>
      <c r="AB105" s="4"/>
      <c r="AC105" s="51"/>
    </row>
    <row r="106" spans="1:29" s="39" customFormat="1" ht="15.75" hidden="1" customHeight="1">
      <c r="A106" s="50">
        <v>43524</v>
      </c>
      <c r="B106" s="3">
        <v>5211</v>
      </c>
      <c r="C106" s="4" t="str">
        <f>IFERROR(VLOOKUP(B106,المنتجات!$A:$B,2,0),"")</f>
        <v/>
      </c>
      <c r="D106" s="4" t="str">
        <f>IFERROR(VLOOKUP(B106,المنتجات!$A:$C,3,0),"")</f>
        <v/>
      </c>
      <c r="E106" s="5">
        <v>11</v>
      </c>
      <c r="F106" s="4">
        <f>IFERROR(VLOOKUP(Table1[[#This Row],[كود العامل]],العاملين!A:C,2,0),"")</f>
        <v>0</v>
      </c>
      <c r="G106" s="16">
        <f>IFERROR(VLOOKUP(Table1[[#This Row],[كود العامل]],العاملين!$A$1:$C$100,3,FALSE),"")</f>
        <v>0</v>
      </c>
      <c r="H106" s="5">
        <v>118</v>
      </c>
      <c r="I106" s="6" t="str">
        <f>IFERROR(VLOOKUP(Table1[[#This Row],[كود الصنف]],المنتجات!$D:$E,2,0),"")</f>
        <v/>
      </c>
      <c r="J106" s="6" t="str">
        <f>IFERROR(VLOOKUP(H106,المنتجات!$D:$G,4,0),"")</f>
        <v/>
      </c>
      <c r="K106" s="7">
        <v>38</v>
      </c>
      <c r="L106" s="7"/>
      <c r="M106" s="8" t="e">
        <f>IF(VLOOKUP(Table1[[#This Row],[كود الصنف]],المنتجات!$D:$K,8,0)=0,"",(VLOOKUP(Table1[[#This Row],[كود الصنف]],المنتجات!$D:$K,8,0)))</f>
        <v>#N/A</v>
      </c>
      <c r="N106" s="7">
        <f>IFERROR((Table1[[#This Row],[كمية الخامات بالكيلو]]/Table1[[#This Row],[وزن القطعة]])-Table1[[#This Row],[كمية الأنتاج بالقطعة]],0)</f>
        <v>0</v>
      </c>
      <c r="O106" s="9" t="s">
        <v>51</v>
      </c>
      <c r="P106" s="26">
        <f>IFERROR(VLOOKUP(Table1[[#This Row],[كود العامل]],العاملين!$A$1:$D$100,4,0),"")</f>
        <v>0</v>
      </c>
      <c r="Q106" s="5">
        <f>IF(Table1[[#This Row],[كود العامل]]&gt;0,60,"")</f>
        <v>60</v>
      </c>
      <c r="R106" s="10"/>
      <c r="S106" s="10">
        <v>10</v>
      </c>
      <c r="T106" s="10">
        <v>10</v>
      </c>
      <c r="U106" s="10"/>
      <c r="V106" s="10">
        <f t="shared" si="1"/>
        <v>80</v>
      </c>
      <c r="W106" s="10">
        <f>IFERROR(Table1[[#This Row],[اجمالى وقت التشغيل بالدقايق]]-Table1[[#This Row],[اجمالى وقت التوقف بالدقيقة]],"0")</f>
        <v>-80</v>
      </c>
      <c r="X106" s="11">
        <f>IFERROR((Table1[[#This Row],[كمية الأنتاج بالقطعة]]*Table1[[#This Row],[الزمن المعيارى لانتاج القطعة الواحدة بالدقيقة]])/W106,0%)</f>
        <v>0</v>
      </c>
      <c r="Y106" s="12"/>
      <c r="Z106" s="4"/>
      <c r="AA106" s="13">
        <f>IFERROR(Table1[[#This Row],[كمية الأنتاج بالقطعة]]/(Table1[[#This Row],[كمية الأنتاج بالقطعة]]+Z106+Y106),"")</f>
        <v>1</v>
      </c>
      <c r="AB106" s="4"/>
      <c r="AC106" s="51"/>
    </row>
    <row r="107" spans="1:29" s="39" customFormat="1" ht="15.75" hidden="1" customHeight="1">
      <c r="A107" s="50">
        <v>43524</v>
      </c>
      <c r="B107" s="3">
        <v>5211</v>
      </c>
      <c r="C107" s="4" t="str">
        <f>IFERROR(VLOOKUP(B107,المنتجات!$A:$B,2,0),"")</f>
        <v/>
      </c>
      <c r="D107" s="4" t="str">
        <f>IFERROR(VLOOKUP(B107,المنتجات!$A:$C,3,0),"")</f>
        <v/>
      </c>
      <c r="E107" s="5">
        <v>14</v>
      </c>
      <c r="F107" s="4">
        <f>IFERROR(VLOOKUP(Table1[[#This Row],[كود العامل]],العاملين!A:C,2,0),"")</f>
        <v>0</v>
      </c>
      <c r="G107" s="16">
        <f>IFERROR(VLOOKUP(Table1[[#This Row],[كود العامل]],العاملين!$A$1:$C$100,3,FALSE),"")</f>
        <v>0</v>
      </c>
      <c r="H107" s="5">
        <v>118</v>
      </c>
      <c r="I107" s="6" t="str">
        <f>IFERROR(VLOOKUP(Table1[[#This Row],[كود الصنف]],المنتجات!$D:$E,2,0),"")</f>
        <v/>
      </c>
      <c r="J107" s="6" t="str">
        <f>IFERROR(VLOOKUP(H107,المنتجات!$D:$G,4,0),"")</f>
        <v/>
      </c>
      <c r="K107" s="7">
        <v>38</v>
      </c>
      <c r="L107" s="7"/>
      <c r="M107" s="8" t="e">
        <f>IF(VLOOKUP(Table1[[#This Row],[كود الصنف]],المنتجات!$D:$K,8,0)=0,"",(VLOOKUP(Table1[[#This Row],[كود الصنف]],المنتجات!$D:$K,8,0)))</f>
        <v>#N/A</v>
      </c>
      <c r="N107" s="7">
        <f>IFERROR((Table1[[#This Row],[كمية الخامات بالكيلو]]/Table1[[#This Row],[وزن القطعة]])-Table1[[#This Row],[كمية الأنتاج بالقطعة]],0)</f>
        <v>0</v>
      </c>
      <c r="O107" s="9" t="s">
        <v>51</v>
      </c>
      <c r="P107" s="26">
        <f>IFERROR(VLOOKUP(Table1[[#This Row],[كود العامل]],العاملين!$A$1:$D$100,4,0),"")</f>
        <v>0</v>
      </c>
      <c r="Q107" s="5">
        <f>IF(Table1[[#This Row],[كود العامل]]&gt;0,60,"")</f>
        <v>60</v>
      </c>
      <c r="R107" s="10"/>
      <c r="S107" s="10"/>
      <c r="T107" s="10"/>
      <c r="U107" s="10"/>
      <c r="V107" s="10">
        <f t="shared" si="1"/>
        <v>60</v>
      </c>
      <c r="W107" s="10">
        <f>IFERROR(Table1[[#This Row],[اجمالى وقت التشغيل بالدقايق]]-Table1[[#This Row],[اجمالى وقت التوقف بالدقيقة]],"0")</f>
        <v>-60</v>
      </c>
      <c r="X107" s="11">
        <f>IFERROR((Table1[[#This Row],[كمية الأنتاج بالقطعة]]*Table1[[#This Row],[الزمن المعيارى لانتاج القطعة الواحدة بالدقيقة]])/W107,0%)</f>
        <v>0</v>
      </c>
      <c r="Y107" s="12"/>
      <c r="Z107" s="4"/>
      <c r="AA107" s="13">
        <f>IFERROR(Table1[[#This Row],[كمية الأنتاج بالقطعة]]/(Table1[[#This Row],[كمية الأنتاج بالقطعة]]+Z107+Y107),"")</f>
        <v>1</v>
      </c>
      <c r="AB107" s="4"/>
      <c r="AC107" s="51"/>
    </row>
    <row r="108" spans="1:29" s="39" customFormat="1" ht="15.75" hidden="1" customHeight="1">
      <c r="A108" s="50">
        <v>43524</v>
      </c>
      <c r="B108" s="3">
        <v>5220</v>
      </c>
      <c r="C108" s="4" t="str">
        <f>IFERROR(VLOOKUP(B108,المنتجات!$A:$B,2,0),"")</f>
        <v/>
      </c>
      <c r="D108" s="4" t="str">
        <f>IFERROR(VLOOKUP(B108,المنتجات!$A:$C,3,0),"")</f>
        <v/>
      </c>
      <c r="E108" s="5">
        <v>34</v>
      </c>
      <c r="F108" s="4">
        <f>IFERROR(VLOOKUP(Table1[[#This Row],[كود العامل]],العاملين!A:C,2,0),"")</f>
        <v>0</v>
      </c>
      <c r="G108" s="16">
        <f>IFERROR(VLOOKUP(Table1[[#This Row],[كود العامل]],العاملين!$A$1:$C$100,3,FALSE),"")</f>
        <v>0</v>
      </c>
      <c r="H108" s="5">
        <v>19</v>
      </c>
      <c r="I108" s="6" t="str">
        <f>IFERROR(VLOOKUP(Table1[[#This Row],[كود الصنف]],المنتجات!$D:$E,2,0),"")</f>
        <v/>
      </c>
      <c r="J108" s="6" t="str">
        <f>IFERROR(VLOOKUP(H108,المنتجات!$D:$G,4,0),"")</f>
        <v/>
      </c>
      <c r="K108" s="7">
        <v>3756</v>
      </c>
      <c r="L108" s="7"/>
      <c r="M108" s="8" t="e">
        <f>IF(VLOOKUP(Table1[[#This Row],[كود الصنف]],المنتجات!$D:$K,8,0)=0,"",(VLOOKUP(Table1[[#This Row],[كود الصنف]],المنتجات!$D:$K,8,0)))</f>
        <v>#N/A</v>
      </c>
      <c r="N108" s="7">
        <f>IFERROR((Table1[[#This Row],[كمية الخامات بالكيلو]]/Table1[[#This Row],[وزن القطعة]])-Table1[[#This Row],[كمية الأنتاج بالقطعة]],0)</f>
        <v>0</v>
      </c>
      <c r="O108" s="9" t="s">
        <v>51</v>
      </c>
      <c r="P108" s="26">
        <f>IFERROR(VLOOKUP(Table1[[#This Row],[كود العامل]],العاملين!$A$1:$D$100,4,0),"")</f>
        <v>0</v>
      </c>
      <c r="Q108" s="5">
        <f>IF(Table1[[#This Row],[كود العامل]]&gt;0,60,"")</f>
        <v>60</v>
      </c>
      <c r="R108" s="10"/>
      <c r="S108" s="10">
        <v>10</v>
      </c>
      <c r="T108" s="10">
        <v>10</v>
      </c>
      <c r="U108" s="10"/>
      <c r="V108" s="10">
        <f t="shared" si="1"/>
        <v>80</v>
      </c>
      <c r="W108" s="10">
        <f>IFERROR(Table1[[#This Row],[اجمالى وقت التشغيل بالدقايق]]-Table1[[#This Row],[اجمالى وقت التوقف بالدقيقة]],"0")</f>
        <v>-80</v>
      </c>
      <c r="X108" s="11">
        <f>IFERROR((Table1[[#This Row],[كمية الأنتاج بالقطعة]]*Table1[[#This Row],[الزمن المعيارى لانتاج القطعة الواحدة بالدقيقة]])/W108,0%)</f>
        <v>0</v>
      </c>
      <c r="Y108" s="12"/>
      <c r="Z108" s="4"/>
      <c r="AA108" s="13">
        <f>IFERROR(Table1[[#This Row],[كمية الأنتاج بالقطعة]]/(Table1[[#This Row],[كمية الأنتاج بالقطعة]]+Z108+Y108),"")</f>
        <v>1</v>
      </c>
      <c r="AB108" s="4"/>
      <c r="AC108" s="51"/>
    </row>
    <row r="109" spans="1:29" s="39" customFormat="1" ht="15.75" hidden="1" customHeight="1">
      <c r="A109" s="50">
        <v>43524</v>
      </c>
      <c r="B109" s="3">
        <v>5220</v>
      </c>
      <c r="C109" s="4" t="str">
        <f>IFERROR(VLOOKUP(B109,المنتجات!$A:$B,2,0),"")</f>
        <v/>
      </c>
      <c r="D109" s="4" t="str">
        <f>IFERROR(VLOOKUP(B109,المنتجات!$A:$C,3,0),"")</f>
        <v/>
      </c>
      <c r="E109" s="5">
        <v>21</v>
      </c>
      <c r="F109" s="4">
        <f>IFERROR(VLOOKUP(Table1[[#This Row],[كود العامل]],العاملين!A:C,2,0),"")</f>
        <v>0</v>
      </c>
      <c r="G109" s="16">
        <f>IFERROR(VLOOKUP(Table1[[#This Row],[كود العامل]],العاملين!$A$1:$C$100,3,FALSE),"")</f>
        <v>0</v>
      </c>
      <c r="H109" s="5">
        <v>19</v>
      </c>
      <c r="I109" s="6" t="str">
        <f>IFERROR(VLOOKUP(Table1[[#This Row],[كود الصنف]],المنتجات!$D:$E,2,0),"")</f>
        <v/>
      </c>
      <c r="J109" s="6" t="str">
        <f>IFERROR(VLOOKUP(H109,المنتجات!$D:$G,4,0),"")</f>
        <v/>
      </c>
      <c r="K109" s="7">
        <v>3756</v>
      </c>
      <c r="L109" s="7"/>
      <c r="M109" s="8" t="e">
        <f>IF(VLOOKUP(Table1[[#This Row],[كود الصنف]],المنتجات!$D:$K,8,0)=0,"",(VLOOKUP(Table1[[#This Row],[كود الصنف]],المنتجات!$D:$K,8,0)))</f>
        <v>#N/A</v>
      </c>
      <c r="N109" s="7">
        <f>IFERROR((Table1[[#This Row],[كمية الخامات بالكيلو]]/Table1[[#This Row],[وزن القطعة]])-Table1[[#This Row],[كمية الأنتاج بالقطعة]],0)</f>
        <v>0</v>
      </c>
      <c r="O109" s="9" t="s">
        <v>51</v>
      </c>
      <c r="P109" s="26">
        <f>IFERROR(VLOOKUP(Table1[[#This Row],[كود العامل]],العاملين!$A$1:$D$100,4,0),"")</f>
        <v>0</v>
      </c>
      <c r="Q109" s="5">
        <f>IF(Table1[[#This Row],[كود العامل]]&gt;0,60,"")</f>
        <v>60</v>
      </c>
      <c r="R109" s="10"/>
      <c r="S109" s="10">
        <v>10</v>
      </c>
      <c r="T109" s="10">
        <v>10</v>
      </c>
      <c r="U109" s="10"/>
      <c r="V109" s="10">
        <f t="shared" si="1"/>
        <v>80</v>
      </c>
      <c r="W109" s="10">
        <f>IFERROR(Table1[[#This Row],[اجمالى وقت التشغيل بالدقايق]]-Table1[[#This Row],[اجمالى وقت التوقف بالدقيقة]],"0")</f>
        <v>-80</v>
      </c>
      <c r="X109" s="11">
        <f>IFERROR((Table1[[#This Row],[كمية الأنتاج بالقطعة]]*Table1[[#This Row],[الزمن المعيارى لانتاج القطعة الواحدة بالدقيقة]])/W109,0%)</f>
        <v>0</v>
      </c>
      <c r="Y109" s="12"/>
      <c r="Z109" s="4"/>
      <c r="AA109" s="13">
        <f>IFERROR(Table1[[#This Row],[كمية الأنتاج بالقطعة]]/(Table1[[#This Row],[كمية الأنتاج بالقطعة]]+Z109+Y109),"")</f>
        <v>1</v>
      </c>
      <c r="AB109" s="4"/>
      <c r="AC109" s="51"/>
    </row>
    <row r="110" spans="1:29" s="39" customFormat="1" ht="15.75" hidden="1" customHeight="1">
      <c r="A110" s="50">
        <v>43524</v>
      </c>
      <c r="B110" s="3">
        <v>5221</v>
      </c>
      <c r="C110" s="4" t="str">
        <f>IFERROR(VLOOKUP(B110,المنتجات!$A:$B,2,0),"")</f>
        <v/>
      </c>
      <c r="D110" s="4" t="str">
        <f>IFERROR(VLOOKUP(B110,المنتجات!$A:$C,3,0),"")</f>
        <v/>
      </c>
      <c r="E110" s="5">
        <v>41</v>
      </c>
      <c r="F110" s="4">
        <f>IFERROR(VLOOKUP(Table1[[#This Row],[كود العامل]],العاملين!A:C,2,0),"")</f>
        <v>0</v>
      </c>
      <c r="G110" s="16">
        <f>IFERROR(VLOOKUP(Table1[[#This Row],[كود العامل]],العاملين!$A$1:$C$100,3,FALSE),"")</f>
        <v>0</v>
      </c>
      <c r="H110" s="5">
        <v>22</v>
      </c>
      <c r="I110" s="6" t="str">
        <f>IFERROR(VLOOKUP(Table1[[#This Row],[كود الصنف]],المنتجات!$D:$E,2,0),"")</f>
        <v/>
      </c>
      <c r="J110" s="6" t="str">
        <f>IFERROR(VLOOKUP(H110,المنتجات!$D:$G,4,0),"")</f>
        <v/>
      </c>
      <c r="K110" s="7">
        <v>3840</v>
      </c>
      <c r="L110" s="7"/>
      <c r="M110" s="8" t="e">
        <f>IF(VLOOKUP(Table1[[#This Row],[كود الصنف]],المنتجات!$D:$K,8,0)=0,"",(VLOOKUP(Table1[[#This Row],[كود الصنف]],المنتجات!$D:$K,8,0)))</f>
        <v>#N/A</v>
      </c>
      <c r="N110" s="7">
        <f>IFERROR((Table1[[#This Row],[كمية الخامات بالكيلو]]/Table1[[#This Row],[وزن القطعة]])-Table1[[#This Row],[كمية الأنتاج بالقطعة]],0)</f>
        <v>0</v>
      </c>
      <c r="O110" s="9" t="s">
        <v>51</v>
      </c>
      <c r="P110" s="26">
        <f>IFERROR(VLOOKUP(Table1[[#This Row],[كود العامل]],العاملين!$A$1:$D$100,4,0),"")</f>
        <v>0</v>
      </c>
      <c r="Q110" s="5">
        <f>IF(Table1[[#This Row],[كود العامل]]&gt;0,60,"")</f>
        <v>60</v>
      </c>
      <c r="R110" s="10"/>
      <c r="S110" s="10">
        <v>10</v>
      </c>
      <c r="T110" s="10">
        <v>10</v>
      </c>
      <c r="U110" s="10"/>
      <c r="V110" s="10">
        <f t="shared" si="1"/>
        <v>80</v>
      </c>
      <c r="W110" s="10">
        <f>IFERROR(Table1[[#This Row],[اجمالى وقت التشغيل بالدقايق]]-Table1[[#This Row],[اجمالى وقت التوقف بالدقيقة]],"0")</f>
        <v>-80</v>
      </c>
      <c r="X110" s="11">
        <f>IFERROR((Table1[[#This Row],[كمية الأنتاج بالقطعة]]*Table1[[#This Row],[الزمن المعيارى لانتاج القطعة الواحدة بالدقيقة]])/W110,0%)</f>
        <v>0</v>
      </c>
      <c r="Y110" s="12"/>
      <c r="Z110" s="4"/>
      <c r="AA110" s="13">
        <f>IFERROR(Table1[[#This Row],[كمية الأنتاج بالقطعة]]/(Table1[[#This Row],[كمية الأنتاج بالقطعة]]+Z110+Y110),"")</f>
        <v>1</v>
      </c>
      <c r="AB110" s="4"/>
      <c r="AC110" s="51"/>
    </row>
    <row r="111" spans="1:29" s="39" customFormat="1" ht="15.75" hidden="1" customHeight="1">
      <c r="A111" s="50">
        <v>43524</v>
      </c>
      <c r="B111" s="3">
        <v>5221</v>
      </c>
      <c r="C111" s="4" t="str">
        <f>IFERROR(VLOOKUP(B111,المنتجات!$A:$B,2,0),"")</f>
        <v/>
      </c>
      <c r="D111" s="4" t="str">
        <f>IFERROR(VLOOKUP(B111,المنتجات!$A:$C,3,0),"")</f>
        <v/>
      </c>
      <c r="E111" s="5">
        <v>24</v>
      </c>
      <c r="F111" s="4">
        <f>IFERROR(VLOOKUP(Table1[[#This Row],[كود العامل]],العاملين!A:C,2,0),"")</f>
        <v>0</v>
      </c>
      <c r="G111" s="16">
        <f>IFERROR(VLOOKUP(Table1[[#This Row],[كود العامل]],العاملين!$A$1:$C$100,3,FALSE),"")</f>
        <v>0</v>
      </c>
      <c r="H111" s="5">
        <v>22</v>
      </c>
      <c r="I111" s="6" t="str">
        <f>IFERROR(VLOOKUP(Table1[[#This Row],[كود الصنف]],المنتجات!$D:$E,2,0),"")</f>
        <v/>
      </c>
      <c r="J111" s="6" t="str">
        <f>IFERROR(VLOOKUP(H111,المنتجات!$D:$G,4,0),"")</f>
        <v/>
      </c>
      <c r="K111" s="7">
        <v>3840</v>
      </c>
      <c r="L111" s="7"/>
      <c r="M111" s="8" t="e">
        <f>IF(VLOOKUP(Table1[[#This Row],[كود الصنف]],المنتجات!$D:$K,8,0)=0,"",(VLOOKUP(Table1[[#This Row],[كود الصنف]],المنتجات!$D:$K,8,0)))</f>
        <v>#N/A</v>
      </c>
      <c r="N111" s="7">
        <f>IFERROR((Table1[[#This Row],[كمية الخامات بالكيلو]]/Table1[[#This Row],[وزن القطعة]])-Table1[[#This Row],[كمية الأنتاج بالقطعة]],0)</f>
        <v>0</v>
      </c>
      <c r="O111" s="9" t="s">
        <v>51</v>
      </c>
      <c r="P111" s="26">
        <f>IFERROR(VLOOKUP(Table1[[#This Row],[كود العامل]],العاملين!$A$1:$D$100,4,0),"")</f>
        <v>0</v>
      </c>
      <c r="Q111" s="5">
        <f>IF(Table1[[#This Row],[كود العامل]]&gt;0,60,"")</f>
        <v>60</v>
      </c>
      <c r="R111" s="10"/>
      <c r="S111" s="10">
        <v>10</v>
      </c>
      <c r="T111" s="10">
        <v>10</v>
      </c>
      <c r="U111" s="10"/>
      <c r="V111" s="10">
        <f t="shared" si="1"/>
        <v>80</v>
      </c>
      <c r="W111" s="10">
        <f>IFERROR(Table1[[#This Row],[اجمالى وقت التشغيل بالدقايق]]-Table1[[#This Row],[اجمالى وقت التوقف بالدقيقة]],"0")</f>
        <v>-80</v>
      </c>
      <c r="X111" s="11">
        <f>IFERROR((Table1[[#This Row],[كمية الأنتاج بالقطعة]]*Table1[[#This Row],[الزمن المعيارى لانتاج القطعة الواحدة بالدقيقة]])/W111,0%)</f>
        <v>0</v>
      </c>
      <c r="Y111" s="12"/>
      <c r="Z111" s="4"/>
      <c r="AA111" s="13">
        <f>IFERROR(Table1[[#This Row],[كمية الأنتاج بالقطعة]]/(Table1[[#This Row],[كمية الأنتاج بالقطعة]]+Z111+Y111),"")</f>
        <v>1</v>
      </c>
      <c r="AB111" s="4"/>
      <c r="AC111" s="51"/>
    </row>
    <row r="112" spans="1:29" s="39" customFormat="1" ht="15.75" hidden="1" customHeight="1">
      <c r="A112" s="50">
        <v>43524</v>
      </c>
      <c r="B112" s="3">
        <v>5222</v>
      </c>
      <c r="C112" s="4" t="str">
        <f>IFERROR(VLOOKUP(B112,المنتجات!$A:$B,2,0),"")</f>
        <v/>
      </c>
      <c r="D112" s="4" t="str">
        <f>IFERROR(VLOOKUP(B112,المنتجات!$A:$C,3,0),"")</f>
        <v/>
      </c>
      <c r="E112" s="5">
        <v>43</v>
      </c>
      <c r="F112" s="4">
        <f>IFERROR(VLOOKUP(Table1[[#This Row],[كود العامل]],العاملين!A:C,2,0),"")</f>
        <v>0</v>
      </c>
      <c r="G112" s="16">
        <f>IFERROR(VLOOKUP(Table1[[#This Row],[كود العامل]],العاملين!$A$1:$C$100,3,FALSE),"")</f>
        <v>0</v>
      </c>
      <c r="H112" s="5">
        <v>21</v>
      </c>
      <c r="I112" s="6" t="str">
        <f>IFERROR(VLOOKUP(Table1[[#This Row],[كود الصنف]],المنتجات!$D:$E,2,0),"")</f>
        <v/>
      </c>
      <c r="J112" s="6" t="str">
        <f>IFERROR(VLOOKUP(H112,المنتجات!$D:$G,4,0),"")</f>
        <v/>
      </c>
      <c r="K112" s="7">
        <v>1500</v>
      </c>
      <c r="L112" s="7"/>
      <c r="M112" s="8" t="e">
        <f>IF(VLOOKUP(Table1[[#This Row],[كود الصنف]],المنتجات!$D:$K,8,0)=0,"",(VLOOKUP(Table1[[#This Row],[كود الصنف]],المنتجات!$D:$K,8,0)))</f>
        <v>#N/A</v>
      </c>
      <c r="N112" s="7">
        <f>IFERROR((Table1[[#This Row],[كمية الخامات بالكيلو]]/Table1[[#This Row],[وزن القطعة]])-Table1[[#This Row],[كمية الأنتاج بالقطعة]],0)</f>
        <v>0</v>
      </c>
      <c r="O112" s="9" t="s">
        <v>51</v>
      </c>
      <c r="P112" s="26">
        <f>IFERROR(VLOOKUP(Table1[[#This Row],[كود العامل]],العاملين!$A$1:$D$100,4,0),"")</f>
        <v>0</v>
      </c>
      <c r="Q112" s="5">
        <f>IF(Table1[[#This Row],[كود العامل]]&gt;0,60,"")</f>
        <v>60</v>
      </c>
      <c r="R112" s="10">
        <v>300</v>
      </c>
      <c r="S112" s="10">
        <v>10</v>
      </c>
      <c r="T112" s="10">
        <v>10</v>
      </c>
      <c r="U112" s="10"/>
      <c r="V112" s="10">
        <f t="shared" si="1"/>
        <v>380</v>
      </c>
      <c r="W112" s="10">
        <f>IFERROR(Table1[[#This Row],[اجمالى وقت التشغيل بالدقايق]]-Table1[[#This Row],[اجمالى وقت التوقف بالدقيقة]],"0")</f>
        <v>-380</v>
      </c>
      <c r="X112" s="11">
        <f>IFERROR((Table1[[#This Row],[كمية الأنتاج بالقطعة]]*Table1[[#This Row],[الزمن المعيارى لانتاج القطعة الواحدة بالدقيقة]])/W112,0%)</f>
        <v>0</v>
      </c>
      <c r="Y112" s="12"/>
      <c r="Z112" s="4"/>
      <c r="AA112" s="13">
        <f>IFERROR(Table1[[#This Row],[كمية الأنتاج بالقطعة]]/(Table1[[#This Row],[كمية الأنتاج بالقطعة]]+Z112+Y112),"")</f>
        <v>1</v>
      </c>
      <c r="AB112" s="4" t="s">
        <v>113</v>
      </c>
      <c r="AC112" s="51"/>
    </row>
    <row r="113" spans="1:29" s="39" customFormat="1" ht="15.75" hidden="1" customHeight="1">
      <c r="A113" s="50">
        <v>43524</v>
      </c>
      <c r="B113" s="3">
        <v>5222</v>
      </c>
      <c r="C113" s="4" t="str">
        <f>IFERROR(VLOOKUP(B113,المنتجات!$A:$B,2,0),"")</f>
        <v/>
      </c>
      <c r="D113" s="4" t="str">
        <f>IFERROR(VLOOKUP(B113,المنتجات!$A:$C,3,0),"")</f>
        <v/>
      </c>
      <c r="E113" s="5">
        <v>6</v>
      </c>
      <c r="F113" s="4">
        <f>IFERROR(VLOOKUP(Table1[[#This Row],[كود العامل]],العاملين!A:C,2,0),"")</f>
        <v>0</v>
      </c>
      <c r="G113" s="16">
        <f>IFERROR(VLOOKUP(Table1[[#This Row],[كود العامل]],العاملين!$A$1:$C$100,3,FALSE),"")</f>
        <v>0</v>
      </c>
      <c r="H113" s="5">
        <v>21</v>
      </c>
      <c r="I113" s="6" t="str">
        <f>IFERROR(VLOOKUP(Table1[[#This Row],[كود الصنف]],المنتجات!$D:$E,2,0),"")</f>
        <v/>
      </c>
      <c r="J113" s="6" t="str">
        <f>IFERROR(VLOOKUP(H113,المنتجات!$D:$G,4,0),"")</f>
        <v/>
      </c>
      <c r="K113" s="7">
        <v>1500</v>
      </c>
      <c r="L113" s="7"/>
      <c r="M113" s="8" t="e">
        <f>IF(VLOOKUP(Table1[[#This Row],[كود الصنف]],المنتجات!$D:$K,8,0)=0,"",(VLOOKUP(Table1[[#This Row],[كود الصنف]],المنتجات!$D:$K,8,0)))</f>
        <v>#N/A</v>
      </c>
      <c r="N113" s="7">
        <f>IFERROR((Table1[[#This Row],[كمية الخامات بالكيلو]]/Table1[[#This Row],[وزن القطعة]])-Table1[[#This Row],[كمية الأنتاج بالقطعة]],0)</f>
        <v>0</v>
      </c>
      <c r="O113" s="9" t="s">
        <v>51</v>
      </c>
      <c r="P113" s="26">
        <f>IFERROR(VLOOKUP(Table1[[#This Row],[كود العامل]],العاملين!$A$1:$D$100,4,0),"")</f>
        <v>0</v>
      </c>
      <c r="Q113" s="5">
        <f>IF(Table1[[#This Row],[كود العامل]]&gt;0,60,"")</f>
        <v>60</v>
      </c>
      <c r="R113" s="10">
        <v>310</v>
      </c>
      <c r="S113" s="10">
        <v>10</v>
      </c>
      <c r="T113" s="10">
        <v>10</v>
      </c>
      <c r="U113" s="10"/>
      <c r="V113" s="10">
        <f t="shared" si="1"/>
        <v>390</v>
      </c>
      <c r="W113" s="10">
        <f>IFERROR(Table1[[#This Row],[اجمالى وقت التشغيل بالدقايق]]-Table1[[#This Row],[اجمالى وقت التوقف بالدقيقة]],"0")</f>
        <v>-390</v>
      </c>
      <c r="X113" s="11">
        <f>IFERROR((Table1[[#This Row],[كمية الأنتاج بالقطعة]]*Table1[[#This Row],[الزمن المعيارى لانتاج القطعة الواحدة بالدقيقة]])/W113,0%)</f>
        <v>0</v>
      </c>
      <c r="Y113" s="12"/>
      <c r="Z113" s="4"/>
      <c r="AA113" s="13">
        <f>IFERROR(Table1[[#This Row],[كمية الأنتاج بالقطعة]]/(Table1[[#This Row],[كمية الأنتاج بالقطعة]]+Z113+Y113),"")</f>
        <v>1</v>
      </c>
      <c r="AB113" s="4" t="s">
        <v>113</v>
      </c>
      <c r="AC113" s="51"/>
    </row>
    <row r="114" spans="1:29" s="39" customFormat="1" ht="15.75" hidden="1" customHeight="1">
      <c r="A114" s="50">
        <v>43524</v>
      </c>
      <c r="B114" s="3">
        <v>5230</v>
      </c>
      <c r="C114" s="4" t="str">
        <f>IFERROR(VLOOKUP(B114,المنتجات!$A:$B,2,0),"")</f>
        <v/>
      </c>
      <c r="D114" s="4" t="str">
        <f>IFERROR(VLOOKUP(B114,المنتجات!$A:$C,3,0),"")</f>
        <v/>
      </c>
      <c r="E114" s="5">
        <v>29</v>
      </c>
      <c r="F114" s="4">
        <f>IFERROR(VLOOKUP(Table1[[#This Row],[كود العامل]],العاملين!A:C,2,0),"")</f>
        <v>0</v>
      </c>
      <c r="G114" s="16">
        <f>IFERROR(VLOOKUP(Table1[[#This Row],[كود العامل]],العاملين!$A$1:$C$100,3,FALSE),"")</f>
        <v>0</v>
      </c>
      <c r="H114" s="5">
        <v>25</v>
      </c>
      <c r="I114" s="6" t="str">
        <f>IFERROR(VLOOKUP(Table1[[#This Row],[كود الصنف]],المنتجات!$D:$E,2,0),"")</f>
        <v/>
      </c>
      <c r="J114" s="6" t="str">
        <f>IFERROR(VLOOKUP(H114,المنتجات!$D:$G,4,0),"")</f>
        <v/>
      </c>
      <c r="K114" s="7">
        <v>32000</v>
      </c>
      <c r="L114" s="7"/>
      <c r="M114" s="8" t="e">
        <f>IF(VLOOKUP(Table1[[#This Row],[كود الصنف]],المنتجات!$D:$K,8,0)=0,"",(VLOOKUP(Table1[[#This Row],[كود الصنف]],المنتجات!$D:$K,8,0)))</f>
        <v>#N/A</v>
      </c>
      <c r="N114" s="7">
        <f>IFERROR((Table1[[#This Row],[كمية الخامات بالكيلو]]/Table1[[#This Row],[وزن القطعة]])-Table1[[#This Row],[كمية الأنتاج بالقطعة]],0)</f>
        <v>0</v>
      </c>
      <c r="O114" s="9" t="s">
        <v>51</v>
      </c>
      <c r="P114" s="26">
        <f>IFERROR(VLOOKUP(Table1[[#This Row],[كود العامل]],العاملين!$A$1:$D$100,4,0),"")</f>
        <v>0</v>
      </c>
      <c r="Q114" s="5">
        <f>IF(Table1[[#This Row],[كود العامل]]&gt;0,60,"")</f>
        <v>60</v>
      </c>
      <c r="R114" s="10"/>
      <c r="S114" s="10"/>
      <c r="T114" s="10"/>
      <c r="U114" s="10"/>
      <c r="V114" s="10">
        <f t="shared" si="1"/>
        <v>60</v>
      </c>
      <c r="W114" s="10">
        <f>IFERROR(Table1[[#This Row],[اجمالى وقت التشغيل بالدقايق]]-Table1[[#This Row],[اجمالى وقت التوقف بالدقيقة]],"0")</f>
        <v>-60</v>
      </c>
      <c r="X114" s="11">
        <f>IFERROR((Table1[[#This Row],[كمية الأنتاج بالقطعة]]*Table1[[#This Row],[الزمن المعيارى لانتاج القطعة الواحدة بالدقيقة]])/W114,0%)</f>
        <v>0</v>
      </c>
      <c r="Y114" s="12"/>
      <c r="Z114" s="4"/>
      <c r="AA114" s="13">
        <f>IFERROR(Table1[[#This Row],[كمية الأنتاج بالقطعة]]/(Table1[[#This Row],[كمية الأنتاج بالقطعة]]+Z114+Y114),"")</f>
        <v>1</v>
      </c>
      <c r="AB114" s="4"/>
      <c r="AC114" s="51"/>
    </row>
    <row r="115" spans="1:29" s="39" customFormat="1" ht="15.75" hidden="1" customHeight="1">
      <c r="A115" s="50">
        <v>43524</v>
      </c>
      <c r="B115" s="3">
        <v>5230</v>
      </c>
      <c r="C115" s="4" t="str">
        <f>IFERROR(VLOOKUP(B115,المنتجات!$A:$B,2,0),"")</f>
        <v/>
      </c>
      <c r="D115" s="4" t="str">
        <f>IFERROR(VLOOKUP(B115,المنتجات!$A:$C,3,0),"")</f>
        <v/>
      </c>
      <c r="E115" s="5">
        <v>23</v>
      </c>
      <c r="F115" s="4">
        <f>IFERROR(VLOOKUP(Table1[[#This Row],[كود العامل]],العاملين!A:C,2,0),"")</f>
        <v>0</v>
      </c>
      <c r="G115" s="16">
        <f>IFERROR(VLOOKUP(Table1[[#This Row],[كود العامل]],العاملين!$A$1:$C$100,3,FALSE),"")</f>
        <v>0</v>
      </c>
      <c r="H115" s="5">
        <v>25</v>
      </c>
      <c r="I115" s="6" t="str">
        <f>IFERROR(VLOOKUP(Table1[[#This Row],[كود الصنف]],المنتجات!$D:$E,2,0),"")</f>
        <v/>
      </c>
      <c r="J115" s="6" t="str">
        <f>IFERROR(VLOOKUP(H115,المنتجات!$D:$G,4,0),"")</f>
        <v/>
      </c>
      <c r="K115" s="7">
        <v>32000</v>
      </c>
      <c r="L115" s="7"/>
      <c r="M115" s="8" t="e">
        <f>IF(VLOOKUP(Table1[[#This Row],[كود الصنف]],المنتجات!$D:$K,8,0)=0,"",(VLOOKUP(Table1[[#This Row],[كود الصنف]],المنتجات!$D:$K,8,0)))</f>
        <v>#N/A</v>
      </c>
      <c r="N115" s="7">
        <f>IFERROR((Table1[[#This Row],[كمية الخامات بالكيلو]]/Table1[[#This Row],[وزن القطعة]])-Table1[[#This Row],[كمية الأنتاج بالقطعة]],0)</f>
        <v>0</v>
      </c>
      <c r="O115" s="9" t="s">
        <v>51</v>
      </c>
      <c r="P115" s="26">
        <f>IFERROR(VLOOKUP(Table1[[#This Row],[كود العامل]],العاملين!$A$1:$D$100,4,0),"")</f>
        <v>0</v>
      </c>
      <c r="Q115" s="5">
        <f>IF(Table1[[#This Row],[كود العامل]]&gt;0,60,"")</f>
        <v>60</v>
      </c>
      <c r="R115" s="10"/>
      <c r="S115" s="10"/>
      <c r="T115" s="10"/>
      <c r="U115" s="10"/>
      <c r="V115" s="10">
        <f t="shared" si="1"/>
        <v>60</v>
      </c>
      <c r="W115" s="10">
        <f>IFERROR(Table1[[#This Row],[اجمالى وقت التشغيل بالدقايق]]-Table1[[#This Row],[اجمالى وقت التوقف بالدقيقة]],"0")</f>
        <v>-60</v>
      </c>
      <c r="X115" s="11">
        <f>IFERROR((Table1[[#This Row],[كمية الأنتاج بالقطعة]]*Table1[[#This Row],[الزمن المعيارى لانتاج القطعة الواحدة بالدقيقة]])/W115,0%)</f>
        <v>0</v>
      </c>
      <c r="Y115" s="12"/>
      <c r="Z115" s="4"/>
      <c r="AA115" s="13">
        <f>IFERROR(Table1[[#This Row],[كمية الأنتاج بالقطعة]]/(Table1[[#This Row],[كمية الأنتاج بالقطعة]]+Z115+Y115),"")</f>
        <v>1</v>
      </c>
      <c r="AB115" s="4"/>
      <c r="AC115" s="51"/>
    </row>
    <row r="116" spans="1:29" s="39" customFormat="1" ht="15.75" hidden="1" customHeight="1">
      <c r="A116" s="50">
        <v>43524</v>
      </c>
      <c r="B116" s="3">
        <v>5231</v>
      </c>
      <c r="C116" s="4" t="str">
        <f>IFERROR(VLOOKUP(B116,المنتجات!$A:$B,2,0),"")</f>
        <v/>
      </c>
      <c r="D116" s="4" t="str">
        <f>IFERROR(VLOOKUP(B116,المنتجات!$A:$C,3,0),"")</f>
        <v/>
      </c>
      <c r="E116" s="5">
        <v>26</v>
      </c>
      <c r="F116" s="4">
        <f>IFERROR(VLOOKUP(Table1[[#This Row],[كود العامل]],العاملين!A:C,2,0),"")</f>
        <v>0</v>
      </c>
      <c r="G116" s="16">
        <f>IFERROR(VLOOKUP(Table1[[#This Row],[كود العامل]],العاملين!$A$1:$C$100,3,FALSE),"")</f>
        <v>0</v>
      </c>
      <c r="H116" s="5">
        <v>33</v>
      </c>
      <c r="I116" s="6" t="str">
        <f>IFERROR(VLOOKUP(Table1[[#This Row],[كود الصنف]],المنتجات!$D:$E,2,0),"")</f>
        <v/>
      </c>
      <c r="J116" s="6" t="str">
        <f>IFERROR(VLOOKUP(H116,المنتجات!$D:$G,4,0),"")</f>
        <v/>
      </c>
      <c r="K116" s="7">
        <v>27000</v>
      </c>
      <c r="L116" s="7"/>
      <c r="M116" s="8" t="e">
        <f>IF(VLOOKUP(Table1[[#This Row],[كود الصنف]],المنتجات!$D:$K,8,0)=0,"",(VLOOKUP(Table1[[#This Row],[كود الصنف]],المنتجات!$D:$K,8,0)))</f>
        <v>#N/A</v>
      </c>
      <c r="N116" s="7">
        <f>IFERROR((Table1[[#This Row],[كمية الخامات بالكيلو]]/Table1[[#This Row],[وزن القطعة]])-Table1[[#This Row],[كمية الأنتاج بالقطعة]],0)</f>
        <v>0</v>
      </c>
      <c r="O116" s="9" t="s">
        <v>51</v>
      </c>
      <c r="P116" s="26">
        <f>IFERROR(VLOOKUP(Table1[[#This Row],[كود العامل]],العاملين!$A$1:$D$100,4,0),"")</f>
        <v>0</v>
      </c>
      <c r="Q116" s="5">
        <f>IF(Table1[[#This Row],[كود العامل]]&gt;0,60,"")</f>
        <v>60</v>
      </c>
      <c r="R116" s="10"/>
      <c r="S116" s="10">
        <v>10</v>
      </c>
      <c r="T116" s="10">
        <v>10</v>
      </c>
      <c r="U116" s="10"/>
      <c r="V116" s="10">
        <f t="shared" si="1"/>
        <v>80</v>
      </c>
      <c r="W116" s="10">
        <f>IFERROR(Table1[[#This Row],[اجمالى وقت التشغيل بالدقايق]]-Table1[[#This Row],[اجمالى وقت التوقف بالدقيقة]],"0")</f>
        <v>-80</v>
      </c>
      <c r="X116" s="11">
        <f>IFERROR((Table1[[#This Row],[كمية الأنتاج بالقطعة]]*Table1[[#This Row],[الزمن المعيارى لانتاج القطعة الواحدة بالدقيقة]])/W116,0%)</f>
        <v>0</v>
      </c>
      <c r="Y116" s="12"/>
      <c r="Z116" s="4"/>
      <c r="AA116" s="13">
        <f>IFERROR(Table1[[#This Row],[كمية الأنتاج بالقطعة]]/(Table1[[#This Row],[كمية الأنتاج بالقطعة]]+Z116+Y116),"")</f>
        <v>1</v>
      </c>
      <c r="AB116" s="4"/>
      <c r="AC116" s="51"/>
    </row>
    <row r="117" spans="1:29" s="39" customFormat="1" ht="15.75" hidden="1" customHeight="1">
      <c r="A117" s="50">
        <v>43524</v>
      </c>
      <c r="B117" s="3">
        <v>5231</v>
      </c>
      <c r="C117" s="4" t="str">
        <f>IFERROR(VLOOKUP(B117,المنتجات!$A:$B,2,0),"")</f>
        <v/>
      </c>
      <c r="D117" s="4" t="str">
        <f>IFERROR(VLOOKUP(B117,المنتجات!$A:$C,3,0),"")</f>
        <v/>
      </c>
      <c r="E117" s="5">
        <v>45</v>
      </c>
      <c r="F117" s="4">
        <f>IFERROR(VLOOKUP(Table1[[#This Row],[كود العامل]],العاملين!A:C,2,0),"")</f>
        <v>0</v>
      </c>
      <c r="G117" s="16">
        <f>IFERROR(VLOOKUP(Table1[[#This Row],[كود العامل]],العاملين!$A$1:$C$100,3,FALSE),"")</f>
        <v>0</v>
      </c>
      <c r="H117" s="5">
        <v>33</v>
      </c>
      <c r="I117" s="6" t="str">
        <f>IFERROR(VLOOKUP(Table1[[#This Row],[كود الصنف]],المنتجات!$D:$E,2,0),"")</f>
        <v/>
      </c>
      <c r="J117" s="6" t="str">
        <f>IFERROR(VLOOKUP(H117,المنتجات!$D:$G,4,0),"")</f>
        <v/>
      </c>
      <c r="K117" s="7">
        <v>27000</v>
      </c>
      <c r="L117" s="7"/>
      <c r="M117" s="8" t="e">
        <f>IF(VLOOKUP(Table1[[#This Row],[كود الصنف]],المنتجات!$D:$K,8,0)=0,"",(VLOOKUP(Table1[[#This Row],[كود الصنف]],المنتجات!$D:$K,8,0)))</f>
        <v>#N/A</v>
      </c>
      <c r="N117" s="7">
        <f>IFERROR((Table1[[#This Row],[كمية الخامات بالكيلو]]/Table1[[#This Row],[وزن القطعة]])-Table1[[#This Row],[كمية الأنتاج بالقطعة]],0)</f>
        <v>0</v>
      </c>
      <c r="O117" s="9" t="s">
        <v>51</v>
      </c>
      <c r="P117" s="26">
        <f>IFERROR(VLOOKUP(Table1[[#This Row],[كود العامل]],العاملين!$A$1:$D$100,4,0),"")</f>
        <v>0</v>
      </c>
      <c r="Q117" s="5">
        <f>IF(Table1[[#This Row],[كود العامل]]&gt;0,60,"")</f>
        <v>60</v>
      </c>
      <c r="R117" s="10"/>
      <c r="S117" s="10">
        <v>10</v>
      </c>
      <c r="T117" s="10">
        <v>10</v>
      </c>
      <c r="U117" s="10"/>
      <c r="V117" s="10">
        <f t="shared" si="1"/>
        <v>80</v>
      </c>
      <c r="W117" s="10">
        <f>IFERROR(Table1[[#This Row],[اجمالى وقت التشغيل بالدقايق]]-Table1[[#This Row],[اجمالى وقت التوقف بالدقيقة]],"0")</f>
        <v>-80</v>
      </c>
      <c r="X117" s="11">
        <f>IFERROR((Table1[[#This Row],[كمية الأنتاج بالقطعة]]*Table1[[#This Row],[الزمن المعيارى لانتاج القطعة الواحدة بالدقيقة]])/W117,0%)</f>
        <v>0</v>
      </c>
      <c r="Y117" s="12"/>
      <c r="Z117" s="4"/>
      <c r="AA117" s="13">
        <f>IFERROR(Table1[[#This Row],[كمية الأنتاج بالقطعة]]/(Table1[[#This Row],[كمية الأنتاج بالقطعة]]+Z117+Y117),"")</f>
        <v>1</v>
      </c>
      <c r="AB117" s="4"/>
      <c r="AC117" s="51"/>
    </row>
    <row r="118" spans="1:29" s="39" customFormat="1" ht="15.75" hidden="1" customHeight="1">
      <c r="A118" s="50">
        <v>43524</v>
      </c>
      <c r="B118" s="3">
        <v>5231</v>
      </c>
      <c r="C118" s="4" t="str">
        <f>IFERROR(VLOOKUP(B118,المنتجات!$A:$B,2,0),"")</f>
        <v/>
      </c>
      <c r="D118" s="4" t="str">
        <f>IFERROR(VLOOKUP(B118,المنتجات!$A:$C,3,0),"")</f>
        <v/>
      </c>
      <c r="E118" s="5">
        <v>37</v>
      </c>
      <c r="F118" s="4">
        <f>IFERROR(VLOOKUP(Table1[[#This Row],[كود العامل]],العاملين!A:C,2,0),"")</f>
        <v>0</v>
      </c>
      <c r="G118" s="16">
        <f>IFERROR(VLOOKUP(Table1[[#This Row],[كود العامل]],العاملين!$A$1:$C$100,3,FALSE),"")</f>
        <v>0</v>
      </c>
      <c r="H118" s="5">
        <v>33</v>
      </c>
      <c r="I118" s="6" t="str">
        <f>IFERROR(VLOOKUP(Table1[[#This Row],[كود الصنف]],المنتجات!$D:$E,2,0),"")</f>
        <v/>
      </c>
      <c r="J118" s="6" t="str">
        <f>IFERROR(VLOOKUP(H118,المنتجات!$D:$G,4,0),"")</f>
        <v/>
      </c>
      <c r="K118" s="7">
        <v>27000</v>
      </c>
      <c r="L118" s="7"/>
      <c r="M118" s="8" t="e">
        <f>IF(VLOOKUP(Table1[[#This Row],[كود الصنف]],المنتجات!$D:$K,8,0)=0,"",(VLOOKUP(Table1[[#This Row],[كود الصنف]],المنتجات!$D:$K,8,0)))</f>
        <v>#N/A</v>
      </c>
      <c r="N118" s="7">
        <f>IFERROR((Table1[[#This Row],[كمية الخامات بالكيلو]]/Table1[[#This Row],[وزن القطعة]])-Table1[[#This Row],[كمية الأنتاج بالقطعة]],0)</f>
        <v>0</v>
      </c>
      <c r="O118" s="9" t="s">
        <v>51</v>
      </c>
      <c r="P118" s="26">
        <f>IFERROR(VLOOKUP(Table1[[#This Row],[كود العامل]],العاملين!$A$1:$D$100,4,0),"")</f>
        <v>0</v>
      </c>
      <c r="Q118" s="5">
        <f>IF(Table1[[#This Row],[كود العامل]]&gt;0,60,"")</f>
        <v>60</v>
      </c>
      <c r="R118" s="10"/>
      <c r="S118" s="10">
        <v>10</v>
      </c>
      <c r="T118" s="10">
        <v>10</v>
      </c>
      <c r="U118" s="10"/>
      <c r="V118" s="10">
        <f t="shared" si="1"/>
        <v>80</v>
      </c>
      <c r="W118" s="10">
        <f>IFERROR(Table1[[#This Row],[اجمالى وقت التشغيل بالدقايق]]-Table1[[#This Row],[اجمالى وقت التوقف بالدقيقة]],"0")</f>
        <v>-80</v>
      </c>
      <c r="X118" s="11">
        <f>IFERROR((Table1[[#This Row],[كمية الأنتاج بالقطعة]]*Table1[[#This Row],[الزمن المعيارى لانتاج القطعة الواحدة بالدقيقة]])/W118,0%)</f>
        <v>0</v>
      </c>
      <c r="Y118" s="12"/>
      <c r="Z118" s="4"/>
      <c r="AA118" s="13">
        <f>IFERROR(Table1[[#This Row],[كمية الأنتاج بالقطعة]]/(Table1[[#This Row],[كمية الأنتاج بالقطعة]]+Z118+Y118),"")</f>
        <v>1</v>
      </c>
      <c r="AB118" s="4"/>
      <c r="AC118" s="51"/>
    </row>
    <row r="119" spans="1:29" s="39" customFormat="1" ht="15.75" hidden="1" customHeight="1">
      <c r="A119" s="50">
        <v>43524</v>
      </c>
      <c r="B119" s="3">
        <v>5260</v>
      </c>
      <c r="C119" s="4" t="str">
        <f>IFERROR(VLOOKUP(B119,المنتجات!$A:$B,2,0),"")</f>
        <v/>
      </c>
      <c r="D119" s="4" t="str">
        <f>IFERROR(VLOOKUP(B119,المنتجات!$A:$C,3,0),"")</f>
        <v/>
      </c>
      <c r="E119" s="5">
        <v>38</v>
      </c>
      <c r="F119" s="4">
        <f>IFERROR(VLOOKUP(Table1[[#This Row],[كود العامل]],العاملين!A:C,2,0),"")</f>
        <v>0</v>
      </c>
      <c r="G119" s="16">
        <f>IFERROR(VLOOKUP(Table1[[#This Row],[كود العامل]],العاملين!$A$1:$C$100,3,FALSE),"")</f>
        <v>0</v>
      </c>
      <c r="H119" s="5">
        <v>45</v>
      </c>
      <c r="I119" s="6" t="str">
        <f>IFERROR(VLOOKUP(Table1[[#This Row],[كود الصنف]],المنتجات!$D:$E,2,0),"")</f>
        <v/>
      </c>
      <c r="J119" s="6" t="str">
        <f>IFERROR(VLOOKUP(H119,المنتجات!$D:$G,4,0),"")</f>
        <v/>
      </c>
      <c r="K119" s="7">
        <v>6000</v>
      </c>
      <c r="L119" s="7"/>
      <c r="M119" s="8" t="e">
        <f>IF(VLOOKUP(Table1[[#This Row],[كود الصنف]],المنتجات!$D:$K,8,0)=0,"",(VLOOKUP(Table1[[#This Row],[كود الصنف]],المنتجات!$D:$K,8,0)))</f>
        <v>#N/A</v>
      </c>
      <c r="N119" s="7">
        <f>IFERROR((Table1[[#This Row],[كمية الخامات بالكيلو]]/Table1[[#This Row],[وزن القطعة]])-Table1[[#This Row],[كمية الأنتاج بالقطعة]],0)</f>
        <v>0</v>
      </c>
      <c r="O119" s="9" t="s">
        <v>51</v>
      </c>
      <c r="P119" s="26">
        <f>IFERROR(VLOOKUP(Table1[[#This Row],[كود العامل]],العاملين!$A$1:$D$100,4,0),"")</f>
        <v>0</v>
      </c>
      <c r="Q119" s="5">
        <f>IF(Table1[[#This Row],[كود العامل]]&gt;0,60,"")</f>
        <v>60</v>
      </c>
      <c r="R119" s="10"/>
      <c r="S119" s="10"/>
      <c r="T119" s="10"/>
      <c r="U119" s="10"/>
      <c r="V119" s="10">
        <f t="shared" si="1"/>
        <v>60</v>
      </c>
      <c r="W119" s="10">
        <f>IFERROR(Table1[[#This Row],[اجمالى وقت التشغيل بالدقايق]]-Table1[[#This Row],[اجمالى وقت التوقف بالدقيقة]],"0")</f>
        <v>-60</v>
      </c>
      <c r="X119" s="11">
        <f>IFERROR((Table1[[#This Row],[كمية الأنتاج بالقطعة]]*Table1[[#This Row],[الزمن المعيارى لانتاج القطعة الواحدة بالدقيقة]])/W119,0%)</f>
        <v>0</v>
      </c>
      <c r="Y119" s="12"/>
      <c r="Z119" s="4"/>
      <c r="AA119" s="13">
        <f>IFERROR(Table1[[#This Row],[كمية الأنتاج بالقطعة]]/(Table1[[#This Row],[كمية الأنتاج بالقطعة]]+Z119+Y119),"")</f>
        <v>1</v>
      </c>
      <c r="AB119" s="4"/>
      <c r="AC119" s="51"/>
    </row>
    <row r="120" spans="1:29" s="39" customFormat="1" ht="15.75" hidden="1" customHeight="1">
      <c r="A120" s="50">
        <v>43524</v>
      </c>
      <c r="B120" s="3">
        <v>5260</v>
      </c>
      <c r="C120" s="4" t="str">
        <f>IFERROR(VLOOKUP(B120,المنتجات!$A:$B,2,0),"")</f>
        <v/>
      </c>
      <c r="D120" s="4" t="str">
        <f>IFERROR(VLOOKUP(B120,المنتجات!$A:$C,3,0),"")</f>
        <v/>
      </c>
      <c r="E120" s="5">
        <v>25</v>
      </c>
      <c r="F120" s="4">
        <f>IFERROR(VLOOKUP(Table1[[#This Row],[كود العامل]],العاملين!A:C,2,0),"")</f>
        <v>0</v>
      </c>
      <c r="G120" s="16">
        <f>IFERROR(VLOOKUP(Table1[[#This Row],[كود العامل]],العاملين!$A$1:$C$100,3,FALSE),"")</f>
        <v>0</v>
      </c>
      <c r="H120" s="5">
        <v>45</v>
      </c>
      <c r="I120" s="6" t="str">
        <f>IFERROR(VLOOKUP(Table1[[#This Row],[كود الصنف]],المنتجات!$D:$E,2,0),"")</f>
        <v/>
      </c>
      <c r="J120" s="6" t="str">
        <f>IFERROR(VLOOKUP(H120,المنتجات!$D:$G,4,0),"")</f>
        <v/>
      </c>
      <c r="K120" s="7">
        <v>6000</v>
      </c>
      <c r="L120" s="7"/>
      <c r="M120" s="8" t="e">
        <f>IF(VLOOKUP(Table1[[#This Row],[كود الصنف]],المنتجات!$D:$K,8,0)=0,"",(VLOOKUP(Table1[[#This Row],[كود الصنف]],المنتجات!$D:$K,8,0)))</f>
        <v>#N/A</v>
      </c>
      <c r="N120" s="7">
        <f>IFERROR((Table1[[#This Row],[كمية الخامات بالكيلو]]/Table1[[#This Row],[وزن القطعة]])-Table1[[#This Row],[كمية الأنتاج بالقطعة]],0)</f>
        <v>0</v>
      </c>
      <c r="O120" s="9" t="s">
        <v>51</v>
      </c>
      <c r="P120" s="26">
        <f>IFERROR(VLOOKUP(Table1[[#This Row],[كود العامل]],العاملين!$A$1:$D$100,4,0),"")</f>
        <v>0</v>
      </c>
      <c r="Q120" s="5">
        <f>IF(Table1[[#This Row],[كود العامل]]&gt;0,60,"")</f>
        <v>60</v>
      </c>
      <c r="R120" s="10"/>
      <c r="S120" s="10"/>
      <c r="T120" s="10"/>
      <c r="U120" s="10"/>
      <c r="V120" s="10">
        <f t="shared" si="1"/>
        <v>60</v>
      </c>
      <c r="W120" s="10">
        <f>IFERROR(Table1[[#This Row],[اجمالى وقت التشغيل بالدقايق]]-Table1[[#This Row],[اجمالى وقت التوقف بالدقيقة]],"0")</f>
        <v>-60</v>
      </c>
      <c r="X120" s="11">
        <f>IFERROR((Table1[[#This Row],[كمية الأنتاج بالقطعة]]*Table1[[#This Row],[الزمن المعيارى لانتاج القطعة الواحدة بالدقيقة]])/W120,0%)</f>
        <v>0</v>
      </c>
      <c r="Y120" s="12"/>
      <c r="Z120" s="4"/>
      <c r="AA120" s="13">
        <f>IFERROR(Table1[[#This Row],[كمية الأنتاج بالقطعة]]/(Table1[[#This Row],[كمية الأنتاج بالقطعة]]+Z120+Y120),"")</f>
        <v>1</v>
      </c>
      <c r="AB120" s="4"/>
      <c r="AC120" s="51"/>
    </row>
    <row r="121" spans="1:29" s="39" customFormat="1" ht="15.75" hidden="1" customHeight="1">
      <c r="A121" s="50">
        <v>43524</v>
      </c>
      <c r="B121" s="3">
        <v>5261</v>
      </c>
      <c r="C121" s="4" t="str">
        <f>IFERROR(VLOOKUP(B121,المنتجات!$A:$B,2,0),"")</f>
        <v/>
      </c>
      <c r="D121" s="4" t="str">
        <f>IFERROR(VLOOKUP(B121,المنتجات!$A:$C,3,0),"")</f>
        <v/>
      </c>
      <c r="E121" s="5">
        <v>39</v>
      </c>
      <c r="F121" s="4">
        <f>IFERROR(VLOOKUP(Table1[[#This Row],[كود العامل]],العاملين!A:C,2,0),"")</f>
        <v>0</v>
      </c>
      <c r="G121" s="16">
        <f>IFERROR(VLOOKUP(Table1[[#This Row],[كود العامل]],العاملين!$A$1:$C$100,3,FALSE),"")</f>
        <v>0</v>
      </c>
      <c r="H121" s="5">
        <v>44</v>
      </c>
      <c r="I121" s="6" t="str">
        <f>IFERROR(VLOOKUP(Table1[[#This Row],[كود الصنف]],المنتجات!$D:$E,2,0),"")</f>
        <v/>
      </c>
      <c r="J121" s="6" t="str">
        <f>IFERROR(VLOOKUP(H121,المنتجات!$D:$G,4,0),"")</f>
        <v/>
      </c>
      <c r="K121" s="7">
        <v>6000</v>
      </c>
      <c r="L121" s="7"/>
      <c r="M121" s="8" t="e">
        <f>IF(VLOOKUP(Table1[[#This Row],[كود الصنف]],المنتجات!$D:$K,8,0)=0,"",(VLOOKUP(Table1[[#This Row],[كود الصنف]],المنتجات!$D:$K,8,0)))</f>
        <v>#N/A</v>
      </c>
      <c r="N121" s="7">
        <f>IFERROR((Table1[[#This Row],[كمية الخامات بالكيلو]]/Table1[[#This Row],[وزن القطعة]])-Table1[[#This Row],[كمية الأنتاج بالقطعة]],0)</f>
        <v>0</v>
      </c>
      <c r="O121" s="9" t="s">
        <v>51</v>
      </c>
      <c r="P121" s="26">
        <f>IFERROR(VLOOKUP(Table1[[#This Row],[كود العامل]],العاملين!$A$1:$D$100,4,0),"")</f>
        <v>0</v>
      </c>
      <c r="Q121" s="5">
        <f>IF(Table1[[#This Row],[كود العامل]]&gt;0,60,"")</f>
        <v>60</v>
      </c>
      <c r="R121" s="10"/>
      <c r="S121" s="10">
        <v>10</v>
      </c>
      <c r="T121" s="10">
        <v>10</v>
      </c>
      <c r="U121" s="10"/>
      <c r="V121" s="10">
        <f t="shared" si="1"/>
        <v>80</v>
      </c>
      <c r="W121" s="10">
        <f>IFERROR(Table1[[#This Row],[اجمالى وقت التشغيل بالدقايق]]-Table1[[#This Row],[اجمالى وقت التوقف بالدقيقة]],"0")</f>
        <v>-80</v>
      </c>
      <c r="X121" s="11">
        <f>IFERROR((Table1[[#This Row],[كمية الأنتاج بالقطعة]]*Table1[[#This Row],[الزمن المعيارى لانتاج القطعة الواحدة بالدقيقة]])/W121,0%)</f>
        <v>0</v>
      </c>
      <c r="Y121" s="12"/>
      <c r="Z121" s="4"/>
      <c r="AA121" s="13">
        <f>IFERROR(Table1[[#This Row],[كمية الأنتاج بالقطعة]]/(Table1[[#This Row],[كمية الأنتاج بالقطعة]]+Z121+Y121),"")</f>
        <v>1</v>
      </c>
      <c r="AB121" s="4"/>
      <c r="AC121" s="51"/>
    </row>
    <row r="122" spans="1:29" s="39" customFormat="1" ht="15.75" hidden="1" customHeight="1">
      <c r="A122" s="50">
        <v>43524</v>
      </c>
      <c r="B122" s="3">
        <v>5261</v>
      </c>
      <c r="C122" s="4" t="str">
        <f>IFERROR(VLOOKUP(B122,المنتجات!$A:$B,2,0),"")</f>
        <v/>
      </c>
      <c r="D122" s="4" t="str">
        <f>IFERROR(VLOOKUP(B122,المنتجات!$A:$C,3,0),"")</f>
        <v/>
      </c>
      <c r="E122" s="5">
        <v>19</v>
      </c>
      <c r="F122" s="4">
        <f>IFERROR(VLOOKUP(Table1[[#This Row],[كود العامل]],العاملين!A:C,2,0),"")</f>
        <v>0</v>
      </c>
      <c r="G122" s="16">
        <f>IFERROR(VLOOKUP(Table1[[#This Row],[كود العامل]],العاملين!$A$1:$C$100,3,FALSE),"")</f>
        <v>0</v>
      </c>
      <c r="H122" s="5">
        <v>44</v>
      </c>
      <c r="I122" s="6" t="str">
        <f>IFERROR(VLOOKUP(Table1[[#This Row],[كود الصنف]],المنتجات!$D:$E,2,0),"")</f>
        <v/>
      </c>
      <c r="J122" s="6" t="str">
        <f>IFERROR(VLOOKUP(H122,المنتجات!$D:$G,4,0),"")</f>
        <v/>
      </c>
      <c r="K122" s="7">
        <v>6000</v>
      </c>
      <c r="L122" s="7"/>
      <c r="M122" s="8" t="e">
        <f>IF(VLOOKUP(Table1[[#This Row],[كود الصنف]],المنتجات!$D:$K,8,0)=0,"",(VLOOKUP(Table1[[#This Row],[كود الصنف]],المنتجات!$D:$K,8,0)))</f>
        <v>#N/A</v>
      </c>
      <c r="N122" s="7">
        <f>IFERROR((Table1[[#This Row],[كمية الخامات بالكيلو]]/Table1[[#This Row],[وزن القطعة]])-Table1[[#This Row],[كمية الأنتاج بالقطعة]],0)</f>
        <v>0</v>
      </c>
      <c r="O122" s="9" t="s">
        <v>51</v>
      </c>
      <c r="P122" s="26">
        <f>IFERROR(VLOOKUP(Table1[[#This Row],[كود العامل]],العاملين!$A$1:$D$100,4,0),"")</f>
        <v>0</v>
      </c>
      <c r="Q122" s="5">
        <f>IF(Table1[[#This Row],[كود العامل]]&gt;0,60,"")</f>
        <v>60</v>
      </c>
      <c r="R122" s="10"/>
      <c r="S122" s="10">
        <v>10</v>
      </c>
      <c r="T122" s="10">
        <v>10</v>
      </c>
      <c r="U122" s="10"/>
      <c r="V122" s="10">
        <f t="shared" si="1"/>
        <v>80</v>
      </c>
      <c r="W122" s="10">
        <f>IFERROR(Table1[[#This Row],[اجمالى وقت التشغيل بالدقايق]]-Table1[[#This Row],[اجمالى وقت التوقف بالدقيقة]],"0")</f>
        <v>-80</v>
      </c>
      <c r="X122" s="11">
        <f>IFERROR((Table1[[#This Row],[كمية الأنتاج بالقطعة]]*Table1[[#This Row],[الزمن المعيارى لانتاج القطعة الواحدة بالدقيقة]])/W122,0%)</f>
        <v>0</v>
      </c>
      <c r="Y122" s="12"/>
      <c r="Z122" s="4"/>
      <c r="AA122" s="13">
        <f>IFERROR(Table1[[#This Row],[كمية الأنتاج بالقطعة]]/(Table1[[#This Row],[كمية الأنتاج بالقطعة]]+Z122+Y122),"")</f>
        <v>1</v>
      </c>
      <c r="AB122" s="4"/>
      <c r="AC122" s="51"/>
    </row>
    <row r="123" spans="1:29" s="39" customFormat="1" ht="15.75" customHeight="1">
      <c r="A123" s="50">
        <v>43524</v>
      </c>
      <c r="B123" s="3">
        <v>5270</v>
      </c>
      <c r="C123" s="4" t="str">
        <f>IFERROR(VLOOKUP(B123,المنتجات!$A:$B,2,0),"")</f>
        <v/>
      </c>
      <c r="D123" s="4" t="str">
        <f>IFERROR(VLOOKUP(B123,المنتجات!$A:$C,3,0),"")</f>
        <v/>
      </c>
      <c r="E123" s="5">
        <v>30</v>
      </c>
      <c r="F123" s="4">
        <f>IFERROR(VLOOKUP(Table1[[#This Row],[كود العامل]],العاملين!A:C,2,0),"")</f>
        <v>0</v>
      </c>
      <c r="G123" s="16">
        <f>IFERROR(VLOOKUP(Table1[[#This Row],[كود العامل]],العاملين!$A$1:$C$100,3,FALSE),"")</f>
        <v>0</v>
      </c>
      <c r="H123" s="5">
        <v>53</v>
      </c>
      <c r="I123" s="6" t="str">
        <f>IFERROR(VLOOKUP(Table1[[#This Row],[كود الصنف]],المنتجات!$D:$E,2,0),"")</f>
        <v/>
      </c>
      <c r="J123" s="6" t="str">
        <f>IFERROR(VLOOKUP(H123,المنتجات!$D:$G,4,0),"")</f>
        <v/>
      </c>
      <c r="K123" s="7">
        <v>100</v>
      </c>
      <c r="L123" s="7"/>
      <c r="M123" s="8" t="e">
        <f>IF(VLOOKUP(Table1[[#This Row],[كود الصنف]],المنتجات!$D:$K,8,0)=0,"",(VLOOKUP(Table1[[#This Row],[كود الصنف]],المنتجات!$D:$K,8,0)))</f>
        <v>#N/A</v>
      </c>
      <c r="N123" s="7">
        <f>IFERROR((Table1[[#This Row],[كمية الخامات بالكيلو]]/Table1[[#This Row],[وزن القطعة]])-Table1[[#This Row],[كمية الأنتاج بالقطعة]],0)</f>
        <v>0</v>
      </c>
      <c r="O123" s="9" t="s">
        <v>51</v>
      </c>
      <c r="P123" s="3">
        <v>200</v>
      </c>
      <c r="Q123" s="5">
        <v>20</v>
      </c>
      <c r="R123" s="10"/>
      <c r="S123" s="10"/>
      <c r="T123" s="10"/>
      <c r="U123" s="10"/>
      <c r="V123" s="10">
        <f t="shared" si="1"/>
        <v>20</v>
      </c>
      <c r="W123" s="10">
        <f>IFERROR(Table1[[#This Row],[اجمالى وقت التشغيل بالدقايق]]-Table1[[#This Row],[اجمالى وقت التوقف بالدقيقة]],"0")</f>
        <v>180</v>
      </c>
      <c r="X123" s="11">
        <f>IFERROR((Table1[[#This Row],[كمية الأنتاج بالقطعة]]*Table1[[#This Row],[الزمن المعيارى لانتاج القطعة الواحدة بالدقيقة]])/W123,0%)</f>
        <v>0</v>
      </c>
      <c r="Y123" s="12"/>
      <c r="Z123" s="4"/>
      <c r="AA123" s="13">
        <f>IFERROR(Table1[[#This Row],[كمية الأنتاج بالقطعة]]/(Table1[[#This Row],[كمية الأنتاج بالقطعة]]+Z123+Y123),"")</f>
        <v>1</v>
      </c>
      <c r="AB123" s="4"/>
      <c r="AC123" s="51"/>
    </row>
    <row r="124" spans="1:29" s="39" customFormat="1" ht="15.75" customHeight="1">
      <c r="A124" s="50">
        <v>43524</v>
      </c>
      <c r="B124" s="3">
        <v>5270</v>
      </c>
      <c r="C124" s="4" t="str">
        <f>IFERROR(VLOOKUP(B124,المنتجات!$A:$B,2,0),"")</f>
        <v/>
      </c>
      <c r="D124" s="4" t="str">
        <f>IFERROR(VLOOKUP(B124,المنتجات!$A:$C,3,0),"")</f>
        <v/>
      </c>
      <c r="E124" s="5">
        <v>30</v>
      </c>
      <c r="F124" s="4">
        <f>IFERROR(VLOOKUP(Table1[[#This Row],[كود العامل]],العاملين!A:C,2,0),"")</f>
        <v>0</v>
      </c>
      <c r="G124" s="16">
        <f>IFERROR(VLOOKUP(Table1[[#This Row],[كود العامل]],العاملين!$A$1:$C$100,3,FALSE),"")</f>
        <v>0</v>
      </c>
      <c r="H124" s="5">
        <v>52</v>
      </c>
      <c r="I124" s="6" t="str">
        <f>IFERROR(VLOOKUP(Table1[[#This Row],[كود الصنف]],المنتجات!$D:$E,2,0),"")</f>
        <v/>
      </c>
      <c r="J124" s="6" t="str">
        <f>IFERROR(VLOOKUP(H124,المنتجات!$D:$G,4,0),"")</f>
        <v/>
      </c>
      <c r="K124" s="7">
        <v>33</v>
      </c>
      <c r="L124" s="7"/>
      <c r="M124" s="8" t="e">
        <f>IF(VLOOKUP(Table1[[#This Row],[كود الصنف]],المنتجات!$D:$K,8,0)=0,"",(VLOOKUP(Table1[[#This Row],[كود الصنف]],المنتجات!$D:$K,8,0)))</f>
        <v>#N/A</v>
      </c>
      <c r="N124" s="7">
        <f>IFERROR((Table1[[#This Row],[كمية الخامات بالكيلو]]/Table1[[#This Row],[وزن القطعة]])-Table1[[#This Row],[كمية الأنتاج بالقطعة]],0)</f>
        <v>0</v>
      </c>
      <c r="O124" s="9" t="s">
        <v>51</v>
      </c>
      <c r="P124" s="3">
        <v>200</v>
      </c>
      <c r="Q124" s="5">
        <v>20</v>
      </c>
      <c r="R124" s="10">
        <v>20</v>
      </c>
      <c r="S124" s="10">
        <v>5</v>
      </c>
      <c r="T124" s="10">
        <v>10</v>
      </c>
      <c r="U124" s="10"/>
      <c r="V124" s="10">
        <f t="shared" si="1"/>
        <v>55</v>
      </c>
      <c r="W124" s="10">
        <f>IFERROR(Table1[[#This Row],[اجمالى وقت التشغيل بالدقايق]]-Table1[[#This Row],[اجمالى وقت التوقف بالدقيقة]],"0")</f>
        <v>145</v>
      </c>
      <c r="X124" s="11">
        <f>IFERROR((Table1[[#This Row],[كمية الأنتاج بالقطعة]]*Table1[[#This Row],[الزمن المعيارى لانتاج القطعة الواحدة بالدقيقة]])/W124,0%)</f>
        <v>0</v>
      </c>
      <c r="Y124" s="12"/>
      <c r="Z124" s="4"/>
      <c r="AA124" s="13">
        <f>IFERROR(Table1[[#This Row],[كمية الأنتاج بالقطعة]]/(Table1[[#This Row],[كمية الأنتاج بالقطعة]]+Z124+Y124),"")</f>
        <v>1</v>
      </c>
      <c r="AB124" s="4" t="s">
        <v>96</v>
      </c>
      <c r="AC124" s="51"/>
    </row>
    <row r="125" spans="1:29" s="39" customFormat="1" ht="15.75" customHeight="1">
      <c r="A125" s="50">
        <v>43524</v>
      </c>
      <c r="B125" s="3">
        <v>5270</v>
      </c>
      <c r="C125" s="4" t="str">
        <f>IFERROR(VLOOKUP(B125,المنتجات!$A:$B,2,0),"")</f>
        <v/>
      </c>
      <c r="D125" s="4" t="str">
        <f>IFERROR(VLOOKUP(B125,المنتجات!$A:$C,3,0),"")</f>
        <v/>
      </c>
      <c r="E125" s="5">
        <v>30</v>
      </c>
      <c r="F125" s="4">
        <f>IFERROR(VLOOKUP(Table1[[#This Row],[كود العامل]],العاملين!A:C,2,0),"")</f>
        <v>0</v>
      </c>
      <c r="G125" s="16">
        <f>IFERROR(VLOOKUP(Table1[[#This Row],[كود العامل]],العاملين!$A$1:$C$100,3,FALSE),"")</f>
        <v>0</v>
      </c>
      <c r="H125" s="5">
        <v>54</v>
      </c>
      <c r="I125" s="6" t="str">
        <f>IFERROR(VLOOKUP(Table1[[#This Row],[كود الصنف]],المنتجات!$D:$E,2,0),"")</f>
        <v/>
      </c>
      <c r="J125" s="6" t="str">
        <f>IFERROR(VLOOKUP(H125,المنتجات!$D:$G,4,0),"")</f>
        <v/>
      </c>
      <c r="K125" s="7">
        <v>24</v>
      </c>
      <c r="L125" s="7"/>
      <c r="M125" s="8" t="e">
        <f>IF(VLOOKUP(Table1[[#This Row],[كود الصنف]],المنتجات!$D:$K,8,0)=0,"",(VLOOKUP(Table1[[#This Row],[كود الصنف]],المنتجات!$D:$K,8,0)))</f>
        <v>#N/A</v>
      </c>
      <c r="N125" s="7">
        <f>IFERROR((Table1[[#This Row],[كمية الخامات بالكيلو]]/Table1[[#This Row],[وزن القطعة]])-Table1[[#This Row],[كمية الأنتاج بالقطعة]],0)</f>
        <v>0</v>
      </c>
      <c r="O125" s="9" t="s">
        <v>51</v>
      </c>
      <c r="P125" s="3">
        <v>200</v>
      </c>
      <c r="Q125" s="5">
        <v>20</v>
      </c>
      <c r="R125" s="10"/>
      <c r="S125" s="10"/>
      <c r="T125" s="10"/>
      <c r="U125" s="10"/>
      <c r="V125" s="10">
        <f t="shared" si="1"/>
        <v>20</v>
      </c>
      <c r="W125" s="10">
        <f>IFERROR(Table1[[#This Row],[اجمالى وقت التشغيل بالدقايق]]-Table1[[#This Row],[اجمالى وقت التوقف بالدقيقة]],"0")</f>
        <v>180</v>
      </c>
      <c r="X125" s="11">
        <f>IFERROR((Table1[[#This Row],[كمية الأنتاج بالقطعة]]*Table1[[#This Row],[الزمن المعيارى لانتاج القطعة الواحدة بالدقيقة]])/W125,0%)</f>
        <v>0</v>
      </c>
      <c r="Y125" s="12"/>
      <c r="Z125" s="4"/>
      <c r="AA125" s="13">
        <f>IFERROR(Table1[[#This Row],[كمية الأنتاج بالقطعة]]/(Table1[[#This Row],[كمية الأنتاج بالقطعة]]+Z125+Y125),"")</f>
        <v>1</v>
      </c>
      <c r="AB125" s="4"/>
      <c r="AC125" s="51"/>
    </row>
    <row r="126" spans="1:29" s="39" customFormat="1" ht="15.75" hidden="1" customHeight="1">
      <c r="A126" s="50">
        <v>43524</v>
      </c>
      <c r="B126" s="3">
        <v>5280</v>
      </c>
      <c r="C126" s="4" t="str">
        <f>IFERROR(VLOOKUP(B126,المنتجات!$A:$B,2,0),"")</f>
        <v/>
      </c>
      <c r="D126" s="4" t="str">
        <f>IFERROR(VLOOKUP(B126,المنتجات!$A:$C,3,0),"")</f>
        <v/>
      </c>
      <c r="E126" s="5">
        <v>22</v>
      </c>
      <c r="F126" s="4">
        <f>IFERROR(VLOOKUP(Table1[[#This Row],[كود العامل]],العاملين!A:C,2,0),"")</f>
        <v>0</v>
      </c>
      <c r="G126" s="16">
        <f>IFERROR(VLOOKUP(Table1[[#This Row],[كود العامل]],العاملين!$A$1:$C$100,3,FALSE),"")</f>
        <v>0</v>
      </c>
      <c r="H126" s="5">
        <v>64</v>
      </c>
      <c r="I126" s="6" t="str">
        <f>IFERROR(VLOOKUP(Table1[[#This Row],[كود الصنف]],المنتجات!$D:$E,2,0),"")</f>
        <v/>
      </c>
      <c r="J126" s="6" t="str">
        <f>IFERROR(VLOOKUP(H126,المنتجات!$D:$G,4,0),"")</f>
        <v/>
      </c>
      <c r="K126" s="7">
        <v>900</v>
      </c>
      <c r="L126" s="7"/>
      <c r="M126" s="8" t="e">
        <f>IF(VLOOKUP(Table1[[#This Row],[كود الصنف]],المنتجات!$D:$K,8,0)=0,"",(VLOOKUP(Table1[[#This Row],[كود الصنف]],المنتجات!$D:$K,8,0)))</f>
        <v>#N/A</v>
      </c>
      <c r="N126" s="7">
        <f>IFERROR((Table1[[#This Row],[كمية الخامات بالكيلو]]/Table1[[#This Row],[وزن القطعة]])-Table1[[#This Row],[كمية الأنتاج بالقطعة]],0)</f>
        <v>0</v>
      </c>
      <c r="O126" s="9" t="s">
        <v>51</v>
      </c>
      <c r="P126" s="26">
        <f>IFERROR(VLOOKUP(Table1[[#This Row],[كود العامل]],العاملين!$A$1:$D$100,4,0),"")</f>
        <v>0</v>
      </c>
      <c r="Q126" s="5">
        <f>IF(Table1[[#This Row],[كود العامل]]&gt;0,60,"")</f>
        <v>60</v>
      </c>
      <c r="R126" s="10"/>
      <c r="S126" s="10">
        <v>10</v>
      </c>
      <c r="T126" s="10">
        <v>10</v>
      </c>
      <c r="U126" s="10"/>
      <c r="V126" s="10">
        <f t="shared" si="1"/>
        <v>80</v>
      </c>
      <c r="W126" s="10">
        <f>IFERROR(Table1[[#This Row],[اجمالى وقت التشغيل بالدقايق]]-Table1[[#This Row],[اجمالى وقت التوقف بالدقيقة]],"0")</f>
        <v>-80</v>
      </c>
      <c r="X126" s="11">
        <f>IFERROR((Table1[[#This Row],[كمية الأنتاج بالقطعة]]*Table1[[#This Row],[الزمن المعيارى لانتاج القطعة الواحدة بالدقيقة]])/W126,0%)</f>
        <v>0</v>
      </c>
      <c r="Y126" s="12"/>
      <c r="Z126" s="4"/>
      <c r="AA126" s="13">
        <f>IFERROR(Table1[[#This Row],[كمية الأنتاج بالقطعة]]/(Table1[[#This Row],[كمية الأنتاج بالقطعة]]+Z126+Y126),"")</f>
        <v>1</v>
      </c>
      <c r="AB126" s="4" t="s">
        <v>89</v>
      </c>
      <c r="AC126" s="51"/>
    </row>
    <row r="127" spans="1:29" s="39" customFormat="1" ht="15.75" hidden="1" customHeight="1">
      <c r="A127" s="50">
        <v>43524</v>
      </c>
      <c r="B127" s="3">
        <v>5290</v>
      </c>
      <c r="C127" s="4" t="str">
        <f>IFERROR(VLOOKUP(B127,المنتجات!$A:$B,2,0),"")</f>
        <v/>
      </c>
      <c r="D127" s="4" t="str">
        <f>IFERROR(VLOOKUP(B127,المنتجات!$A:$C,3,0),"")</f>
        <v/>
      </c>
      <c r="E127" s="5">
        <v>40</v>
      </c>
      <c r="F127" s="4">
        <f>IFERROR(VLOOKUP(Table1[[#This Row],[كود العامل]],العاملين!A:C,2,0),"")</f>
        <v>0</v>
      </c>
      <c r="G127" s="16">
        <f>IFERROR(VLOOKUP(Table1[[#This Row],[كود العامل]],العاملين!$A$1:$C$100,3,FALSE),"")</f>
        <v>0</v>
      </c>
      <c r="H127" s="5">
        <v>65</v>
      </c>
      <c r="I127" s="6" t="str">
        <f>IFERROR(VLOOKUP(Table1[[#This Row],[كود الصنف]],المنتجات!$D:$E,2,0),"")</f>
        <v/>
      </c>
      <c r="J127" s="6" t="str">
        <f>IFERROR(VLOOKUP(H127,المنتجات!$D:$G,4,0),"")</f>
        <v/>
      </c>
      <c r="K127" s="7">
        <v>2304</v>
      </c>
      <c r="L127" s="7"/>
      <c r="M127" s="8" t="e">
        <f>IF(VLOOKUP(Table1[[#This Row],[كود الصنف]],المنتجات!$D:$K,8,0)=0,"",(VLOOKUP(Table1[[#This Row],[كود الصنف]],المنتجات!$D:$K,8,0)))</f>
        <v>#N/A</v>
      </c>
      <c r="N127" s="7">
        <f>IFERROR((Table1[[#This Row],[كمية الخامات بالكيلو]]/Table1[[#This Row],[وزن القطعة]])-Table1[[#This Row],[كمية الأنتاج بالقطعة]],0)</f>
        <v>0</v>
      </c>
      <c r="O127" s="9" t="s">
        <v>51</v>
      </c>
      <c r="P127" s="26">
        <f>IFERROR(VLOOKUP(Table1[[#This Row],[كود العامل]],العاملين!$A$1:$D$100,4,0),"")</f>
        <v>0</v>
      </c>
      <c r="Q127" s="5">
        <f>IF(Table1[[#This Row],[كود العامل]]&gt;0,60,"")</f>
        <v>60</v>
      </c>
      <c r="R127" s="10"/>
      <c r="S127" s="10"/>
      <c r="T127" s="10"/>
      <c r="U127" s="10"/>
      <c r="V127" s="10">
        <f t="shared" si="1"/>
        <v>60</v>
      </c>
      <c r="W127" s="10">
        <f>IFERROR(Table1[[#This Row],[اجمالى وقت التشغيل بالدقايق]]-Table1[[#This Row],[اجمالى وقت التوقف بالدقيقة]],"0")</f>
        <v>-60</v>
      </c>
      <c r="X127" s="11">
        <f>IFERROR((Table1[[#This Row],[كمية الأنتاج بالقطعة]]*Table1[[#This Row],[الزمن المعيارى لانتاج القطعة الواحدة بالدقيقة]])/W127,0%)</f>
        <v>0</v>
      </c>
      <c r="Y127" s="12"/>
      <c r="Z127" s="4"/>
      <c r="AA127" s="13">
        <f>IFERROR(Table1[[#This Row],[كمية الأنتاج بالقطعة]]/(Table1[[#This Row],[كمية الأنتاج بالقطعة]]+Z127+Y127),"")</f>
        <v>1</v>
      </c>
      <c r="AB127" s="4"/>
      <c r="AC127" s="51"/>
    </row>
    <row r="128" spans="1:29" s="39" customFormat="1" ht="15.75" hidden="1" customHeight="1">
      <c r="A128" s="50">
        <v>43524</v>
      </c>
      <c r="B128" s="3">
        <v>5291</v>
      </c>
      <c r="C128" s="4" t="str">
        <f>IFERROR(VLOOKUP(B128,المنتجات!$A:$B,2,0),"")</f>
        <v/>
      </c>
      <c r="D128" s="4" t="str">
        <f>IFERROR(VLOOKUP(B128,المنتجات!$A:$C,3,0),"")</f>
        <v/>
      </c>
      <c r="E128" s="5">
        <v>20</v>
      </c>
      <c r="F128" s="4">
        <f>IFERROR(VLOOKUP(Table1[[#This Row],[كود العامل]],العاملين!A:C,2,0),"")</f>
        <v>0</v>
      </c>
      <c r="G128" s="16">
        <f>IFERROR(VLOOKUP(Table1[[#This Row],[كود العامل]],العاملين!$A$1:$C$100,3,FALSE),"")</f>
        <v>0</v>
      </c>
      <c r="H128" s="5">
        <v>60</v>
      </c>
      <c r="I128" s="6" t="str">
        <f>IFERROR(VLOOKUP(Table1[[#This Row],[كود الصنف]],المنتجات!$D:$E,2,0),"")</f>
        <v/>
      </c>
      <c r="J128" s="6" t="str">
        <f>IFERROR(VLOOKUP(H128,المنتجات!$D:$G,4,0),"")</f>
        <v/>
      </c>
      <c r="K128" s="7">
        <v>2304</v>
      </c>
      <c r="L128" s="7"/>
      <c r="M128" s="8" t="e">
        <f>IF(VLOOKUP(Table1[[#This Row],[كود الصنف]],المنتجات!$D:$K,8,0)=0,"",(VLOOKUP(Table1[[#This Row],[كود الصنف]],المنتجات!$D:$K,8,0)))</f>
        <v>#N/A</v>
      </c>
      <c r="N128" s="7">
        <f>IFERROR((Table1[[#This Row],[كمية الخامات بالكيلو]]/Table1[[#This Row],[وزن القطعة]])-Table1[[#This Row],[كمية الأنتاج بالقطعة]],0)</f>
        <v>0</v>
      </c>
      <c r="O128" s="9" t="s">
        <v>51</v>
      </c>
      <c r="P128" s="26">
        <f>IFERROR(VLOOKUP(Table1[[#This Row],[كود العامل]],العاملين!$A$1:$D$100,4,0),"")</f>
        <v>0</v>
      </c>
      <c r="Q128" s="5">
        <f>IF(Table1[[#This Row],[كود العامل]]&gt;0,60,"")</f>
        <v>60</v>
      </c>
      <c r="R128" s="10"/>
      <c r="S128" s="10"/>
      <c r="T128" s="10"/>
      <c r="U128" s="10"/>
      <c r="V128" s="10">
        <f t="shared" si="1"/>
        <v>60</v>
      </c>
      <c r="W128" s="10">
        <f>IFERROR(Table1[[#This Row],[اجمالى وقت التشغيل بالدقايق]]-Table1[[#This Row],[اجمالى وقت التوقف بالدقيقة]],"0")</f>
        <v>-60</v>
      </c>
      <c r="X128" s="11">
        <f>IFERROR((Table1[[#This Row],[كمية الأنتاج بالقطعة]]*Table1[[#This Row],[الزمن المعيارى لانتاج القطعة الواحدة بالدقيقة]])/W128,0%)</f>
        <v>0</v>
      </c>
      <c r="Y128" s="12"/>
      <c r="Z128" s="4"/>
      <c r="AA128" s="13">
        <f>IFERROR(Table1[[#This Row],[كمية الأنتاج بالقطعة]]/(Table1[[#This Row],[كمية الأنتاج بالقطعة]]+Z128+Y128),"")</f>
        <v>1</v>
      </c>
      <c r="AB128" s="4"/>
      <c r="AC128" s="51"/>
    </row>
    <row r="129" spans="1:29" s="39" customFormat="1" ht="15.75" hidden="1" customHeight="1">
      <c r="A129" s="50">
        <v>43524</v>
      </c>
      <c r="B129" s="3">
        <v>5300</v>
      </c>
      <c r="C129" s="4" t="str">
        <f>IFERROR(VLOOKUP(B129,المنتجات!$A:$B,2,0),"")</f>
        <v/>
      </c>
      <c r="D129" s="4" t="str">
        <f>IFERROR(VLOOKUP(B129,المنتجات!$A:$C,3,0),"")</f>
        <v/>
      </c>
      <c r="E129" s="5">
        <v>32</v>
      </c>
      <c r="F129" s="4">
        <f>IFERROR(VLOOKUP(Table1[[#This Row],[كود العامل]],العاملين!A:C,2,0),"")</f>
        <v>0</v>
      </c>
      <c r="G129" s="16">
        <f>IFERROR(VLOOKUP(Table1[[#This Row],[كود العامل]],العاملين!$A$1:$C$100,3,FALSE),"")</f>
        <v>0</v>
      </c>
      <c r="H129" s="5">
        <v>60</v>
      </c>
      <c r="I129" s="6" t="str">
        <f>IFERROR(VLOOKUP(Table1[[#This Row],[كود الصنف]],المنتجات!$D:$E,2,0),"")</f>
        <v/>
      </c>
      <c r="J129" s="6" t="str">
        <f>IFERROR(VLOOKUP(H129,المنتجات!$D:$G,4,0),"")</f>
        <v/>
      </c>
      <c r="K129" s="7">
        <v>2304</v>
      </c>
      <c r="L129" s="7"/>
      <c r="M129" s="8" t="e">
        <f>IF(VLOOKUP(Table1[[#This Row],[كود الصنف]],المنتجات!$D:$K,8,0)=0,"",(VLOOKUP(Table1[[#This Row],[كود الصنف]],المنتجات!$D:$K,8,0)))</f>
        <v>#N/A</v>
      </c>
      <c r="N129" s="7">
        <f>IFERROR((Table1[[#This Row],[كمية الخامات بالكيلو]]/Table1[[#This Row],[وزن القطعة]])-Table1[[#This Row],[كمية الأنتاج بالقطعة]],0)</f>
        <v>0</v>
      </c>
      <c r="O129" s="9" t="s">
        <v>51</v>
      </c>
      <c r="P129" s="26">
        <f>IFERROR(VLOOKUP(Table1[[#This Row],[كود العامل]],العاملين!$A$1:$D$100,4,0),"")</f>
        <v>0</v>
      </c>
      <c r="Q129" s="5">
        <f>IF(Table1[[#This Row],[كود العامل]]&gt;0,60,"")</f>
        <v>60</v>
      </c>
      <c r="R129" s="10"/>
      <c r="S129" s="10"/>
      <c r="T129" s="10"/>
      <c r="U129" s="10"/>
      <c r="V129" s="10">
        <f t="shared" si="1"/>
        <v>60</v>
      </c>
      <c r="W129" s="10">
        <f>IFERROR(Table1[[#This Row],[اجمالى وقت التشغيل بالدقايق]]-Table1[[#This Row],[اجمالى وقت التوقف بالدقيقة]],"0")</f>
        <v>-60</v>
      </c>
      <c r="X129" s="11">
        <f>IFERROR((Table1[[#This Row],[كمية الأنتاج بالقطعة]]*Table1[[#This Row],[الزمن المعيارى لانتاج القطعة الواحدة بالدقيقة]])/W129,0%)</f>
        <v>0</v>
      </c>
      <c r="Y129" s="12"/>
      <c r="Z129" s="4"/>
      <c r="AA129" s="13">
        <f>IFERROR(Table1[[#This Row],[كمية الأنتاج بالقطعة]]/(Table1[[#This Row],[كمية الأنتاج بالقطعة]]+Z129+Y129),"")</f>
        <v>1</v>
      </c>
      <c r="AB129" s="4"/>
      <c r="AC129" s="51"/>
    </row>
    <row r="130" spans="1:29" s="39" customFormat="1" ht="15.75" hidden="1" customHeight="1">
      <c r="A130" s="50">
        <v>43524</v>
      </c>
      <c r="B130" s="3">
        <v>5301</v>
      </c>
      <c r="C130" s="4" t="str">
        <f>IFERROR(VLOOKUP(B130,المنتجات!$A:$B,2,0),"")</f>
        <v/>
      </c>
      <c r="D130" s="4" t="str">
        <f>IFERROR(VLOOKUP(B130,المنتجات!$A:$C,3,0),"")</f>
        <v/>
      </c>
      <c r="E130" s="5">
        <v>36</v>
      </c>
      <c r="F130" s="4">
        <f>IFERROR(VLOOKUP(Table1[[#This Row],[كود العامل]],العاملين!A:C,2,0),"")</f>
        <v>0</v>
      </c>
      <c r="G130" s="16">
        <f>IFERROR(VLOOKUP(Table1[[#This Row],[كود العامل]],العاملين!$A$1:$C$100,3,FALSE),"")</f>
        <v>0</v>
      </c>
      <c r="H130" s="5">
        <v>62</v>
      </c>
      <c r="I130" s="6" t="str">
        <f>IFERROR(VLOOKUP(Table1[[#This Row],[كود الصنف]],المنتجات!$D:$E,2,0),"")</f>
        <v/>
      </c>
      <c r="J130" s="6" t="str">
        <f>IFERROR(VLOOKUP(H130,المنتجات!$D:$G,4,0),"")</f>
        <v/>
      </c>
      <c r="K130" s="7">
        <v>1400</v>
      </c>
      <c r="L130" s="7"/>
      <c r="M130" s="8" t="e">
        <f>IF(VLOOKUP(Table1[[#This Row],[كود الصنف]],المنتجات!$D:$K,8,0)=0,"",(VLOOKUP(Table1[[#This Row],[كود الصنف]],المنتجات!$D:$K,8,0)))</f>
        <v>#N/A</v>
      </c>
      <c r="N130" s="7">
        <f>IFERROR((Table1[[#This Row],[كمية الخامات بالكيلو]]/Table1[[#This Row],[وزن القطعة]])-Table1[[#This Row],[كمية الأنتاج بالقطعة]],0)</f>
        <v>0</v>
      </c>
      <c r="O130" s="9" t="s">
        <v>51</v>
      </c>
      <c r="P130" s="26">
        <f>IFERROR(VLOOKUP(Table1[[#This Row],[كود العامل]],العاملين!$A$1:$D$100,4,0),"")</f>
        <v>0</v>
      </c>
      <c r="Q130" s="5">
        <f>IF(Table1[[#This Row],[كود العامل]]&gt;0,60,"")</f>
        <v>60</v>
      </c>
      <c r="R130" s="10"/>
      <c r="S130" s="10"/>
      <c r="T130" s="10"/>
      <c r="U130" s="10"/>
      <c r="V130" s="10">
        <f t="shared" ref="V130:V193" si="2">SUM(Q130:U130)</f>
        <v>60</v>
      </c>
      <c r="W130" s="10">
        <f>IFERROR(Table1[[#This Row],[اجمالى وقت التشغيل بالدقايق]]-Table1[[#This Row],[اجمالى وقت التوقف بالدقيقة]],"0")</f>
        <v>-60</v>
      </c>
      <c r="X130" s="11">
        <f>IFERROR((Table1[[#This Row],[كمية الأنتاج بالقطعة]]*Table1[[#This Row],[الزمن المعيارى لانتاج القطعة الواحدة بالدقيقة]])/W130,0%)</f>
        <v>0</v>
      </c>
      <c r="Y130" s="12"/>
      <c r="Z130" s="4"/>
      <c r="AA130" s="13">
        <f>IFERROR(Table1[[#This Row],[كمية الأنتاج بالقطعة]]/(Table1[[#This Row],[كمية الأنتاج بالقطعة]]+Z130+Y130),"")</f>
        <v>1</v>
      </c>
      <c r="AB130" s="4"/>
      <c r="AC130" s="51"/>
    </row>
    <row r="131" spans="1:29" s="39" customFormat="1" ht="15.75" hidden="1" customHeight="1">
      <c r="A131" s="50">
        <v>43524</v>
      </c>
      <c r="B131" s="3">
        <v>5302</v>
      </c>
      <c r="C131" s="4" t="str">
        <f>IFERROR(VLOOKUP(B131,المنتجات!$A:$B,2,0),"")</f>
        <v/>
      </c>
      <c r="D131" s="4" t="str">
        <f>IFERROR(VLOOKUP(B131,المنتجات!$A:$C,3,0),"")</f>
        <v/>
      </c>
      <c r="E131" s="5">
        <v>44</v>
      </c>
      <c r="F131" s="4">
        <f>IFERROR(VLOOKUP(Table1[[#This Row],[كود العامل]],العاملين!A:C,2,0),"")</f>
        <v>0</v>
      </c>
      <c r="G131" s="16">
        <f>IFERROR(VLOOKUP(Table1[[#This Row],[كود العامل]],العاملين!$A$1:$C$100,3,FALSE),"")</f>
        <v>0</v>
      </c>
      <c r="H131" s="5">
        <v>62</v>
      </c>
      <c r="I131" s="6" t="str">
        <f>IFERROR(VLOOKUP(Table1[[#This Row],[كود الصنف]],المنتجات!$D:$E,2,0),"")</f>
        <v/>
      </c>
      <c r="J131" s="6" t="str">
        <f>IFERROR(VLOOKUP(H131,المنتجات!$D:$G,4,0),"")</f>
        <v/>
      </c>
      <c r="K131" s="7">
        <v>1200</v>
      </c>
      <c r="L131" s="7"/>
      <c r="M131" s="8" t="e">
        <f>IF(VLOOKUP(Table1[[#This Row],[كود الصنف]],المنتجات!$D:$K,8,0)=0,"",(VLOOKUP(Table1[[#This Row],[كود الصنف]],المنتجات!$D:$K,8,0)))</f>
        <v>#N/A</v>
      </c>
      <c r="N131" s="7">
        <f>IFERROR((Table1[[#This Row],[كمية الخامات بالكيلو]]/Table1[[#This Row],[وزن القطعة]])-Table1[[#This Row],[كمية الأنتاج بالقطعة]],0)</f>
        <v>0</v>
      </c>
      <c r="O131" s="9" t="s">
        <v>51</v>
      </c>
      <c r="P131" s="26">
        <f>IFERROR(VLOOKUP(Table1[[#This Row],[كود العامل]],العاملين!$A$1:$D$100,4,0),"")</f>
        <v>0</v>
      </c>
      <c r="Q131" s="5">
        <f>IF(Table1[[#This Row],[كود العامل]]&gt;0,60,"")</f>
        <v>60</v>
      </c>
      <c r="R131" s="10"/>
      <c r="S131" s="10"/>
      <c r="T131" s="10"/>
      <c r="U131" s="10"/>
      <c r="V131" s="10">
        <f t="shared" si="2"/>
        <v>60</v>
      </c>
      <c r="W131" s="10">
        <f>IFERROR(Table1[[#This Row],[اجمالى وقت التشغيل بالدقايق]]-Table1[[#This Row],[اجمالى وقت التوقف بالدقيقة]],"0")</f>
        <v>-60</v>
      </c>
      <c r="X131" s="11">
        <f>IFERROR((Table1[[#This Row],[كمية الأنتاج بالقطعة]]*Table1[[#This Row],[الزمن المعيارى لانتاج القطعة الواحدة بالدقيقة]])/W131,0%)</f>
        <v>0</v>
      </c>
      <c r="Y131" s="12"/>
      <c r="Z131" s="4"/>
      <c r="AA131" s="13">
        <f>IFERROR(Table1[[#This Row],[كمية الأنتاج بالقطعة]]/(Table1[[#This Row],[كمية الأنتاج بالقطعة]]+Z131+Y131),"")</f>
        <v>1</v>
      </c>
      <c r="AB131" s="4"/>
      <c r="AC131" s="51"/>
    </row>
    <row r="132" spans="1:29" s="39" customFormat="1" ht="15.75" hidden="1" customHeight="1">
      <c r="A132" s="50">
        <v>43524</v>
      </c>
      <c r="B132" s="3">
        <v>5360</v>
      </c>
      <c r="C132" s="4" t="str">
        <f>IFERROR(VLOOKUP(B132,المنتجات!$A:$B,2,0),"")</f>
        <v/>
      </c>
      <c r="D132" s="4" t="str">
        <f>IFERROR(VLOOKUP(B132,المنتجات!$A:$C,3,0),"")</f>
        <v/>
      </c>
      <c r="E132" s="5">
        <v>51</v>
      </c>
      <c r="F132" s="4">
        <f>IFERROR(VLOOKUP(Table1[[#This Row],[كود العامل]],العاملين!A:C,2,0),"")</f>
        <v>0</v>
      </c>
      <c r="G132" s="16">
        <f>IFERROR(VLOOKUP(Table1[[#This Row],[كود العامل]],العاملين!$A$1:$C$100,3,FALSE),"")</f>
        <v>0</v>
      </c>
      <c r="H132" s="5">
        <v>76</v>
      </c>
      <c r="I132" s="6" t="str">
        <f>IFERROR(VLOOKUP(Table1[[#This Row],[كود الصنف]],المنتجات!$D:$E,2,0),"")</f>
        <v/>
      </c>
      <c r="J132" s="6" t="str">
        <f>IFERROR(VLOOKUP(H132,المنتجات!$D:$G,4,0),"")</f>
        <v/>
      </c>
      <c r="K132" s="7">
        <v>14300</v>
      </c>
      <c r="L132" s="7"/>
      <c r="M132" s="8" t="e">
        <f>IF(VLOOKUP(Table1[[#This Row],[كود الصنف]],المنتجات!$D:$K,8,0)=0,"",(VLOOKUP(Table1[[#This Row],[كود الصنف]],المنتجات!$D:$K,8,0)))</f>
        <v>#N/A</v>
      </c>
      <c r="N132" s="7">
        <f>IFERROR((Table1[[#This Row],[كمية الخامات بالكيلو]]/Table1[[#This Row],[وزن القطعة]])-Table1[[#This Row],[كمية الأنتاج بالقطعة]],0)</f>
        <v>0</v>
      </c>
      <c r="O132" s="9" t="s">
        <v>51</v>
      </c>
      <c r="P132" s="3">
        <v>300</v>
      </c>
      <c r="Q132" s="5">
        <v>30</v>
      </c>
      <c r="R132" s="10">
        <v>20</v>
      </c>
      <c r="S132" s="10"/>
      <c r="T132" s="10"/>
      <c r="U132" s="10"/>
      <c r="V132" s="10">
        <f t="shared" si="2"/>
        <v>50</v>
      </c>
      <c r="W132" s="10">
        <f>IFERROR(Table1[[#This Row],[اجمالى وقت التشغيل بالدقايق]]-Table1[[#This Row],[اجمالى وقت التوقف بالدقيقة]],"0")</f>
        <v>250</v>
      </c>
      <c r="X132" s="11">
        <f>IFERROR((Table1[[#This Row],[كمية الأنتاج بالقطعة]]*Table1[[#This Row],[الزمن المعيارى لانتاج القطعة الواحدة بالدقيقة]])/W132,0%)</f>
        <v>0</v>
      </c>
      <c r="Y132" s="12"/>
      <c r="Z132" s="4"/>
      <c r="AA132" s="13">
        <f>IFERROR(Table1[[#This Row],[كمية الأنتاج بالقطعة]]/(Table1[[#This Row],[كمية الأنتاج بالقطعة]]+Z132+Y132),"")</f>
        <v>1</v>
      </c>
      <c r="AB132" s="4" t="s">
        <v>94</v>
      </c>
      <c r="AC132" s="51"/>
    </row>
    <row r="133" spans="1:29" s="39" customFormat="1" ht="15.75" hidden="1" customHeight="1">
      <c r="A133" s="50">
        <v>43524</v>
      </c>
      <c r="B133" s="3">
        <v>5360</v>
      </c>
      <c r="C133" s="4" t="str">
        <f>IFERROR(VLOOKUP(B133,المنتجات!$A:$B,2,0),"")</f>
        <v/>
      </c>
      <c r="D133" s="4" t="str">
        <f>IFERROR(VLOOKUP(B133,المنتجات!$A:$C,3,0),"")</f>
        <v/>
      </c>
      <c r="E133" s="5">
        <v>2</v>
      </c>
      <c r="F133" s="4">
        <f>IFERROR(VLOOKUP(Table1[[#This Row],[كود العامل]],العاملين!A:C,2,0),"")</f>
        <v>0</v>
      </c>
      <c r="G133" s="16">
        <f>IFERROR(VLOOKUP(Table1[[#This Row],[كود العامل]],العاملين!$A$1:$C$100,3,FALSE),"")</f>
        <v>0</v>
      </c>
      <c r="H133" s="5">
        <v>76</v>
      </c>
      <c r="I133" s="6" t="str">
        <f>IFERROR(VLOOKUP(Table1[[#This Row],[كود الصنف]],المنتجات!$D:$E,2,0),"")</f>
        <v/>
      </c>
      <c r="J133" s="6" t="str">
        <f>IFERROR(VLOOKUP(H133,المنتجات!$D:$G,4,0),"")</f>
        <v/>
      </c>
      <c r="K133" s="7">
        <v>14300</v>
      </c>
      <c r="L133" s="7"/>
      <c r="M133" s="8" t="e">
        <f>IF(VLOOKUP(Table1[[#This Row],[كود الصنف]],المنتجات!$D:$K,8,0)=0,"",(VLOOKUP(Table1[[#This Row],[كود الصنف]],المنتجات!$D:$K,8,0)))</f>
        <v>#N/A</v>
      </c>
      <c r="N133" s="7">
        <f>IFERROR((Table1[[#This Row],[كمية الخامات بالكيلو]]/Table1[[#This Row],[وزن القطعة]])-Table1[[#This Row],[كمية الأنتاج بالقطعة]],0)</f>
        <v>0</v>
      </c>
      <c r="O133" s="9" t="s">
        <v>51</v>
      </c>
      <c r="P133" s="3">
        <v>300</v>
      </c>
      <c r="Q133" s="5">
        <v>0</v>
      </c>
      <c r="R133" s="10"/>
      <c r="S133" s="10"/>
      <c r="T133" s="10"/>
      <c r="U133" s="10"/>
      <c r="V133" s="10">
        <f t="shared" si="2"/>
        <v>0</v>
      </c>
      <c r="W133" s="10">
        <f>IFERROR(Table1[[#This Row],[اجمالى وقت التشغيل بالدقايق]]-Table1[[#This Row],[اجمالى وقت التوقف بالدقيقة]],"0")</f>
        <v>300</v>
      </c>
      <c r="X133" s="11">
        <f>IFERROR((Table1[[#This Row],[كمية الأنتاج بالقطعة]]*Table1[[#This Row],[الزمن المعيارى لانتاج القطعة الواحدة بالدقيقة]])/W133,0%)</f>
        <v>0</v>
      </c>
      <c r="Y133" s="12"/>
      <c r="Z133" s="4"/>
      <c r="AA133" s="13">
        <f>IFERROR(Table1[[#This Row],[كمية الأنتاج بالقطعة]]/(Table1[[#This Row],[كمية الأنتاج بالقطعة]]+Z133+Y133),"")</f>
        <v>1</v>
      </c>
      <c r="AB133" s="4" t="s">
        <v>94</v>
      </c>
      <c r="AC133" s="51"/>
    </row>
    <row r="134" spans="1:29" s="39" customFormat="1" ht="15.75" hidden="1" customHeight="1">
      <c r="A134" s="50">
        <v>43524</v>
      </c>
      <c r="B134" s="3">
        <v>5360</v>
      </c>
      <c r="C134" s="4" t="str">
        <f>IFERROR(VLOOKUP(B134,المنتجات!$A:$B,2,0),"")</f>
        <v/>
      </c>
      <c r="D134" s="4" t="str">
        <f>IFERROR(VLOOKUP(B134,المنتجات!$A:$C,3,0),"")</f>
        <v/>
      </c>
      <c r="E134" s="5">
        <v>4</v>
      </c>
      <c r="F134" s="4">
        <f>IFERROR(VLOOKUP(Table1[[#This Row],[كود العامل]],العاملين!A:C,2,0),"")</f>
        <v>0</v>
      </c>
      <c r="G134" s="16">
        <f>IFERROR(VLOOKUP(Table1[[#This Row],[كود العامل]],العاملين!$A$1:$C$100,3,FALSE),"")</f>
        <v>0</v>
      </c>
      <c r="H134" s="5">
        <v>76</v>
      </c>
      <c r="I134" s="6" t="str">
        <f>IFERROR(VLOOKUP(Table1[[#This Row],[كود الصنف]],المنتجات!$D:$E,2,0),"")</f>
        <v/>
      </c>
      <c r="J134" s="6" t="str">
        <f>IFERROR(VLOOKUP(H134,المنتجات!$D:$G,4,0),"")</f>
        <v/>
      </c>
      <c r="K134" s="7">
        <v>14300</v>
      </c>
      <c r="L134" s="7"/>
      <c r="M134" s="8" t="e">
        <f>IF(VLOOKUP(Table1[[#This Row],[كود الصنف]],المنتجات!$D:$K,8,0)=0,"",(VLOOKUP(Table1[[#This Row],[كود الصنف]],المنتجات!$D:$K,8,0)))</f>
        <v>#N/A</v>
      </c>
      <c r="N134" s="7">
        <f>IFERROR((Table1[[#This Row],[كمية الخامات بالكيلو]]/Table1[[#This Row],[وزن القطعة]])-Table1[[#This Row],[كمية الأنتاج بالقطعة]],0)</f>
        <v>0</v>
      </c>
      <c r="O134" s="9" t="s">
        <v>51</v>
      </c>
      <c r="P134" s="3">
        <v>300</v>
      </c>
      <c r="Q134" s="5">
        <v>0</v>
      </c>
      <c r="R134" s="10"/>
      <c r="S134" s="10"/>
      <c r="T134" s="10"/>
      <c r="U134" s="10"/>
      <c r="V134" s="10">
        <f t="shared" si="2"/>
        <v>0</v>
      </c>
      <c r="W134" s="10">
        <f>IFERROR(Table1[[#This Row],[اجمالى وقت التشغيل بالدقايق]]-Table1[[#This Row],[اجمالى وقت التوقف بالدقيقة]],"0")</f>
        <v>300</v>
      </c>
      <c r="X134" s="11">
        <f>IFERROR((Table1[[#This Row],[كمية الأنتاج بالقطعة]]*Table1[[#This Row],[الزمن المعيارى لانتاج القطعة الواحدة بالدقيقة]])/W134,0%)</f>
        <v>0</v>
      </c>
      <c r="Y134" s="12"/>
      <c r="Z134" s="4"/>
      <c r="AA134" s="13">
        <f>IFERROR(Table1[[#This Row],[كمية الأنتاج بالقطعة]]/(Table1[[#This Row],[كمية الأنتاج بالقطعة]]+Z134+Y134),"")</f>
        <v>1</v>
      </c>
      <c r="AB134" s="4" t="s">
        <v>94</v>
      </c>
      <c r="AC134" s="51"/>
    </row>
    <row r="135" spans="1:29" s="39" customFormat="1" ht="15.75" hidden="1" customHeight="1">
      <c r="A135" s="50">
        <v>43524</v>
      </c>
      <c r="B135" s="3">
        <v>5360</v>
      </c>
      <c r="C135" s="4" t="str">
        <f>IFERROR(VLOOKUP(B135,المنتجات!$A:$B,2,0),"")</f>
        <v/>
      </c>
      <c r="D135" s="4" t="str">
        <f>IFERROR(VLOOKUP(B135,المنتجات!$A:$C,3,0),"")</f>
        <v/>
      </c>
      <c r="E135" s="5">
        <v>2</v>
      </c>
      <c r="F135" s="4">
        <f>IFERROR(VLOOKUP(Table1[[#This Row],[كود العامل]],العاملين!A:C,2,0),"")</f>
        <v>0</v>
      </c>
      <c r="G135" s="16">
        <f>IFERROR(VLOOKUP(Table1[[#This Row],[كود العامل]],العاملين!$A$1:$C$100,3,FALSE),"")</f>
        <v>0</v>
      </c>
      <c r="H135" s="5">
        <v>84</v>
      </c>
      <c r="I135" s="6" t="str">
        <f>IFERROR(VLOOKUP(Table1[[#This Row],[كود الصنف]],المنتجات!$D:$E,2,0),"")</f>
        <v/>
      </c>
      <c r="J135" s="6" t="str">
        <f>IFERROR(VLOOKUP(H135,المنتجات!$D:$G,4,0),"")</f>
        <v/>
      </c>
      <c r="K135" s="7">
        <v>1000</v>
      </c>
      <c r="L135" s="7"/>
      <c r="M135" s="8" t="e">
        <f>IF(VLOOKUP(Table1[[#This Row],[كود الصنف]],المنتجات!$D:$K,8,0)=0,"",(VLOOKUP(Table1[[#This Row],[كود الصنف]],المنتجات!$D:$K,8,0)))</f>
        <v>#N/A</v>
      </c>
      <c r="N135" s="7">
        <f>IFERROR((Table1[[#This Row],[كمية الخامات بالكيلو]]/Table1[[#This Row],[وزن القطعة]])-Table1[[#This Row],[كمية الأنتاج بالقطعة]],0)</f>
        <v>0</v>
      </c>
      <c r="O135" s="9" t="s">
        <v>51</v>
      </c>
      <c r="P135" s="3">
        <v>300</v>
      </c>
      <c r="Q135" s="5">
        <v>60</v>
      </c>
      <c r="R135" s="10">
        <v>20</v>
      </c>
      <c r="S135" s="10">
        <v>10</v>
      </c>
      <c r="T135" s="10">
        <v>5</v>
      </c>
      <c r="U135" s="10"/>
      <c r="V135" s="10">
        <f t="shared" si="2"/>
        <v>95</v>
      </c>
      <c r="W135" s="10">
        <f>IFERROR(Table1[[#This Row],[اجمالى وقت التشغيل بالدقايق]]-Table1[[#This Row],[اجمالى وقت التوقف بالدقيقة]],"0")</f>
        <v>205</v>
      </c>
      <c r="X135" s="11">
        <f>IFERROR((Table1[[#This Row],[كمية الأنتاج بالقطعة]]*Table1[[#This Row],[الزمن المعيارى لانتاج القطعة الواحدة بالدقيقة]])/W135,0%)</f>
        <v>0</v>
      </c>
      <c r="Y135" s="12"/>
      <c r="Z135" s="4"/>
      <c r="AA135" s="13">
        <f>IFERROR(Table1[[#This Row],[كمية الأنتاج بالقطعة]]/(Table1[[#This Row],[كمية الأنتاج بالقطعة]]+Z135+Y135),"")</f>
        <v>1</v>
      </c>
      <c r="AB135" s="4"/>
      <c r="AC135" s="51"/>
    </row>
    <row r="136" spans="1:29" s="39" customFormat="1" ht="15.75" hidden="1" customHeight="1">
      <c r="A136" s="50">
        <v>43524</v>
      </c>
      <c r="B136" s="3">
        <v>5360</v>
      </c>
      <c r="C136" s="4" t="str">
        <f>IFERROR(VLOOKUP(B136,المنتجات!$A:$B,2,0),"")</f>
        <v/>
      </c>
      <c r="D136" s="4" t="str">
        <f>IFERROR(VLOOKUP(B136,المنتجات!$A:$C,3,0),"")</f>
        <v/>
      </c>
      <c r="E136" s="5">
        <v>4</v>
      </c>
      <c r="F136" s="4">
        <f>IFERROR(VLOOKUP(Table1[[#This Row],[كود العامل]],العاملين!A:C,2,0),"")</f>
        <v>0</v>
      </c>
      <c r="G136" s="16">
        <f>IFERROR(VLOOKUP(Table1[[#This Row],[كود العامل]],العاملين!$A$1:$C$100,3,FALSE),"")</f>
        <v>0</v>
      </c>
      <c r="H136" s="5">
        <v>84</v>
      </c>
      <c r="I136" s="6" t="str">
        <f>IFERROR(VLOOKUP(Table1[[#This Row],[كود الصنف]],المنتجات!$D:$E,2,0),"")</f>
        <v/>
      </c>
      <c r="J136" s="6" t="str">
        <f>IFERROR(VLOOKUP(H136,المنتجات!$D:$G,4,0),"")</f>
        <v/>
      </c>
      <c r="K136" s="7">
        <v>1000</v>
      </c>
      <c r="L136" s="7"/>
      <c r="M136" s="8" t="e">
        <f>IF(VLOOKUP(Table1[[#This Row],[كود الصنف]],المنتجات!$D:$K,8,0)=0,"",(VLOOKUP(Table1[[#This Row],[كود الصنف]],المنتجات!$D:$K,8,0)))</f>
        <v>#N/A</v>
      </c>
      <c r="N136" s="7">
        <f>IFERROR((Table1[[#This Row],[كمية الخامات بالكيلو]]/Table1[[#This Row],[وزن القطعة]])-Table1[[#This Row],[كمية الأنتاج بالقطعة]],0)</f>
        <v>0</v>
      </c>
      <c r="O136" s="9" t="s">
        <v>51</v>
      </c>
      <c r="P136" s="3">
        <v>300</v>
      </c>
      <c r="Q136" s="5">
        <v>60</v>
      </c>
      <c r="R136" s="10">
        <v>20</v>
      </c>
      <c r="S136" s="10">
        <v>10</v>
      </c>
      <c r="T136" s="10">
        <v>5</v>
      </c>
      <c r="U136" s="10"/>
      <c r="V136" s="10">
        <f t="shared" si="2"/>
        <v>95</v>
      </c>
      <c r="W136" s="10">
        <f>IFERROR(Table1[[#This Row],[اجمالى وقت التشغيل بالدقايق]]-Table1[[#This Row],[اجمالى وقت التوقف بالدقيقة]],"0")</f>
        <v>205</v>
      </c>
      <c r="X136" s="11">
        <f>IFERROR((Table1[[#This Row],[كمية الأنتاج بالقطعة]]*Table1[[#This Row],[الزمن المعيارى لانتاج القطعة الواحدة بالدقيقة]])/W136,0%)</f>
        <v>0</v>
      </c>
      <c r="Y136" s="12"/>
      <c r="Z136" s="4"/>
      <c r="AA136" s="13">
        <f>IFERROR(Table1[[#This Row],[كمية الأنتاج بالقطعة]]/(Table1[[#This Row],[كمية الأنتاج بالقطعة]]+Z136+Y136),"")</f>
        <v>1</v>
      </c>
      <c r="AB136" s="4"/>
      <c r="AC136" s="51"/>
    </row>
    <row r="137" spans="1:29" s="39" customFormat="1" ht="15.75" hidden="1" customHeight="1">
      <c r="A137" s="50">
        <v>43524</v>
      </c>
      <c r="B137" s="3">
        <v>5360</v>
      </c>
      <c r="C137" s="4" t="str">
        <f>IFERROR(VLOOKUP(B137,المنتجات!$A:$B,2,0),"")</f>
        <v/>
      </c>
      <c r="D137" s="4" t="str">
        <f>IFERROR(VLOOKUP(B137,المنتجات!$A:$C,3,0),"")</f>
        <v/>
      </c>
      <c r="E137" s="5">
        <v>51</v>
      </c>
      <c r="F137" s="4">
        <f>IFERROR(VLOOKUP(Table1[[#This Row],[كود العامل]],العاملين!A:C,2,0),"")</f>
        <v>0</v>
      </c>
      <c r="G137" s="16">
        <f>IFERROR(VLOOKUP(Table1[[#This Row],[كود العامل]],العاملين!$A$1:$C$100,3,FALSE),"")</f>
        <v>0</v>
      </c>
      <c r="H137" s="5">
        <v>84</v>
      </c>
      <c r="I137" s="6" t="str">
        <f>IFERROR(VLOOKUP(Table1[[#This Row],[كود الصنف]],المنتجات!$D:$E,2,0),"")</f>
        <v/>
      </c>
      <c r="J137" s="6" t="str">
        <f>IFERROR(VLOOKUP(H137,المنتجات!$D:$G,4,0),"")</f>
        <v/>
      </c>
      <c r="K137" s="7">
        <v>1000</v>
      </c>
      <c r="L137" s="7"/>
      <c r="M137" s="8" t="e">
        <f>IF(VLOOKUP(Table1[[#This Row],[كود الصنف]],المنتجات!$D:$K,8,0)=0,"",(VLOOKUP(Table1[[#This Row],[كود الصنف]],المنتجات!$D:$K,8,0)))</f>
        <v>#N/A</v>
      </c>
      <c r="N137" s="7">
        <f>IFERROR((Table1[[#This Row],[كمية الخامات بالكيلو]]/Table1[[#This Row],[وزن القطعة]])-Table1[[#This Row],[كمية الأنتاج بالقطعة]],0)</f>
        <v>0</v>
      </c>
      <c r="O137" s="9" t="s">
        <v>51</v>
      </c>
      <c r="P137" s="3">
        <v>300</v>
      </c>
      <c r="Q137" s="5">
        <v>30</v>
      </c>
      <c r="R137" s="10"/>
      <c r="S137" s="10">
        <v>10</v>
      </c>
      <c r="T137" s="10">
        <v>5</v>
      </c>
      <c r="U137" s="10"/>
      <c r="V137" s="10">
        <f t="shared" si="2"/>
        <v>45</v>
      </c>
      <c r="W137" s="10">
        <f>IFERROR(Table1[[#This Row],[اجمالى وقت التشغيل بالدقايق]]-Table1[[#This Row],[اجمالى وقت التوقف بالدقيقة]],"0")</f>
        <v>255</v>
      </c>
      <c r="X137" s="11">
        <f>IFERROR((Table1[[#This Row],[كمية الأنتاج بالقطعة]]*Table1[[#This Row],[الزمن المعيارى لانتاج القطعة الواحدة بالدقيقة]])/W137,0%)</f>
        <v>0</v>
      </c>
      <c r="Y137" s="12"/>
      <c r="Z137" s="4"/>
      <c r="AA137" s="13">
        <f>IFERROR(Table1[[#This Row],[كمية الأنتاج بالقطعة]]/(Table1[[#This Row],[كمية الأنتاج بالقطعة]]+Z137+Y137),"")</f>
        <v>1</v>
      </c>
      <c r="AB137" s="4"/>
      <c r="AC137" s="51"/>
    </row>
    <row r="138" spans="1:29" s="39" customFormat="1" ht="15.75" hidden="1" customHeight="1">
      <c r="A138" s="50">
        <v>43524</v>
      </c>
      <c r="B138" s="3">
        <v>5361</v>
      </c>
      <c r="C138" s="4" t="str">
        <f>IFERROR(VLOOKUP(B138,المنتجات!$A:$B,2,0),"")</f>
        <v/>
      </c>
      <c r="D138" s="4" t="str">
        <f>IFERROR(VLOOKUP(B138,المنتجات!$A:$C,3,0),"")</f>
        <v/>
      </c>
      <c r="E138" s="5">
        <v>7</v>
      </c>
      <c r="F138" s="4">
        <f>IFERROR(VLOOKUP(Table1[[#This Row],[كود العامل]],العاملين!A:C,2,0),"")</f>
        <v>0</v>
      </c>
      <c r="G138" s="16">
        <f>IFERROR(VLOOKUP(Table1[[#This Row],[كود العامل]],العاملين!$A$1:$C$100,3,FALSE),"")</f>
        <v>0</v>
      </c>
      <c r="H138" s="5">
        <v>96</v>
      </c>
      <c r="I138" s="6" t="str">
        <f>IFERROR(VLOOKUP(Table1[[#This Row],[كود الصنف]],المنتجات!$D:$E,2,0),"")</f>
        <v/>
      </c>
      <c r="J138" s="6" t="str">
        <f>IFERROR(VLOOKUP(H138,المنتجات!$D:$G,4,0),"")</f>
        <v/>
      </c>
      <c r="K138" s="7">
        <v>10500</v>
      </c>
      <c r="L138" s="7"/>
      <c r="M138" s="8" t="e">
        <f>IF(VLOOKUP(Table1[[#This Row],[كود الصنف]],المنتجات!$D:$K,8,0)=0,"",(VLOOKUP(Table1[[#This Row],[كود الصنف]],المنتجات!$D:$K,8,0)))</f>
        <v>#N/A</v>
      </c>
      <c r="N138" s="7">
        <f>IFERROR((Table1[[#This Row],[كمية الخامات بالكيلو]]/Table1[[#This Row],[وزن القطعة]])-Table1[[#This Row],[كمية الأنتاج بالقطعة]],0)</f>
        <v>0</v>
      </c>
      <c r="O138" s="9" t="s">
        <v>51</v>
      </c>
      <c r="P138" s="26">
        <f>IFERROR(VLOOKUP(Table1[[#This Row],[كود العامل]],العاملين!$A$1:$D$100,4,0),"")</f>
        <v>0</v>
      </c>
      <c r="Q138" s="5">
        <f>IF(Table1[[#This Row],[كود العامل]]&gt;0,60,"")</f>
        <v>60</v>
      </c>
      <c r="R138" s="10"/>
      <c r="S138" s="10"/>
      <c r="T138" s="10"/>
      <c r="U138" s="10"/>
      <c r="V138" s="10">
        <f t="shared" si="2"/>
        <v>60</v>
      </c>
      <c r="W138" s="10">
        <f>IFERROR(Table1[[#This Row],[اجمالى وقت التشغيل بالدقايق]]-Table1[[#This Row],[اجمالى وقت التوقف بالدقيقة]],"0")</f>
        <v>-60</v>
      </c>
      <c r="X138" s="11">
        <f>IFERROR((Table1[[#This Row],[كمية الأنتاج بالقطعة]]*Table1[[#This Row],[الزمن المعيارى لانتاج القطعة الواحدة بالدقيقة]])/W138,0%)</f>
        <v>0</v>
      </c>
      <c r="Y138" s="12"/>
      <c r="Z138" s="4"/>
      <c r="AA138" s="13">
        <f>IFERROR(Table1[[#This Row],[كمية الأنتاج بالقطعة]]/(Table1[[#This Row],[كمية الأنتاج بالقطعة]]+Z138+Y138),"")</f>
        <v>1</v>
      </c>
      <c r="AB138" s="4"/>
      <c r="AC138" s="51"/>
    </row>
    <row r="139" spans="1:29" s="39" customFormat="1" ht="15.75" hidden="1" customHeight="1">
      <c r="A139" s="50">
        <v>43524</v>
      </c>
      <c r="B139" s="3">
        <v>5361</v>
      </c>
      <c r="C139" s="4" t="str">
        <f>IFERROR(VLOOKUP(B139,المنتجات!$A:$B,2,0),"")</f>
        <v/>
      </c>
      <c r="D139" s="4" t="str">
        <f>IFERROR(VLOOKUP(B139,المنتجات!$A:$C,3,0),"")</f>
        <v/>
      </c>
      <c r="E139" s="5">
        <v>3</v>
      </c>
      <c r="F139" s="4">
        <f>IFERROR(VLOOKUP(Table1[[#This Row],[كود العامل]],العاملين!A:C,2,0),"")</f>
        <v>0</v>
      </c>
      <c r="G139" s="16">
        <f>IFERROR(VLOOKUP(Table1[[#This Row],[كود العامل]],العاملين!$A$1:$C$100,3,FALSE),"")</f>
        <v>0</v>
      </c>
      <c r="H139" s="5">
        <v>96</v>
      </c>
      <c r="I139" s="6" t="str">
        <f>IFERROR(VLOOKUP(Table1[[#This Row],[كود الصنف]],المنتجات!$D:$E,2,0),"")</f>
        <v/>
      </c>
      <c r="J139" s="6" t="str">
        <f>IFERROR(VLOOKUP(H139,المنتجات!$D:$G,4,0),"")</f>
        <v/>
      </c>
      <c r="K139" s="7">
        <v>10500</v>
      </c>
      <c r="L139" s="7"/>
      <c r="M139" s="8" t="e">
        <f>IF(VLOOKUP(Table1[[#This Row],[كود الصنف]],المنتجات!$D:$K,8,0)=0,"",(VLOOKUP(Table1[[#This Row],[كود الصنف]],المنتجات!$D:$K,8,0)))</f>
        <v>#N/A</v>
      </c>
      <c r="N139" s="7">
        <f>IFERROR((Table1[[#This Row],[كمية الخامات بالكيلو]]/Table1[[#This Row],[وزن القطعة]])-Table1[[#This Row],[كمية الأنتاج بالقطعة]],0)</f>
        <v>0</v>
      </c>
      <c r="O139" s="9" t="s">
        <v>51</v>
      </c>
      <c r="P139" s="26">
        <f>IFERROR(VLOOKUP(Table1[[#This Row],[كود العامل]],العاملين!$A$1:$D$100,4,0),"")</f>
        <v>0</v>
      </c>
      <c r="Q139" s="5">
        <f>IF(Table1[[#This Row],[كود العامل]]&gt;0,60,"")</f>
        <v>60</v>
      </c>
      <c r="R139" s="10"/>
      <c r="S139" s="10"/>
      <c r="T139" s="10"/>
      <c r="U139" s="10"/>
      <c r="V139" s="10">
        <f t="shared" si="2"/>
        <v>60</v>
      </c>
      <c r="W139" s="10">
        <f>IFERROR(Table1[[#This Row],[اجمالى وقت التشغيل بالدقايق]]-Table1[[#This Row],[اجمالى وقت التوقف بالدقيقة]],"0")</f>
        <v>-60</v>
      </c>
      <c r="X139" s="11">
        <f>IFERROR((Table1[[#This Row],[كمية الأنتاج بالقطعة]]*Table1[[#This Row],[الزمن المعيارى لانتاج القطعة الواحدة بالدقيقة]])/W139,0%)</f>
        <v>0</v>
      </c>
      <c r="Y139" s="12"/>
      <c r="Z139" s="4"/>
      <c r="AA139" s="13">
        <f>IFERROR(Table1[[#This Row],[كمية الأنتاج بالقطعة]]/(Table1[[#This Row],[كمية الأنتاج بالقطعة]]+Z139+Y139),"")</f>
        <v>1</v>
      </c>
      <c r="AB139" s="4"/>
      <c r="AC139" s="51"/>
    </row>
    <row r="140" spans="1:29" s="39" customFormat="1" ht="15.75" hidden="1" customHeight="1">
      <c r="A140" s="50">
        <v>43524</v>
      </c>
      <c r="B140" s="3">
        <v>5361</v>
      </c>
      <c r="C140" s="4" t="str">
        <f>IFERROR(VLOOKUP(B140,المنتجات!$A:$B,2,0),"")</f>
        <v/>
      </c>
      <c r="D140" s="4" t="str">
        <f>IFERROR(VLOOKUP(B140,المنتجات!$A:$C,3,0),"")</f>
        <v/>
      </c>
      <c r="E140" s="5">
        <v>48</v>
      </c>
      <c r="F140" s="4">
        <f>IFERROR(VLOOKUP(Table1[[#This Row],[كود العامل]],العاملين!A:C,2,0),"")</f>
        <v>0</v>
      </c>
      <c r="G140" s="16">
        <f>IFERROR(VLOOKUP(Table1[[#This Row],[كود العامل]],العاملين!$A$1:$C$100,3,FALSE),"")</f>
        <v>0</v>
      </c>
      <c r="H140" s="5">
        <v>96</v>
      </c>
      <c r="I140" s="6" t="str">
        <f>IFERROR(VLOOKUP(Table1[[#This Row],[كود الصنف]],المنتجات!$D:$E,2,0),"")</f>
        <v/>
      </c>
      <c r="J140" s="6" t="str">
        <f>IFERROR(VLOOKUP(H140,المنتجات!$D:$G,4,0),"")</f>
        <v/>
      </c>
      <c r="K140" s="7">
        <v>10500</v>
      </c>
      <c r="L140" s="7"/>
      <c r="M140" s="8" t="e">
        <f>IF(VLOOKUP(Table1[[#This Row],[كود الصنف]],المنتجات!$D:$K,8,0)=0,"",(VLOOKUP(Table1[[#This Row],[كود الصنف]],المنتجات!$D:$K,8,0)))</f>
        <v>#N/A</v>
      </c>
      <c r="N140" s="7">
        <f>IFERROR((Table1[[#This Row],[كمية الخامات بالكيلو]]/Table1[[#This Row],[وزن القطعة]])-Table1[[#This Row],[كمية الأنتاج بالقطعة]],0)</f>
        <v>0</v>
      </c>
      <c r="O140" s="9" t="s">
        <v>51</v>
      </c>
      <c r="P140" s="26">
        <f>IFERROR(VLOOKUP(Table1[[#This Row],[كود العامل]],العاملين!$A$1:$D$100,4,0),"")</f>
        <v>0</v>
      </c>
      <c r="Q140" s="5">
        <f>IF(Table1[[#This Row],[كود العامل]]&gt;0,60,"")</f>
        <v>60</v>
      </c>
      <c r="R140" s="10"/>
      <c r="S140" s="10"/>
      <c r="T140" s="10"/>
      <c r="U140" s="10"/>
      <c r="V140" s="10">
        <f t="shared" si="2"/>
        <v>60</v>
      </c>
      <c r="W140" s="10">
        <f>IFERROR(Table1[[#This Row],[اجمالى وقت التشغيل بالدقايق]]-Table1[[#This Row],[اجمالى وقت التوقف بالدقيقة]],"0")</f>
        <v>-60</v>
      </c>
      <c r="X140" s="11">
        <f>IFERROR((Table1[[#This Row],[كمية الأنتاج بالقطعة]]*Table1[[#This Row],[الزمن المعيارى لانتاج القطعة الواحدة بالدقيقة]])/W140,0%)</f>
        <v>0</v>
      </c>
      <c r="Y140" s="12"/>
      <c r="Z140" s="4"/>
      <c r="AA140" s="13">
        <f>IFERROR(Table1[[#This Row],[كمية الأنتاج بالقطعة]]/(Table1[[#This Row],[كمية الأنتاج بالقطعة]]+Z140+Y140),"")</f>
        <v>1</v>
      </c>
      <c r="AB140" s="4"/>
      <c r="AC140" s="51"/>
    </row>
    <row r="141" spans="1:29" s="39" customFormat="1" ht="15.75" hidden="1" customHeight="1">
      <c r="A141" s="50">
        <v>43524</v>
      </c>
      <c r="B141" s="3">
        <v>5380</v>
      </c>
      <c r="C141" s="4" t="str">
        <f>IFERROR(VLOOKUP(B141,المنتجات!$A:$B,2,0),"")</f>
        <v/>
      </c>
      <c r="D141" s="4" t="str">
        <f>IFERROR(VLOOKUP(B141,المنتجات!$A:$C,3,0),"")</f>
        <v/>
      </c>
      <c r="E141" s="5">
        <v>27</v>
      </c>
      <c r="F141" s="4">
        <f>IFERROR(VLOOKUP(Table1[[#This Row],[كود العامل]],العاملين!A:C,2,0),"")</f>
        <v>0</v>
      </c>
      <c r="G141" s="16">
        <f>IFERROR(VLOOKUP(Table1[[#This Row],[كود العامل]],العاملين!$A$1:$C$100,3,FALSE),"")</f>
        <v>0</v>
      </c>
      <c r="H141" s="5">
        <v>44</v>
      </c>
      <c r="I141" s="6" t="str">
        <f>IFERROR(VLOOKUP(Table1[[#This Row],[كود الصنف]],المنتجات!$D:$E,2,0),"")</f>
        <v/>
      </c>
      <c r="J141" s="6" t="str">
        <f>IFERROR(VLOOKUP(H141,المنتجات!$D:$G,4,0),"")</f>
        <v/>
      </c>
      <c r="K141" s="7">
        <v>2500</v>
      </c>
      <c r="L141" s="7"/>
      <c r="M141" s="8" t="e">
        <f>IF(VLOOKUP(Table1[[#This Row],[كود الصنف]],المنتجات!$D:$K,8,0)=0,"",(VLOOKUP(Table1[[#This Row],[كود الصنف]],المنتجات!$D:$K,8,0)))</f>
        <v>#N/A</v>
      </c>
      <c r="N141" s="7">
        <f>IFERROR((Table1[[#This Row],[كمية الخامات بالكيلو]]/Table1[[#This Row],[وزن القطعة]])-Table1[[#This Row],[كمية الأنتاج بالقطعة]],0)</f>
        <v>0</v>
      </c>
      <c r="O141" s="9" t="s">
        <v>51</v>
      </c>
      <c r="P141" s="3">
        <v>200</v>
      </c>
      <c r="Q141" s="5">
        <v>30</v>
      </c>
      <c r="R141" s="10"/>
      <c r="S141" s="10">
        <v>10</v>
      </c>
      <c r="T141" s="10">
        <v>10</v>
      </c>
      <c r="U141" s="10"/>
      <c r="V141" s="10">
        <f t="shared" si="2"/>
        <v>50</v>
      </c>
      <c r="W141" s="10">
        <f>IFERROR(Table1[[#This Row],[اجمالى وقت التشغيل بالدقايق]]-Table1[[#This Row],[اجمالى وقت التوقف بالدقيقة]],"0")</f>
        <v>150</v>
      </c>
      <c r="X141" s="11">
        <f>IFERROR((Table1[[#This Row],[كمية الأنتاج بالقطعة]]*Table1[[#This Row],[الزمن المعيارى لانتاج القطعة الواحدة بالدقيقة]])/W141,0%)</f>
        <v>0</v>
      </c>
      <c r="Y141" s="12"/>
      <c r="Z141" s="4"/>
      <c r="AA141" s="13">
        <f>IFERROR(Table1[[#This Row],[كمية الأنتاج بالقطعة]]/(Table1[[#This Row],[كمية الأنتاج بالقطعة]]+Z141+Y141),"")</f>
        <v>1</v>
      </c>
      <c r="AB141" s="4"/>
      <c r="AC141" s="51"/>
    </row>
    <row r="142" spans="1:29" s="39" customFormat="1" ht="15.75" hidden="1" customHeight="1">
      <c r="A142" s="50">
        <v>43524</v>
      </c>
      <c r="B142" s="3">
        <v>5380</v>
      </c>
      <c r="C142" s="4" t="str">
        <f>IFERROR(VLOOKUP(B142,المنتجات!$A:$B,2,0),"")</f>
        <v/>
      </c>
      <c r="D142" s="4" t="str">
        <f>IFERROR(VLOOKUP(B142,المنتجات!$A:$C,3,0),"")</f>
        <v/>
      </c>
      <c r="E142" s="5">
        <v>27</v>
      </c>
      <c r="F142" s="4">
        <f>IFERROR(VLOOKUP(Table1[[#This Row],[كود العامل]],العاملين!A:C,2,0),"")</f>
        <v>0</v>
      </c>
      <c r="G142" s="16">
        <f>IFERROR(VLOOKUP(Table1[[#This Row],[كود العامل]],العاملين!$A$1:$C$100,3,FALSE),"")</f>
        <v>0</v>
      </c>
      <c r="H142" s="5">
        <v>103</v>
      </c>
      <c r="I142" s="6" t="str">
        <f>IFERROR(VLOOKUP(Table1[[#This Row],[كود الصنف]],المنتجات!$D:$E,2,0),"")</f>
        <v/>
      </c>
      <c r="J142" s="6" t="str">
        <f>IFERROR(VLOOKUP(H142,المنتجات!$D:$G,4,0),"")</f>
        <v/>
      </c>
      <c r="K142" s="7">
        <v>8100</v>
      </c>
      <c r="L142" s="7"/>
      <c r="M142" s="8" t="e">
        <f>IF(VLOOKUP(Table1[[#This Row],[كود الصنف]],المنتجات!$D:$K,8,0)=0,"",(VLOOKUP(Table1[[#This Row],[كود الصنف]],المنتجات!$D:$K,8,0)))</f>
        <v>#N/A</v>
      </c>
      <c r="N142" s="7">
        <f>IFERROR((Table1[[#This Row],[كمية الخامات بالكيلو]]/Table1[[#This Row],[وزن القطعة]])-Table1[[#This Row],[كمية الأنتاج بالقطعة]],0)</f>
        <v>0</v>
      </c>
      <c r="O142" s="9" t="s">
        <v>51</v>
      </c>
      <c r="P142" s="3">
        <v>400</v>
      </c>
      <c r="Q142" s="5">
        <v>30</v>
      </c>
      <c r="R142" s="10"/>
      <c r="S142" s="10"/>
      <c r="T142" s="10"/>
      <c r="U142" s="10"/>
      <c r="V142" s="10">
        <f t="shared" si="2"/>
        <v>30</v>
      </c>
      <c r="W142" s="10">
        <f>IFERROR(Table1[[#This Row],[اجمالى وقت التشغيل بالدقايق]]-Table1[[#This Row],[اجمالى وقت التوقف بالدقيقة]],"0")</f>
        <v>370</v>
      </c>
      <c r="X142" s="11">
        <f>IFERROR((Table1[[#This Row],[كمية الأنتاج بالقطعة]]*Table1[[#This Row],[الزمن المعيارى لانتاج القطعة الواحدة بالدقيقة]])/W142,0%)</f>
        <v>0</v>
      </c>
      <c r="Y142" s="12"/>
      <c r="Z142" s="4"/>
      <c r="AA142" s="13">
        <f>IFERROR(Table1[[#This Row],[كمية الأنتاج بالقطعة]]/(Table1[[#This Row],[كمية الأنتاج بالقطعة]]+Z142+Y142),"")</f>
        <v>1</v>
      </c>
      <c r="AB142" s="4"/>
      <c r="AC142" s="51"/>
    </row>
    <row r="143" spans="1:29" s="39" customFormat="1" ht="15.75" hidden="1" customHeight="1">
      <c r="A143" s="50">
        <v>43524</v>
      </c>
      <c r="B143" s="3"/>
      <c r="C143" s="4" t="str">
        <f>IFERROR(VLOOKUP(B143,المنتجات!$A:$B,2,0),"")</f>
        <v/>
      </c>
      <c r="D143" s="4" t="str">
        <f>IFERROR(VLOOKUP(B143,المنتجات!$A:$C,3,0),"")</f>
        <v/>
      </c>
      <c r="E143" s="5">
        <v>42</v>
      </c>
      <c r="F143" s="4">
        <f>IFERROR(VLOOKUP(Table1[[#This Row],[كود العامل]],العاملين!A:C,2,0),"")</f>
        <v>0</v>
      </c>
      <c r="G143" s="16">
        <f>IFERROR(VLOOKUP(Table1[[#This Row],[كود العامل]],العاملين!$A$1:$C$100,3,FALSE),"")</f>
        <v>0</v>
      </c>
      <c r="H143" s="5">
        <v>132</v>
      </c>
      <c r="I143" s="6" t="s">
        <v>124</v>
      </c>
      <c r="J143" s="6" t="str">
        <f>IFERROR(VLOOKUP(H143,المنتجات!$D:$G,4,0),"")</f>
        <v/>
      </c>
      <c r="K143" s="7">
        <v>2000</v>
      </c>
      <c r="L143" s="7"/>
      <c r="M143" s="8" t="e">
        <f>IF(VLOOKUP(Table1[[#This Row],[كود الصنف]],المنتجات!$D:$K,8,0)=0,"",(VLOOKUP(Table1[[#This Row],[كود الصنف]],المنتجات!$D:$K,8,0)))</f>
        <v>#N/A</v>
      </c>
      <c r="N143" s="7">
        <f>IFERROR((Table1[[#This Row],[كمية الخامات بالكيلو]]/Table1[[#This Row],[وزن القطعة]])-Table1[[#This Row],[كمية الأنتاج بالقطعة]],0)</f>
        <v>0</v>
      </c>
      <c r="O143" s="9" t="s">
        <v>51</v>
      </c>
      <c r="P143" s="26">
        <f>IFERROR(VLOOKUP(Table1[[#This Row],[كود العامل]],العاملين!$A$1:$D$100,4,0),"")</f>
        <v>0</v>
      </c>
      <c r="Q143" s="5">
        <f>IF(Table1[[#This Row],[كود العامل]]&gt;0,60,"")</f>
        <v>60</v>
      </c>
      <c r="R143" s="10"/>
      <c r="S143" s="10"/>
      <c r="T143" s="10"/>
      <c r="U143" s="10"/>
      <c r="V143" s="10">
        <f t="shared" si="2"/>
        <v>60</v>
      </c>
      <c r="W143" s="10">
        <f>IFERROR(Table1[[#This Row],[اجمالى وقت التشغيل بالدقايق]]-Table1[[#This Row],[اجمالى وقت التوقف بالدقيقة]],"0")</f>
        <v>-60</v>
      </c>
      <c r="X143" s="11">
        <f>IFERROR((Table1[[#This Row],[كمية الأنتاج بالقطعة]]*Table1[[#This Row],[الزمن المعيارى لانتاج القطعة الواحدة بالدقيقة]])/W143,0%)</f>
        <v>0</v>
      </c>
      <c r="Y143" s="12"/>
      <c r="Z143" s="4"/>
      <c r="AA143" s="13">
        <f>IFERROR(Table1[[#This Row],[كمية الأنتاج بالقطعة]]/(Table1[[#This Row],[كمية الأنتاج بالقطعة]]+Z143+Y143),"")</f>
        <v>1</v>
      </c>
      <c r="AB143" s="4"/>
      <c r="AC143" s="51"/>
    </row>
    <row r="144" spans="1:29" s="39" customFormat="1" ht="15.75" hidden="1" customHeight="1">
      <c r="A144" s="50">
        <v>43526</v>
      </c>
      <c r="B144" s="3">
        <v>5201</v>
      </c>
      <c r="C144" s="4" t="str">
        <f>IFERROR(VLOOKUP(B144,المنتجات!$A:$B,2,0),"")</f>
        <v/>
      </c>
      <c r="D144" s="4" t="str">
        <f>IFERROR(VLOOKUP(B144,المنتجات!$A:$C,3,0),"")</f>
        <v/>
      </c>
      <c r="E144" s="5">
        <v>14</v>
      </c>
      <c r="F144" s="4">
        <f>IFERROR(VLOOKUP(Table1[[#This Row],[كود العامل]],العاملين!A:C,2,0),"")</f>
        <v>0</v>
      </c>
      <c r="G144" s="16">
        <f>IFERROR(VLOOKUP(Table1[[#This Row],[كود العامل]],العاملين!$A$1:$C$100,3,FALSE),"")</f>
        <v>0</v>
      </c>
      <c r="H144" s="5">
        <v>1</v>
      </c>
      <c r="I144" s="6" t="str">
        <f>IFERROR(VLOOKUP(Table1[[#This Row],[كود الصنف]],المنتجات!$D:$E,2,0),"")</f>
        <v/>
      </c>
      <c r="J144" s="6" t="str">
        <f>IFERROR(VLOOKUP(H144,المنتجات!$D:$G,4,0),"")</f>
        <v/>
      </c>
      <c r="K144" s="7">
        <v>224</v>
      </c>
      <c r="L144" s="7"/>
      <c r="M144" s="8" t="e">
        <f>IF(VLOOKUP(Table1[[#This Row],[كود الصنف]],المنتجات!$D:$K,8,0)=0,"",(VLOOKUP(Table1[[#This Row],[كود الصنف]],المنتجات!$D:$K,8,0)))</f>
        <v>#N/A</v>
      </c>
      <c r="N144" s="7">
        <f>IFERROR((Table1[[#This Row],[كمية الخامات بالكيلو]]/Table1[[#This Row],[وزن القطعة]])-Table1[[#This Row],[كمية الأنتاج بالقطعة]],0)</f>
        <v>0</v>
      </c>
      <c r="O144" s="9" t="s">
        <v>1</v>
      </c>
      <c r="P144" s="26">
        <f>IFERROR(VLOOKUP(Table1[[#This Row],[كود العامل]],العاملين!$A$1:$D$100,4,0),"")</f>
        <v>0</v>
      </c>
      <c r="Q144" s="5">
        <f>IF(Table1[[#This Row],[كود العامل]]&gt;0,60,"")</f>
        <v>60</v>
      </c>
      <c r="R144" s="10"/>
      <c r="S144" s="10"/>
      <c r="T144" s="10"/>
      <c r="U144" s="10"/>
      <c r="V144" s="10">
        <f t="shared" si="2"/>
        <v>60</v>
      </c>
      <c r="W144" s="10">
        <f>IFERROR(Table1[[#This Row],[اجمالى وقت التشغيل بالدقايق]]-Table1[[#This Row],[اجمالى وقت التوقف بالدقيقة]],"0")</f>
        <v>-60</v>
      </c>
      <c r="X144" s="11">
        <f>IFERROR((Table1[[#This Row],[كمية الأنتاج بالقطعة]]*Table1[[#This Row],[الزمن المعيارى لانتاج القطعة الواحدة بالدقيقة]])/W144,0%)</f>
        <v>0</v>
      </c>
      <c r="Y144" s="12"/>
      <c r="Z144" s="4"/>
      <c r="AA144" s="13">
        <f>IFERROR(Table1[[#This Row],[كمية الأنتاج بالقطعة]]/(Table1[[#This Row],[كمية الأنتاج بالقطعة]]+Z144+Y144),"")</f>
        <v>1</v>
      </c>
      <c r="AB144" s="4"/>
      <c r="AC144" s="51"/>
    </row>
    <row r="145" spans="1:29" s="39" customFormat="1" ht="15.75" hidden="1" customHeight="1">
      <c r="A145" s="50">
        <v>43526</v>
      </c>
      <c r="B145" s="3">
        <v>5201</v>
      </c>
      <c r="C145" s="4" t="str">
        <f>IFERROR(VLOOKUP(B145,المنتجات!$A:$B,2,0),"")</f>
        <v/>
      </c>
      <c r="D145" s="4" t="str">
        <f>IFERROR(VLOOKUP(B145,المنتجات!$A:$C,3,0),"")</f>
        <v/>
      </c>
      <c r="E145" s="5">
        <v>15</v>
      </c>
      <c r="F145" s="4">
        <f>IFERROR(VLOOKUP(E145,العاملين!$A$1:$C$80,2,0),"")</f>
        <v>0</v>
      </c>
      <c r="G145" s="4">
        <f>IFERROR(VLOOKUP(Table1[[#This Row],[كود العامل]],العاملين!$A:$C,3,FALSE),"")</f>
        <v>0</v>
      </c>
      <c r="H145" s="5">
        <v>1</v>
      </c>
      <c r="I145" s="6" t="str">
        <f>IFERROR(VLOOKUP(Table1[[#This Row],[كود الصنف]],المنتجات!$D:$E,2,0),"")</f>
        <v/>
      </c>
      <c r="J145" s="6" t="str">
        <f>IFERROR(VLOOKUP(H145,المنتجات!$D:$G,4,0),"")</f>
        <v/>
      </c>
      <c r="K145" s="7">
        <v>224</v>
      </c>
      <c r="L145" s="7"/>
      <c r="M145" s="8" t="e">
        <f>IF(VLOOKUP(Table1[[#This Row],[كود الصنف]],المنتجات!$D:$K,8,0)=0,"",(VLOOKUP(Table1[[#This Row],[كود الصنف]],المنتجات!$D:$K,8,0)))</f>
        <v>#N/A</v>
      </c>
      <c r="N145" s="7">
        <f>IFERROR((Table1[[#This Row],[كمية الخامات بالكيلو]]/Table1[[#This Row],[وزن القطعة]])-Table1[[#This Row],[كمية الأنتاج بالقطعة]],0)</f>
        <v>0</v>
      </c>
      <c r="O145" s="9" t="s">
        <v>1</v>
      </c>
      <c r="P145" s="26">
        <f>IFERROR(VLOOKUP(Table1[[#This Row],[كود العامل]],العاملين!$A$1:$D$100,4,0),"")</f>
        <v>0</v>
      </c>
      <c r="Q145" s="5">
        <f>IF(Table1[[#This Row],[كود العامل]]&gt;0,60,"")</f>
        <v>60</v>
      </c>
      <c r="R145" s="10"/>
      <c r="S145" s="10"/>
      <c r="T145" s="10"/>
      <c r="U145" s="10"/>
      <c r="V145" s="10">
        <f t="shared" si="2"/>
        <v>60</v>
      </c>
      <c r="W145" s="10">
        <f>IFERROR(Table1[[#This Row],[اجمالى وقت التشغيل بالدقايق]]-Table1[[#This Row],[اجمالى وقت التوقف بالدقيقة]],"0")</f>
        <v>-60</v>
      </c>
      <c r="X145" s="11">
        <f>IFERROR((Table1[[#This Row],[كمية الأنتاج بالقطعة]]*Table1[[#This Row],[الزمن المعيارى لانتاج القطعة الواحدة بالدقيقة]])/W145,0%)</f>
        <v>0</v>
      </c>
      <c r="Y145" s="12"/>
      <c r="Z145" s="4"/>
      <c r="AA145" s="13">
        <f>IFERROR(Table1[[#This Row],[كمية الأنتاج بالقطعة]]/(Table1[[#This Row],[كمية الأنتاج بالقطعة]]+Z145+Y145),"")</f>
        <v>1</v>
      </c>
      <c r="AB145" s="4"/>
      <c r="AC145" s="51"/>
    </row>
    <row r="146" spans="1:29" s="39" customFormat="1" ht="15.75" hidden="1" customHeight="1">
      <c r="A146" s="50">
        <v>43526</v>
      </c>
      <c r="B146" s="3">
        <v>5201</v>
      </c>
      <c r="C146" s="4" t="str">
        <f>IFERROR(VLOOKUP(B146,المنتجات!$A:$B,2,0),"")</f>
        <v/>
      </c>
      <c r="D146" s="4" t="str">
        <f>IFERROR(VLOOKUP(B146,المنتجات!$A:$C,3,0),"")</f>
        <v/>
      </c>
      <c r="E146" s="5">
        <v>10</v>
      </c>
      <c r="F146" s="4">
        <f>IFERROR(VLOOKUP(E146,العاملين!$A$1:$C$80,2,0),"")</f>
        <v>0</v>
      </c>
      <c r="G146" s="4">
        <f>IFERROR(VLOOKUP(Table1[[#This Row],[كود العامل]],العاملين!$A:$C,3,FALSE),"")</f>
        <v>0</v>
      </c>
      <c r="H146" s="5">
        <v>1</v>
      </c>
      <c r="I146" s="6" t="str">
        <f>IFERROR(VLOOKUP(Table1[[#This Row],[كود الصنف]],المنتجات!$D:$E,2,0),"")</f>
        <v/>
      </c>
      <c r="J146" s="6" t="str">
        <f>IFERROR(VLOOKUP(H146,المنتجات!$D:$G,4,0),"")</f>
        <v/>
      </c>
      <c r="K146" s="7">
        <v>224</v>
      </c>
      <c r="L146" s="7"/>
      <c r="M146" s="8" t="e">
        <f>IF(VLOOKUP(Table1[[#This Row],[كود الصنف]],المنتجات!$D:$K,8,0)=0,"",(VLOOKUP(Table1[[#This Row],[كود الصنف]],المنتجات!$D:$K,8,0)))</f>
        <v>#N/A</v>
      </c>
      <c r="N146" s="7">
        <f>IFERROR((Table1[[#This Row],[كمية الخامات بالكيلو]]/Table1[[#This Row],[وزن القطعة]])-Table1[[#This Row],[كمية الأنتاج بالقطعة]],0)</f>
        <v>0</v>
      </c>
      <c r="O146" s="9" t="s">
        <v>1</v>
      </c>
      <c r="P146" s="26">
        <f>IFERROR(VLOOKUP(Table1[[#This Row],[كود العامل]],العاملين!$A$1:$D$100,4,0),"")</f>
        <v>0</v>
      </c>
      <c r="Q146" s="5">
        <f>IF(Table1[[#This Row],[كود العامل]]&gt;0,60,"")</f>
        <v>60</v>
      </c>
      <c r="R146" s="10"/>
      <c r="S146" s="10"/>
      <c r="T146" s="10"/>
      <c r="U146" s="10"/>
      <c r="V146" s="10">
        <f t="shared" si="2"/>
        <v>60</v>
      </c>
      <c r="W146" s="10">
        <f>IFERROR(Table1[[#This Row],[اجمالى وقت التشغيل بالدقايق]]-Table1[[#This Row],[اجمالى وقت التوقف بالدقيقة]],"0")</f>
        <v>-60</v>
      </c>
      <c r="X146" s="11">
        <f>IFERROR((Table1[[#This Row],[كمية الأنتاج بالقطعة]]*Table1[[#This Row],[الزمن المعيارى لانتاج القطعة الواحدة بالدقيقة]])/W146,0%)</f>
        <v>0</v>
      </c>
      <c r="Y146" s="12"/>
      <c r="Z146" s="4"/>
      <c r="AA146" s="13">
        <f>IFERROR(Table1[[#This Row],[كمية الأنتاج بالقطعة]]/(Table1[[#This Row],[كمية الأنتاج بالقطعة]]+Z146+Y146),"")</f>
        <v>1</v>
      </c>
      <c r="AB146" s="4"/>
      <c r="AC146" s="51"/>
    </row>
    <row r="147" spans="1:29" s="39" customFormat="1" ht="15.75" hidden="1" customHeight="1">
      <c r="A147" s="50">
        <v>43526</v>
      </c>
      <c r="B147" s="3">
        <v>5201</v>
      </c>
      <c r="C147" s="4" t="str">
        <f>IFERROR(VLOOKUP(B147,المنتجات!$A:$B,2,0),"")</f>
        <v/>
      </c>
      <c r="D147" s="4" t="str">
        <f>IFERROR(VLOOKUP(B147,المنتجات!$A:$C,3,0),"")</f>
        <v/>
      </c>
      <c r="E147" s="5">
        <v>9</v>
      </c>
      <c r="F147" s="4">
        <f>IFERROR(VLOOKUP(Table1[[#This Row],[كود العامل]],العاملين!A:C,2,0),"")</f>
        <v>0</v>
      </c>
      <c r="G147" s="16">
        <f>IFERROR(VLOOKUP(Table1[[#This Row],[كود العامل]],العاملين!$A$1:$C$100,3,FALSE),"")</f>
        <v>0</v>
      </c>
      <c r="H147" s="5">
        <v>1</v>
      </c>
      <c r="I147" s="6" t="str">
        <f>IFERROR(VLOOKUP(Table1[[#This Row],[كود الصنف]],المنتجات!$D:$E,2,0),"")</f>
        <v/>
      </c>
      <c r="J147" s="6" t="str">
        <f>IFERROR(VLOOKUP(H147,المنتجات!$D:$G,4,0),"")</f>
        <v/>
      </c>
      <c r="K147" s="7">
        <v>75</v>
      </c>
      <c r="L147" s="7"/>
      <c r="M147" s="8" t="e">
        <f>IF(VLOOKUP(Table1[[#This Row],[كود الصنف]],المنتجات!$D:$K,8,0)=0,"",(VLOOKUP(Table1[[#This Row],[كود الصنف]],المنتجات!$D:$K,8,0)))</f>
        <v>#N/A</v>
      </c>
      <c r="N147" s="7">
        <f>IFERROR((Table1[[#This Row],[كمية الخامات بالكيلو]]/Table1[[#This Row],[وزن القطعة]])-Table1[[#This Row],[كمية الأنتاج بالقطعة]],0)</f>
        <v>0</v>
      </c>
      <c r="O147" s="9" t="s">
        <v>51</v>
      </c>
      <c r="P147" s="26">
        <f>IFERROR(VLOOKUP(Table1[[#This Row],[كود العامل]],العاملين!$A$1:$D$100,4,0),"")</f>
        <v>0</v>
      </c>
      <c r="Q147" s="5">
        <f>IF(Table1[[#This Row],[كود العامل]]&gt;0,60,"")</f>
        <v>60</v>
      </c>
      <c r="R147" s="10"/>
      <c r="S147" s="10">
        <v>10</v>
      </c>
      <c r="T147" s="10">
        <v>15</v>
      </c>
      <c r="U147" s="10"/>
      <c r="V147" s="10">
        <f t="shared" si="2"/>
        <v>85</v>
      </c>
      <c r="W147" s="10">
        <f>IFERROR(Table1[[#This Row],[اجمالى وقت التشغيل بالدقايق]]-Table1[[#This Row],[اجمالى وقت التوقف بالدقيقة]],"0")</f>
        <v>-85</v>
      </c>
      <c r="X147" s="11">
        <f>IFERROR((Table1[[#This Row],[كمية الأنتاج بالقطعة]]*Table1[[#This Row],[الزمن المعيارى لانتاج القطعة الواحدة بالدقيقة]])/W147,0%)</f>
        <v>0</v>
      </c>
      <c r="Y147" s="12"/>
      <c r="Z147" s="4"/>
      <c r="AA147" s="13">
        <f>IFERROR(Table1[[#This Row],[كمية الأنتاج بالقطعة]]/(Table1[[#This Row],[كمية الأنتاج بالقطعة]]+Z147+Y147),"")</f>
        <v>1</v>
      </c>
      <c r="AB147" s="4"/>
      <c r="AC147" s="51"/>
    </row>
    <row r="148" spans="1:29" s="39" customFormat="1" ht="15.75" hidden="1" customHeight="1">
      <c r="A148" s="50">
        <v>43526</v>
      </c>
      <c r="B148" s="3">
        <v>5201</v>
      </c>
      <c r="C148" s="4" t="str">
        <f>IFERROR(VLOOKUP(B148,المنتجات!$A:$B,2,0),"")</f>
        <v/>
      </c>
      <c r="D148" s="4" t="str">
        <f>IFERROR(VLOOKUP(B148,المنتجات!$A:$C,3,0),"")</f>
        <v/>
      </c>
      <c r="E148" s="5">
        <v>16</v>
      </c>
      <c r="F148" s="4">
        <f>IFERROR(VLOOKUP(E148,العاملين!$A$1:$C$80,2,0),"")</f>
        <v>0</v>
      </c>
      <c r="G148" s="4">
        <f>IFERROR(VLOOKUP(Table1[[#This Row],[كود العامل]],العاملين!$A:$C,3,FALSE),"")</f>
        <v>0</v>
      </c>
      <c r="H148" s="5">
        <v>1</v>
      </c>
      <c r="I148" s="6" t="str">
        <f>IFERROR(VLOOKUP(Table1[[#This Row],[كود الصنف]],المنتجات!$D:$E,2,0),"")</f>
        <v/>
      </c>
      <c r="J148" s="6" t="str">
        <f>IFERROR(VLOOKUP(H148,المنتجات!$D:$G,4,0),"")</f>
        <v/>
      </c>
      <c r="K148" s="7">
        <v>75</v>
      </c>
      <c r="L148" s="7"/>
      <c r="M148" s="8" t="e">
        <f>IF(VLOOKUP(Table1[[#This Row],[كود الصنف]],المنتجات!$D:$K,8,0)=0,"",(VLOOKUP(Table1[[#This Row],[كود الصنف]],المنتجات!$D:$K,8,0)))</f>
        <v>#N/A</v>
      </c>
      <c r="N148" s="7">
        <f>IFERROR((Table1[[#This Row],[كمية الخامات بالكيلو]]/Table1[[#This Row],[وزن القطعة]])-Table1[[#This Row],[كمية الأنتاج بالقطعة]],0)</f>
        <v>0</v>
      </c>
      <c r="O148" s="9" t="s">
        <v>51</v>
      </c>
      <c r="P148" s="26">
        <f>IFERROR(VLOOKUP(Table1[[#This Row],[كود العامل]],العاملين!$A$1:$D$100,4,0),"")</f>
        <v>0</v>
      </c>
      <c r="Q148" s="5">
        <f>IF(Table1[[#This Row],[كود العامل]]&gt;0,60,"")</f>
        <v>60</v>
      </c>
      <c r="R148" s="10"/>
      <c r="S148" s="10">
        <v>10</v>
      </c>
      <c r="T148" s="10">
        <v>10</v>
      </c>
      <c r="U148" s="10"/>
      <c r="V148" s="10">
        <f t="shared" si="2"/>
        <v>80</v>
      </c>
      <c r="W148" s="10">
        <f>IFERROR(Table1[[#This Row],[اجمالى وقت التشغيل بالدقايق]]-Table1[[#This Row],[اجمالى وقت التوقف بالدقيقة]],"0")</f>
        <v>-80</v>
      </c>
      <c r="X148" s="11">
        <f>IFERROR((Table1[[#This Row],[كمية الأنتاج بالقطعة]]*Table1[[#This Row],[الزمن المعيارى لانتاج القطعة الواحدة بالدقيقة]])/W148,0%)</f>
        <v>0</v>
      </c>
      <c r="Y148" s="12"/>
      <c r="Z148" s="4"/>
      <c r="AA148" s="13">
        <f>IFERROR(Table1[[#This Row],[كمية الأنتاج بالقطعة]]/(Table1[[#This Row],[كمية الأنتاج بالقطعة]]+Z148+Y148),"")</f>
        <v>1</v>
      </c>
      <c r="AB148" s="4"/>
      <c r="AC148" s="51"/>
    </row>
    <row r="149" spans="1:29" s="39" customFormat="1" ht="15.75" hidden="1" customHeight="1">
      <c r="A149" s="50">
        <v>43526</v>
      </c>
      <c r="B149" s="3">
        <v>5203</v>
      </c>
      <c r="C149" s="4" t="str">
        <f>IFERROR(VLOOKUP(B149,المنتجات!$A:$B,2,0),"")</f>
        <v/>
      </c>
      <c r="D149" s="4" t="str">
        <f>IFERROR(VLOOKUP(B149,المنتجات!$A:$C,3,0),"")</f>
        <v/>
      </c>
      <c r="E149" s="5">
        <v>14</v>
      </c>
      <c r="F149" s="4">
        <f>IFERROR(VLOOKUP(E149,العاملين!$A$1:$C$80,2,0),"")</f>
        <v>0</v>
      </c>
      <c r="G149" s="4">
        <f>IFERROR(VLOOKUP(Table1[[#This Row],[كود العامل]],العاملين!$A:$C,3,FALSE),"")</f>
        <v>0</v>
      </c>
      <c r="H149" s="5">
        <v>9</v>
      </c>
      <c r="I149" s="6" t="str">
        <f>IFERROR(VLOOKUP(Table1[[#This Row],[كود الصنف]],المنتجات!$D:$E,2,0),"")</f>
        <v/>
      </c>
      <c r="J149" s="6" t="str">
        <f>IFERROR(VLOOKUP(H149,المنتجات!$D:$G,4,0),"")</f>
        <v/>
      </c>
      <c r="K149" s="7">
        <v>245</v>
      </c>
      <c r="L149" s="7"/>
      <c r="M149" s="8" t="e">
        <f>IF(VLOOKUP(Table1[[#This Row],[كود الصنف]],المنتجات!$D:$K,8,0)=0,"",(VLOOKUP(Table1[[#This Row],[كود الصنف]],المنتجات!$D:$K,8,0)))</f>
        <v>#N/A</v>
      </c>
      <c r="N149" s="7">
        <f>IFERROR((Table1[[#This Row],[كمية الخامات بالكيلو]]/Table1[[#This Row],[وزن القطعة]])-Table1[[#This Row],[كمية الأنتاج بالقطعة]],0)</f>
        <v>0</v>
      </c>
      <c r="O149" s="9" t="s">
        <v>1</v>
      </c>
      <c r="P149" s="26">
        <f>IFERROR(VLOOKUP(Table1[[#This Row],[كود العامل]],العاملين!$A$1:$D$100,4,0),"")</f>
        <v>0</v>
      </c>
      <c r="Q149" s="5">
        <f>IF(Table1[[#This Row],[كود العامل]]&gt;0,60,"")</f>
        <v>60</v>
      </c>
      <c r="R149" s="10">
        <v>180</v>
      </c>
      <c r="S149" s="10">
        <v>10</v>
      </c>
      <c r="T149" s="10">
        <v>10</v>
      </c>
      <c r="U149" s="10"/>
      <c r="V149" s="10">
        <f t="shared" si="2"/>
        <v>260</v>
      </c>
      <c r="W149" s="10">
        <f>IFERROR(Table1[[#This Row],[اجمالى وقت التشغيل بالدقايق]]-Table1[[#This Row],[اجمالى وقت التوقف بالدقيقة]],"0")</f>
        <v>-260</v>
      </c>
      <c r="X149" s="11">
        <f>IFERROR((Table1[[#This Row],[كمية الأنتاج بالقطعة]]*Table1[[#This Row],[الزمن المعيارى لانتاج القطعة الواحدة بالدقيقة]])/W149,0%)</f>
        <v>0</v>
      </c>
      <c r="Y149" s="12"/>
      <c r="Z149" s="4"/>
      <c r="AA149" s="13">
        <f>IFERROR(Table1[[#This Row],[كمية الأنتاج بالقطعة]]/(Table1[[#This Row],[كمية الأنتاج بالقطعة]]+Z149+Y149),"")</f>
        <v>1</v>
      </c>
      <c r="AB149" s="4" t="s">
        <v>67</v>
      </c>
      <c r="AC149" s="51"/>
    </row>
    <row r="150" spans="1:29" s="39" customFormat="1" ht="15.75" hidden="1" customHeight="1">
      <c r="A150" s="50">
        <v>43526</v>
      </c>
      <c r="B150" s="3">
        <v>5203</v>
      </c>
      <c r="C150" s="4" t="str">
        <f>IFERROR(VLOOKUP(B150,المنتجات!$A:$B,2,0),"")</f>
        <v/>
      </c>
      <c r="D150" s="4" t="str">
        <f>IFERROR(VLOOKUP(B150,المنتجات!$A:$C,3,0),"")</f>
        <v/>
      </c>
      <c r="E150" s="5">
        <v>16</v>
      </c>
      <c r="F150" s="4">
        <f>IFERROR(VLOOKUP(Table1[[#This Row],[كود العامل]],العاملين!A:C,2,0),"")</f>
        <v>0</v>
      </c>
      <c r="G150" s="16">
        <f>IFERROR(VLOOKUP(Table1[[#This Row],[كود العامل]],العاملين!$A$1:$C$100,3,FALSE),"")</f>
        <v>0</v>
      </c>
      <c r="H150" s="5">
        <v>9</v>
      </c>
      <c r="I150" s="6" t="str">
        <f>IFERROR(VLOOKUP(Table1[[#This Row],[كود الصنف]],المنتجات!$D:$E,2,0),"")</f>
        <v/>
      </c>
      <c r="J150" s="6" t="str">
        <f>IFERROR(VLOOKUP(H150,المنتجات!$D:$G,4,0),"")</f>
        <v/>
      </c>
      <c r="K150" s="7">
        <v>175</v>
      </c>
      <c r="L150" s="7"/>
      <c r="M150" s="8" t="e">
        <f>IF(VLOOKUP(Table1[[#This Row],[كود الصنف]],المنتجات!$D:$K,8,0)=0,"",(VLOOKUP(Table1[[#This Row],[كود الصنف]],المنتجات!$D:$K,8,0)))</f>
        <v>#N/A</v>
      </c>
      <c r="N150" s="7">
        <f>IFERROR((Table1[[#This Row],[كمية الخامات بالكيلو]]/Table1[[#This Row],[وزن القطعة]])-Table1[[#This Row],[كمية الأنتاج بالقطعة]],0)</f>
        <v>0</v>
      </c>
      <c r="O150" s="9" t="s">
        <v>51</v>
      </c>
      <c r="P150" s="26">
        <f>IFERROR(VLOOKUP(Table1[[#This Row],[كود العامل]],العاملين!$A$1:$D$100,4,0),"")</f>
        <v>0</v>
      </c>
      <c r="Q150" s="5">
        <f>IF(Table1[[#This Row],[كود العامل]]&gt;0,60,"")</f>
        <v>60</v>
      </c>
      <c r="R150" s="10"/>
      <c r="S150" s="10">
        <v>10</v>
      </c>
      <c r="T150" s="10">
        <v>15</v>
      </c>
      <c r="U150" s="10"/>
      <c r="V150" s="10">
        <f t="shared" si="2"/>
        <v>85</v>
      </c>
      <c r="W150" s="10">
        <f>IFERROR(Table1[[#This Row],[اجمالى وقت التشغيل بالدقايق]]-Table1[[#This Row],[اجمالى وقت التوقف بالدقيقة]],"0")</f>
        <v>-85</v>
      </c>
      <c r="X150" s="11">
        <f>IFERROR((Table1[[#This Row],[كمية الأنتاج بالقطعة]]*Table1[[#This Row],[الزمن المعيارى لانتاج القطعة الواحدة بالدقيقة]])/W150,0%)</f>
        <v>0</v>
      </c>
      <c r="Y150" s="12"/>
      <c r="Z150" s="4"/>
      <c r="AA150" s="13">
        <f>IFERROR(Table1[[#This Row],[كمية الأنتاج بالقطعة]]/(Table1[[#This Row],[كمية الأنتاج بالقطعة]]+Z150+Y150),"")</f>
        <v>1</v>
      </c>
      <c r="AB150" s="4"/>
      <c r="AC150" s="51"/>
    </row>
    <row r="151" spans="1:29" s="39" customFormat="1" ht="15.75" hidden="1" customHeight="1">
      <c r="A151" s="50">
        <v>43526</v>
      </c>
      <c r="B151" s="3">
        <v>5203</v>
      </c>
      <c r="C151" s="4" t="str">
        <f>IFERROR(VLOOKUP(B151,المنتجات!$A:$B,2,0),"")</f>
        <v/>
      </c>
      <c r="D151" s="4" t="str">
        <f>IFERROR(VLOOKUP(B151,المنتجات!$A:$C,3,0),"")</f>
        <v/>
      </c>
      <c r="E151" s="5">
        <v>9</v>
      </c>
      <c r="F151" s="4">
        <f>IFERROR(VLOOKUP(E151,العاملين!$A$1:$C$80,2,0),"")</f>
        <v>0</v>
      </c>
      <c r="G151" s="4">
        <f>IFERROR(VLOOKUP(Table1[[#This Row],[كود العامل]],العاملين!$A:$C,3,FALSE),"")</f>
        <v>0</v>
      </c>
      <c r="H151" s="5">
        <v>9</v>
      </c>
      <c r="I151" s="6" t="str">
        <f>IFERROR(VLOOKUP(Table1[[#This Row],[كود الصنف]],المنتجات!$D:$E,2,0),"")</f>
        <v/>
      </c>
      <c r="J151" s="6" t="str">
        <f>IFERROR(VLOOKUP(H151,المنتجات!$D:$G,4,0),"")</f>
        <v/>
      </c>
      <c r="K151" s="7">
        <v>175</v>
      </c>
      <c r="L151" s="7"/>
      <c r="M151" s="8" t="e">
        <f>IF(VLOOKUP(Table1[[#This Row],[كود الصنف]],المنتجات!$D:$K,8,0)=0,"",(VLOOKUP(Table1[[#This Row],[كود الصنف]],المنتجات!$D:$K,8,0)))</f>
        <v>#N/A</v>
      </c>
      <c r="N151" s="7">
        <f>IFERROR((Table1[[#This Row],[كمية الخامات بالكيلو]]/Table1[[#This Row],[وزن القطعة]])-Table1[[#This Row],[كمية الأنتاج بالقطعة]],0)</f>
        <v>0</v>
      </c>
      <c r="O151" s="9" t="s">
        <v>51</v>
      </c>
      <c r="P151" s="26">
        <f>IFERROR(VLOOKUP(Table1[[#This Row],[كود العامل]],العاملين!$A$1:$D$100,4,0),"")</f>
        <v>0</v>
      </c>
      <c r="Q151" s="5">
        <f>IF(Table1[[#This Row],[كود العامل]]&gt;0,60,"")</f>
        <v>60</v>
      </c>
      <c r="R151" s="10"/>
      <c r="S151" s="10">
        <v>10</v>
      </c>
      <c r="T151" s="10">
        <v>10</v>
      </c>
      <c r="U151" s="10"/>
      <c r="V151" s="10">
        <f t="shared" si="2"/>
        <v>80</v>
      </c>
      <c r="W151" s="10">
        <f>IFERROR(Table1[[#This Row],[اجمالى وقت التشغيل بالدقايق]]-Table1[[#This Row],[اجمالى وقت التوقف بالدقيقة]],"0")</f>
        <v>-80</v>
      </c>
      <c r="X151" s="11">
        <f>IFERROR((Table1[[#This Row],[كمية الأنتاج بالقطعة]]*Table1[[#This Row],[الزمن المعيارى لانتاج القطعة الواحدة بالدقيقة]])/W151,0%)</f>
        <v>0</v>
      </c>
      <c r="Y151" s="12"/>
      <c r="Z151" s="4"/>
      <c r="AA151" s="13">
        <f>IFERROR(Table1[[#This Row],[كمية الأنتاج بالقطعة]]/(Table1[[#This Row],[كمية الأنتاج بالقطعة]]+Z151+Y151),"")</f>
        <v>1</v>
      </c>
      <c r="AB151" s="4"/>
      <c r="AC151" s="51"/>
    </row>
    <row r="152" spans="1:29" s="39" customFormat="1" ht="15.75" hidden="1" customHeight="1">
      <c r="A152" s="50">
        <v>43526</v>
      </c>
      <c r="B152" s="3">
        <v>5210</v>
      </c>
      <c r="C152" s="4" t="str">
        <f>IFERROR(VLOOKUP(B152,المنتجات!$A:$B,2,0),"")</f>
        <v/>
      </c>
      <c r="D152" s="4" t="str">
        <f>IFERROR(VLOOKUP(B152,المنتجات!$A:$C,3,0),"")</f>
        <v/>
      </c>
      <c r="E152" s="5">
        <v>11</v>
      </c>
      <c r="F152" s="4">
        <f>IFERROR(VLOOKUP(E152,العاملين!$A$1:$C$80,2,0),"")</f>
        <v>0</v>
      </c>
      <c r="G152" s="4">
        <f>IFERROR(VLOOKUP(Table1[[#This Row],[كود العامل]],العاملين!$A:$C,3,FALSE),"")</f>
        <v>0</v>
      </c>
      <c r="H152" s="5">
        <v>14</v>
      </c>
      <c r="I152" s="6" t="str">
        <f>IFERROR(VLOOKUP(Table1[[#This Row],[كود الصنف]],المنتجات!$D:$E,2,0),"")</f>
        <v/>
      </c>
      <c r="J152" s="6" t="str">
        <f>IFERROR(VLOOKUP(H152,المنتجات!$D:$G,4,0),"")</f>
        <v/>
      </c>
      <c r="K152" s="7">
        <v>163</v>
      </c>
      <c r="L152" s="7"/>
      <c r="M152" s="8" t="e">
        <f>IF(VLOOKUP(Table1[[#This Row],[كود الصنف]],المنتجات!$D:$K,8,0)=0,"",(VLOOKUP(Table1[[#This Row],[كود الصنف]],المنتجات!$D:$K,8,0)))</f>
        <v>#N/A</v>
      </c>
      <c r="N152" s="7">
        <f>IFERROR((Table1[[#This Row],[كمية الخامات بالكيلو]]/Table1[[#This Row],[وزن القطعة]])-Table1[[#This Row],[كمية الأنتاج بالقطعة]],0)</f>
        <v>0</v>
      </c>
      <c r="O152" s="9" t="s">
        <v>1</v>
      </c>
      <c r="P152" s="26">
        <f>IFERROR(VLOOKUP(Table1[[#This Row],[كود العامل]],العاملين!$A$1:$D$100,4,0),"")</f>
        <v>0</v>
      </c>
      <c r="Q152" s="5">
        <v>60</v>
      </c>
      <c r="R152" s="10"/>
      <c r="S152" s="10">
        <v>10</v>
      </c>
      <c r="T152" s="10">
        <v>10</v>
      </c>
      <c r="U152" s="10"/>
      <c r="V152" s="10">
        <f t="shared" si="2"/>
        <v>80</v>
      </c>
      <c r="W152" s="10">
        <f>IFERROR(Table1[[#This Row],[اجمالى وقت التشغيل بالدقايق]]-Table1[[#This Row],[اجمالى وقت التوقف بالدقيقة]],"0")</f>
        <v>-80</v>
      </c>
      <c r="X152" s="11">
        <f>IFERROR((Table1[[#This Row],[كمية الأنتاج بالقطعة]]*Table1[[#This Row],[الزمن المعيارى لانتاج القطعة الواحدة بالدقيقة]])/W152,0%)</f>
        <v>0</v>
      </c>
      <c r="Y152" s="12"/>
      <c r="Z152" s="4"/>
      <c r="AA152" s="13">
        <f>IFERROR(Table1[[#This Row],[كمية الأنتاج بالقطعة]]/(Table1[[#This Row],[كمية الأنتاج بالقطعة]]+Z152+Y152),"")</f>
        <v>1</v>
      </c>
      <c r="AB152" s="4"/>
      <c r="AC152" s="51"/>
    </row>
    <row r="153" spans="1:29" s="39" customFormat="1" ht="15.75" hidden="1" customHeight="1">
      <c r="A153" s="50">
        <v>43526</v>
      </c>
      <c r="B153" s="3">
        <v>5210</v>
      </c>
      <c r="C153" s="4" t="str">
        <f>IFERROR(VLOOKUP(B153,المنتجات!$A:$B,2,0),"")</f>
        <v/>
      </c>
      <c r="D153" s="4" t="str">
        <f>IFERROR(VLOOKUP(B153,المنتجات!$A:$C,3,0),"")</f>
        <v/>
      </c>
      <c r="E153" s="5">
        <v>13</v>
      </c>
      <c r="F153" s="4">
        <f>IFERROR(VLOOKUP(E153,العاملين!$A$1:$C$80,2,0),"")</f>
        <v>0</v>
      </c>
      <c r="G153" s="4">
        <f>IFERROR(VLOOKUP(Table1[[#This Row],[كود العامل]],العاملين!$A:$C,3,FALSE),"")</f>
        <v>0</v>
      </c>
      <c r="H153" s="5">
        <v>14</v>
      </c>
      <c r="I153" s="6" t="str">
        <f>IFERROR(VLOOKUP(Table1[[#This Row],[كود الصنف]],المنتجات!$D:$E,2,0),"")</f>
        <v/>
      </c>
      <c r="J153" s="6" t="str">
        <f>IFERROR(VLOOKUP(H153,المنتجات!$D:$G,4,0),"")</f>
        <v/>
      </c>
      <c r="K153" s="7">
        <v>102</v>
      </c>
      <c r="L153" s="7"/>
      <c r="M153" s="8" t="e">
        <f>IF(VLOOKUP(Table1[[#This Row],[كود الصنف]],المنتجات!$D:$K,8,0)=0,"",(VLOOKUP(Table1[[#This Row],[كود الصنف]],المنتجات!$D:$K,8,0)))</f>
        <v>#N/A</v>
      </c>
      <c r="N153" s="7">
        <f>IFERROR((Table1[[#This Row],[كمية الخامات بالكيلو]]/Table1[[#This Row],[وزن القطعة]])-Table1[[#This Row],[كمية الأنتاج بالقطعة]],0)</f>
        <v>0</v>
      </c>
      <c r="O153" s="9" t="s">
        <v>51</v>
      </c>
      <c r="P153" s="26">
        <f>IFERROR(VLOOKUP(Table1[[#This Row],[كود العامل]],العاملين!$A$1:$D$100,4,0),"")</f>
        <v>0</v>
      </c>
      <c r="Q153" s="5">
        <v>60</v>
      </c>
      <c r="R153" s="10"/>
      <c r="S153" s="10">
        <v>10</v>
      </c>
      <c r="T153" s="10">
        <v>10</v>
      </c>
      <c r="U153" s="10"/>
      <c r="V153" s="10">
        <f t="shared" si="2"/>
        <v>80</v>
      </c>
      <c r="W153" s="10">
        <f>IFERROR(Table1[[#This Row],[اجمالى وقت التشغيل بالدقايق]]-Table1[[#This Row],[اجمالى وقت التوقف بالدقيقة]],"0")</f>
        <v>-80</v>
      </c>
      <c r="X153" s="11">
        <f>IFERROR((Table1[[#This Row],[كمية الأنتاج بالقطعة]]*Table1[[#This Row],[الزمن المعيارى لانتاج القطعة الواحدة بالدقيقة]])/W153,0%)</f>
        <v>0</v>
      </c>
      <c r="Y153" s="12"/>
      <c r="Z153" s="4"/>
      <c r="AA153" s="13">
        <f>IFERROR(Table1[[#This Row],[كمية الأنتاج بالقطعة]]/(Table1[[#This Row],[كمية الأنتاج بالقطعة]]+Z153+Y153),"")</f>
        <v>1</v>
      </c>
      <c r="AB153" s="4"/>
      <c r="AC153" s="51"/>
    </row>
    <row r="154" spans="1:29" s="39" customFormat="1" ht="15.75" hidden="1" customHeight="1">
      <c r="A154" s="50">
        <v>43526</v>
      </c>
      <c r="B154" s="3">
        <v>5211</v>
      </c>
      <c r="C154" s="4" t="str">
        <f>IFERROR(VLOOKUP(B154,المنتجات!$A:$B,2,0),"")</f>
        <v/>
      </c>
      <c r="D154" s="4" t="str">
        <f>IFERROR(VLOOKUP(B154,المنتجات!$A:$C,3,0),"")</f>
        <v/>
      </c>
      <c r="E154" s="5">
        <v>11</v>
      </c>
      <c r="F154" s="4">
        <f>IFERROR(VLOOKUP(E154,العاملين!$A$1:$C$80,2,0),"")</f>
        <v>0</v>
      </c>
      <c r="G154" s="4">
        <f>IFERROR(VLOOKUP(Table1[[#This Row],[كود العامل]],العاملين!$A:$C,3,FALSE),"")</f>
        <v>0</v>
      </c>
      <c r="H154" s="5">
        <v>14</v>
      </c>
      <c r="I154" s="6" t="str">
        <f>IFERROR(VLOOKUP(Table1[[#This Row],[كود الصنف]],المنتجات!$D:$E,2,0),"")</f>
        <v/>
      </c>
      <c r="J154" s="6" t="str">
        <f>IFERROR(VLOOKUP(H154,المنتجات!$D:$G,4,0),"")</f>
        <v/>
      </c>
      <c r="K154" s="7">
        <v>158</v>
      </c>
      <c r="L154" s="7"/>
      <c r="M154" s="8" t="e">
        <f>IF(VLOOKUP(Table1[[#This Row],[كود الصنف]],المنتجات!$D:$K,8,0)=0,"",(VLOOKUP(Table1[[#This Row],[كود الصنف]],المنتجات!$D:$K,8,0)))</f>
        <v>#N/A</v>
      </c>
      <c r="N154" s="7">
        <f>IFERROR((Table1[[#This Row],[كمية الخامات بالكيلو]]/Table1[[#This Row],[وزن القطعة]])-Table1[[#This Row],[كمية الأنتاج بالقطعة]],0)</f>
        <v>0</v>
      </c>
      <c r="O154" s="9" t="s">
        <v>1</v>
      </c>
      <c r="P154" s="26">
        <f>IFERROR(VLOOKUP(Table1[[#This Row],[كود العامل]],العاملين!$A$1:$D$100,4,0),"")</f>
        <v>0</v>
      </c>
      <c r="Q154" s="5">
        <v>60</v>
      </c>
      <c r="R154" s="10"/>
      <c r="S154" s="10">
        <v>10</v>
      </c>
      <c r="T154" s="10">
        <v>10</v>
      </c>
      <c r="U154" s="10"/>
      <c r="V154" s="10">
        <f t="shared" si="2"/>
        <v>80</v>
      </c>
      <c r="W154" s="10">
        <f>IFERROR(Table1[[#This Row],[اجمالى وقت التشغيل بالدقايق]]-Table1[[#This Row],[اجمالى وقت التوقف بالدقيقة]],"0")</f>
        <v>-80</v>
      </c>
      <c r="X154" s="11">
        <f>IFERROR((Table1[[#This Row],[كمية الأنتاج بالقطعة]]*Table1[[#This Row],[الزمن المعيارى لانتاج القطعة الواحدة بالدقيقة]])/W154,0%)</f>
        <v>0</v>
      </c>
      <c r="Y154" s="12"/>
      <c r="Z154" s="4"/>
      <c r="AA154" s="13">
        <f>IFERROR(Table1[[#This Row],[كمية الأنتاج بالقطعة]]/(Table1[[#This Row],[كمية الأنتاج بالقطعة]]+Z154+Y154),"")</f>
        <v>1</v>
      </c>
      <c r="AB154" s="4"/>
      <c r="AC154" s="51"/>
    </row>
    <row r="155" spans="1:29" s="39" customFormat="1" ht="15.75" hidden="1" customHeight="1">
      <c r="A155" s="50">
        <v>43526</v>
      </c>
      <c r="B155" s="3">
        <v>5211</v>
      </c>
      <c r="C155" s="4" t="str">
        <f>IFERROR(VLOOKUP(B155,المنتجات!$A:$B,2,0),"")</f>
        <v/>
      </c>
      <c r="D155" s="4" t="str">
        <f>IFERROR(VLOOKUP(B155,المنتجات!$A:$C,3,0),"")</f>
        <v/>
      </c>
      <c r="E155" s="5">
        <v>13</v>
      </c>
      <c r="F155" s="4">
        <f>IFERROR(VLOOKUP(E155,العاملين!$A$1:$C$80,2,0),"")</f>
        <v>0</v>
      </c>
      <c r="G155" s="4">
        <f>IFERROR(VLOOKUP(Table1[[#This Row],[كود العامل]],العاملين!$A:$C,3,FALSE),"")</f>
        <v>0</v>
      </c>
      <c r="H155" s="5">
        <v>14</v>
      </c>
      <c r="I155" s="6" t="str">
        <f>IFERROR(VLOOKUP(Table1[[#This Row],[كود الصنف]],المنتجات!$D:$E,2,0),"")</f>
        <v/>
      </c>
      <c r="J155" s="6" t="str">
        <f>IFERROR(VLOOKUP(H155,المنتجات!$D:$G,4,0),"")</f>
        <v/>
      </c>
      <c r="K155" s="7">
        <v>76</v>
      </c>
      <c r="L155" s="7"/>
      <c r="M155" s="8" t="e">
        <f>IF(VLOOKUP(Table1[[#This Row],[كود الصنف]],المنتجات!$D:$K,8,0)=0,"",(VLOOKUP(Table1[[#This Row],[كود الصنف]],المنتجات!$D:$K,8,0)))</f>
        <v>#N/A</v>
      </c>
      <c r="N155" s="7">
        <f>IFERROR((Table1[[#This Row],[كمية الخامات بالكيلو]]/Table1[[#This Row],[وزن القطعة]])-Table1[[#This Row],[كمية الأنتاج بالقطعة]],0)</f>
        <v>0</v>
      </c>
      <c r="O155" s="9" t="s">
        <v>51</v>
      </c>
      <c r="P155" s="26">
        <f>IFERROR(VLOOKUP(Table1[[#This Row],[كود العامل]],العاملين!$A$1:$D$100,4,0),"")</f>
        <v>0</v>
      </c>
      <c r="Q155" s="5">
        <v>60</v>
      </c>
      <c r="R155" s="10"/>
      <c r="S155" s="10">
        <v>10</v>
      </c>
      <c r="T155" s="10">
        <v>10</v>
      </c>
      <c r="U155" s="10"/>
      <c r="V155" s="10">
        <f t="shared" si="2"/>
        <v>80</v>
      </c>
      <c r="W155" s="10">
        <f>IFERROR(Table1[[#This Row],[اجمالى وقت التشغيل بالدقايق]]-Table1[[#This Row],[اجمالى وقت التوقف بالدقيقة]],"0")</f>
        <v>-80</v>
      </c>
      <c r="X155" s="11">
        <f>IFERROR((Table1[[#This Row],[كمية الأنتاج بالقطعة]]*Table1[[#This Row],[الزمن المعيارى لانتاج القطعة الواحدة بالدقيقة]])/W155,0%)</f>
        <v>0</v>
      </c>
      <c r="Y155" s="12"/>
      <c r="Z155" s="4"/>
      <c r="AA155" s="13">
        <f>IFERROR(Table1[[#This Row],[كمية الأنتاج بالقطعة]]/(Table1[[#This Row],[كمية الأنتاج بالقطعة]]+Z155+Y155),"")</f>
        <v>1</v>
      </c>
      <c r="AB155" s="4"/>
      <c r="AC155" s="51"/>
    </row>
    <row r="156" spans="1:29" s="39" customFormat="1" ht="15.75" hidden="1" customHeight="1">
      <c r="A156" s="50">
        <v>43526</v>
      </c>
      <c r="B156" s="3">
        <v>5220</v>
      </c>
      <c r="C156" s="4" t="str">
        <f>IFERROR(VLOOKUP(B156,المنتجات!$A:$B,2,0),"")</f>
        <v/>
      </c>
      <c r="D156" s="4" t="str">
        <f>IFERROR(VLOOKUP(B156,المنتجات!$A:$C,3,0),"")</f>
        <v/>
      </c>
      <c r="E156" s="5">
        <v>34</v>
      </c>
      <c r="F156" s="4">
        <f>IFERROR(VLOOKUP(E156,العاملين!$A$1:$C$80,2,0),"")</f>
        <v>0</v>
      </c>
      <c r="G156" s="4">
        <f>IFERROR(VLOOKUP(Table1[[#This Row],[كود العامل]],العاملين!$A:$C,3,FALSE),"")</f>
        <v>0</v>
      </c>
      <c r="H156" s="5">
        <v>19</v>
      </c>
      <c r="I156" s="6" t="str">
        <f>IFERROR(VLOOKUP(Table1[[#This Row],[كود الصنف]],المنتجات!$D:$E,2,0),"")</f>
        <v/>
      </c>
      <c r="J156" s="6" t="str">
        <f>IFERROR(VLOOKUP(H156,المنتجات!$D:$G,4,0),"")</f>
        <v/>
      </c>
      <c r="K156" s="7">
        <v>3744</v>
      </c>
      <c r="L156" s="7"/>
      <c r="M156" s="8" t="e">
        <f>IF(VLOOKUP(Table1[[#This Row],[كود الصنف]],المنتجات!$D:$K,8,0)=0,"",(VLOOKUP(Table1[[#This Row],[كود الصنف]],المنتجات!$D:$K,8,0)))</f>
        <v>#N/A</v>
      </c>
      <c r="N156" s="7">
        <f>IFERROR((Table1[[#This Row],[كمية الخامات بالكيلو]]/Table1[[#This Row],[وزن القطعة]])-Table1[[#This Row],[كمية الأنتاج بالقطعة]],0)</f>
        <v>0</v>
      </c>
      <c r="O156" s="9" t="s">
        <v>51</v>
      </c>
      <c r="P156" s="26">
        <f>IFERROR(VLOOKUP(Table1[[#This Row],[كود العامل]],العاملين!$A$1:$D$100,4,0),"")</f>
        <v>0</v>
      </c>
      <c r="Q156" s="5">
        <f>IF(Table1[[#This Row],[كود العامل]]&gt;0,60,"")</f>
        <v>60</v>
      </c>
      <c r="R156" s="10"/>
      <c r="S156" s="10">
        <v>10</v>
      </c>
      <c r="T156" s="10">
        <v>10</v>
      </c>
      <c r="U156" s="10"/>
      <c r="V156" s="10">
        <f t="shared" si="2"/>
        <v>80</v>
      </c>
      <c r="W156" s="10">
        <f>IFERROR(Table1[[#This Row],[اجمالى وقت التشغيل بالدقايق]]-Table1[[#This Row],[اجمالى وقت التوقف بالدقيقة]],"0")</f>
        <v>-80</v>
      </c>
      <c r="X156" s="11">
        <f>IFERROR((Table1[[#This Row],[كمية الأنتاج بالقطعة]]*Table1[[#This Row],[الزمن المعيارى لانتاج القطعة الواحدة بالدقيقة]])/W156,0%)</f>
        <v>0</v>
      </c>
      <c r="Y156" s="12"/>
      <c r="Z156" s="4"/>
      <c r="AA156" s="13">
        <f>IFERROR(Table1[[#This Row],[كمية الأنتاج بالقطعة]]/(Table1[[#This Row],[كمية الأنتاج بالقطعة]]+Z156+Y156),"")</f>
        <v>1</v>
      </c>
      <c r="AB156" s="4" t="s">
        <v>56</v>
      </c>
      <c r="AC156" s="51"/>
    </row>
    <row r="157" spans="1:29" s="39" customFormat="1" ht="15.75" hidden="1" customHeight="1">
      <c r="A157" s="50">
        <v>43526</v>
      </c>
      <c r="B157" s="3">
        <v>5220</v>
      </c>
      <c r="C157" s="4" t="str">
        <f>IFERROR(VLOOKUP(B157,المنتجات!$A:$B,2,0),"")</f>
        <v/>
      </c>
      <c r="D157" s="4" t="str">
        <f>IFERROR(VLOOKUP(B157,المنتجات!$A:$C,3,0),"")</f>
        <v/>
      </c>
      <c r="E157" s="5">
        <v>27</v>
      </c>
      <c r="F157" s="4">
        <f>IFERROR(VLOOKUP(E157,العاملين!$A$1:$C$80,2,0),"")</f>
        <v>0</v>
      </c>
      <c r="G157" s="4">
        <f>IFERROR(VLOOKUP(Table1[[#This Row],[كود العامل]],العاملين!$A:$C,3,FALSE),"")</f>
        <v>0</v>
      </c>
      <c r="H157" s="5">
        <v>19</v>
      </c>
      <c r="I157" s="6" t="str">
        <f>IFERROR(VLOOKUP(Table1[[#This Row],[كود الصنف]],المنتجات!$D:$E,2,0),"")</f>
        <v/>
      </c>
      <c r="J157" s="6" t="str">
        <f>IFERROR(VLOOKUP(H157,المنتجات!$D:$G,4,0),"")</f>
        <v/>
      </c>
      <c r="K157" s="7">
        <v>3744</v>
      </c>
      <c r="L157" s="7"/>
      <c r="M157" s="8" t="e">
        <f>IF(VLOOKUP(Table1[[#This Row],[كود الصنف]],المنتجات!$D:$K,8,0)=0,"",(VLOOKUP(Table1[[#This Row],[كود الصنف]],المنتجات!$D:$K,8,0)))</f>
        <v>#N/A</v>
      </c>
      <c r="N157" s="7">
        <f>IFERROR((Table1[[#This Row],[كمية الخامات بالكيلو]]/Table1[[#This Row],[وزن القطعة]])-Table1[[#This Row],[كمية الأنتاج بالقطعة]],0)</f>
        <v>0</v>
      </c>
      <c r="O157" s="9" t="s">
        <v>51</v>
      </c>
      <c r="P157" s="26">
        <f>IFERROR(VLOOKUP(Table1[[#This Row],[كود العامل]],العاملين!$A$1:$D$100,4,0),"")</f>
        <v>0</v>
      </c>
      <c r="Q157" s="5">
        <f>IF(Table1[[#This Row],[كود العامل]]&gt;0,60,"")</f>
        <v>60</v>
      </c>
      <c r="R157" s="10"/>
      <c r="S157" s="10">
        <v>10</v>
      </c>
      <c r="T157" s="10">
        <v>10</v>
      </c>
      <c r="U157" s="10"/>
      <c r="V157" s="10">
        <f t="shared" si="2"/>
        <v>80</v>
      </c>
      <c r="W157" s="10">
        <f>IFERROR(Table1[[#This Row],[اجمالى وقت التشغيل بالدقايق]]-Table1[[#This Row],[اجمالى وقت التوقف بالدقيقة]],"0")</f>
        <v>-80</v>
      </c>
      <c r="X157" s="11">
        <f>IFERROR((Table1[[#This Row],[كمية الأنتاج بالقطعة]]*Table1[[#This Row],[الزمن المعيارى لانتاج القطعة الواحدة بالدقيقة]])/W157,0%)</f>
        <v>0</v>
      </c>
      <c r="Y157" s="12"/>
      <c r="Z157" s="4"/>
      <c r="AA157" s="13">
        <f>IFERROR(Table1[[#This Row],[كمية الأنتاج بالقطعة]]/(Table1[[#This Row],[كمية الأنتاج بالقطعة]]+Z157+Y157),"")</f>
        <v>1</v>
      </c>
      <c r="AB157" s="4"/>
      <c r="AC157" s="51"/>
    </row>
    <row r="158" spans="1:29" s="39" customFormat="1" ht="15.75" hidden="1" customHeight="1">
      <c r="A158" s="50">
        <v>43526</v>
      </c>
      <c r="B158" s="3">
        <v>5221</v>
      </c>
      <c r="C158" s="4" t="str">
        <f>IFERROR(VLOOKUP(B158,المنتجات!$A:$B,2,0),"")</f>
        <v/>
      </c>
      <c r="D158" s="4" t="str">
        <f>IFERROR(VLOOKUP(B158,المنتجات!$A:$C,3,0),"")</f>
        <v/>
      </c>
      <c r="E158" s="5">
        <v>41</v>
      </c>
      <c r="F158" s="4">
        <f>IFERROR(VLOOKUP(E158,العاملين!$A$1:$C$80,2,0),"")</f>
        <v>0</v>
      </c>
      <c r="G158" s="4">
        <f>IFERROR(VLOOKUP(Table1[[#This Row],[كود العامل]],العاملين!$A:$C,3,FALSE),"")</f>
        <v>0</v>
      </c>
      <c r="H158" s="5">
        <v>22</v>
      </c>
      <c r="I158" s="6" t="str">
        <f>IFERROR(VLOOKUP(Table1[[#This Row],[كود الصنف]],المنتجات!$D:$E,2,0),"")</f>
        <v/>
      </c>
      <c r="J158" s="6" t="str">
        <f>IFERROR(VLOOKUP(H158,المنتجات!$D:$G,4,0),"")</f>
        <v/>
      </c>
      <c r="K158" s="7">
        <v>3840</v>
      </c>
      <c r="L158" s="7"/>
      <c r="M158" s="8" t="e">
        <f>IF(VLOOKUP(Table1[[#This Row],[كود الصنف]],المنتجات!$D:$K,8,0)=0,"",(VLOOKUP(Table1[[#This Row],[كود الصنف]],المنتجات!$D:$K,8,0)))</f>
        <v>#N/A</v>
      </c>
      <c r="N158" s="7">
        <f>IFERROR((Table1[[#This Row],[كمية الخامات بالكيلو]]/Table1[[#This Row],[وزن القطعة]])-Table1[[#This Row],[كمية الأنتاج بالقطعة]],0)</f>
        <v>0</v>
      </c>
      <c r="O158" s="9" t="s">
        <v>51</v>
      </c>
      <c r="P158" s="26">
        <f>IFERROR(VLOOKUP(Table1[[#This Row],[كود العامل]],العاملين!$A$1:$D$100,4,0),"")</f>
        <v>0</v>
      </c>
      <c r="Q158" s="5">
        <f>IF(Table1[[#This Row],[كود العامل]]&gt;0,60,"")</f>
        <v>60</v>
      </c>
      <c r="R158" s="10"/>
      <c r="S158" s="10">
        <v>10</v>
      </c>
      <c r="T158" s="10">
        <v>10</v>
      </c>
      <c r="U158" s="10"/>
      <c r="V158" s="10">
        <f t="shared" si="2"/>
        <v>80</v>
      </c>
      <c r="W158" s="10">
        <f>IFERROR(Table1[[#This Row],[اجمالى وقت التشغيل بالدقايق]]-Table1[[#This Row],[اجمالى وقت التوقف بالدقيقة]],"0")</f>
        <v>-80</v>
      </c>
      <c r="X158" s="11">
        <f>IFERROR((Table1[[#This Row],[كمية الأنتاج بالقطعة]]*Table1[[#This Row],[الزمن المعيارى لانتاج القطعة الواحدة بالدقيقة]])/W158,0%)</f>
        <v>0</v>
      </c>
      <c r="Y158" s="12"/>
      <c r="Z158" s="4"/>
      <c r="AA158" s="13">
        <f>IFERROR(Table1[[#This Row],[كمية الأنتاج بالقطعة]]/(Table1[[#This Row],[كمية الأنتاج بالقطعة]]+Z158+Y158),"")</f>
        <v>1</v>
      </c>
      <c r="AB158" s="4"/>
      <c r="AC158" s="51"/>
    </row>
    <row r="159" spans="1:29" s="39" customFormat="1" ht="15.75" hidden="1" customHeight="1">
      <c r="A159" s="50">
        <v>43526</v>
      </c>
      <c r="B159" s="3">
        <v>5221</v>
      </c>
      <c r="C159" s="4" t="str">
        <f>IFERROR(VLOOKUP(B159,المنتجات!$A:$B,2,0),"")</f>
        <v/>
      </c>
      <c r="D159" s="4" t="str">
        <f>IFERROR(VLOOKUP(B159,المنتجات!$A:$C,3,0),"")</f>
        <v/>
      </c>
      <c r="E159" s="5">
        <v>24</v>
      </c>
      <c r="F159" s="4">
        <f>IFERROR(VLOOKUP(E159,العاملين!$A$1:$C$80,2,0),"")</f>
        <v>0</v>
      </c>
      <c r="G159" s="4">
        <f>IFERROR(VLOOKUP(Table1[[#This Row],[كود العامل]],العاملين!$A:$C,3,FALSE),"")</f>
        <v>0</v>
      </c>
      <c r="H159" s="5">
        <v>22</v>
      </c>
      <c r="I159" s="6" t="str">
        <f>IFERROR(VLOOKUP(Table1[[#This Row],[كود الصنف]],المنتجات!$D:$E,2,0),"")</f>
        <v/>
      </c>
      <c r="J159" s="6" t="str">
        <f>IFERROR(VLOOKUP(H159,المنتجات!$D:$G,4,0),"")</f>
        <v/>
      </c>
      <c r="K159" s="7">
        <v>3840</v>
      </c>
      <c r="L159" s="7"/>
      <c r="M159" s="8" t="e">
        <f>IF(VLOOKUP(Table1[[#This Row],[كود الصنف]],المنتجات!$D:$K,8,0)=0,"",(VLOOKUP(Table1[[#This Row],[كود الصنف]],المنتجات!$D:$K,8,0)))</f>
        <v>#N/A</v>
      </c>
      <c r="N159" s="7">
        <f>IFERROR((Table1[[#This Row],[كمية الخامات بالكيلو]]/Table1[[#This Row],[وزن القطعة]])-Table1[[#This Row],[كمية الأنتاج بالقطعة]],0)</f>
        <v>0</v>
      </c>
      <c r="O159" s="9" t="s">
        <v>51</v>
      </c>
      <c r="P159" s="26">
        <f>IFERROR(VLOOKUP(Table1[[#This Row],[كود العامل]],العاملين!$A$1:$D$100,4,0),"")</f>
        <v>0</v>
      </c>
      <c r="Q159" s="5">
        <f>IF(Table1[[#This Row],[كود العامل]]&gt;0,60,"")</f>
        <v>60</v>
      </c>
      <c r="R159" s="10"/>
      <c r="S159" s="10">
        <v>10</v>
      </c>
      <c r="T159" s="10">
        <v>10</v>
      </c>
      <c r="U159" s="10"/>
      <c r="V159" s="10">
        <f t="shared" si="2"/>
        <v>80</v>
      </c>
      <c r="W159" s="10">
        <f>IFERROR(Table1[[#This Row],[اجمالى وقت التشغيل بالدقايق]]-Table1[[#This Row],[اجمالى وقت التوقف بالدقيقة]],"0")</f>
        <v>-80</v>
      </c>
      <c r="X159" s="11">
        <f>IFERROR((Table1[[#This Row],[كمية الأنتاج بالقطعة]]*Table1[[#This Row],[الزمن المعيارى لانتاج القطعة الواحدة بالدقيقة]])/W159,0%)</f>
        <v>0</v>
      </c>
      <c r="Y159" s="12"/>
      <c r="Z159" s="4"/>
      <c r="AA159" s="13">
        <f>IFERROR(Table1[[#This Row],[كمية الأنتاج بالقطعة]]/(Table1[[#This Row],[كمية الأنتاج بالقطعة]]+Z159+Y159),"")</f>
        <v>1</v>
      </c>
      <c r="AB159" s="4"/>
      <c r="AC159" s="51"/>
    </row>
    <row r="160" spans="1:29" s="39" customFormat="1" ht="15.75" hidden="1" customHeight="1">
      <c r="A160" s="50">
        <v>43526</v>
      </c>
      <c r="B160" s="3">
        <v>5222</v>
      </c>
      <c r="C160" s="4" t="str">
        <f>IFERROR(VLOOKUP(B160,المنتجات!$A:$B,2,0),"")</f>
        <v/>
      </c>
      <c r="D160" s="4" t="str">
        <f>IFERROR(VLOOKUP(B160,المنتجات!$A:$C,3,0),"")</f>
        <v/>
      </c>
      <c r="E160" s="5">
        <v>43</v>
      </c>
      <c r="F160" s="4">
        <f>IFERROR(VLOOKUP(E160,العاملين!$A$1:$C$80,2,0),"")</f>
        <v>0</v>
      </c>
      <c r="G160" s="4">
        <f>IFERROR(VLOOKUP(Table1[[#This Row],[كود العامل]],العاملين!$A:$C,3,FALSE),"")</f>
        <v>0</v>
      </c>
      <c r="H160" s="5">
        <v>21</v>
      </c>
      <c r="I160" s="6" t="str">
        <f>IFERROR(VLOOKUP(Table1[[#This Row],[كود الصنف]],المنتجات!$D:$E,2,0),"")</f>
        <v/>
      </c>
      <c r="J160" s="6" t="str">
        <f>IFERROR(VLOOKUP(H160,المنتجات!$D:$G,4,0),"")</f>
        <v/>
      </c>
      <c r="K160" s="7">
        <v>3920</v>
      </c>
      <c r="L160" s="7"/>
      <c r="M160" s="8" t="e">
        <f>IF(VLOOKUP(Table1[[#This Row],[كود الصنف]],المنتجات!$D:$K,8,0)=0,"",(VLOOKUP(Table1[[#This Row],[كود الصنف]],المنتجات!$D:$K,8,0)))</f>
        <v>#N/A</v>
      </c>
      <c r="N160" s="7">
        <f>IFERROR((Table1[[#This Row],[كمية الخامات بالكيلو]]/Table1[[#This Row],[وزن القطعة]])-Table1[[#This Row],[كمية الأنتاج بالقطعة]],0)</f>
        <v>0</v>
      </c>
      <c r="O160" s="9" t="s">
        <v>51</v>
      </c>
      <c r="P160" s="26">
        <f>IFERROR(VLOOKUP(Table1[[#This Row],[كود العامل]],العاملين!$A$1:$D$100,4,0),"")</f>
        <v>0</v>
      </c>
      <c r="Q160" s="5">
        <f>IF(Table1[[#This Row],[كود العامل]]&gt;0,60,"")</f>
        <v>60</v>
      </c>
      <c r="R160" s="10"/>
      <c r="S160" s="10"/>
      <c r="T160" s="10">
        <v>10</v>
      </c>
      <c r="U160" s="10"/>
      <c r="V160" s="10">
        <f t="shared" si="2"/>
        <v>70</v>
      </c>
      <c r="W160" s="10">
        <f>IFERROR(Table1[[#This Row],[اجمالى وقت التشغيل بالدقايق]]-Table1[[#This Row],[اجمالى وقت التوقف بالدقيقة]],"0")</f>
        <v>-70</v>
      </c>
      <c r="X160" s="11">
        <f>IFERROR((Table1[[#This Row],[كمية الأنتاج بالقطعة]]*Table1[[#This Row],[الزمن المعيارى لانتاج القطعة الواحدة بالدقيقة]])/W160,0%)</f>
        <v>0</v>
      </c>
      <c r="Y160" s="12"/>
      <c r="Z160" s="4"/>
      <c r="AA160" s="13">
        <f>IFERROR(Table1[[#This Row],[كمية الأنتاج بالقطعة]]/(Table1[[#This Row],[كمية الأنتاج بالقطعة]]+Z160+Y160),"")</f>
        <v>1</v>
      </c>
      <c r="AB160" s="4"/>
      <c r="AC160" s="51"/>
    </row>
    <row r="161" spans="1:29" s="39" customFormat="1" ht="15.75" hidden="1" customHeight="1">
      <c r="A161" s="50">
        <v>43526</v>
      </c>
      <c r="B161" s="3">
        <v>5222</v>
      </c>
      <c r="C161" s="4" t="str">
        <f>IFERROR(VLOOKUP(B161,المنتجات!$A:$B,2,0),"")</f>
        <v/>
      </c>
      <c r="D161" s="4" t="str">
        <f>IFERROR(VLOOKUP(B161,المنتجات!$A:$C,3,0),"")</f>
        <v/>
      </c>
      <c r="E161" s="5">
        <v>6</v>
      </c>
      <c r="F161" s="4">
        <f>IFERROR(VLOOKUP(E161,العاملين!$A$1:$C$80,2,0),"")</f>
        <v>0</v>
      </c>
      <c r="G161" s="4">
        <f>IFERROR(VLOOKUP(Table1[[#This Row],[كود العامل]],العاملين!$A:$C,3,FALSE),"")</f>
        <v>0</v>
      </c>
      <c r="H161" s="5">
        <v>21</v>
      </c>
      <c r="I161" s="6" t="str">
        <f>IFERROR(VLOOKUP(Table1[[#This Row],[كود الصنف]],المنتجات!$D:$E,2,0),"")</f>
        <v/>
      </c>
      <c r="J161" s="6" t="str">
        <f>IFERROR(VLOOKUP(H161,المنتجات!$D:$G,4,0),"")</f>
        <v/>
      </c>
      <c r="K161" s="7">
        <v>3920</v>
      </c>
      <c r="L161" s="7"/>
      <c r="M161" s="8" t="e">
        <f>IF(VLOOKUP(Table1[[#This Row],[كود الصنف]],المنتجات!$D:$K,8,0)=0,"",(VLOOKUP(Table1[[#This Row],[كود الصنف]],المنتجات!$D:$K,8,0)))</f>
        <v>#N/A</v>
      </c>
      <c r="N161" s="7">
        <f>IFERROR((Table1[[#This Row],[كمية الخامات بالكيلو]]/Table1[[#This Row],[وزن القطعة]])-Table1[[#This Row],[كمية الأنتاج بالقطعة]],0)</f>
        <v>0</v>
      </c>
      <c r="O161" s="9" t="s">
        <v>51</v>
      </c>
      <c r="P161" s="26">
        <f>IFERROR(VLOOKUP(Table1[[#This Row],[كود العامل]],العاملين!$A$1:$D$100,4,0),"")</f>
        <v>0</v>
      </c>
      <c r="Q161" s="5">
        <f>IF(Table1[[#This Row],[كود العامل]]&gt;0,60,"")</f>
        <v>60</v>
      </c>
      <c r="R161" s="10"/>
      <c r="S161" s="10"/>
      <c r="T161" s="10">
        <v>11</v>
      </c>
      <c r="U161" s="10"/>
      <c r="V161" s="10">
        <f t="shared" si="2"/>
        <v>71</v>
      </c>
      <c r="W161" s="10">
        <f>IFERROR(Table1[[#This Row],[اجمالى وقت التشغيل بالدقايق]]-Table1[[#This Row],[اجمالى وقت التوقف بالدقيقة]],"0")</f>
        <v>-71</v>
      </c>
      <c r="X161" s="11">
        <f>IFERROR((Table1[[#This Row],[كمية الأنتاج بالقطعة]]*Table1[[#This Row],[الزمن المعيارى لانتاج القطعة الواحدة بالدقيقة]])/W161,0%)</f>
        <v>0</v>
      </c>
      <c r="Y161" s="12"/>
      <c r="Z161" s="4"/>
      <c r="AA161" s="13">
        <f>IFERROR(Table1[[#This Row],[كمية الأنتاج بالقطعة]]/(Table1[[#This Row],[كمية الأنتاج بالقطعة]]+Z161+Y161),"")</f>
        <v>1</v>
      </c>
      <c r="AB161" s="4"/>
      <c r="AC161" s="51"/>
    </row>
    <row r="162" spans="1:29" s="39" customFormat="1" ht="15.75" hidden="1" customHeight="1">
      <c r="A162" s="50">
        <v>43526</v>
      </c>
      <c r="B162" s="3">
        <v>5230</v>
      </c>
      <c r="C162" s="4" t="str">
        <f>IFERROR(VLOOKUP(B162,المنتجات!$A:$B,2,0),"")</f>
        <v/>
      </c>
      <c r="D162" s="4" t="str">
        <f>IFERROR(VLOOKUP(B162,المنتجات!$A:$C,3,0),"")</f>
        <v/>
      </c>
      <c r="E162" s="5">
        <v>29</v>
      </c>
      <c r="F162" s="4">
        <f>IFERROR(VLOOKUP(E162,العاملين!$A$1:$C$80,2,0),"")</f>
        <v>0</v>
      </c>
      <c r="G162" s="4">
        <f>IFERROR(VLOOKUP(Table1[[#This Row],[كود العامل]],العاملين!$A:$C,3,FALSE),"")</f>
        <v>0</v>
      </c>
      <c r="H162" s="5">
        <v>25</v>
      </c>
      <c r="I162" s="6" t="str">
        <f>IFERROR(VLOOKUP(Table1[[#This Row],[كود الصنف]],المنتجات!$D:$E,2,0),"")</f>
        <v/>
      </c>
      <c r="J162" s="6" t="str">
        <f>IFERROR(VLOOKUP(H162,المنتجات!$D:$G,4,0),"")</f>
        <v/>
      </c>
      <c r="K162" s="7">
        <v>32000</v>
      </c>
      <c r="L162" s="7"/>
      <c r="M162" s="8" t="e">
        <f>IF(VLOOKUP(Table1[[#This Row],[كود الصنف]],المنتجات!$D:$K,8,0)=0,"",(VLOOKUP(Table1[[#This Row],[كود الصنف]],المنتجات!$D:$K,8,0)))</f>
        <v>#N/A</v>
      </c>
      <c r="N162" s="7">
        <f>IFERROR((Table1[[#This Row],[كمية الخامات بالكيلو]]/Table1[[#This Row],[وزن القطعة]])-Table1[[#This Row],[كمية الأنتاج بالقطعة]],0)</f>
        <v>0</v>
      </c>
      <c r="O162" s="9" t="s">
        <v>51</v>
      </c>
      <c r="P162" s="26">
        <f>IFERROR(VLOOKUP(Table1[[#This Row],[كود العامل]],العاملين!$A$1:$D$100,4,0),"")</f>
        <v>0</v>
      </c>
      <c r="Q162" s="5">
        <f>IF(Table1[[#This Row],[كود العامل]]&gt;0,60,"")</f>
        <v>60</v>
      </c>
      <c r="R162" s="10"/>
      <c r="S162" s="10"/>
      <c r="T162" s="10"/>
      <c r="U162" s="10"/>
      <c r="V162" s="10">
        <f t="shared" si="2"/>
        <v>60</v>
      </c>
      <c r="W162" s="10">
        <f>IFERROR(Table1[[#This Row],[اجمالى وقت التشغيل بالدقايق]]-Table1[[#This Row],[اجمالى وقت التوقف بالدقيقة]],"0")</f>
        <v>-60</v>
      </c>
      <c r="X162" s="11">
        <f>IFERROR((Table1[[#This Row],[كمية الأنتاج بالقطعة]]*Table1[[#This Row],[الزمن المعيارى لانتاج القطعة الواحدة بالدقيقة]])/W162,0%)</f>
        <v>0</v>
      </c>
      <c r="Y162" s="12"/>
      <c r="Z162" s="4"/>
      <c r="AA162" s="13">
        <f>IFERROR(Table1[[#This Row],[كمية الأنتاج بالقطعة]]/(Table1[[#This Row],[كمية الأنتاج بالقطعة]]+Z162+Y162),"")</f>
        <v>1</v>
      </c>
      <c r="AB162" s="4"/>
      <c r="AC162" s="51"/>
    </row>
    <row r="163" spans="1:29" s="39" customFormat="1" ht="15.75" hidden="1" customHeight="1">
      <c r="A163" s="50">
        <v>43526</v>
      </c>
      <c r="B163" s="3">
        <v>5230</v>
      </c>
      <c r="C163" s="4" t="str">
        <f>IFERROR(VLOOKUP(B163,المنتجات!$A:$B,2,0),"")</f>
        <v/>
      </c>
      <c r="D163" s="4" t="str">
        <f>IFERROR(VLOOKUP(B163,المنتجات!$A:$C,3,0),"")</f>
        <v/>
      </c>
      <c r="E163" s="5">
        <v>23</v>
      </c>
      <c r="F163" s="4">
        <f>IFERROR(VLOOKUP(E163,العاملين!$A$1:$C$80,2,0),"")</f>
        <v>0</v>
      </c>
      <c r="G163" s="4">
        <f>IFERROR(VLOOKUP(Table1[[#This Row],[كود العامل]],العاملين!$A:$C,3,FALSE),"")</f>
        <v>0</v>
      </c>
      <c r="H163" s="5">
        <v>25</v>
      </c>
      <c r="I163" s="6" t="str">
        <f>IFERROR(VLOOKUP(Table1[[#This Row],[كود الصنف]],المنتجات!$D:$E,2,0),"")</f>
        <v/>
      </c>
      <c r="J163" s="6" t="str">
        <f>IFERROR(VLOOKUP(H163,المنتجات!$D:$G,4,0),"")</f>
        <v/>
      </c>
      <c r="K163" s="7">
        <v>32000</v>
      </c>
      <c r="L163" s="7"/>
      <c r="M163" s="8" t="e">
        <f>IF(VLOOKUP(Table1[[#This Row],[كود الصنف]],المنتجات!$D:$K,8,0)=0,"",(VLOOKUP(Table1[[#This Row],[كود الصنف]],المنتجات!$D:$K,8,0)))</f>
        <v>#N/A</v>
      </c>
      <c r="N163" s="7">
        <f>IFERROR((Table1[[#This Row],[كمية الخامات بالكيلو]]/Table1[[#This Row],[وزن القطعة]])-Table1[[#This Row],[كمية الأنتاج بالقطعة]],0)</f>
        <v>0</v>
      </c>
      <c r="O163" s="9" t="s">
        <v>51</v>
      </c>
      <c r="P163" s="3">
        <f>IFERROR(VLOOKUP(Table1[[#This Row],[كود العامل]],العاملين!$A:$D,4,0),"")</f>
        <v>0</v>
      </c>
      <c r="Q163" s="5">
        <f>IF(Table1[[#This Row],[كود العامل]]&gt;0,60,"")</f>
        <v>60</v>
      </c>
      <c r="R163" s="10"/>
      <c r="S163" s="10"/>
      <c r="T163" s="10"/>
      <c r="U163" s="10"/>
      <c r="V163" s="10">
        <f t="shared" si="2"/>
        <v>60</v>
      </c>
      <c r="W163" s="10">
        <f>IFERROR(Table1[[#This Row],[اجمالى وقت التشغيل بالدقايق]]-Table1[[#This Row],[اجمالى وقت التوقف بالدقيقة]],"0")</f>
        <v>-60</v>
      </c>
      <c r="X163" s="11">
        <f>IFERROR((Table1[[#This Row],[كمية الأنتاج بالقطعة]]*Table1[[#This Row],[الزمن المعيارى لانتاج القطعة الواحدة بالدقيقة]])/W163,0%)</f>
        <v>0</v>
      </c>
      <c r="Y163" s="12"/>
      <c r="Z163" s="4"/>
      <c r="AA163" s="13">
        <f>IFERROR(Table1[[#This Row],[كمية الأنتاج بالقطعة]]/(Table1[[#This Row],[كمية الأنتاج بالقطعة]]+Z163+Y163),"")</f>
        <v>1</v>
      </c>
      <c r="AB163" s="4"/>
      <c r="AC163" s="51"/>
    </row>
    <row r="164" spans="1:29" s="39" customFormat="1" ht="15.75" hidden="1" customHeight="1">
      <c r="A164" s="50">
        <v>43526</v>
      </c>
      <c r="B164" s="3">
        <v>5231</v>
      </c>
      <c r="C164" s="4" t="str">
        <f>IFERROR(VLOOKUP(B164,المنتجات!$A:$B,2,0),"")</f>
        <v/>
      </c>
      <c r="D164" s="4" t="str">
        <f>IFERROR(VLOOKUP(B164,المنتجات!$A:$C,3,0),"")</f>
        <v/>
      </c>
      <c r="E164" s="5">
        <v>26</v>
      </c>
      <c r="F164" s="4">
        <f>IFERROR(VLOOKUP(E164,العاملين!$A$1:$C$80,2,0),"")</f>
        <v>0</v>
      </c>
      <c r="G164" s="4">
        <f>IFERROR(VLOOKUP(Table1[[#This Row],[كود العامل]],العاملين!$A:$C,3,FALSE),"")</f>
        <v>0</v>
      </c>
      <c r="H164" s="5">
        <v>33</v>
      </c>
      <c r="I164" s="6" t="str">
        <f>IFERROR(VLOOKUP(Table1[[#This Row],[كود الصنف]],المنتجات!$D:$E,2,0),"")</f>
        <v/>
      </c>
      <c r="J164" s="6" t="str">
        <f>IFERROR(VLOOKUP(H164,المنتجات!$D:$G,4,0),"")</f>
        <v/>
      </c>
      <c r="K164" s="7">
        <v>19000</v>
      </c>
      <c r="L164" s="7"/>
      <c r="M164" s="8" t="e">
        <f>IF(VLOOKUP(Table1[[#This Row],[كود الصنف]],المنتجات!$D:$K,8,0)=0,"",(VLOOKUP(Table1[[#This Row],[كود الصنف]],المنتجات!$D:$K,8,0)))</f>
        <v>#N/A</v>
      </c>
      <c r="N164" s="7">
        <f>IFERROR((Table1[[#This Row],[كمية الخامات بالكيلو]]/Table1[[#This Row],[وزن القطعة]])-Table1[[#This Row],[كمية الأنتاج بالقطعة]],0)</f>
        <v>0</v>
      </c>
      <c r="O164" s="9" t="s">
        <v>51</v>
      </c>
      <c r="P164" s="26">
        <f>IFERROR(VLOOKUP(Table1[[#This Row],[كود العامل]],العاملين!$A$1:$D$100,4,0),"")</f>
        <v>0</v>
      </c>
      <c r="Q164" s="5">
        <f>IF(Table1[[#This Row],[كود العامل]]&gt;0,60,"")</f>
        <v>60</v>
      </c>
      <c r="R164" s="10"/>
      <c r="S164" s="10">
        <v>10</v>
      </c>
      <c r="T164" s="10">
        <v>10</v>
      </c>
      <c r="U164" s="10">
        <v>155</v>
      </c>
      <c r="V164" s="10">
        <f t="shared" si="2"/>
        <v>235</v>
      </c>
      <c r="W164" s="10">
        <f>IFERROR(Table1[[#This Row],[اجمالى وقت التشغيل بالدقايق]]-Table1[[#This Row],[اجمالى وقت التوقف بالدقيقة]],"0")</f>
        <v>-235</v>
      </c>
      <c r="X164" s="11">
        <f>IFERROR((Table1[[#This Row],[كمية الأنتاج بالقطعة]]*Table1[[#This Row],[الزمن المعيارى لانتاج القطعة الواحدة بالدقيقة]])/W164,0%)</f>
        <v>0</v>
      </c>
      <c r="Y164" s="12"/>
      <c r="Z164" s="4"/>
      <c r="AA164" s="13">
        <f>IFERROR(Table1[[#This Row],[كمية الأنتاج بالقطعة]]/(Table1[[#This Row],[كمية الأنتاج بالقطعة]]+Z164+Y164),"")</f>
        <v>1</v>
      </c>
      <c r="AB164" s="4" t="s">
        <v>55</v>
      </c>
      <c r="AC164" s="51"/>
    </row>
    <row r="165" spans="1:29" s="20" customFormat="1" ht="15.75" hidden="1" customHeight="1">
      <c r="A165" s="50">
        <v>43526</v>
      </c>
      <c r="B165" s="3">
        <v>5231</v>
      </c>
      <c r="C165" s="4" t="str">
        <f>IFERROR(VLOOKUP(B165,المنتجات!$A:$B,2,0),"")</f>
        <v/>
      </c>
      <c r="D165" s="4" t="str">
        <f>IFERROR(VLOOKUP(B165,المنتجات!$A:$C,3,0),"")</f>
        <v/>
      </c>
      <c r="E165" s="5">
        <v>45</v>
      </c>
      <c r="F165" s="4">
        <f>IFERROR(VLOOKUP(E165,العاملين!$A$1:$C$80,2,0),"")</f>
        <v>0</v>
      </c>
      <c r="G165" s="4">
        <f>IFERROR(VLOOKUP(Table1[[#This Row],[كود العامل]],العاملين!$A:$C,3,FALSE),"")</f>
        <v>0</v>
      </c>
      <c r="H165" s="5">
        <v>33</v>
      </c>
      <c r="I165" s="6" t="str">
        <f>IFERROR(VLOOKUP(Table1[[#This Row],[كود الصنف]],المنتجات!$D:$E,2,0),"")</f>
        <v/>
      </c>
      <c r="J165" s="6" t="str">
        <f>IFERROR(VLOOKUP(H165,المنتجات!$D:$G,4,0),"")</f>
        <v/>
      </c>
      <c r="K165" s="7">
        <v>19000</v>
      </c>
      <c r="L165" s="7"/>
      <c r="M165" s="8" t="e">
        <f>IF(VLOOKUP(Table1[[#This Row],[كود الصنف]],المنتجات!$D:$K,8,0)=0,"",(VLOOKUP(Table1[[#This Row],[كود الصنف]],المنتجات!$D:$K,8,0)))</f>
        <v>#N/A</v>
      </c>
      <c r="N165" s="7">
        <f>IFERROR((Table1[[#This Row],[كمية الخامات بالكيلو]]/Table1[[#This Row],[وزن القطعة]])-Table1[[#This Row],[كمية الأنتاج بالقطعة]],0)</f>
        <v>0</v>
      </c>
      <c r="O165" s="9" t="s">
        <v>51</v>
      </c>
      <c r="P165" s="26">
        <f>IFERROR(VLOOKUP(Table1[[#This Row],[كود العامل]],العاملين!$A$1:$D$100,4,0),"")</f>
        <v>0</v>
      </c>
      <c r="Q165" s="5">
        <f>IF(Table1[[#This Row],[كود العامل]]&gt;0,60,"")</f>
        <v>60</v>
      </c>
      <c r="R165" s="10"/>
      <c r="S165" s="10">
        <v>10</v>
      </c>
      <c r="T165" s="10">
        <v>10</v>
      </c>
      <c r="U165" s="10">
        <v>155</v>
      </c>
      <c r="V165" s="10">
        <f t="shared" si="2"/>
        <v>235</v>
      </c>
      <c r="W165" s="10">
        <f>IFERROR(Table1[[#This Row],[اجمالى وقت التشغيل بالدقايق]]-Table1[[#This Row],[اجمالى وقت التوقف بالدقيقة]],"0")</f>
        <v>-235</v>
      </c>
      <c r="X165" s="11">
        <f>IFERROR((Table1[[#This Row],[كمية الأنتاج بالقطعة]]*Table1[[#This Row],[الزمن المعيارى لانتاج القطعة الواحدة بالدقيقة]])/W165,0%)</f>
        <v>0</v>
      </c>
      <c r="Y165" s="12"/>
      <c r="Z165" s="4"/>
      <c r="AA165" s="13">
        <f>IFERROR(Table1[[#This Row],[كمية الأنتاج بالقطعة]]/(Table1[[#This Row],[كمية الأنتاج بالقطعة]]+Z165+Y165),"")</f>
        <v>1</v>
      </c>
      <c r="AB165" s="4" t="s">
        <v>96</v>
      </c>
      <c r="AC165" s="51"/>
    </row>
    <row r="166" spans="1:29" s="39" customFormat="1" ht="15.75" hidden="1" customHeight="1">
      <c r="A166" s="50">
        <v>43526</v>
      </c>
      <c r="B166" s="3">
        <v>5231</v>
      </c>
      <c r="C166" s="4" t="str">
        <f>IFERROR(VLOOKUP(B166,المنتجات!$A:$B,2,0),"")</f>
        <v/>
      </c>
      <c r="D166" s="4" t="str">
        <f>IFERROR(VLOOKUP(B166,المنتجات!$A:$C,3,0),"")</f>
        <v/>
      </c>
      <c r="E166" s="5">
        <v>37</v>
      </c>
      <c r="F166" s="4">
        <f>IFERROR(VLOOKUP(E166,العاملين!$A$1:$C$80,2,0),"")</f>
        <v>0</v>
      </c>
      <c r="G166" s="4">
        <f>IFERROR(VLOOKUP(Table1[[#This Row],[كود العامل]],العاملين!$A:$C,3,FALSE),"")</f>
        <v>0</v>
      </c>
      <c r="H166" s="5">
        <v>33</v>
      </c>
      <c r="I166" s="6" t="str">
        <f>IFERROR(VLOOKUP(Table1[[#This Row],[كود الصنف]],المنتجات!$D:$E,2,0),"")</f>
        <v/>
      </c>
      <c r="J166" s="6" t="str">
        <f>IFERROR(VLOOKUP(H166,المنتجات!$D:$G,4,0),"")</f>
        <v/>
      </c>
      <c r="K166" s="7">
        <v>19000</v>
      </c>
      <c r="L166" s="7"/>
      <c r="M166" s="8" t="e">
        <f>IF(VLOOKUP(Table1[[#This Row],[كود الصنف]],المنتجات!$D:$K,8,0)=0,"",(VLOOKUP(Table1[[#This Row],[كود الصنف]],المنتجات!$D:$K,8,0)))</f>
        <v>#N/A</v>
      </c>
      <c r="N166" s="7">
        <f>IFERROR((Table1[[#This Row],[كمية الخامات بالكيلو]]/Table1[[#This Row],[وزن القطعة]])-Table1[[#This Row],[كمية الأنتاج بالقطعة]],0)</f>
        <v>0</v>
      </c>
      <c r="O166" s="9" t="s">
        <v>51</v>
      </c>
      <c r="P166" s="26">
        <f>IFERROR(VLOOKUP(Table1[[#This Row],[كود العامل]],العاملين!$A$1:$D$100,4,0),"")</f>
        <v>0</v>
      </c>
      <c r="Q166" s="5">
        <f>IF(Table1[[#This Row],[كود العامل]]&gt;0,60,"")</f>
        <v>60</v>
      </c>
      <c r="R166" s="10"/>
      <c r="S166" s="10">
        <v>10</v>
      </c>
      <c r="T166" s="10">
        <v>10</v>
      </c>
      <c r="U166" s="10">
        <v>155</v>
      </c>
      <c r="V166" s="10">
        <f t="shared" si="2"/>
        <v>235</v>
      </c>
      <c r="W166" s="10">
        <f>IFERROR(Table1[[#This Row],[اجمالى وقت التشغيل بالدقايق]]-Table1[[#This Row],[اجمالى وقت التوقف بالدقيقة]],"0")</f>
        <v>-235</v>
      </c>
      <c r="X166" s="11">
        <f>IFERROR((Table1[[#This Row],[كمية الأنتاج بالقطعة]]*Table1[[#This Row],[الزمن المعيارى لانتاج القطعة الواحدة بالدقيقة]])/W166,0%)</f>
        <v>0</v>
      </c>
      <c r="Y166" s="12"/>
      <c r="Z166" s="4"/>
      <c r="AA166" s="13">
        <f>IFERROR(Table1[[#This Row],[كمية الأنتاج بالقطعة]]/(Table1[[#This Row],[كمية الأنتاج بالقطعة]]+Z166+Y166),"")</f>
        <v>1</v>
      </c>
      <c r="AB166" s="4" t="s">
        <v>93</v>
      </c>
      <c r="AC166" s="51"/>
    </row>
    <row r="167" spans="1:29" s="20" customFormat="1" ht="15.75" hidden="1" customHeight="1">
      <c r="A167" s="50">
        <v>43526</v>
      </c>
      <c r="B167" s="3">
        <v>5260</v>
      </c>
      <c r="C167" s="4" t="str">
        <f>IFERROR(VLOOKUP(B167,المنتجات!$A:$B,2,0),"")</f>
        <v/>
      </c>
      <c r="D167" s="4" t="str">
        <f>IFERROR(VLOOKUP(B167,المنتجات!$A:$C,3,0),"")</f>
        <v/>
      </c>
      <c r="E167" s="5">
        <v>25</v>
      </c>
      <c r="F167" s="4">
        <f>IFERROR(VLOOKUP(E167,العاملين!$A$1:$C$80,2,0),"")</f>
        <v>0</v>
      </c>
      <c r="G167" s="4">
        <f>IFERROR(VLOOKUP(Table1[[#This Row],[كود العامل]],العاملين!$A:$C,3,FALSE),"")</f>
        <v>0</v>
      </c>
      <c r="H167" s="5">
        <v>45</v>
      </c>
      <c r="I167" s="6" t="str">
        <f>IFERROR(VLOOKUP(Table1[[#This Row],[كود الصنف]],المنتجات!$D:$E,2,0),"")</f>
        <v/>
      </c>
      <c r="J167" s="6" t="str">
        <f>IFERROR(VLOOKUP(H167,المنتجات!$D:$G,4,0),"")</f>
        <v/>
      </c>
      <c r="K167" s="7">
        <v>6000</v>
      </c>
      <c r="L167" s="7"/>
      <c r="M167" s="8" t="e">
        <f>IF(VLOOKUP(Table1[[#This Row],[كود الصنف]],المنتجات!$D:$K,8,0)=0,"",(VLOOKUP(Table1[[#This Row],[كود الصنف]],المنتجات!$D:$K,8,0)))</f>
        <v>#N/A</v>
      </c>
      <c r="N167" s="7">
        <f>IFERROR((Table1[[#This Row],[كمية الخامات بالكيلو]]/Table1[[#This Row],[وزن القطعة]])-Table1[[#This Row],[كمية الأنتاج بالقطعة]],0)</f>
        <v>0</v>
      </c>
      <c r="O167" s="9" t="s">
        <v>51</v>
      </c>
      <c r="P167" s="3">
        <v>200</v>
      </c>
      <c r="Q167" s="5">
        <v>20</v>
      </c>
      <c r="R167" s="10"/>
      <c r="S167" s="10"/>
      <c r="T167" s="10"/>
      <c r="U167" s="10"/>
      <c r="V167" s="10">
        <f t="shared" si="2"/>
        <v>20</v>
      </c>
      <c r="W167" s="10">
        <f>IFERROR(Table1[[#This Row],[اجمالى وقت التشغيل بالدقايق]]-Table1[[#This Row],[اجمالى وقت التوقف بالدقيقة]],"0")</f>
        <v>180</v>
      </c>
      <c r="X167" s="11">
        <f>IFERROR((Table1[[#This Row],[كمية الأنتاج بالقطعة]]*Table1[[#This Row],[الزمن المعيارى لانتاج القطعة الواحدة بالدقيقة]])/W167,0%)</f>
        <v>0</v>
      </c>
      <c r="Y167" s="12"/>
      <c r="Z167" s="4"/>
      <c r="AA167" s="13">
        <f>IFERROR(Table1[[#This Row],[كمية الأنتاج بالقطعة]]/(Table1[[#This Row],[كمية الأنتاج بالقطعة]]+Z167+Y167),"")</f>
        <v>1</v>
      </c>
      <c r="AB167" s="4"/>
      <c r="AC167" s="51"/>
    </row>
    <row r="168" spans="1:29" s="39" customFormat="1" ht="15.75" hidden="1" customHeight="1">
      <c r="A168" s="50">
        <v>43526</v>
      </c>
      <c r="B168" s="3">
        <v>5260</v>
      </c>
      <c r="C168" s="4" t="str">
        <f>IFERROR(VLOOKUP(B168,المنتجات!$A:$B,2,0),"")</f>
        <v/>
      </c>
      <c r="D168" s="4" t="str">
        <f>IFERROR(VLOOKUP(B168,المنتجات!$A:$C,3,0),"")</f>
        <v/>
      </c>
      <c r="E168" s="5">
        <v>38</v>
      </c>
      <c r="F168" s="4">
        <f>IFERROR(VLOOKUP(E168,العاملين!$A$1:$C$80,2,0),"")</f>
        <v>0</v>
      </c>
      <c r="G168" s="4">
        <f>IFERROR(VLOOKUP(Table1[[#This Row],[كود العامل]],العاملين!$A:$C,3,FALSE),"")</f>
        <v>0</v>
      </c>
      <c r="H168" s="5">
        <v>45</v>
      </c>
      <c r="I168" s="6" t="str">
        <f>IFERROR(VLOOKUP(Table1[[#This Row],[كود الصنف]],المنتجات!$D:$E,2,0),"")</f>
        <v/>
      </c>
      <c r="J168" s="6" t="str">
        <f>IFERROR(VLOOKUP(H168,المنتجات!$D:$G,4,0),"")</f>
        <v/>
      </c>
      <c r="K168" s="7">
        <v>6000</v>
      </c>
      <c r="L168" s="7"/>
      <c r="M168" s="8" t="e">
        <f>IF(VLOOKUP(Table1[[#This Row],[كود الصنف]],المنتجات!$D:$K,8,0)=0,"",(VLOOKUP(Table1[[#This Row],[كود الصنف]],المنتجات!$D:$K,8,0)))</f>
        <v>#N/A</v>
      </c>
      <c r="N168" s="7">
        <f>IFERROR((Table1[[#This Row],[كمية الخامات بالكيلو]]/Table1[[#This Row],[وزن القطعة]])-Table1[[#This Row],[كمية الأنتاج بالقطعة]],0)</f>
        <v>0</v>
      </c>
      <c r="O168" s="9" t="s">
        <v>51</v>
      </c>
      <c r="P168" s="26">
        <f>IFERROR(VLOOKUP(Table1[[#This Row],[كود العامل]],العاملين!$A$1:$D$100,4,0),"")</f>
        <v>0</v>
      </c>
      <c r="Q168" s="5">
        <f>IF(Table1[[#This Row],[كود العامل]]&gt;0,60,"")</f>
        <v>60</v>
      </c>
      <c r="R168" s="10"/>
      <c r="S168" s="10"/>
      <c r="T168" s="10"/>
      <c r="U168" s="10"/>
      <c r="V168" s="10">
        <f t="shared" si="2"/>
        <v>60</v>
      </c>
      <c r="W168" s="10">
        <f>IFERROR(Table1[[#This Row],[اجمالى وقت التشغيل بالدقايق]]-Table1[[#This Row],[اجمالى وقت التوقف بالدقيقة]],"0")</f>
        <v>-60</v>
      </c>
      <c r="X168" s="11">
        <f>IFERROR((Table1[[#This Row],[كمية الأنتاج بالقطعة]]*Table1[[#This Row],[الزمن المعيارى لانتاج القطعة الواحدة بالدقيقة]])/W168,0%)</f>
        <v>0</v>
      </c>
      <c r="Y168" s="12"/>
      <c r="Z168" s="4"/>
      <c r="AA168" s="13">
        <f>IFERROR(Table1[[#This Row],[كمية الأنتاج بالقطعة]]/(Table1[[#This Row],[كمية الأنتاج بالقطعة]]+Z168+Y168),"")</f>
        <v>1</v>
      </c>
      <c r="AB168" s="4"/>
      <c r="AC168" s="51"/>
    </row>
    <row r="169" spans="1:29" s="20" customFormat="1" ht="15.75" hidden="1" customHeight="1">
      <c r="A169" s="50">
        <v>43526</v>
      </c>
      <c r="B169" s="3">
        <v>5261</v>
      </c>
      <c r="C169" s="4" t="str">
        <f>IFERROR(VLOOKUP(B169,المنتجات!$A:$B,2,0),"")</f>
        <v/>
      </c>
      <c r="D169" s="4" t="str">
        <f>IFERROR(VLOOKUP(B169,المنتجات!$A:$C,3,0),"")</f>
        <v/>
      </c>
      <c r="E169" s="5">
        <v>19</v>
      </c>
      <c r="F169" s="4">
        <f>IFERROR(VLOOKUP(E169,العاملين!$A$1:$C$80,2,0),"")</f>
        <v>0</v>
      </c>
      <c r="G169" s="4">
        <f>IFERROR(VLOOKUP(Table1[[#This Row],[كود العامل]],العاملين!$A:$C,3,FALSE),"")</f>
        <v>0</v>
      </c>
      <c r="H169" s="5">
        <v>43</v>
      </c>
      <c r="I169" s="6" t="str">
        <f>IFERROR(VLOOKUP(Table1[[#This Row],[كود الصنف]],المنتجات!$D:$E,2,0),"")</f>
        <v/>
      </c>
      <c r="J169" s="6" t="str">
        <f>IFERROR(VLOOKUP(H169,المنتجات!$D:$G,4,0),"")</f>
        <v/>
      </c>
      <c r="K169" s="7">
        <v>4000</v>
      </c>
      <c r="L169" s="7"/>
      <c r="M169" s="8" t="e">
        <f>IF(VLOOKUP(Table1[[#This Row],[كود الصنف]],المنتجات!$D:$K,8,0)=0,"",(VLOOKUP(Table1[[#This Row],[كود الصنف]],المنتجات!$D:$K,8,0)))</f>
        <v>#N/A</v>
      </c>
      <c r="N169" s="7">
        <f>IFERROR((Table1[[#This Row],[كمية الخامات بالكيلو]]/Table1[[#This Row],[وزن القطعة]])-Table1[[#This Row],[كمية الأنتاج بالقطعة]],0)</f>
        <v>0</v>
      </c>
      <c r="O169" s="9" t="s">
        <v>51</v>
      </c>
      <c r="P169" s="3">
        <v>300</v>
      </c>
      <c r="Q169" s="5">
        <v>30</v>
      </c>
      <c r="R169" s="10"/>
      <c r="S169" s="10">
        <v>10</v>
      </c>
      <c r="T169" s="10">
        <v>10</v>
      </c>
      <c r="U169" s="10"/>
      <c r="V169" s="10">
        <f t="shared" si="2"/>
        <v>50</v>
      </c>
      <c r="W169" s="10">
        <f>IFERROR(Table1[[#This Row],[اجمالى وقت التشغيل بالدقايق]]-Table1[[#This Row],[اجمالى وقت التوقف بالدقيقة]],"0")</f>
        <v>250</v>
      </c>
      <c r="X169" s="11">
        <f>IFERROR((Table1[[#This Row],[كمية الأنتاج بالقطعة]]*Table1[[#This Row],[الزمن المعيارى لانتاج القطعة الواحدة بالدقيقة]])/W169,0%)</f>
        <v>0</v>
      </c>
      <c r="Y169" s="12"/>
      <c r="Z169" s="4"/>
      <c r="AA169" s="13">
        <f>IFERROR(Table1[[#This Row],[كمية الأنتاج بالقطعة]]/(Table1[[#This Row],[كمية الأنتاج بالقطعة]]+Z169+Y169),"")</f>
        <v>1</v>
      </c>
      <c r="AB169" s="4"/>
      <c r="AC169" s="51"/>
    </row>
    <row r="170" spans="1:29" s="20" customFormat="1" ht="15.75" hidden="1" customHeight="1">
      <c r="A170" s="50">
        <v>43526</v>
      </c>
      <c r="B170" s="3">
        <v>5261</v>
      </c>
      <c r="C170" s="4" t="str">
        <f>IFERROR(VLOOKUP(B170,المنتجات!$A:$B,2,0),"")</f>
        <v/>
      </c>
      <c r="D170" s="4" t="str">
        <f>IFERROR(VLOOKUP(B170,المنتجات!$A:$C,3,0),"")</f>
        <v/>
      </c>
      <c r="E170" s="5">
        <v>33</v>
      </c>
      <c r="F170" s="4">
        <f>IFERROR(VLOOKUP(E170,العاملين!$A$1:$C$80,2,0),"")</f>
        <v>0</v>
      </c>
      <c r="G170" s="4">
        <f>IFERROR(VLOOKUP(Table1[[#This Row],[كود العامل]],العاملين!$A:$C,3,FALSE),"")</f>
        <v>0</v>
      </c>
      <c r="H170" s="5">
        <v>43</v>
      </c>
      <c r="I170" s="6" t="str">
        <f>IFERROR(VLOOKUP(Table1[[#This Row],[كود الصنف]],المنتجات!$D:$E,2,0),"")</f>
        <v/>
      </c>
      <c r="J170" s="6" t="str">
        <f>IFERROR(VLOOKUP(H170,المنتجات!$D:$G,4,0),"")</f>
        <v/>
      </c>
      <c r="K170" s="7">
        <v>4000</v>
      </c>
      <c r="L170" s="7"/>
      <c r="M170" s="8" t="e">
        <f>IF(VLOOKUP(Table1[[#This Row],[كود الصنف]],المنتجات!$D:$K,8,0)=0,"",(VLOOKUP(Table1[[#This Row],[كود الصنف]],المنتجات!$D:$K,8,0)))</f>
        <v>#N/A</v>
      </c>
      <c r="N170" s="7">
        <f>IFERROR((Table1[[#This Row],[كمية الخامات بالكيلو]]/Table1[[#This Row],[وزن القطعة]])-Table1[[#This Row],[كمية الأنتاج بالقطعة]],0)</f>
        <v>0</v>
      </c>
      <c r="O170" s="9" t="s">
        <v>51</v>
      </c>
      <c r="P170" s="3">
        <v>300</v>
      </c>
      <c r="Q170" s="5">
        <v>30</v>
      </c>
      <c r="R170" s="10"/>
      <c r="S170" s="10"/>
      <c r="T170" s="10"/>
      <c r="U170" s="10"/>
      <c r="V170" s="10">
        <f t="shared" si="2"/>
        <v>30</v>
      </c>
      <c r="W170" s="10">
        <f>IFERROR(Table1[[#This Row],[اجمالى وقت التشغيل بالدقايق]]-Table1[[#This Row],[اجمالى وقت التوقف بالدقيقة]],"0")</f>
        <v>270</v>
      </c>
      <c r="X170" s="11">
        <f>IFERROR((Table1[[#This Row],[كمية الأنتاج بالقطعة]]*Table1[[#This Row],[الزمن المعيارى لانتاج القطعة الواحدة بالدقيقة]])/W170,0%)</f>
        <v>0</v>
      </c>
      <c r="Y170" s="12"/>
      <c r="Z170" s="4"/>
      <c r="AA170" s="13">
        <f>IFERROR(Table1[[#This Row],[كمية الأنتاج بالقطعة]]/(Table1[[#This Row],[كمية الأنتاج بالقطعة]]+Z170+Y170),"")</f>
        <v>1</v>
      </c>
      <c r="AB170" s="4"/>
      <c r="AC170" s="51"/>
    </row>
    <row r="171" spans="1:29" s="20" customFormat="1" ht="15.75" hidden="1" customHeight="1">
      <c r="A171" s="50">
        <v>43526</v>
      </c>
      <c r="B171" s="3">
        <v>5261</v>
      </c>
      <c r="C171" s="4" t="str">
        <f>IFERROR(VLOOKUP(B171,المنتجات!$A:$B,2,0),"")</f>
        <v/>
      </c>
      <c r="D171" s="4" t="str">
        <f>IFERROR(VLOOKUP(B171,المنتجات!$A:$C,3,0),"")</f>
        <v/>
      </c>
      <c r="E171" s="5">
        <v>19</v>
      </c>
      <c r="F171" s="4">
        <f>IFERROR(VLOOKUP(E171,العاملين!$A$1:$C$80,2,0),"")</f>
        <v>0</v>
      </c>
      <c r="G171" s="4">
        <f>IFERROR(VLOOKUP(Table1[[#This Row],[كود العامل]],العاملين!$A:$C,3,FALSE),"")</f>
        <v>0</v>
      </c>
      <c r="H171" s="5">
        <v>41</v>
      </c>
      <c r="I171" s="6" t="str">
        <f>IFERROR(VLOOKUP(Table1[[#This Row],[كود الصنف]],المنتجات!$D:$E,2,0),"")</f>
        <v/>
      </c>
      <c r="J171" s="6" t="str">
        <f>IFERROR(VLOOKUP(H171,المنتجات!$D:$G,4,0),"")</f>
        <v/>
      </c>
      <c r="K171" s="7">
        <v>2170</v>
      </c>
      <c r="L171" s="7"/>
      <c r="M171" s="8" t="e">
        <f>IF(VLOOKUP(Table1[[#This Row],[كود الصنف]],المنتجات!$D:$K,8,0)=0,"",(VLOOKUP(Table1[[#This Row],[كود الصنف]],المنتجات!$D:$K,8,0)))</f>
        <v>#N/A</v>
      </c>
      <c r="N171" s="7">
        <f>IFERROR((Table1[[#This Row],[كمية الخامات بالكيلو]]/Table1[[#This Row],[وزن القطعة]])-Table1[[#This Row],[كمية الأنتاج بالقطعة]],0)</f>
        <v>0</v>
      </c>
      <c r="O171" s="9" t="s">
        <v>51</v>
      </c>
      <c r="P171" s="3">
        <v>300</v>
      </c>
      <c r="Q171" s="5">
        <v>30</v>
      </c>
      <c r="R171" s="10"/>
      <c r="S171" s="10">
        <v>10</v>
      </c>
      <c r="T171" s="10">
        <v>10</v>
      </c>
      <c r="U171" s="10"/>
      <c r="V171" s="10">
        <f t="shared" si="2"/>
        <v>50</v>
      </c>
      <c r="W171" s="10">
        <f>IFERROR(Table1[[#This Row],[اجمالى وقت التشغيل بالدقايق]]-Table1[[#This Row],[اجمالى وقت التوقف بالدقيقة]],"0")</f>
        <v>250</v>
      </c>
      <c r="X171" s="11">
        <f>IFERROR((Table1[[#This Row],[كمية الأنتاج بالقطعة]]*Table1[[#This Row],[الزمن المعيارى لانتاج القطعة الواحدة بالدقيقة]])/W171,0%)</f>
        <v>0</v>
      </c>
      <c r="Y171" s="12"/>
      <c r="Z171" s="4"/>
      <c r="AA171" s="13">
        <f>IFERROR(Table1[[#This Row],[كمية الأنتاج بالقطعة]]/(Table1[[#This Row],[كمية الأنتاج بالقطعة]]+Z171+Y171),"")</f>
        <v>1</v>
      </c>
      <c r="AB171" s="4"/>
      <c r="AC171" s="51"/>
    </row>
    <row r="172" spans="1:29" s="20" customFormat="1" ht="15.75" hidden="1" customHeight="1">
      <c r="A172" s="50">
        <v>43526</v>
      </c>
      <c r="B172" s="3">
        <v>5261</v>
      </c>
      <c r="C172" s="4" t="str">
        <f>IFERROR(VLOOKUP(B172,المنتجات!$A:$B,2,0),"")</f>
        <v/>
      </c>
      <c r="D172" s="4" t="str">
        <f>IFERROR(VLOOKUP(B172,المنتجات!$A:$C,3,0),"")</f>
        <v/>
      </c>
      <c r="E172" s="5">
        <v>33</v>
      </c>
      <c r="F172" s="4">
        <f>IFERROR(VLOOKUP(E172,العاملين!$A$1:$C$80,2,0),"")</f>
        <v>0</v>
      </c>
      <c r="G172" s="4">
        <f>IFERROR(VLOOKUP(Table1[[#This Row],[كود العامل]],العاملين!$A:$C,3,FALSE),"")</f>
        <v>0</v>
      </c>
      <c r="H172" s="5">
        <v>41</v>
      </c>
      <c r="I172" s="6" t="str">
        <f>IFERROR(VLOOKUP(Table1[[#This Row],[كود الصنف]],المنتجات!$D:$E,2,0),"")</f>
        <v/>
      </c>
      <c r="J172" s="6" t="str">
        <f>IFERROR(VLOOKUP(H172,المنتجات!$D:$G,4,0),"")</f>
        <v/>
      </c>
      <c r="K172" s="7">
        <v>2170</v>
      </c>
      <c r="L172" s="7"/>
      <c r="M172" s="8" t="e">
        <f>IF(VLOOKUP(Table1[[#This Row],[كود الصنف]],المنتجات!$D:$K,8,0)=0,"",(VLOOKUP(Table1[[#This Row],[كود الصنف]],المنتجات!$D:$K,8,0)))</f>
        <v>#N/A</v>
      </c>
      <c r="N172" s="7">
        <f>IFERROR((Table1[[#This Row],[كمية الخامات بالكيلو]]/Table1[[#This Row],[وزن القطعة]])-Table1[[#This Row],[كمية الأنتاج بالقطعة]],0)</f>
        <v>0</v>
      </c>
      <c r="O172" s="9" t="s">
        <v>51</v>
      </c>
      <c r="P172" s="3">
        <v>300</v>
      </c>
      <c r="Q172" s="5">
        <v>30</v>
      </c>
      <c r="R172" s="10"/>
      <c r="S172" s="10"/>
      <c r="T172" s="10"/>
      <c r="U172" s="10"/>
      <c r="V172" s="10">
        <f t="shared" si="2"/>
        <v>30</v>
      </c>
      <c r="W172" s="10">
        <f>IFERROR(Table1[[#This Row],[اجمالى وقت التشغيل بالدقايق]]-Table1[[#This Row],[اجمالى وقت التوقف بالدقيقة]],"0")</f>
        <v>270</v>
      </c>
      <c r="X172" s="11">
        <f>IFERROR((Table1[[#This Row],[كمية الأنتاج بالقطعة]]*Table1[[#This Row],[الزمن المعيارى لانتاج القطعة الواحدة بالدقيقة]])/W172,0%)</f>
        <v>0</v>
      </c>
      <c r="Y172" s="12"/>
      <c r="Z172" s="4"/>
      <c r="AA172" s="13">
        <f>IFERROR(Table1[[#This Row],[كمية الأنتاج بالقطعة]]/(Table1[[#This Row],[كمية الأنتاج بالقطعة]]+Z172+Y172),"")</f>
        <v>1</v>
      </c>
      <c r="AB172" s="4"/>
      <c r="AC172" s="51"/>
    </row>
    <row r="173" spans="1:29" s="20" customFormat="1" ht="15.75" hidden="1" customHeight="1">
      <c r="A173" s="50">
        <v>43526</v>
      </c>
      <c r="B173" s="3">
        <v>5270</v>
      </c>
      <c r="C173" s="4" t="str">
        <f>IFERROR(VLOOKUP(B173,المنتجات!$A:$B,2,0),"")</f>
        <v/>
      </c>
      <c r="D173" s="4" t="str">
        <f>IFERROR(VLOOKUP(B173,المنتجات!$A:$C,3,0),"")</f>
        <v/>
      </c>
      <c r="E173" s="5">
        <v>25</v>
      </c>
      <c r="F173" s="4">
        <f>IFERROR(VLOOKUP(E173,العاملين!$A$1:$C$80,2,0),"")</f>
        <v>0</v>
      </c>
      <c r="G173" s="4">
        <f>IFERROR(VLOOKUP(Table1[[#This Row],[كود العامل]],العاملين!$A:$C,3,FALSE),"")</f>
        <v>0</v>
      </c>
      <c r="H173" s="5">
        <v>52</v>
      </c>
      <c r="I173" s="6" t="str">
        <f>IFERROR(VLOOKUP(Table1[[#This Row],[كود الصنف]],المنتجات!$D:$E,2,0),"")</f>
        <v/>
      </c>
      <c r="J173" s="6" t="str">
        <f>IFERROR(VLOOKUP(H173,المنتجات!$D:$G,4,0),"")</f>
        <v/>
      </c>
      <c r="K173" s="7">
        <v>38</v>
      </c>
      <c r="L173" s="7"/>
      <c r="M173" s="8" t="e">
        <f>IF(VLOOKUP(Table1[[#This Row],[كود الصنف]],المنتجات!$D:$K,8,0)=0,"",(VLOOKUP(Table1[[#This Row],[كود الصنف]],المنتجات!$D:$K,8,0)))</f>
        <v>#N/A</v>
      </c>
      <c r="N173" s="7">
        <f>IFERROR((Table1[[#This Row],[كمية الخامات بالكيلو]]/Table1[[#This Row],[وزن القطعة]])-Table1[[#This Row],[كمية الأنتاج بالقطعة]],0)</f>
        <v>0</v>
      </c>
      <c r="O173" s="9" t="s">
        <v>51</v>
      </c>
      <c r="P173" s="3">
        <v>200</v>
      </c>
      <c r="Q173" s="5">
        <v>20</v>
      </c>
      <c r="R173" s="10"/>
      <c r="S173" s="10">
        <v>5</v>
      </c>
      <c r="T173" s="10"/>
      <c r="U173" s="10"/>
      <c r="V173" s="10">
        <f t="shared" si="2"/>
        <v>25</v>
      </c>
      <c r="W173" s="10">
        <f>IFERROR(Table1[[#This Row],[اجمالى وقت التشغيل بالدقايق]]-Table1[[#This Row],[اجمالى وقت التوقف بالدقيقة]],"0")</f>
        <v>175</v>
      </c>
      <c r="X173" s="11">
        <f>IFERROR((Table1[[#This Row],[كمية الأنتاج بالقطعة]]*Table1[[#This Row],[الزمن المعيارى لانتاج القطعة الواحدة بالدقيقة]])/W173,0%)</f>
        <v>0</v>
      </c>
      <c r="Y173" s="12"/>
      <c r="Z173" s="4"/>
      <c r="AA173" s="13">
        <f>IFERROR(Table1[[#This Row],[كمية الأنتاج بالقطعة]]/(Table1[[#This Row],[كمية الأنتاج بالقطعة]]+Z173+Y173),"")</f>
        <v>1</v>
      </c>
      <c r="AB173" s="4"/>
      <c r="AC173" s="51"/>
    </row>
    <row r="174" spans="1:29" s="20" customFormat="1" ht="15.75" hidden="1" customHeight="1">
      <c r="A174" s="50">
        <v>43526</v>
      </c>
      <c r="B174" s="3">
        <v>5270</v>
      </c>
      <c r="C174" s="4" t="str">
        <f>IFERROR(VLOOKUP(B174,المنتجات!$A:$B,2,0),"")</f>
        <v/>
      </c>
      <c r="D174" s="4" t="str">
        <f>IFERROR(VLOOKUP(B174,المنتجات!$A:$C,3,0),"")</f>
        <v/>
      </c>
      <c r="E174" s="5">
        <v>25</v>
      </c>
      <c r="F174" s="4">
        <f>IFERROR(VLOOKUP(E174,العاملين!$A$1:$C$80,2,0),"")</f>
        <v>0</v>
      </c>
      <c r="G174" s="4">
        <f>IFERROR(VLOOKUP(Table1[[#This Row],[كود العامل]],العاملين!$A:$C,3,FALSE),"")</f>
        <v>0</v>
      </c>
      <c r="H174" s="5">
        <v>53</v>
      </c>
      <c r="I174" s="6" t="str">
        <f>IFERROR(VLOOKUP(Table1[[#This Row],[كود الصنف]],المنتجات!$D:$E,2,0),"")</f>
        <v/>
      </c>
      <c r="J174" s="6" t="str">
        <f>IFERROR(VLOOKUP(H174,المنتجات!$D:$G,4,0),"")</f>
        <v/>
      </c>
      <c r="K174" s="7">
        <v>65</v>
      </c>
      <c r="L174" s="7"/>
      <c r="M174" s="8" t="e">
        <f>IF(VLOOKUP(Table1[[#This Row],[كود الصنف]],المنتجات!$D:$K,8,0)=0,"",(VLOOKUP(Table1[[#This Row],[كود الصنف]],المنتجات!$D:$K,8,0)))</f>
        <v>#N/A</v>
      </c>
      <c r="N174" s="7">
        <f>IFERROR((Table1[[#This Row],[كمية الخامات بالكيلو]]/Table1[[#This Row],[وزن القطعة]])-Table1[[#This Row],[كمية الأنتاج بالقطعة]],0)</f>
        <v>0</v>
      </c>
      <c r="O174" s="9" t="s">
        <v>51</v>
      </c>
      <c r="P174" s="3">
        <v>200</v>
      </c>
      <c r="Q174" s="5">
        <v>20</v>
      </c>
      <c r="R174" s="10"/>
      <c r="S174" s="10"/>
      <c r="T174" s="10"/>
      <c r="U174" s="10"/>
      <c r="V174" s="10">
        <f t="shared" si="2"/>
        <v>20</v>
      </c>
      <c r="W174" s="10">
        <f>IFERROR(Table1[[#This Row],[اجمالى وقت التشغيل بالدقايق]]-Table1[[#This Row],[اجمالى وقت التوقف بالدقيقة]],"0")</f>
        <v>180</v>
      </c>
      <c r="X174" s="11">
        <f>IFERROR((Table1[[#This Row],[كمية الأنتاج بالقطعة]]*Table1[[#This Row],[الزمن المعيارى لانتاج القطعة الواحدة بالدقيقة]])/W174,0%)</f>
        <v>0</v>
      </c>
      <c r="Y174" s="12"/>
      <c r="Z174" s="4"/>
      <c r="AA174" s="13">
        <f>IFERROR(Table1[[#This Row],[كمية الأنتاج بالقطعة]]/(Table1[[#This Row],[كمية الأنتاج بالقطعة]]+Z174+Y174),"")</f>
        <v>1</v>
      </c>
      <c r="AB174" s="4"/>
      <c r="AC174" s="51"/>
    </row>
    <row r="175" spans="1:29" s="20" customFormat="1" ht="15.75" hidden="1" customHeight="1">
      <c r="A175" s="50">
        <v>43526</v>
      </c>
      <c r="B175" s="3">
        <v>5280</v>
      </c>
      <c r="C175" s="4" t="str">
        <f>IFERROR(VLOOKUP(B175,المنتجات!$A:$B,2,0),"")</f>
        <v/>
      </c>
      <c r="D175" s="4" t="str">
        <f>IFERROR(VLOOKUP(B175,المنتجات!$A:$C,3,0),"")</f>
        <v/>
      </c>
      <c r="E175" s="5">
        <v>40</v>
      </c>
      <c r="F175" s="4">
        <f>IFERROR(VLOOKUP(E175,العاملين!$A$1:$C$80,2,0),"")</f>
        <v>0</v>
      </c>
      <c r="G175" s="4">
        <f>IFERROR(VLOOKUP(Table1[[#This Row],[كود العامل]],العاملين!$A:$C,3,FALSE),"")</f>
        <v>0</v>
      </c>
      <c r="H175" s="5">
        <v>64</v>
      </c>
      <c r="I175" s="6" t="str">
        <f>IFERROR(VLOOKUP(Table1[[#This Row],[كود الصنف]],المنتجات!$D:$E,2,0),"")</f>
        <v/>
      </c>
      <c r="J175" s="6" t="str">
        <f>IFERROR(VLOOKUP(H175,المنتجات!$D:$G,4,0),"")</f>
        <v/>
      </c>
      <c r="K175" s="7">
        <v>750</v>
      </c>
      <c r="L175" s="7"/>
      <c r="M175" s="8" t="e">
        <f>IF(VLOOKUP(Table1[[#This Row],[كود الصنف]],المنتجات!$D:$K,8,0)=0,"",(VLOOKUP(Table1[[#This Row],[كود الصنف]],المنتجات!$D:$K,8,0)))</f>
        <v>#N/A</v>
      </c>
      <c r="N175" s="7">
        <f>IFERROR((Table1[[#This Row],[كمية الخامات بالكيلو]]/Table1[[#This Row],[وزن القطعة]])-Table1[[#This Row],[كمية الأنتاج بالقطعة]],0)</f>
        <v>0</v>
      </c>
      <c r="O175" s="9" t="s">
        <v>51</v>
      </c>
      <c r="P175" s="26">
        <f>IFERROR(VLOOKUP(Table1[[#This Row],[كود العامل]],العاملين!$A$1:$D$100,4,0),"")</f>
        <v>0</v>
      </c>
      <c r="Q175" s="5">
        <f>IF(Table1[[#This Row],[كود العامل]]&gt;0,60,"")</f>
        <v>60</v>
      </c>
      <c r="R175" s="10"/>
      <c r="S175" s="10">
        <v>10</v>
      </c>
      <c r="T175" s="10">
        <v>10</v>
      </c>
      <c r="U175" s="10"/>
      <c r="V175" s="10">
        <f t="shared" si="2"/>
        <v>80</v>
      </c>
      <c r="W175" s="10">
        <f>IFERROR(Table1[[#This Row],[اجمالى وقت التشغيل بالدقايق]]-Table1[[#This Row],[اجمالى وقت التوقف بالدقيقة]],"0")</f>
        <v>-80</v>
      </c>
      <c r="X175" s="11">
        <f>IFERROR((Table1[[#This Row],[كمية الأنتاج بالقطعة]]*Table1[[#This Row],[الزمن المعيارى لانتاج القطعة الواحدة بالدقيقة]])/W175,0%)</f>
        <v>0</v>
      </c>
      <c r="Y175" s="12"/>
      <c r="Z175" s="4"/>
      <c r="AA175" s="13">
        <f>IFERROR(Table1[[#This Row],[كمية الأنتاج بالقطعة]]/(Table1[[#This Row],[كمية الأنتاج بالقطعة]]+Z175+Y175),"")</f>
        <v>1</v>
      </c>
      <c r="AB175" s="4"/>
      <c r="AC175" s="51"/>
    </row>
    <row r="176" spans="1:29" s="20" customFormat="1" ht="15.75" hidden="1" customHeight="1">
      <c r="A176" s="50">
        <v>43526</v>
      </c>
      <c r="B176" s="3">
        <v>5290</v>
      </c>
      <c r="C176" s="4" t="str">
        <f>IFERROR(VLOOKUP(B176,المنتجات!$A:$B,2,0),"")</f>
        <v/>
      </c>
      <c r="D176" s="4" t="str">
        <f>IFERROR(VLOOKUP(B176,المنتجات!$A:$C,3,0),"")</f>
        <v/>
      </c>
      <c r="E176" s="5">
        <v>32</v>
      </c>
      <c r="F176" s="4">
        <f>IFERROR(VLOOKUP(E176,العاملين!$A$1:$C$80,2,0),"")</f>
        <v>0</v>
      </c>
      <c r="G176" s="4">
        <f>IFERROR(VLOOKUP(Table1[[#This Row],[كود العامل]],العاملين!$A:$C,3,FALSE),"")</f>
        <v>0</v>
      </c>
      <c r="H176" s="5">
        <v>65</v>
      </c>
      <c r="I176" s="6" t="str">
        <f>IFERROR(VLOOKUP(Table1[[#This Row],[كود الصنف]],المنتجات!$D:$E,2,0),"")</f>
        <v/>
      </c>
      <c r="J176" s="6" t="str">
        <f>IFERROR(VLOOKUP(H176,المنتجات!$D:$G,4,0),"")</f>
        <v/>
      </c>
      <c r="K176" s="7">
        <v>2304</v>
      </c>
      <c r="L176" s="7"/>
      <c r="M176" s="8" t="e">
        <f>IF(VLOOKUP(Table1[[#This Row],[كود الصنف]],المنتجات!$D:$K,8,0)=0,"",(VLOOKUP(Table1[[#This Row],[كود الصنف]],المنتجات!$D:$K,8,0)))</f>
        <v>#N/A</v>
      </c>
      <c r="N176" s="7">
        <f>IFERROR((Table1[[#This Row],[كمية الخامات بالكيلو]]/Table1[[#This Row],[وزن القطعة]])-Table1[[#This Row],[كمية الأنتاج بالقطعة]],0)</f>
        <v>0</v>
      </c>
      <c r="O176" s="9" t="s">
        <v>51</v>
      </c>
      <c r="P176" s="26">
        <f>IFERROR(VLOOKUP(Table1[[#This Row],[كود العامل]],العاملين!$A$1:$D$100,4,0),"")</f>
        <v>0</v>
      </c>
      <c r="Q176" s="5">
        <f>IF(Table1[[#This Row],[كود العامل]]&gt;0,60,"")</f>
        <v>60</v>
      </c>
      <c r="R176" s="10"/>
      <c r="S176" s="10">
        <v>0</v>
      </c>
      <c r="T176" s="10"/>
      <c r="U176" s="10"/>
      <c r="V176" s="10">
        <f t="shared" si="2"/>
        <v>60</v>
      </c>
      <c r="W176" s="10">
        <f>IFERROR(Table1[[#This Row],[اجمالى وقت التشغيل بالدقايق]]-Table1[[#This Row],[اجمالى وقت التوقف بالدقيقة]],"0")</f>
        <v>-60</v>
      </c>
      <c r="X176" s="11">
        <f>IFERROR((Table1[[#This Row],[كمية الأنتاج بالقطعة]]*Table1[[#This Row],[الزمن المعيارى لانتاج القطعة الواحدة بالدقيقة]])/W176,0%)</f>
        <v>0</v>
      </c>
      <c r="Y176" s="12"/>
      <c r="Z176" s="4"/>
      <c r="AA176" s="13">
        <f>IFERROR(Table1[[#This Row],[كمية الأنتاج بالقطعة]]/(Table1[[#This Row],[كمية الأنتاج بالقطعة]]+Z176+Y176),"")</f>
        <v>1</v>
      </c>
      <c r="AB176" s="4"/>
      <c r="AC176" s="51"/>
    </row>
    <row r="177" spans="1:29" s="20" customFormat="1" ht="15.75" hidden="1" customHeight="1">
      <c r="A177" s="50">
        <v>43526</v>
      </c>
      <c r="B177" s="3">
        <v>5291</v>
      </c>
      <c r="C177" s="4" t="str">
        <f>IFERROR(VLOOKUP(B177,المنتجات!$A:$B,2,0),"")</f>
        <v/>
      </c>
      <c r="D177" s="4" t="str">
        <f>IFERROR(VLOOKUP(B177,المنتجات!$A:$C,3,0),"")</f>
        <v/>
      </c>
      <c r="E177" s="5">
        <v>20</v>
      </c>
      <c r="F177" s="4">
        <f>IFERROR(VLOOKUP(E177,العاملين!$A$1:$C$80,2,0),"")</f>
        <v>0</v>
      </c>
      <c r="G177" s="4">
        <f>IFERROR(VLOOKUP(Table1[[#This Row],[كود العامل]],العاملين!$A:$C,3,FALSE),"")</f>
        <v>0</v>
      </c>
      <c r="H177" s="5">
        <v>60</v>
      </c>
      <c r="I177" s="6" t="str">
        <f>IFERROR(VLOOKUP(Table1[[#This Row],[كود الصنف]],المنتجات!$D:$E,2,0),"")</f>
        <v/>
      </c>
      <c r="J177" s="6" t="str">
        <f>IFERROR(VLOOKUP(H177,المنتجات!$D:$G,4,0),"")</f>
        <v/>
      </c>
      <c r="K177" s="7">
        <v>2304</v>
      </c>
      <c r="L177" s="7"/>
      <c r="M177" s="8" t="e">
        <f>IF(VLOOKUP(Table1[[#This Row],[كود الصنف]],المنتجات!$D:$K,8,0)=0,"",(VLOOKUP(Table1[[#This Row],[كود الصنف]],المنتجات!$D:$K,8,0)))</f>
        <v>#N/A</v>
      </c>
      <c r="N177" s="7">
        <f>IFERROR((Table1[[#This Row],[كمية الخامات بالكيلو]]/Table1[[#This Row],[وزن القطعة]])-Table1[[#This Row],[كمية الأنتاج بالقطعة]],0)</f>
        <v>0</v>
      </c>
      <c r="O177" s="9" t="s">
        <v>51</v>
      </c>
      <c r="P177" s="26">
        <f>IFERROR(VLOOKUP(Table1[[#This Row],[كود العامل]],العاملين!$A$1:$D$100,4,0),"")</f>
        <v>0</v>
      </c>
      <c r="Q177" s="5">
        <f>IF(Table1[[#This Row],[كود العامل]]&gt;0,60,"")</f>
        <v>60</v>
      </c>
      <c r="R177" s="10"/>
      <c r="S177" s="10"/>
      <c r="T177" s="10"/>
      <c r="U177" s="10"/>
      <c r="V177" s="10">
        <f t="shared" si="2"/>
        <v>60</v>
      </c>
      <c r="W177" s="10">
        <f>IFERROR(Table1[[#This Row],[اجمالى وقت التشغيل بالدقايق]]-Table1[[#This Row],[اجمالى وقت التوقف بالدقيقة]],"0")</f>
        <v>-60</v>
      </c>
      <c r="X177" s="11">
        <f>IFERROR((Table1[[#This Row],[كمية الأنتاج بالقطعة]]*Table1[[#This Row],[الزمن المعيارى لانتاج القطعة الواحدة بالدقيقة]])/W177,0%)</f>
        <v>0</v>
      </c>
      <c r="Y177" s="12"/>
      <c r="Z177" s="4"/>
      <c r="AA177" s="13">
        <f>IFERROR(Table1[[#This Row],[كمية الأنتاج بالقطعة]]/(Table1[[#This Row],[كمية الأنتاج بالقطعة]]+Z177+Y177),"")</f>
        <v>1</v>
      </c>
      <c r="AB177" s="4"/>
      <c r="AC177" s="51"/>
    </row>
    <row r="178" spans="1:29" s="20" customFormat="1" ht="15.75" hidden="1" customHeight="1">
      <c r="A178" s="50">
        <v>43526</v>
      </c>
      <c r="B178" s="3">
        <v>5300</v>
      </c>
      <c r="C178" s="4" t="str">
        <f>IFERROR(VLOOKUP(B178,المنتجات!$A:$B,2,0),"")</f>
        <v/>
      </c>
      <c r="D178" s="4" t="str">
        <f>IFERROR(VLOOKUP(B178,المنتجات!$A:$C,3,0),"")</f>
        <v/>
      </c>
      <c r="E178" s="5">
        <v>28</v>
      </c>
      <c r="F178" s="4">
        <f>IFERROR(VLOOKUP(E178,العاملين!$A$1:$C$80,2,0),"")</f>
        <v>0</v>
      </c>
      <c r="G178" s="4">
        <f>IFERROR(VLOOKUP(Table1[[#This Row],[كود العامل]],العاملين!$A:$C,3,FALSE),"")</f>
        <v>0</v>
      </c>
      <c r="H178" s="5">
        <v>60</v>
      </c>
      <c r="I178" s="6" t="str">
        <f>IFERROR(VLOOKUP(Table1[[#This Row],[كود الصنف]],المنتجات!$D:$E,2,0),"")</f>
        <v/>
      </c>
      <c r="J178" s="6" t="str">
        <f>IFERROR(VLOOKUP(H178,المنتجات!$D:$G,4,0),"")</f>
        <v/>
      </c>
      <c r="K178" s="7">
        <v>2304</v>
      </c>
      <c r="L178" s="7"/>
      <c r="M178" s="8" t="e">
        <f>IF(VLOOKUP(Table1[[#This Row],[كود الصنف]],المنتجات!$D:$K,8,0)=0,"",(VLOOKUP(Table1[[#This Row],[كود الصنف]],المنتجات!$D:$K,8,0)))</f>
        <v>#N/A</v>
      </c>
      <c r="N178" s="7">
        <f>IFERROR((Table1[[#This Row],[كمية الخامات بالكيلو]]/Table1[[#This Row],[وزن القطعة]])-Table1[[#This Row],[كمية الأنتاج بالقطعة]],0)</f>
        <v>0</v>
      </c>
      <c r="O178" s="9" t="s">
        <v>51</v>
      </c>
      <c r="P178" s="26">
        <f>IFERROR(VLOOKUP(Table1[[#This Row],[كود العامل]],العاملين!$A$1:$D$100,4,0),"")</f>
        <v>0</v>
      </c>
      <c r="Q178" s="5">
        <f>IF(Table1[[#This Row],[كود العامل]]&gt;0,60,"")</f>
        <v>60</v>
      </c>
      <c r="R178" s="10"/>
      <c r="S178" s="10"/>
      <c r="T178" s="10"/>
      <c r="U178" s="10"/>
      <c r="V178" s="10">
        <f t="shared" si="2"/>
        <v>60</v>
      </c>
      <c r="W178" s="10">
        <f>IFERROR(Table1[[#This Row],[اجمالى وقت التشغيل بالدقايق]]-Table1[[#This Row],[اجمالى وقت التوقف بالدقيقة]],"0")</f>
        <v>-60</v>
      </c>
      <c r="X178" s="11">
        <f>IFERROR((Table1[[#This Row],[كمية الأنتاج بالقطعة]]*Table1[[#This Row],[الزمن المعيارى لانتاج القطعة الواحدة بالدقيقة]])/W178,0%)</f>
        <v>0</v>
      </c>
      <c r="Y178" s="12"/>
      <c r="Z178" s="4"/>
      <c r="AA178" s="13">
        <f>IFERROR(Table1[[#This Row],[كمية الأنتاج بالقطعة]]/(Table1[[#This Row],[كمية الأنتاج بالقطعة]]+Z178+Y178),"")</f>
        <v>1</v>
      </c>
      <c r="AB178" s="4"/>
      <c r="AC178" s="51"/>
    </row>
    <row r="179" spans="1:29" s="20" customFormat="1" ht="15.75" hidden="1" customHeight="1">
      <c r="A179" s="50">
        <v>43526</v>
      </c>
      <c r="B179" s="3">
        <v>5301</v>
      </c>
      <c r="C179" s="4" t="str">
        <f>IFERROR(VLOOKUP(B179,المنتجات!$A:$B,2,0),"")</f>
        <v/>
      </c>
      <c r="D179" s="4" t="str">
        <f>IFERROR(VLOOKUP(B179,المنتجات!$A:$C,3,0),"")</f>
        <v/>
      </c>
      <c r="E179" s="5">
        <v>36</v>
      </c>
      <c r="F179" s="4">
        <f>IFERROR(VLOOKUP(E179,العاملين!$A$1:$C$80,2,0),"")</f>
        <v>0</v>
      </c>
      <c r="G179" s="4">
        <f>IFERROR(VLOOKUP(Table1[[#This Row],[كود العامل]],العاملين!$A:$C,3,FALSE),"")</f>
        <v>0</v>
      </c>
      <c r="H179" s="5">
        <v>62</v>
      </c>
      <c r="I179" s="6" t="str">
        <f>IFERROR(VLOOKUP(Table1[[#This Row],[كود الصنف]],المنتجات!$D:$E,2,0),"")</f>
        <v/>
      </c>
      <c r="J179" s="6" t="str">
        <f>IFERROR(VLOOKUP(H179,المنتجات!$D:$G,4,0),"")</f>
        <v/>
      </c>
      <c r="K179" s="7">
        <v>1265</v>
      </c>
      <c r="L179" s="7"/>
      <c r="M179" s="8" t="e">
        <f>IF(VLOOKUP(Table1[[#This Row],[كود الصنف]],المنتجات!$D:$K,8,0)=0,"",(VLOOKUP(Table1[[#This Row],[كود الصنف]],المنتجات!$D:$K,8,0)))</f>
        <v>#N/A</v>
      </c>
      <c r="N179" s="7">
        <f>IFERROR((Table1[[#This Row],[كمية الخامات بالكيلو]]/Table1[[#This Row],[وزن القطعة]])-Table1[[#This Row],[كمية الأنتاج بالقطعة]],0)</f>
        <v>0</v>
      </c>
      <c r="O179" s="9" t="s">
        <v>51</v>
      </c>
      <c r="P179" s="3">
        <v>600</v>
      </c>
      <c r="Q179" s="5">
        <v>60</v>
      </c>
      <c r="R179" s="10"/>
      <c r="S179" s="10"/>
      <c r="T179" s="10"/>
      <c r="U179" s="10"/>
      <c r="V179" s="10">
        <f t="shared" si="2"/>
        <v>60</v>
      </c>
      <c r="W179" s="10">
        <f>IFERROR(Table1[[#This Row],[اجمالى وقت التشغيل بالدقايق]]-Table1[[#This Row],[اجمالى وقت التوقف بالدقيقة]],"0")</f>
        <v>540</v>
      </c>
      <c r="X179" s="11">
        <f>IFERROR((Table1[[#This Row],[كمية الأنتاج بالقطعة]]*Table1[[#This Row],[الزمن المعيارى لانتاج القطعة الواحدة بالدقيقة]])/W179,0%)</f>
        <v>0</v>
      </c>
      <c r="Y179" s="12"/>
      <c r="Z179" s="4"/>
      <c r="AA179" s="13">
        <f>IFERROR(Table1[[#This Row],[كمية الأنتاج بالقطعة]]/(Table1[[#This Row],[كمية الأنتاج بالقطعة]]+Z179+Y179),"")</f>
        <v>1</v>
      </c>
      <c r="AB179" s="4"/>
      <c r="AC179" s="51"/>
    </row>
    <row r="180" spans="1:29" s="20" customFormat="1" ht="15.75" hidden="1" customHeight="1">
      <c r="A180" s="50">
        <v>43526</v>
      </c>
      <c r="B180" s="3">
        <v>5302</v>
      </c>
      <c r="C180" s="4" t="str">
        <f>IFERROR(VLOOKUP(B180,المنتجات!$A:$B,2,0),"")</f>
        <v/>
      </c>
      <c r="D180" s="4" t="str">
        <f>IFERROR(VLOOKUP(B180,المنتجات!$A:$C,3,0),"")</f>
        <v/>
      </c>
      <c r="E180" s="5">
        <v>44</v>
      </c>
      <c r="F180" s="4">
        <f>IFERROR(VLOOKUP(E180,العاملين!$A$1:$C$80,2,0),"")</f>
        <v>0</v>
      </c>
      <c r="G180" s="4">
        <f>IFERROR(VLOOKUP(Table1[[#This Row],[كود العامل]],العاملين!$A:$C,3,FALSE),"")</f>
        <v>0</v>
      </c>
      <c r="H180" s="5">
        <v>62</v>
      </c>
      <c r="I180" s="6" t="str">
        <f>IFERROR(VLOOKUP(Table1[[#This Row],[كود الصنف]],المنتجات!$D:$E,2,0),"")</f>
        <v/>
      </c>
      <c r="J180" s="6" t="str">
        <f>IFERROR(VLOOKUP(H180,المنتجات!$D:$G,4,0),"")</f>
        <v/>
      </c>
      <c r="K180" s="7">
        <v>1200</v>
      </c>
      <c r="L180" s="7"/>
      <c r="M180" s="8" t="e">
        <f>IF(VLOOKUP(Table1[[#This Row],[كود الصنف]],المنتجات!$D:$K,8,0)=0,"",(VLOOKUP(Table1[[#This Row],[كود الصنف]],المنتجات!$D:$K,8,0)))</f>
        <v>#N/A</v>
      </c>
      <c r="N180" s="7">
        <f>IFERROR((Table1[[#This Row],[كمية الخامات بالكيلو]]/Table1[[#This Row],[وزن القطعة]])-Table1[[#This Row],[كمية الأنتاج بالقطعة]],0)</f>
        <v>0</v>
      </c>
      <c r="O180" s="9" t="s">
        <v>51</v>
      </c>
      <c r="P180" s="26">
        <f>IFERROR(VLOOKUP(Table1[[#This Row],[كود العامل]],العاملين!$A$1:$D$100,4,0),"")</f>
        <v>0</v>
      </c>
      <c r="Q180" s="5">
        <f>IF(Table1[[#This Row],[كود العامل]]&gt;0,60,"")</f>
        <v>60</v>
      </c>
      <c r="R180" s="10"/>
      <c r="S180" s="10"/>
      <c r="T180" s="10"/>
      <c r="U180" s="10"/>
      <c r="V180" s="10">
        <f t="shared" si="2"/>
        <v>60</v>
      </c>
      <c r="W180" s="10">
        <f>IFERROR(Table1[[#This Row],[اجمالى وقت التشغيل بالدقايق]]-Table1[[#This Row],[اجمالى وقت التوقف بالدقيقة]],"0")</f>
        <v>-60</v>
      </c>
      <c r="X180" s="11">
        <f>IFERROR((Table1[[#This Row],[كمية الأنتاج بالقطعة]]*Table1[[#This Row],[الزمن المعيارى لانتاج القطعة الواحدة بالدقيقة]])/W180,0%)</f>
        <v>0</v>
      </c>
      <c r="Y180" s="12"/>
      <c r="Z180" s="4"/>
      <c r="AA180" s="13">
        <f>IFERROR(Table1[[#This Row],[كمية الأنتاج بالقطعة]]/(Table1[[#This Row],[كمية الأنتاج بالقطعة]]+Z180+Y180),"")</f>
        <v>1</v>
      </c>
      <c r="AB180" s="4"/>
      <c r="AC180" s="51"/>
    </row>
    <row r="181" spans="1:29" s="20" customFormat="1" ht="15.75" hidden="1" customHeight="1">
      <c r="A181" s="50">
        <v>43526</v>
      </c>
      <c r="B181" s="3">
        <v>5310</v>
      </c>
      <c r="C181" s="4" t="str">
        <f>IFERROR(VLOOKUP(B181,المنتجات!$A:$B,2,0),"")</f>
        <v/>
      </c>
      <c r="D181" s="4" t="str">
        <f>IFERROR(VLOOKUP(B181,المنتجات!$A:$C,3,0),"")</f>
        <v/>
      </c>
      <c r="E181" s="5">
        <v>22</v>
      </c>
      <c r="F181" s="4">
        <f>IFERROR(VLOOKUP(E181,العاملين!$A$1:$C$80,2,0),"")</f>
        <v>0</v>
      </c>
      <c r="G181" s="4">
        <f>IFERROR(VLOOKUP(Table1[[#This Row],[كود العامل]],العاملين!$A:$C,3,FALSE),"")</f>
        <v>0</v>
      </c>
      <c r="H181" s="5">
        <v>69</v>
      </c>
      <c r="I181" s="6" t="str">
        <f>IFERROR(VLOOKUP(Table1[[#This Row],[كود الصنف]],المنتجات!$D:$E,2,0),"")</f>
        <v/>
      </c>
      <c r="J181" s="6" t="str">
        <f>IFERROR(VLOOKUP(H181,المنتجات!$D:$G,4,0),"")</f>
        <v/>
      </c>
      <c r="K181" s="7">
        <v>587</v>
      </c>
      <c r="L181" s="7"/>
      <c r="M181" s="8" t="e">
        <f>IF(VLOOKUP(Table1[[#This Row],[كود الصنف]],المنتجات!$D:$K,8,0)=0,"",(VLOOKUP(Table1[[#This Row],[كود الصنف]],المنتجات!$D:$K,8,0)))</f>
        <v>#N/A</v>
      </c>
      <c r="N181" s="7">
        <f>IFERROR((Table1[[#This Row],[كمية الخامات بالكيلو]]/Table1[[#This Row],[وزن القطعة]])-Table1[[#This Row],[كمية الأنتاج بالقطعة]],0)</f>
        <v>0</v>
      </c>
      <c r="O181" s="9" t="s">
        <v>51</v>
      </c>
      <c r="P181" s="26">
        <f>IFERROR(VLOOKUP(Table1[[#This Row],[كود العامل]],العاملين!$A$1:$D$100,4,0),"")</f>
        <v>0</v>
      </c>
      <c r="Q181" s="5">
        <f>IF(Table1[[#This Row],[كود العامل]]&gt;0,60,"")</f>
        <v>60</v>
      </c>
      <c r="R181" s="10"/>
      <c r="S181" s="10"/>
      <c r="T181" s="10"/>
      <c r="U181" s="10"/>
      <c r="V181" s="10">
        <f t="shared" si="2"/>
        <v>60</v>
      </c>
      <c r="W181" s="10">
        <f>IFERROR(Table1[[#This Row],[اجمالى وقت التشغيل بالدقايق]]-Table1[[#This Row],[اجمالى وقت التوقف بالدقيقة]],"0")</f>
        <v>-60</v>
      </c>
      <c r="X181" s="11">
        <f>IFERROR((Table1[[#This Row],[كمية الأنتاج بالقطعة]]*Table1[[#This Row],[الزمن المعيارى لانتاج القطعة الواحدة بالدقيقة]])/W181,0%)</f>
        <v>0</v>
      </c>
      <c r="Y181" s="12"/>
      <c r="Z181" s="4"/>
      <c r="AA181" s="13">
        <f>IFERROR(Table1[[#This Row],[كمية الأنتاج بالقطعة]]/(Table1[[#This Row],[كمية الأنتاج بالقطعة]]+Z181+Y181),"")</f>
        <v>1</v>
      </c>
      <c r="AB181" s="4"/>
      <c r="AC181" s="51"/>
    </row>
    <row r="182" spans="1:29" s="20" customFormat="1" ht="15.75" hidden="1" customHeight="1">
      <c r="A182" s="50">
        <v>43526</v>
      </c>
      <c r="B182" s="3">
        <v>5310</v>
      </c>
      <c r="C182" s="4" t="str">
        <f>IFERROR(VLOOKUP(B182,المنتجات!$A:$B,2,0),"")</f>
        <v/>
      </c>
      <c r="D182" s="4" t="str">
        <f>IFERROR(VLOOKUP(B182,المنتجات!$A:$C,3,0),"")</f>
        <v/>
      </c>
      <c r="E182" s="5">
        <v>39</v>
      </c>
      <c r="F182" s="4">
        <f>IFERROR(VLOOKUP(E182,العاملين!$A$1:$C$80,2,0),"")</f>
        <v>0</v>
      </c>
      <c r="G182" s="4">
        <f>IFERROR(VLOOKUP(Table1[[#This Row],[كود العامل]],العاملين!$A:$C,3,FALSE),"")</f>
        <v>0</v>
      </c>
      <c r="H182" s="5">
        <v>119</v>
      </c>
      <c r="I182" s="6" t="str">
        <f>IFERROR(VLOOKUP(Table1[[#This Row],[كود الصنف]],المنتجات!$D:$E,2,0),"")</f>
        <v/>
      </c>
      <c r="J182" s="6" t="str">
        <f>IFERROR(VLOOKUP(H182,المنتجات!$D:$G,4,0),"")</f>
        <v/>
      </c>
      <c r="K182" s="7">
        <v>4000</v>
      </c>
      <c r="L182" s="7"/>
      <c r="M182" s="8" t="e">
        <f>IF(VLOOKUP(Table1[[#This Row],[كود الصنف]],المنتجات!$D:$K,8,0)=0,"",(VLOOKUP(Table1[[#This Row],[كود الصنف]],المنتجات!$D:$K,8,0)))</f>
        <v>#N/A</v>
      </c>
      <c r="N182" s="7">
        <f>IFERROR((Table1[[#This Row],[كمية الخامات بالكيلو]]/Table1[[#This Row],[وزن القطعة]])-Table1[[#This Row],[كمية الأنتاج بالقطعة]],0)</f>
        <v>0</v>
      </c>
      <c r="O182" s="9" t="s">
        <v>51</v>
      </c>
      <c r="P182" s="26">
        <f>IFERROR(VLOOKUP(Table1[[#This Row],[كود العامل]],العاملين!$A$1:$D$100,4,0),"")</f>
        <v>0</v>
      </c>
      <c r="Q182" s="5">
        <f>IF(Table1[[#This Row],[كود العامل]]&gt;0,60,"")</f>
        <v>60</v>
      </c>
      <c r="R182" s="10"/>
      <c r="S182" s="10">
        <v>10</v>
      </c>
      <c r="T182" s="10">
        <v>10</v>
      </c>
      <c r="U182" s="10"/>
      <c r="V182" s="10">
        <f t="shared" si="2"/>
        <v>80</v>
      </c>
      <c r="W182" s="10">
        <f>IFERROR(Table1[[#This Row],[اجمالى وقت التشغيل بالدقايق]]-Table1[[#This Row],[اجمالى وقت التوقف بالدقيقة]],"0")</f>
        <v>-80</v>
      </c>
      <c r="X182" s="11">
        <f>IFERROR((Table1[[#This Row],[كمية الأنتاج بالقطعة]]*Table1[[#This Row],[الزمن المعيارى لانتاج القطعة الواحدة بالدقيقة]])/W182,0%)</f>
        <v>0</v>
      </c>
      <c r="Y182" s="12"/>
      <c r="Z182" s="4"/>
      <c r="AA182" s="13">
        <f>IFERROR(Table1[[#This Row],[كمية الأنتاج بالقطعة]]/(Table1[[#This Row],[كمية الأنتاج بالقطعة]]+Z182+Y182),"")</f>
        <v>1</v>
      </c>
      <c r="AB182" s="4"/>
      <c r="AC182" s="51"/>
    </row>
    <row r="183" spans="1:29" s="20" customFormat="1" ht="15.75" hidden="1" customHeight="1">
      <c r="A183" s="50">
        <v>43526</v>
      </c>
      <c r="B183" s="3">
        <v>5360</v>
      </c>
      <c r="C183" s="4" t="str">
        <f>IFERROR(VLOOKUP(B183,المنتجات!$A:$B,2,0),"")</f>
        <v/>
      </c>
      <c r="D183" s="4" t="str">
        <f>IFERROR(VLOOKUP(B183,المنتجات!$A:$C,3,0),"")</f>
        <v/>
      </c>
      <c r="E183" s="5">
        <v>4</v>
      </c>
      <c r="F183" s="4">
        <f>IFERROR(VLOOKUP(E183,العاملين!$A$1:$C$80,2,0),"")</f>
        <v>0</v>
      </c>
      <c r="G183" s="4">
        <f>IFERROR(VLOOKUP(Table1[[#This Row],[كود العامل]],العاملين!$A:$C,3,FALSE),"")</f>
        <v>0</v>
      </c>
      <c r="H183" s="5">
        <v>76</v>
      </c>
      <c r="I183" s="6" t="str">
        <f>IFERROR(VLOOKUP(Table1[[#This Row],[كود الصنف]],المنتجات!$D:$E,2,0),"")</f>
        <v/>
      </c>
      <c r="J183" s="6" t="str">
        <f>IFERROR(VLOOKUP(H183,المنتجات!$D:$G,4,0),"")</f>
        <v/>
      </c>
      <c r="K183" s="7">
        <v>14700</v>
      </c>
      <c r="L183" s="7"/>
      <c r="M183" s="8" t="e">
        <f>IF(VLOOKUP(Table1[[#This Row],[كود الصنف]],المنتجات!$D:$K,8,0)=0,"",(VLOOKUP(Table1[[#This Row],[كود الصنف]],المنتجات!$D:$K,8,0)))</f>
        <v>#N/A</v>
      </c>
      <c r="N183" s="7">
        <f>IFERROR((Table1[[#This Row],[كمية الخامات بالكيلو]]/Table1[[#This Row],[وزن القطعة]])-Table1[[#This Row],[كمية الأنتاج بالقطعة]],0)</f>
        <v>0</v>
      </c>
      <c r="O183" s="9" t="s">
        <v>51</v>
      </c>
      <c r="P183" s="26">
        <f>IFERROR(VLOOKUP(Table1[[#This Row],[كود العامل]],العاملين!$A$1:$D$100,4,0),"")</f>
        <v>0</v>
      </c>
      <c r="Q183" s="5">
        <f>IF(Table1[[#This Row],[كود العامل]]&gt;0,60,"")</f>
        <v>60</v>
      </c>
      <c r="R183" s="10"/>
      <c r="S183" s="10">
        <v>10</v>
      </c>
      <c r="T183" s="10"/>
      <c r="U183" s="10"/>
      <c r="V183" s="10">
        <f t="shared" si="2"/>
        <v>70</v>
      </c>
      <c r="W183" s="10">
        <f>IFERROR(Table1[[#This Row],[اجمالى وقت التشغيل بالدقايق]]-Table1[[#This Row],[اجمالى وقت التوقف بالدقيقة]],"0")</f>
        <v>-70</v>
      </c>
      <c r="X183" s="11">
        <f>IFERROR((Table1[[#This Row],[كمية الأنتاج بالقطعة]]*Table1[[#This Row],[الزمن المعيارى لانتاج القطعة الواحدة بالدقيقة]])/W183,0%)</f>
        <v>0</v>
      </c>
      <c r="Y183" s="12"/>
      <c r="Z183" s="4"/>
      <c r="AA183" s="13">
        <f>IFERROR(Table1[[#This Row],[كمية الأنتاج بالقطعة]]/(Table1[[#This Row],[كمية الأنتاج بالقطعة]]+Z183+Y183),"")</f>
        <v>1</v>
      </c>
      <c r="AB183" s="4"/>
      <c r="AC183" s="51"/>
    </row>
    <row r="184" spans="1:29" s="20" customFormat="1" ht="15.75" hidden="1" customHeight="1">
      <c r="A184" s="50">
        <v>43526</v>
      </c>
      <c r="B184" s="3">
        <v>5360</v>
      </c>
      <c r="C184" s="4" t="str">
        <f>IFERROR(VLOOKUP(B184,المنتجات!$A:$B,2,0),"")</f>
        <v/>
      </c>
      <c r="D184" s="4" t="str">
        <f>IFERROR(VLOOKUP(B184,المنتجات!$A:$C,3,0),"")</f>
        <v/>
      </c>
      <c r="E184" s="5">
        <v>2</v>
      </c>
      <c r="F184" s="4">
        <f>IFERROR(VLOOKUP(E184,العاملين!$A$1:$C$80,2,0),"")</f>
        <v>0</v>
      </c>
      <c r="G184" s="4">
        <f>IFERROR(VLOOKUP(Table1[[#This Row],[كود العامل]],العاملين!$A:$C,3,FALSE),"")</f>
        <v>0</v>
      </c>
      <c r="H184" s="5">
        <v>76</v>
      </c>
      <c r="I184" s="6" t="str">
        <f>IFERROR(VLOOKUP(Table1[[#This Row],[كود الصنف]],المنتجات!$D:$E,2,0),"")</f>
        <v/>
      </c>
      <c r="J184" s="6" t="str">
        <f>IFERROR(VLOOKUP(H184,المنتجات!$D:$G,4,0),"")</f>
        <v/>
      </c>
      <c r="K184" s="7">
        <v>14700</v>
      </c>
      <c r="L184" s="7"/>
      <c r="M184" s="8" t="e">
        <f>IF(VLOOKUP(Table1[[#This Row],[كود الصنف]],المنتجات!$D:$K,8,0)=0,"",(VLOOKUP(Table1[[#This Row],[كود الصنف]],المنتجات!$D:$K,8,0)))</f>
        <v>#N/A</v>
      </c>
      <c r="N184" s="7">
        <f>IFERROR((Table1[[#This Row],[كمية الخامات بالكيلو]]/Table1[[#This Row],[وزن القطعة]])-Table1[[#This Row],[كمية الأنتاج بالقطعة]],0)</f>
        <v>0</v>
      </c>
      <c r="O184" s="9" t="s">
        <v>51</v>
      </c>
      <c r="P184" s="26">
        <f>IFERROR(VLOOKUP(Table1[[#This Row],[كود العامل]],العاملين!$A$1:$D$100,4,0),"")</f>
        <v>0</v>
      </c>
      <c r="Q184" s="5">
        <f>IF(Table1[[#This Row],[كود العامل]]&gt;0,60,"")</f>
        <v>60</v>
      </c>
      <c r="R184" s="10"/>
      <c r="S184" s="10">
        <v>10</v>
      </c>
      <c r="T184" s="10"/>
      <c r="U184" s="10"/>
      <c r="V184" s="10">
        <f t="shared" si="2"/>
        <v>70</v>
      </c>
      <c r="W184" s="10">
        <f>IFERROR(Table1[[#This Row],[اجمالى وقت التشغيل بالدقايق]]-Table1[[#This Row],[اجمالى وقت التوقف بالدقيقة]],"0")</f>
        <v>-70</v>
      </c>
      <c r="X184" s="11">
        <f>IFERROR((Table1[[#This Row],[كمية الأنتاج بالقطعة]]*Table1[[#This Row],[الزمن المعيارى لانتاج القطعة الواحدة بالدقيقة]])/W184,0%)</f>
        <v>0</v>
      </c>
      <c r="Y184" s="12"/>
      <c r="Z184" s="4"/>
      <c r="AA184" s="13">
        <f>IFERROR(Table1[[#This Row],[كمية الأنتاج بالقطعة]]/(Table1[[#This Row],[كمية الأنتاج بالقطعة]]+Z184+Y184),"")</f>
        <v>1</v>
      </c>
      <c r="AB184" s="4"/>
      <c r="AC184" s="51"/>
    </row>
    <row r="185" spans="1:29" s="20" customFormat="1" ht="15.75" hidden="1" customHeight="1">
      <c r="A185" s="50">
        <v>43526</v>
      </c>
      <c r="B185" s="3">
        <v>5360</v>
      </c>
      <c r="C185" s="4" t="str">
        <f>IFERROR(VLOOKUP(B185,المنتجات!$A:$B,2,0),"")</f>
        <v/>
      </c>
      <c r="D185" s="4" t="str">
        <f>IFERROR(VLOOKUP(B185,المنتجات!$A:$C,3,0),"")</f>
        <v/>
      </c>
      <c r="E185" s="5">
        <v>51</v>
      </c>
      <c r="F185" s="4">
        <f>IFERROR(VLOOKUP(E185,العاملين!$A$1:$C$80,2,0),"")</f>
        <v>0</v>
      </c>
      <c r="G185" s="4">
        <f>IFERROR(VLOOKUP(Table1[[#This Row],[كود العامل]],العاملين!$A:$C,3,FALSE),"")</f>
        <v>0</v>
      </c>
      <c r="H185" s="5">
        <v>76</v>
      </c>
      <c r="I185" s="6" t="str">
        <f>IFERROR(VLOOKUP(Table1[[#This Row],[كود الصنف]],المنتجات!$D:$E,2,0),"")</f>
        <v/>
      </c>
      <c r="J185" s="6" t="str">
        <f>IFERROR(VLOOKUP(H185,المنتجات!$D:$G,4,0),"")</f>
        <v/>
      </c>
      <c r="K185" s="7">
        <v>14700</v>
      </c>
      <c r="L185" s="7"/>
      <c r="M185" s="8" t="e">
        <f>IF(VLOOKUP(Table1[[#This Row],[كود الصنف]],المنتجات!$D:$K,8,0)=0,"",(VLOOKUP(Table1[[#This Row],[كود الصنف]],المنتجات!$D:$K,8,0)))</f>
        <v>#N/A</v>
      </c>
      <c r="N185" s="7">
        <f>IFERROR((Table1[[#This Row],[كمية الخامات بالكيلو]]/Table1[[#This Row],[وزن القطعة]])-Table1[[#This Row],[كمية الأنتاج بالقطعة]],0)</f>
        <v>0</v>
      </c>
      <c r="O185" s="9" t="s">
        <v>51</v>
      </c>
      <c r="P185" s="26">
        <f>IFERROR(VLOOKUP(Table1[[#This Row],[كود العامل]],العاملين!$A$1:$D$100,4,0),"")</f>
        <v>0</v>
      </c>
      <c r="Q185" s="5">
        <f>IF(Table1[[#This Row],[كود العامل]]&gt;0,60,"")</f>
        <v>60</v>
      </c>
      <c r="R185" s="10"/>
      <c r="S185" s="10"/>
      <c r="T185" s="10"/>
      <c r="U185" s="10"/>
      <c r="V185" s="10">
        <f t="shared" si="2"/>
        <v>60</v>
      </c>
      <c r="W185" s="10">
        <f>IFERROR(Table1[[#This Row],[اجمالى وقت التشغيل بالدقايق]]-Table1[[#This Row],[اجمالى وقت التوقف بالدقيقة]],"0")</f>
        <v>-60</v>
      </c>
      <c r="X185" s="11">
        <f>IFERROR((Table1[[#This Row],[كمية الأنتاج بالقطعة]]*Table1[[#This Row],[الزمن المعيارى لانتاج القطعة الواحدة بالدقيقة]])/W185,0%)</f>
        <v>0</v>
      </c>
      <c r="Y185" s="12"/>
      <c r="Z185" s="4"/>
      <c r="AA185" s="13">
        <f>IFERROR(Table1[[#This Row],[كمية الأنتاج بالقطعة]]/(Table1[[#This Row],[كمية الأنتاج بالقطعة]]+Z185+Y185),"")</f>
        <v>1</v>
      </c>
      <c r="AB185" s="4"/>
      <c r="AC185" s="51"/>
    </row>
    <row r="186" spans="1:29" s="20" customFormat="1" ht="15.75" hidden="1" customHeight="1">
      <c r="A186" s="50">
        <v>43526</v>
      </c>
      <c r="B186" s="3">
        <v>5361</v>
      </c>
      <c r="C186" s="4" t="str">
        <f>IFERROR(VLOOKUP(B186,المنتجات!$A:$B,2,0),"")</f>
        <v/>
      </c>
      <c r="D186" s="4" t="str">
        <f>IFERROR(VLOOKUP(B186,المنتجات!$A:$C,3,0),"")</f>
        <v/>
      </c>
      <c r="E186" s="5">
        <v>3</v>
      </c>
      <c r="F186" s="4">
        <f>IFERROR(VLOOKUP(E186,العاملين!$A$1:$C$80,2,0),"")</f>
        <v>0</v>
      </c>
      <c r="G186" s="4">
        <f>IFERROR(VLOOKUP(Table1[[#This Row],[كود العامل]],العاملين!$A:$C,3,FALSE),"")</f>
        <v>0</v>
      </c>
      <c r="H186" s="5">
        <v>96</v>
      </c>
      <c r="I186" s="6" t="str">
        <f>IFERROR(VLOOKUP(Table1[[#This Row],[كود الصنف]],المنتجات!$D:$E,2,0),"")</f>
        <v/>
      </c>
      <c r="J186" s="6" t="str">
        <f>IFERROR(VLOOKUP(H186,المنتجات!$D:$G,4,0),"")</f>
        <v/>
      </c>
      <c r="K186" s="7">
        <v>8500</v>
      </c>
      <c r="L186" s="7"/>
      <c r="M186" s="8" t="e">
        <f>IF(VLOOKUP(Table1[[#This Row],[كود الصنف]],المنتجات!$D:$K,8,0)=0,"",(VLOOKUP(Table1[[#This Row],[كود الصنف]],المنتجات!$D:$K,8,0)))</f>
        <v>#N/A</v>
      </c>
      <c r="N186" s="7">
        <f>IFERROR((Table1[[#This Row],[كمية الخامات بالكيلو]]/Table1[[#This Row],[وزن القطعة]])-Table1[[#This Row],[كمية الأنتاج بالقطعة]],0)</f>
        <v>0</v>
      </c>
      <c r="O186" s="9" t="s">
        <v>51</v>
      </c>
      <c r="P186" s="3">
        <v>300</v>
      </c>
      <c r="Q186" s="5">
        <v>30</v>
      </c>
      <c r="R186" s="10">
        <v>20</v>
      </c>
      <c r="S186" s="10"/>
      <c r="T186" s="10">
        <v>10</v>
      </c>
      <c r="U186" s="10"/>
      <c r="V186" s="10">
        <f t="shared" si="2"/>
        <v>60</v>
      </c>
      <c r="W186" s="10">
        <f>IFERROR(Table1[[#This Row],[اجمالى وقت التشغيل بالدقايق]]-Table1[[#This Row],[اجمالى وقت التوقف بالدقيقة]],"0")</f>
        <v>240</v>
      </c>
      <c r="X186" s="11">
        <f>IFERROR((Table1[[#This Row],[كمية الأنتاج بالقطعة]]*Table1[[#This Row],[الزمن المعيارى لانتاج القطعة الواحدة بالدقيقة]])/W186,0%)</f>
        <v>0</v>
      </c>
      <c r="Y186" s="12"/>
      <c r="Z186" s="4"/>
      <c r="AA186" s="13">
        <f>IFERROR(Table1[[#This Row],[كمية الأنتاج بالقطعة]]/(Table1[[#This Row],[كمية الأنتاج بالقطعة]]+Z186+Y186),"")</f>
        <v>1</v>
      </c>
      <c r="AB186" s="4" t="s">
        <v>94</v>
      </c>
      <c r="AC186" s="51"/>
    </row>
    <row r="187" spans="1:29" s="20" customFormat="1" ht="15.75" hidden="1" customHeight="1">
      <c r="A187" s="50">
        <v>43526</v>
      </c>
      <c r="B187" s="3">
        <v>5361</v>
      </c>
      <c r="C187" s="4" t="str">
        <f>IFERROR(VLOOKUP(B187,المنتجات!$A:$B,2,0),"")</f>
        <v/>
      </c>
      <c r="D187" s="4" t="str">
        <f>IFERROR(VLOOKUP(B187,المنتجات!$A:$C,3,0),"")</f>
        <v/>
      </c>
      <c r="E187" s="5">
        <v>7</v>
      </c>
      <c r="F187" s="4">
        <f>IFERROR(VLOOKUP(E187,العاملين!$A$1:$C$80,2,0),"")</f>
        <v>0</v>
      </c>
      <c r="G187" s="4">
        <f>IFERROR(VLOOKUP(Table1[[#This Row],[كود العامل]],العاملين!$A:$C,3,FALSE),"")</f>
        <v>0</v>
      </c>
      <c r="H187" s="5">
        <v>96</v>
      </c>
      <c r="I187" s="6" t="str">
        <f>IFERROR(VLOOKUP(Table1[[#This Row],[كود الصنف]],المنتجات!$D:$E,2,0),"")</f>
        <v/>
      </c>
      <c r="J187" s="6" t="str">
        <f>IFERROR(VLOOKUP(H187,المنتجات!$D:$G,4,0),"")</f>
        <v/>
      </c>
      <c r="K187" s="7">
        <v>8500</v>
      </c>
      <c r="L187" s="7"/>
      <c r="M187" s="8" t="e">
        <f>IF(VLOOKUP(Table1[[#This Row],[كود الصنف]],المنتجات!$D:$K,8,0)=0,"",(VLOOKUP(Table1[[#This Row],[كود الصنف]],المنتجات!$D:$K,8,0)))</f>
        <v>#N/A</v>
      </c>
      <c r="N187" s="7">
        <f>IFERROR((Table1[[#This Row],[كمية الخامات بالكيلو]]/Table1[[#This Row],[وزن القطعة]])-Table1[[#This Row],[كمية الأنتاج بالقطعة]],0)</f>
        <v>0</v>
      </c>
      <c r="O187" s="9" t="s">
        <v>51</v>
      </c>
      <c r="P187" s="3">
        <v>300</v>
      </c>
      <c r="Q187" s="5">
        <v>30</v>
      </c>
      <c r="R187" s="10"/>
      <c r="S187" s="10"/>
      <c r="T187" s="10"/>
      <c r="U187" s="10"/>
      <c r="V187" s="10">
        <f t="shared" si="2"/>
        <v>30</v>
      </c>
      <c r="W187" s="10">
        <f>IFERROR(Table1[[#This Row],[اجمالى وقت التشغيل بالدقايق]]-Table1[[#This Row],[اجمالى وقت التوقف بالدقيقة]],"0")</f>
        <v>270</v>
      </c>
      <c r="X187" s="11">
        <f>IFERROR((Table1[[#This Row],[كمية الأنتاج بالقطعة]]*Table1[[#This Row],[الزمن المعيارى لانتاج القطعة الواحدة بالدقيقة]])/W187,0%)</f>
        <v>0</v>
      </c>
      <c r="Y187" s="12"/>
      <c r="Z187" s="4"/>
      <c r="AA187" s="13">
        <f>IFERROR(Table1[[#This Row],[كمية الأنتاج بالقطعة]]/(Table1[[#This Row],[كمية الأنتاج بالقطعة]]+Z187+Y187),"")</f>
        <v>1</v>
      </c>
      <c r="AB187" s="4"/>
      <c r="AC187" s="51"/>
    </row>
    <row r="188" spans="1:29" s="20" customFormat="1" ht="15.75" hidden="1" customHeight="1">
      <c r="A188" s="50">
        <v>43526</v>
      </c>
      <c r="B188" s="3">
        <v>5361</v>
      </c>
      <c r="C188" s="4" t="str">
        <f>IFERROR(VLOOKUP(B188,المنتجات!$A:$B,2,0),"")</f>
        <v/>
      </c>
      <c r="D188" s="4" t="str">
        <f>IFERROR(VLOOKUP(B188,المنتجات!$A:$C,3,0),"")</f>
        <v/>
      </c>
      <c r="E188" s="5">
        <v>48</v>
      </c>
      <c r="F188" s="4">
        <f>IFERROR(VLOOKUP(Table1[[#This Row],[كود العامل]],العاملين!A:C,2,0),"")</f>
        <v>0</v>
      </c>
      <c r="G188" s="16">
        <f>IFERROR(VLOOKUP(Table1[[#This Row],[كود العامل]],العاملين!$A$1:$C$100,3,FALSE),"")</f>
        <v>0</v>
      </c>
      <c r="H188" s="5">
        <v>96</v>
      </c>
      <c r="I188" s="6" t="str">
        <f>IFERROR(VLOOKUP(Table1[[#This Row],[كود الصنف]],المنتجات!$D:$E,2,0),"")</f>
        <v/>
      </c>
      <c r="J188" s="6" t="str">
        <f>IFERROR(VLOOKUP(H188,المنتجات!$D:$G,4,0),"")</f>
        <v/>
      </c>
      <c r="K188" s="7">
        <v>8500</v>
      </c>
      <c r="L188" s="7"/>
      <c r="M188" s="8" t="e">
        <f>IF(VLOOKUP(Table1[[#This Row],[كود الصنف]],المنتجات!$D:$K,8,0)=0,"",(VLOOKUP(Table1[[#This Row],[كود الصنف]],المنتجات!$D:$K,8,0)))</f>
        <v>#N/A</v>
      </c>
      <c r="N188" s="7">
        <f>IFERROR((Table1[[#This Row],[كمية الخامات بالكيلو]]/Table1[[#This Row],[وزن القطعة]])-Table1[[#This Row],[كمية الأنتاج بالقطعة]],0)</f>
        <v>0</v>
      </c>
      <c r="O188" s="9" t="s">
        <v>51</v>
      </c>
      <c r="P188" s="3">
        <v>300</v>
      </c>
      <c r="Q188" s="5">
        <v>30</v>
      </c>
      <c r="R188" s="10"/>
      <c r="S188" s="10">
        <v>10</v>
      </c>
      <c r="T188" s="10"/>
      <c r="U188" s="10"/>
      <c r="V188" s="10">
        <f t="shared" si="2"/>
        <v>40</v>
      </c>
      <c r="W188" s="10">
        <f>IFERROR(Table1[[#This Row],[اجمالى وقت التشغيل بالدقايق]]-Table1[[#This Row],[اجمالى وقت التوقف بالدقيقة]],"0")</f>
        <v>260</v>
      </c>
      <c r="X188" s="11">
        <f>IFERROR((Table1[[#This Row],[كمية الأنتاج بالقطعة]]*Table1[[#This Row],[الزمن المعيارى لانتاج القطعة الواحدة بالدقيقة]])/W188,0%)</f>
        <v>0</v>
      </c>
      <c r="Y188" s="12"/>
      <c r="Z188" s="4"/>
      <c r="AA188" s="13">
        <f>IFERROR(Table1[[#This Row],[كمية الأنتاج بالقطعة]]/(Table1[[#This Row],[كمية الأنتاج بالقطعة]]+Z188+Y188),"")</f>
        <v>1</v>
      </c>
      <c r="AB188" s="4"/>
      <c r="AC188" s="51"/>
    </row>
    <row r="189" spans="1:29" s="20" customFormat="1" ht="15.75" hidden="1" customHeight="1">
      <c r="A189" s="50">
        <v>43526</v>
      </c>
      <c r="B189" s="3">
        <v>5361</v>
      </c>
      <c r="C189" s="4" t="str">
        <f>IFERROR(VLOOKUP(B189,المنتجات!$A:$B,2,0),"")</f>
        <v/>
      </c>
      <c r="D189" s="4" t="str">
        <f>IFERROR(VLOOKUP(B189,المنتجات!$A:$C,3,0),"")</f>
        <v/>
      </c>
      <c r="E189" s="5">
        <v>7</v>
      </c>
      <c r="F189" s="4">
        <f>IFERROR(VLOOKUP(E189,العاملين!$A$1:$C$80,2,0),"")</f>
        <v>0</v>
      </c>
      <c r="G189" s="4">
        <f>IFERROR(VLOOKUP(Table1[[#This Row],[كود العامل]],العاملين!$A:$C,3,FALSE),"")</f>
        <v>0</v>
      </c>
      <c r="H189" s="5">
        <v>97</v>
      </c>
      <c r="I189" s="6" t="str">
        <f>IFERROR(VLOOKUP(Table1[[#This Row],[كود الصنف]],المنتجات!$D:$E,2,0),"")</f>
        <v/>
      </c>
      <c r="J189" s="6" t="str">
        <f>IFERROR(VLOOKUP(H189,المنتجات!$D:$G,4,0),"")</f>
        <v/>
      </c>
      <c r="K189" s="7">
        <v>7200</v>
      </c>
      <c r="L189" s="7"/>
      <c r="M189" s="8" t="e">
        <f>IF(VLOOKUP(Table1[[#This Row],[كود الصنف]],المنتجات!$D:$K,8,0)=0,"",(VLOOKUP(Table1[[#This Row],[كود الصنف]],المنتجات!$D:$K,8,0)))</f>
        <v>#N/A</v>
      </c>
      <c r="N189" s="7">
        <f>IFERROR((Table1[[#This Row],[كمية الخامات بالكيلو]]/Table1[[#This Row],[وزن القطعة]])-Table1[[#This Row],[كمية الأنتاج بالقطعة]],0)</f>
        <v>0</v>
      </c>
      <c r="O189" s="9" t="s">
        <v>51</v>
      </c>
      <c r="P189" s="3">
        <v>300</v>
      </c>
      <c r="Q189" s="5">
        <v>30</v>
      </c>
      <c r="R189" s="10">
        <v>20</v>
      </c>
      <c r="S189" s="10"/>
      <c r="T189" s="10"/>
      <c r="U189" s="10"/>
      <c r="V189" s="10">
        <f t="shared" si="2"/>
        <v>50</v>
      </c>
      <c r="W189" s="10">
        <f>IFERROR(Table1[[#This Row],[اجمالى وقت التشغيل بالدقايق]]-Table1[[#This Row],[اجمالى وقت التوقف بالدقيقة]],"0")</f>
        <v>250</v>
      </c>
      <c r="X189" s="11">
        <f>IFERROR((Table1[[#This Row],[كمية الأنتاج بالقطعة]]*Table1[[#This Row],[الزمن المعيارى لانتاج القطعة الواحدة بالدقيقة]])/W189,0%)</f>
        <v>0</v>
      </c>
      <c r="Y189" s="12"/>
      <c r="Z189" s="4"/>
      <c r="AA189" s="13">
        <f>IFERROR(Table1[[#This Row],[كمية الأنتاج بالقطعة]]/(Table1[[#This Row],[كمية الأنتاج بالقطعة]]+Z189+Y189),"")</f>
        <v>1</v>
      </c>
      <c r="AB189" s="4" t="s">
        <v>94</v>
      </c>
      <c r="AC189" s="51"/>
    </row>
    <row r="190" spans="1:29" s="20" customFormat="1" ht="15.75" hidden="1" customHeight="1">
      <c r="A190" s="50">
        <v>43526</v>
      </c>
      <c r="B190" s="3">
        <v>5361</v>
      </c>
      <c r="C190" s="4" t="str">
        <f>IFERROR(VLOOKUP(B190,المنتجات!$A:$B,2,0),"")</f>
        <v/>
      </c>
      <c r="D190" s="4" t="str">
        <f>IFERROR(VLOOKUP(B190,المنتجات!$A:$C,3,0),"")</f>
        <v/>
      </c>
      <c r="E190" s="5">
        <v>48</v>
      </c>
      <c r="F190" s="4">
        <f>IFERROR(VLOOKUP(Table1[[#This Row],[كود العامل]],العاملين!A:C,2,0),"")</f>
        <v>0</v>
      </c>
      <c r="G190" s="16">
        <f>IFERROR(VLOOKUP(Table1[[#This Row],[كود العامل]],العاملين!$A$1:$C$100,3,FALSE),"")</f>
        <v>0</v>
      </c>
      <c r="H190" s="5">
        <v>97</v>
      </c>
      <c r="I190" s="6" t="str">
        <f>IFERROR(VLOOKUP(Table1[[#This Row],[كود الصنف]],المنتجات!$D:$E,2,0),"")</f>
        <v/>
      </c>
      <c r="J190" s="6" t="str">
        <f>IFERROR(VLOOKUP(H190,المنتجات!$D:$G,4,0),"")</f>
        <v/>
      </c>
      <c r="K190" s="7">
        <v>7200</v>
      </c>
      <c r="L190" s="7"/>
      <c r="M190" s="8" t="e">
        <f>IF(VLOOKUP(Table1[[#This Row],[كود الصنف]],المنتجات!$D:$K,8,0)=0,"",(VLOOKUP(Table1[[#This Row],[كود الصنف]],المنتجات!$D:$K,8,0)))</f>
        <v>#N/A</v>
      </c>
      <c r="N190" s="7">
        <f>IFERROR((Table1[[#This Row],[كمية الخامات بالكيلو]]/Table1[[#This Row],[وزن القطعة]])-Table1[[#This Row],[كمية الأنتاج بالقطعة]],0)</f>
        <v>0</v>
      </c>
      <c r="O190" s="9" t="s">
        <v>51</v>
      </c>
      <c r="P190" s="3">
        <v>300</v>
      </c>
      <c r="Q190" s="5">
        <v>30</v>
      </c>
      <c r="R190" s="10">
        <v>20</v>
      </c>
      <c r="S190" s="10"/>
      <c r="T190" s="10"/>
      <c r="U190" s="10"/>
      <c r="V190" s="10">
        <f t="shared" si="2"/>
        <v>50</v>
      </c>
      <c r="W190" s="10">
        <f>IFERROR(Table1[[#This Row],[اجمالى وقت التشغيل بالدقايق]]-Table1[[#This Row],[اجمالى وقت التوقف بالدقيقة]],"0")</f>
        <v>250</v>
      </c>
      <c r="X190" s="11">
        <f>IFERROR((Table1[[#This Row],[كمية الأنتاج بالقطعة]]*Table1[[#This Row],[الزمن المعيارى لانتاج القطعة الواحدة بالدقيقة]])/W190,0%)</f>
        <v>0</v>
      </c>
      <c r="Y190" s="12"/>
      <c r="Z190" s="4"/>
      <c r="AA190" s="13">
        <f>IFERROR(Table1[[#This Row],[كمية الأنتاج بالقطعة]]/(Table1[[#This Row],[كمية الأنتاج بالقطعة]]+Z190+Y190),"")</f>
        <v>1</v>
      </c>
      <c r="AB190" s="4" t="s">
        <v>94</v>
      </c>
      <c r="AC190" s="51"/>
    </row>
    <row r="191" spans="1:29" s="20" customFormat="1" ht="15.75" hidden="1" customHeight="1">
      <c r="A191" s="50">
        <v>43526</v>
      </c>
      <c r="B191" s="3">
        <v>5361</v>
      </c>
      <c r="C191" s="4" t="str">
        <f>IFERROR(VLOOKUP(B191,المنتجات!$A:$B,2,0),"")</f>
        <v/>
      </c>
      <c r="D191" s="4" t="str">
        <f>IFERROR(VLOOKUP(B191,المنتجات!$A:$C,3,0),"")</f>
        <v/>
      </c>
      <c r="E191" s="5">
        <v>3</v>
      </c>
      <c r="F191" s="4">
        <f>IFERROR(VLOOKUP(E191,العاملين!$A$1:$C$80,2,0),"")</f>
        <v>0</v>
      </c>
      <c r="G191" s="4">
        <f>IFERROR(VLOOKUP(Table1[[#This Row],[كود العامل]],العاملين!$A:$C,3,FALSE),"")</f>
        <v>0</v>
      </c>
      <c r="H191" s="5">
        <v>97</v>
      </c>
      <c r="I191" s="6" t="str">
        <f>IFERROR(VLOOKUP(Table1[[#This Row],[كود الصنف]],المنتجات!$D:$E,2,0),"")</f>
        <v/>
      </c>
      <c r="J191" s="6" t="str">
        <f>IFERROR(VLOOKUP(H191,المنتجات!$D:$G,4,0),"")</f>
        <v/>
      </c>
      <c r="K191" s="7">
        <v>7200</v>
      </c>
      <c r="L191" s="7"/>
      <c r="M191" s="8" t="e">
        <f>IF(VLOOKUP(Table1[[#This Row],[كود الصنف]],المنتجات!$D:$K,8,0)=0,"",(VLOOKUP(Table1[[#This Row],[كود الصنف]],المنتجات!$D:$K,8,0)))</f>
        <v>#N/A</v>
      </c>
      <c r="N191" s="7">
        <f>IFERROR((Table1[[#This Row],[كمية الخامات بالكيلو]]/Table1[[#This Row],[وزن القطعة]])-Table1[[#This Row],[كمية الأنتاج بالقطعة]],0)</f>
        <v>0</v>
      </c>
      <c r="O191" s="9" t="s">
        <v>51</v>
      </c>
      <c r="P191" s="3">
        <v>300</v>
      </c>
      <c r="Q191" s="5">
        <v>30</v>
      </c>
      <c r="R191" s="10"/>
      <c r="S191" s="10">
        <v>10</v>
      </c>
      <c r="T191" s="10">
        <v>10</v>
      </c>
      <c r="U191" s="10"/>
      <c r="V191" s="10">
        <f t="shared" si="2"/>
        <v>50</v>
      </c>
      <c r="W191" s="10">
        <f>IFERROR(Table1[[#This Row],[اجمالى وقت التشغيل بالدقايق]]-Table1[[#This Row],[اجمالى وقت التوقف بالدقيقة]],"0")</f>
        <v>250</v>
      </c>
      <c r="X191" s="11">
        <f>IFERROR((Table1[[#This Row],[كمية الأنتاج بالقطعة]]*Table1[[#This Row],[الزمن المعيارى لانتاج القطعة الواحدة بالدقيقة]])/W191,0%)</f>
        <v>0</v>
      </c>
      <c r="Y191" s="12"/>
      <c r="Z191" s="4"/>
      <c r="AA191" s="13">
        <f>IFERROR(Table1[[#This Row],[كمية الأنتاج بالقطعة]]/(Table1[[#This Row],[كمية الأنتاج بالقطعة]]+Z191+Y191),"")</f>
        <v>1</v>
      </c>
      <c r="AB191" s="4"/>
      <c r="AC191" s="51"/>
    </row>
    <row r="192" spans="1:29" s="20" customFormat="1" ht="15.75" hidden="1" customHeight="1">
      <c r="A192" s="50">
        <v>43526</v>
      </c>
      <c r="B192" s="3"/>
      <c r="C192" s="4" t="str">
        <f>IFERROR(VLOOKUP(B192,المنتجات!$A:$B,2,0),"")</f>
        <v/>
      </c>
      <c r="D192" s="4" t="str">
        <f>IFERROR(VLOOKUP(B192,المنتجات!$A:$C,3,0),"")</f>
        <v/>
      </c>
      <c r="E192" s="5">
        <v>42</v>
      </c>
      <c r="F192" s="4">
        <f>IFERROR(VLOOKUP(Table1[[#This Row],[كود العامل]],العاملين!A:C,2,0),"")</f>
        <v>0</v>
      </c>
      <c r="G192" s="16">
        <f>IFERROR(VLOOKUP(Table1[[#This Row],[كود العامل]],العاملين!$A$1:$C$100,3,FALSE),"")</f>
        <v>0</v>
      </c>
      <c r="H192" s="5"/>
      <c r="I192" s="6" t="s">
        <v>125</v>
      </c>
      <c r="J192" s="6" t="str">
        <f>IFERROR(VLOOKUP(H192,المنتجات!$D:$G,4,0),"")</f>
        <v/>
      </c>
      <c r="K192" s="7"/>
      <c r="L192" s="7"/>
      <c r="M192" s="8" t="e">
        <f>IF(VLOOKUP(Table1[[#This Row],[كود الصنف]],المنتجات!$D:$K,8,0)=0,"",(VLOOKUP(Table1[[#This Row],[كود الصنف]],المنتجات!$D:$K,8,0)))</f>
        <v>#N/A</v>
      </c>
      <c r="N192" s="7">
        <f>IFERROR((Table1[[#This Row],[كمية الخامات بالكيلو]]/Table1[[#This Row],[وزن القطعة]])-Table1[[#This Row],[كمية الأنتاج بالقطعة]],0)</f>
        <v>0</v>
      </c>
      <c r="O192" s="9"/>
      <c r="P192" s="26">
        <f>IFERROR(VLOOKUP(Table1[[#This Row],[كود العامل]],العاملين!$A$1:$D$100,4,0),"")</f>
        <v>0</v>
      </c>
      <c r="Q192" s="5">
        <f>IF(Table1[[#This Row],[كود العامل]]&gt;0,60,"")</f>
        <v>60</v>
      </c>
      <c r="R192" s="10"/>
      <c r="S192" s="10"/>
      <c r="T192" s="10"/>
      <c r="U192" s="10"/>
      <c r="V192" s="10">
        <f t="shared" si="2"/>
        <v>60</v>
      </c>
      <c r="W192" s="10">
        <f>IFERROR(Table1[[#This Row],[اجمالى وقت التشغيل بالدقايق]]-Table1[[#This Row],[اجمالى وقت التوقف بالدقيقة]],"0")</f>
        <v>-60</v>
      </c>
      <c r="X192" s="11">
        <v>1</v>
      </c>
      <c r="Y192" s="12"/>
      <c r="Z192" s="4"/>
      <c r="AA192" s="13" t="str">
        <f>IFERROR(Table1[[#This Row],[كمية الأنتاج بالقطعة]]/(Table1[[#This Row],[كمية الأنتاج بالقطعة]]+Z192+Y192),"")</f>
        <v/>
      </c>
      <c r="AB192" s="4"/>
      <c r="AC192" s="51"/>
    </row>
    <row r="193" spans="1:29" s="20" customFormat="1" ht="15.75" hidden="1" customHeight="1">
      <c r="A193" s="50">
        <v>43527</v>
      </c>
      <c r="B193" s="3">
        <v>5201</v>
      </c>
      <c r="C193" s="4" t="str">
        <f>IFERROR(VLOOKUP(B193,المنتجات!$A:$B,2,0),"")</f>
        <v/>
      </c>
      <c r="D193" s="4" t="str">
        <f>IFERROR(VLOOKUP(B193,المنتجات!$A:$C,3,0),"")</f>
        <v/>
      </c>
      <c r="E193" s="5">
        <v>10</v>
      </c>
      <c r="F193" s="4">
        <f>IFERROR(VLOOKUP(Table1[[#This Row],[كود العامل]],العاملين!A:C,2,0),"")</f>
        <v>0</v>
      </c>
      <c r="G193" s="16">
        <f>IFERROR(VLOOKUP(Table1[[#This Row],[كود العامل]],العاملين!$A$1:$C$100,3,FALSE),"")</f>
        <v>0</v>
      </c>
      <c r="H193" s="5">
        <v>1</v>
      </c>
      <c r="I193" s="6" t="str">
        <f>IFERROR(VLOOKUP(Table1[[#This Row],[كود الصنف]],المنتجات!$D:$E,2,0),"")</f>
        <v/>
      </c>
      <c r="J193" s="6" t="str">
        <f>IFERROR(VLOOKUP(H193,المنتجات!$D:$G,4,0),"")</f>
        <v/>
      </c>
      <c r="K193" s="7">
        <v>224</v>
      </c>
      <c r="L193" s="7"/>
      <c r="M193" s="8" t="e">
        <f>IF(VLOOKUP(Table1[[#This Row],[كود الصنف]],المنتجات!$D:$K,8,0)=0,"",(VLOOKUP(Table1[[#This Row],[كود الصنف]],المنتجات!$D:$K,8,0)))</f>
        <v>#N/A</v>
      </c>
      <c r="N193" s="7">
        <f>IFERROR((Table1[[#This Row],[كمية الخامات بالكيلو]]/Table1[[#This Row],[وزن القطعة]])-Table1[[#This Row],[كمية الأنتاج بالقطعة]],0)</f>
        <v>0</v>
      </c>
      <c r="O193" s="9" t="s">
        <v>1</v>
      </c>
      <c r="P193" s="26">
        <f>IFERROR(VLOOKUP(Table1[[#This Row],[كود العامل]],العاملين!$A$1:$D$100,4,0),"")</f>
        <v>0</v>
      </c>
      <c r="Q193" s="5">
        <f>IF(Table1[[#This Row],[كود العامل]]&gt;0,60,"")</f>
        <v>60</v>
      </c>
      <c r="R193" s="10"/>
      <c r="S193" s="10"/>
      <c r="T193" s="10"/>
      <c r="U193" s="10"/>
      <c r="V193" s="10">
        <f t="shared" si="2"/>
        <v>60</v>
      </c>
      <c r="W193" s="10">
        <f>IFERROR(Table1[[#This Row],[اجمالى وقت التشغيل بالدقايق]]-Table1[[#This Row],[اجمالى وقت التوقف بالدقيقة]],"0")</f>
        <v>-60</v>
      </c>
      <c r="X193" s="11">
        <f>IFERROR((Table1[[#This Row],[كمية الأنتاج بالقطعة]]*Table1[[#This Row],[الزمن المعيارى لانتاج القطعة الواحدة بالدقيقة]])/W193,0%)</f>
        <v>0</v>
      </c>
      <c r="Y193" s="12"/>
      <c r="Z193" s="4"/>
      <c r="AA193" s="13">
        <f>IFERROR(Table1[[#This Row],[كمية الأنتاج بالقطعة]]/(Table1[[#This Row],[كمية الأنتاج بالقطعة]]+Z193+Y193),"")</f>
        <v>1</v>
      </c>
      <c r="AB193" s="4"/>
      <c r="AC193" s="51"/>
    </row>
    <row r="194" spans="1:29" s="20" customFormat="1" ht="15.75" hidden="1" customHeight="1">
      <c r="A194" s="50">
        <v>43527</v>
      </c>
      <c r="B194" s="3">
        <v>5201</v>
      </c>
      <c r="C194" s="4" t="str">
        <f>IFERROR(VLOOKUP(B194,المنتجات!$A:$B,2,0),"")</f>
        <v/>
      </c>
      <c r="D194" s="4" t="str">
        <f>IFERROR(VLOOKUP(B194,المنتجات!$A:$C,3,0),"")</f>
        <v/>
      </c>
      <c r="E194" s="5">
        <v>16</v>
      </c>
      <c r="F194" s="4">
        <f>IFERROR(VLOOKUP(E194,العاملين!$A$1:$C$80,2,0),"")</f>
        <v>0</v>
      </c>
      <c r="G194" s="4">
        <f>IFERROR(VLOOKUP(Table1[[#This Row],[كود العامل]],العاملين!$A:$C,3,FALSE),"")</f>
        <v>0</v>
      </c>
      <c r="H194" s="5">
        <v>1</v>
      </c>
      <c r="I194" s="6" t="str">
        <f>IFERROR(VLOOKUP(Table1[[#This Row],[كود الصنف]],المنتجات!$D:$E,2,0),"")</f>
        <v/>
      </c>
      <c r="J194" s="6" t="str">
        <f>IFERROR(VLOOKUP(H194,المنتجات!$D:$G,4,0),"")</f>
        <v/>
      </c>
      <c r="K194" s="7">
        <v>200</v>
      </c>
      <c r="L194" s="7"/>
      <c r="M194" s="8" t="e">
        <f>IF(VLOOKUP(Table1[[#This Row],[كود الصنف]],المنتجات!$D:$K,8,0)=0,"",(VLOOKUP(Table1[[#This Row],[كود الصنف]],المنتجات!$D:$K,8,0)))</f>
        <v>#N/A</v>
      </c>
      <c r="N194" s="7">
        <f>IFERROR((Table1[[#This Row],[كمية الخامات بالكيلو]]/Table1[[#This Row],[وزن القطعة]])-Table1[[#This Row],[كمية الأنتاج بالقطعة]],0)</f>
        <v>0</v>
      </c>
      <c r="O194" s="9" t="s">
        <v>51</v>
      </c>
      <c r="P194" s="26">
        <f>IFERROR(VLOOKUP(Table1[[#This Row],[كود العامل]],العاملين!$A$1:$D$100,4,0),"")</f>
        <v>0</v>
      </c>
      <c r="Q194" s="5">
        <f>IF(Table1[[#This Row],[كود العامل]]&gt;0,60,"")</f>
        <v>60</v>
      </c>
      <c r="R194" s="10"/>
      <c r="S194" s="10"/>
      <c r="T194" s="10"/>
      <c r="U194" s="10"/>
      <c r="V194" s="10">
        <f t="shared" ref="V194:V257" si="3">SUM(Q194:U194)</f>
        <v>60</v>
      </c>
      <c r="W194" s="10">
        <f>IFERROR(Table1[[#This Row],[اجمالى وقت التشغيل بالدقايق]]-Table1[[#This Row],[اجمالى وقت التوقف بالدقيقة]],"0")</f>
        <v>-60</v>
      </c>
      <c r="X194" s="11">
        <f>IFERROR((Table1[[#This Row],[كمية الأنتاج بالقطعة]]*Table1[[#This Row],[الزمن المعيارى لانتاج القطعة الواحدة بالدقيقة]])/W194,0%)</f>
        <v>0</v>
      </c>
      <c r="Y194" s="12"/>
      <c r="Z194" s="4"/>
      <c r="AA194" s="13">
        <f>IFERROR(Table1[[#This Row],[كمية الأنتاج بالقطعة]]/(Table1[[#This Row],[كمية الأنتاج بالقطعة]]+Z194+Y194),"")</f>
        <v>1</v>
      </c>
      <c r="AB194" s="4"/>
      <c r="AC194" s="51"/>
    </row>
    <row r="195" spans="1:29" s="20" customFormat="1" ht="15.75" hidden="1" customHeight="1">
      <c r="A195" s="50">
        <v>43527</v>
      </c>
      <c r="B195" s="3">
        <v>5201</v>
      </c>
      <c r="C195" s="4" t="str">
        <f>IFERROR(VLOOKUP(B195,المنتجات!$A:$B,2,0),"")</f>
        <v/>
      </c>
      <c r="D195" s="4" t="str">
        <f>IFERROR(VLOOKUP(B195,المنتجات!$A:$C,3,0),"")</f>
        <v/>
      </c>
      <c r="E195" s="5">
        <v>15</v>
      </c>
      <c r="F195" s="4">
        <f>IFERROR(VLOOKUP(E195,العاملين!$A$1:$C$80,2,0),"")</f>
        <v>0</v>
      </c>
      <c r="G195" s="4">
        <f>IFERROR(VLOOKUP(Table1[[#This Row],[كود العامل]],العاملين!$A:$C,3,FALSE),"")</f>
        <v>0</v>
      </c>
      <c r="H195" s="5">
        <v>1</v>
      </c>
      <c r="I195" s="6" t="str">
        <f>IFERROR(VLOOKUP(Table1[[#This Row],[كود الصنف]],المنتجات!$D:$E,2,0),"")</f>
        <v/>
      </c>
      <c r="J195" s="6" t="str">
        <f>IFERROR(VLOOKUP(H195,المنتجات!$D:$G,4,0),"")</f>
        <v/>
      </c>
      <c r="K195" s="7">
        <v>159</v>
      </c>
      <c r="L195" s="7"/>
      <c r="M195" s="8" t="e">
        <f>IF(VLOOKUP(Table1[[#This Row],[كود الصنف]],المنتجات!$D:$K,8,0)=0,"",(VLOOKUP(Table1[[#This Row],[كود الصنف]],المنتجات!$D:$K,8,0)))</f>
        <v>#N/A</v>
      </c>
      <c r="N195" s="7">
        <f>IFERROR((Table1[[#This Row],[كمية الخامات بالكيلو]]/Table1[[#This Row],[وزن القطعة]])-Table1[[#This Row],[كمية الأنتاج بالقطعة]],0)</f>
        <v>0</v>
      </c>
      <c r="O195" s="9" t="s">
        <v>1</v>
      </c>
      <c r="P195" s="26">
        <f>IFERROR(VLOOKUP(Table1[[#This Row],[كود العامل]],العاملين!$A$1:$D$100,4,0),"")</f>
        <v>0</v>
      </c>
      <c r="Q195" s="5">
        <f>IF(Table1[[#This Row],[كود العامل]]&gt;0,60,"")</f>
        <v>60</v>
      </c>
      <c r="R195" s="10">
        <v>75</v>
      </c>
      <c r="S195" s="10"/>
      <c r="T195" s="10"/>
      <c r="U195" s="10"/>
      <c r="V195" s="10">
        <f t="shared" si="3"/>
        <v>135</v>
      </c>
      <c r="W195" s="10">
        <f>IFERROR(Table1[[#This Row],[اجمالى وقت التشغيل بالدقايق]]-Table1[[#This Row],[اجمالى وقت التوقف بالدقيقة]],"0")</f>
        <v>-135</v>
      </c>
      <c r="X195" s="11">
        <f>IFERROR((Table1[[#This Row],[كمية الأنتاج بالقطعة]]*Table1[[#This Row],[الزمن المعيارى لانتاج القطعة الواحدة بالدقيقة]])/W195,0%)</f>
        <v>0</v>
      </c>
      <c r="Y195" s="12"/>
      <c r="Z195" s="4"/>
      <c r="AA195" s="13">
        <f>IFERROR(Table1[[#This Row],[كمية الأنتاج بالقطعة]]/(Table1[[#This Row],[كمية الأنتاج بالقطعة]]+Z195+Y195),"")</f>
        <v>1</v>
      </c>
      <c r="AB195" s="4" t="s">
        <v>66</v>
      </c>
      <c r="AC195" s="51"/>
    </row>
    <row r="196" spans="1:29" s="20" customFormat="1" ht="15.75" hidden="1" customHeight="1">
      <c r="A196" s="50">
        <v>43527</v>
      </c>
      <c r="B196" s="3">
        <v>5203</v>
      </c>
      <c r="C196" s="4" t="str">
        <f>IFERROR(VLOOKUP(B196,المنتجات!$A:$B,2,0),"")</f>
        <v/>
      </c>
      <c r="D196" s="4" t="str">
        <f>IFERROR(VLOOKUP(B196,المنتجات!$A:$C,3,0),"")</f>
        <v/>
      </c>
      <c r="E196" s="5">
        <v>10</v>
      </c>
      <c r="F196" s="4">
        <f>IFERROR(VLOOKUP(E196,العاملين!$A$1:$C$80,2,0),"")</f>
        <v>0</v>
      </c>
      <c r="G196" s="4">
        <f>IFERROR(VLOOKUP(Table1[[#This Row],[كود العامل]],العاملين!$A:$C,3,FALSE),"")</f>
        <v>0</v>
      </c>
      <c r="H196" s="5">
        <v>10</v>
      </c>
      <c r="I196" s="6" t="str">
        <f>IFERROR(VLOOKUP(Table1[[#This Row],[كود الصنف]],المنتجات!$D:$E,2,0),"")</f>
        <v/>
      </c>
      <c r="J196" s="6" t="str">
        <f>IFERROR(VLOOKUP(H196,المنتجات!$D:$G,4,0),"")</f>
        <v/>
      </c>
      <c r="K196" s="7">
        <v>368</v>
      </c>
      <c r="L196" s="7"/>
      <c r="M196" s="8" t="e">
        <f>IF(VLOOKUP(Table1[[#This Row],[كود الصنف]],المنتجات!$D:$K,8,0)=0,"",(VLOOKUP(Table1[[#This Row],[كود الصنف]],المنتجات!$D:$K,8,0)))</f>
        <v>#N/A</v>
      </c>
      <c r="N196" s="7">
        <f>IFERROR((Table1[[#This Row],[كمية الخامات بالكيلو]]/Table1[[#This Row],[وزن القطعة]])-Table1[[#This Row],[كمية الأنتاج بالقطعة]],0)</f>
        <v>0</v>
      </c>
      <c r="O196" s="9" t="s">
        <v>1</v>
      </c>
      <c r="P196" s="26">
        <f>IFERROR(VLOOKUP(Table1[[#This Row],[كود العامل]],العاملين!$A$1:$D$100,4,0),"")</f>
        <v>0</v>
      </c>
      <c r="Q196" s="5">
        <f>IF(Table1[[#This Row],[كود العامل]]&gt;0,60,"")</f>
        <v>60</v>
      </c>
      <c r="R196" s="10"/>
      <c r="S196" s="10"/>
      <c r="T196" s="10">
        <v>10</v>
      </c>
      <c r="U196" s="10"/>
      <c r="V196" s="10">
        <f t="shared" si="3"/>
        <v>70</v>
      </c>
      <c r="W196" s="10">
        <f>IFERROR(Table1[[#This Row],[اجمالى وقت التشغيل بالدقايق]]-Table1[[#This Row],[اجمالى وقت التوقف بالدقيقة]],"0")</f>
        <v>-70</v>
      </c>
      <c r="X196" s="11">
        <f>IFERROR((Table1[[#This Row],[كمية الأنتاج بالقطعة]]*Table1[[#This Row],[الزمن المعيارى لانتاج القطعة الواحدة بالدقيقة]])/W196,0%)</f>
        <v>0</v>
      </c>
      <c r="Y196" s="12"/>
      <c r="Z196" s="4"/>
      <c r="AA196" s="13">
        <f>IFERROR(Table1[[#This Row],[كمية الأنتاج بالقطعة]]/(Table1[[#This Row],[كمية الأنتاج بالقطعة]]+Z196+Y196),"")</f>
        <v>1</v>
      </c>
      <c r="AB196" s="4"/>
      <c r="AC196" s="51"/>
    </row>
    <row r="197" spans="1:29" s="20" customFormat="1" ht="15.75" hidden="1" customHeight="1">
      <c r="A197" s="50">
        <v>43527</v>
      </c>
      <c r="B197" s="3">
        <v>5203</v>
      </c>
      <c r="C197" s="4" t="str">
        <f>IFERROR(VLOOKUP(B197,المنتجات!$A:$B,2,0),"")</f>
        <v/>
      </c>
      <c r="D197" s="4" t="str">
        <f>IFERROR(VLOOKUP(B197,المنتجات!$A:$C,3,0),"")</f>
        <v/>
      </c>
      <c r="E197" s="5">
        <v>14</v>
      </c>
      <c r="F197" s="4">
        <f>IFERROR(VLOOKUP(Table1[[#This Row],[كود العامل]],العاملين!A:C,2,0),"")</f>
        <v>0</v>
      </c>
      <c r="G197" s="16">
        <f>IFERROR(VLOOKUP(Table1[[#This Row],[كود العامل]],العاملين!$A$1:$C$100,3,FALSE),"")</f>
        <v>0</v>
      </c>
      <c r="H197" s="5">
        <v>10</v>
      </c>
      <c r="I197" s="6" t="str">
        <f>IFERROR(VLOOKUP(Table1[[#This Row],[كود الصنف]],المنتجات!$D:$E,2,0),"")</f>
        <v/>
      </c>
      <c r="J197" s="6" t="str">
        <f>IFERROR(VLOOKUP(H197,المنتجات!$D:$G,4,0),"")</f>
        <v/>
      </c>
      <c r="K197" s="7">
        <v>368</v>
      </c>
      <c r="L197" s="7"/>
      <c r="M197" s="8" t="e">
        <f>IF(VLOOKUP(Table1[[#This Row],[كود الصنف]],المنتجات!$D:$K,8,0)=0,"",(VLOOKUP(Table1[[#This Row],[كود الصنف]],المنتجات!$D:$K,8,0)))</f>
        <v>#N/A</v>
      </c>
      <c r="N197" s="7">
        <f>IFERROR((Table1[[#This Row],[كمية الخامات بالكيلو]]/Table1[[#This Row],[وزن القطعة]])-Table1[[#This Row],[كمية الأنتاج بالقطعة]],0)</f>
        <v>0</v>
      </c>
      <c r="O197" s="9" t="s">
        <v>1</v>
      </c>
      <c r="P197" s="26">
        <f>IFERROR(VLOOKUP(Table1[[#This Row],[كود العامل]],العاملين!$A$1:$D$100,4,0),"")</f>
        <v>0</v>
      </c>
      <c r="Q197" s="5">
        <f>IF(Table1[[#This Row],[كود العامل]]&gt;0,60,"")</f>
        <v>60</v>
      </c>
      <c r="R197" s="10"/>
      <c r="S197" s="10"/>
      <c r="T197" s="10">
        <v>15</v>
      </c>
      <c r="U197" s="10"/>
      <c r="V197" s="10">
        <f t="shared" si="3"/>
        <v>75</v>
      </c>
      <c r="W197" s="10">
        <f>IFERROR(Table1[[#This Row],[اجمالى وقت التشغيل بالدقايق]]-Table1[[#This Row],[اجمالى وقت التوقف بالدقيقة]],"0")</f>
        <v>-75</v>
      </c>
      <c r="X197" s="11">
        <f>IFERROR((Table1[[#This Row],[كمية الأنتاج بالقطعة]]*Table1[[#This Row],[الزمن المعيارى لانتاج القطعة الواحدة بالدقيقة]])/W197,0%)</f>
        <v>0</v>
      </c>
      <c r="Y197" s="12"/>
      <c r="Z197" s="4"/>
      <c r="AA197" s="13">
        <f>IFERROR(Table1[[#This Row],[كمية الأنتاج بالقطعة]]/(Table1[[#This Row],[كمية الأنتاج بالقطعة]]+Z197+Y197),"")</f>
        <v>1</v>
      </c>
      <c r="AB197" s="4"/>
      <c r="AC197" s="51"/>
    </row>
    <row r="198" spans="1:29" s="20" customFormat="1" ht="15.75" hidden="1" customHeight="1">
      <c r="A198" s="50">
        <v>43527</v>
      </c>
      <c r="B198" s="3">
        <v>5203</v>
      </c>
      <c r="C198" s="4" t="str">
        <f>IFERROR(VLOOKUP(B198,المنتجات!$A:$B,2,0),"")</f>
        <v/>
      </c>
      <c r="D198" s="4" t="str">
        <f>IFERROR(VLOOKUP(B198,المنتجات!$A:$C,3,0),"")</f>
        <v/>
      </c>
      <c r="E198" s="5">
        <v>17</v>
      </c>
      <c r="F198" s="4">
        <f>IFERROR(VLOOKUP(E198,العاملين!$A$1:$C$80,2,0),"")</f>
        <v>0</v>
      </c>
      <c r="G198" s="4">
        <f>IFERROR(VLOOKUP(Table1[[#This Row],[كود العامل]],العاملين!$A:$C,3,FALSE),"")</f>
        <v>0</v>
      </c>
      <c r="H198" s="5">
        <v>9</v>
      </c>
      <c r="I198" s="6" t="str">
        <f>IFERROR(VLOOKUP(Table1[[#This Row],[كود الصنف]],المنتجات!$D:$E,2,0),"")</f>
        <v/>
      </c>
      <c r="J198" s="6" t="str">
        <f>IFERROR(VLOOKUP(H198,المنتجات!$D:$G,4,0),"")</f>
        <v/>
      </c>
      <c r="K198" s="7">
        <v>261</v>
      </c>
      <c r="L198" s="7"/>
      <c r="M198" s="8" t="e">
        <f>IF(VLOOKUP(Table1[[#This Row],[كود الصنف]],المنتجات!$D:$K,8,0)=0,"",(VLOOKUP(Table1[[#This Row],[كود الصنف]],المنتجات!$D:$K,8,0)))</f>
        <v>#N/A</v>
      </c>
      <c r="N198" s="7">
        <f>IFERROR((Table1[[#This Row],[كمية الخامات بالكيلو]]/Table1[[#This Row],[وزن القطعة]])-Table1[[#This Row],[كمية الأنتاج بالقطعة]],0)</f>
        <v>0</v>
      </c>
      <c r="O198" s="9" t="s">
        <v>51</v>
      </c>
      <c r="P198" s="26">
        <f>IFERROR(VLOOKUP(Table1[[#This Row],[كود العامل]],العاملين!$A$1:$D$100,4,0),"")</f>
        <v>0</v>
      </c>
      <c r="Q198" s="5">
        <f>IF(Table1[[#This Row],[كود العامل]]&gt;0,60,"")</f>
        <v>60</v>
      </c>
      <c r="R198" s="10"/>
      <c r="S198" s="10">
        <v>10</v>
      </c>
      <c r="T198" s="10">
        <v>10</v>
      </c>
      <c r="U198" s="10"/>
      <c r="V198" s="10">
        <f t="shared" si="3"/>
        <v>80</v>
      </c>
      <c r="W198" s="10">
        <f>IFERROR(Table1[[#This Row],[اجمالى وقت التشغيل بالدقايق]]-Table1[[#This Row],[اجمالى وقت التوقف بالدقيقة]],"0")</f>
        <v>-80</v>
      </c>
      <c r="X198" s="11">
        <f>IFERROR((Table1[[#This Row],[كمية الأنتاج بالقطعة]]*Table1[[#This Row],[الزمن المعيارى لانتاج القطعة الواحدة بالدقيقة]])/W198,0%)</f>
        <v>0</v>
      </c>
      <c r="Y198" s="12"/>
      <c r="Z198" s="4"/>
      <c r="AA198" s="13">
        <f>IFERROR(Table1[[#This Row],[كمية الأنتاج بالقطعة]]/(Table1[[#This Row],[كمية الأنتاج بالقطعة]]+Z198+Y198),"")</f>
        <v>1</v>
      </c>
      <c r="AB198" s="4"/>
      <c r="AC198" s="51"/>
    </row>
    <row r="199" spans="1:29" s="20" customFormat="1" ht="15.75" hidden="1" customHeight="1">
      <c r="A199" s="50">
        <v>43527</v>
      </c>
      <c r="B199" s="3">
        <v>5203</v>
      </c>
      <c r="C199" s="4" t="str">
        <f>IFERROR(VLOOKUP(B199,المنتجات!$A:$B,2,0),"")</f>
        <v/>
      </c>
      <c r="D199" s="4" t="str">
        <f>IFERROR(VLOOKUP(B199,المنتجات!$A:$C,3,0),"")</f>
        <v/>
      </c>
      <c r="E199" s="5">
        <v>9</v>
      </c>
      <c r="F199" s="4">
        <f>IFERROR(VLOOKUP(E199,العاملين!$A$1:$C$80,2,0),"")</f>
        <v>0</v>
      </c>
      <c r="G199" s="4">
        <f>IFERROR(VLOOKUP(Table1[[#This Row],[كود العامل]],العاملين!$A:$C,3,FALSE),"")</f>
        <v>0</v>
      </c>
      <c r="H199" s="5">
        <v>9</v>
      </c>
      <c r="I199" s="6" t="str">
        <f>IFERROR(VLOOKUP(Table1[[#This Row],[كود الصنف]],المنتجات!$D:$E,2,0),"")</f>
        <v/>
      </c>
      <c r="J199" s="6" t="str">
        <f>IFERROR(VLOOKUP(H199,المنتجات!$D:$G,4,0),"")</f>
        <v/>
      </c>
      <c r="K199" s="7">
        <v>261</v>
      </c>
      <c r="L199" s="7"/>
      <c r="M199" s="8" t="e">
        <f>IF(VLOOKUP(Table1[[#This Row],[كود الصنف]],المنتجات!$D:$K,8,0)=0,"",(VLOOKUP(Table1[[#This Row],[كود الصنف]],المنتجات!$D:$K,8,0)))</f>
        <v>#N/A</v>
      </c>
      <c r="N199" s="7">
        <f>IFERROR((Table1[[#This Row],[كمية الخامات بالكيلو]]/Table1[[#This Row],[وزن القطعة]])-Table1[[#This Row],[كمية الأنتاج بالقطعة]],0)</f>
        <v>0</v>
      </c>
      <c r="O199" s="9" t="s">
        <v>51</v>
      </c>
      <c r="P199" s="26">
        <f>IFERROR(VLOOKUP(Table1[[#This Row],[كود العامل]],العاملين!$A$1:$D$100,4,0),"")</f>
        <v>0</v>
      </c>
      <c r="Q199" s="5">
        <f>IF(Table1[[#This Row],[كود العامل]]&gt;0,60,"")</f>
        <v>60</v>
      </c>
      <c r="R199" s="10"/>
      <c r="S199" s="10">
        <v>10</v>
      </c>
      <c r="T199" s="10">
        <v>10</v>
      </c>
      <c r="U199" s="10"/>
      <c r="V199" s="10">
        <f t="shared" si="3"/>
        <v>80</v>
      </c>
      <c r="W199" s="10">
        <f>IFERROR(Table1[[#This Row],[اجمالى وقت التشغيل بالدقايق]]-Table1[[#This Row],[اجمالى وقت التوقف بالدقيقة]],"0")</f>
        <v>-80</v>
      </c>
      <c r="X199" s="11">
        <f>IFERROR((Table1[[#This Row],[كمية الأنتاج بالقطعة]]*Table1[[#This Row],[الزمن المعيارى لانتاج القطعة الواحدة بالدقيقة]])/W199,0%)</f>
        <v>0</v>
      </c>
      <c r="Y199" s="12"/>
      <c r="Z199" s="4"/>
      <c r="AA199" s="13">
        <f>IFERROR(Table1[[#This Row],[كمية الأنتاج بالقطعة]]/(Table1[[#This Row],[كمية الأنتاج بالقطعة]]+Z199+Y199),"")</f>
        <v>1</v>
      </c>
      <c r="AB199" s="4"/>
      <c r="AC199" s="51"/>
    </row>
    <row r="200" spans="1:29" s="20" customFormat="1" ht="15.75" hidden="1" customHeight="1">
      <c r="A200" s="50">
        <v>43527</v>
      </c>
      <c r="B200" s="3">
        <v>5210</v>
      </c>
      <c r="C200" s="4" t="str">
        <f>IFERROR(VLOOKUP(B200,المنتجات!$A:$B,2,0),"")</f>
        <v/>
      </c>
      <c r="D200" s="4" t="str">
        <f>IFERROR(VLOOKUP(B200,المنتجات!$A:$C,3,0),"")</f>
        <v/>
      </c>
      <c r="E200" s="5">
        <v>13</v>
      </c>
      <c r="F200" s="4">
        <f>IFERROR(VLOOKUP(E200,العاملين!$A$1:$C$80,2,0),"")</f>
        <v>0</v>
      </c>
      <c r="G200" s="4">
        <f>IFERROR(VLOOKUP(Table1[[#This Row],[كود العامل]],العاملين!$A:$C,3,FALSE),"")</f>
        <v>0</v>
      </c>
      <c r="H200" s="5">
        <v>14</v>
      </c>
      <c r="I200" s="6" t="str">
        <f>IFERROR(VLOOKUP(Table1[[#This Row],[كود الصنف]],المنتجات!$D:$E,2,0),"")</f>
        <v/>
      </c>
      <c r="J200" s="6" t="str">
        <f>IFERROR(VLOOKUP(H200,المنتجات!$D:$G,4,0),"")</f>
        <v/>
      </c>
      <c r="K200" s="7">
        <v>180</v>
      </c>
      <c r="L200" s="7"/>
      <c r="M200" s="8" t="e">
        <f>IF(VLOOKUP(Table1[[#This Row],[كود الصنف]],المنتجات!$D:$K,8,0)=0,"",(VLOOKUP(Table1[[#This Row],[كود الصنف]],المنتجات!$D:$K,8,0)))</f>
        <v>#N/A</v>
      </c>
      <c r="N200" s="7">
        <f>IFERROR((Table1[[#This Row],[كمية الخامات بالكيلو]]/Table1[[#This Row],[وزن القطعة]])-Table1[[#This Row],[كمية الأنتاج بالقطعة]],0)</f>
        <v>0</v>
      </c>
      <c r="O200" s="9" t="s">
        <v>51</v>
      </c>
      <c r="P200" s="26">
        <f>IFERROR(VLOOKUP(Table1[[#This Row],[كود العامل]],العاملين!$A$1:$D$100,4,0),"")</f>
        <v>0</v>
      </c>
      <c r="Q200" s="5">
        <v>60</v>
      </c>
      <c r="R200" s="10"/>
      <c r="S200" s="10"/>
      <c r="T200" s="10"/>
      <c r="U200" s="10"/>
      <c r="V200" s="10">
        <f t="shared" si="3"/>
        <v>60</v>
      </c>
      <c r="W200" s="10">
        <f>IFERROR(Table1[[#This Row],[اجمالى وقت التشغيل بالدقايق]]-Table1[[#This Row],[اجمالى وقت التوقف بالدقيقة]],"0")</f>
        <v>-60</v>
      </c>
      <c r="X200" s="11">
        <f>IFERROR((Table1[[#This Row],[كمية الأنتاج بالقطعة]]*Table1[[#This Row],[الزمن المعيارى لانتاج القطعة الواحدة بالدقيقة]])/W200,0%)</f>
        <v>0</v>
      </c>
      <c r="Y200" s="12"/>
      <c r="Z200" s="4"/>
      <c r="AA200" s="13">
        <f>IFERROR(Table1[[#This Row],[كمية الأنتاج بالقطعة]]/(Table1[[#This Row],[كمية الأنتاج بالقطعة]]+Z200+Y200),"")</f>
        <v>1</v>
      </c>
      <c r="AB200" s="4"/>
      <c r="AC200" s="51"/>
    </row>
    <row r="201" spans="1:29" s="20" customFormat="1" ht="15.75" hidden="1" customHeight="1">
      <c r="A201" s="50">
        <v>43527</v>
      </c>
      <c r="B201" s="3">
        <v>5210</v>
      </c>
      <c r="C201" s="4" t="str">
        <f>IFERROR(VLOOKUP(B201,المنتجات!$A:$B,2,0),"")</f>
        <v/>
      </c>
      <c r="D201" s="4" t="str">
        <f>IFERROR(VLOOKUP(B201,المنتجات!$A:$C,3,0),"")</f>
        <v/>
      </c>
      <c r="E201" s="5">
        <v>9</v>
      </c>
      <c r="F201" s="4">
        <f>IFERROR(VLOOKUP(Table1[[#This Row],[كود العامل]],العاملين!A:C,2,0),"")</f>
        <v>0</v>
      </c>
      <c r="G201" s="16">
        <f>IFERROR(VLOOKUP(Table1[[#This Row],[كود العامل]],العاملين!$A$1:$C$100,3,FALSE),"")</f>
        <v>0</v>
      </c>
      <c r="H201" s="5">
        <v>14</v>
      </c>
      <c r="I201" s="6" t="str">
        <f>IFERROR(VLOOKUP(Table1[[#This Row],[كود الصنف]],المنتجات!$D:$E,2,0),"")</f>
        <v/>
      </c>
      <c r="J201" s="6" t="str">
        <f>IFERROR(VLOOKUP(H201,المنتجات!$D:$G,4,0),"")</f>
        <v/>
      </c>
      <c r="K201" s="7">
        <v>180</v>
      </c>
      <c r="L201" s="7"/>
      <c r="M201" s="8" t="e">
        <f>IF(VLOOKUP(Table1[[#This Row],[كود الصنف]],المنتجات!$D:$K,8,0)=0,"",(VLOOKUP(Table1[[#This Row],[كود الصنف]],المنتجات!$D:$K,8,0)))</f>
        <v>#N/A</v>
      </c>
      <c r="N201" s="7">
        <f>IFERROR((Table1[[#This Row],[كمية الخامات بالكيلو]]/Table1[[#This Row],[وزن القطعة]])-Table1[[#This Row],[كمية الأنتاج بالقطعة]],0)</f>
        <v>0</v>
      </c>
      <c r="O201" s="9" t="s">
        <v>51</v>
      </c>
      <c r="P201" s="26">
        <f>IFERROR(VLOOKUP(Table1[[#This Row],[كود العامل]],العاملين!$A$1:$D$100,4,0),"")</f>
        <v>0</v>
      </c>
      <c r="Q201" s="5">
        <f>IF(Table1[[#This Row],[كود العامل]]&gt;0,60,"")</f>
        <v>60</v>
      </c>
      <c r="R201" s="10"/>
      <c r="S201" s="10"/>
      <c r="T201" s="10"/>
      <c r="U201" s="10"/>
      <c r="V201" s="10">
        <f t="shared" si="3"/>
        <v>60</v>
      </c>
      <c r="W201" s="10">
        <f>IFERROR(Table1[[#This Row],[اجمالى وقت التشغيل بالدقايق]]-Table1[[#This Row],[اجمالى وقت التوقف بالدقيقة]],"0")</f>
        <v>-60</v>
      </c>
      <c r="X201" s="11">
        <f>IFERROR((Table1[[#This Row],[كمية الأنتاج بالقطعة]]*Table1[[#This Row],[الزمن المعيارى لانتاج القطعة الواحدة بالدقيقة]])/W201,0%)</f>
        <v>0</v>
      </c>
      <c r="Y201" s="12"/>
      <c r="Z201" s="4"/>
      <c r="AA201" s="13">
        <f>IFERROR(Table1[[#This Row],[كمية الأنتاج بالقطعة]]/(Table1[[#This Row],[كمية الأنتاج بالقطعة]]+Z201+Y201),"")</f>
        <v>1</v>
      </c>
      <c r="AB201" s="4"/>
      <c r="AC201" s="51"/>
    </row>
    <row r="202" spans="1:29" s="20" customFormat="1" ht="15.75" hidden="1" customHeight="1">
      <c r="A202" s="50">
        <v>43527</v>
      </c>
      <c r="B202" s="3">
        <v>5210</v>
      </c>
      <c r="C202" s="4" t="str">
        <f>IFERROR(VLOOKUP(B202,المنتجات!$A:$B,2,0),"")</f>
        <v/>
      </c>
      <c r="D202" s="4" t="str">
        <f>IFERROR(VLOOKUP(B202,المنتجات!$A:$C,3,0),"")</f>
        <v/>
      </c>
      <c r="E202" s="5">
        <v>11</v>
      </c>
      <c r="F202" s="4">
        <f>IFERROR(VLOOKUP(E202,العاملين!$A$1:$C$80,2,0),"")</f>
        <v>0</v>
      </c>
      <c r="G202" s="4">
        <f>IFERROR(VLOOKUP(Table1[[#This Row],[كود العامل]],العاملين!$A:$C,3,FALSE),"")</f>
        <v>0</v>
      </c>
      <c r="H202" s="5">
        <v>14</v>
      </c>
      <c r="I202" s="6" t="str">
        <f>IFERROR(VLOOKUP(Table1[[#This Row],[كود الصنف]],المنتجات!$D:$E,2,0),"")</f>
        <v/>
      </c>
      <c r="J202" s="6" t="str">
        <f>IFERROR(VLOOKUP(H202,المنتجات!$D:$G,4,0),"")</f>
        <v/>
      </c>
      <c r="K202" s="7">
        <v>112.5</v>
      </c>
      <c r="L202" s="7"/>
      <c r="M202" s="8" t="e">
        <f>IF(VLOOKUP(Table1[[#This Row],[كود الصنف]],المنتجات!$D:$K,8,0)=0,"",(VLOOKUP(Table1[[#This Row],[كود الصنف]],المنتجات!$D:$K,8,0)))</f>
        <v>#N/A</v>
      </c>
      <c r="N202" s="7">
        <f>IFERROR((Table1[[#This Row],[كمية الخامات بالكيلو]]/Table1[[#This Row],[وزن القطعة]])-Table1[[#This Row],[كمية الأنتاج بالقطعة]],0)</f>
        <v>0</v>
      </c>
      <c r="O202" s="9" t="s">
        <v>1</v>
      </c>
      <c r="P202" s="26">
        <f>IFERROR(VLOOKUP(Table1[[#This Row],[كود العامل]],العاملين!$A$1:$D$100,4,0),"")</f>
        <v>0</v>
      </c>
      <c r="Q202" s="5">
        <v>60</v>
      </c>
      <c r="R202" s="10">
        <v>200</v>
      </c>
      <c r="S202" s="10">
        <v>10</v>
      </c>
      <c r="T202" s="10">
        <v>10</v>
      </c>
      <c r="U202" s="10"/>
      <c r="V202" s="10">
        <f t="shared" si="3"/>
        <v>280</v>
      </c>
      <c r="W202" s="10">
        <f>IFERROR(Table1[[#This Row],[اجمالى وقت التشغيل بالدقايق]]-Table1[[#This Row],[اجمالى وقت التوقف بالدقيقة]],"0")</f>
        <v>-280</v>
      </c>
      <c r="X202" s="11">
        <f>IFERROR((Table1[[#This Row],[كمية الأنتاج بالقطعة]]*Table1[[#This Row],[الزمن المعيارى لانتاج القطعة الواحدة بالدقيقة]])/W202,0%)</f>
        <v>0</v>
      </c>
      <c r="Y202" s="12"/>
      <c r="Z202" s="4"/>
      <c r="AA202" s="13">
        <f>IFERROR(Table1[[#This Row],[كمية الأنتاج بالقطعة]]/(Table1[[#This Row],[كمية الأنتاج بالقطعة]]+Z202+Y202),"")</f>
        <v>1</v>
      </c>
      <c r="AB202" s="4" t="s">
        <v>70</v>
      </c>
      <c r="AC202" s="51"/>
    </row>
    <row r="203" spans="1:29" s="20" customFormat="1" ht="15.75" hidden="1" customHeight="1">
      <c r="A203" s="50">
        <v>43527</v>
      </c>
      <c r="B203" s="3">
        <v>5211</v>
      </c>
      <c r="C203" s="4" t="str">
        <f>IFERROR(VLOOKUP(B203,المنتجات!$A:$B,2,0),"")</f>
        <v/>
      </c>
      <c r="D203" s="4" t="str">
        <f>IFERROR(VLOOKUP(B203,المنتجات!$A:$C,3,0),"")</f>
        <v/>
      </c>
      <c r="E203" s="5">
        <v>13</v>
      </c>
      <c r="F203" s="4">
        <f>IFERROR(VLOOKUP(E203,العاملين!$A$1:$C$80,2,0),"")</f>
        <v>0</v>
      </c>
      <c r="G203" s="4">
        <f>IFERROR(VLOOKUP(Table1[[#This Row],[كود العامل]],العاملين!$A:$C,3,FALSE),"")</f>
        <v>0</v>
      </c>
      <c r="H203" s="5">
        <v>14</v>
      </c>
      <c r="I203" s="6" t="str">
        <f>IFERROR(VLOOKUP(Table1[[#This Row],[كود الصنف]],المنتجات!$D:$E,2,0),"")</f>
        <v/>
      </c>
      <c r="J203" s="6" t="str">
        <f>IFERROR(VLOOKUP(H203,المنتجات!$D:$G,4,0),"")</f>
        <v/>
      </c>
      <c r="K203" s="7">
        <v>170</v>
      </c>
      <c r="L203" s="7"/>
      <c r="M203" s="8" t="e">
        <f>IF(VLOOKUP(Table1[[#This Row],[كود الصنف]],المنتجات!$D:$K,8,0)=0,"",(VLOOKUP(Table1[[#This Row],[كود الصنف]],المنتجات!$D:$K,8,0)))</f>
        <v>#N/A</v>
      </c>
      <c r="N203" s="7">
        <f>IFERROR((Table1[[#This Row],[كمية الخامات بالكيلو]]/Table1[[#This Row],[وزن القطعة]])-Table1[[#This Row],[كمية الأنتاج بالقطعة]],0)</f>
        <v>0</v>
      </c>
      <c r="O203" s="9" t="s">
        <v>51</v>
      </c>
      <c r="P203" s="26">
        <f>IFERROR(VLOOKUP(Table1[[#This Row],[كود العامل]],العاملين!$A$1:$D$100,4,0),"")</f>
        <v>0</v>
      </c>
      <c r="Q203" s="5">
        <v>60</v>
      </c>
      <c r="R203" s="10"/>
      <c r="S203" s="10">
        <v>5</v>
      </c>
      <c r="T203" s="10">
        <v>10</v>
      </c>
      <c r="U203" s="10"/>
      <c r="V203" s="10">
        <f t="shared" si="3"/>
        <v>75</v>
      </c>
      <c r="W203" s="10">
        <f>IFERROR(Table1[[#This Row],[اجمالى وقت التشغيل بالدقايق]]-Table1[[#This Row],[اجمالى وقت التوقف بالدقيقة]],"0")</f>
        <v>-75</v>
      </c>
      <c r="X203" s="11">
        <f>IFERROR((Table1[[#This Row],[كمية الأنتاج بالقطعة]]*Table1[[#This Row],[الزمن المعيارى لانتاج القطعة الواحدة بالدقيقة]])/W203,0%)</f>
        <v>0</v>
      </c>
      <c r="Y203" s="12"/>
      <c r="Z203" s="4"/>
      <c r="AA203" s="13">
        <f>IFERROR(Table1[[#This Row],[كمية الأنتاج بالقطعة]]/(Table1[[#This Row],[كمية الأنتاج بالقطعة]]+Z203+Y203),"")</f>
        <v>1</v>
      </c>
      <c r="AB203" s="4"/>
      <c r="AC203" s="51"/>
    </row>
    <row r="204" spans="1:29" s="20" customFormat="1" ht="15.75" hidden="1" customHeight="1">
      <c r="A204" s="50">
        <v>43527</v>
      </c>
      <c r="B204" s="3">
        <v>5211</v>
      </c>
      <c r="C204" s="4" t="str">
        <f>IFERROR(VLOOKUP(B204,المنتجات!$A:$B,2,0),"")</f>
        <v/>
      </c>
      <c r="D204" s="4" t="str">
        <f>IFERROR(VLOOKUP(B204,المنتجات!$A:$C,3,0),"")</f>
        <v/>
      </c>
      <c r="E204" s="5">
        <v>11</v>
      </c>
      <c r="F204" s="4">
        <f>IFERROR(VLOOKUP(E204,العاملين!$A$1:$C$80,2,0),"")</f>
        <v>0</v>
      </c>
      <c r="G204" s="4">
        <f>IFERROR(VLOOKUP(Table1[[#This Row],[كود العامل]],العاملين!$A:$C,3,FALSE),"")</f>
        <v>0</v>
      </c>
      <c r="H204" s="5">
        <v>14</v>
      </c>
      <c r="I204" s="6" t="str">
        <f>IFERROR(VLOOKUP(Table1[[#This Row],[كود الصنف]],المنتجات!$D:$E,2,0),"")</f>
        <v/>
      </c>
      <c r="J204" s="6" t="str">
        <f>IFERROR(VLOOKUP(H204,المنتجات!$D:$G,4,0),"")</f>
        <v/>
      </c>
      <c r="K204" s="7">
        <v>159</v>
      </c>
      <c r="L204" s="7"/>
      <c r="M204" s="8" t="e">
        <f>IF(VLOOKUP(Table1[[#This Row],[كود الصنف]],المنتجات!$D:$K,8,0)=0,"",(VLOOKUP(Table1[[#This Row],[كود الصنف]],المنتجات!$D:$K,8,0)))</f>
        <v>#N/A</v>
      </c>
      <c r="N204" s="7">
        <f>IFERROR((Table1[[#This Row],[كمية الخامات بالكيلو]]/Table1[[#This Row],[وزن القطعة]])-Table1[[#This Row],[كمية الأنتاج بالقطعة]],0)</f>
        <v>0</v>
      </c>
      <c r="O204" s="9" t="s">
        <v>1</v>
      </c>
      <c r="P204" s="26">
        <f>IFERROR(VLOOKUP(Table1[[#This Row],[كود العامل]],العاملين!$A$1:$D$100,4,0),"")</f>
        <v>0</v>
      </c>
      <c r="Q204" s="5">
        <v>60</v>
      </c>
      <c r="R204" s="10"/>
      <c r="S204" s="10">
        <v>10</v>
      </c>
      <c r="T204" s="10">
        <v>10</v>
      </c>
      <c r="U204" s="10"/>
      <c r="V204" s="10">
        <f t="shared" si="3"/>
        <v>80</v>
      </c>
      <c r="W204" s="10">
        <f>IFERROR(Table1[[#This Row],[اجمالى وقت التشغيل بالدقايق]]-Table1[[#This Row],[اجمالى وقت التوقف بالدقيقة]],"0")</f>
        <v>-80</v>
      </c>
      <c r="X204" s="11">
        <f>IFERROR((Table1[[#This Row],[كمية الأنتاج بالقطعة]]*Table1[[#This Row],[الزمن المعيارى لانتاج القطعة الواحدة بالدقيقة]])/W204,0%)</f>
        <v>0</v>
      </c>
      <c r="Y204" s="12"/>
      <c r="Z204" s="4"/>
      <c r="AA204" s="13">
        <f>IFERROR(Table1[[#This Row],[كمية الأنتاج بالقطعة]]/(Table1[[#This Row],[كمية الأنتاج بالقطعة]]+Z204+Y204),"")</f>
        <v>1</v>
      </c>
      <c r="AB204" s="4"/>
      <c r="AC204" s="51"/>
    </row>
    <row r="205" spans="1:29" s="20" customFormat="1" ht="15.75" hidden="1" customHeight="1">
      <c r="A205" s="50">
        <v>43527</v>
      </c>
      <c r="B205" s="3">
        <v>5220</v>
      </c>
      <c r="C205" s="4" t="str">
        <f>IFERROR(VLOOKUP(B205,المنتجات!$A:$B,2,0),"")</f>
        <v/>
      </c>
      <c r="D205" s="4" t="str">
        <f>IFERROR(VLOOKUP(B205,المنتجات!$A:$C,3,0),"")</f>
        <v/>
      </c>
      <c r="E205" s="5">
        <v>21</v>
      </c>
      <c r="F205" s="4">
        <f>IFERROR(VLOOKUP(E205,العاملين!$A$1:$C$80,2,0),"")</f>
        <v>0</v>
      </c>
      <c r="G205" s="4">
        <f>IFERROR(VLOOKUP(Table1[[#This Row],[كود العامل]],العاملين!$A:$C,3,FALSE),"")</f>
        <v>0</v>
      </c>
      <c r="H205" s="5">
        <v>19</v>
      </c>
      <c r="I205" s="6" t="str">
        <f>IFERROR(VLOOKUP(Table1[[#This Row],[كود الصنف]],المنتجات!$D:$E,2,0),"")</f>
        <v/>
      </c>
      <c r="J205" s="6" t="str">
        <f>IFERROR(VLOOKUP(H205,المنتجات!$D:$G,4,0),"")</f>
        <v/>
      </c>
      <c r="K205" s="7">
        <v>3744</v>
      </c>
      <c r="L205" s="7"/>
      <c r="M205" s="8" t="e">
        <f>IF(VLOOKUP(Table1[[#This Row],[كود الصنف]],المنتجات!$D:$K,8,0)=0,"",(VLOOKUP(Table1[[#This Row],[كود الصنف]],المنتجات!$D:$K,8,0)))</f>
        <v>#N/A</v>
      </c>
      <c r="N205" s="7">
        <f>IFERROR((Table1[[#This Row],[كمية الخامات بالكيلو]]/Table1[[#This Row],[وزن القطعة]])-Table1[[#This Row],[كمية الأنتاج بالقطعة]],0)</f>
        <v>0</v>
      </c>
      <c r="O205" s="9" t="s">
        <v>51</v>
      </c>
      <c r="P205" s="26">
        <f>IFERROR(VLOOKUP(Table1[[#This Row],[كود العامل]],العاملين!$A$1:$D$100,4,0),"")</f>
        <v>0</v>
      </c>
      <c r="Q205" s="5">
        <f>IF(Table1[[#This Row],[كود العامل]]&gt;0,60,"")</f>
        <v>60</v>
      </c>
      <c r="R205" s="10"/>
      <c r="S205" s="10">
        <v>10</v>
      </c>
      <c r="T205" s="10">
        <v>10</v>
      </c>
      <c r="U205" s="10"/>
      <c r="V205" s="10">
        <f t="shared" si="3"/>
        <v>80</v>
      </c>
      <c r="W205" s="10">
        <f>IFERROR(Table1[[#This Row],[اجمالى وقت التشغيل بالدقايق]]-Table1[[#This Row],[اجمالى وقت التوقف بالدقيقة]],"0")</f>
        <v>-80</v>
      </c>
      <c r="X205" s="11">
        <f>IFERROR((Table1[[#This Row],[كمية الأنتاج بالقطعة]]*Table1[[#This Row],[الزمن المعيارى لانتاج القطعة الواحدة بالدقيقة]])/W205,0%)</f>
        <v>0</v>
      </c>
      <c r="Y205" s="12"/>
      <c r="Z205" s="4"/>
      <c r="AA205" s="13">
        <f>IFERROR(Table1[[#This Row],[كمية الأنتاج بالقطعة]]/(Table1[[#This Row],[كمية الأنتاج بالقطعة]]+Z205+Y205),"")</f>
        <v>1</v>
      </c>
      <c r="AB205" s="4"/>
      <c r="AC205" s="51"/>
    </row>
    <row r="206" spans="1:29" s="20" customFormat="1" ht="15.75" hidden="1" customHeight="1">
      <c r="A206" s="50">
        <v>43527</v>
      </c>
      <c r="B206" s="3">
        <v>5220</v>
      </c>
      <c r="C206" s="4" t="str">
        <f>IFERROR(VLOOKUP(B206,المنتجات!$A:$B,2,0),"")</f>
        <v/>
      </c>
      <c r="D206" s="4" t="str">
        <f>IFERROR(VLOOKUP(B206,المنتجات!$A:$C,3,0),"")</f>
        <v/>
      </c>
      <c r="E206" s="5">
        <v>39</v>
      </c>
      <c r="F206" s="4">
        <f>IFERROR(VLOOKUP(E206,العاملين!$A$1:$C$80,2,0),"")</f>
        <v>0</v>
      </c>
      <c r="G206" s="4">
        <f>IFERROR(VLOOKUP(Table1[[#This Row],[كود العامل]],العاملين!$A:$C,3,FALSE),"")</f>
        <v>0</v>
      </c>
      <c r="H206" s="5">
        <v>19</v>
      </c>
      <c r="I206" s="6" t="str">
        <f>IFERROR(VLOOKUP(Table1[[#This Row],[كود الصنف]],المنتجات!$D:$E,2,0),"")</f>
        <v/>
      </c>
      <c r="J206" s="6" t="str">
        <f>IFERROR(VLOOKUP(H206,المنتجات!$D:$G,4,0),"")</f>
        <v/>
      </c>
      <c r="K206" s="7">
        <v>3744</v>
      </c>
      <c r="L206" s="7"/>
      <c r="M206" s="8" t="e">
        <f>IF(VLOOKUP(Table1[[#This Row],[كود الصنف]],المنتجات!$D:$K,8,0)=0,"",(VLOOKUP(Table1[[#This Row],[كود الصنف]],المنتجات!$D:$K,8,0)))</f>
        <v>#N/A</v>
      </c>
      <c r="N206" s="7">
        <f>IFERROR((Table1[[#This Row],[كمية الخامات بالكيلو]]/Table1[[#This Row],[وزن القطعة]])-Table1[[#This Row],[كمية الأنتاج بالقطعة]],0)</f>
        <v>0</v>
      </c>
      <c r="O206" s="9" t="s">
        <v>51</v>
      </c>
      <c r="P206" s="26">
        <f>IFERROR(VLOOKUP(Table1[[#This Row],[كود العامل]],العاملين!$A$1:$D$100,4,0),"")</f>
        <v>0</v>
      </c>
      <c r="Q206" s="5">
        <f>IF(Table1[[#This Row],[كود العامل]]&gt;0,60,"")</f>
        <v>60</v>
      </c>
      <c r="R206" s="10"/>
      <c r="S206" s="10">
        <v>10</v>
      </c>
      <c r="T206" s="10">
        <v>10</v>
      </c>
      <c r="U206" s="10"/>
      <c r="V206" s="10">
        <f t="shared" si="3"/>
        <v>80</v>
      </c>
      <c r="W206" s="10">
        <f>IFERROR(Table1[[#This Row],[اجمالى وقت التشغيل بالدقايق]]-Table1[[#This Row],[اجمالى وقت التوقف بالدقيقة]],"0")</f>
        <v>-80</v>
      </c>
      <c r="X206" s="11">
        <f>IFERROR((Table1[[#This Row],[كمية الأنتاج بالقطعة]]*Table1[[#This Row],[الزمن المعيارى لانتاج القطعة الواحدة بالدقيقة]])/W206,0%)</f>
        <v>0</v>
      </c>
      <c r="Y206" s="12"/>
      <c r="Z206" s="4"/>
      <c r="AA206" s="13">
        <f>IFERROR(Table1[[#This Row],[كمية الأنتاج بالقطعة]]/(Table1[[#This Row],[كمية الأنتاج بالقطعة]]+Z206+Y206),"")</f>
        <v>1</v>
      </c>
      <c r="AB206" s="4"/>
      <c r="AC206" s="51"/>
    </row>
    <row r="207" spans="1:29" s="20" customFormat="1" ht="15.75" hidden="1" customHeight="1">
      <c r="A207" s="50">
        <v>43527</v>
      </c>
      <c r="B207" s="3">
        <v>5221</v>
      </c>
      <c r="C207" s="4" t="str">
        <f>IFERROR(VLOOKUP(B207,المنتجات!$A:$B,2,0),"")</f>
        <v/>
      </c>
      <c r="D207" s="4" t="str">
        <f>IFERROR(VLOOKUP(B207,المنتجات!$A:$C,3,0),"")</f>
        <v/>
      </c>
      <c r="E207" s="5">
        <v>24</v>
      </c>
      <c r="F207" s="4">
        <f>IFERROR(VLOOKUP(E207,العاملين!$A$1:$C$80,2,0),"")</f>
        <v>0</v>
      </c>
      <c r="G207" s="4">
        <f>IFERROR(VLOOKUP(Table1[[#This Row],[كود العامل]],العاملين!$A:$C,3,FALSE),"")</f>
        <v>0</v>
      </c>
      <c r="H207" s="5">
        <v>22</v>
      </c>
      <c r="I207" s="6" t="str">
        <f>IFERROR(VLOOKUP(Table1[[#This Row],[كود الصنف]],المنتجات!$D:$E,2,0),"")</f>
        <v/>
      </c>
      <c r="J207" s="6" t="str">
        <f>IFERROR(VLOOKUP(H207,المنتجات!$D:$G,4,0),"")</f>
        <v/>
      </c>
      <c r="K207" s="7">
        <v>3780</v>
      </c>
      <c r="L207" s="7"/>
      <c r="M207" s="8" t="e">
        <f>IF(VLOOKUP(Table1[[#This Row],[كود الصنف]],المنتجات!$D:$K,8,0)=0,"",(VLOOKUP(Table1[[#This Row],[كود الصنف]],المنتجات!$D:$K,8,0)))</f>
        <v>#N/A</v>
      </c>
      <c r="N207" s="7">
        <f>IFERROR((Table1[[#This Row],[كمية الخامات بالكيلو]]/Table1[[#This Row],[وزن القطعة]])-Table1[[#This Row],[كمية الأنتاج بالقطعة]],0)</f>
        <v>0</v>
      </c>
      <c r="O207" s="9" t="s">
        <v>51</v>
      </c>
      <c r="P207" s="26">
        <f>IFERROR(VLOOKUP(Table1[[#This Row],[كود العامل]],العاملين!$A$1:$D$100,4,0),"")</f>
        <v>0</v>
      </c>
      <c r="Q207" s="5">
        <f>IF(Table1[[#This Row],[كود العامل]]&gt;0,60,"")</f>
        <v>60</v>
      </c>
      <c r="R207" s="10">
        <v>20</v>
      </c>
      <c r="S207" s="10"/>
      <c r="T207" s="10">
        <v>10</v>
      </c>
      <c r="U207" s="10"/>
      <c r="V207" s="10">
        <f t="shared" si="3"/>
        <v>90</v>
      </c>
      <c r="W207" s="10">
        <f>IFERROR(Table1[[#This Row],[اجمالى وقت التشغيل بالدقايق]]-Table1[[#This Row],[اجمالى وقت التوقف بالدقيقة]],"0")</f>
        <v>-90</v>
      </c>
      <c r="X207" s="11">
        <f>IFERROR((Table1[[#This Row],[كمية الأنتاج بالقطعة]]*Table1[[#This Row],[الزمن المعيارى لانتاج القطعة الواحدة بالدقيقة]])/W207,0%)</f>
        <v>0</v>
      </c>
      <c r="Y207" s="12"/>
      <c r="Z207" s="4"/>
      <c r="AA207" s="13">
        <f>IFERROR(Table1[[#This Row],[كمية الأنتاج بالقطعة]]/(Table1[[#This Row],[كمية الأنتاج بالقطعة]]+Z207+Y207),"")</f>
        <v>1</v>
      </c>
      <c r="AB207" s="4" t="s">
        <v>111</v>
      </c>
      <c r="AC207" s="51"/>
    </row>
    <row r="208" spans="1:29" s="20" customFormat="1" ht="15.75" hidden="1" customHeight="1">
      <c r="A208" s="50">
        <v>43527</v>
      </c>
      <c r="B208" s="3">
        <v>5221</v>
      </c>
      <c r="C208" s="4" t="str">
        <f>IFERROR(VLOOKUP(B208,المنتجات!$A:$B,2,0),"")</f>
        <v/>
      </c>
      <c r="D208" s="4" t="str">
        <f>IFERROR(VLOOKUP(B208,المنتجات!$A:$C,3,0),"")</f>
        <v/>
      </c>
      <c r="E208" s="5">
        <v>41</v>
      </c>
      <c r="F208" s="4">
        <f>IFERROR(VLOOKUP(E208,العاملين!$A$1:$C$80,2,0),"")</f>
        <v>0</v>
      </c>
      <c r="G208" s="4">
        <f>IFERROR(VLOOKUP(Table1[[#This Row],[كود العامل]],العاملين!$A:$C,3,FALSE),"")</f>
        <v>0</v>
      </c>
      <c r="H208" s="5">
        <v>22</v>
      </c>
      <c r="I208" s="6" t="str">
        <f>IFERROR(VLOOKUP(Table1[[#This Row],[كود الصنف]],المنتجات!$D:$E,2,0),"")</f>
        <v/>
      </c>
      <c r="J208" s="6" t="str">
        <f>IFERROR(VLOOKUP(H208,المنتجات!$D:$G,4,0),"")</f>
        <v/>
      </c>
      <c r="K208" s="7">
        <v>3780</v>
      </c>
      <c r="L208" s="7"/>
      <c r="M208" s="8" t="e">
        <f>IF(VLOOKUP(Table1[[#This Row],[كود الصنف]],المنتجات!$D:$K,8,0)=0,"",(VLOOKUP(Table1[[#This Row],[كود الصنف]],المنتجات!$D:$K,8,0)))</f>
        <v>#N/A</v>
      </c>
      <c r="N208" s="7">
        <f>IFERROR((Table1[[#This Row],[كمية الخامات بالكيلو]]/Table1[[#This Row],[وزن القطعة]])-Table1[[#This Row],[كمية الأنتاج بالقطعة]],0)</f>
        <v>0</v>
      </c>
      <c r="O208" s="9" t="s">
        <v>51</v>
      </c>
      <c r="P208" s="26">
        <f>IFERROR(VLOOKUP(Table1[[#This Row],[كود العامل]],العاملين!$A$1:$D$100,4,0),"")</f>
        <v>0</v>
      </c>
      <c r="Q208" s="5">
        <f>IF(Table1[[#This Row],[كود العامل]]&gt;0,60,"")</f>
        <v>60</v>
      </c>
      <c r="R208" s="10">
        <v>20</v>
      </c>
      <c r="S208" s="10"/>
      <c r="T208" s="10">
        <v>10</v>
      </c>
      <c r="U208" s="10"/>
      <c r="V208" s="10">
        <f t="shared" si="3"/>
        <v>90</v>
      </c>
      <c r="W208" s="10">
        <f>IFERROR(Table1[[#This Row],[اجمالى وقت التشغيل بالدقايق]]-Table1[[#This Row],[اجمالى وقت التوقف بالدقيقة]],"0")</f>
        <v>-90</v>
      </c>
      <c r="X208" s="11">
        <f>IFERROR((Table1[[#This Row],[كمية الأنتاج بالقطعة]]*Table1[[#This Row],[الزمن المعيارى لانتاج القطعة الواحدة بالدقيقة]])/W208,0%)</f>
        <v>0</v>
      </c>
      <c r="Y208" s="12"/>
      <c r="Z208" s="4"/>
      <c r="AA208" s="13">
        <f>IFERROR(Table1[[#This Row],[كمية الأنتاج بالقطعة]]/(Table1[[#This Row],[كمية الأنتاج بالقطعة]]+Z208+Y208),"")</f>
        <v>1</v>
      </c>
      <c r="AB208" s="4" t="s">
        <v>111</v>
      </c>
      <c r="AC208" s="51"/>
    </row>
    <row r="209" spans="1:29" s="20" customFormat="1" ht="15.75" hidden="1" customHeight="1">
      <c r="A209" s="50">
        <v>43527</v>
      </c>
      <c r="B209" s="3">
        <v>5222</v>
      </c>
      <c r="C209" s="4" t="str">
        <f>IFERROR(VLOOKUP(B209,المنتجات!$A:$B,2,0),"")</f>
        <v/>
      </c>
      <c r="D209" s="4" t="str">
        <f>IFERROR(VLOOKUP(B209,المنتجات!$A:$C,3,0),"")</f>
        <v/>
      </c>
      <c r="E209" s="5">
        <v>6</v>
      </c>
      <c r="F209" s="4">
        <f>IFERROR(VLOOKUP(E209,العاملين!$A$1:$C$80,2,0),"")</f>
        <v>0</v>
      </c>
      <c r="G209" s="4">
        <f>IFERROR(VLOOKUP(Table1[[#This Row],[كود العامل]],العاملين!$A:$C,3,FALSE),"")</f>
        <v>0</v>
      </c>
      <c r="H209" s="5">
        <v>21</v>
      </c>
      <c r="I209" s="6" t="str">
        <f>IFERROR(VLOOKUP(Table1[[#This Row],[كود الصنف]],المنتجات!$D:$E,2,0),"")</f>
        <v/>
      </c>
      <c r="J209" s="6" t="str">
        <f>IFERROR(VLOOKUP(H209,المنتجات!$D:$G,4,0),"")</f>
        <v/>
      </c>
      <c r="K209" s="7">
        <v>3915</v>
      </c>
      <c r="L209" s="7"/>
      <c r="M209" s="8" t="e">
        <f>IF(VLOOKUP(Table1[[#This Row],[كود الصنف]],المنتجات!$D:$K,8,0)=0,"",(VLOOKUP(Table1[[#This Row],[كود الصنف]],المنتجات!$D:$K,8,0)))</f>
        <v>#N/A</v>
      </c>
      <c r="N209" s="7">
        <f>IFERROR((Table1[[#This Row],[كمية الخامات بالكيلو]]/Table1[[#This Row],[وزن القطعة]])-Table1[[#This Row],[كمية الأنتاج بالقطعة]],0)</f>
        <v>0</v>
      </c>
      <c r="O209" s="9" t="s">
        <v>51</v>
      </c>
      <c r="P209" s="26">
        <f>IFERROR(VLOOKUP(Table1[[#This Row],[كود العامل]],العاملين!$A$1:$D$100,4,0),"")</f>
        <v>0</v>
      </c>
      <c r="Q209" s="5">
        <f>IF(Table1[[#This Row],[كود العامل]]&gt;0,60,"")</f>
        <v>60</v>
      </c>
      <c r="R209" s="10"/>
      <c r="S209" s="10"/>
      <c r="T209" s="10">
        <v>11</v>
      </c>
      <c r="U209" s="10"/>
      <c r="V209" s="10">
        <f t="shared" si="3"/>
        <v>71</v>
      </c>
      <c r="W209" s="10">
        <f>IFERROR(Table1[[#This Row],[اجمالى وقت التشغيل بالدقايق]]-Table1[[#This Row],[اجمالى وقت التوقف بالدقيقة]],"0")</f>
        <v>-71</v>
      </c>
      <c r="X209" s="11">
        <f>IFERROR((Table1[[#This Row],[كمية الأنتاج بالقطعة]]*Table1[[#This Row],[الزمن المعيارى لانتاج القطعة الواحدة بالدقيقة]])/W209,0%)</f>
        <v>0</v>
      </c>
      <c r="Y209" s="12"/>
      <c r="Z209" s="4"/>
      <c r="AA209" s="13">
        <f>IFERROR(Table1[[#This Row],[كمية الأنتاج بالقطعة]]/(Table1[[#This Row],[كمية الأنتاج بالقطعة]]+Z209+Y209),"")</f>
        <v>1</v>
      </c>
      <c r="AB209" s="4"/>
      <c r="AC209" s="51"/>
    </row>
    <row r="210" spans="1:29" s="20" customFormat="1" ht="15.75" hidden="1" customHeight="1">
      <c r="A210" s="50">
        <v>43527</v>
      </c>
      <c r="B210" s="3">
        <v>5222</v>
      </c>
      <c r="C210" s="4" t="str">
        <f>IFERROR(VLOOKUP(B210,المنتجات!$A:$B,2,0),"")</f>
        <v/>
      </c>
      <c r="D210" s="4" t="str">
        <f>IFERROR(VLOOKUP(B210,المنتجات!$A:$C,3,0),"")</f>
        <v/>
      </c>
      <c r="E210" s="5">
        <v>43</v>
      </c>
      <c r="F210" s="4">
        <f>IFERROR(VLOOKUP(E210,العاملين!$A$1:$C$80,2,0),"")</f>
        <v>0</v>
      </c>
      <c r="G210" s="4">
        <f>IFERROR(VLOOKUP(Table1[[#This Row],[كود العامل]],العاملين!$A:$C,3,FALSE),"")</f>
        <v>0</v>
      </c>
      <c r="H210" s="5">
        <v>21</v>
      </c>
      <c r="I210" s="6" t="str">
        <f>IFERROR(VLOOKUP(Table1[[#This Row],[كود الصنف]],المنتجات!$D:$E,2,0),"")</f>
        <v/>
      </c>
      <c r="J210" s="6" t="str">
        <f>IFERROR(VLOOKUP(H210,المنتجات!$D:$G,4,0),"")</f>
        <v/>
      </c>
      <c r="K210" s="7">
        <v>3915</v>
      </c>
      <c r="L210" s="7"/>
      <c r="M210" s="8" t="e">
        <f>IF(VLOOKUP(Table1[[#This Row],[كود الصنف]],المنتجات!$D:$K,8,0)=0,"",(VLOOKUP(Table1[[#This Row],[كود الصنف]],المنتجات!$D:$K,8,0)))</f>
        <v>#N/A</v>
      </c>
      <c r="N210" s="7">
        <f>IFERROR((Table1[[#This Row],[كمية الخامات بالكيلو]]/Table1[[#This Row],[وزن القطعة]])-Table1[[#This Row],[كمية الأنتاج بالقطعة]],0)</f>
        <v>0</v>
      </c>
      <c r="O210" s="9" t="s">
        <v>51</v>
      </c>
      <c r="P210" s="26">
        <f>IFERROR(VLOOKUP(Table1[[#This Row],[كود العامل]],العاملين!$A$1:$D$100,4,0),"")</f>
        <v>0</v>
      </c>
      <c r="Q210" s="5">
        <f>IF(Table1[[#This Row],[كود العامل]]&gt;0,60,"")</f>
        <v>60</v>
      </c>
      <c r="R210" s="10"/>
      <c r="S210" s="10"/>
      <c r="T210" s="10">
        <v>10</v>
      </c>
      <c r="U210" s="10"/>
      <c r="V210" s="10">
        <f t="shared" si="3"/>
        <v>70</v>
      </c>
      <c r="W210" s="10">
        <f>IFERROR(Table1[[#This Row],[اجمالى وقت التشغيل بالدقايق]]-Table1[[#This Row],[اجمالى وقت التوقف بالدقيقة]],"0")</f>
        <v>-70</v>
      </c>
      <c r="X210" s="11">
        <f>IFERROR((Table1[[#This Row],[كمية الأنتاج بالقطعة]]*Table1[[#This Row],[الزمن المعيارى لانتاج القطعة الواحدة بالدقيقة]])/W210,0%)</f>
        <v>0</v>
      </c>
      <c r="Y210" s="12"/>
      <c r="Z210" s="4"/>
      <c r="AA210" s="13">
        <f>IFERROR(Table1[[#This Row],[كمية الأنتاج بالقطعة]]/(Table1[[#This Row],[كمية الأنتاج بالقطعة]]+Z210+Y210),"")</f>
        <v>1</v>
      </c>
      <c r="AB210" s="4"/>
      <c r="AC210" s="51"/>
    </row>
    <row r="211" spans="1:29" s="20" customFormat="1" ht="15.75" hidden="1" customHeight="1">
      <c r="A211" s="50">
        <v>43527</v>
      </c>
      <c r="B211" s="3">
        <v>5230</v>
      </c>
      <c r="C211" s="4" t="str">
        <f>IFERROR(VLOOKUP(B211,المنتجات!$A:$B,2,0),"")</f>
        <v/>
      </c>
      <c r="D211" s="4" t="str">
        <f>IFERROR(VLOOKUP(B211,المنتجات!$A:$C,3,0),"")</f>
        <v/>
      </c>
      <c r="E211" s="5">
        <v>29</v>
      </c>
      <c r="F211" s="4">
        <f>IFERROR(VLOOKUP(E211,العاملين!$A$1:$C$80,2,0),"")</f>
        <v>0</v>
      </c>
      <c r="G211" s="4">
        <f>IFERROR(VLOOKUP(Table1[[#This Row],[كود العامل]],العاملين!$A:$C,3,FALSE),"")</f>
        <v>0</v>
      </c>
      <c r="H211" s="5">
        <v>23</v>
      </c>
      <c r="I211" s="6" t="str">
        <f>IFERROR(VLOOKUP(Table1[[#This Row],[كود الصنف]],المنتجات!$D:$E,2,0),"")</f>
        <v/>
      </c>
      <c r="J211" s="6" t="str">
        <f>IFERROR(VLOOKUP(H211,المنتجات!$D:$G,4,0),"")</f>
        <v/>
      </c>
      <c r="K211" s="7">
        <v>13500</v>
      </c>
      <c r="L211" s="7"/>
      <c r="M211" s="8" t="e">
        <f>IF(VLOOKUP(Table1[[#This Row],[كود الصنف]],المنتجات!$D:$K,8,0)=0,"",(VLOOKUP(Table1[[#This Row],[كود الصنف]],المنتجات!$D:$K,8,0)))</f>
        <v>#N/A</v>
      </c>
      <c r="N211" s="7">
        <f>IFERROR((Table1[[#This Row],[كمية الخامات بالكيلو]]/Table1[[#This Row],[وزن القطعة]])-Table1[[#This Row],[كمية الأنتاج بالقطعة]],0)</f>
        <v>0</v>
      </c>
      <c r="O211" s="9" t="s">
        <v>51</v>
      </c>
      <c r="P211" s="26">
        <f>IFERROR(VLOOKUP(Table1[[#This Row],[كود العامل]],العاملين!$A$1:$D$100,4,0),"")</f>
        <v>0</v>
      </c>
      <c r="Q211" s="5">
        <f>IF(Table1[[#This Row],[كود العامل]]&gt;0,60,"")</f>
        <v>60</v>
      </c>
      <c r="R211" s="10">
        <v>285</v>
      </c>
      <c r="S211" s="10">
        <v>10</v>
      </c>
      <c r="T211" s="10">
        <v>10</v>
      </c>
      <c r="U211" s="10"/>
      <c r="V211" s="10">
        <f t="shared" si="3"/>
        <v>365</v>
      </c>
      <c r="W211" s="10">
        <f>IFERROR(Table1[[#This Row],[اجمالى وقت التشغيل بالدقايق]]-Table1[[#This Row],[اجمالى وقت التوقف بالدقيقة]],"0")</f>
        <v>-365</v>
      </c>
      <c r="X211" s="11">
        <f>IFERROR((Table1[[#This Row],[كمية الأنتاج بالقطعة]]*Table1[[#This Row],[الزمن المعيارى لانتاج القطعة الواحدة بالدقيقة]])/W211,0%)</f>
        <v>0</v>
      </c>
      <c r="Y211" s="12"/>
      <c r="Z211" s="4"/>
      <c r="AA211" s="13">
        <f>IFERROR(Table1[[#This Row],[كمية الأنتاج بالقطعة]]/(Table1[[#This Row],[كمية الأنتاج بالقطعة]]+Z211+Y211),"")</f>
        <v>1</v>
      </c>
      <c r="AB211" s="4" t="s">
        <v>97</v>
      </c>
      <c r="AC211" s="51"/>
    </row>
    <row r="212" spans="1:29" s="20" customFormat="1" ht="15.75" hidden="1" customHeight="1">
      <c r="A212" s="50">
        <v>43527</v>
      </c>
      <c r="B212" s="3">
        <v>5230</v>
      </c>
      <c r="C212" s="4" t="str">
        <f>IFERROR(VLOOKUP(B212,المنتجات!$A:$B,2,0),"")</f>
        <v/>
      </c>
      <c r="D212" s="4" t="str">
        <f>IFERROR(VLOOKUP(B212,المنتجات!$A:$C,3,0),"")</f>
        <v/>
      </c>
      <c r="E212" s="5">
        <v>23</v>
      </c>
      <c r="F212" s="4">
        <f>IFERROR(VLOOKUP(E212,العاملين!$A$1:$C$80,2,0),"")</f>
        <v>0</v>
      </c>
      <c r="G212" s="4">
        <f>IFERROR(VLOOKUP(Table1[[#This Row],[كود العامل]],العاملين!$A:$C,3,FALSE),"")</f>
        <v>0</v>
      </c>
      <c r="H212" s="5">
        <v>23</v>
      </c>
      <c r="I212" s="6" t="str">
        <f>IFERROR(VLOOKUP(Table1[[#This Row],[كود الصنف]],المنتجات!$D:$E,2,0),"")</f>
        <v/>
      </c>
      <c r="J212" s="6" t="str">
        <f>IFERROR(VLOOKUP(H212,المنتجات!$D:$G,4,0),"")</f>
        <v/>
      </c>
      <c r="K212" s="7">
        <v>13500</v>
      </c>
      <c r="L212" s="7"/>
      <c r="M212" s="8" t="e">
        <f>IF(VLOOKUP(Table1[[#This Row],[كود الصنف]],المنتجات!$D:$K,8,0)=0,"",(VLOOKUP(Table1[[#This Row],[كود الصنف]],المنتجات!$D:$K,8,0)))</f>
        <v>#N/A</v>
      </c>
      <c r="N212" s="7">
        <f>IFERROR((Table1[[#This Row],[كمية الخامات بالكيلو]]/Table1[[#This Row],[وزن القطعة]])-Table1[[#This Row],[كمية الأنتاج بالقطعة]],0)</f>
        <v>0</v>
      </c>
      <c r="O212" s="9" t="s">
        <v>51</v>
      </c>
      <c r="P212" s="26">
        <f>IFERROR(VLOOKUP(Table1[[#This Row],[كود العامل]],العاملين!$A$1:$D$100,4,0),"")</f>
        <v>0</v>
      </c>
      <c r="Q212" s="5">
        <f>IF(Table1[[#This Row],[كود العامل]]&gt;0,60,"")</f>
        <v>60</v>
      </c>
      <c r="R212" s="10">
        <v>285</v>
      </c>
      <c r="S212" s="10">
        <v>10</v>
      </c>
      <c r="T212" s="10">
        <v>10</v>
      </c>
      <c r="U212" s="10"/>
      <c r="V212" s="10">
        <f t="shared" si="3"/>
        <v>365</v>
      </c>
      <c r="W212" s="10">
        <f>IFERROR(Table1[[#This Row],[اجمالى وقت التشغيل بالدقايق]]-Table1[[#This Row],[اجمالى وقت التوقف بالدقيقة]],"0")</f>
        <v>-365</v>
      </c>
      <c r="X212" s="11">
        <f>IFERROR((Table1[[#This Row],[كمية الأنتاج بالقطعة]]*Table1[[#This Row],[الزمن المعيارى لانتاج القطعة الواحدة بالدقيقة]])/W212,0%)</f>
        <v>0</v>
      </c>
      <c r="Y212" s="12"/>
      <c r="Z212" s="4"/>
      <c r="AA212" s="13">
        <f>IFERROR(Table1[[#This Row],[كمية الأنتاج بالقطعة]]/(Table1[[#This Row],[كمية الأنتاج بالقطعة]]+Z212+Y212),"")</f>
        <v>1</v>
      </c>
      <c r="AB212" s="4" t="s">
        <v>97</v>
      </c>
      <c r="AC212" s="51"/>
    </row>
    <row r="213" spans="1:29" s="20" customFormat="1" ht="15.75" hidden="1" customHeight="1">
      <c r="A213" s="50">
        <v>43527</v>
      </c>
      <c r="B213" s="3">
        <v>5231</v>
      </c>
      <c r="C213" s="4" t="str">
        <f>IFERROR(VLOOKUP(B213,المنتجات!$A:$B,2,0),"")</f>
        <v/>
      </c>
      <c r="D213" s="4" t="str">
        <f>IFERROR(VLOOKUP(B213,المنتجات!$A:$C,3,0),"")</f>
        <v/>
      </c>
      <c r="E213" s="5">
        <v>37</v>
      </c>
      <c r="F213" s="4">
        <f>IFERROR(VLOOKUP(E213,العاملين!$A$1:$C$80,2,0),"")</f>
        <v>0</v>
      </c>
      <c r="G213" s="4">
        <f>IFERROR(VLOOKUP(Table1[[#This Row],[كود العامل]],العاملين!$A:$C,3,FALSE),"")</f>
        <v>0</v>
      </c>
      <c r="H213" s="5">
        <v>33</v>
      </c>
      <c r="I213" s="6" t="str">
        <f>IFERROR(VLOOKUP(Table1[[#This Row],[كود الصنف]],المنتجات!$D:$E,2,0),"")</f>
        <v/>
      </c>
      <c r="J213" s="6" t="str">
        <f>IFERROR(VLOOKUP(H213,المنتجات!$D:$G,4,0),"")</f>
        <v/>
      </c>
      <c r="K213" s="7">
        <v>27000</v>
      </c>
      <c r="L213" s="7"/>
      <c r="M213" s="8" t="e">
        <f>IF(VLOOKUP(Table1[[#This Row],[كود الصنف]],المنتجات!$D:$K,8,0)=0,"",(VLOOKUP(Table1[[#This Row],[كود الصنف]],المنتجات!$D:$K,8,0)))</f>
        <v>#N/A</v>
      </c>
      <c r="N213" s="7">
        <f>IFERROR((Table1[[#This Row],[كمية الخامات بالكيلو]]/Table1[[#This Row],[وزن القطعة]])-Table1[[#This Row],[كمية الأنتاج بالقطعة]],0)</f>
        <v>0</v>
      </c>
      <c r="O213" s="9" t="s">
        <v>51</v>
      </c>
      <c r="P213" s="26">
        <f>IFERROR(VLOOKUP(Table1[[#This Row],[كود العامل]],العاملين!$A$1:$D$100,4,0),"")</f>
        <v>0</v>
      </c>
      <c r="Q213" s="5">
        <f>IF(Table1[[#This Row],[كود العامل]]&gt;0,60,"")</f>
        <v>60</v>
      </c>
      <c r="R213" s="10"/>
      <c r="S213" s="10">
        <v>10</v>
      </c>
      <c r="T213" s="10">
        <v>10</v>
      </c>
      <c r="U213" s="10"/>
      <c r="V213" s="10">
        <f t="shared" si="3"/>
        <v>80</v>
      </c>
      <c r="W213" s="10">
        <f>IFERROR(Table1[[#This Row],[اجمالى وقت التشغيل بالدقايق]]-Table1[[#This Row],[اجمالى وقت التوقف بالدقيقة]],"0")</f>
        <v>-80</v>
      </c>
      <c r="X213" s="11">
        <f>IFERROR((Table1[[#This Row],[كمية الأنتاج بالقطعة]]*Table1[[#This Row],[الزمن المعيارى لانتاج القطعة الواحدة بالدقيقة]])/W213,0%)</f>
        <v>0</v>
      </c>
      <c r="Y213" s="12"/>
      <c r="Z213" s="4"/>
      <c r="AA213" s="13">
        <f>IFERROR(Table1[[#This Row],[كمية الأنتاج بالقطعة]]/(Table1[[#This Row],[كمية الأنتاج بالقطعة]]+Z213+Y213),"")</f>
        <v>1</v>
      </c>
      <c r="AB213" s="4"/>
      <c r="AC213" s="51"/>
    </row>
    <row r="214" spans="1:29" s="20" customFormat="1" ht="15.75" hidden="1" customHeight="1">
      <c r="A214" s="50">
        <v>43527</v>
      </c>
      <c r="B214" s="3">
        <v>5231</v>
      </c>
      <c r="C214" s="4" t="str">
        <f>IFERROR(VLOOKUP(B214,المنتجات!$A:$B,2,0),"")</f>
        <v/>
      </c>
      <c r="D214" s="4" t="str">
        <f>IFERROR(VLOOKUP(B214,المنتجات!$A:$C,3,0),"")</f>
        <v/>
      </c>
      <c r="E214" s="5">
        <v>22</v>
      </c>
      <c r="F214" s="4">
        <f>IFERROR(VLOOKUP(E214,العاملين!$A$1:$C$80,2,0),"")</f>
        <v>0</v>
      </c>
      <c r="G214" s="4">
        <f>IFERROR(VLOOKUP(Table1[[#This Row],[كود العامل]],العاملين!$A:$C,3,FALSE),"")</f>
        <v>0</v>
      </c>
      <c r="H214" s="5">
        <v>33</v>
      </c>
      <c r="I214" s="6" t="str">
        <f>IFERROR(VLOOKUP(Table1[[#This Row],[كود الصنف]],المنتجات!$D:$E,2,0),"")</f>
        <v/>
      </c>
      <c r="J214" s="6" t="str">
        <f>IFERROR(VLOOKUP(H214,المنتجات!$D:$G,4,0),"")</f>
        <v/>
      </c>
      <c r="K214" s="7">
        <v>27000</v>
      </c>
      <c r="L214" s="7"/>
      <c r="M214" s="8" t="e">
        <f>IF(VLOOKUP(Table1[[#This Row],[كود الصنف]],المنتجات!$D:$K,8,0)=0,"",(VLOOKUP(Table1[[#This Row],[كود الصنف]],المنتجات!$D:$K,8,0)))</f>
        <v>#N/A</v>
      </c>
      <c r="N214" s="7">
        <f>IFERROR((Table1[[#This Row],[كمية الخامات بالكيلو]]/Table1[[#This Row],[وزن القطعة]])-Table1[[#This Row],[كمية الأنتاج بالقطعة]],0)</f>
        <v>0</v>
      </c>
      <c r="O214" s="9" t="s">
        <v>51</v>
      </c>
      <c r="P214" s="26">
        <f>IFERROR(VLOOKUP(Table1[[#This Row],[كود العامل]],العاملين!$A$1:$D$100,4,0),"")</f>
        <v>0</v>
      </c>
      <c r="Q214" s="5">
        <f>IF(Table1[[#This Row],[كود العامل]]&gt;0,60,"")</f>
        <v>60</v>
      </c>
      <c r="R214" s="10"/>
      <c r="S214" s="10">
        <v>10</v>
      </c>
      <c r="T214" s="10">
        <v>10</v>
      </c>
      <c r="U214" s="10"/>
      <c r="V214" s="10">
        <f t="shared" si="3"/>
        <v>80</v>
      </c>
      <c r="W214" s="10">
        <f>IFERROR(Table1[[#This Row],[اجمالى وقت التشغيل بالدقايق]]-Table1[[#This Row],[اجمالى وقت التوقف بالدقيقة]],"0")</f>
        <v>-80</v>
      </c>
      <c r="X214" s="11">
        <f>IFERROR((Table1[[#This Row],[كمية الأنتاج بالقطعة]]*Table1[[#This Row],[الزمن المعيارى لانتاج القطعة الواحدة بالدقيقة]])/W214,0%)</f>
        <v>0</v>
      </c>
      <c r="Y214" s="12"/>
      <c r="Z214" s="4"/>
      <c r="AA214" s="13">
        <f>IFERROR(Table1[[#This Row],[كمية الأنتاج بالقطعة]]/(Table1[[#This Row],[كمية الأنتاج بالقطعة]]+Z214+Y214),"")</f>
        <v>1</v>
      </c>
      <c r="AB214" s="4"/>
      <c r="AC214" s="51"/>
    </row>
    <row r="215" spans="1:29" s="20" customFormat="1" ht="15.75" hidden="1" customHeight="1">
      <c r="A215" s="50">
        <v>43527</v>
      </c>
      <c r="B215" s="3">
        <v>5231</v>
      </c>
      <c r="C215" s="4" t="str">
        <f>IFERROR(VLOOKUP(B215,المنتجات!$A:$B,2,0),"")</f>
        <v/>
      </c>
      <c r="D215" s="4" t="str">
        <f>IFERROR(VLOOKUP(B215,المنتجات!$A:$C,3,0),"")</f>
        <v/>
      </c>
      <c r="E215" s="5">
        <v>26</v>
      </c>
      <c r="F215" s="4">
        <f>IFERROR(VLOOKUP(E215,العاملين!$A$1:$C$80,2,0),"")</f>
        <v>0</v>
      </c>
      <c r="G215" s="4">
        <f>IFERROR(VLOOKUP(Table1[[#This Row],[كود العامل]],العاملين!$A:$C,3,FALSE),"")</f>
        <v>0</v>
      </c>
      <c r="H215" s="5">
        <v>33</v>
      </c>
      <c r="I215" s="6" t="str">
        <f>IFERROR(VLOOKUP(Table1[[#This Row],[كود الصنف]],المنتجات!$D:$E,2,0),"")</f>
        <v/>
      </c>
      <c r="J215" s="6" t="str">
        <f>IFERROR(VLOOKUP(H215,المنتجات!$D:$G,4,0),"")</f>
        <v/>
      </c>
      <c r="K215" s="7">
        <v>27000</v>
      </c>
      <c r="L215" s="7"/>
      <c r="M215" s="8" t="e">
        <f>IF(VLOOKUP(Table1[[#This Row],[كود الصنف]],المنتجات!$D:$K,8,0)=0,"",(VLOOKUP(Table1[[#This Row],[كود الصنف]],المنتجات!$D:$K,8,0)))</f>
        <v>#N/A</v>
      </c>
      <c r="N215" s="7">
        <f>IFERROR((Table1[[#This Row],[كمية الخامات بالكيلو]]/Table1[[#This Row],[وزن القطعة]])-Table1[[#This Row],[كمية الأنتاج بالقطعة]],0)</f>
        <v>0</v>
      </c>
      <c r="O215" s="9" t="s">
        <v>51</v>
      </c>
      <c r="P215" s="26">
        <f>IFERROR(VLOOKUP(Table1[[#This Row],[كود العامل]],العاملين!$A$1:$D$100,4,0),"")</f>
        <v>0</v>
      </c>
      <c r="Q215" s="5">
        <f>IF(Table1[[#This Row],[كود العامل]]&gt;0,60,"")</f>
        <v>60</v>
      </c>
      <c r="R215" s="10"/>
      <c r="S215" s="10">
        <v>10</v>
      </c>
      <c r="T215" s="10">
        <v>10</v>
      </c>
      <c r="U215" s="10"/>
      <c r="V215" s="10">
        <f t="shared" si="3"/>
        <v>80</v>
      </c>
      <c r="W215" s="10">
        <f>IFERROR(Table1[[#This Row],[اجمالى وقت التشغيل بالدقايق]]-Table1[[#This Row],[اجمالى وقت التوقف بالدقيقة]],"0")</f>
        <v>-80</v>
      </c>
      <c r="X215" s="11">
        <f>IFERROR((Table1[[#This Row],[كمية الأنتاج بالقطعة]]*Table1[[#This Row],[الزمن المعيارى لانتاج القطعة الواحدة بالدقيقة]])/W215,0%)</f>
        <v>0</v>
      </c>
      <c r="Y215" s="12"/>
      <c r="Z215" s="4"/>
      <c r="AA215" s="13">
        <f>IFERROR(Table1[[#This Row],[كمية الأنتاج بالقطعة]]/(Table1[[#This Row],[كمية الأنتاج بالقطعة]]+Z215+Y215),"")</f>
        <v>1</v>
      </c>
      <c r="AB215" s="4"/>
      <c r="AC215" s="51"/>
    </row>
    <row r="216" spans="1:29" s="20" customFormat="1" ht="15.75" hidden="1" customHeight="1">
      <c r="A216" s="50">
        <v>43527</v>
      </c>
      <c r="B216" s="3">
        <v>5260</v>
      </c>
      <c r="C216" s="4" t="str">
        <f>IFERROR(VLOOKUP(B216,المنتجات!$A:$B,2,0),"")</f>
        <v/>
      </c>
      <c r="D216" s="4" t="str">
        <f>IFERROR(VLOOKUP(B216,المنتجات!$A:$C,3,0),"")</f>
        <v/>
      </c>
      <c r="E216" s="5">
        <v>25</v>
      </c>
      <c r="F216" s="4">
        <f>IFERROR(VLOOKUP(E216,العاملين!$A$1:$C$80,2,0),"")</f>
        <v>0</v>
      </c>
      <c r="G216" s="4">
        <f>IFERROR(VLOOKUP(Table1[[#This Row],[كود العامل]],العاملين!$A:$C,3,FALSE),"")</f>
        <v>0</v>
      </c>
      <c r="H216" s="5">
        <v>45</v>
      </c>
      <c r="I216" s="6" t="str">
        <f>IFERROR(VLOOKUP(Table1[[#This Row],[كود الصنف]],المنتجات!$D:$E,2,0),"")</f>
        <v/>
      </c>
      <c r="J216" s="6" t="str">
        <f>IFERROR(VLOOKUP(H216,المنتجات!$D:$G,4,0),"")</f>
        <v/>
      </c>
      <c r="K216" s="7">
        <v>6100</v>
      </c>
      <c r="L216" s="7"/>
      <c r="M216" s="8" t="e">
        <f>IF(VLOOKUP(Table1[[#This Row],[كود الصنف]],المنتجات!$D:$K,8,0)=0,"",(VLOOKUP(Table1[[#This Row],[كود الصنف]],المنتجات!$D:$K,8,0)))</f>
        <v>#N/A</v>
      </c>
      <c r="N216" s="7">
        <f>IFERROR((Table1[[#This Row],[كمية الخامات بالكيلو]]/Table1[[#This Row],[وزن القطعة]])-Table1[[#This Row],[كمية الأنتاج بالقطعة]],0)</f>
        <v>0</v>
      </c>
      <c r="O216" s="9" t="s">
        <v>51</v>
      </c>
      <c r="P216" s="26">
        <f>IFERROR(VLOOKUP(Table1[[#This Row],[كود العامل]],العاملين!$A$1:$D$100,4,0),"")</f>
        <v>0</v>
      </c>
      <c r="Q216" s="5">
        <f>IF(Table1[[#This Row],[كود العامل]]&gt;0,60,"")</f>
        <v>60</v>
      </c>
      <c r="R216" s="10"/>
      <c r="S216" s="10"/>
      <c r="T216" s="10"/>
      <c r="U216" s="10"/>
      <c r="V216" s="10">
        <f t="shared" si="3"/>
        <v>60</v>
      </c>
      <c r="W216" s="10">
        <f>IFERROR(Table1[[#This Row],[اجمالى وقت التشغيل بالدقايق]]-Table1[[#This Row],[اجمالى وقت التوقف بالدقيقة]],"0")</f>
        <v>-60</v>
      </c>
      <c r="X216" s="11">
        <f>IFERROR((Table1[[#This Row],[كمية الأنتاج بالقطعة]]*Table1[[#This Row],[الزمن المعيارى لانتاج القطعة الواحدة بالدقيقة]])/W216,0%)</f>
        <v>0</v>
      </c>
      <c r="Y216" s="12"/>
      <c r="Z216" s="4"/>
      <c r="AA216" s="13">
        <f>IFERROR(Table1[[#This Row],[كمية الأنتاج بالقطعة]]/(Table1[[#This Row],[كمية الأنتاج بالقطعة]]+Z216+Y216),"")</f>
        <v>1</v>
      </c>
      <c r="AB216" s="4"/>
      <c r="AC216" s="51"/>
    </row>
    <row r="217" spans="1:29" s="20" customFormat="1" ht="15.75" hidden="1" customHeight="1">
      <c r="A217" s="50">
        <v>43527</v>
      </c>
      <c r="B217" s="3">
        <v>5260</v>
      </c>
      <c r="C217" s="4" t="str">
        <f>IFERROR(VLOOKUP(B217,المنتجات!$A:$B,2,0),"")</f>
        <v/>
      </c>
      <c r="D217" s="4" t="str">
        <f>IFERROR(VLOOKUP(B217,المنتجات!$A:$C,3,0),"")</f>
        <v/>
      </c>
      <c r="E217" s="5">
        <v>38</v>
      </c>
      <c r="F217" s="4">
        <f>IFERROR(VLOOKUP(E217,العاملين!$A$1:$C$80,2,0),"")</f>
        <v>0</v>
      </c>
      <c r="G217" s="4">
        <f>IFERROR(VLOOKUP(Table1[[#This Row],[كود العامل]],العاملين!$A:$C,3,FALSE),"")</f>
        <v>0</v>
      </c>
      <c r="H217" s="5">
        <v>45</v>
      </c>
      <c r="I217" s="6" t="str">
        <f>IFERROR(VLOOKUP(Table1[[#This Row],[كود الصنف]],المنتجات!$D:$E,2,0),"")</f>
        <v/>
      </c>
      <c r="J217" s="6" t="str">
        <f>IFERROR(VLOOKUP(H217,المنتجات!$D:$G,4,0),"")</f>
        <v/>
      </c>
      <c r="K217" s="7">
        <v>6100</v>
      </c>
      <c r="L217" s="7"/>
      <c r="M217" s="8" t="e">
        <f>IF(VLOOKUP(Table1[[#This Row],[كود الصنف]],المنتجات!$D:$K,8,0)=0,"",(VLOOKUP(Table1[[#This Row],[كود الصنف]],المنتجات!$D:$K,8,0)))</f>
        <v>#N/A</v>
      </c>
      <c r="N217" s="7">
        <f>IFERROR((Table1[[#This Row],[كمية الخامات بالكيلو]]/Table1[[#This Row],[وزن القطعة]])-Table1[[#This Row],[كمية الأنتاج بالقطعة]],0)</f>
        <v>0</v>
      </c>
      <c r="O217" s="9" t="s">
        <v>51</v>
      </c>
      <c r="P217" s="26">
        <f>IFERROR(VLOOKUP(Table1[[#This Row],[كود العامل]],العاملين!$A$1:$D$100,4,0),"")</f>
        <v>0</v>
      </c>
      <c r="Q217" s="5">
        <f>IF(Table1[[#This Row],[كود العامل]]&gt;0,60,"")</f>
        <v>60</v>
      </c>
      <c r="R217" s="10"/>
      <c r="S217" s="10"/>
      <c r="T217" s="10"/>
      <c r="U217" s="10"/>
      <c r="V217" s="10">
        <f t="shared" si="3"/>
        <v>60</v>
      </c>
      <c r="W217" s="10">
        <f>IFERROR(Table1[[#This Row],[اجمالى وقت التشغيل بالدقايق]]-Table1[[#This Row],[اجمالى وقت التوقف بالدقيقة]],"0")</f>
        <v>-60</v>
      </c>
      <c r="X217" s="11">
        <f>IFERROR((Table1[[#This Row],[كمية الأنتاج بالقطعة]]*Table1[[#This Row],[الزمن المعيارى لانتاج القطعة الواحدة بالدقيقة]])/W217,0%)</f>
        <v>0</v>
      </c>
      <c r="Y217" s="12"/>
      <c r="Z217" s="4"/>
      <c r="AA217" s="13">
        <f>IFERROR(Table1[[#This Row],[كمية الأنتاج بالقطعة]]/(Table1[[#This Row],[كمية الأنتاج بالقطعة]]+Z217+Y217),"")</f>
        <v>1</v>
      </c>
      <c r="AB217" s="4"/>
      <c r="AC217" s="51"/>
    </row>
    <row r="218" spans="1:29" s="20" customFormat="1" ht="15.75" hidden="1" customHeight="1">
      <c r="A218" s="50">
        <v>43527</v>
      </c>
      <c r="B218" s="3">
        <v>5261</v>
      </c>
      <c r="C218" s="4" t="str">
        <f>IFERROR(VLOOKUP(B218,المنتجات!$A:$B,2,0),"")</f>
        <v/>
      </c>
      <c r="D218" s="4" t="str">
        <f>IFERROR(VLOOKUP(B218,المنتجات!$A:$C,3,0),"")</f>
        <v/>
      </c>
      <c r="E218" s="5">
        <v>19</v>
      </c>
      <c r="F218" s="4">
        <f>IFERROR(VLOOKUP(E218,العاملين!$A$1:$C$80,2,0),"")</f>
        <v>0</v>
      </c>
      <c r="G218" s="4">
        <f>IFERROR(VLOOKUP(Table1[[#This Row],[كود العامل]],العاملين!$A:$C,3,FALSE),"")</f>
        <v>0</v>
      </c>
      <c r="H218" s="5">
        <v>41</v>
      </c>
      <c r="I218" s="6" t="str">
        <f>IFERROR(VLOOKUP(Table1[[#This Row],[كود الصنف]],المنتجات!$D:$E,2,0),"")</f>
        <v/>
      </c>
      <c r="J218" s="6" t="str">
        <f>IFERROR(VLOOKUP(H218,المنتجات!$D:$G,4,0),"")</f>
        <v/>
      </c>
      <c r="K218" s="7">
        <v>4020</v>
      </c>
      <c r="L218" s="7"/>
      <c r="M218" s="8" t="e">
        <f>IF(VLOOKUP(Table1[[#This Row],[كود الصنف]],المنتجات!$D:$K,8,0)=0,"",(VLOOKUP(Table1[[#This Row],[كود الصنف]],المنتجات!$D:$K,8,0)))</f>
        <v>#N/A</v>
      </c>
      <c r="N218" s="7">
        <f>IFERROR((Table1[[#This Row],[كمية الخامات بالكيلو]]/Table1[[#This Row],[وزن القطعة]])-Table1[[#This Row],[كمية الأنتاج بالقطعة]],0)</f>
        <v>0</v>
      </c>
      <c r="O218" s="9" t="s">
        <v>51</v>
      </c>
      <c r="P218" s="26">
        <f>IFERROR(VLOOKUP(Table1[[#This Row],[كود العامل]],العاملين!$A$1:$D$100,4,0),"")</f>
        <v>0</v>
      </c>
      <c r="Q218" s="5">
        <f>IF(Table1[[#This Row],[كود العامل]]&gt;0,60,"")</f>
        <v>60</v>
      </c>
      <c r="R218" s="10"/>
      <c r="S218" s="10"/>
      <c r="T218" s="10"/>
      <c r="U218" s="10"/>
      <c r="V218" s="10">
        <f t="shared" si="3"/>
        <v>60</v>
      </c>
      <c r="W218" s="10">
        <f>IFERROR(Table1[[#This Row],[اجمالى وقت التشغيل بالدقايق]]-Table1[[#This Row],[اجمالى وقت التوقف بالدقيقة]],"0")</f>
        <v>-60</v>
      </c>
      <c r="X218" s="11">
        <f>IFERROR((Table1[[#This Row],[كمية الأنتاج بالقطعة]]*Table1[[#This Row],[الزمن المعيارى لانتاج القطعة الواحدة بالدقيقة]])/W218,0%)</f>
        <v>0</v>
      </c>
      <c r="Y218" s="12"/>
      <c r="Z218" s="4"/>
      <c r="AA218" s="13">
        <f>IFERROR(Table1[[#This Row],[كمية الأنتاج بالقطعة]]/(Table1[[#This Row],[كمية الأنتاج بالقطعة]]+Z218+Y218),"")</f>
        <v>1</v>
      </c>
      <c r="AB218" s="4"/>
      <c r="AC218" s="51"/>
    </row>
    <row r="219" spans="1:29" s="20" customFormat="1" ht="15.75" hidden="1" customHeight="1">
      <c r="A219" s="50">
        <v>43527</v>
      </c>
      <c r="B219" s="3">
        <v>5261</v>
      </c>
      <c r="C219" s="4" t="str">
        <f>IFERROR(VLOOKUP(B219,المنتجات!$A:$B,2,0),"")</f>
        <v/>
      </c>
      <c r="D219" s="4" t="str">
        <f>IFERROR(VLOOKUP(B219,المنتجات!$A:$C,3,0),"")</f>
        <v/>
      </c>
      <c r="E219" s="5">
        <v>33</v>
      </c>
      <c r="F219" s="4">
        <f>IFERROR(VLOOKUP(E219,العاملين!$A$1:$C$80,2,0),"")</f>
        <v>0</v>
      </c>
      <c r="G219" s="4">
        <f>IFERROR(VLOOKUP(Table1[[#This Row],[كود العامل]],العاملين!$A:$C,3,FALSE),"")</f>
        <v>0</v>
      </c>
      <c r="H219" s="5">
        <v>41</v>
      </c>
      <c r="I219" s="6" t="str">
        <f>IFERROR(VLOOKUP(Table1[[#This Row],[كود الصنف]],المنتجات!$D:$E,2,0),"")</f>
        <v/>
      </c>
      <c r="J219" s="6" t="str">
        <f>IFERROR(VLOOKUP(H219,المنتجات!$D:$G,4,0),"")</f>
        <v/>
      </c>
      <c r="K219" s="7">
        <v>4020</v>
      </c>
      <c r="L219" s="7"/>
      <c r="M219" s="8" t="e">
        <f>IF(VLOOKUP(Table1[[#This Row],[كود الصنف]],المنتجات!$D:$K,8,0)=0,"",(VLOOKUP(Table1[[#This Row],[كود الصنف]],المنتجات!$D:$K,8,0)))</f>
        <v>#N/A</v>
      </c>
      <c r="N219" s="7">
        <f>IFERROR((Table1[[#This Row],[كمية الخامات بالكيلو]]/Table1[[#This Row],[وزن القطعة]])-Table1[[#This Row],[كمية الأنتاج بالقطعة]],0)</f>
        <v>0</v>
      </c>
      <c r="O219" s="9" t="s">
        <v>51</v>
      </c>
      <c r="P219" s="26">
        <f>IFERROR(VLOOKUP(Table1[[#This Row],[كود العامل]],العاملين!$A$1:$D$100,4,0),"")</f>
        <v>0</v>
      </c>
      <c r="Q219" s="5">
        <f>IF(Table1[[#This Row],[كود العامل]]&gt;0,60,"")</f>
        <v>60</v>
      </c>
      <c r="R219" s="10"/>
      <c r="S219" s="10"/>
      <c r="T219" s="10"/>
      <c r="U219" s="10"/>
      <c r="V219" s="10">
        <f t="shared" si="3"/>
        <v>60</v>
      </c>
      <c r="W219" s="10">
        <f>IFERROR(Table1[[#This Row],[اجمالى وقت التشغيل بالدقايق]]-Table1[[#This Row],[اجمالى وقت التوقف بالدقيقة]],"0")</f>
        <v>-60</v>
      </c>
      <c r="X219" s="11">
        <f>IFERROR((Table1[[#This Row],[كمية الأنتاج بالقطعة]]*Table1[[#This Row],[الزمن المعيارى لانتاج القطعة الواحدة بالدقيقة]])/W219,0%)</f>
        <v>0</v>
      </c>
      <c r="Y219" s="12"/>
      <c r="Z219" s="4"/>
      <c r="AA219" s="13">
        <f>IFERROR(Table1[[#This Row],[كمية الأنتاج بالقطعة]]/(Table1[[#This Row],[كمية الأنتاج بالقطعة]]+Z219+Y219),"")</f>
        <v>1</v>
      </c>
      <c r="AB219" s="4"/>
      <c r="AC219" s="51"/>
    </row>
    <row r="220" spans="1:29" s="20" customFormat="1" ht="15.75" customHeight="1">
      <c r="A220" s="50">
        <v>43527</v>
      </c>
      <c r="B220" s="3">
        <v>5270</v>
      </c>
      <c r="C220" s="4" t="str">
        <f>IFERROR(VLOOKUP(B220,المنتجات!$A:$B,2,0),"")</f>
        <v/>
      </c>
      <c r="D220" s="4" t="str">
        <f>IFERROR(VLOOKUP(B220,المنتجات!$A:$C,3,0),"")</f>
        <v/>
      </c>
      <c r="E220" s="5">
        <v>30</v>
      </c>
      <c r="F220" s="4">
        <f>IFERROR(VLOOKUP(E220,العاملين!$A$1:$C$80,2,0),"")</f>
        <v>0</v>
      </c>
      <c r="G220" s="4">
        <f>IFERROR(VLOOKUP(Table1[[#This Row],[كود العامل]],العاملين!$A:$C,3,FALSE),"")</f>
        <v>0</v>
      </c>
      <c r="H220" s="5">
        <v>53</v>
      </c>
      <c r="I220" s="6" t="str">
        <f>IFERROR(VLOOKUP(Table1[[#This Row],[كود الصنف]],المنتجات!$D:$E,2,0),"")</f>
        <v/>
      </c>
      <c r="J220" s="6" t="str">
        <f>IFERROR(VLOOKUP(H220,المنتجات!$D:$G,4,0),"")</f>
        <v/>
      </c>
      <c r="K220" s="7">
        <v>117</v>
      </c>
      <c r="L220" s="7"/>
      <c r="M220" s="8" t="e">
        <f>IF(VLOOKUP(Table1[[#This Row],[كود الصنف]],المنتجات!$D:$K,8,0)=0,"",(VLOOKUP(Table1[[#This Row],[كود الصنف]],المنتجات!$D:$K,8,0)))</f>
        <v>#N/A</v>
      </c>
      <c r="N220" s="7">
        <f>IFERROR((Table1[[#This Row],[كمية الخامات بالكيلو]]/Table1[[#This Row],[وزن القطعة]])-Table1[[#This Row],[كمية الأنتاج بالقطعة]],0)</f>
        <v>0</v>
      </c>
      <c r="O220" s="9" t="s">
        <v>51</v>
      </c>
      <c r="P220" s="3">
        <v>200</v>
      </c>
      <c r="Q220" s="5">
        <v>20</v>
      </c>
      <c r="R220" s="10"/>
      <c r="S220" s="10"/>
      <c r="T220" s="10"/>
      <c r="U220" s="10"/>
      <c r="V220" s="10">
        <f t="shared" si="3"/>
        <v>20</v>
      </c>
      <c r="W220" s="10">
        <f>IFERROR(Table1[[#This Row],[اجمالى وقت التشغيل بالدقايق]]-Table1[[#This Row],[اجمالى وقت التوقف بالدقيقة]],"0")</f>
        <v>180</v>
      </c>
      <c r="X220" s="11">
        <f>IFERROR((Table1[[#This Row],[كمية الأنتاج بالقطعة]]*Table1[[#This Row],[الزمن المعيارى لانتاج القطعة الواحدة بالدقيقة]])/W220,0%)</f>
        <v>0</v>
      </c>
      <c r="Y220" s="12"/>
      <c r="Z220" s="4"/>
      <c r="AA220" s="13">
        <f>IFERROR(Table1[[#This Row],[كمية الأنتاج بالقطعة]]/(Table1[[#This Row],[كمية الأنتاج بالقطعة]]+Z220+Y220),"")</f>
        <v>1</v>
      </c>
      <c r="AB220" s="4"/>
      <c r="AC220" s="51"/>
    </row>
    <row r="221" spans="1:29" s="20" customFormat="1" ht="15.75" customHeight="1">
      <c r="A221" s="50">
        <v>43527</v>
      </c>
      <c r="B221" s="3">
        <v>5270</v>
      </c>
      <c r="C221" s="4" t="str">
        <f>IFERROR(VLOOKUP(B221,المنتجات!$A:$B,2,0),"")</f>
        <v/>
      </c>
      <c r="D221" s="4" t="str">
        <f>IFERROR(VLOOKUP(B221,المنتجات!$A:$C,3,0),"")</f>
        <v/>
      </c>
      <c r="E221" s="5">
        <v>30</v>
      </c>
      <c r="F221" s="4">
        <f>IFERROR(VLOOKUP(E221,العاملين!$A$1:$C$80,2,0),"")</f>
        <v>0</v>
      </c>
      <c r="G221" s="4">
        <f>IFERROR(VLOOKUP(Table1[[#This Row],[كود العامل]],العاملين!$A:$C,3,FALSE),"")</f>
        <v>0</v>
      </c>
      <c r="H221" s="5">
        <v>52</v>
      </c>
      <c r="I221" s="6" t="str">
        <f>IFERROR(VLOOKUP(Table1[[#This Row],[كود الصنف]],المنتجات!$D:$E,2,0),"")</f>
        <v/>
      </c>
      <c r="J221" s="6" t="str">
        <f>IFERROR(VLOOKUP(H221,المنتجات!$D:$G,4,0),"")</f>
        <v/>
      </c>
      <c r="K221" s="7">
        <v>33</v>
      </c>
      <c r="L221" s="7"/>
      <c r="M221" s="8" t="e">
        <f>IF(VLOOKUP(Table1[[#This Row],[كود الصنف]],المنتجات!$D:$K,8,0)=0,"",(VLOOKUP(Table1[[#This Row],[كود الصنف]],المنتجات!$D:$K,8,0)))</f>
        <v>#N/A</v>
      </c>
      <c r="N221" s="7">
        <f>IFERROR((Table1[[#This Row],[كمية الخامات بالكيلو]]/Table1[[#This Row],[وزن القطعة]])-Table1[[#This Row],[كمية الأنتاج بالقطعة]],0)</f>
        <v>0</v>
      </c>
      <c r="O221" s="9" t="s">
        <v>51</v>
      </c>
      <c r="P221" s="3">
        <v>200</v>
      </c>
      <c r="Q221" s="5">
        <v>20</v>
      </c>
      <c r="R221" s="10"/>
      <c r="S221" s="10">
        <v>5</v>
      </c>
      <c r="T221" s="10">
        <v>10</v>
      </c>
      <c r="U221" s="10"/>
      <c r="V221" s="10">
        <f t="shared" si="3"/>
        <v>35</v>
      </c>
      <c r="W221" s="10">
        <f>IFERROR(Table1[[#This Row],[اجمالى وقت التشغيل بالدقايق]]-Table1[[#This Row],[اجمالى وقت التوقف بالدقيقة]],"0")</f>
        <v>165</v>
      </c>
      <c r="X221" s="11">
        <f>IFERROR((Table1[[#This Row],[كمية الأنتاج بالقطعة]]*Table1[[#This Row],[الزمن المعيارى لانتاج القطعة الواحدة بالدقيقة]])/W221,0%)</f>
        <v>0</v>
      </c>
      <c r="Y221" s="12"/>
      <c r="Z221" s="4"/>
      <c r="AA221" s="13">
        <f>IFERROR(Table1[[#This Row],[كمية الأنتاج بالقطعة]]/(Table1[[#This Row],[كمية الأنتاج بالقطعة]]+Z221+Y221),"")</f>
        <v>1</v>
      </c>
      <c r="AB221" s="4"/>
      <c r="AC221" s="51"/>
    </row>
    <row r="222" spans="1:29" s="20" customFormat="1" ht="15.75" customHeight="1">
      <c r="A222" s="50">
        <v>43527</v>
      </c>
      <c r="B222" s="3">
        <v>5270</v>
      </c>
      <c r="C222" s="4" t="str">
        <f>IFERROR(VLOOKUP(B222,المنتجات!$A:$B,2,0),"")</f>
        <v/>
      </c>
      <c r="D222" s="4" t="str">
        <f>IFERROR(VLOOKUP(B222,المنتجات!$A:$C,3,0),"")</f>
        <v/>
      </c>
      <c r="E222" s="5">
        <v>30</v>
      </c>
      <c r="F222" s="4">
        <f>IFERROR(VLOOKUP(E222,العاملين!$A$1:$C$80,2,0),"")</f>
        <v>0</v>
      </c>
      <c r="G222" s="4">
        <f>IFERROR(VLOOKUP(Table1[[#This Row],[كود العامل]],العاملين!$A:$C,3,FALSE),"")</f>
        <v>0</v>
      </c>
      <c r="H222" s="5">
        <v>54</v>
      </c>
      <c r="I222" s="6" t="str">
        <f>IFERROR(VLOOKUP(Table1[[#This Row],[كود الصنف]],المنتجات!$D:$E,2,0),"")</f>
        <v/>
      </c>
      <c r="J222" s="6" t="str">
        <f>IFERROR(VLOOKUP(H222,المنتجات!$D:$G,4,0),"")</f>
        <v/>
      </c>
      <c r="K222" s="7">
        <v>29</v>
      </c>
      <c r="L222" s="7"/>
      <c r="M222" s="8" t="e">
        <f>IF(VLOOKUP(Table1[[#This Row],[كود الصنف]],المنتجات!$D:$K,8,0)=0,"",(VLOOKUP(Table1[[#This Row],[كود الصنف]],المنتجات!$D:$K,8,0)))</f>
        <v>#N/A</v>
      </c>
      <c r="N222" s="7">
        <f>IFERROR((Table1[[#This Row],[كمية الخامات بالكيلو]]/Table1[[#This Row],[وزن القطعة]])-Table1[[#This Row],[كمية الأنتاج بالقطعة]],0)</f>
        <v>0</v>
      </c>
      <c r="O222" s="9" t="s">
        <v>51</v>
      </c>
      <c r="P222" s="3">
        <v>200</v>
      </c>
      <c r="Q222" s="5">
        <v>20</v>
      </c>
      <c r="R222" s="10"/>
      <c r="S222" s="10">
        <v>5</v>
      </c>
      <c r="T222" s="10">
        <v>10</v>
      </c>
      <c r="U222" s="10"/>
      <c r="V222" s="10">
        <f t="shared" si="3"/>
        <v>35</v>
      </c>
      <c r="W222" s="10">
        <f>IFERROR(Table1[[#This Row],[اجمالى وقت التشغيل بالدقايق]]-Table1[[#This Row],[اجمالى وقت التوقف بالدقيقة]],"0")</f>
        <v>165</v>
      </c>
      <c r="X222" s="11">
        <f>IFERROR((Table1[[#This Row],[كمية الأنتاج بالقطعة]]*Table1[[#This Row],[الزمن المعيارى لانتاج القطعة الواحدة بالدقيقة]])/W222,0%)</f>
        <v>0</v>
      </c>
      <c r="Y222" s="12"/>
      <c r="Z222" s="4"/>
      <c r="AA222" s="13">
        <f>IFERROR(Table1[[#This Row],[كمية الأنتاج بالقطعة]]/(Table1[[#This Row],[كمية الأنتاج بالقطعة]]+Z222+Y222),"")</f>
        <v>1</v>
      </c>
      <c r="AB222" s="4"/>
      <c r="AC222" s="51"/>
    </row>
    <row r="223" spans="1:29" s="20" customFormat="1" ht="15.75" hidden="1" customHeight="1">
      <c r="A223" s="50">
        <v>43527</v>
      </c>
      <c r="B223" s="3">
        <v>5290</v>
      </c>
      <c r="C223" s="4" t="str">
        <f>IFERROR(VLOOKUP(B223,المنتجات!$A:$B,2,0),"")</f>
        <v/>
      </c>
      <c r="D223" s="4" t="str">
        <f>IFERROR(VLOOKUP(B223,المنتجات!$A:$C,3,0),"")</f>
        <v/>
      </c>
      <c r="E223" s="5">
        <v>32</v>
      </c>
      <c r="F223" s="4">
        <f>IFERROR(VLOOKUP(E223,العاملين!$A$1:$C$80,2,0),"")</f>
        <v>0</v>
      </c>
      <c r="G223" s="4">
        <f>IFERROR(VLOOKUP(Table1[[#This Row],[كود العامل]],العاملين!$A:$C,3,FALSE),"")</f>
        <v>0</v>
      </c>
      <c r="H223" s="5">
        <v>65</v>
      </c>
      <c r="I223" s="6" t="str">
        <f>IFERROR(VLOOKUP(Table1[[#This Row],[كود الصنف]],المنتجات!$D:$E,2,0),"")</f>
        <v/>
      </c>
      <c r="J223" s="6" t="str">
        <f>IFERROR(VLOOKUP(H223,المنتجات!$D:$G,4,0),"")</f>
        <v/>
      </c>
      <c r="K223" s="7">
        <v>2304</v>
      </c>
      <c r="L223" s="7"/>
      <c r="M223" s="8" t="e">
        <f>IF(VLOOKUP(Table1[[#This Row],[كود الصنف]],المنتجات!$D:$K,8,0)=0,"",(VLOOKUP(Table1[[#This Row],[كود الصنف]],المنتجات!$D:$K,8,0)))</f>
        <v>#N/A</v>
      </c>
      <c r="N223" s="7">
        <f>IFERROR((Table1[[#This Row],[كمية الخامات بالكيلو]]/Table1[[#This Row],[وزن القطعة]])-Table1[[#This Row],[كمية الأنتاج بالقطعة]],0)</f>
        <v>0</v>
      </c>
      <c r="O223" s="9" t="s">
        <v>51</v>
      </c>
      <c r="P223" s="26">
        <f>IFERROR(VLOOKUP(Table1[[#This Row],[كود العامل]],العاملين!$A$1:$D$100,4,0),"")</f>
        <v>0</v>
      </c>
      <c r="Q223" s="5">
        <f>IF(Table1[[#This Row],[كود العامل]]&gt;0,60,"")</f>
        <v>60</v>
      </c>
      <c r="R223" s="10"/>
      <c r="S223" s="10">
        <v>0</v>
      </c>
      <c r="T223" s="10"/>
      <c r="U223" s="10"/>
      <c r="V223" s="10">
        <f t="shared" si="3"/>
        <v>60</v>
      </c>
      <c r="W223" s="10">
        <f>IFERROR(Table1[[#This Row],[اجمالى وقت التشغيل بالدقايق]]-Table1[[#This Row],[اجمالى وقت التوقف بالدقيقة]],"0")</f>
        <v>-60</v>
      </c>
      <c r="X223" s="11">
        <f>IFERROR((Table1[[#This Row],[كمية الأنتاج بالقطعة]]*Table1[[#This Row],[الزمن المعيارى لانتاج القطعة الواحدة بالدقيقة]])/W223,0%)</f>
        <v>0</v>
      </c>
      <c r="Y223" s="12"/>
      <c r="Z223" s="4"/>
      <c r="AA223" s="13">
        <f>IFERROR(Table1[[#This Row],[كمية الأنتاج بالقطعة]]/(Table1[[#This Row],[كمية الأنتاج بالقطعة]]+Z223+Y223),"")</f>
        <v>1</v>
      </c>
      <c r="AB223" s="4"/>
      <c r="AC223" s="51"/>
    </row>
    <row r="224" spans="1:29" s="20" customFormat="1" ht="15.75" hidden="1" customHeight="1">
      <c r="A224" s="50">
        <v>43527</v>
      </c>
      <c r="B224" s="3">
        <v>5291</v>
      </c>
      <c r="C224" s="4" t="str">
        <f>IFERROR(VLOOKUP(B224,المنتجات!$A:$B,2,0),"")</f>
        <v/>
      </c>
      <c r="D224" s="4" t="str">
        <f>IFERROR(VLOOKUP(B224,المنتجات!$A:$C,3,0),"")</f>
        <v/>
      </c>
      <c r="E224" s="5">
        <v>20</v>
      </c>
      <c r="F224" s="4">
        <f>IFERROR(VLOOKUP(E224,العاملين!$A$1:$C$80,2,0),"")</f>
        <v>0</v>
      </c>
      <c r="G224" s="4">
        <f>IFERROR(VLOOKUP(Table1[[#This Row],[كود العامل]],العاملين!$A:$C,3,FALSE),"")</f>
        <v>0</v>
      </c>
      <c r="H224" s="5">
        <v>60</v>
      </c>
      <c r="I224" s="6" t="str">
        <f>IFERROR(VLOOKUP(Table1[[#This Row],[كود الصنف]],المنتجات!$D:$E,2,0),"")</f>
        <v/>
      </c>
      <c r="J224" s="6" t="str">
        <f>IFERROR(VLOOKUP(H224,المنتجات!$D:$G,4,0),"")</f>
        <v/>
      </c>
      <c r="K224" s="7">
        <v>2304</v>
      </c>
      <c r="L224" s="7"/>
      <c r="M224" s="8" t="e">
        <f>IF(VLOOKUP(Table1[[#This Row],[كود الصنف]],المنتجات!$D:$K,8,0)=0,"",(VLOOKUP(Table1[[#This Row],[كود الصنف]],المنتجات!$D:$K,8,0)))</f>
        <v>#N/A</v>
      </c>
      <c r="N224" s="7">
        <f>IFERROR((Table1[[#This Row],[كمية الخامات بالكيلو]]/Table1[[#This Row],[وزن القطعة]])-Table1[[#This Row],[كمية الأنتاج بالقطعة]],0)</f>
        <v>0</v>
      </c>
      <c r="O224" s="9" t="s">
        <v>51</v>
      </c>
      <c r="P224" s="26">
        <f>IFERROR(VLOOKUP(Table1[[#This Row],[كود العامل]],العاملين!$A$1:$D$100,4,0),"")</f>
        <v>0</v>
      </c>
      <c r="Q224" s="5">
        <f>IF(Table1[[#This Row],[كود العامل]]&gt;0,60,"")</f>
        <v>60</v>
      </c>
      <c r="R224" s="10"/>
      <c r="S224" s="10"/>
      <c r="T224" s="10"/>
      <c r="U224" s="10"/>
      <c r="V224" s="10">
        <f t="shared" si="3"/>
        <v>60</v>
      </c>
      <c r="W224" s="10">
        <f>IFERROR(Table1[[#This Row],[اجمالى وقت التشغيل بالدقايق]]-Table1[[#This Row],[اجمالى وقت التوقف بالدقيقة]],"0")</f>
        <v>-60</v>
      </c>
      <c r="X224" s="11">
        <f>IFERROR((Table1[[#This Row],[كمية الأنتاج بالقطعة]]*Table1[[#This Row],[الزمن المعيارى لانتاج القطعة الواحدة بالدقيقة]])/W224,0%)</f>
        <v>0</v>
      </c>
      <c r="Y224" s="12"/>
      <c r="Z224" s="4"/>
      <c r="AA224" s="13">
        <f>IFERROR(Table1[[#This Row],[كمية الأنتاج بالقطعة]]/(Table1[[#This Row],[كمية الأنتاج بالقطعة]]+Z224+Y224),"")</f>
        <v>1</v>
      </c>
      <c r="AB224" s="4"/>
      <c r="AC224" s="51"/>
    </row>
    <row r="225" spans="1:29" s="20" customFormat="1" ht="15.75" hidden="1" customHeight="1">
      <c r="A225" s="50">
        <v>43527</v>
      </c>
      <c r="B225" s="3">
        <v>5300</v>
      </c>
      <c r="C225" s="4" t="str">
        <f>IFERROR(VLOOKUP(B225,المنتجات!$A:$B,2,0),"")</f>
        <v/>
      </c>
      <c r="D225" s="4" t="str">
        <f>IFERROR(VLOOKUP(B225,المنتجات!$A:$C,3,0),"")</f>
        <v/>
      </c>
      <c r="E225" s="5">
        <v>28</v>
      </c>
      <c r="F225" s="4">
        <f>IFERROR(VLOOKUP(E225,العاملين!$A$1:$C$80,2,0),"")</f>
        <v>0</v>
      </c>
      <c r="G225" s="4">
        <f>IFERROR(VLOOKUP(Table1[[#This Row],[كود العامل]],العاملين!$A:$C,3,FALSE),"")</f>
        <v>0</v>
      </c>
      <c r="H225" s="5">
        <v>60</v>
      </c>
      <c r="I225" s="6" t="str">
        <f>IFERROR(VLOOKUP(Table1[[#This Row],[كود الصنف]],المنتجات!$D:$E,2,0),"")</f>
        <v/>
      </c>
      <c r="J225" s="6" t="str">
        <f>IFERROR(VLOOKUP(H225,المنتجات!$D:$G,4,0),"")</f>
        <v/>
      </c>
      <c r="K225" s="7">
        <v>2304</v>
      </c>
      <c r="L225" s="7"/>
      <c r="M225" s="8" t="e">
        <f>IF(VLOOKUP(Table1[[#This Row],[كود الصنف]],المنتجات!$D:$K,8,0)=0,"",(VLOOKUP(Table1[[#This Row],[كود الصنف]],المنتجات!$D:$K,8,0)))</f>
        <v>#N/A</v>
      </c>
      <c r="N225" s="7">
        <f>IFERROR((Table1[[#This Row],[كمية الخامات بالكيلو]]/Table1[[#This Row],[وزن القطعة]])-Table1[[#This Row],[كمية الأنتاج بالقطعة]],0)</f>
        <v>0</v>
      </c>
      <c r="O225" s="9" t="s">
        <v>51</v>
      </c>
      <c r="P225" s="26">
        <f>IFERROR(VLOOKUP(Table1[[#This Row],[كود العامل]],العاملين!$A$1:$D$100,4,0),"")</f>
        <v>0</v>
      </c>
      <c r="Q225" s="5">
        <f>IF(Table1[[#This Row],[كود العامل]]&gt;0,60,"")</f>
        <v>60</v>
      </c>
      <c r="R225" s="10"/>
      <c r="S225" s="10"/>
      <c r="T225" s="10"/>
      <c r="U225" s="10"/>
      <c r="V225" s="10">
        <f t="shared" si="3"/>
        <v>60</v>
      </c>
      <c r="W225" s="10">
        <f>IFERROR(Table1[[#This Row],[اجمالى وقت التشغيل بالدقايق]]-Table1[[#This Row],[اجمالى وقت التوقف بالدقيقة]],"0")</f>
        <v>-60</v>
      </c>
      <c r="X225" s="11">
        <f>IFERROR((Table1[[#This Row],[كمية الأنتاج بالقطعة]]*Table1[[#This Row],[الزمن المعيارى لانتاج القطعة الواحدة بالدقيقة]])/W225,0%)</f>
        <v>0</v>
      </c>
      <c r="Y225" s="12"/>
      <c r="Z225" s="4"/>
      <c r="AA225" s="13">
        <f>IFERROR(Table1[[#This Row],[كمية الأنتاج بالقطعة]]/(Table1[[#This Row],[كمية الأنتاج بالقطعة]]+Z225+Y225),"")</f>
        <v>1</v>
      </c>
      <c r="AB225" s="4"/>
      <c r="AC225" s="51"/>
    </row>
    <row r="226" spans="1:29" s="20" customFormat="1" ht="15.75" hidden="1" customHeight="1">
      <c r="A226" s="50">
        <v>43527</v>
      </c>
      <c r="B226" s="3">
        <v>5301</v>
      </c>
      <c r="C226" s="4" t="str">
        <f>IFERROR(VLOOKUP(B226,المنتجات!$A:$B,2,0),"")</f>
        <v/>
      </c>
      <c r="D226" s="4" t="str">
        <f>IFERROR(VLOOKUP(B226,المنتجات!$A:$C,3,0),"")</f>
        <v/>
      </c>
      <c r="E226" s="5">
        <v>44</v>
      </c>
      <c r="F226" s="4">
        <f>IFERROR(VLOOKUP(E226,العاملين!$A$1:$C$80,2,0),"")</f>
        <v>0</v>
      </c>
      <c r="G226" s="4">
        <f>IFERROR(VLOOKUP(Table1[[#This Row],[كود العامل]],العاملين!$A:$C,3,FALSE),"")</f>
        <v>0</v>
      </c>
      <c r="H226" s="5">
        <v>62</v>
      </c>
      <c r="I226" s="6" t="str">
        <f>IFERROR(VLOOKUP(Table1[[#This Row],[كود الصنف]],المنتجات!$D:$E,2,0),"")</f>
        <v/>
      </c>
      <c r="J226" s="6" t="str">
        <f>IFERROR(VLOOKUP(H226,المنتجات!$D:$G,4,0),"")</f>
        <v/>
      </c>
      <c r="K226" s="7">
        <v>1300</v>
      </c>
      <c r="L226" s="7"/>
      <c r="M226" s="8" t="e">
        <f>IF(VLOOKUP(Table1[[#This Row],[كود الصنف]],المنتجات!$D:$K,8,0)=0,"",(VLOOKUP(Table1[[#This Row],[كود الصنف]],المنتجات!$D:$K,8,0)))</f>
        <v>#N/A</v>
      </c>
      <c r="N226" s="7">
        <f>IFERROR((Table1[[#This Row],[كمية الخامات بالكيلو]]/Table1[[#This Row],[وزن القطعة]])-Table1[[#This Row],[كمية الأنتاج بالقطعة]],0)</f>
        <v>0</v>
      </c>
      <c r="O226" s="9" t="s">
        <v>51</v>
      </c>
      <c r="P226" s="26">
        <f>IFERROR(VLOOKUP(Table1[[#This Row],[كود العامل]],العاملين!$A$1:$D$100,4,0),"")</f>
        <v>0</v>
      </c>
      <c r="Q226" s="5">
        <f>IF(Table1[[#This Row],[كود العامل]]&gt;0,60,"")</f>
        <v>60</v>
      </c>
      <c r="R226" s="10"/>
      <c r="S226" s="10"/>
      <c r="T226" s="10"/>
      <c r="U226" s="10"/>
      <c r="V226" s="10">
        <f t="shared" si="3"/>
        <v>60</v>
      </c>
      <c r="W226" s="10">
        <f>IFERROR(Table1[[#This Row],[اجمالى وقت التشغيل بالدقايق]]-Table1[[#This Row],[اجمالى وقت التوقف بالدقيقة]],"0")</f>
        <v>-60</v>
      </c>
      <c r="X226" s="11">
        <f>IFERROR((Table1[[#This Row],[كمية الأنتاج بالقطعة]]*Table1[[#This Row],[الزمن المعيارى لانتاج القطعة الواحدة بالدقيقة]])/W226,0%)</f>
        <v>0</v>
      </c>
      <c r="Y226" s="12"/>
      <c r="Z226" s="4"/>
      <c r="AA226" s="13">
        <f>IFERROR(Table1[[#This Row],[كمية الأنتاج بالقطعة]]/(Table1[[#This Row],[كمية الأنتاج بالقطعة]]+Z226+Y226),"")</f>
        <v>1</v>
      </c>
      <c r="AB226" s="4"/>
      <c r="AC226" s="51"/>
    </row>
    <row r="227" spans="1:29" s="20" customFormat="1" ht="15.75" hidden="1" customHeight="1">
      <c r="A227" s="50">
        <v>43527</v>
      </c>
      <c r="B227" s="3">
        <v>5302</v>
      </c>
      <c r="C227" s="4" t="str">
        <f>IFERROR(VLOOKUP(B227,المنتجات!$A:$B,2,0),"")</f>
        <v/>
      </c>
      <c r="D227" s="4" t="str">
        <f>IFERROR(VLOOKUP(B227,المنتجات!$A:$C,3,0),"")</f>
        <v/>
      </c>
      <c r="E227" s="5"/>
      <c r="F227" s="4" t="str">
        <f>IFERROR(VLOOKUP(E227,العاملين!$A$1:$C$80,2,0),"")</f>
        <v/>
      </c>
      <c r="G227" s="4" t="str">
        <f>IFERROR(VLOOKUP(Table1[[#This Row],[كود العامل]],العاملين!$A:$C,3,FALSE),"")</f>
        <v/>
      </c>
      <c r="H227" s="5"/>
      <c r="I227" s="6" t="str">
        <f>IFERROR(VLOOKUP(Table1[[#This Row],[كود الصنف]],المنتجات!$D:$E,2,0),"")</f>
        <v/>
      </c>
      <c r="J227" s="6" t="str">
        <f>IFERROR(VLOOKUP(H227,المنتجات!$D:$G,4,0),"")</f>
        <v/>
      </c>
      <c r="K227" s="7"/>
      <c r="L227" s="7"/>
      <c r="M227" s="8" t="e">
        <f>IF(VLOOKUP(Table1[[#This Row],[كود الصنف]],المنتجات!$D:$K,8,0)=0,"",(VLOOKUP(Table1[[#This Row],[كود الصنف]],المنتجات!$D:$K,8,0)))</f>
        <v>#N/A</v>
      </c>
      <c r="N227" s="7">
        <f>IFERROR((Table1[[#This Row],[كمية الخامات بالكيلو]]/Table1[[#This Row],[وزن القطعة]])-Table1[[#This Row],[كمية الأنتاج بالقطعة]],0)</f>
        <v>0</v>
      </c>
      <c r="O227" s="9" t="s">
        <v>51</v>
      </c>
      <c r="P227" s="3"/>
      <c r="Q227" s="5"/>
      <c r="R227" s="10"/>
      <c r="S227" s="10"/>
      <c r="T227" s="10"/>
      <c r="U227" s="10"/>
      <c r="V227" s="10">
        <f t="shared" si="3"/>
        <v>0</v>
      </c>
      <c r="W227" s="10">
        <f>IFERROR(Table1[[#This Row],[اجمالى وقت التشغيل بالدقايق]]-Table1[[#This Row],[اجمالى وقت التوقف بالدقيقة]],"0")</f>
        <v>0</v>
      </c>
      <c r="X227" s="11">
        <f>IFERROR((Table1[[#This Row],[كمية الأنتاج بالقطعة]]*Table1[[#This Row],[الزمن المعيارى لانتاج القطعة الواحدة بالدقيقة]])/W227,0%)</f>
        <v>0</v>
      </c>
      <c r="Y227" s="12"/>
      <c r="Z227" s="4"/>
      <c r="AA227" s="13" t="str">
        <f>IFERROR(Table1[[#This Row],[كمية الأنتاج بالقطعة]]/(Table1[[#This Row],[كمية الأنتاج بالقطعة]]+Z227+Y227),"")</f>
        <v/>
      </c>
      <c r="AB227" s="4"/>
      <c r="AC227" s="51"/>
    </row>
    <row r="228" spans="1:29" s="20" customFormat="1" ht="15.75" hidden="1" customHeight="1">
      <c r="A228" s="50">
        <v>43527</v>
      </c>
      <c r="B228" s="3">
        <v>5310</v>
      </c>
      <c r="C228" s="4" t="str">
        <f>IFERROR(VLOOKUP(B228,المنتجات!$A:$B,2,0),"")</f>
        <v/>
      </c>
      <c r="D228" s="4" t="str">
        <f>IFERROR(VLOOKUP(B228,المنتجات!$A:$C,3,0),"")</f>
        <v/>
      </c>
      <c r="E228" s="5">
        <v>36</v>
      </c>
      <c r="F228" s="4">
        <f>IFERROR(VLOOKUP(E228,العاملين!$A$1:$C$80,2,0),"")</f>
        <v>0</v>
      </c>
      <c r="G228" s="4">
        <f>IFERROR(VLOOKUP(Table1[[#This Row],[كود العامل]],العاملين!$A:$C,3,FALSE),"")</f>
        <v>0</v>
      </c>
      <c r="H228" s="5">
        <v>63</v>
      </c>
      <c r="I228" s="6" t="str">
        <f>IFERROR(VLOOKUP(Table1[[#This Row],[كود الصنف]],المنتجات!$D:$E,2,0),"")</f>
        <v/>
      </c>
      <c r="J228" s="6" t="str">
        <f>IFERROR(VLOOKUP(H228,المنتجات!$D:$G,4,0),"")</f>
        <v/>
      </c>
      <c r="K228" s="7">
        <v>400</v>
      </c>
      <c r="L228" s="7"/>
      <c r="M228" s="8" t="e">
        <f>IF(VLOOKUP(Table1[[#This Row],[كود الصنف]],المنتجات!$D:$K,8,0)=0,"",(VLOOKUP(Table1[[#This Row],[كود الصنف]],المنتجات!$D:$K,8,0)))</f>
        <v>#N/A</v>
      </c>
      <c r="N228" s="7">
        <f>IFERROR((Table1[[#This Row],[كمية الخامات بالكيلو]]/Table1[[#This Row],[وزن القطعة]])-Table1[[#This Row],[كمية الأنتاج بالقطعة]],0)</f>
        <v>0</v>
      </c>
      <c r="O228" s="9" t="s">
        <v>51</v>
      </c>
      <c r="P228" s="3">
        <v>300</v>
      </c>
      <c r="Q228" s="5">
        <v>30</v>
      </c>
      <c r="R228" s="10"/>
      <c r="S228" s="10">
        <v>10</v>
      </c>
      <c r="T228" s="10">
        <v>10</v>
      </c>
      <c r="U228" s="10"/>
      <c r="V228" s="10">
        <f t="shared" si="3"/>
        <v>50</v>
      </c>
      <c r="W228" s="10">
        <f>IFERROR(Table1[[#This Row],[اجمالى وقت التشغيل بالدقايق]]-Table1[[#This Row],[اجمالى وقت التوقف بالدقيقة]],"0")</f>
        <v>250</v>
      </c>
      <c r="X228" s="11">
        <f>IFERROR((Table1[[#This Row],[كمية الأنتاج بالقطعة]]*Table1[[#This Row],[الزمن المعيارى لانتاج القطعة الواحدة بالدقيقة]])/W228,0%)</f>
        <v>0</v>
      </c>
      <c r="Y228" s="12"/>
      <c r="Z228" s="4"/>
      <c r="AA228" s="13">
        <f>IFERROR(Table1[[#This Row],[كمية الأنتاج بالقطعة]]/(Table1[[#This Row],[كمية الأنتاج بالقطعة]]+Z228+Y228),"")</f>
        <v>1</v>
      </c>
      <c r="AB228" s="4"/>
      <c r="AC228" s="51"/>
    </row>
    <row r="229" spans="1:29" s="20" customFormat="1" ht="15.75" hidden="1" customHeight="1">
      <c r="A229" s="50">
        <v>43527</v>
      </c>
      <c r="B229" s="3">
        <v>5310</v>
      </c>
      <c r="C229" s="4" t="str">
        <f>IFERROR(VLOOKUP(B229,المنتجات!$A:$B,2,0),"")</f>
        <v/>
      </c>
      <c r="D229" s="4" t="str">
        <f>IFERROR(VLOOKUP(B229,المنتجات!$A:$C,3,0),"")</f>
        <v/>
      </c>
      <c r="E229" s="5">
        <v>36</v>
      </c>
      <c r="F229" s="4">
        <f>IFERROR(VLOOKUP(E229,العاملين!$A$1:$C$80,2,0),"")</f>
        <v>0</v>
      </c>
      <c r="G229" s="4">
        <f>IFERROR(VLOOKUP(Table1[[#This Row],[كود العامل]],العاملين!$A:$C,3,FALSE),"")</f>
        <v>0</v>
      </c>
      <c r="H229" s="5">
        <v>65</v>
      </c>
      <c r="I229" s="6" t="str">
        <f>IFERROR(VLOOKUP(Table1[[#This Row],[كود الصنف]],المنتجات!$D:$E,2,0),"")</f>
        <v/>
      </c>
      <c r="J229" s="6" t="str">
        <f>IFERROR(VLOOKUP(H229,المنتجات!$D:$G,4,0),"")</f>
        <v/>
      </c>
      <c r="K229" s="7">
        <v>370</v>
      </c>
      <c r="L229" s="7"/>
      <c r="M229" s="8" t="e">
        <f>IF(VLOOKUP(Table1[[#This Row],[كود الصنف]],المنتجات!$D:$K,8,0)=0,"",(VLOOKUP(Table1[[#This Row],[كود الصنف]],المنتجات!$D:$K,8,0)))</f>
        <v>#N/A</v>
      </c>
      <c r="N229" s="7">
        <f>IFERROR((Table1[[#This Row],[كمية الخامات بالكيلو]]/Table1[[#This Row],[وزن القطعة]])-Table1[[#This Row],[كمية الأنتاج بالقطعة]],0)</f>
        <v>0</v>
      </c>
      <c r="O229" s="9" t="s">
        <v>51</v>
      </c>
      <c r="P229" s="3">
        <v>300</v>
      </c>
      <c r="Q229" s="5">
        <v>30</v>
      </c>
      <c r="R229" s="10"/>
      <c r="S229" s="10"/>
      <c r="T229" s="10"/>
      <c r="U229" s="10"/>
      <c r="V229" s="10">
        <f t="shared" si="3"/>
        <v>30</v>
      </c>
      <c r="W229" s="10">
        <f>IFERROR(Table1[[#This Row],[اجمالى وقت التشغيل بالدقايق]]-Table1[[#This Row],[اجمالى وقت التوقف بالدقيقة]],"0")</f>
        <v>270</v>
      </c>
      <c r="X229" s="11">
        <f>IFERROR((Table1[[#This Row],[كمية الأنتاج بالقطعة]]*Table1[[#This Row],[الزمن المعيارى لانتاج القطعة الواحدة بالدقيقة]])/W229,0%)</f>
        <v>0</v>
      </c>
      <c r="Y229" s="12"/>
      <c r="Z229" s="4"/>
      <c r="AA229" s="13">
        <f>IFERROR(Table1[[#This Row],[كمية الأنتاج بالقطعة]]/(Table1[[#This Row],[كمية الأنتاج بالقطعة]]+Z229+Y229),"")</f>
        <v>1</v>
      </c>
      <c r="AB229" s="4"/>
      <c r="AC229" s="51"/>
    </row>
    <row r="230" spans="1:29" s="20" customFormat="1" ht="15.75" hidden="1" customHeight="1">
      <c r="A230" s="50">
        <v>43527</v>
      </c>
      <c r="B230" s="3">
        <v>5360</v>
      </c>
      <c r="C230" s="4" t="str">
        <f>IFERROR(VLOOKUP(B230,المنتجات!$A:$B,2,0),"")</f>
        <v/>
      </c>
      <c r="D230" s="4" t="str">
        <f>IFERROR(VLOOKUP(B230,المنتجات!$A:$C,3,0),"")</f>
        <v/>
      </c>
      <c r="E230" s="5">
        <v>2</v>
      </c>
      <c r="F230" s="4">
        <f>IFERROR(VLOOKUP(E230,العاملين!$A$1:$C$80,2,0),"")</f>
        <v>0</v>
      </c>
      <c r="G230" s="4">
        <f>IFERROR(VLOOKUP(Table1[[#This Row],[كود العامل]],العاملين!$A:$C,3,FALSE),"")</f>
        <v>0</v>
      </c>
      <c r="H230" s="5">
        <v>76</v>
      </c>
      <c r="I230" s="6" t="str">
        <f>IFERROR(VLOOKUP(Table1[[#This Row],[كود الصنف]],المنتجات!$D:$E,2,0),"")</f>
        <v/>
      </c>
      <c r="J230" s="6" t="str">
        <f>IFERROR(VLOOKUP(H230,المنتجات!$D:$G,4,0),"")</f>
        <v/>
      </c>
      <c r="K230" s="7">
        <v>10700</v>
      </c>
      <c r="L230" s="7"/>
      <c r="M230" s="8" t="e">
        <f>IF(VLOOKUP(Table1[[#This Row],[كود الصنف]],المنتجات!$D:$K,8,0)=0,"",(VLOOKUP(Table1[[#This Row],[كود الصنف]],المنتجات!$D:$K,8,0)))</f>
        <v>#N/A</v>
      </c>
      <c r="N230" s="7">
        <f>IFERROR((Table1[[#This Row],[كمية الخامات بالكيلو]]/Table1[[#This Row],[وزن القطعة]])-Table1[[#This Row],[كمية الأنتاج بالقطعة]],0)</f>
        <v>0</v>
      </c>
      <c r="O230" s="9" t="s">
        <v>51</v>
      </c>
      <c r="P230" s="3">
        <v>300</v>
      </c>
      <c r="Q230" s="5">
        <v>30</v>
      </c>
      <c r="R230" s="10">
        <v>20</v>
      </c>
      <c r="S230" s="10">
        <v>10</v>
      </c>
      <c r="T230" s="10">
        <v>5</v>
      </c>
      <c r="U230" s="10"/>
      <c r="V230" s="10">
        <f t="shared" si="3"/>
        <v>65</v>
      </c>
      <c r="W230" s="10">
        <f>IFERROR(Table1[[#This Row],[اجمالى وقت التشغيل بالدقايق]]-Table1[[#This Row],[اجمالى وقت التوقف بالدقيقة]],"0")</f>
        <v>235</v>
      </c>
      <c r="X230" s="11">
        <f>IFERROR((Table1[[#This Row],[كمية الأنتاج بالقطعة]]*Table1[[#This Row],[الزمن المعيارى لانتاج القطعة الواحدة بالدقيقة]])/W230,0%)</f>
        <v>0</v>
      </c>
      <c r="Y230" s="12"/>
      <c r="Z230" s="4"/>
      <c r="AA230" s="13">
        <f>IFERROR(Table1[[#This Row],[كمية الأنتاج بالقطعة]]/(Table1[[#This Row],[كمية الأنتاج بالقطعة]]+Z230+Y230),"")</f>
        <v>1</v>
      </c>
      <c r="AB230" s="4" t="s">
        <v>94</v>
      </c>
      <c r="AC230" s="51"/>
    </row>
    <row r="231" spans="1:29" s="20" customFormat="1" ht="15.75" hidden="1" customHeight="1">
      <c r="A231" s="50">
        <v>43527</v>
      </c>
      <c r="B231" s="3">
        <v>5360</v>
      </c>
      <c r="C231" s="4" t="str">
        <f>IFERROR(VLOOKUP(B231,المنتجات!$A:$B,2,0),"")</f>
        <v/>
      </c>
      <c r="D231" s="4" t="str">
        <f>IFERROR(VLOOKUP(B231,المنتجات!$A:$C,3,0),"")</f>
        <v/>
      </c>
      <c r="E231" s="5">
        <v>48</v>
      </c>
      <c r="F231" s="4">
        <f>IFERROR(VLOOKUP(E231,العاملين!$A$1:$C$80,2,0),"")</f>
        <v>0</v>
      </c>
      <c r="G231" s="4">
        <f>IFERROR(VLOOKUP(Table1[[#This Row],[كود العامل]],العاملين!$A:$C,3,FALSE),"")</f>
        <v>0</v>
      </c>
      <c r="H231" s="5">
        <v>90</v>
      </c>
      <c r="I231" s="6" t="str">
        <f>IFERROR(VLOOKUP(Table1[[#This Row],[كود الصنف]],المنتجات!$D:$E,2,0),"")</f>
        <v/>
      </c>
      <c r="J231" s="6" t="str">
        <f>IFERROR(VLOOKUP(H231,المنتجات!$D:$G,4,0),"")</f>
        <v/>
      </c>
      <c r="K231" s="7">
        <v>10700</v>
      </c>
      <c r="L231" s="7"/>
      <c r="M231" s="8" t="e">
        <f>IF(VLOOKUP(Table1[[#This Row],[كود الصنف]],المنتجات!$D:$K,8,0)=0,"",(VLOOKUP(Table1[[#This Row],[كود الصنف]],المنتجات!$D:$K,8,0)))</f>
        <v>#N/A</v>
      </c>
      <c r="N231" s="7">
        <f>IFERROR((Table1[[#This Row],[كمية الخامات بالكيلو]]/Table1[[#This Row],[وزن القطعة]])-Table1[[#This Row],[كمية الأنتاج بالقطعة]],0)</f>
        <v>0</v>
      </c>
      <c r="O231" s="9" t="s">
        <v>51</v>
      </c>
      <c r="P231" s="3">
        <v>300</v>
      </c>
      <c r="Q231" s="5">
        <v>30</v>
      </c>
      <c r="R231" s="10">
        <v>20</v>
      </c>
      <c r="S231" s="10">
        <v>10</v>
      </c>
      <c r="T231" s="10">
        <v>5</v>
      </c>
      <c r="U231" s="10"/>
      <c r="V231" s="10">
        <f t="shared" si="3"/>
        <v>65</v>
      </c>
      <c r="W231" s="10">
        <f>IFERROR(Table1[[#This Row],[اجمالى وقت التشغيل بالدقايق]]-Table1[[#This Row],[اجمالى وقت التوقف بالدقيقة]],"0")</f>
        <v>235</v>
      </c>
      <c r="X231" s="11">
        <f>IFERROR((Table1[[#This Row],[كمية الأنتاج بالقطعة]]*Table1[[#This Row],[الزمن المعيارى لانتاج القطعة الواحدة بالدقيقة]])/W231,0%)</f>
        <v>0</v>
      </c>
      <c r="Y231" s="12"/>
      <c r="Z231" s="4"/>
      <c r="AA231" s="13">
        <f>IFERROR(Table1[[#This Row],[كمية الأنتاج بالقطعة]]/(Table1[[#This Row],[كمية الأنتاج بالقطعة]]+Z231+Y231),"")</f>
        <v>1</v>
      </c>
      <c r="AB231" s="4" t="s">
        <v>94</v>
      </c>
      <c r="AC231" s="51"/>
    </row>
    <row r="232" spans="1:29" s="20" customFormat="1" ht="15.75" hidden="1" customHeight="1">
      <c r="A232" s="50">
        <v>43527</v>
      </c>
      <c r="B232" s="3">
        <v>5360</v>
      </c>
      <c r="C232" s="4" t="str">
        <f>IFERROR(VLOOKUP(B232,المنتجات!$A:$B,2,0),"")</f>
        <v/>
      </c>
      <c r="D232" s="4" t="str">
        <f>IFERROR(VLOOKUP(B232,المنتجات!$A:$C,3,0),"")</f>
        <v/>
      </c>
      <c r="E232" s="5">
        <v>4</v>
      </c>
      <c r="F232" s="4">
        <f>IFERROR(VLOOKUP(E232,العاملين!$A$1:$C$80,2,0),"")</f>
        <v>0</v>
      </c>
      <c r="G232" s="4">
        <f>IFERROR(VLOOKUP(Table1[[#This Row],[كود العامل]],العاملين!$A:$C,3,FALSE),"")</f>
        <v>0</v>
      </c>
      <c r="H232" s="5">
        <v>74</v>
      </c>
      <c r="I232" s="6" t="str">
        <f>IFERROR(VLOOKUP(Table1[[#This Row],[كود الصنف]],المنتجات!$D:$E,2,0),"")</f>
        <v/>
      </c>
      <c r="J232" s="6" t="str">
        <f>IFERROR(VLOOKUP(H232,المنتجات!$D:$G,4,0),"")</f>
        <v/>
      </c>
      <c r="K232" s="7">
        <v>1050</v>
      </c>
      <c r="L232" s="7"/>
      <c r="M232" s="8" t="e">
        <f>IF(VLOOKUP(Table1[[#This Row],[كود الصنف]],المنتجات!$D:$K,8,0)=0,"",(VLOOKUP(Table1[[#This Row],[كود الصنف]],المنتجات!$D:$K,8,0)))</f>
        <v>#N/A</v>
      </c>
      <c r="N232" s="7">
        <f>IFERROR((Table1[[#This Row],[كمية الخامات بالكيلو]]/Table1[[#This Row],[وزن القطعة]])-Table1[[#This Row],[كمية الأنتاج بالقطعة]],0)</f>
        <v>0</v>
      </c>
      <c r="O232" s="9" t="s">
        <v>51</v>
      </c>
      <c r="P232" s="3">
        <v>100</v>
      </c>
      <c r="Q232" s="5">
        <v>30</v>
      </c>
      <c r="R232" s="10"/>
      <c r="S232" s="10"/>
      <c r="T232" s="10"/>
      <c r="U232" s="10"/>
      <c r="V232" s="10">
        <f t="shared" si="3"/>
        <v>30</v>
      </c>
      <c r="W232" s="10">
        <f>IFERROR(Table1[[#This Row],[اجمالى وقت التشغيل بالدقايق]]-Table1[[#This Row],[اجمالى وقت التوقف بالدقيقة]],"0")</f>
        <v>70</v>
      </c>
      <c r="X232" s="11">
        <f>IFERROR((Table1[[#This Row],[كمية الأنتاج بالقطعة]]*Table1[[#This Row],[الزمن المعيارى لانتاج القطعة الواحدة بالدقيقة]])/W232,0%)</f>
        <v>0</v>
      </c>
      <c r="Y232" s="12"/>
      <c r="Z232" s="4"/>
      <c r="AA232" s="13">
        <f>IFERROR(Table1[[#This Row],[كمية الأنتاج بالقطعة]]/(Table1[[#This Row],[كمية الأنتاج بالقطعة]]+Z232+Y232),"")</f>
        <v>1</v>
      </c>
      <c r="AB232" s="4" t="s">
        <v>94</v>
      </c>
      <c r="AC232" s="51"/>
    </row>
    <row r="233" spans="1:29" s="20" customFormat="1" ht="15.75" hidden="1" customHeight="1">
      <c r="A233" s="50">
        <v>43527</v>
      </c>
      <c r="B233" s="3">
        <v>5360</v>
      </c>
      <c r="C233" s="4" t="str">
        <f>IFERROR(VLOOKUP(B233,المنتجات!$A:$B,2,0),"")</f>
        <v/>
      </c>
      <c r="D233" s="4" t="str">
        <f>IFERROR(VLOOKUP(B233,المنتجات!$A:$C,3,0),"")</f>
        <v/>
      </c>
      <c r="E233" s="5">
        <v>4</v>
      </c>
      <c r="F233" s="4">
        <f>IFERROR(VLOOKUP(E233,العاملين!$A$1:$C$80,2,0),"")</f>
        <v>0</v>
      </c>
      <c r="G233" s="4">
        <f>IFERROR(VLOOKUP(Table1[[#This Row],[كود العامل]],العاملين!$A:$C,3,FALSE),"")</f>
        <v>0</v>
      </c>
      <c r="H233" s="5">
        <v>76</v>
      </c>
      <c r="I233" s="6" t="str">
        <f>IFERROR(VLOOKUP(Table1[[#This Row],[كود الصنف]],المنتجات!$D:$E,2,0),"")</f>
        <v/>
      </c>
      <c r="J233" s="6" t="str">
        <f>IFERROR(VLOOKUP(H233,المنتجات!$D:$G,4,0),"")</f>
        <v/>
      </c>
      <c r="K233" s="7">
        <v>10700</v>
      </c>
      <c r="L233" s="7"/>
      <c r="M233" s="8" t="e">
        <f>IF(VLOOKUP(Table1[[#This Row],[كود الصنف]],المنتجات!$D:$K,8,0)=0,"",(VLOOKUP(Table1[[#This Row],[كود الصنف]],المنتجات!$D:$K,8,0)))</f>
        <v>#N/A</v>
      </c>
      <c r="N233" s="7">
        <f>IFERROR((Table1[[#This Row],[كمية الخامات بالكيلو]]/Table1[[#This Row],[وزن القطعة]])-Table1[[#This Row],[كمية الأنتاج بالقطعة]],0)</f>
        <v>0</v>
      </c>
      <c r="O233" s="9" t="s">
        <v>51</v>
      </c>
      <c r="P233" s="3">
        <v>500</v>
      </c>
      <c r="Q233" s="5">
        <v>30</v>
      </c>
      <c r="R233" s="10">
        <v>20</v>
      </c>
      <c r="S233" s="10">
        <v>10</v>
      </c>
      <c r="T233" s="10">
        <v>5</v>
      </c>
      <c r="U233" s="10"/>
      <c r="V233" s="10">
        <f t="shared" si="3"/>
        <v>65</v>
      </c>
      <c r="W233" s="10">
        <f>IFERROR(Table1[[#This Row],[اجمالى وقت التشغيل بالدقايق]]-Table1[[#This Row],[اجمالى وقت التوقف بالدقيقة]],"0")</f>
        <v>435</v>
      </c>
      <c r="X233" s="11">
        <f>IFERROR((Table1[[#This Row],[كمية الأنتاج بالقطعة]]*Table1[[#This Row],[الزمن المعيارى لانتاج القطعة الواحدة بالدقيقة]])/W233,0%)</f>
        <v>0</v>
      </c>
      <c r="Y233" s="12"/>
      <c r="Z233" s="4"/>
      <c r="AA233" s="13">
        <f>IFERROR(Table1[[#This Row],[كمية الأنتاج بالقطعة]]/(Table1[[#This Row],[كمية الأنتاج بالقطعة]]+Z233+Y233),"")</f>
        <v>1</v>
      </c>
      <c r="AB233" s="4" t="s">
        <v>94</v>
      </c>
      <c r="AC233" s="51"/>
    </row>
    <row r="234" spans="1:29" s="20" customFormat="1" ht="15.75" hidden="1" customHeight="1">
      <c r="A234" s="50">
        <v>43527</v>
      </c>
      <c r="B234" s="3">
        <v>5360</v>
      </c>
      <c r="C234" s="4" t="str">
        <f>IFERROR(VLOOKUP(B234,المنتجات!$A:$B,2,0),"")</f>
        <v/>
      </c>
      <c r="D234" s="4" t="str">
        <f>IFERROR(VLOOKUP(B234,المنتجات!$A:$C,3,0),"")</f>
        <v/>
      </c>
      <c r="E234" s="5">
        <v>2</v>
      </c>
      <c r="F234" s="4">
        <f>IFERROR(VLOOKUP(E234,العاملين!$A$1:$C$80,2,0),"")</f>
        <v>0</v>
      </c>
      <c r="G234" s="4">
        <f>IFERROR(VLOOKUP(Table1[[#This Row],[كود العامل]],العاملين!$A:$C,3,FALSE),"")</f>
        <v>0</v>
      </c>
      <c r="H234" s="5">
        <v>74</v>
      </c>
      <c r="I234" s="6" t="str">
        <f>IFERROR(VLOOKUP(Table1[[#This Row],[كود الصنف]],المنتجات!$D:$E,2,0),"")</f>
        <v/>
      </c>
      <c r="J234" s="6" t="str">
        <f>IFERROR(VLOOKUP(H234,المنتجات!$D:$G,4,0),"")</f>
        <v/>
      </c>
      <c r="K234" s="7">
        <v>1050</v>
      </c>
      <c r="L234" s="7"/>
      <c r="M234" s="8" t="e">
        <f>IF(VLOOKUP(Table1[[#This Row],[كود الصنف]],المنتجات!$D:$K,8,0)=0,"",(VLOOKUP(Table1[[#This Row],[كود الصنف]],المنتجات!$D:$K,8,0)))</f>
        <v>#N/A</v>
      </c>
      <c r="N234" s="7">
        <f>IFERROR((Table1[[#This Row],[كمية الخامات بالكيلو]]/Table1[[#This Row],[وزن القطعة]])-Table1[[#This Row],[كمية الأنتاج بالقطعة]],0)</f>
        <v>0</v>
      </c>
      <c r="O234" s="9" t="s">
        <v>51</v>
      </c>
      <c r="P234" s="3">
        <v>300</v>
      </c>
      <c r="Q234" s="5">
        <v>30</v>
      </c>
      <c r="R234" s="10"/>
      <c r="S234" s="10"/>
      <c r="T234" s="10"/>
      <c r="U234" s="10"/>
      <c r="V234" s="10">
        <f t="shared" si="3"/>
        <v>30</v>
      </c>
      <c r="W234" s="10">
        <f>IFERROR(Table1[[#This Row],[اجمالى وقت التشغيل بالدقايق]]-Table1[[#This Row],[اجمالى وقت التوقف بالدقيقة]],"0")</f>
        <v>270</v>
      </c>
      <c r="X234" s="11">
        <f>IFERROR((Table1[[#This Row],[كمية الأنتاج بالقطعة]]*Table1[[#This Row],[الزمن المعيارى لانتاج القطعة الواحدة بالدقيقة]])/W234,0%)</f>
        <v>0</v>
      </c>
      <c r="Y234" s="12"/>
      <c r="Z234" s="4"/>
      <c r="AA234" s="13">
        <f>IFERROR(Table1[[#This Row],[كمية الأنتاج بالقطعة]]/(Table1[[#This Row],[كمية الأنتاج بالقطعة]]+Z234+Y234),"")</f>
        <v>1</v>
      </c>
      <c r="AB234" s="4" t="s">
        <v>94</v>
      </c>
      <c r="AC234" s="51"/>
    </row>
    <row r="235" spans="1:29" s="20" customFormat="1" ht="15.75" hidden="1" customHeight="1">
      <c r="A235" s="50">
        <v>43527</v>
      </c>
      <c r="B235" s="3">
        <v>5360</v>
      </c>
      <c r="C235" s="4" t="str">
        <f>IFERROR(VLOOKUP(B235,المنتجات!$A:$B,2,0),"")</f>
        <v/>
      </c>
      <c r="D235" s="4" t="str">
        <f>IFERROR(VLOOKUP(B235,المنتجات!$A:$C,3,0),"")</f>
        <v/>
      </c>
      <c r="E235" s="5">
        <v>48</v>
      </c>
      <c r="F235" s="4">
        <f>IFERROR(VLOOKUP(E235,العاملين!$A$1:$C$80,2,0),"")</f>
        <v>0</v>
      </c>
      <c r="G235" s="4">
        <f>IFERROR(VLOOKUP(Table1[[#This Row],[كود العامل]],العاملين!$A:$C,3,FALSE),"")</f>
        <v>0</v>
      </c>
      <c r="H235" s="5">
        <v>74</v>
      </c>
      <c r="I235" s="6" t="str">
        <f>IFERROR(VLOOKUP(Table1[[#This Row],[كود الصنف]],المنتجات!$D:$E,2,0),"")</f>
        <v/>
      </c>
      <c r="J235" s="6" t="str">
        <f>IFERROR(VLOOKUP(H235,المنتجات!$D:$G,4,0),"")</f>
        <v/>
      </c>
      <c r="K235" s="7">
        <v>1050</v>
      </c>
      <c r="L235" s="7"/>
      <c r="M235" s="8" t="e">
        <f>IF(VLOOKUP(Table1[[#This Row],[كود الصنف]],المنتجات!$D:$K,8,0)=0,"",(VLOOKUP(Table1[[#This Row],[كود الصنف]],المنتجات!$D:$K,8,0)))</f>
        <v>#N/A</v>
      </c>
      <c r="N235" s="7">
        <f>IFERROR((Table1[[#This Row],[كمية الخامات بالكيلو]]/Table1[[#This Row],[وزن القطعة]])-Table1[[#This Row],[كمية الأنتاج بالقطعة]],0)</f>
        <v>0</v>
      </c>
      <c r="O235" s="9" t="s">
        <v>51</v>
      </c>
      <c r="P235" s="3">
        <v>300</v>
      </c>
      <c r="Q235" s="5">
        <v>30</v>
      </c>
      <c r="R235" s="10"/>
      <c r="S235" s="10"/>
      <c r="T235" s="10"/>
      <c r="U235" s="10"/>
      <c r="V235" s="10">
        <f t="shared" si="3"/>
        <v>30</v>
      </c>
      <c r="W235" s="10">
        <f>IFERROR(Table1[[#This Row],[اجمالى وقت التشغيل بالدقايق]]-Table1[[#This Row],[اجمالى وقت التوقف بالدقيقة]],"0")</f>
        <v>270</v>
      </c>
      <c r="X235" s="11">
        <f>IFERROR((Table1[[#This Row],[كمية الأنتاج بالقطعة]]*Table1[[#This Row],[الزمن المعيارى لانتاج القطعة الواحدة بالدقيقة]])/W235,0%)</f>
        <v>0</v>
      </c>
      <c r="Y235" s="12"/>
      <c r="Z235" s="4"/>
      <c r="AA235" s="13">
        <f>IFERROR(Table1[[#This Row],[كمية الأنتاج بالقطعة]]/(Table1[[#This Row],[كمية الأنتاج بالقطعة]]+Z235+Y235),"")</f>
        <v>1</v>
      </c>
      <c r="AB235" s="4" t="s">
        <v>94</v>
      </c>
      <c r="AC235" s="51"/>
    </row>
    <row r="236" spans="1:29" s="20" customFormat="1" ht="15.75" hidden="1" customHeight="1">
      <c r="A236" s="50">
        <v>43527</v>
      </c>
      <c r="B236" s="3">
        <v>5361</v>
      </c>
      <c r="C236" s="4" t="str">
        <f>IFERROR(VLOOKUP(B236,المنتجات!$A:$B,2,0),"")</f>
        <v/>
      </c>
      <c r="D236" s="4" t="str">
        <f>IFERROR(VLOOKUP(B236,المنتجات!$A:$C,3,0),"")</f>
        <v/>
      </c>
      <c r="E236" s="5">
        <v>7</v>
      </c>
      <c r="F236" s="4">
        <f>IFERROR(VLOOKUP(E236,العاملين!$A$1:$C$80,2,0),"")</f>
        <v>0</v>
      </c>
      <c r="G236" s="4">
        <f>IFERROR(VLOOKUP(Table1[[#This Row],[كود العامل]],العاملين!$A:$C,3,FALSE),"")</f>
        <v>0</v>
      </c>
      <c r="H236" s="5">
        <v>97</v>
      </c>
      <c r="I236" s="6" t="str">
        <f>IFERROR(VLOOKUP(Table1[[#This Row],[كود الصنف]],المنتجات!$D:$E,2,0),"")</f>
        <v/>
      </c>
      <c r="J236" s="6" t="str">
        <f>IFERROR(VLOOKUP(H236,المنتجات!$D:$G,4,0),"")</f>
        <v/>
      </c>
      <c r="K236" s="7">
        <v>23700</v>
      </c>
      <c r="L236" s="7"/>
      <c r="M236" s="8" t="e">
        <f>IF(VLOOKUP(Table1[[#This Row],[كود الصنف]],المنتجات!$D:$K,8,0)=0,"",(VLOOKUP(Table1[[#This Row],[كود الصنف]],المنتجات!$D:$K,8,0)))</f>
        <v>#N/A</v>
      </c>
      <c r="N236" s="7">
        <f>IFERROR((Table1[[#This Row],[كمية الخامات بالكيلو]]/Table1[[#This Row],[وزن القطعة]])-Table1[[#This Row],[كمية الأنتاج بالقطعة]],0)</f>
        <v>0</v>
      </c>
      <c r="O236" s="9" t="s">
        <v>51</v>
      </c>
      <c r="P236" s="26">
        <f>IFERROR(VLOOKUP(Table1[[#This Row],[كود العامل]],العاملين!$A$1:$D$100,4,0),"")</f>
        <v>0</v>
      </c>
      <c r="Q236" s="5">
        <f>IF(Table1[[#This Row],[كود العامل]]&gt;0,60,"")</f>
        <v>60</v>
      </c>
      <c r="R236" s="10"/>
      <c r="S236" s="10"/>
      <c r="T236" s="10"/>
      <c r="U236" s="10"/>
      <c r="V236" s="10">
        <f t="shared" si="3"/>
        <v>60</v>
      </c>
      <c r="W236" s="10">
        <f>IFERROR(Table1[[#This Row],[اجمالى وقت التشغيل بالدقايق]]-Table1[[#This Row],[اجمالى وقت التوقف بالدقيقة]],"0")</f>
        <v>-60</v>
      </c>
      <c r="X236" s="11">
        <f>IFERROR((Table1[[#This Row],[كمية الأنتاج بالقطعة]]*Table1[[#This Row],[الزمن المعيارى لانتاج القطعة الواحدة بالدقيقة]])/W236,0%)</f>
        <v>0</v>
      </c>
      <c r="Y236" s="12"/>
      <c r="Z236" s="4"/>
      <c r="AA236" s="13">
        <f>IFERROR(Table1[[#This Row],[كمية الأنتاج بالقطعة]]/(Table1[[#This Row],[كمية الأنتاج بالقطعة]]+Z236+Y236),"")</f>
        <v>1</v>
      </c>
      <c r="AB236" s="4"/>
      <c r="AC236" s="51"/>
    </row>
    <row r="237" spans="1:29" s="20" customFormat="1" ht="15.75" hidden="1" customHeight="1">
      <c r="A237" s="50">
        <v>43527</v>
      </c>
      <c r="B237" s="3">
        <v>5361</v>
      </c>
      <c r="C237" s="4" t="str">
        <f>IFERROR(VLOOKUP(B237,المنتجات!$A:$B,2,0),"")</f>
        <v/>
      </c>
      <c r="D237" s="4" t="str">
        <f>IFERROR(VLOOKUP(B237,المنتجات!$A:$C,3,0),"")</f>
        <v/>
      </c>
      <c r="E237" s="5">
        <v>3</v>
      </c>
      <c r="F237" s="4">
        <f>IFERROR(VLOOKUP(E237,العاملين!$A$1:$C$80,2,0),"")</f>
        <v>0</v>
      </c>
      <c r="G237" s="4">
        <f>IFERROR(VLOOKUP(Table1[[#This Row],[كود العامل]],العاملين!$A:$C,3,FALSE),"")</f>
        <v>0</v>
      </c>
      <c r="H237" s="5">
        <v>97</v>
      </c>
      <c r="I237" s="6" t="str">
        <f>IFERROR(VLOOKUP(Table1[[#This Row],[كود الصنف]],المنتجات!$D:$E,2,0),"")</f>
        <v/>
      </c>
      <c r="J237" s="6" t="str">
        <f>IFERROR(VLOOKUP(H237,المنتجات!$D:$G,4,0),"")</f>
        <v/>
      </c>
      <c r="K237" s="7">
        <v>23700</v>
      </c>
      <c r="L237" s="7"/>
      <c r="M237" s="8" t="e">
        <f>IF(VLOOKUP(Table1[[#This Row],[كود الصنف]],المنتجات!$D:$K,8,0)=0,"",(VLOOKUP(Table1[[#This Row],[كود الصنف]],المنتجات!$D:$K,8,0)))</f>
        <v>#N/A</v>
      </c>
      <c r="N237" s="7">
        <f>IFERROR((Table1[[#This Row],[كمية الخامات بالكيلو]]/Table1[[#This Row],[وزن القطعة]])-Table1[[#This Row],[كمية الأنتاج بالقطعة]],0)</f>
        <v>0</v>
      </c>
      <c r="O237" s="9" t="s">
        <v>51</v>
      </c>
      <c r="P237" s="26">
        <f>IFERROR(VLOOKUP(Table1[[#This Row],[كود العامل]],العاملين!$A$1:$D$100,4,0),"")</f>
        <v>0</v>
      </c>
      <c r="Q237" s="5">
        <f>IF(Table1[[#This Row],[كود العامل]]&gt;0,60,"")</f>
        <v>60</v>
      </c>
      <c r="R237" s="10"/>
      <c r="S237" s="10"/>
      <c r="T237" s="10"/>
      <c r="U237" s="10"/>
      <c r="V237" s="10">
        <f t="shared" si="3"/>
        <v>60</v>
      </c>
      <c r="W237" s="10">
        <f>IFERROR(Table1[[#This Row],[اجمالى وقت التشغيل بالدقايق]]-Table1[[#This Row],[اجمالى وقت التوقف بالدقيقة]],"0")</f>
        <v>-60</v>
      </c>
      <c r="X237" s="11">
        <f>IFERROR((Table1[[#This Row],[كمية الأنتاج بالقطعة]]*Table1[[#This Row],[الزمن المعيارى لانتاج القطعة الواحدة بالدقيقة]])/W237,0%)</f>
        <v>0</v>
      </c>
      <c r="Y237" s="12"/>
      <c r="Z237" s="4"/>
      <c r="AA237" s="13">
        <f>IFERROR(Table1[[#This Row],[كمية الأنتاج بالقطعة]]/(Table1[[#This Row],[كمية الأنتاج بالقطعة]]+Z237+Y237),"")</f>
        <v>1</v>
      </c>
      <c r="AB237" s="4"/>
      <c r="AC237" s="51"/>
    </row>
    <row r="238" spans="1:29" s="20" customFormat="1" ht="15.75" hidden="1" customHeight="1">
      <c r="A238" s="50">
        <v>43527</v>
      </c>
      <c r="B238" s="3">
        <v>5361</v>
      </c>
      <c r="C238" s="4" t="str">
        <f>IFERROR(VLOOKUP(B238,المنتجات!$A:$B,2,0),"")</f>
        <v/>
      </c>
      <c r="D238" s="4" t="str">
        <f>IFERROR(VLOOKUP(B238,المنتجات!$A:$C,3,0),"")</f>
        <v/>
      </c>
      <c r="E238" s="5">
        <v>51</v>
      </c>
      <c r="F238" s="4">
        <f>IFERROR(VLOOKUP(E238,العاملين!$A$1:$C$80,2,0),"")</f>
        <v>0</v>
      </c>
      <c r="G238" s="4">
        <f>IFERROR(VLOOKUP(Table1[[#This Row],[كود العامل]],العاملين!$A:$C,3,FALSE),"")</f>
        <v>0</v>
      </c>
      <c r="H238" s="5">
        <v>97</v>
      </c>
      <c r="I238" s="6" t="str">
        <f>IFERROR(VLOOKUP(Table1[[#This Row],[كود الصنف]],المنتجات!$D:$E,2,0),"")</f>
        <v/>
      </c>
      <c r="J238" s="6" t="str">
        <f>IFERROR(VLOOKUP(H238,المنتجات!$D:$G,4,0),"")</f>
        <v/>
      </c>
      <c r="K238" s="7">
        <v>23700</v>
      </c>
      <c r="L238" s="7"/>
      <c r="M238" s="8" t="e">
        <f>IF(VLOOKUP(Table1[[#This Row],[كود الصنف]],المنتجات!$D:$K,8,0)=0,"",(VLOOKUP(Table1[[#This Row],[كود الصنف]],المنتجات!$D:$K,8,0)))</f>
        <v>#N/A</v>
      </c>
      <c r="N238" s="7">
        <f>IFERROR((Table1[[#This Row],[كمية الخامات بالكيلو]]/Table1[[#This Row],[وزن القطعة]])-Table1[[#This Row],[كمية الأنتاج بالقطعة]],0)</f>
        <v>0</v>
      </c>
      <c r="O238" s="9" t="s">
        <v>51</v>
      </c>
      <c r="P238" s="26">
        <f>IFERROR(VLOOKUP(Table1[[#This Row],[كود العامل]],العاملين!$A$1:$D$100,4,0),"")</f>
        <v>0</v>
      </c>
      <c r="Q238" s="5">
        <f>IF(Table1[[#This Row],[كود العامل]]&gt;0,60,"")</f>
        <v>60</v>
      </c>
      <c r="R238" s="10"/>
      <c r="S238" s="10"/>
      <c r="T238" s="10"/>
      <c r="U238" s="10"/>
      <c r="V238" s="10">
        <f t="shared" si="3"/>
        <v>60</v>
      </c>
      <c r="W238" s="10">
        <f>IFERROR(Table1[[#This Row],[اجمالى وقت التشغيل بالدقايق]]-Table1[[#This Row],[اجمالى وقت التوقف بالدقيقة]],"0")</f>
        <v>-60</v>
      </c>
      <c r="X238" s="11">
        <f>IFERROR((Table1[[#This Row],[كمية الأنتاج بالقطعة]]*Table1[[#This Row],[الزمن المعيارى لانتاج القطعة الواحدة بالدقيقة]])/W238,0%)</f>
        <v>0</v>
      </c>
      <c r="Y238" s="12"/>
      <c r="Z238" s="4"/>
      <c r="AA238" s="13">
        <f>IFERROR(Table1[[#This Row],[كمية الأنتاج بالقطعة]]/(Table1[[#This Row],[كمية الأنتاج بالقطعة]]+Z238+Y238),"")</f>
        <v>1</v>
      </c>
      <c r="AB238" s="4"/>
      <c r="AC238" s="51"/>
    </row>
    <row r="239" spans="1:29" s="20" customFormat="1" ht="15.75" hidden="1" customHeight="1">
      <c r="A239" s="50">
        <v>43527</v>
      </c>
      <c r="B239" s="3">
        <v>5380</v>
      </c>
      <c r="C239" s="4" t="str">
        <f>IFERROR(VLOOKUP(B239,المنتجات!$A:$B,2,0),"")</f>
        <v/>
      </c>
      <c r="D239" s="4" t="str">
        <f>IFERROR(VLOOKUP(B239,المنتجات!$A:$C,3,0),"")</f>
        <v/>
      </c>
      <c r="E239" s="5">
        <v>27</v>
      </c>
      <c r="F239" s="4">
        <f>IFERROR(VLOOKUP(E239,العاملين!$A$1:$C$80,2,0),"")</f>
        <v>0</v>
      </c>
      <c r="G239" s="4">
        <f>IFERROR(VLOOKUP(Table1[[#This Row],[كود العامل]],العاملين!$A:$C,3,FALSE),"")</f>
        <v>0</v>
      </c>
      <c r="H239" s="5">
        <v>104</v>
      </c>
      <c r="I239" s="6" t="str">
        <f>IFERROR(VLOOKUP(Table1[[#This Row],[كود الصنف]],المنتجات!$D:$E,2,0),"")</f>
        <v/>
      </c>
      <c r="J239" s="6" t="str">
        <f>IFERROR(VLOOKUP(H239,المنتجات!$D:$G,4,0),"")</f>
        <v/>
      </c>
      <c r="K239" s="7">
        <v>5000</v>
      </c>
      <c r="L239" s="7"/>
      <c r="M239" s="8" t="e">
        <f>IF(VLOOKUP(Table1[[#This Row],[كود الصنف]],المنتجات!$D:$K,8,0)=0,"",(VLOOKUP(Table1[[#This Row],[كود الصنف]],المنتجات!$D:$K,8,0)))</f>
        <v>#N/A</v>
      </c>
      <c r="N239" s="7">
        <f>IFERROR((Table1[[#This Row],[كمية الخامات بالكيلو]]/Table1[[#This Row],[وزن القطعة]])-Table1[[#This Row],[كمية الأنتاج بالقطعة]],0)</f>
        <v>0</v>
      </c>
      <c r="O239" s="9" t="s">
        <v>51</v>
      </c>
      <c r="P239" s="3">
        <v>150</v>
      </c>
      <c r="Q239" s="5">
        <v>15</v>
      </c>
      <c r="R239" s="10"/>
      <c r="S239" s="10"/>
      <c r="T239" s="10"/>
      <c r="U239" s="10"/>
      <c r="V239" s="10">
        <f t="shared" si="3"/>
        <v>15</v>
      </c>
      <c r="W239" s="10">
        <f>IFERROR(Table1[[#This Row],[اجمالى وقت التشغيل بالدقايق]]-Table1[[#This Row],[اجمالى وقت التوقف بالدقيقة]],"0")</f>
        <v>135</v>
      </c>
      <c r="X239" s="11">
        <f>IFERROR((Table1[[#This Row],[كمية الأنتاج بالقطعة]]*Table1[[#This Row],[الزمن المعيارى لانتاج القطعة الواحدة بالدقيقة]])/W239,0%)</f>
        <v>0</v>
      </c>
      <c r="Y239" s="12"/>
      <c r="Z239" s="4"/>
      <c r="AA239" s="13">
        <f>IFERROR(Table1[[#This Row],[كمية الأنتاج بالقطعة]]/(Table1[[#This Row],[كمية الأنتاج بالقطعة]]+Z239+Y239),"")</f>
        <v>1</v>
      </c>
      <c r="AB239" s="4"/>
      <c r="AC239" s="51"/>
    </row>
    <row r="240" spans="1:29" s="20" customFormat="1" ht="15.75" hidden="1" customHeight="1">
      <c r="A240" s="50">
        <v>43527</v>
      </c>
      <c r="B240" s="3">
        <v>5380</v>
      </c>
      <c r="C240" s="4" t="str">
        <f>IFERROR(VLOOKUP(B240,المنتجات!$A:$B,2,0),"")</f>
        <v/>
      </c>
      <c r="D240" s="4" t="str">
        <f>IFERROR(VLOOKUP(B240,المنتجات!$A:$C,3,0),"")</f>
        <v/>
      </c>
      <c r="E240" s="5">
        <v>27</v>
      </c>
      <c r="F240" s="4">
        <f>IFERROR(VLOOKUP(E240,العاملين!$A$1:$C$80,2,0),"")</f>
        <v>0</v>
      </c>
      <c r="G240" s="4">
        <f>IFERROR(VLOOKUP(Table1[[#This Row],[كود العامل]],العاملين!$A:$C,3,FALSE),"")</f>
        <v>0</v>
      </c>
      <c r="H240" s="5">
        <v>103</v>
      </c>
      <c r="I240" s="6" t="str">
        <f>IFERROR(VLOOKUP(Table1[[#This Row],[كود الصنف]],المنتجات!$D:$E,2,0),"")</f>
        <v/>
      </c>
      <c r="J240" s="6" t="str">
        <f>IFERROR(VLOOKUP(H240,المنتجات!$D:$G,4,0),"")</f>
        <v/>
      </c>
      <c r="K240" s="7">
        <v>600</v>
      </c>
      <c r="L240" s="7"/>
      <c r="M240" s="8" t="e">
        <f>IF(VLOOKUP(Table1[[#This Row],[كود الصنف]],المنتجات!$D:$K,8,0)=0,"",(VLOOKUP(Table1[[#This Row],[كود الصنف]],المنتجات!$D:$K,8,0)))</f>
        <v>#N/A</v>
      </c>
      <c r="N240" s="7">
        <f>IFERROR((Table1[[#This Row],[كمية الخامات بالكيلو]]/Table1[[#This Row],[وزن القطعة]])-Table1[[#This Row],[كمية الأنتاج بالقطعة]],0)</f>
        <v>0</v>
      </c>
      <c r="O240" s="9" t="s">
        <v>51</v>
      </c>
      <c r="P240" s="3">
        <v>150</v>
      </c>
      <c r="Q240" s="5">
        <v>15</v>
      </c>
      <c r="R240" s="10"/>
      <c r="S240" s="10">
        <v>10</v>
      </c>
      <c r="T240" s="10">
        <v>10</v>
      </c>
      <c r="U240" s="10"/>
      <c r="V240" s="10">
        <f t="shared" si="3"/>
        <v>35</v>
      </c>
      <c r="W240" s="10">
        <f>IFERROR(Table1[[#This Row],[اجمالى وقت التشغيل بالدقايق]]-Table1[[#This Row],[اجمالى وقت التوقف بالدقيقة]],"0")</f>
        <v>115</v>
      </c>
      <c r="X240" s="11">
        <f>IFERROR((Table1[[#This Row],[كمية الأنتاج بالقطعة]]*Table1[[#This Row],[الزمن المعيارى لانتاج القطعة الواحدة بالدقيقة]])/W240,0%)</f>
        <v>0</v>
      </c>
      <c r="Y240" s="12"/>
      <c r="Z240" s="4"/>
      <c r="AA240" s="13">
        <f>IFERROR(Table1[[#This Row],[كمية الأنتاج بالقطعة]]/(Table1[[#This Row],[كمية الأنتاج بالقطعة]]+Z240+Y240),"")</f>
        <v>1</v>
      </c>
      <c r="AB240" s="4"/>
      <c r="AC240" s="51"/>
    </row>
    <row r="241" spans="1:29" s="20" customFormat="1" ht="15.75" hidden="1" customHeight="1">
      <c r="A241" s="50">
        <v>43527</v>
      </c>
      <c r="B241" s="3">
        <v>5380</v>
      </c>
      <c r="C241" s="4" t="str">
        <f>IFERROR(VLOOKUP(B241,المنتجات!$A:$B,2,0),"")</f>
        <v/>
      </c>
      <c r="D241" s="4" t="str">
        <f>IFERROR(VLOOKUP(B241,المنتجات!$A:$C,3,0),"")</f>
        <v/>
      </c>
      <c r="E241" s="5">
        <v>27</v>
      </c>
      <c r="F241" s="4">
        <f>IFERROR(VLOOKUP(E241,العاملين!$A$1:$C$80,2,0),"")</f>
        <v>0</v>
      </c>
      <c r="G241" s="4">
        <f>IFERROR(VLOOKUP(Table1[[#This Row],[كود العامل]],العاملين!$A:$C,3,FALSE),"")</f>
        <v>0</v>
      </c>
      <c r="H241" s="5">
        <v>105</v>
      </c>
      <c r="I241" s="6" t="str">
        <f>IFERROR(VLOOKUP(Table1[[#This Row],[كود الصنف]],المنتجات!$D:$E,2,0),"")</f>
        <v/>
      </c>
      <c r="J241" s="6" t="str">
        <f>IFERROR(VLOOKUP(H241,المنتجات!$D:$G,4,0),"")</f>
        <v/>
      </c>
      <c r="K241" s="7">
        <v>600</v>
      </c>
      <c r="L241" s="7"/>
      <c r="M241" s="8" t="e">
        <f>IF(VLOOKUP(Table1[[#This Row],[كود الصنف]],المنتجات!$D:$K,8,0)=0,"",(VLOOKUP(Table1[[#This Row],[كود الصنف]],المنتجات!$D:$K,8,0)))</f>
        <v>#N/A</v>
      </c>
      <c r="N241" s="7">
        <f>IFERROR((Table1[[#This Row],[كمية الخامات بالكيلو]]/Table1[[#This Row],[وزن القطعة]])-Table1[[#This Row],[كمية الأنتاج بالقطعة]],0)</f>
        <v>0</v>
      </c>
      <c r="O241" s="9" t="s">
        <v>51</v>
      </c>
      <c r="P241" s="3">
        <v>150</v>
      </c>
      <c r="Q241" s="5">
        <v>15</v>
      </c>
      <c r="R241" s="10"/>
      <c r="S241" s="10">
        <v>10</v>
      </c>
      <c r="T241" s="10">
        <v>10</v>
      </c>
      <c r="U241" s="10"/>
      <c r="V241" s="10">
        <f t="shared" si="3"/>
        <v>35</v>
      </c>
      <c r="W241" s="10">
        <f>IFERROR(Table1[[#This Row],[اجمالى وقت التشغيل بالدقايق]]-Table1[[#This Row],[اجمالى وقت التوقف بالدقيقة]],"0")</f>
        <v>115</v>
      </c>
      <c r="X241" s="11">
        <f>IFERROR((Table1[[#This Row],[كمية الأنتاج بالقطعة]]*Table1[[#This Row],[الزمن المعيارى لانتاج القطعة الواحدة بالدقيقة]])/W241,0%)</f>
        <v>0</v>
      </c>
      <c r="Y241" s="12"/>
      <c r="Z241" s="4"/>
      <c r="AA241" s="13">
        <f>IFERROR(Table1[[#This Row],[كمية الأنتاج بالقطعة]]/(Table1[[#This Row],[كمية الأنتاج بالقطعة]]+Z241+Y241),"")</f>
        <v>1</v>
      </c>
      <c r="AB241" s="4"/>
      <c r="AC241" s="51"/>
    </row>
    <row r="242" spans="1:29" s="20" customFormat="1" ht="15.75" hidden="1" customHeight="1">
      <c r="A242" s="50">
        <v>43527</v>
      </c>
      <c r="B242" s="3">
        <v>5380</v>
      </c>
      <c r="C242" s="4" t="str">
        <f>IFERROR(VLOOKUP(B242,المنتجات!$A:$B,2,0),"")</f>
        <v/>
      </c>
      <c r="D242" s="4" t="str">
        <f>IFERROR(VLOOKUP(B242,المنتجات!$A:$C,3,0),"")</f>
        <v/>
      </c>
      <c r="E242" s="5">
        <v>27</v>
      </c>
      <c r="F242" s="4">
        <f>IFERROR(VLOOKUP(E242,العاملين!$A$1:$C$80,2,0),"")</f>
        <v>0</v>
      </c>
      <c r="G242" s="4">
        <f>IFERROR(VLOOKUP(Table1[[#This Row],[كود العامل]],العاملين!$A:$C,3,FALSE),"")</f>
        <v>0</v>
      </c>
      <c r="H242" s="5">
        <v>106</v>
      </c>
      <c r="I242" s="6" t="str">
        <f>IFERROR(VLOOKUP(Table1[[#This Row],[كود الصنف]],المنتجات!$D:$E,2,0),"")</f>
        <v/>
      </c>
      <c r="J242" s="6" t="str">
        <f>IFERROR(VLOOKUP(H242,المنتجات!$D:$G,4,0),"")</f>
        <v/>
      </c>
      <c r="K242" s="7">
        <v>400</v>
      </c>
      <c r="L242" s="7"/>
      <c r="M242" s="8" t="e">
        <f>IF(VLOOKUP(Table1[[#This Row],[كود الصنف]],المنتجات!$D:$K,8,0)=0,"",(VLOOKUP(Table1[[#This Row],[كود الصنف]],المنتجات!$D:$K,8,0)))</f>
        <v>#N/A</v>
      </c>
      <c r="N242" s="7">
        <f>IFERROR((Table1[[#This Row],[كمية الخامات بالكيلو]]/Table1[[#This Row],[وزن القطعة]])-Table1[[#This Row],[كمية الأنتاج بالقطعة]],0)</f>
        <v>0</v>
      </c>
      <c r="O242" s="9" t="s">
        <v>51</v>
      </c>
      <c r="P242" s="3">
        <v>150</v>
      </c>
      <c r="Q242" s="5">
        <v>15</v>
      </c>
      <c r="R242" s="10"/>
      <c r="S242" s="10"/>
      <c r="T242" s="10"/>
      <c r="U242" s="10"/>
      <c r="V242" s="10">
        <f t="shared" si="3"/>
        <v>15</v>
      </c>
      <c r="W242" s="10">
        <f>IFERROR(Table1[[#This Row],[اجمالى وقت التشغيل بالدقايق]]-Table1[[#This Row],[اجمالى وقت التوقف بالدقيقة]],"0")</f>
        <v>135</v>
      </c>
      <c r="X242" s="11">
        <f>IFERROR((Table1[[#This Row],[كمية الأنتاج بالقطعة]]*Table1[[#This Row],[الزمن المعيارى لانتاج القطعة الواحدة بالدقيقة]])/W242,0%)</f>
        <v>0</v>
      </c>
      <c r="Y242" s="12"/>
      <c r="Z242" s="4"/>
      <c r="AA242" s="13">
        <f>IFERROR(Table1[[#This Row],[كمية الأنتاج بالقطعة]]/(Table1[[#This Row],[كمية الأنتاج بالقطعة]]+Z242+Y242),"")</f>
        <v>1</v>
      </c>
      <c r="AB242" s="4"/>
      <c r="AC242" s="51"/>
    </row>
    <row r="243" spans="1:29" s="20" customFormat="1" ht="15.75" hidden="1" customHeight="1">
      <c r="A243" s="50">
        <v>43527</v>
      </c>
      <c r="B243" s="3"/>
      <c r="C243" s="4" t="str">
        <f>IFERROR(VLOOKUP(B243,المنتجات!$A:$B,2,0),"")</f>
        <v/>
      </c>
      <c r="D243" s="4" t="str">
        <f>IFERROR(VLOOKUP(B243,المنتجات!$A:$C,3,0),"")</f>
        <v/>
      </c>
      <c r="E243" s="5">
        <v>42</v>
      </c>
      <c r="F243" s="4">
        <f>IFERROR(VLOOKUP(Table1[[#This Row],[كود العامل]],العاملين!A:C,2,0),"")</f>
        <v>0</v>
      </c>
      <c r="G243" s="16">
        <f>IFERROR(VLOOKUP(Table1[[#This Row],[كود العامل]],العاملين!$A$1:$C$100,3,FALSE),"")</f>
        <v>0</v>
      </c>
      <c r="H243" s="5">
        <v>133</v>
      </c>
      <c r="I243" s="6" t="s">
        <v>126</v>
      </c>
      <c r="J243" s="6" t="str">
        <f>IFERROR(VLOOKUP(H243,المنتجات!$D:$G,4,0),"")</f>
        <v/>
      </c>
      <c r="K243" s="7">
        <v>2000</v>
      </c>
      <c r="L243" s="7"/>
      <c r="M243" s="8" t="e">
        <f>IF(VLOOKUP(Table1[[#This Row],[كود الصنف]],المنتجات!$D:$K,8,0)=0,"",(VLOOKUP(Table1[[#This Row],[كود الصنف]],المنتجات!$D:$K,8,0)))</f>
        <v>#N/A</v>
      </c>
      <c r="N243" s="7">
        <f>IFERROR((Table1[[#This Row],[كمية الخامات بالكيلو]]/Table1[[#This Row],[وزن القطعة]])-Table1[[#This Row],[كمية الأنتاج بالقطعة]],0)</f>
        <v>0</v>
      </c>
      <c r="O243" s="9" t="s">
        <v>51</v>
      </c>
      <c r="P243" s="26">
        <f>IFERROR(VLOOKUP(Table1[[#This Row],[كود العامل]],العاملين!$A$1:$D$100,4,0),"")</f>
        <v>0</v>
      </c>
      <c r="Q243" s="5">
        <f>IF(Table1[[#This Row],[كود العامل]]&gt;0,60,"")</f>
        <v>60</v>
      </c>
      <c r="R243" s="10">
        <v>60</v>
      </c>
      <c r="S243" s="10">
        <v>10</v>
      </c>
      <c r="T243" s="10">
        <v>15</v>
      </c>
      <c r="U243" s="10"/>
      <c r="V243" s="10">
        <f t="shared" si="3"/>
        <v>145</v>
      </c>
      <c r="W243" s="10">
        <f>IFERROR(Table1[[#This Row],[اجمالى وقت التشغيل بالدقايق]]-Table1[[#This Row],[اجمالى وقت التوقف بالدقيقة]],"0")</f>
        <v>-145</v>
      </c>
      <c r="X243" s="11">
        <f>IFERROR((Table1[[#This Row],[كمية الأنتاج بالقطعة]]*Table1[[#This Row],[الزمن المعيارى لانتاج القطعة الواحدة بالدقيقة]])/W243,0%)</f>
        <v>0</v>
      </c>
      <c r="Y243" s="12"/>
      <c r="Z243" s="4"/>
      <c r="AA243" s="13">
        <f>IFERROR(Table1[[#This Row],[كمية الأنتاج بالقطعة]]/(Table1[[#This Row],[كمية الأنتاج بالقطعة]]+Z243+Y243),"")</f>
        <v>1</v>
      </c>
      <c r="AB243" s="4" t="s">
        <v>130</v>
      </c>
      <c r="AC243" s="51"/>
    </row>
    <row r="244" spans="1:29" s="20" customFormat="1" ht="15.75" hidden="1" customHeight="1">
      <c r="A244" s="50">
        <v>43527</v>
      </c>
      <c r="B244" s="3"/>
      <c r="C244" s="4" t="str">
        <f>IFERROR(VLOOKUP(B244,المنتجات!$A:$B,2,0),"")</f>
        <v/>
      </c>
      <c r="D244" s="4" t="str">
        <f>IFERROR(VLOOKUP(B244,المنتجات!$A:$C,3,0),"")</f>
        <v/>
      </c>
      <c r="E244" s="5">
        <v>34</v>
      </c>
      <c r="F244" s="4">
        <f>IFERROR(VLOOKUP(Table1[[#This Row],[كود العامل]],العاملين!A:C,2,0),"")</f>
        <v>0</v>
      </c>
      <c r="G244" s="16">
        <f>IFERROR(VLOOKUP(Table1[[#This Row],[كود العامل]],العاملين!$A$1:$C$100,3,FALSE),"")</f>
        <v>0</v>
      </c>
      <c r="H244" s="5"/>
      <c r="I244" s="6" t="str">
        <f>IFERROR(VLOOKUP(Table1[[#This Row],[كود الصنف]],المنتجات!$D:$E,2,0),"")</f>
        <v/>
      </c>
      <c r="J244" s="6" t="str">
        <f>IFERROR(VLOOKUP(H244,المنتجات!$D:$G,4,0),"")</f>
        <v/>
      </c>
      <c r="K244" s="7">
        <v>0</v>
      </c>
      <c r="L244" s="7"/>
      <c r="M244" s="8" t="e">
        <f>IF(VLOOKUP(Table1[[#This Row],[كود الصنف]],المنتجات!$D:$K,8,0)=0,"",(VLOOKUP(Table1[[#This Row],[كود الصنف]],المنتجات!$D:$K,8,0)))</f>
        <v>#N/A</v>
      </c>
      <c r="N244" s="7">
        <f>IFERROR((Table1[[#This Row],[كمية الخامات بالكيلو]]/Table1[[#This Row],[وزن القطعة]])-Table1[[#This Row],[كمية الأنتاج بالقطعة]],0)</f>
        <v>0</v>
      </c>
      <c r="O244" s="9"/>
      <c r="P244" s="3"/>
      <c r="Q244" s="5"/>
      <c r="R244" s="10"/>
      <c r="S244" s="10"/>
      <c r="T244" s="10"/>
      <c r="U244" s="10"/>
      <c r="V244" s="10">
        <f t="shared" si="3"/>
        <v>0</v>
      </c>
      <c r="W244" s="10">
        <f>IFERROR(Table1[[#This Row],[اجمالى وقت التشغيل بالدقايق]]-Table1[[#This Row],[اجمالى وقت التوقف بالدقيقة]],"0")</f>
        <v>0</v>
      </c>
      <c r="X244" s="11">
        <f>IFERROR((Table1[[#This Row],[كمية الأنتاج بالقطعة]]*Table1[[#This Row],[الزمن المعيارى لانتاج القطعة الواحدة بالدقيقة]])/W244,0%)</f>
        <v>0</v>
      </c>
      <c r="Y244" s="12"/>
      <c r="Z244" s="4"/>
      <c r="AA244" s="13" t="str">
        <f>IFERROR(Table1[[#This Row],[كمية الأنتاج بالقطعة]]/(Table1[[#This Row],[كمية الأنتاج بالقطعة]]+Z244+Y244),"")</f>
        <v/>
      </c>
      <c r="AB244" s="4"/>
      <c r="AC244" s="51" t="s">
        <v>54</v>
      </c>
    </row>
    <row r="245" spans="1:29" s="20" customFormat="1" ht="15.75" hidden="1" customHeight="1">
      <c r="A245" s="50">
        <v>43528</v>
      </c>
      <c r="B245" s="3">
        <v>5201</v>
      </c>
      <c r="C245" s="4" t="str">
        <f>IFERROR(VLOOKUP(B245,المنتجات!$A:$B,2,0),"")</f>
        <v/>
      </c>
      <c r="D245" s="4" t="str">
        <f>IFERROR(VLOOKUP(B245,المنتجات!$A:$C,3,0),"")</f>
        <v/>
      </c>
      <c r="E245" s="5">
        <v>16</v>
      </c>
      <c r="F245" s="4">
        <f>IFERROR(VLOOKUP(E245,العاملين!$A$1:$C$80,2,0),"")</f>
        <v>0</v>
      </c>
      <c r="G245" s="4">
        <f>IFERROR(VLOOKUP(Table1[[#This Row],[كود العامل]],العاملين!$A:$C,3,FALSE),"")</f>
        <v>0</v>
      </c>
      <c r="H245" s="5">
        <v>1</v>
      </c>
      <c r="I245" s="6" t="str">
        <f>IFERROR(VLOOKUP(Table1[[#This Row],[كود الصنف]],المنتجات!$D:$E,2,0),"")</f>
        <v/>
      </c>
      <c r="J245" s="6" t="str">
        <f>IFERROR(VLOOKUP(H245,المنتجات!$D:$G,4,0),"")</f>
        <v/>
      </c>
      <c r="K245" s="7">
        <v>180</v>
      </c>
      <c r="L245" s="7"/>
      <c r="M245" s="8" t="e">
        <f>IF(VLOOKUP(Table1[[#This Row],[كود الصنف]],المنتجات!$D:$K,8,0)=0,"",(VLOOKUP(Table1[[#This Row],[كود الصنف]],المنتجات!$D:$K,8,0)))</f>
        <v>#N/A</v>
      </c>
      <c r="N245" s="7">
        <f>IFERROR((Table1[[#This Row],[كمية الخامات بالكيلو]]/Table1[[#This Row],[وزن القطعة]])-Table1[[#This Row],[كمية الأنتاج بالقطعة]],0)</f>
        <v>0</v>
      </c>
      <c r="O245" s="9" t="s">
        <v>51</v>
      </c>
      <c r="P245" s="26">
        <f>IFERROR(VLOOKUP(Table1[[#This Row],[كود العامل]],العاملين!$A$1:$D$100,4,0),"")</f>
        <v>0</v>
      </c>
      <c r="Q245" s="5">
        <f>IF(Table1[[#This Row],[كود العامل]]&gt;0,60,"")</f>
        <v>60</v>
      </c>
      <c r="R245" s="10"/>
      <c r="S245" s="10"/>
      <c r="T245" s="10"/>
      <c r="U245" s="10"/>
      <c r="V245" s="10">
        <f t="shared" si="3"/>
        <v>60</v>
      </c>
      <c r="W245" s="10">
        <f>IFERROR(Table1[[#This Row],[اجمالى وقت التشغيل بالدقايق]]-Table1[[#This Row],[اجمالى وقت التوقف بالدقيقة]],"0")</f>
        <v>-60</v>
      </c>
      <c r="X245" s="11">
        <f>IFERROR((Table1[[#This Row],[كمية الأنتاج بالقطعة]]*Table1[[#This Row],[الزمن المعيارى لانتاج القطعة الواحدة بالدقيقة]])/W245,0%)</f>
        <v>0</v>
      </c>
      <c r="Y245" s="12"/>
      <c r="Z245" s="4"/>
      <c r="AA245" s="13">
        <f>IFERROR(Table1[[#This Row],[كمية الأنتاج بالقطعة]]/(Table1[[#This Row],[كمية الأنتاج بالقطعة]]+Z245+Y245),"")</f>
        <v>1</v>
      </c>
      <c r="AB245" s="4"/>
      <c r="AC245" s="51"/>
    </row>
    <row r="246" spans="1:29" s="20" customFormat="1" ht="15.75" hidden="1" customHeight="1">
      <c r="A246" s="50">
        <v>43528</v>
      </c>
      <c r="B246" s="3">
        <v>5201</v>
      </c>
      <c r="C246" s="4" t="str">
        <f>IFERROR(VLOOKUP(B246,المنتجات!$A:$B,2,0),"")</f>
        <v/>
      </c>
      <c r="D246" s="4" t="str">
        <f>IFERROR(VLOOKUP(B246,المنتجات!$A:$C,3,0),"")</f>
        <v/>
      </c>
      <c r="E246" s="5">
        <v>15</v>
      </c>
      <c r="F246" s="4">
        <f>IFERROR(VLOOKUP(E246,العاملين!$A$1:$C$80,2,0),"")</f>
        <v>0</v>
      </c>
      <c r="G246" s="4">
        <f>IFERROR(VLOOKUP(Table1[[#This Row],[كود العامل]],العاملين!$A:$C,3,FALSE),"")</f>
        <v>0</v>
      </c>
      <c r="H246" s="5">
        <v>1</v>
      </c>
      <c r="I246" s="6" t="str">
        <f>IFERROR(VLOOKUP(Table1[[#This Row],[كود الصنف]],المنتجات!$D:$E,2,0),"")</f>
        <v/>
      </c>
      <c r="J246" s="6" t="str">
        <f>IFERROR(VLOOKUP(H246,المنتجات!$D:$G,4,0),"")</f>
        <v/>
      </c>
      <c r="K246" s="7">
        <v>170</v>
      </c>
      <c r="L246" s="7"/>
      <c r="M246" s="8" t="e">
        <f>IF(VLOOKUP(Table1[[#This Row],[كود الصنف]],المنتجات!$D:$K,8,0)=0,"",(VLOOKUP(Table1[[#This Row],[كود الصنف]],المنتجات!$D:$K,8,0)))</f>
        <v>#N/A</v>
      </c>
      <c r="N246" s="7">
        <f>IFERROR((Table1[[#This Row],[كمية الخامات بالكيلو]]/Table1[[#This Row],[وزن القطعة]])-Table1[[#This Row],[كمية الأنتاج بالقطعة]],0)</f>
        <v>0</v>
      </c>
      <c r="O246" s="9" t="s">
        <v>1</v>
      </c>
      <c r="P246" s="26">
        <f>IFERROR(VLOOKUP(Table1[[#This Row],[كود العامل]],العاملين!$A$1:$D$100,4,0),"")</f>
        <v>0</v>
      </c>
      <c r="Q246" s="5">
        <f>IF(Table1[[#This Row],[كود العامل]]&gt;0,60,"")</f>
        <v>60</v>
      </c>
      <c r="R246" s="10"/>
      <c r="S246" s="10">
        <v>10</v>
      </c>
      <c r="T246" s="10">
        <v>10</v>
      </c>
      <c r="U246" s="10"/>
      <c r="V246" s="10">
        <f t="shared" si="3"/>
        <v>80</v>
      </c>
      <c r="W246" s="10">
        <f>IFERROR(Table1[[#This Row],[اجمالى وقت التشغيل بالدقايق]]-Table1[[#This Row],[اجمالى وقت التوقف بالدقيقة]],"0")</f>
        <v>-80</v>
      </c>
      <c r="X246" s="11">
        <f>IFERROR((Table1[[#This Row],[كمية الأنتاج بالقطعة]]*Table1[[#This Row],[الزمن المعيارى لانتاج القطعة الواحدة بالدقيقة]])/W246,0%)</f>
        <v>0</v>
      </c>
      <c r="Y246" s="12"/>
      <c r="Z246" s="4"/>
      <c r="AA246" s="13">
        <f>IFERROR(Table1[[#This Row],[كمية الأنتاج بالقطعة]]/(Table1[[#This Row],[كمية الأنتاج بالقطعة]]+Z246+Y246),"")</f>
        <v>1</v>
      </c>
      <c r="AB246" s="4"/>
      <c r="AC246" s="51"/>
    </row>
    <row r="247" spans="1:29" s="20" customFormat="1" ht="15.75" hidden="1" customHeight="1">
      <c r="A247" s="50">
        <v>43528</v>
      </c>
      <c r="B247" s="3">
        <v>5203</v>
      </c>
      <c r="C247" s="4" t="str">
        <f>IFERROR(VLOOKUP(B247,المنتجات!$A:$B,2,0),"")</f>
        <v/>
      </c>
      <c r="D247" s="4" t="str">
        <f>IFERROR(VLOOKUP(B247,المنتجات!$A:$C,3,0),"")</f>
        <v/>
      </c>
      <c r="E247" s="5">
        <v>10</v>
      </c>
      <c r="F247" s="4">
        <f>IFERROR(VLOOKUP(E247,العاملين!$A$1:$C$80,2,0),"")</f>
        <v>0</v>
      </c>
      <c r="G247" s="4">
        <f>IFERROR(VLOOKUP(Table1[[#This Row],[كود العامل]],العاملين!$A:$C,3,FALSE),"")</f>
        <v>0</v>
      </c>
      <c r="H247" s="5">
        <v>10</v>
      </c>
      <c r="I247" s="6" t="str">
        <f>IFERROR(VLOOKUP(Table1[[#This Row],[كود الصنف]],المنتجات!$D:$E,2,0),"")</f>
        <v/>
      </c>
      <c r="J247" s="6" t="str">
        <f>IFERROR(VLOOKUP(H247,المنتجات!$D:$G,4,0),"")</f>
        <v/>
      </c>
      <c r="K247" s="7">
        <v>326</v>
      </c>
      <c r="L247" s="7"/>
      <c r="M247" s="8" t="e">
        <f>IF(VLOOKUP(Table1[[#This Row],[كود الصنف]],المنتجات!$D:$K,8,0)=0,"",(VLOOKUP(Table1[[#This Row],[كود الصنف]],المنتجات!$D:$K,8,0)))</f>
        <v>#N/A</v>
      </c>
      <c r="N247" s="7">
        <f>IFERROR((Table1[[#This Row],[كمية الخامات بالكيلو]]/Table1[[#This Row],[وزن القطعة]])-Table1[[#This Row],[كمية الأنتاج بالقطعة]],0)</f>
        <v>0</v>
      </c>
      <c r="O247" s="9" t="s">
        <v>1</v>
      </c>
      <c r="P247" s="26">
        <f>IFERROR(VLOOKUP(Table1[[#This Row],[كود العامل]],العاملين!$A$1:$D$100,4,0),"")</f>
        <v>0</v>
      </c>
      <c r="Q247" s="5">
        <f>IF(Table1[[#This Row],[كود العامل]]&gt;0,60,"")</f>
        <v>60</v>
      </c>
      <c r="R247" s="10"/>
      <c r="S247" s="10">
        <v>10</v>
      </c>
      <c r="T247" s="10">
        <v>10</v>
      </c>
      <c r="U247" s="10"/>
      <c r="V247" s="10">
        <f t="shared" si="3"/>
        <v>80</v>
      </c>
      <c r="W247" s="10">
        <f>IFERROR(Table1[[#This Row],[اجمالى وقت التشغيل بالدقايق]]-Table1[[#This Row],[اجمالى وقت التوقف بالدقيقة]],"0")</f>
        <v>-80</v>
      </c>
      <c r="X247" s="11">
        <f>IFERROR((Table1[[#This Row],[كمية الأنتاج بالقطعة]]*Table1[[#This Row],[الزمن المعيارى لانتاج القطعة الواحدة بالدقيقة]])/W247,0%)</f>
        <v>0</v>
      </c>
      <c r="Y247" s="12"/>
      <c r="Z247" s="4"/>
      <c r="AA247" s="13">
        <f>IFERROR(Table1[[#This Row],[كمية الأنتاج بالقطعة]]/(Table1[[#This Row],[كمية الأنتاج بالقطعة]]+Z247+Y247),"")</f>
        <v>1</v>
      </c>
      <c r="AB247" s="4"/>
      <c r="AC247" s="51"/>
    </row>
    <row r="248" spans="1:29" s="20" customFormat="1" ht="15.75" hidden="1" customHeight="1">
      <c r="A248" s="50">
        <v>43528</v>
      </c>
      <c r="B248" s="3">
        <v>5203</v>
      </c>
      <c r="C248" s="4" t="str">
        <f>IFERROR(VLOOKUP(B248,المنتجات!$A:$B,2,0),"")</f>
        <v/>
      </c>
      <c r="D248" s="4" t="str">
        <f>IFERROR(VLOOKUP(B248,المنتجات!$A:$C,3,0),"")</f>
        <v/>
      </c>
      <c r="E248" s="5">
        <v>14</v>
      </c>
      <c r="F248" s="4">
        <f>IFERROR(VLOOKUP(E248,العاملين!$A$1:$C$80,2,0),"")</f>
        <v>0</v>
      </c>
      <c r="G248" s="4">
        <f>IFERROR(VLOOKUP(Table1[[#This Row],[كود العامل]],العاملين!$A:$C,3,FALSE),"")</f>
        <v>0</v>
      </c>
      <c r="H248" s="5">
        <v>10</v>
      </c>
      <c r="I248" s="6" t="str">
        <f>IFERROR(VLOOKUP(Table1[[#This Row],[كود الصنف]],المنتجات!$D:$E,2,0),"")</f>
        <v/>
      </c>
      <c r="J248" s="6" t="str">
        <f>IFERROR(VLOOKUP(H248,المنتجات!$D:$G,4,0),"")</f>
        <v/>
      </c>
      <c r="K248" s="7">
        <v>326</v>
      </c>
      <c r="L248" s="7"/>
      <c r="M248" s="8" t="e">
        <f>IF(VLOOKUP(Table1[[#This Row],[كود الصنف]],المنتجات!$D:$K,8,0)=0,"",(VLOOKUP(Table1[[#This Row],[كود الصنف]],المنتجات!$D:$K,8,0)))</f>
        <v>#N/A</v>
      </c>
      <c r="N248" s="7">
        <f>IFERROR((Table1[[#This Row],[كمية الخامات بالكيلو]]/Table1[[#This Row],[وزن القطعة]])-Table1[[#This Row],[كمية الأنتاج بالقطعة]],0)</f>
        <v>0</v>
      </c>
      <c r="O248" s="9" t="s">
        <v>1</v>
      </c>
      <c r="P248" s="26">
        <f>IFERROR(VLOOKUP(Table1[[#This Row],[كود العامل]],العاملين!$A$1:$D$100,4,0),"")</f>
        <v>0</v>
      </c>
      <c r="Q248" s="5">
        <f>IF(Table1[[#This Row],[كود العامل]]&gt;0,60,"")</f>
        <v>60</v>
      </c>
      <c r="R248" s="10"/>
      <c r="S248" s="10">
        <v>10</v>
      </c>
      <c r="T248" s="10">
        <v>10</v>
      </c>
      <c r="U248" s="10"/>
      <c r="V248" s="10">
        <f t="shared" si="3"/>
        <v>80</v>
      </c>
      <c r="W248" s="10">
        <f>IFERROR(Table1[[#This Row],[اجمالى وقت التشغيل بالدقايق]]-Table1[[#This Row],[اجمالى وقت التوقف بالدقيقة]],"0")</f>
        <v>-80</v>
      </c>
      <c r="X248" s="11">
        <f>IFERROR((Table1[[#This Row],[كمية الأنتاج بالقطعة]]*Table1[[#This Row],[الزمن المعيارى لانتاج القطعة الواحدة بالدقيقة]])/W248,0%)</f>
        <v>0</v>
      </c>
      <c r="Y248" s="12"/>
      <c r="Z248" s="4"/>
      <c r="AA248" s="13">
        <f>IFERROR(Table1[[#This Row],[كمية الأنتاج بالقطعة]]/(Table1[[#This Row],[كمية الأنتاج بالقطعة]]+Z248+Y248),"")</f>
        <v>1</v>
      </c>
      <c r="AB248" s="4"/>
      <c r="AC248" s="51"/>
    </row>
    <row r="249" spans="1:29" s="20" customFormat="1" ht="15.75" hidden="1" customHeight="1">
      <c r="A249" s="50">
        <v>43528</v>
      </c>
      <c r="B249" s="3">
        <v>5203</v>
      </c>
      <c r="C249" s="4" t="str">
        <f>IFERROR(VLOOKUP(B249,المنتجات!$A:$B,2,0),"")</f>
        <v/>
      </c>
      <c r="D249" s="4" t="str">
        <f>IFERROR(VLOOKUP(B249,المنتجات!$A:$C,3,0),"")</f>
        <v/>
      </c>
      <c r="E249" s="5">
        <v>9</v>
      </c>
      <c r="F249" s="4">
        <f>IFERROR(VLOOKUP(E249,العاملين!$A$1:$C$80,2,0),"")</f>
        <v>0</v>
      </c>
      <c r="G249" s="4">
        <f>IFERROR(VLOOKUP(Table1[[#This Row],[كود العامل]],العاملين!$A:$C,3,FALSE),"")</f>
        <v>0</v>
      </c>
      <c r="H249" s="5">
        <v>10</v>
      </c>
      <c r="I249" s="6" t="str">
        <f>IFERROR(VLOOKUP(Table1[[#This Row],[كود الصنف]],المنتجات!$D:$E,2,0),"")</f>
        <v/>
      </c>
      <c r="J249" s="6" t="str">
        <f>IFERROR(VLOOKUP(H249,المنتجات!$D:$G,4,0),"")</f>
        <v/>
      </c>
      <c r="K249" s="7">
        <v>202</v>
      </c>
      <c r="L249" s="7"/>
      <c r="M249" s="8" t="e">
        <f>IF(VLOOKUP(Table1[[#This Row],[كود الصنف]],المنتجات!$D:$K,8,0)=0,"",(VLOOKUP(Table1[[#This Row],[كود الصنف]],المنتجات!$D:$K,8,0)))</f>
        <v>#N/A</v>
      </c>
      <c r="N249" s="7">
        <f>IFERROR((Table1[[#This Row],[كمية الخامات بالكيلو]]/Table1[[#This Row],[وزن القطعة]])-Table1[[#This Row],[كمية الأنتاج بالقطعة]],0)</f>
        <v>0</v>
      </c>
      <c r="O249" s="9" t="s">
        <v>51</v>
      </c>
      <c r="P249" s="26">
        <f>IFERROR(VLOOKUP(Table1[[#This Row],[كود العامل]],العاملين!$A$1:$D$100,4,0),"")</f>
        <v>0</v>
      </c>
      <c r="Q249" s="5">
        <f>IF(Table1[[#This Row],[كود العامل]]&gt;0,60,"")</f>
        <v>60</v>
      </c>
      <c r="R249" s="10"/>
      <c r="S249" s="10">
        <v>10</v>
      </c>
      <c r="T249" s="10">
        <v>10</v>
      </c>
      <c r="U249" s="10"/>
      <c r="V249" s="10">
        <f t="shared" si="3"/>
        <v>80</v>
      </c>
      <c r="W249" s="10">
        <f>IFERROR(Table1[[#This Row],[اجمالى وقت التشغيل بالدقايق]]-Table1[[#This Row],[اجمالى وقت التوقف بالدقيقة]],"0")</f>
        <v>-80</v>
      </c>
      <c r="X249" s="11">
        <f>IFERROR((Table1[[#This Row],[كمية الأنتاج بالقطعة]]*Table1[[#This Row],[الزمن المعيارى لانتاج القطعة الواحدة بالدقيقة]])/W249,0%)</f>
        <v>0</v>
      </c>
      <c r="Y249" s="12"/>
      <c r="Z249" s="4"/>
      <c r="AA249" s="13">
        <f>IFERROR(Table1[[#This Row],[كمية الأنتاج بالقطعة]]/(Table1[[#This Row],[كمية الأنتاج بالقطعة]]+Z249+Y249),"")</f>
        <v>1</v>
      </c>
      <c r="AB249" s="4"/>
      <c r="AC249" s="51"/>
    </row>
    <row r="250" spans="1:29" s="20" customFormat="1" ht="15.75" hidden="1" customHeight="1">
      <c r="A250" s="50">
        <v>43528</v>
      </c>
      <c r="B250" s="3">
        <v>5203</v>
      </c>
      <c r="C250" s="4" t="str">
        <f>IFERROR(VLOOKUP(B250,المنتجات!$A:$B,2,0),"")</f>
        <v/>
      </c>
      <c r="D250" s="4" t="str">
        <f>IFERROR(VLOOKUP(B250,المنتجات!$A:$C,3,0),"")</f>
        <v/>
      </c>
      <c r="E250" s="5">
        <v>17</v>
      </c>
      <c r="F250" s="4">
        <f>IFERROR(VLOOKUP(E250,العاملين!$A$1:$C$80,2,0),"")</f>
        <v>0</v>
      </c>
      <c r="G250" s="4">
        <f>IFERROR(VLOOKUP(Table1[[#This Row],[كود العامل]],العاملين!$A:$C,3,FALSE),"")</f>
        <v>0</v>
      </c>
      <c r="H250" s="5">
        <v>10</v>
      </c>
      <c r="I250" s="6" t="str">
        <f>IFERROR(VLOOKUP(Table1[[#This Row],[كود الصنف]],المنتجات!$D:$E,2,0),"")</f>
        <v/>
      </c>
      <c r="J250" s="6" t="str">
        <f>IFERROR(VLOOKUP(H250,المنتجات!$D:$G,4,0),"")</f>
        <v/>
      </c>
      <c r="K250" s="7">
        <v>202</v>
      </c>
      <c r="L250" s="7"/>
      <c r="M250" s="8" t="e">
        <f>IF(VLOOKUP(Table1[[#This Row],[كود الصنف]],المنتجات!$D:$K,8,0)=0,"",(VLOOKUP(Table1[[#This Row],[كود الصنف]],المنتجات!$D:$K,8,0)))</f>
        <v>#N/A</v>
      </c>
      <c r="N250" s="7">
        <f>IFERROR((Table1[[#This Row],[كمية الخامات بالكيلو]]/Table1[[#This Row],[وزن القطعة]])-Table1[[#This Row],[كمية الأنتاج بالقطعة]],0)</f>
        <v>0</v>
      </c>
      <c r="O250" s="9" t="s">
        <v>51</v>
      </c>
      <c r="P250" s="26">
        <f>IFERROR(VLOOKUP(Table1[[#This Row],[كود العامل]],العاملين!$A$1:$D$100,4,0),"")</f>
        <v>0</v>
      </c>
      <c r="Q250" s="5">
        <f>IF(Table1[[#This Row],[كود العامل]]&gt;0,60,"")</f>
        <v>60</v>
      </c>
      <c r="R250" s="10"/>
      <c r="S250" s="10">
        <v>10</v>
      </c>
      <c r="T250" s="10">
        <v>10</v>
      </c>
      <c r="U250" s="10"/>
      <c r="V250" s="10">
        <f t="shared" si="3"/>
        <v>80</v>
      </c>
      <c r="W250" s="10">
        <f>IFERROR(Table1[[#This Row],[اجمالى وقت التشغيل بالدقايق]]-Table1[[#This Row],[اجمالى وقت التوقف بالدقيقة]],"0")</f>
        <v>-80</v>
      </c>
      <c r="X250" s="11">
        <f>IFERROR((Table1[[#This Row],[كمية الأنتاج بالقطعة]]*Table1[[#This Row],[الزمن المعيارى لانتاج القطعة الواحدة بالدقيقة]])/W250,0%)</f>
        <v>0</v>
      </c>
      <c r="Y250" s="12"/>
      <c r="Z250" s="4"/>
      <c r="AA250" s="13">
        <f>IFERROR(Table1[[#This Row],[كمية الأنتاج بالقطعة]]/(Table1[[#This Row],[كمية الأنتاج بالقطعة]]+Z250+Y250),"")</f>
        <v>1</v>
      </c>
      <c r="AB250" s="4"/>
      <c r="AC250" s="51"/>
    </row>
    <row r="251" spans="1:29" s="20" customFormat="1" ht="15.75" hidden="1" customHeight="1">
      <c r="A251" s="50">
        <v>43528</v>
      </c>
      <c r="B251" s="3">
        <v>5210</v>
      </c>
      <c r="C251" s="4" t="str">
        <f>IFERROR(VLOOKUP(B251,المنتجات!$A:$B,2,0),"")</f>
        <v/>
      </c>
      <c r="D251" s="4" t="str">
        <f>IFERROR(VLOOKUP(B251,المنتجات!$A:$C,3,0),"")</f>
        <v/>
      </c>
      <c r="E251" s="5">
        <v>17</v>
      </c>
      <c r="F251" s="4">
        <f>IFERROR(VLOOKUP(Table1[[#This Row],[كود العامل]],العاملين!A:C,2,0),"")</f>
        <v>0</v>
      </c>
      <c r="G251" s="16">
        <f>IFERROR(VLOOKUP(Table1[[#This Row],[كود العامل]],العاملين!$A$1:$C$100,3,FALSE),"")</f>
        <v>0</v>
      </c>
      <c r="H251" s="5">
        <v>14</v>
      </c>
      <c r="I251" s="6" t="str">
        <f>IFERROR(VLOOKUP(Table1[[#This Row],[كود الصنف]],المنتجات!$D:$E,2,0),"")</f>
        <v/>
      </c>
      <c r="J251" s="6" t="str">
        <f>IFERROR(VLOOKUP(H251,المنتجات!$D:$G,4,0),"")</f>
        <v/>
      </c>
      <c r="K251" s="7">
        <v>206</v>
      </c>
      <c r="L251" s="7"/>
      <c r="M251" s="8" t="e">
        <f>IF(VLOOKUP(Table1[[#This Row],[كود الصنف]],المنتجات!$D:$K,8,0)=0,"",(VLOOKUP(Table1[[#This Row],[كود الصنف]],المنتجات!$D:$K,8,0)))</f>
        <v>#N/A</v>
      </c>
      <c r="N251" s="7">
        <f>IFERROR((Table1[[#This Row],[كمية الخامات بالكيلو]]/Table1[[#This Row],[وزن القطعة]])-Table1[[#This Row],[كمية الأنتاج بالقطعة]],0)</f>
        <v>0</v>
      </c>
      <c r="O251" s="9" t="s">
        <v>51</v>
      </c>
      <c r="P251" s="26">
        <f>IFERROR(VLOOKUP(Table1[[#This Row],[كود العامل]],العاملين!$A$1:$D$100,4,0),"")</f>
        <v>0</v>
      </c>
      <c r="Q251" s="5">
        <f>IF(Table1[[#This Row],[كود العامل]]&gt;0,60,"")</f>
        <v>60</v>
      </c>
      <c r="R251" s="10"/>
      <c r="S251" s="10"/>
      <c r="T251" s="10"/>
      <c r="U251" s="10"/>
      <c r="V251" s="10">
        <f t="shared" si="3"/>
        <v>60</v>
      </c>
      <c r="W251" s="10">
        <f>IFERROR(Table1[[#This Row],[اجمالى وقت التشغيل بالدقايق]]-Table1[[#This Row],[اجمالى وقت التوقف بالدقيقة]],"0")</f>
        <v>-60</v>
      </c>
      <c r="X251" s="11">
        <f>IFERROR((Table1[[#This Row],[كمية الأنتاج بالقطعة]]*Table1[[#This Row],[الزمن المعيارى لانتاج القطعة الواحدة بالدقيقة]])/W251,0%)</f>
        <v>0</v>
      </c>
      <c r="Y251" s="12"/>
      <c r="Z251" s="4"/>
      <c r="AA251" s="13">
        <f>IFERROR(Table1[[#This Row],[كمية الأنتاج بالقطعة]]/(Table1[[#This Row],[كمية الأنتاج بالقطعة]]+Z251+Y251),"")</f>
        <v>1</v>
      </c>
      <c r="AB251" s="4"/>
      <c r="AC251" s="51"/>
    </row>
    <row r="252" spans="1:29" s="20" customFormat="1" ht="15.75" hidden="1" customHeight="1">
      <c r="A252" s="50">
        <v>43528</v>
      </c>
      <c r="B252" s="3">
        <v>5210</v>
      </c>
      <c r="C252" s="4" t="str">
        <f>IFERROR(VLOOKUP(B252,المنتجات!$A:$B,2,0),"")</f>
        <v/>
      </c>
      <c r="D252" s="4" t="str">
        <f>IFERROR(VLOOKUP(B252,المنتجات!$A:$C,3,0),"")</f>
        <v/>
      </c>
      <c r="E252" s="5">
        <v>13</v>
      </c>
      <c r="F252" s="4">
        <f>IFERROR(VLOOKUP(E252,العاملين!$A$1:$C$80,2,0),"")</f>
        <v>0</v>
      </c>
      <c r="G252" s="4">
        <f>IFERROR(VLOOKUP(Table1[[#This Row],[كود العامل]],العاملين!$A:$C,3,FALSE),"")</f>
        <v>0</v>
      </c>
      <c r="H252" s="5">
        <v>14</v>
      </c>
      <c r="I252" s="6" t="str">
        <f>IFERROR(VLOOKUP(Table1[[#This Row],[كود الصنف]],المنتجات!$D:$E,2,0),"")</f>
        <v/>
      </c>
      <c r="J252" s="6" t="str">
        <f>IFERROR(VLOOKUP(H252,المنتجات!$D:$G,4,0),"")</f>
        <v/>
      </c>
      <c r="K252" s="7">
        <v>206</v>
      </c>
      <c r="L252" s="7"/>
      <c r="M252" s="8" t="e">
        <f>IF(VLOOKUP(Table1[[#This Row],[كود الصنف]],المنتجات!$D:$K,8,0)=0,"",(VLOOKUP(Table1[[#This Row],[كود الصنف]],المنتجات!$D:$K,8,0)))</f>
        <v>#N/A</v>
      </c>
      <c r="N252" s="7">
        <f>IFERROR((Table1[[#This Row],[كمية الخامات بالكيلو]]/Table1[[#This Row],[وزن القطعة]])-Table1[[#This Row],[كمية الأنتاج بالقطعة]],0)</f>
        <v>0</v>
      </c>
      <c r="O252" s="9" t="s">
        <v>51</v>
      </c>
      <c r="P252" s="26">
        <f>IFERROR(VLOOKUP(Table1[[#This Row],[كود العامل]],العاملين!$A$1:$D$100,4,0),"")</f>
        <v>0</v>
      </c>
      <c r="Q252" s="5">
        <v>60</v>
      </c>
      <c r="R252" s="10"/>
      <c r="S252" s="10"/>
      <c r="T252" s="10"/>
      <c r="U252" s="10"/>
      <c r="V252" s="10">
        <f t="shared" si="3"/>
        <v>60</v>
      </c>
      <c r="W252" s="10">
        <f>IFERROR(Table1[[#This Row],[اجمالى وقت التشغيل بالدقايق]]-Table1[[#This Row],[اجمالى وقت التوقف بالدقيقة]],"0")</f>
        <v>-60</v>
      </c>
      <c r="X252" s="11">
        <f>IFERROR((Table1[[#This Row],[كمية الأنتاج بالقطعة]]*Table1[[#This Row],[الزمن المعيارى لانتاج القطعة الواحدة بالدقيقة]])/W252,0%)</f>
        <v>0</v>
      </c>
      <c r="Y252" s="12"/>
      <c r="Z252" s="4"/>
      <c r="AA252" s="13">
        <f>IFERROR(Table1[[#This Row],[كمية الأنتاج بالقطعة]]/(Table1[[#This Row],[كمية الأنتاج بالقطعة]]+Z252+Y252),"")</f>
        <v>1</v>
      </c>
      <c r="AB252" s="4"/>
      <c r="AC252" s="51"/>
    </row>
    <row r="253" spans="1:29" s="20" customFormat="1" ht="15.75" hidden="1" customHeight="1">
      <c r="A253" s="50">
        <v>43528</v>
      </c>
      <c r="B253" s="3">
        <v>5210</v>
      </c>
      <c r="C253" s="4" t="str">
        <f>IFERROR(VLOOKUP(B253,المنتجات!$A:$B,2,0),"")</f>
        <v/>
      </c>
      <c r="D253" s="4" t="str">
        <f>IFERROR(VLOOKUP(B253,المنتجات!$A:$C,3,0),"")</f>
        <v/>
      </c>
      <c r="E253" s="5">
        <v>11</v>
      </c>
      <c r="F253" s="4">
        <f>IFERROR(VLOOKUP(E253,العاملين!$A$1:$C$80,2,0),"")</f>
        <v>0</v>
      </c>
      <c r="G253" s="4">
        <f>IFERROR(VLOOKUP(Table1[[#This Row],[كود العامل]],العاملين!$A:$C,3,FALSE),"")</f>
        <v>0</v>
      </c>
      <c r="H253" s="5">
        <v>14</v>
      </c>
      <c r="I253" s="6" t="str">
        <f>IFERROR(VLOOKUP(Table1[[#This Row],[كود الصنف]],المنتجات!$D:$E,2,0),"")</f>
        <v/>
      </c>
      <c r="J253" s="6" t="str">
        <f>IFERROR(VLOOKUP(H253,المنتجات!$D:$G,4,0),"")</f>
        <v/>
      </c>
      <c r="K253" s="7">
        <v>185</v>
      </c>
      <c r="L253" s="7"/>
      <c r="M253" s="8" t="e">
        <f>IF(VLOOKUP(Table1[[#This Row],[كود الصنف]],المنتجات!$D:$K,8,0)=0,"",(VLOOKUP(Table1[[#This Row],[كود الصنف]],المنتجات!$D:$K,8,0)))</f>
        <v>#N/A</v>
      </c>
      <c r="N253" s="7">
        <f>IFERROR((Table1[[#This Row],[كمية الخامات بالكيلو]]/Table1[[#This Row],[وزن القطعة]])-Table1[[#This Row],[كمية الأنتاج بالقطعة]],0)</f>
        <v>0</v>
      </c>
      <c r="O253" s="9" t="s">
        <v>1</v>
      </c>
      <c r="P253" s="26">
        <f>IFERROR(VLOOKUP(Table1[[#This Row],[كود العامل]],العاملين!$A$1:$D$100,4,0),"")</f>
        <v>0</v>
      </c>
      <c r="Q253" s="5">
        <v>60</v>
      </c>
      <c r="R253" s="10"/>
      <c r="S253" s="10"/>
      <c r="T253" s="10"/>
      <c r="U253" s="10"/>
      <c r="V253" s="10">
        <f t="shared" si="3"/>
        <v>60</v>
      </c>
      <c r="W253" s="10">
        <f>IFERROR(Table1[[#This Row],[اجمالى وقت التشغيل بالدقايق]]-Table1[[#This Row],[اجمالى وقت التوقف بالدقيقة]],"0")</f>
        <v>-60</v>
      </c>
      <c r="X253" s="11">
        <f>IFERROR((Table1[[#This Row],[كمية الأنتاج بالقطعة]]*Table1[[#This Row],[الزمن المعيارى لانتاج القطعة الواحدة بالدقيقة]])/W253,0%)</f>
        <v>0</v>
      </c>
      <c r="Y253" s="12"/>
      <c r="Z253" s="4"/>
      <c r="AA253" s="13">
        <f>IFERROR(Table1[[#This Row],[كمية الأنتاج بالقطعة]]/(Table1[[#This Row],[كمية الأنتاج بالقطعة]]+Z253+Y253),"")</f>
        <v>1</v>
      </c>
      <c r="AB253" s="4"/>
      <c r="AC253" s="51"/>
    </row>
    <row r="254" spans="1:29" s="20" customFormat="1" ht="15.75" hidden="1" customHeight="1">
      <c r="A254" s="50">
        <v>43528</v>
      </c>
      <c r="B254" s="3">
        <v>5211</v>
      </c>
      <c r="C254" s="4" t="str">
        <f>IFERROR(VLOOKUP(B254,المنتجات!$A:$B,2,0),"")</f>
        <v/>
      </c>
      <c r="D254" s="4" t="str">
        <f>IFERROR(VLOOKUP(B254,المنتجات!$A:$C,3,0),"")</f>
        <v/>
      </c>
      <c r="E254" s="5">
        <v>11</v>
      </c>
      <c r="F254" s="4">
        <f>IFERROR(VLOOKUP(E254,العاملين!$A$1:$C$80,2,0),"")</f>
        <v>0</v>
      </c>
      <c r="G254" s="4">
        <f>IFERROR(VLOOKUP(Table1[[#This Row],[كود العامل]],العاملين!$A:$C,3,FALSE),"")</f>
        <v>0</v>
      </c>
      <c r="H254" s="5">
        <v>16</v>
      </c>
      <c r="I254" s="6" t="str">
        <f>IFERROR(VLOOKUP(Table1[[#This Row],[كود الصنف]],المنتجات!$D:$E,2,0),"")</f>
        <v/>
      </c>
      <c r="J254" s="6" t="str">
        <f>IFERROR(VLOOKUP(H254,المنتجات!$D:$G,4,0),"")</f>
        <v/>
      </c>
      <c r="K254" s="7">
        <v>175</v>
      </c>
      <c r="L254" s="7"/>
      <c r="M254" s="8" t="e">
        <f>IF(VLOOKUP(Table1[[#This Row],[كود الصنف]],المنتجات!$D:$K,8,0)=0,"",(VLOOKUP(Table1[[#This Row],[كود الصنف]],المنتجات!$D:$K,8,0)))</f>
        <v>#N/A</v>
      </c>
      <c r="N254" s="7">
        <f>IFERROR((Table1[[#This Row],[كمية الخامات بالكيلو]]/Table1[[#This Row],[وزن القطعة]])-Table1[[#This Row],[كمية الأنتاج بالقطعة]],0)</f>
        <v>0</v>
      </c>
      <c r="O254" s="9" t="s">
        <v>1</v>
      </c>
      <c r="P254" s="26">
        <f>IFERROR(VLOOKUP(Table1[[#This Row],[كود العامل]],العاملين!$A$1:$D$100,4,0),"")</f>
        <v>0</v>
      </c>
      <c r="Q254" s="5">
        <v>60</v>
      </c>
      <c r="R254" s="10"/>
      <c r="S254" s="10"/>
      <c r="T254" s="10"/>
      <c r="U254" s="10"/>
      <c r="V254" s="10">
        <f t="shared" si="3"/>
        <v>60</v>
      </c>
      <c r="W254" s="10">
        <f>IFERROR(Table1[[#This Row],[اجمالى وقت التشغيل بالدقايق]]-Table1[[#This Row],[اجمالى وقت التوقف بالدقيقة]],"0")</f>
        <v>-60</v>
      </c>
      <c r="X254" s="11">
        <f>IFERROR((Table1[[#This Row],[كمية الأنتاج بالقطعة]]*Table1[[#This Row],[الزمن المعيارى لانتاج القطعة الواحدة بالدقيقة]])/W254,0%)</f>
        <v>0</v>
      </c>
      <c r="Y254" s="12"/>
      <c r="Z254" s="4"/>
      <c r="AA254" s="13">
        <f>IFERROR(Table1[[#This Row],[كمية الأنتاج بالقطعة]]/(Table1[[#This Row],[كمية الأنتاج بالقطعة]]+Z254+Y254),"")</f>
        <v>1</v>
      </c>
      <c r="AB254" s="4"/>
      <c r="AC254" s="51"/>
    </row>
    <row r="255" spans="1:29" s="20" customFormat="1" ht="15.75" hidden="1" customHeight="1">
      <c r="A255" s="50">
        <v>43528</v>
      </c>
      <c r="B255" s="3">
        <v>5211</v>
      </c>
      <c r="C255" s="4" t="str">
        <f>IFERROR(VLOOKUP(B255,المنتجات!$A:$B,2,0),"")</f>
        <v/>
      </c>
      <c r="D255" s="4" t="str">
        <f>IFERROR(VLOOKUP(B255,المنتجات!$A:$C,3,0),"")</f>
        <v/>
      </c>
      <c r="E255" s="5">
        <v>13</v>
      </c>
      <c r="F255" s="4">
        <f>IFERROR(VLOOKUP(E255,العاملين!$A$1:$C$80,2,0),"")</f>
        <v>0</v>
      </c>
      <c r="G255" s="4">
        <f>IFERROR(VLOOKUP(Table1[[#This Row],[كود العامل]],العاملين!$A:$C,3,FALSE),"")</f>
        <v>0</v>
      </c>
      <c r="H255" s="5">
        <v>16</v>
      </c>
      <c r="I255" s="6" t="str">
        <f>IFERROR(VLOOKUP(Table1[[#This Row],[كود الصنف]],المنتجات!$D:$E,2,0),"")</f>
        <v/>
      </c>
      <c r="J255" s="6" t="str">
        <f>IFERROR(VLOOKUP(H255,المنتجات!$D:$G,4,0),"")</f>
        <v/>
      </c>
      <c r="K255" s="7">
        <v>174</v>
      </c>
      <c r="L255" s="7"/>
      <c r="M255" s="8" t="e">
        <f>IF(VLOOKUP(Table1[[#This Row],[كود الصنف]],المنتجات!$D:$K,8,0)=0,"",(VLOOKUP(Table1[[#This Row],[كود الصنف]],المنتجات!$D:$K,8,0)))</f>
        <v>#N/A</v>
      </c>
      <c r="N255" s="7">
        <f>IFERROR((Table1[[#This Row],[كمية الخامات بالكيلو]]/Table1[[#This Row],[وزن القطعة]])-Table1[[#This Row],[كمية الأنتاج بالقطعة]],0)</f>
        <v>0</v>
      </c>
      <c r="O255" s="9" t="s">
        <v>51</v>
      </c>
      <c r="P255" s="26">
        <f>IFERROR(VLOOKUP(Table1[[#This Row],[كود العامل]],العاملين!$A$1:$D$100,4,0),"")</f>
        <v>0</v>
      </c>
      <c r="Q255" s="5">
        <v>60</v>
      </c>
      <c r="R255" s="10"/>
      <c r="S255" s="10"/>
      <c r="T255" s="10"/>
      <c r="U255" s="10"/>
      <c r="V255" s="10">
        <f t="shared" si="3"/>
        <v>60</v>
      </c>
      <c r="W255" s="10">
        <f>IFERROR(Table1[[#This Row],[اجمالى وقت التشغيل بالدقايق]]-Table1[[#This Row],[اجمالى وقت التوقف بالدقيقة]],"0")</f>
        <v>-60</v>
      </c>
      <c r="X255" s="11">
        <f>IFERROR((Table1[[#This Row],[كمية الأنتاج بالقطعة]]*Table1[[#This Row],[الزمن المعيارى لانتاج القطعة الواحدة بالدقيقة]])/W255,0%)</f>
        <v>0</v>
      </c>
      <c r="Y255" s="12"/>
      <c r="Z255" s="4"/>
      <c r="AA255" s="13">
        <f>IFERROR(Table1[[#This Row],[كمية الأنتاج بالقطعة]]/(Table1[[#This Row],[كمية الأنتاج بالقطعة]]+Z255+Y255),"")</f>
        <v>1</v>
      </c>
      <c r="AB255" s="4"/>
      <c r="AC255" s="51"/>
    </row>
    <row r="256" spans="1:29" s="20" customFormat="1" ht="15.75" hidden="1" customHeight="1">
      <c r="A256" s="50">
        <v>43528</v>
      </c>
      <c r="B256" s="3">
        <v>5220</v>
      </c>
      <c r="C256" s="4" t="str">
        <f>IFERROR(VLOOKUP(B256,المنتجات!$A:$B,2,0),"")</f>
        <v/>
      </c>
      <c r="D256" s="4" t="str">
        <f>IFERROR(VLOOKUP(B256,المنتجات!$A:$C,3,0),"")</f>
        <v/>
      </c>
      <c r="E256" s="5">
        <v>39</v>
      </c>
      <c r="F256" s="4">
        <f>IFERROR(VLOOKUP(E256,العاملين!$A$1:$C$80,2,0),"")</f>
        <v>0</v>
      </c>
      <c r="G256" s="4">
        <f>IFERROR(VLOOKUP(Table1[[#This Row],[كود العامل]],العاملين!$A:$C,3,FALSE),"")</f>
        <v>0</v>
      </c>
      <c r="H256" s="5">
        <v>19</v>
      </c>
      <c r="I256" s="6" t="str">
        <f>IFERROR(VLOOKUP(Table1[[#This Row],[كود الصنف]],المنتجات!$D:$E,2,0),"")</f>
        <v/>
      </c>
      <c r="J256" s="6" t="str">
        <f>IFERROR(VLOOKUP(H256,المنتجات!$D:$G,4,0),"")</f>
        <v/>
      </c>
      <c r="K256" s="7">
        <v>2748</v>
      </c>
      <c r="L256" s="7"/>
      <c r="M256" s="8" t="e">
        <f>IF(VLOOKUP(Table1[[#This Row],[كود الصنف]],المنتجات!$D:$K,8,0)=0,"",(VLOOKUP(Table1[[#This Row],[كود الصنف]],المنتجات!$D:$K,8,0)))</f>
        <v>#N/A</v>
      </c>
      <c r="N256" s="7">
        <f>IFERROR((Table1[[#This Row],[كمية الخامات بالكيلو]]/Table1[[#This Row],[وزن القطعة]])-Table1[[#This Row],[كمية الأنتاج بالقطعة]],0)</f>
        <v>0</v>
      </c>
      <c r="O256" s="9" t="s">
        <v>51</v>
      </c>
      <c r="P256" s="26">
        <f>IFERROR(VLOOKUP(Table1[[#This Row],[كود العامل]],العاملين!$A$1:$D$100,4,0),"")</f>
        <v>0</v>
      </c>
      <c r="Q256" s="5">
        <f>IF(Table1[[#This Row],[كود العامل]]&gt;0,60,"")</f>
        <v>60</v>
      </c>
      <c r="R256" s="10">
        <v>60</v>
      </c>
      <c r="S256" s="10">
        <v>10</v>
      </c>
      <c r="T256" s="10">
        <v>10</v>
      </c>
      <c r="U256" s="10"/>
      <c r="V256" s="10">
        <f t="shared" si="3"/>
        <v>140</v>
      </c>
      <c r="W256" s="10">
        <f>IFERROR(Table1[[#This Row],[اجمالى وقت التشغيل بالدقايق]]-Table1[[#This Row],[اجمالى وقت التوقف بالدقيقة]],"0")</f>
        <v>-140</v>
      </c>
      <c r="X256" s="11">
        <f>IFERROR((Table1[[#This Row],[كمية الأنتاج بالقطعة]]*Table1[[#This Row],[الزمن المعيارى لانتاج القطعة الواحدة بالدقيقة]])/W256,0%)</f>
        <v>0</v>
      </c>
      <c r="Y256" s="12"/>
      <c r="Z256" s="4"/>
      <c r="AA256" s="13">
        <f>IFERROR(Table1[[#This Row],[كمية الأنتاج بالقطعة]]/(Table1[[#This Row],[كمية الأنتاج بالقطعة]]+Z256+Y256),"")</f>
        <v>1</v>
      </c>
      <c r="AB256" s="4" t="s">
        <v>117</v>
      </c>
      <c r="AC256" s="51"/>
    </row>
    <row r="257" spans="1:29" s="20" customFormat="1" ht="15.75" hidden="1" customHeight="1">
      <c r="A257" s="50">
        <v>43528</v>
      </c>
      <c r="B257" s="3">
        <v>5220</v>
      </c>
      <c r="C257" s="4" t="str">
        <f>IFERROR(VLOOKUP(B257,المنتجات!$A:$B,2,0),"")</f>
        <v/>
      </c>
      <c r="D257" s="4" t="str">
        <f>IFERROR(VLOOKUP(B257,المنتجات!$A:$C,3,0),"")</f>
        <v/>
      </c>
      <c r="E257" s="5">
        <v>21</v>
      </c>
      <c r="F257" s="4">
        <f>IFERROR(VLOOKUP(E257,العاملين!$A$1:$C$80,2,0),"")</f>
        <v>0</v>
      </c>
      <c r="G257" s="4">
        <f>IFERROR(VLOOKUP(Table1[[#This Row],[كود العامل]],العاملين!$A:$C,3,FALSE),"")</f>
        <v>0</v>
      </c>
      <c r="H257" s="5">
        <v>19</v>
      </c>
      <c r="I257" s="6" t="str">
        <f>IFERROR(VLOOKUP(Table1[[#This Row],[كود الصنف]],المنتجات!$D:$E,2,0),"")</f>
        <v/>
      </c>
      <c r="J257" s="6" t="str">
        <f>IFERROR(VLOOKUP(H257,المنتجات!$D:$G,4,0),"")</f>
        <v/>
      </c>
      <c r="K257" s="7">
        <v>2748</v>
      </c>
      <c r="L257" s="7"/>
      <c r="M257" s="8" t="e">
        <f>IF(VLOOKUP(Table1[[#This Row],[كود الصنف]],المنتجات!$D:$K,8,0)=0,"",(VLOOKUP(Table1[[#This Row],[كود الصنف]],المنتجات!$D:$K,8,0)))</f>
        <v>#N/A</v>
      </c>
      <c r="N257" s="7">
        <f>IFERROR((Table1[[#This Row],[كمية الخامات بالكيلو]]/Table1[[#This Row],[وزن القطعة]])-Table1[[#This Row],[كمية الأنتاج بالقطعة]],0)</f>
        <v>0</v>
      </c>
      <c r="O257" s="9" t="s">
        <v>51</v>
      </c>
      <c r="P257" s="26">
        <f>IFERROR(VLOOKUP(Table1[[#This Row],[كود العامل]],العاملين!$A$1:$D$100,4,0),"")</f>
        <v>0</v>
      </c>
      <c r="Q257" s="5">
        <f>IF(Table1[[#This Row],[كود العامل]]&gt;0,60,"")</f>
        <v>60</v>
      </c>
      <c r="R257" s="10">
        <v>60</v>
      </c>
      <c r="S257" s="10">
        <v>10</v>
      </c>
      <c r="T257" s="10">
        <v>10</v>
      </c>
      <c r="U257" s="10"/>
      <c r="V257" s="10">
        <f t="shared" si="3"/>
        <v>140</v>
      </c>
      <c r="W257" s="10">
        <f>IFERROR(Table1[[#This Row],[اجمالى وقت التشغيل بالدقايق]]-Table1[[#This Row],[اجمالى وقت التوقف بالدقيقة]],"0")</f>
        <v>-140</v>
      </c>
      <c r="X257" s="11">
        <f>IFERROR((Table1[[#This Row],[كمية الأنتاج بالقطعة]]*Table1[[#This Row],[الزمن المعيارى لانتاج القطعة الواحدة بالدقيقة]])/W257,0%)</f>
        <v>0</v>
      </c>
      <c r="Y257" s="12"/>
      <c r="Z257" s="4"/>
      <c r="AA257" s="13">
        <f>IFERROR(Table1[[#This Row],[كمية الأنتاج بالقطعة]]/(Table1[[#This Row],[كمية الأنتاج بالقطعة]]+Z257+Y257),"")</f>
        <v>1</v>
      </c>
      <c r="AB257" s="4" t="s">
        <v>116</v>
      </c>
      <c r="AC257" s="51"/>
    </row>
    <row r="258" spans="1:29" s="20" customFormat="1" ht="15.75" hidden="1" customHeight="1">
      <c r="A258" s="50">
        <v>43528</v>
      </c>
      <c r="B258" s="3">
        <v>5221</v>
      </c>
      <c r="C258" s="4" t="str">
        <f>IFERROR(VLOOKUP(B258,المنتجات!$A:$B,2,0),"")</f>
        <v/>
      </c>
      <c r="D258" s="4" t="str">
        <f>IFERROR(VLOOKUP(B258,المنتجات!$A:$C,3,0),"")</f>
        <v/>
      </c>
      <c r="E258" s="5">
        <v>41</v>
      </c>
      <c r="F258" s="4">
        <f>IFERROR(VLOOKUP(E258,العاملين!$A$1:$C$80,2,0),"")</f>
        <v>0</v>
      </c>
      <c r="G258" s="4">
        <f>IFERROR(VLOOKUP(Table1[[#This Row],[كود العامل]],العاملين!$A:$C,3,FALSE),"")</f>
        <v>0</v>
      </c>
      <c r="H258" s="5">
        <v>22</v>
      </c>
      <c r="I258" s="6" t="str">
        <f>IFERROR(VLOOKUP(Table1[[#This Row],[كود الصنف]],المنتجات!$D:$E,2,0),"")</f>
        <v/>
      </c>
      <c r="J258" s="6" t="str">
        <f>IFERROR(VLOOKUP(H258,المنتجات!$D:$G,4,0),"")</f>
        <v/>
      </c>
      <c r="K258" s="7">
        <v>3840</v>
      </c>
      <c r="L258" s="7"/>
      <c r="M258" s="8" t="e">
        <f>IF(VLOOKUP(Table1[[#This Row],[كود الصنف]],المنتجات!$D:$K,8,0)=0,"",(VLOOKUP(Table1[[#This Row],[كود الصنف]],المنتجات!$D:$K,8,0)))</f>
        <v>#N/A</v>
      </c>
      <c r="N258" s="7">
        <f>IFERROR((Table1[[#This Row],[كمية الخامات بالكيلو]]/Table1[[#This Row],[وزن القطعة]])-Table1[[#This Row],[كمية الأنتاج بالقطعة]],0)</f>
        <v>0</v>
      </c>
      <c r="O258" s="9" t="s">
        <v>51</v>
      </c>
      <c r="P258" s="26">
        <f>IFERROR(VLOOKUP(Table1[[#This Row],[كود العامل]],العاملين!$A$1:$D$100,4,0),"")</f>
        <v>0</v>
      </c>
      <c r="Q258" s="5">
        <f>IF(Table1[[#This Row],[كود العامل]]&gt;0,60,"")</f>
        <v>60</v>
      </c>
      <c r="R258" s="10"/>
      <c r="S258" s="10">
        <v>10</v>
      </c>
      <c r="T258" s="10">
        <v>10</v>
      </c>
      <c r="U258" s="10"/>
      <c r="V258" s="10">
        <f t="shared" ref="V258:V321" si="4">SUM(Q258:U258)</f>
        <v>80</v>
      </c>
      <c r="W258" s="10">
        <f>IFERROR(Table1[[#This Row],[اجمالى وقت التشغيل بالدقايق]]-Table1[[#This Row],[اجمالى وقت التوقف بالدقيقة]],"0")</f>
        <v>-80</v>
      </c>
      <c r="X258" s="11">
        <f>IFERROR((Table1[[#This Row],[كمية الأنتاج بالقطعة]]*Table1[[#This Row],[الزمن المعيارى لانتاج القطعة الواحدة بالدقيقة]])/W258,0%)</f>
        <v>0</v>
      </c>
      <c r="Y258" s="12"/>
      <c r="Z258" s="4"/>
      <c r="AA258" s="13">
        <f>IFERROR(Table1[[#This Row],[كمية الأنتاج بالقطعة]]/(Table1[[#This Row],[كمية الأنتاج بالقطعة]]+Z258+Y258),"")</f>
        <v>1</v>
      </c>
      <c r="AB258" s="4"/>
      <c r="AC258" s="51"/>
    </row>
    <row r="259" spans="1:29" s="20" customFormat="1" ht="15.75" hidden="1" customHeight="1">
      <c r="A259" s="50">
        <v>43528</v>
      </c>
      <c r="B259" s="3">
        <v>5221</v>
      </c>
      <c r="C259" s="4" t="str">
        <f>IFERROR(VLOOKUP(B259,المنتجات!$A:$B,2,0),"")</f>
        <v/>
      </c>
      <c r="D259" s="4" t="str">
        <f>IFERROR(VLOOKUP(B259,المنتجات!$A:$C,3,0),"")</f>
        <v/>
      </c>
      <c r="E259" s="5">
        <v>24</v>
      </c>
      <c r="F259" s="4">
        <f>IFERROR(VLOOKUP(E259,العاملين!$A$1:$C$80,2,0),"")</f>
        <v>0</v>
      </c>
      <c r="G259" s="4">
        <f>IFERROR(VLOOKUP(Table1[[#This Row],[كود العامل]],العاملين!$A:$C,3,FALSE),"")</f>
        <v>0</v>
      </c>
      <c r="H259" s="5">
        <v>22</v>
      </c>
      <c r="I259" s="6" t="str">
        <f>IFERROR(VLOOKUP(Table1[[#This Row],[كود الصنف]],المنتجات!$D:$E,2,0),"")</f>
        <v/>
      </c>
      <c r="J259" s="6" t="str">
        <f>IFERROR(VLOOKUP(H259,المنتجات!$D:$G,4,0),"")</f>
        <v/>
      </c>
      <c r="K259" s="7">
        <v>3840</v>
      </c>
      <c r="L259" s="7"/>
      <c r="M259" s="8" t="e">
        <f>IF(VLOOKUP(Table1[[#This Row],[كود الصنف]],المنتجات!$D:$K,8,0)=0,"",(VLOOKUP(Table1[[#This Row],[كود الصنف]],المنتجات!$D:$K,8,0)))</f>
        <v>#N/A</v>
      </c>
      <c r="N259" s="7">
        <f>IFERROR((Table1[[#This Row],[كمية الخامات بالكيلو]]/Table1[[#This Row],[وزن القطعة]])-Table1[[#This Row],[كمية الأنتاج بالقطعة]],0)</f>
        <v>0</v>
      </c>
      <c r="O259" s="9" t="s">
        <v>51</v>
      </c>
      <c r="P259" s="26">
        <f>IFERROR(VLOOKUP(Table1[[#This Row],[كود العامل]],العاملين!$A$1:$D$100,4,0),"")</f>
        <v>0</v>
      </c>
      <c r="Q259" s="5">
        <f>IF(Table1[[#This Row],[كود العامل]]&gt;0,60,"")</f>
        <v>60</v>
      </c>
      <c r="R259" s="10"/>
      <c r="S259" s="10">
        <v>10</v>
      </c>
      <c r="T259" s="10">
        <v>10</v>
      </c>
      <c r="U259" s="10"/>
      <c r="V259" s="10">
        <f t="shared" si="4"/>
        <v>80</v>
      </c>
      <c r="W259" s="10">
        <f>IFERROR(Table1[[#This Row],[اجمالى وقت التشغيل بالدقايق]]-Table1[[#This Row],[اجمالى وقت التوقف بالدقيقة]],"0")</f>
        <v>-80</v>
      </c>
      <c r="X259" s="11">
        <f>IFERROR((Table1[[#This Row],[كمية الأنتاج بالقطعة]]*Table1[[#This Row],[الزمن المعيارى لانتاج القطعة الواحدة بالدقيقة]])/W259,0%)</f>
        <v>0</v>
      </c>
      <c r="Y259" s="12"/>
      <c r="Z259" s="4"/>
      <c r="AA259" s="13">
        <f>IFERROR(Table1[[#This Row],[كمية الأنتاج بالقطعة]]/(Table1[[#This Row],[كمية الأنتاج بالقطعة]]+Z259+Y259),"")</f>
        <v>1</v>
      </c>
      <c r="AB259" s="4"/>
      <c r="AC259" s="51"/>
    </row>
    <row r="260" spans="1:29" s="20" customFormat="1" ht="15.75" hidden="1" customHeight="1">
      <c r="A260" s="50">
        <v>43528</v>
      </c>
      <c r="B260" s="3">
        <v>5222</v>
      </c>
      <c r="C260" s="4" t="str">
        <f>IFERROR(VLOOKUP(B260,المنتجات!$A:$B,2,0),"")</f>
        <v/>
      </c>
      <c r="D260" s="4" t="str">
        <f>IFERROR(VLOOKUP(B260,المنتجات!$A:$C,3,0),"")</f>
        <v/>
      </c>
      <c r="E260" s="5">
        <v>43</v>
      </c>
      <c r="F260" s="4">
        <f>IFERROR(VLOOKUP(E260,العاملين!$A$1:$C$80,2,0),"")</f>
        <v>0</v>
      </c>
      <c r="G260" s="4">
        <f>IFERROR(VLOOKUP(Table1[[#This Row],[كود العامل]],العاملين!$A:$C,3,FALSE),"")</f>
        <v>0</v>
      </c>
      <c r="H260" s="5">
        <v>21</v>
      </c>
      <c r="I260" s="6" t="str">
        <f>IFERROR(VLOOKUP(Table1[[#This Row],[كود الصنف]],المنتجات!$D:$E,2,0),"")</f>
        <v/>
      </c>
      <c r="J260" s="6" t="str">
        <f>IFERROR(VLOOKUP(H260,المنتجات!$D:$G,4,0),"")</f>
        <v/>
      </c>
      <c r="K260" s="7">
        <v>3920</v>
      </c>
      <c r="L260" s="7"/>
      <c r="M260" s="8" t="e">
        <f>IF(VLOOKUP(Table1[[#This Row],[كود الصنف]],المنتجات!$D:$K,8,0)=0,"",(VLOOKUP(Table1[[#This Row],[كود الصنف]],المنتجات!$D:$K,8,0)))</f>
        <v>#N/A</v>
      </c>
      <c r="N260" s="7">
        <f>IFERROR((Table1[[#This Row],[كمية الخامات بالكيلو]]/Table1[[#This Row],[وزن القطعة]])-Table1[[#This Row],[كمية الأنتاج بالقطعة]],0)</f>
        <v>0</v>
      </c>
      <c r="O260" s="9" t="s">
        <v>51</v>
      </c>
      <c r="P260" s="26">
        <f>IFERROR(VLOOKUP(Table1[[#This Row],[كود العامل]],العاملين!$A$1:$D$100,4,0),"")</f>
        <v>0</v>
      </c>
      <c r="Q260" s="5">
        <f>IF(Table1[[#This Row],[كود العامل]]&gt;0,60,"")</f>
        <v>60</v>
      </c>
      <c r="R260" s="10"/>
      <c r="S260" s="10"/>
      <c r="T260" s="10">
        <v>10</v>
      </c>
      <c r="U260" s="10"/>
      <c r="V260" s="10">
        <f t="shared" si="4"/>
        <v>70</v>
      </c>
      <c r="W260" s="10">
        <f>IFERROR(Table1[[#This Row],[اجمالى وقت التشغيل بالدقايق]]-Table1[[#This Row],[اجمالى وقت التوقف بالدقيقة]],"0")</f>
        <v>-70</v>
      </c>
      <c r="X260" s="11">
        <f>IFERROR((Table1[[#This Row],[كمية الأنتاج بالقطعة]]*Table1[[#This Row],[الزمن المعيارى لانتاج القطعة الواحدة بالدقيقة]])/W260,0%)</f>
        <v>0</v>
      </c>
      <c r="Y260" s="12"/>
      <c r="Z260" s="4"/>
      <c r="AA260" s="13">
        <f>IFERROR(Table1[[#This Row],[كمية الأنتاج بالقطعة]]/(Table1[[#This Row],[كمية الأنتاج بالقطعة]]+Z260+Y260),"")</f>
        <v>1</v>
      </c>
      <c r="AB260" s="4"/>
      <c r="AC260" s="51"/>
    </row>
    <row r="261" spans="1:29" s="20" customFormat="1" ht="15.75" hidden="1" customHeight="1">
      <c r="A261" s="50">
        <v>43528</v>
      </c>
      <c r="B261" s="3">
        <v>5222</v>
      </c>
      <c r="C261" s="4" t="str">
        <f>IFERROR(VLOOKUP(B261,المنتجات!$A:$B,2,0),"")</f>
        <v/>
      </c>
      <c r="D261" s="4" t="str">
        <f>IFERROR(VLOOKUP(B261,المنتجات!$A:$C,3,0),"")</f>
        <v/>
      </c>
      <c r="E261" s="5">
        <v>6</v>
      </c>
      <c r="F261" s="4">
        <f>IFERROR(VLOOKUP(E261,العاملين!$A$1:$C$80,2,0),"")</f>
        <v>0</v>
      </c>
      <c r="G261" s="4">
        <f>IFERROR(VLOOKUP(Table1[[#This Row],[كود العامل]],العاملين!$A:$C,3,FALSE),"")</f>
        <v>0</v>
      </c>
      <c r="H261" s="5">
        <v>21</v>
      </c>
      <c r="I261" s="6" t="str">
        <f>IFERROR(VLOOKUP(Table1[[#This Row],[كود الصنف]],المنتجات!$D:$E,2,0),"")</f>
        <v/>
      </c>
      <c r="J261" s="6" t="str">
        <f>IFERROR(VLOOKUP(H261,المنتجات!$D:$G,4,0),"")</f>
        <v/>
      </c>
      <c r="K261" s="7">
        <v>3920</v>
      </c>
      <c r="L261" s="7"/>
      <c r="M261" s="8" t="e">
        <f>IF(VLOOKUP(Table1[[#This Row],[كود الصنف]],المنتجات!$D:$K,8,0)=0,"",(VLOOKUP(Table1[[#This Row],[كود الصنف]],المنتجات!$D:$K,8,0)))</f>
        <v>#N/A</v>
      </c>
      <c r="N261" s="7">
        <f>IFERROR((Table1[[#This Row],[كمية الخامات بالكيلو]]/Table1[[#This Row],[وزن القطعة]])-Table1[[#This Row],[كمية الأنتاج بالقطعة]],0)</f>
        <v>0</v>
      </c>
      <c r="O261" s="9" t="s">
        <v>51</v>
      </c>
      <c r="P261" s="26">
        <f>IFERROR(VLOOKUP(Table1[[#This Row],[كود العامل]],العاملين!$A$1:$D$100,4,0),"")</f>
        <v>0</v>
      </c>
      <c r="Q261" s="5">
        <f>IF(Table1[[#This Row],[كود العامل]]&gt;0,60,"")</f>
        <v>60</v>
      </c>
      <c r="R261" s="10"/>
      <c r="S261" s="10"/>
      <c r="T261" s="10">
        <v>11</v>
      </c>
      <c r="U261" s="10"/>
      <c r="V261" s="10">
        <f t="shared" si="4"/>
        <v>71</v>
      </c>
      <c r="W261" s="10">
        <f>IFERROR(Table1[[#This Row],[اجمالى وقت التشغيل بالدقايق]]-Table1[[#This Row],[اجمالى وقت التوقف بالدقيقة]],"0")</f>
        <v>-71</v>
      </c>
      <c r="X261" s="11">
        <f>IFERROR((Table1[[#This Row],[كمية الأنتاج بالقطعة]]*Table1[[#This Row],[الزمن المعيارى لانتاج القطعة الواحدة بالدقيقة]])/W261,0%)</f>
        <v>0</v>
      </c>
      <c r="Y261" s="12"/>
      <c r="Z261" s="4"/>
      <c r="AA261" s="13">
        <f>IFERROR(Table1[[#This Row],[كمية الأنتاج بالقطعة]]/(Table1[[#This Row],[كمية الأنتاج بالقطعة]]+Z261+Y261),"")</f>
        <v>1</v>
      </c>
      <c r="AB261" s="4"/>
      <c r="AC261" s="51"/>
    </row>
    <row r="262" spans="1:29" s="20" customFormat="1" ht="15.75" hidden="1" customHeight="1">
      <c r="A262" s="50">
        <v>43528</v>
      </c>
      <c r="B262" s="3">
        <v>5230</v>
      </c>
      <c r="C262" s="4" t="str">
        <f>IFERROR(VLOOKUP(B262,المنتجات!$A:$B,2,0),"")</f>
        <v/>
      </c>
      <c r="D262" s="4" t="str">
        <f>IFERROR(VLOOKUP(B262,المنتجات!$A:$C,3,0),"")</f>
        <v/>
      </c>
      <c r="E262" s="5">
        <v>29</v>
      </c>
      <c r="F262" s="4">
        <f>IFERROR(VLOOKUP(E262,العاملين!$A$1:$C$80,2,0),"")</f>
        <v>0</v>
      </c>
      <c r="G262" s="4">
        <f>IFERROR(VLOOKUP(Table1[[#This Row],[كود العامل]],العاملين!$A:$C,3,FALSE),"")</f>
        <v>0</v>
      </c>
      <c r="H262" s="5">
        <v>23</v>
      </c>
      <c r="I262" s="6" t="str">
        <f>IFERROR(VLOOKUP(Table1[[#This Row],[كود الصنف]],المنتجات!$D:$E,2,0),"")</f>
        <v/>
      </c>
      <c r="J262" s="6" t="str">
        <f>IFERROR(VLOOKUP(H262,المنتجات!$D:$G,4,0),"")</f>
        <v/>
      </c>
      <c r="K262" s="7">
        <v>27000</v>
      </c>
      <c r="L262" s="7"/>
      <c r="M262" s="8" t="e">
        <f>IF(VLOOKUP(Table1[[#This Row],[كود الصنف]],المنتجات!$D:$K,8,0)=0,"",(VLOOKUP(Table1[[#This Row],[كود الصنف]],المنتجات!$D:$K,8,0)))</f>
        <v>#N/A</v>
      </c>
      <c r="N262" s="7">
        <f>IFERROR((Table1[[#This Row],[كمية الخامات بالكيلو]]/Table1[[#This Row],[وزن القطعة]])-Table1[[#This Row],[كمية الأنتاج بالقطعة]],0)</f>
        <v>0</v>
      </c>
      <c r="O262" s="9" t="s">
        <v>51</v>
      </c>
      <c r="P262" s="26">
        <f>IFERROR(VLOOKUP(Table1[[#This Row],[كود العامل]],العاملين!$A$1:$D$100,4,0),"")</f>
        <v>0</v>
      </c>
      <c r="Q262" s="5">
        <f>IF(Table1[[#This Row],[كود العامل]]&gt;0,60,"")</f>
        <v>60</v>
      </c>
      <c r="R262" s="10"/>
      <c r="S262" s="10">
        <v>15</v>
      </c>
      <c r="T262" s="10">
        <v>10</v>
      </c>
      <c r="U262" s="10"/>
      <c r="V262" s="10">
        <f t="shared" si="4"/>
        <v>85</v>
      </c>
      <c r="W262" s="10">
        <f>IFERROR(Table1[[#This Row],[اجمالى وقت التشغيل بالدقايق]]-Table1[[#This Row],[اجمالى وقت التوقف بالدقيقة]],"0")</f>
        <v>-85</v>
      </c>
      <c r="X262" s="11">
        <f>IFERROR((Table1[[#This Row],[كمية الأنتاج بالقطعة]]*Table1[[#This Row],[الزمن المعيارى لانتاج القطعة الواحدة بالدقيقة]])/W262,0%)</f>
        <v>0</v>
      </c>
      <c r="Y262" s="12"/>
      <c r="Z262" s="4"/>
      <c r="AA262" s="13">
        <f>IFERROR(Table1[[#This Row],[كمية الأنتاج بالقطعة]]/(Table1[[#This Row],[كمية الأنتاج بالقطعة]]+Z262+Y262),"")</f>
        <v>1</v>
      </c>
      <c r="AB262" s="4"/>
      <c r="AC262" s="51"/>
    </row>
    <row r="263" spans="1:29" s="20" customFormat="1" ht="15.75" hidden="1" customHeight="1">
      <c r="A263" s="50">
        <v>43528</v>
      </c>
      <c r="B263" s="3">
        <v>5230</v>
      </c>
      <c r="C263" s="4" t="str">
        <f>IFERROR(VLOOKUP(B263,المنتجات!$A:$B,2,0),"")</f>
        <v/>
      </c>
      <c r="D263" s="4" t="str">
        <f>IFERROR(VLOOKUP(B263,المنتجات!$A:$C,3,0),"")</f>
        <v/>
      </c>
      <c r="E263" s="5">
        <v>23</v>
      </c>
      <c r="F263" s="4">
        <f>IFERROR(VLOOKUP(E263,العاملين!$A$1:$C$80,2,0),"")</f>
        <v>0</v>
      </c>
      <c r="G263" s="4">
        <f>IFERROR(VLOOKUP(Table1[[#This Row],[كود العامل]],العاملين!$A:$C,3,FALSE),"")</f>
        <v>0</v>
      </c>
      <c r="H263" s="5">
        <v>23</v>
      </c>
      <c r="I263" s="6" t="str">
        <f>IFERROR(VLOOKUP(Table1[[#This Row],[كود الصنف]],المنتجات!$D:$E,2,0),"")</f>
        <v/>
      </c>
      <c r="J263" s="6" t="str">
        <f>IFERROR(VLOOKUP(H263,المنتجات!$D:$G,4,0),"")</f>
        <v/>
      </c>
      <c r="K263" s="7">
        <v>27000</v>
      </c>
      <c r="L263" s="7"/>
      <c r="M263" s="8" t="e">
        <f>IF(VLOOKUP(Table1[[#This Row],[كود الصنف]],المنتجات!$D:$K,8,0)=0,"",(VLOOKUP(Table1[[#This Row],[كود الصنف]],المنتجات!$D:$K,8,0)))</f>
        <v>#N/A</v>
      </c>
      <c r="N263" s="7">
        <f>IFERROR((Table1[[#This Row],[كمية الخامات بالكيلو]]/Table1[[#This Row],[وزن القطعة]])-Table1[[#This Row],[كمية الأنتاج بالقطعة]],0)</f>
        <v>0</v>
      </c>
      <c r="O263" s="9" t="s">
        <v>51</v>
      </c>
      <c r="P263" s="26">
        <f>IFERROR(VLOOKUP(Table1[[#This Row],[كود العامل]],العاملين!$A$1:$D$100,4,0),"")</f>
        <v>0</v>
      </c>
      <c r="Q263" s="5">
        <f>IF(Table1[[#This Row],[كود العامل]]&gt;0,60,"")</f>
        <v>60</v>
      </c>
      <c r="R263" s="10"/>
      <c r="S263" s="10">
        <v>10</v>
      </c>
      <c r="T263" s="10">
        <v>10</v>
      </c>
      <c r="U263" s="10"/>
      <c r="V263" s="10">
        <f t="shared" si="4"/>
        <v>80</v>
      </c>
      <c r="W263" s="10">
        <f>IFERROR(Table1[[#This Row],[اجمالى وقت التشغيل بالدقايق]]-Table1[[#This Row],[اجمالى وقت التوقف بالدقيقة]],"0")</f>
        <v>-80</v>
      </c>
      <c r="X263" s="11">
        <f>IFERROR((Table1[[#This Row],[كمية الأنتاج بالقطعة]]*Table1[[#This Row],[الزمن المعيارى لانتاج القطعة الواحدة بالدقيقة]])/W263,0%)</f>
        <v>0</v>
      </c>
      <c r="Y263" s="12"/>
      <c r="Z263" s="4"/>
      <c r="AA263" s="13">
        <f>IFERROR(Table1[[#This Row],[كمية الأنتاج بالقطعة]]/(Table1[[#This Row],[كمية الأنتاج بالقطعة]]+Z263+Y263),"")</f>
        <v>1</v>
      </c>
      <c r="AB263" s="4"/>
      <c r="AC263" s="51"/>
    </row>
    <row r="264" spans="1:29" s="20" customFormat="1" ht="15.75" hidden="1" customHeight="1">
      <c r="A264" s="50">
        <v>43528</v>
      </c>
      <c r="B264" s="3">
        <v>5231</v>
      </c>
      <c r="C264" s="4" t="str">
        <f>IFERROR(VLOOKUP(B264,المنتجات!$A:$B,2,0),"")</f>
        <v/>
      </c>
      <c r="D264" s="4" t="str">
        <f>IFERROR(VLOOKUP(B264,المنتجات!$A:$C,3,0),"")</f>
        <v/>
      </c>
      <c r="E264" s="5">
        <v>45</v>
      </c>
      <c r="F264" s="4">
        <f>IFERROR(VLOOKUP(E264,العاملين!$A$1:$C$80,2,0),"")</f>
        <v>0</v>
      </c>
      <c r="G264" s="4">
        <f>IFERROR(VLOOKUP(Table1[[#This Row],[كود العامل]],العاملين!$A:$C,3,FALSE),"")</f>
        <v>0</v>
      </c>
      <c r="H264" s="5">
        <v>33</v>
      </c>
      <c r="I264" s="6" t="str">
        <f>IFERROR(VLOOKUP(Table1[[#This Row],[كود الصنف]],المنتجات!$D:$E,2,0),"")</f>
        <v/>
      </c>
      <c r="J264" s="6" t="str">
        <f>IFERROR(VLOOKUP(H264,المنتجات!$D:$G,4,0),"")</f>
        <v/>
      </c>
      <c r="K264" s="7">
        <v>21500</v>
      </c>
      <c r="L264" s="7"/>
      <c r="M264" s="8" t="e">
        <f>IF(VLOOKUP(Table1[[#This Row],[كود الصنف]],المنتجات!$D:$K,8,0)=0,"",(VLOOKUP(Table1[[#This Row],[كود الصنف]],المنتجات!$D:$K,8,0)))</f>
        <v>#N/A</v>
      </c>
      <c r="N264" s="7">
        <f>IFERROR((Table1[[#This Row],[كمية الخامات بالكيلو]]/Table1[[#This Row],[وزن القطعة]])-Table1[[#This Row],[كمية الأنتاج بالقطعة]],0)</f>
        <v>0</v>
      </c>
      <c r="O264" s="9" t="s">
        <v>51</v>
      </c>
      <c r="P264" s="26">
        <f>IFERROR(VLOOKUP(Table1[[#This Row],[كود العامل]],العاملين!$A$1:$D$100,4,0),"")</f>
        <v>0</v>
      </c>
      <c r="Q264" s="5">
        <f>IF(Table1[[#This Row],[كود العامل]]&gt;0,60,"")</f>
        <v>60</v>
      </c>
      <c r="R264" s="10">
        <v>95</v>
      </c>
      <c r="S264" s="10">
        <v>10</v>
      </c>
      <c r="T264" s="10">
        <v>10</v>
      </c>
      <c r="U264" s="10"/>
      <c r="V264" s="10">
        <f t="shared" si="4"/>
        <v>175</v>
      </c>
      <c r="W264" s="10">
        <f>IFERROR(Table1[[#This Row],[اجمالى وقت التشغيل بالدقايق]]-Table1[[#This Row],[اجمالى وقت التوقف بالدقيقة]],"0")</f>
        <v>-175</v>
      </c>
      <c r="X264" s="11">
        <f>IFERROR((Table1[[#This Row],[كمية الأنتاج بالقطعة]]*Table1[[#This Row],[الزمن المعيارى لانتاج القطعة الواحدة بالدقيقة]])/W264,0%)</f>
        <v>0</v>
      </c>
      <c r="Y264" s="12"/>
      <c r="Z264" s="4"/>
      <c r="AA264" s="13">
        <f>IFERROR(Table1[[#This Row],[كمية الأنتاج بالقطعة]]/(Table1[[#This Row],[كمية الأنتاج بالقطعة]]+Z264+Y264),"")</f>
        <v>1</v>
      </c>
      <c r="AB264" s="4" t="s">
        <v>57</v>
      </c>
      <c r="AC264" s="51"/>
    </row>
    <row r="265" spans="1:29" s="20" customFormat="1" ht="15.75" hidden="1" customHeight="1">
      <c r="A265" s="50">
        <v>43528</v>
      </c>
      <c r="B265" s="3">
        <v>5231</v>
      </c>
      <c r="C265" s="4" t="str">
        <f>IFERROR(VLOOKUP(B265,المنتجات!$A:$B,2,0),"")</f>
        <v/>
      </c>
      <c r="D265" s="4" t="str">
        <f>IFERROR(VLOOKUP(B265,المنتجات!$A:$C,3,0),"")</f>
        <v/>
      </c>
      <c r="E265" s="5">
        <v>37</v>
      </c>
      <c r="F265" s="4">
        <f>IFERROR(VLOOKUP(E265,العاملين!$A$1:$C$80,2,0),"")</f>
        <v>0</v>
      </c>
      <c r="G265" s="4">
        <f>IFERROR(VLOOKUP(Table1[[#This Row],[كود العامل]],العاملين!$A:$C,3,FALSE),"")</f>
        <v>0</v>
      </c>
      <c r="H265" s="5">
        <v>33</v>
      </c>
      <c r="I265" s="6" t="str">
        <f>IFERROR(VLOOKUP(Table1[[#This Row],[كود الصنف]],المنتجات!$D:$E,2,0),"")</f>
        <v/>
      </c>
      <c r="J265" s="6" t="str">
        <f>IFERROR(VLOOKUP(H265,المنتجات!$D:$G,4,0),"")</f>
        <v/>
      </c>
      <c r="K265" s="7">
        <v>21500</v>
      </c>
      <c r="L265" s="7"/>
      <c r="M265" s="8" t="e">
        <f>IF(VLOOKUP(Table1[[#This Row],[كود الصنف]],المنتجات!$D:$K,8,0)=0,"",(VLOOKUP(Table1[[#This Row],[كود الصنف]],المنتجات!$D:$K,8,0)))</f>
        <v>#N/A</v>
      </c>
      <c r="N265" s="7">
        <f>IFERROR((Table1[[#This Row],[كمية الخامات بالكيلو]]/Table1[[#This Row],[وزن القطعة]])-Table1[[#This Row],[كمية الأنتاج بالقطعة]],0)</f>
        <v>0</v>
      </c>
      <c r="O265" s="9" t="s">
        <v>51</v>
      </c>
      <c r="P265" s="3">
        <v>600</v>
      </c>
      <c r="Q265" s="5">
        <f>IF(Table1[[#This Row],[كود العامل]]&gt;0,60,"")</f>
        <v>60</v>
      </c>
      <c r="R265" s="10">
        <v>95</v>
      </c>
      <c r="S265" s="10">
        <v>10</v>
      </c>
      <c r="T265" s="10">
        <v>10</v>
      </c>
      <c r="U265" s="10"/>
      <c r="V265" s="10">
        <f t="shared" si="4"/>
        <v>175</v>
      </c>
      <c r="W265" s="10">
        <f>IFERROR(Table1[[#This Row],[اجمالى وقت التشغيل بالدقايق]]-Table1[[#This Row],[اجمالى وقت التوقف بالدقيقة]],"0")</f>
        <v>425</v>
      </c>
      <c r="X265" s="11">
        <f>IFERROR((Table1[[#This Row],[كمية الأنتاج بالقطعة]]*Table1[[#This Row],[الزمن المعيارى لانتاج القطعة الواحدة بالدقيقة]])/W265,0%)</f>
        <v>0</v>
      </c>
      <c r="Y265" s="12"/>
      <c r="Z265" s="4"/>
      <c r="AA265" s="13">
        <f>IFERROR(Table1[[#This Row],[كمية الأنتاج بالقطعة]]/(Table1[[#This Row],[كمية الأنتاج بالقطعة]]+Z265+Y265),"")</f>
        <v>1</v>
      </c>
      <c r="AB265" s="4" t="s">
        <v>57</v>
      </c>
      <c r="AC265" s="51"/>
    </row>
    <row r="266" spans="1:29" s="20" customFormat="1" ht="15.75" hidden="1" customHeight="1">
      <c r="A266" s="50">
        <v>43528</v>
      </c>
      <c r="B266" s="3">
        <v>5231</v>
      </c>
      <c r="C266" s="4" t="str">
        <f>IFERROR(VLOOKUP(B266,المنتجات!$A:$B,2,0),"")</f>
        <v/>
      </c>
      <c r="D266" s="4" t="str">
        <f>IFERROR(VLOOKUP(B266,المنتجات!$A:$C,3,0),"")</f>
        <v/>
      </c>
      <c r="E266" s="5">
        <v>25</v>
      </c>
      <c r="F266" s="4">
        <f>IFERROR(VLOOKUP(E266,العاملين!$A$1:$C$80,2,0),"")</f>
        <v>0</v>
      </c>
      <c r="G266" s="4">
        <f>IFERROR(VLOOKUP(Table1[[#This Row],[كود العامل]],العاملين!$A:$C,3,FALSE),"")</f>
        <v>0</v>
      </c>
      <c r="H266" s="5">
        <v>33</v>
      </c>
      <c r="I266" s="6" t="str">
        <f>IFERROR(VLOOKUP(Table1[[#This Row],[كود الصنف]],المنتجات!$D:$E,2,0),"")</f>
        <v/>
      </c>
      <c r="J266" s="6" t="str">
        <f>IFERROR(VLOOKUP(H266,المنتجات!$D:$G,4,0),"")</f>
        <v/>
      </c>
      <c r="K266" s="7">
        <v>21500</v>
      </c>
      <c r="L266" s="7"/>
      <c r="M266" s="8" t="e">
        <f>IF(VLOOKUP(Table1[[#This Row],[كود الصنف]],المنتجات!$D:$K,8,0)=0,"",(VLOOKUP(Table1[[#This Row],[كود الصنف]],المنتجات!$D:$K,8,0)))</f>
        <v>#N/A</v>
      </c>
      <c r="N266" s="7">
        <f>IFERROR((Table1[[#This Row],[كمية الخامات بالكيلو]]/Table1[[#This Row],[وزن القطعة]])-Table1[[#This Row],[كمية الأنتاج بالقطعة]],0)</f>
        <v>0</v>
      </c>
      <c r="O266" s="9" t="s">
        <v>51</v>
      </c>
      <c r="P266" s="3">
        <v>300</v>
      </c>
      <c r="Q266" s="5">
        <v>30</v>
      </c>
      <c r="R266" s="10"/>
      <c r="S266" s="10"/>
      <c r="T266" s="10"/>
      <c r="U266" s="10"/>
      <c r="V266" s="10">
        <f t="shared" si="4"/>
        <v>30</v>
      </c>
      <c r="W266" s="10">
        <f>IFERROR(Table1[[#This Row],[اجمالى وقت التشغيل بالدقايق]]-Table1[[#This Row],[اجمالى وقت التوقف بالدقيقة]],"0")</f>
        <v>270</v>
      </c>
      <c r="X266" s="11">
        <f>IFERROR((Table1[[#This Row],[كمية الأنتاج بالقطعة]]*Table1[[#This Row],[الزمن المعيارى لانتاج القطعة الواحدة بالدقيقة]])/W266,0%)</f>
        <v>0</v>
      </c>
      <c r="Y266" s="12"/>
      <c r="Z266" s="4"/>
      <c r="AA266" s="13">
        <f>IFERROR(Table1[[#This Row],[كمية الأنتاج بالقطعة]]/(Table1[[#This Row],[كمية الأنتاج بالقطعة]]+Z266+Y266),"")</f>
        <v>1</v>
      </c>
      <c r="AB266" s="4"/>
      <c r="AC266" s="51"/>
    </row>
    <row r="267" spans="1:29" s="20" customFormat="1" ht="15.75" hidden="1" customHeight="1">
      <c r="A267" s="50">
        <v>43528</v>
      </c>
      <c r="B267" s="3">
        <v>5260</v>
      </c>
      <c r="C267" s="4" t="str">
        <f>IFERROR(VLOOKUP(B267,المنتجات!$A:$B,2,0),"")</f>
        <v/>
      </c>
      <c r="D267" s="4" t="str">
        <f>IFERROR(VLOOKUP(B267,المنتجات!$A:$C,3,0),"")</f>
        <v/>
      </c>
      <c r="E267" s="5">
        <v>38</v>
      </c>
      <c r="F267" s="4">
        <f>IFERROR(VLOOKUP(E267,العاملين!$A$1:$C$80,2,0),"")</f>
        <v>0</v>
      </c>
      <c r="G267" s="4">
        <f>IFERROR(VLOOKUP(Table1[[#This Row],[كود العامل]],العاملين!$A:$C,3,FALSE),"")</f>
        <v>0</v>
      </c>
      <c r="H267" s="5">
        <v>45</v>
      </c>
      <c r="I267" s="6" t="str">
        <f>IFERROR(VLOOKUP(Table1[[#This Row],[كود الصنف]],المنتجات!$D:$E,2,0),"")</f>
        <v/>
      </c>
      <c r="J267" s="6" t="str">
        <f>IFERROR(VLOOKUP(H267,المنتجات!$D:$G,4,0),"")</f>
        <v/>
      </c>
      <c r="K267" s="7">
        <v>4600</v>
      </c>
      <c r="L267" s="7"/>
      <c r="M267" s="8" t="e">
        <f>IF(VLOOKUP(Table1[[#This Row],[كود الصنف]],المنتجات!$D:$K,8,0)=0,"",(VLOOKUP(Table1[[#This Row],[كود الصنف]],المنتجات!$D:$K,8,0)))</f>
        <v>#N/A</v>
      </c>
      <c r="N267" s="7">
        <f>IFERROR((Table1[[#This Row],[كمية الخامات بالكيلو]]/Table1[[#This Row],[وزن القطعة]])-Table1[[#This Row],[كمية الأنتاج بالقطعة]],0)</f>
        <v>0</v>
      </c>
      <c r="O267" s="9" t="s">
        <v>51</v>
      </c>
      <c r="P267" s="26">
        <f>IFERROR(VLOOKUP(Table1[[#This Row],[كود العامل]],العاملين!$A$1:$D$100,4,0),"")</f>
        <v>0</v>
      </c>
      <c r="Q267" s="5">
        <f>IF(Table1[[#This Row],[كود العامل]]&gt;0,60,"")</f>
        <v>60</v>
      </c>
      <c r="R267" s="10"/>
      <c r="S267" s="10">
        <v>10</v>
      </c>
      <c r="T267" s="10">
        <v>10</v>
      </c>
      <c r="U267" s="10"/>
      <c r="V267" s="10">
        <f t="shared" si="4"/>
        <v>80</v>
      </c>
      <c r="W267" s="10">
        <f>IFERROR(Table1[[#This Row],[اجمالى وقت التشغيل بالدقايق]]-Table1[[#This Row],[اجمالى وقت التوقف بالدقيقة]],"0")</f>
        <v>-80</v>
      </c>
      <c r="X267" s="11">
        <f>IFERROR((Table1[[#This Row],[كمية الأنتاج بالقطعة]]*Table1[[#This Row],[الزمن المعيارى لانتاج القطعة الواحدة بالدقيقة]])/W267,0%)</f>
        <v>0</v>
      </c>
      <c r="Y267" s="12"/>
      <c r="Z267" s="4"/>
      <c r="AA267" s="13">
        <f>IFERROR(Table1[[#This Row],[كمية الأنتاج بالقطعة]]/(Table1[[#This Row],[كمية الأنتاج بالقطعة]]+Z267+Y267),"")</f>
        <v>1</v>
      </c>
      <c r="AB267" s="4"/>
      <c r="AC267" s="51"/>
    </row>
    <row r="268" spans="1:29" s="20" customFormat="1" ht="15.75" hidden="1" customHeight="1">
      <c r="A268" s="50">
        <v>43528</v>
      </c>
      <c r="B268" s="3">
        <v>5260</v>
      </c>
      <c r="C268" s="4" t="str">
        <f>IFERROR(VLOOKUP(B268,المنتجات!$A:$B,2,0),"")</f>
        <v/>
      </c>
      <c r="D268" s="4" t="str">
        <f>IFERROR(VLOOKUP(B268,المنتجات!$A:$C,3,0),"")</f>
        <v/>
      </c>
      <c r="E268" s="5">
        <v>25</v>
      </c>
      <c r="F268" s="4">
        <f>IFERROR(VLOOKUP(E268,العاملين!$A$1:$C$80,2,0),"")</f>
        <v>0</v>
      </c>
      <c r="G268" s="4">
        <f>IFERROR(VLOOKUP(Table1[[#This Row],[كود العامل]],العاملين!$A:$C,3,FALSE),"")</f>
        <v>0</v>
      </c>
      <c r="H268" s="5">
        <v>45</v>
      </c>
      <c r="I268" s="6" t="str">
        <f>IFERROR(VLOOKUP(Table1[[#This Row],[كود الصنف]],المنتجات!$D:$E,2,0),"")</f>
        <v/>
      </c>
      <c r="J268" s="6" t="str">
        <f>IFERROR(VLOOKUP(H268,المنتجات!$D:$G,4,0),"")</f>
        <v/>
      </c>
      <c r="K268" s="7">
        <v>4600</v>
      </c>
      <c r="L268" s="7"/>
      <c r="M268" s="8" t="e">
        <f>IF(VLOOKUP(Table1[[#This Row],[كود الصنف]],المنتجات!$D:$K,8,0)=0,"",(VLOOKUP(Table1[[#This Row],[كود الصنف]],المنتجات!$D:$K,8,0)))</f>
        <v>#N/A</v>
      </c>
      <c r="N268" s="7">
        <f>IFERROR((Table1[[#This Row],[كمية الخامات بالكيلو]]/Table1[[#This Row],[وزن القطعة]])-Table1[[#This Row],[كمية الأنتاج بالقطعة]],0)</f>
        <v>0</v>
      </c>
      <c r="O268" s="9" t="s">
        <v>51</v>
      </c>
      <c r="P268" s="3">
        <v>300</v>
      </c>
      <c r="Q268" s="5">
        <v>30</v>
      </c>
      <c r="R268" s="10"/>
      <c r="S268" s="10"/>
      <c r="T268" s="10"/>
      <c r="U268" s="10"/>
      <c r="V268" s="10">
        <f t="shared" si="4"/>
        <v>30</v>
      </c>
      <c r="W268" s="10">
        <f>IFERROR(Table1[[#This Row],[اجمالى وقت التشغيل بالدقايق]]-Table1[[#This Row],[اجمالى وقت التوقف بالدقيقة]],"0")</f>
        <v>270</v>
      </c>
      <c r="X268" s="11">
        <f>IFERROR((Table1[[#This Row],[كمية الأنتاج بالقطعة]]*Table1[[#This Row],[الزمن المعيارى لانتاج القطعة الواحدة بالدقيقة]])/W268,0%)</f>
        <v>0</v>
      </c>
      <c r="Y268" s="12"/>
      <c r="Z268" s="4"/>
      <c r="AA268" s="13">
        <f>IFERROR(Table1[[#This Row],[كمية الأنتاج بالقطعة]]/(Table1[[#This Row],[كمية الأنتاج بالقطعة]]+Z268+Y268),"")</f>
        <v>1</v>
      </c>
      <c r="AB268" s="4"/>
      <c r="AC268" s="51"/>
    </row>
    <row r="269" spans="1:29" s="20" customFormat="1" ht="15.75" hidden="1" customHeight="1">
      <c r="A269" s="50">
        <v>43528</v>
      </c>
      <c r="B269" s="3">
        <v>5261</v>
      </c>
      <c r="C269" s="4" t="str">
        <f>IFERROR(VLOOKUP(B269,المنتجات!$A:$B,2,0),"")</f>
        <v/>
      </c>
      <c r="D269" s="4" t="str">
        <f>IFERROR(VLOOKUP(B269,المنتجات!$A:$C,3,0),"")</f>
        <v/>
      </c>
      <c r="E269" s="5">
        <v>33</v>
      </c>
      <c r="F269" s="4">
        <f>IFERROR(VLOOKUP(E269,العاملين!$A$1:$C$80,2,0),"")</f>
        <v>0</v>
      </c>
      <c r="G269" s="4">
        <f>IFERROR(VLOOKUP(Table1[[#This Row],[كود العامل]],العاملين!$A:$C,3,FALSE),"")</f>
        <v>0</v>
      </c>
      <c r="H269" s="5">
        <v>41</v>
      </c>
      <c r="I269" s="6" t="str">
        <f>IFERROR(VLOOKUP(Table1[[#This Row],[كود الصنف]],المنتجات!$D:$E,2,0),"")</f>
        <v/>
      </c>
      <c r="J269" s="6" t="str">
        <f>IFERROR(VLOOKUP(H269,المنتجات!$D:$G,4,0),"")</f>
        <v/>
      </c>
      <c r="K269" s="7">
        <v>3900</v>
      </c>
      <c r="L269" s="7"/>
      <c r="M269" s="8" t="e">
        <f>IF(VLOOKUP(Table1[[#This Row],[كود الصنف]],المنتجات!$D:$K,8,0)=0,"",(VLOOKUP(Table1[[#This Row],[كود الصنف]],المنتجات!$D:$K,8,0)))</f>
        <v>#N/A</v>
      </c>
      <c r="N269" s="7">
        <f>IFERROR((Table1[[#This Row],[كمية الخامات بالكيلو]]/Table1[[#This Row],[وزن القطعة]])-Table1[[#This Row],[كمية الأنتاج بالقطعة]],0)</f>
        <v>0</v>
      </c>
      <c r="O269" s="9" t="s">
        <v>51</v>
      </c>
      <c r="P269" s="26">
        <f>IFERROR(VLOOKUP(Table1[[#This Row],[كود العامل]],العاملين!$A$1:$D$100,4,0),"")</f>
        <v>0</v>
      </c>
      <c r="Q269" s="5">
        <f>IF(Table1[[#This Row],[كود العامل]]&gt;0,60,"")</f>
        <v>60</v>
      </c>
      <c r="R269" s="10"/>
      <c r="S269" s="10"/>
      <c r="T269" s="10">
        <v>10</v>
      </c>
      <c r="U269" s="10"/>
      <c r="V269" s="10">
        <f t="shared" si="4"/>
        <v>70</v>
      </c>
      <c r="W269" s="10">
        <f>IFERROR(Table1[[#This Row],[اجمالى وقت التشغيل بالدقايق]]-Table1[[#This Row],[اجمالى وقت التوقف بالدقيقة]],"0")</f>
        <v>-70</v>
      </c>
      <c r="X269" s="11">
        <f>IFERROR((Table1[[#This Row],[كمية الأنتاج بالقطعة]]*Table1[[#This Row],[الزمن المعيارى لانتاج القطعة الواحدة بالدقيقة]])/W269,0%)</f>
        <v>0</v>
      </c>
      <c r="Y269" s="12"/>
      <c r="Z269" s="4"/>
      <c r="AA269" s="13">
        <f>IFERROR(Table1[[#This Row],[كمية الأنتاج بالقطعة]]/(Table1[[#This Row],[كمية الأنتاج بالقطعة]]+Z269+Y269),"")</f>
        <v>1</v>
      </c>
      <c r="AB269" s="4"/>
      <c r="AC269" s="51"/>
    </row>
    <row r="270" spans="1:29" s="20" customFormat="1" ht="15.75" hidden="1" customHeight="1">
      <c r="A270" s="50">
        <v>43528</v>
      </c>
      <c r="B270" s="3">
        <v>5261</v>
      </c>
      <c r="C270" s="4" t="str">
        <f>IFERROR(VLOOKUP(B270,المنتجات!$A:$B,2,0),"")</f>
        <v/>
      </c>
      <c r="D270" s="4" t="str">
        <f>IFERROR(VLOOKUP(B270,المنتجات!$A:$C,3,0),"")</f>
        <v/>
      </c>
      <c r="E270" s="5">
        <v>19</v>
      </c>
      <c r="F270" s="4">
        <f>IFERROR(VLOOKUP(E270,العاملين!$A$1:$C$80,2,0),"")</f>
        <v>0</v>
      </c>
      <c r="G270" s="4">
        <f>IFERROR(VLOOKUP(Table1[[#This Row],[كود العامل]],العاملين!$A:$C,3,FALSE),"")</f>
        <v>0</v>
      </c>
      <c r="H270" s="5">
        <v>41</v>
      </c>
      <c r="I270" s="6" t="str">
        <f>IFERROR(VLOOKUP(Table1[[#This Row],[كود الصنف]],المنتجات!$D:$E,2,0),"")</f>
        <v/>
      </c>
      <c r="J270" s="6" t="str">
        <f>IFERROR(VLOOKUP(H270,المنتجات!$D:$G,4,0),"")</f>
        <v/>
      </c>
      <c r="K270" s="7">
        <v>3900</v>
      </c>
      <c r="L270" s="7"/>
      <c r="M270" s="8" t="e">
        <f>IF(VLOOKUP(Table1[[#This Row],[كود الصنف]],المنتجات!$D:$K,8,0)=0,"",(VLOOKUP(Table1[[#This Row],[كود الصنف]],المنتجات!$D:$K,8,0)))</f>
        <v>#N/A</v>
      </c>
      <c r="N270" s="7">
        <f>IFERROR((Table1[[#This Row],[كمية الخامات بالكيلو]]/Table1[[#This Row],[وزن القطعة]])-Table1[[#This Row],[كمية الأنتاج بالقطعة]],0)</f>
        <v>0</v>
      </c>
      <c r="O270" s="9" t="s">
        <v>51</v>
      </c>
      <c r="P270" s="26">
        <f>IFERROR(VLOOKUP(Table1[[#This Row],[كود العامل]],العاملين!$A$1:$D$100,4,0),"")</f>
        <v>0</v>
      </c>
      <c r="Q270" s="5">
        <f>IF(Table1[[#This Row],[كود العامل]]&gt;0,60,"")</f>
        <v>60</v>
      </c>
      <c r="R270" s="10"/>
      <c r="S270" s="10"/>
      <c r="T270" s="10">
        <v>10</v>
      </c>
      <c r="U270" s="10"/>
      <c r="V270" s="10">
        <f t="shared" si="4"/>
        <v>70</v>
      </c>
      <c r="W270" s="10">
        <f>IFERROR(Table1[[#This Row],[اجمالى وقت التشغيل بالدقايق]]-Table1[[#This Row],[اجمالى وقت التوقف بالدقيقة]],"0")</f>
        <v>-70</v>
      </c>
      <c r="X270" s="11">
        <f>IFERROR((Table1[[#This Row],[كمية الأنتاج بالقطعة]]*Table1[[#This Row],[الزمن المعيارى لانتاج القطعة الواحدة بالدقيقة]])/W270,0%)</f>
        <v>0</v>
      </c>
      <c r="Y270" s="12"/>
      <c r="Z270" s="4"/>
      <c r="AA270" s="13">
        <f>IFERROR(Table1[[#This Row],[كمية الأنتاج بالقطعة]]/(Table1[[#This Row],[كمية الأنتاج بالقطعة]]+Z270+Y270),"")</f>
        <v>1</v>
      </c>
      <c r="AB270" s="4"/>
      <c r="AC270" s="51"/>
    </row>
    <row r="271" spans="1:29" s="20" customFormat="1" ht="15.75" customHeight="1">
      <c r="A271" s="50">
        <v>43528</v>
      </c>
      <c r="B271" s="3">
        <v>5270</v>
      </c>
      <c r="C271" s="4" t="str">
        <f>IFERROR(VLOOKUP(B271,المنتجات!$A:$B,2,0),"")</f>
        <v/>
      </c>
      <c r="D271" s="4" t="str">
        <f>IFERROR(VLOOKUP(B271,المنتجات!$A:$C,3,0),"")</f>
        <v/>
      </c>
      <c r="E271" s="5">
        <v>30</v>
      </c>
      <c r="F271" s="4">
        <f>IFERROR(VLOOKUP(E271,العاملين!$A$1:$C$80,2,0),"")</f>
        <v>0</v>
      </c>
      <c r="G271" s="4">
        <f>IFERROR(VLOOKUP(Table1[[#This Row],[كود العامل]],العاملين!$A:$C,3,FALSE),"")</f>
        <v>0</v>
      </c>
      <c r="H271" s="5">
        <v>53</v>
      </c>
      <c r="I271" s="6" t="str">
        <f>IFERROR(VLOOKUP(Table1[[#This Row],[كود الصنف]],المنتجات!$D:$E,2,0),"")</f>
        <v/>
      </c>
      <c r="J271" s="6" t="str">
        <f>IFERROR(VLOOKUP(H271,المنتجات!$D:$G,4,0),"")</f>
        <v/>
      </c>
      <c r="K271" s="7">
        <v>117</v>
      </c>
      <c r="L271" s="7"/>
      <c r="M271" s="8" t="e">
        <f>IF(VLOOKUP(Table1[[#This Row],[كود الصنف]],المنتجات!$D:$K,8,0)=0,"",(VLOOKUP(Table1[[#This Row],[كود الصنف]],المنتجات!$D:$K,8,0)))</f>
        <v>#N/A</v>
      </c>
      <c r="N271" s="7">
        <f>IFERROR((Table1[[#This Row],[كمية الخامات بالكيلو]]/Table1[[#This Row],[وزن القطعة]])-Table1[[#This Row],[كمية الأنتاج بالقطعة]],0)</f>
        <v>0</v>
      </c>
      <c r="O271" s="9" t="s">
        <v>51</v>
      </c>
      <c r="P271" s="3">
        <v>200</v>
      </c>
      <c r="Q271" s="5">
        <v>20</v>
      </c>
      <c r="R271" s="10"/>
      <c r="S271" s="10"/>
      <c r="T271" s="10"/>
      <c r="U271" s="10"/>
      <c r="V271" s="10">
        <f t="shared" si="4"/>
        <v>20</v>
      </c>
      <c r="W271" s="10">
        <f>IFERROR(Table1[[#This Row],[اجمالى وقت التشغيل بالدقايق]]-Table1[[#This Row],[اجمالى وقت التوقف بالدقيقة]],"0")</f>
        <v>180</v>
      </c>
      <c r="X271" s="11">
        <f>IFERROR((Table1[[#This Row],[كمية الأنتاج بالقطعة]]*Table1[[#This Row],[الزمن المعيارى لانتاج القطعة الواحدة بالدقيقة]])/W271,0%)</f>
        <v>0</v>
      </c>
      <c r="Y271" s="12"/>
      <c r="Z271" s="4"/>
      <c r="AA271" s="13">
        <f>IFERROR(Table1[[#This Row],[كمية الأنتاج بالقطعة]]/(Table1[[#This Row],[كمية الأنتاج بالقطعة]]+Z271+Y271),"")</f>
        <v>1</v>
      </c>
      <c r="AB271" s="4"/>
      <c r="AC271" s="51"/>
    </row>
    <row r="272" spans="1:29" s="20" customFormat="1" ht="15.75" customHeight="1">
      <c r="A272" s="50">
        <v>43528</v>
      </c>
      <c r="B272" s="3">
        <v>5270</v>
      </c>
      <c r="C272" s="4" t="str">
        <f>IFERROR(VLOOKUP(B272,المنتجات!$A:$B,2,0),"")</f>
        <v/>
      </c>
      <c r="D272" s="4" t="str">
        <f>IFERROR(VLOOKUP(B272,المنتجات!$A:$C,3,0),"")</f>
        <v/>
      </c>
      <c r="E272" s="5">
        <v>30</v>
      </c>
      <c r="F272" s="4">
        <f>IFERROR(VLOOKUP(E272,العاملين!$A$1:$C$80,2,0),"")</f>
        <v>0</v>
      </c>
      <c r="G272" s="4">
        <f>IFERROR(VLOOKUP(Table1[[#This Row],[كود العامل]],العاملين!$A:$C,3,FALSE),"")</f>
        <v>0</v>
      </c>
      <c r="H272" s="5">
        <v>52</v>
      </c>
      <c r="I272" s="6" t="str">
        <f>IFERROR(VLOOKUP(Table1[[#This Row],[كود الصنف]],المنتجات!$D:$E,2,0),"")</f>
        <v/>
      </c>
      <c r="J272" s="6" t="str">
        <f>IFERROR(VLOOKUP(H272,المنتجات!$D:$G,4,0),"")</f>
        <v/>
      </c>
      <c r="K272" s="7">
        <v>33</v>
      </c>
      <c r="L272" s="7"/>
      <c r="M272" s="8" t="e">
        <f>IF(VLOOKUP(Table1[[#This Row],[كود الصنف]],المنتجات!$D:$K,8,0)=0,"",(VLOOKUP(Table1[[#This Row],[كود الصنف]],المنتجات!$D:$K,8,0)))</f>
        <v>#N/A</v>
      </c>
      <c r="N272" s="7">
        <f>IFERROR((Table1[[#This Row],[كمية الخامات بالكيلو]]/Table1[[#This Row],[وزن القطعة]])-Table1[[#This Row],[كمية الأنتاج بالقطعة]],0)</f>
        <v>0</v>
      </c>
      <c r="O272" s="9" t="s">
        <v>51</v>
      </c>
      <c r="P272" s="3">
        <v>200</v>
      </c>
      <c r="Q272" s="5">
        <v>20</v>
      </c>
      <c r="R272" s="10"/>
      <c r="S272" s="10">
        <v>5</v>
      </c>
      <c r="T272" s="10">
        <v>10</v>
      </c>
      <c r="U272" s="10"/>
      <c r="V272" s="10">
        <f t="shared" si="4"/>
        <v>35</v>
      </c>
      <c r="W272" s="10">
        <f>IFERROR(Table1[[#This Row],[اجمالى وقت التشغيل بالدقايق]]-Table1[[#This Row],[اجمالى وقت التوقف بالدقيقة]],"0")</f>
        <v>165</v>
      </c>
      <c r="X272" s="11">
        <f>IFERROR((Table1[[#This Row],[كمية الأنتاج بالقطعة]]*Table1[[#This Row],[الزمن المعيارى لانتاج القطعة الواحدة بالدقيقة]])/W272,0%)</f>
        <v>0</v>
      </c>
      <c r="Y272" s="12"/>
      <c r="Z272" s="4"/>
      <c r="AA272" s="13">
        <f>IFERROR(Table1[[#This Row],[كمية الأنتاج بالقطعة]]/(Table1[[#This Row],[كمية الأنتاج بالقطعة]]+Z272+Y272),"")</f>
        <v>1</v>
      </c>
      <c r="AB272" s="4"/>
      <c r="AC272" s="51"/>
    </row>
    <row r="273" spans="1:29" s="20" customFormat="1" ht="15.75" customHeight="1">
      <c r="A273" s="50">
        <v>43528</v>
      </c>
      <c r="B273" s="3">
        <v>5270</v>
      </c>
      <c r="C273" s="4" t="str">
        <f>IFERROR(VLOOKUP(B273,المنتجات!$A:$B,2,0),"")</f>
        <v/>
      </c>
      <c r="D273" s="4" t="str">
        <f>IFERROR(VLOOKUP(B273,المنتجات!$A:$C,3,0),"")</f>
        <v/>
      </c>
      <c r="E273" s="5">
        <v>30</v>
      </c>
      <c r="F273" s="4">
        <f>IFERROR(VLOOKUP(E273,العاملين!$A$1:$C$80,2,0),"")</f>
        <v>0</v>
      </c>
      <c r="G273" s="4">
        <f>IFERROR(VLOOKUP(Table1[[#This Row],[كود العامل]],العاملين!$A:$C,3,FALSE),"")</f>
        <v>0</v>
      </c>
      <c r="H273" s="5">
        <v>54</v>
      </c>
      <c r="I273" s="6" t="str">
        <f>IFERROR(VLOOKUP(Table1[[#This Row],[كود الصنف]],المنتجات!$D:$E,2,0),"")</f>
        <v/>
      </c>
      <c r="J273" s="6" t="str">
        <f>IFERROR(VLOOKUP(H273,المنتجات!$D:$G,4,0),"")</f>
        <v/>
      </c>
      <c r="K273" s="7">
        <v>29</v>
      </c>
      <c r="L273" s="7"/>
      <c r="M273" s="8" t="e">
        <f>IF(VLOOKUP(Table1[[#This Row],[كود الصنف]],المنتجات!$D:$K,8,0)=0,"",(VLOOKUP(Table1[[#This Row],[كود الصنف]],المنتجات!$D:$K,8,0)))</f>
        <v>#N/A</v>
      </c>
      <c r="N273" s="7">
        <f>IFERROR((Table1[[#This Row],[كمية الخامات بالكيلو]]/Table1[[#This Row],[وزن القطعة]])-Table1[[#This Row],[كمية الأنتاج بالقطعة]],0)</f>
        <v>0</v>
      </c>
      <c r="O273" s="9" t="s">
        <v>51</v>
      </c>
      <c r="P273" s="3">
        <v>200</v>
      </c>
      <c r="Q273" s="5">
        <v>20</v>
      </c>
      <c r="R273" s="10"/>
      <c r="S273" s="10"/>
      <c r="T273" s="10"/>
      <c r="U273" s="10"/>
      <c r="V273" s="10">
        <f t="shared" si="4"/>
        <v>20</v>
      </c>
      <c r="W273" s="10">
        <f>IFERROR(Table1[[#This Row],[اجمالى وقت التشغيل بالدقايق]]-Table1[[#This Row],[اجمالى وقت التوقف بالدقيقة]],"0")</f>
        <v>180</v>
      </c>
      <c r="X273" s="11">
        <f>IFERROR((Table1[[#This Row],[كمية الأنتاج بالقطعة]]*Table1[[#This Row],[الزمن المعيارى لانتاج القطعة الواحدة بالدقيقة]])/W273,0%)</f>
        <v>0</v>
      </c>
      <c r="Y273" s="12"/>
      <c r="Z273" s="4"/>
      <c r="AA273" s="13">
        <f>IFERROR(Table1[[#This Row],[كمية الأنتاج بالقطعة]]/(Table1[[#This Row],[كمية الأنتاج بالقطعة]]+Z273+Y273),"")</f>
        <v>1</v>
      </c>
      <c r="AB273" s="4"/>
      <c r="AC273" s="51"/>
    </row>
    <row r="274" spans="1:29" s="20" customFormat="1" ht="15.75" hidden="1" customHeight="1">
      <c r="A274" s="50">
        <v>43528</v>
      </c>
      <c r="B274" s="3">
        <v>5290</v>
      </c>
      <c r="C274" s="4" t="str">
        <f>IFERROR(VLOOKUP(B274,المنتجات!$A:$B,2,0),"")</f>
        <v/>
      </c>
      <c r="D274" s="4" t="str">
        <f>IFERROR(VLOOKUP(B274,المنتجات!$A:$C,3,0),"")</f>
        <v/>
      </c>
      <c r="E274" s="5">
        <v>20</v>
      </c>
      <c r="F274" s="4">
        <f>IFERROR(VLOOKUP(E274,العاملين!$A$1:$C$80,2,0),"")</f>
        <v>0</v>
      </c>
      <c r="G274" s="4">
        <f>IFERROR(VLOOKUP(Table1[[#This Row],[كود العامل]],العاملين!$A:$C,3,FALSE),"")</f>
        <v>0</v>
      </c>
      <c r="H274" s="5">
        <v>60</v>
      </c>
      <c r="I274" s="6" t="str">
        <f>IFERROR(VLOOKUP(Table1[[#This Row],[كود الصنف]],المنتجات!$D:$E,2,0),"")</f>
        <v/>
      </c>
      <c r="J274" s="6" t="str">
        <f>IFERROR(VLOOKUP(H274,المنتجات!$D:$G,4,0),"")</f>
        <v/>
      </c>
      <c r="K274" s="7">
        <v>2000</v>
      </c>
      <c r="L274" s="7"/>
      <c r="M274" s="8" t="e">
        <f>IF(VLOOKUP(Table1[[#This Row],[كود الصنف]],المنتجات!$D:$K,8,0)=0,"",(VLOOKUP(Table1[[#This Row],[كود الصنف]],المنتجات!$D:$K,8,0)))</f>
        <v>#N/A</v>
      </c>
      <c r="N274" s="7">
        <f>IFERROR((Table1[[#This Row],[كمية الخامات بالكيلو]]/Table1[[#This Row],[وزن القطعة]])-Table1[[#This Row],[كمية الأنتاج بالقطعة]],0)</f>
        <v>0</v>
      </c>
      <c r="O274" s="9" t="s">
        <v>51</v>
      </c>
      <c r="P274" s="26">
        <f>IFERROR(VLOOKUP(Table1[[#This Row],[كود العامل]],العاملين!$A$1:$D$100,4,0),"")</f>
        <v>0</v>
      </c>
      <c r="Q274" s="5">
        <f>IF(Table1[[#This Row],[كود العامل]]&gt;0,60,"")</f>
        <v>60</v>
      </c>
      <c r="R274" s="10"/>
      <c r="S274" s="10">
        <v>10</v>
      </c>
      <c r="T274" s="10">
        <v>10</v>
      </c>
      <c r="U274" s="10"/>
      <c r="V274" s="10">
        <f t="shared" si="4"/>
        <v>80</v>
      </c>
      <c r="W274" s="10">
        <f>IFERROR(Table1[[#This Row],[اجمالى وقت التشغيل بالدقايق]]-Table1[[#This Row],[اجمالى وقت التوقف بالدقيقة]],"0")</f>
        <v>-80</v>
      </c>
      <c r="X274" s="11">
        <f>IFERROR((Table1[[#This Row],[كمية الأنتاج بالقطعة]]*Table1[[#This Row],[الزمن المعيارى لانتاج القطعة الواحدة بالدقيقة]])/W274,0%)</f>
        <v>0</v>
      </c>
      <c r="Y274" s="12"/>
      <c r="Z274" s="4"/>
      <c r="AA274" s="13">
        <f>IFERROR(Table1[[#This Row],[كمية الأنتاج بالقطعة]]/(Table1[[#This Row],[كمية الأنتاج بالقطعة]]+Z274+Y274),"")</f>
        <v>1</v>
      </c>
      <c r="AB274" s="4"/>
      <c r="AC274" s="51"/>
    </row>
    <row r="275" spans="1:29" s="20" customFormat="1" ht="15.75" hidden="1" customHeight="1">
      <c r="A275" s="50">
        <v>43528</v>
      </c>
      <c r="B275" s="3">
        <v>5291</v>
      </c>
      <c r="C275" s="4" t="str">
        <f>IFERROR(VLOOKUP(B275,المنتجات!$A:$B,2,0),"")</f>
        <v/>
      </c>
      <c r="D275" s="4" t="str">
        <f>IFERROR(VLOOKUP(B275,المنتجات!$A:$C,3,0),"")</f>
        <v/>
      </c>
      <c r="E275" s="5">
        <v>32</v>
      </c>
      <c r="F275" s="4">
        <f>IFERROR(VLOOKUP(E275,العاملين!$A$1:$C$80,2,0),"")</f>
        <v>0</v>
      </c>
      <c r="G275" s="4">
        <f>IFERROR(VLOOKUP(Table1[[#This Row],[كود العامل]],العاملين!$A:$C,3,FALSE),"")</f>
        <v>0</v>
      </c>
      <c r="H275" s="5">
        <v>61</v>
      </c>
      <c r="I275" s="6" t="str">
        <f>IFERROR(VLOOKUP(Table1[[#This Row],[كود الصنف]],المنتجات!$D:$E,2,0),"")</f>
        <v/>
      </c>
      <c r="J275" s="6" t="str">
        <f>IFERROR(VLOOKUP(H275,المنتجات!$D:$G,4,0),"")</f>
        <v/>
      </c>
      <c r="K275" s="7">
        <v>1850</v>
      </c>
      <c r="L275" s="7"/>
      <c r="M275" s="8" t="e">
        <f>IF(VLOOKUP(Table1[[#This Row],[كود الصنف]],المنتجات!$D:$K,8,0)=0,"",(VLOOKUP(Table1[[#This Row],[كود الصنف]],المنتجات!$D:$K,8,0)))</f>
        <v>#N/A</v>
      </c>
      <c r="N275" s="7">
        <f>IFERROR((Table1[[#This Row],[كمية الخامات بالكيلو]]/Table1[[#This Row],[وزن القطعة]])-Table1[[#This Row],[كمية الأنتاج بالقطعة]],0)</f>
        <v>0</v>
      </c>
      <c r="O275" s="9" t="s">
        <v>51</v>
      </c>
      <c r="P275" s="26">
        <f>IFERROR(VLOOKUP(Table1[[#This Row],[كود العامل]],العاملين!$A$1:$D$100,4,0),"")</f>
        <v>0</v>
      </c>
      <c r="Q275" s="5">
        <f>IF(Table1[[#This Row],[كود العامل]]&gt;0,60,"")</f>
        <v>60</v>
      </c>
      <c r="R275" s="10"/>
      <c r="S275" s="10">
        <v>10</v>
      </c>
      <c r="T275" s="10">
        <v>10</v>
      </c>
      <c r="U275" s="10"/>
      <c r="V275" s="10">
        <f t="shared" si="4"/>
        <v>80</v>
      </c>
      <c r="W275" s="10">
        <f>IFERROR(Table1[[#This Row],[اجمالى وقت التشغيل بالدقايق]]-Table1[[#This Row],[اجمالى وقت التوقف بالدقيقة]],"0")</f>
        <v>-80</v>
      </c>
      <c r="X275" s="11">
        <f>IFERROR((Table1[[#This Row],[كمية الأنتاج بالقطعة]]*Table1[[#This Row],[الزمن المعيارى لانتاج القطعة الواحدة بالدقيقة]])/W275,0%)</f>
        <v>0</v>
      </c>
      <c r="Y275" s="12"/>
      <c r="Z275" s="4"/>
      <c r="AA275" s="13">
        <f>IFERROR(Table1[[#This Row],[كمية الأنتاج بالقطعة]]/(Table1[[#This Row],[كمية الأنتاج بالقطعة]]+Z275+Y275),"")</f>
        <v>1</v>
      </c>
      <c r="AB275" s="4"/>
      <c r="AC275" s="51"/>
    </row>
    <row r="276" spans="1:29" s="20" customFormat="1" ht="15.75" hidden="1" customHeight="1">
      <c r="A276" s="50">
        <v>43528</v>
      </c>
      <c r="B276" s="3">
        <v>5300</v>
      </c>
      <c r="C276" s="4" t="str">
        <f>IFERROR(VLOOKUP(B276,المنتجات!$A:$B,2,0),"")</f>
        <v/>
      </c>
      <c r="D276" s="4" t="str">
        <f>IFERROR(VLOOKUP(B276,المنتجات!$A:$C,3,0),"")</f>
        <v/>
      </c>
      <c r="E276" s="5">
        <v>28</v>
      </c>
      <c r="F276" s="4">
        <f>IFERROR(VLOOKUP(E276,العاملين!$A$1:$C$80,2,0),"")</f>
        <v>0</v>
      </c>
      <c r="G276" s="4">
        <f>IFERROR(VLOOKUP(Table1[[#This Row],[كود العامل]],العاملين!$A:$C,3,FALSE),"")</f>
        <v>0</v>
      </c>
      <c r="H276" s="5">
        <v>60</v>
      </c>
      <c r="I276" s="6" t="str">
        <f>IFERROR(VLOOKUP(Table1[[#This Row],[كود الصنف]],المنتجات!$D:$E,2,0),"")</f>
        <v/>
      </c>
      <c r="J276" s="6" t="str">
        <f>IFERROR(VLOOKUP(H276,المنتجات!$D:$G,4,0),"")</f>
        <v/>
      </c>
      <c r="K276" s="7">
        <v>1850</v>
      </c>
      <c r="L276" s="7"/>
      <c r="M276" s="8" t="e">
        <f>IF(VLOOKUP(Table1[[#This Row],[كود الصنف]],المنتجات!$D:$K,8,0)=0,"",(VLOOKUP(Table1[[#This Row],[كود الصنف]],المنتجات!$D:$K,8,0)))</f>
        <v>#N/A</v>
      </c>
      <c r="N276" s="7">
        <f>IFERROR((Table1[[#This Row],[كمية الخامات بالكيلو]]/Table1[[#This Row],[وزن القطعة]])-Table1[[#This Row],[كمية الأنتاج بالقطعة]],0)</f>
        <v>0</v>
      </c>
      <c r="O276" s="9" t="s">
        <v>51</v>
      </c>
      <c r="P276" s="26">
        <f>IFERROR(VLOOKUP(Table1[[#This Row],[كود العامل]],العاملين!$A$1:$D$100,4,0),"")</f>
        <v>0</v>
      </c>
      <c r="Q276" s="5">
        <f>IF(Table1[[#This Row],[كود العامل]]&gt;0,60,"")</f>
        <v>60</v>
      </c>
      <c r="R276" s="10"/>
      <c r="S276" s="10">
        <v>10</v>
      </c>
      <c r="T276" s="10">
        <v>10</v>
      </c>
      <c r="U276" s="10"/>
      <c r="V276" s="10">
        <f t="shared" si="4"/>
        <v>80</v>
      </c>
      <c r="W276" s="10">
        <f>IFERROR(Table1[[#This Row],[اجمالى وقت التشغيل بالدقايق]]-Table1[[#This Row],[اجمالى وقت التوقف بالدقيقة]],"0")</f>
        <v>-80</v>
      </c>
      <c r="X276" s="11">
        <f>IFERROR((Table1[[#This Row],[كمية الأنتاج بالقطعة]]*Table1[[#This Row],[الزمن المعيارى لانتاج القطعة الواحدة بالدقيقة]])/W276,0%)</f>
        <v>0</v>
      </c>
      <c r="Y276" s="12"/>
      <c r="Z276" s="4"/>
      <c r="AA276" s="13">
        <f>IFERROR(Table1[[#This Row],[كمية الأنتاج بالقطعة]]/(Table1[[#This Row],[كمية الأنتاج بالقطعة]]+Z276+Y276),"")</f>
        <v>1</v>
      </c>
      <c r="AB276" s="4"/>
      <c r="AC276" s="51"/>
    </row>
    <row r="277" spans="1:29" s="20" customFormat="1" ht="15.75" hidden="1" customHeight="1">
      <c r="A277" s="50">
        <v>43528</v>
      </c>
      <c r="B277" s="3">
        <v>5301</v>
      </c>
      <c r="C277" s="4" t="str">
        <f>IFERROR(VLOOKUP(B277,المنتجات!$A:$B,2,0),"")</f>
        <v/>
      </c>
      <c r="D277" s="4" t="str">
        <f>IFERROR(VLOOKUP(B277,المنتجات!$A:$C,3,0),"")</f>
        <v/>
      </c>
      <c r="E277" s="5">
        <v>44</v>
      </c>
      <c r="F277" s="4">
        <f>IFERROR(VLOOKUP(E277,العاملين!$A$1:$C$80,2,0),"")</f>
        <v>0</v>
      </c>
      <c r="G277" s="4">
        <f>IFERROR(VLOOKUP(Table1[[#This Row],[كود العامل]],العاملين!$A:$C,3,FALSE),"")</f>
        <v>0</v>
      </c>
      <c r="H277" s="5">
        <v>62</v>
      </c>
      <c r="I277" s="6" t="str">
        <f>IFERROR(VLOOKUP(Table1[[#This Row],[كود الصنف]],المنتجات!$D:$E,2,0),"")</f>
        <v/>
      </c>
      <c r="J277" s="6" t="str">
        <f>IFERROR(VLOOKUP(H277,المنتجات!$D:$G,4,0),"")</f>
        <v/>
      </c>
      <c r="K277" s="7">
        <v>1100</v>
      </c>
      <c r="L277" s="7"/>
      <c r="M277" s="8" t="e">
        <f>IF(VLOOKUP(Table1[[#This Row],[كود الصنف]],المنتجات!$D:$K,8,0)=0,"",(VLOOKUP(Table1[[#This Row],[كود الصنف]],المنتجات!$D:$K,8,0)))</f>
        <v>#N/A</v>
      </c>
      <c r="N277" s="7">
        <f>IFERROR((Table1[[#This Row],[كمية الخامات بالكيلو]]/Table1[[#This Row],[وزن القطعة]])-Table1[[#This Row],[كمية الأنتاج بالقطعة]],0)</f>
        <v>0</v>
      </c>
      <c r="O277" s="9" t="s">
        <v>51</v>
      </c>
      <c r="P277" s="26">
        <f>IFERROR(VLOOKUP(Table1[[#This Row],[كود العامل]],العاملين!$A$1:$D$100,4,0),"")</f>
        <v>0</v>
      </c>
      <c r="Q277" s="5">
        <f>IF(Table1[[#This Row],[كود العامل]]&gt;0,60,"")</f>
        <v>60</v>
      </c>
      <c r="R277" s="10"/>
      <c r="S277" s="10"/>
      <c r="T277" s="10"/>
      <c r="U277" s="10"/>
      <c r="V277" s="10">
        <f t="shared" si="4"/>
        <v>60</v>
      </c>
      <c r="W277" s="10">
        <f>IFERROR(Table1[[#This Row],[اجمالى وقت التشغيل بالدقايق]]-Table1[[#This Row],[اجمالى وقت التوقف بالدقيقة]],"0")</f>
        <v>-60</v>
      </c>
      <c r="X277" s="11">
        <f>IFERROR((Table1[[#This Row],[كمية الأنتاج بالقطعة]]*Table1[[#This Row],[الزمن المعيارى لانتاج القطعة الواحدة بالدقيقة]])/W277,0%)</f>
        <v>0</v>
      </c>
      <c r="Y277" s="12"/>
      <c r="Z277" s="4"/>
      <c r="AA277" s="13">
        <f>IFERROR(Table1[[#This Row],[كمية الأنتاج بالقطعة]]/(Table1[[#This Row],[كمية الأنتاج بالقطعة]]+Z277+Y277),"")</f>
        <v>1</v>
      </c>
      <c r="AB277" s="4"/>
      <c r="AC277" s="51"/>
    </row>
    <row r="278" spans="1:29" s="20" customFormat="1" ht="15.75" hidden="1" customHeight="1">
      <c r="A278" s="50">
        <v>43528</v>
      </c>
      <c r="B278" s="3">
        <v>5310</v>
      </c>
      <c r="C278" s="4" t="str">
        <f>IFERROR(VLOOKUP(B278,المنتجات!$A:$B,2,0),"")</f>
        <v/>
      </c>
      <c r="D278" s="4" t="str">
        <f>IFERROR(VLOOKUP(B278,المنتجات!$A:$C,3,0),"")</f>
        <v/>
      </c>
      <c r="E278" s="5">
        <v>22</v>
      </c>
      <c r="F278" s="4">
        <f>IFERROR(VLOOKUP(E278,العاملين!$A$1:$C$80,2,0),"")</f>
        <v>0</v>
      </c>
      <c r="G278" s="4">
        <f>IFERROR(VLOOKUP(Table1[[#This Row],[كود العامل]],العاملين!$A:$C,3,FALSE),"")</f>
        <v>0</v>
      </c>
      <c r="H278" s="5">
        <v>64</v>
      </c>
      <c r="I278" s="6" t="str">
        <f>IFERROR(VLOOKUP(Table1[[#This Row],[كود الصنف]],المنتجات!$D:$E,2,0),"")</f>
        <v/>
      </c>
      <c r="J278" s="6" t="str">
        <f>IFERROR(VLOOKUP(H278,المنتجات!$D:$G,4,0),"")</f>
        <v/>
      </c>
      <c r="K278" s="7">
        <v>800</v>
      </c>
      <c r="L278" s="7"/>
      <c r="M278" s="8" t="e">
        <f>IF(VLOOKUP(Table1[[#This Row],[كود الصنف]],المنتجات!$D:$K,8,0)=0,"",(VLOOKUP(Table1[[#This Row],[كود الصنف]],المنتجات!$D:$K,8,0)))</f>
        <v>#N/A</v>
      </c>
      <c r="N278" s="7">
        <f>IFERROR((Table1[[#This Row],[كمية الخامات بالكيلو]]/Table1[[#This Row],[وزن القطعة]])-Table1[[#This Row],[كمية الأنتاج بالقطعة]],0)</f>
        <v>0</v>
      </c>
      <c r="O278" s="9" t="s">
        <v>51</v>
      </c>
      <c r="P278" s="26">
        <f>IFERROR(VLOOKUP(Table1[[#This Row],[كود العامل]],العاملين!$A$1:$D$100,4,0),"")</f>
        <v>0</v>
      </c>
      <c r="Q278" s="5">
        <f>IF(Table1[[#This Row],[كود العامل]]&gt;0,60,"")</f>
        <v>60</v>
      </c>
      <c r="R278" s="10"/>
      <c r="S278" s="10">
        <v>10</v>
      </c>
      <c r="T278" s="10">
        <v>10</v>
      </c>
      <c r="U278" s="10"/>
      <c r="V278" s="10">
        <f t="shared" si="4"/>
        <v>80</v>
      </c>
      <c r="W278" s="10">
        <f>IFERROR(Table1[[#This Row],[اجمالى وقت التشغيل بالدقايق]]-Table1[[#This Row],[اجمالى وقت التوقف بالدقيقة]],"0")</f>
        <v>-80</v>
      </c>
      <c r="X278" s="11">
        <f>IFERROR((Table1[[#This Row],[كمية الأنتاج بالقطعة]]*Table1[[#This Row],[الزمن المعيارى لانتاج القطعة الواحدة بالدقيقة]])/W278,0%)</f>
        <v>0</v>
      </c>
      <c r="Y278" s="12"/>
      <c r="Z278" s="4"/>
      <c r="AA278" s="13">
        <f>IFERROR(Table1[[#This Row],[كمية الأنتاج بالقطعة]]/(Table1[[#This Row],[كمية الأنتاج بالقطعة]]+Z278+Y278),"")</f>
        <v>1</v>
      </c>
      <c r="AB278" s="4" t="s">
        <v>110</v>
      </c>
      <c r="AC278" s="51"/>
    </row>
    <row r="279" spans="1:29" s="20" customFormat="1" ht="15.75" hidden="1" customHeight="1">
      <c r="A279" s="50">
        <v>43528</v>
      </c>
      <c r="B279" s="3">
        <v>5360</v>
      </c>
      <c r="C279" s="4" t="str">
        <f>IFERROR(VLOOKUP(B279,المنتجات!$A:$B,2,0),"")</f>
        <v/>
      </c>
      <c r="D279" s="4" t="str">
        <f>IFERROR(VLOOKUP(B279,المنتجات!$A:$C,3,0),"")</f>
        <v/>
      </c>
      <c r="E279" s="5">
        <v>4</v>
      </c>
      <c r="F279" s="4">
        <f>IFERROR(VLOOKUP(E279,العاملين!$A$1:$C$80,2,0),"")</f>
        <v>0</v>
      </c>
      <c r="G279" s="4">
        <f>IFERROR(VLOOKUP(Table1[[#This Row],[كود العامل]],العاملين!$A:$C,3,FALSE),"")</f>
        <v>0</v>
      </c>
      <c r="H279" s="5">
        <v>129</v>
      </c>
      <c r="I279" s="6" t="str">
        <f>IFERROR(VLOOKUP(Table1[[#This Row],[كود الصنف]],المنتجات!$D:$E,2,0),"")</f>
        <v/>
      </c>
      <c r="J279" s="6" t="str">
        <f>IFERROR(VLOOKUP(H279,المنتجات!$D:$G,4,0),"")</f>
        <v/>
      </c>
      <c r="K279" s="7">
        <v>2100</v>
      </c>
      <c r="L279" s="7"/>
      <c r="M279" s="8" t="e">
        <f>IF(VLOOKUP(Table1[[#This Row],[كود الصنف]],المنتجات!$D:$K,8,0)=0,"",(VLOOKUP(Table1[[#This Row],[كود الصنف]],المنتجات!$D:$K,8,0)))</f>
        <v>#N/A</v>
      </c>
      <c r="N279" s="7">
        <f>IFERROR((Table1[[#This Row],[كمية الخامات بالكيلو]]/Table1[[#This Row],[وزن القطعة]])-Table1[[#This Row],[كمية الأنتاج بالقطعة]],0)</f>
        <v>0</v>
      </c>
      <c r="O279" s="9" t="s">
        <v>51</v>
      </c>
      <c r="P279" s="3">
        <v>200</v>
      </c>
      <c r="Q279" s="5">
        <v>20</v>
      </c>
      <c r="R279" s="10">
        <v>20</v>
      </c>
      <c r="S279" s="10">
        <v>10</v>
      </c>
      <c r="T279" s="10">
        <v>5</v>
      </c>
      <c r="U279" s="10"/>
      <c r="V279" s="10">
        <f t="shared" si="4"/>
        <v>55</v>
      </c>
      <c r="W279" s="10">
        <f>IFERROR(Table1[[#This Row],[اجمالى وقت التشغيل بالدقايق]]-Table1[[#This Row],[اجمالى وقت التوقف بالدقيقة]],"0")</f>
        <v>145</v>
      </c>
      <c r="X279" s="11">
        <f>IFERROR((Table1[[#This Row],[كمية الأنتاج بالقطعة]]*Table1[[#This Row],[الزمن المعيارى لانتاج القطعة الواحدة بالدقيقة]])/W279,0%)</f>
        <v>0</v>
      </c>
      <c r="Y279" s="12"/>
      <c r="Z279" s="4"/>
      <c r="AA279" s="13">
        <f>IFERROR(Table1[[#This Row],[كمية الأنتاج بالقطعة]]/(Table1[[#This Row],[كمية الأنتاج بالقطعة]]+Z279+Y279),"")</f>
        <v>1</v>
      </c>
      <c r="AB279" s="4" t="s">
        <v>58</v>
      </c>
      <c r="AC279" s="51"/>
    </row>
    <row r="280" spans="1:29" s="20" customFormat="1" ht="15.75" hidden="1" customHeight="1">
      <c r="A280" s="50">
        <v>43528</v>
      </c>
      <c r="B280" s="3">
        <v>5360</v>
      </c>
      <c r="C280" s="4" t="str">
        <f>IFERROR(VLOOKUP(B280,المنتجات!$A:$B,2,0),"")</f>
        <v/>
      </c>
      <c r="D280" s="4" t="str">
        <f>IFERROR(VLOOKUP(B280,المنتجات!$A:$C,3,0),"")</f>
        <v/>
      </c>
      <c r="E280" s="5">
        <v>2</v>
      </c>
      <c r="F280" s="4">
        <f>IFERROR(VLOOKUP(E280,العاملين!$A$1:$C$80,2,0),"")</f>
        <v>0</v>
      </c>
      <c r="G280" s="4">
        <f>IFERROR(VLOOKUP(Table1[[#This Row],[كود العامل]],العاملين!$A:$C,3,FALSE),"")</f>
        <v>0</v>
      </c>
      <c r="H280" s="5">
        <v>129</v>
      </c>
      <c r="I280" s="6" t="str">
        <f>IFERROR(VLOOKUP(Table1[[#This Row],[كود الصنف]],المنتجات!$D:$E,2,0),"")</f>
        <v/>
      </c>
      <c r="J280" s="6" t="str">
        <f>IFERROR(VLOOKUP(H280,المنتجات!$D:$G,4,0),"")</f>
        <v/>
      </c>
      <c r="K280" s="7">
        <v>2100</v>
      </c>
      <c r="L280" s="7"/>
      <c r="M280" s="8" t="e">
        <f>IF(VLOOKUP(Table1[[#This Row],[كود الصنف]],المنتجات!$D:$K,8,0)=0,"",(VLOOKUP(Table1[[#This Row],[كود الصنف]],المنتجات!$D:$K,8,0)))</f>
        <v>#N/A</v>
      </c>
      <c r="N280" s="7">
        <f>IFERROR((Table1[[#This Row],[كمية الخامات بالكيلو]]/Table1[[#This Row],[وزن القطعة]])-Table1[[#This Row],[كمية الأنتاج بالقطعة]],0)</f>
        <v>0</v>
      </c>
      <c r="O280" s="9" t="s">
        <v>51</v>
      </c>
      <c r="P280" s="3">
        <v>200</v>
      </c>
      <c r="Q280" s="5">
        <v>20</v>
      </c>
      <c r="R280" s="10"/>
      <c r="S280" s="10">
        <v>10</v>
      </c>
      <c r="T280" s="10"/>
      <c r="U280" s="10"/>
      <c r="V280" s="10">
        <f t="shared" si="4"/>
        <v>30</v>
      </c>
      <c r="W280" s="10">
        <f>IFERROR(Table1[[#This Row],[اجمالى وقت التشغيل بالدقايق]]-Table1[[#This Row],[اجمالى وقت التوقف بالدقيقة]],"0")</f>
        <v>170</v>
      </c>
      <c r="X280" s="11">
        <f>IFERROR((Table1[[#This Row],[كمية الأنتاج بالقطعة]]*Table1[[#This Row],[الزمن المعيارى لانتاج القطعة الواحدة بالدقيقة]])/W280,0%)</f>
        <v>0</v>
      </c>
      <c r="Y280" s="12"/>
      <c r="Z280" s="4"/>
      <c r="AA280" s="13">
        <f>IFERROR(Table1[[#This Row],[كمية الأنتاج بالقطعة]]/(Table1[[#This Row],[كمية الأنتاج بالقطعة]]+Z280+Y280),"")</f>
        <v>1</v>
      </c>
      <c r="AB280" s="4" t="s">
        <v>90</v>
      </c>
      <c r="AC280" s="51"/>
    </row>
    <row r="281" spans="1:29" s="20" customFormat="1" ht="15.75" hidden="1" customHeight="1">
      <c r="A281" s="50">
        <v>43528</v>
      </c>
      <c r="B281" s="3">
        <v>5360</v>
      </c>
      <c r="C281" s="4" t="str">
        <f>IFERROR(VLOOKUP(B281,المنتجات!$A:$B,2,0),"")</f>
        <v/>
      </c>
      <c r="D281" s="4" t="str">
        <f>IFERROR(VLOOKUP(B281,المنتجات!$A:$C,3,0),"")</f>
        <v/>
      </c>
      <c r="E281" s="5">
        <v>4</v>
      </c>
      <c r="F281" s="4">
        <f>IFERROR(VLOOKUP(E281,العاملين!$A$1:$C$80,2,0),"")</f>
        <v>0</v>
      </c>
      <c r="G281" s="4">
        <f>IFERROR(VLOOKUP(Table1[[#This Row],[كود العامل]],العاملين!$A:$C,3,FALSE),"")</f>
        <v>0</v>
      </c>
      <c r="H281" s="5">
        <v>121</v>
      </c>
      <c r="I281" s="6" t="str">
        <f>IFERROR(VLOOKUP(Table1[[#This Row],[كود الصنف]],المنتجات!$D:$E,2,0),"")</f>
        <v/>
      </c>
      <c r="J281" s="6" t="str">
        <f>IFERROR(VLOOKUP(H281,المنتجات!$D:$G,4,0),"")</f>
        <v/>
      </c>
      <c r="K281" s="7">
        <v>1050</v>
      </c>
      <c r="L281" s="7"/>
      <c r="M281" s="8" t="e">
        <f>IF(VLOOKUP(Table1[[#This Row],[كود الصنف]],المنتجات!$D:$K,8,0)=0,"",(VLOOKUP(Table1[[#This Row],[كود الصنف]],المنتجات!$D:$K,8,0)))</f>
        <v>#N/A</v>
      </c>
      <c r="N281" s="7">
        <f>IFERROR((Table1[[#This Row],[كمية الخامات بالكيلو]]/Table1[[#This Row],[وزن القطعة]])-Table1[[#This Row],[كمية الأنتاج بالقطعة]],0)</f>
        <v>0</v>
      </c>
      <c r="O281" s="9" t="s">
        <v>51</v>
      </c>
      <c r="P281" s="3">
        <v>200</v>
      </c>
      <c r="Q281" s="5">
        <v>20</v>
      </c>
      <c r="R281" s="10">
        <v>20</v>
      </c>
      <c r="S281" s="10"/>
      <c r="T281" s="10"/>
      <c r="U281" s="10"/>
      <c r="V281" s="10">
        <f t="shared" si="4"/>
        <v>40</v>
      </c>
      <c r="W281" s="10">
        <f>IFERROR(Table1[[#This Row],[اجمالى وقت التشغيل بالدقايق]]-Table1[[#This Row],[اجمالى وقت التوقف بالدقيقة]],"0")</f>
        <v>160</v>
      </c>
      <c r="X281" s="11">
        <f>IFERROR((Table1[[#This Row],[كمية الأنتاج بالقطعة]]*Table1[[#This Row],[الزمن المعيارى لانتاج القطعة الواحدة بالدقيقة]])/W281,0%)</f>
        <v>0</v>
      </c>
      <c r="Y281" s="12"/>
      <c r="Z281" s="4"/>
      <c r="AA281" s="13">
        <f>IFERROR(Table1[[#This Row],[كمية الأنتاج بالقطعة]]/(Table1[[#This Row],[كمية الأنتاج بالقطعة]]+Z281+Y281),"")</f>
        <v>1</v>
      </c>
      <c r="AB281" s="4" t="s">
        <v>103</v>
      </c>
      <c r="AC281" s="51"/>
    </row>
    <row r="282" spans="1:29" s="20" customFormat="1" ht="15.75" hidden="1" customHeight="1">
      <c r="A282" s="50">
        <v>43528</v>
      </c>
      <c r="B282" s="3">
        <v>5360</v>
      </c>
      <c r="C282" s="4" t="str">
        <f>IFERROR(VLOOKUP(B282,المنتجات!$A:$B,2,0),"")</f>
        <v/>
      </c>
      <c r="D282" s="4" t="str">
        <f>IFERROR(VLOOKUP(B282,المنتجات!$A:$C,3,0),"")</f>
        <v/>
      </c>
      <c r="E282" s="5">
        <v>2</v>
      </c>
      <c r="F282" s="4">
        <f>IFERROR(VLOOKUP(E282,العاملين!$A$1:$C$80,2,0),"")</f>
        <v>0</v>
      </c>
      <c r="G282" s="4">
        <f>IFERROR(VLOOKUP(Table1[[#This Row],[كود العامل]],العاملين!$A:$C,3,FALSE),"")</f>
        <v>0</v>
      </c>
      <c r="H282" s="5">
        <v>121</v>
      </c>
      <c r="I282" s="6" t="str">
        <f>IFERROR(VLOOKUP(Table1[[#This Row],[كود الصنف]],المنتجات!$D:$E,2,0),"")</f>
        <v/>
      </c>
      <c r="J282" s="6" t="str">
        <f>IFERROR(VLOOKUP(H282,المنتجات!$D:$G,4,0),"")</f>
        <v/>
      </c>
      <c r="K282" s="7">
        <v>1050</v>
      </c>
      <c r="L282" s="7"/>
      <c r="M282" s="8" t="e">
        <f>IF(VLOOKUP(Table1[[#This Row],[كود الصنف]],المنتجات!$D:$K,8,0)=0,"",(VLOOKUP(Table1[[#This Row],[كود الصنف]],المنتجات!$D:$K,8,0)))</f>
        <v>#N/A</v>
      </c>
      <c r="N282" s="7">
        <f>IFERROR((Table1[[#This Row],[كمية الخامات بالكيلو]]/Table1[[#This Row],[وزن القطعة]])-Table1[[#This Row],[كمية الأنتاج بالقطعة]],0)</f>
        <v>0</v>
      </c>
      <c r="O282" s="9" t="s">
        <v>51</v>
      </c>
      <c r="P282" s="3">
        <v>200</v>
      </c>
      <c r="Q282" s="5">
        <v>20</v>
      </c>
      <c r="R282" s="10">
        <v>20</v>
      </c>
      <c r="S282" s="10"/>
      <c r="T282" s="10"/>
      <c r="U282" s="10"/>
      <c r="V282" s="10">
        <f t="shared" si="4"/>
        <v>40</v>
      </c>
      <c r="W282" s="10">
        <f>IFERROR(Table1[[#This Row],[اجمالى وقت التشغيل بالدقايق]]-Table1[[#This Row],[اجمالى وقت التوقف بالدقيقة]],"0")</f>
        <v>160</v>
      </c>
      <c r="X282" s="11">
        <f>IFERROR((Table1[[#This Row],[كمية الأنتاج بالقطعة]]*Table1[[#This Row],[الزمن المعيارى لانتاج القطعة الواحدة بالدقيقة]])/W282,0%)</f>
        <v>0</v>
      </c>
      <c r="Y282" s="12"/>
      <c r="Z282" s="4"/>
      <c r="AA282" s="13">
        <f>IFERROR(Table1[[#This Row],[كمية الأنتاج بالقطعة]]/(Table1[[#This Row],[كمية الأنتاج بالقطعة]]+Z282+Y282),"")</f>
        <v>1</v>
      </c>
      <c r="AB282" s="4" t="s">
        <v>103</v>
      </c>
      <c r="AC282" s="51"/>
    </row>
    <row r="283" spans="1:29" s="20" customFormat="1" ht="15.75" hidden="1" customHeight="1">
      <c r="A283" s="50">
        <v>43528</v>
      </c>
      <c r="B283" s="3">
        <v>5360</v>
      </c>
      <c r="C283" s="4" t="str">
        <f>IFERROR(VLOOKUP(B283,المنتجات!$A:$B,2,0),"")</f>
        <v/>
      </c>
      <c r="D283" s="4" t="str">
        <f>IFERROR(VLOOKUP(B283,المنتجات!$A:$C,3,0),"")</f>
        <v/>
      </c>
      <c r="E283" s="5">
        <v>4</v>
      </c>
      <c r="F283" s="4">
        <f>IFERROR(VLOOKUP(E283,العاملين!$A$1:$C$80,2,0),"")</f>
        <v>0</v>
      </c>
      <c r="G283" s="4">
        <f>IFERROR(VLOOKUP(Table1[[#This Row],[كود العامل]],العاملين!$A:$C,3,FALSE),"")</f>
        <v>0</v>
      </c>
      <c r="H283" s="5">
        <v>120</v>
      </c>
      <c r="I283" s="6" t="str">
        <f>IFERROR(VLOOKUP(Table1[[#This Row],[كود الصنف]],المنتجات!$D:$E,2,0),"")</f>
        <v/>
      </c>
      <c r="J283" s="6" t="str">
        <f>IFERROR(VLOOKUP(H283,المنتجات!$D:$G,4,0),"")</f>
        <v/>
      </c>
      <c r="K283" s="7">
        <v>500</v>
      </c>
      <c r="L283" s="7"/>
      <c r="M283" s="8" t="e">
        <f>IF(VLOOKUP(Table1[[#This Row],[كود الصنف]],المنتجات!$D:$K,8,0)=0,"",(VLOOKUP(Table1[[#This Row],[كود الصنف]],المنتجات!$D:$K,8,0)))</f>
        <v>#N/A</v>
      </c>
      <c r="N283" s="7">
        <f>IFERROR((Table1[[#This Row],[كمية الخامات بالكيلو]]/Table1[[#This Row],[وزن القطعة]])-Table1[[#This Row],[كمية الأنتاج بالقطعة]],0)</f>
        <v>0</v>
      </c>
      <c r="O283" s="9" t="s">
        <v>51</v>
      </c>
      <c r="P283" s="3">
        <v>200</v>
      </c>
      <c r="Q283" s="5">
        <v>20</v>
      </c>
      <c r="R283" s="10">
        <v>30</v>
      </c>
      <c r="S283" s="10"/>
      <c r="T283" s="10"/>
      <c r="U283" s="10"/>
      <c r="V283" s="10">
        <f t="shared" si="4"/>
        <v>50</v>
      </c>
      <c r="W283" s="10">
        <f>IFERROR(Table1[[#This Row],[اجمالى وقت التشغيل بالدقايق]]-Table1[[#This Row],[اجمالى وقت التوقف بالدقيقة]],"0")</f>
        <v>150</v>
      </c>
      <c r="X283" s="11">
        <f>IFERROR((Table1[[#This Row],[كمية الأنتاج بالقطعة]]*Table1[[#This Row],[الزمن المعيارى لانتاج القطعة الواحدة بالدقيقة]])/W283,0%)</f>
        <v>0</v>
      </c>
      <c r="Y283" s="12"/>
      <c r="Z283" s="4"/>
      <c r="AA283" s="13">
        <f>IFERROR(Table1[[#This Row],[كمية الأنتاج بالقطعة]]/(Table1[[#This Row],[كمية الأنتاج بالقطعة]]+Z283+Y283),"")</f>
        <v>1</v>
      </c>
      <c r="AB283" s="4" t="s">
        <v>120</v>
      </c>
      <c r="AC283" s="51"/>
    </row>
    <row r="284" spans="1:29" s="20" customFormat="1" ht="15.75" hidden="1" customHeight="1">
      <c r="A284" s="50">
        <v>43528</v>
      </c>
      <c r="B284" s="3">
        <v>5360</v>
      </c>
      <c r="C284" s="4" t="str">
        <f>IFERROR(VLOOKUP(B284,المنتجات!$A:$B,2,0),"")</f>
        <v/>
      </c>
      <c r="D284" s="4" t="str">
        <f>IFERROR(VLOOKUP(B284,المنتجات!$A:$C,3,0),"")</f>
        <v/>
      </c>
      <c r="E284" s="5">
        <v>2</v>
      </c>
      <c r="F284" s="4">
        <f>IFERROR(VLOOKUP(E284,العاملين!$A$1:$C$80,2,0),"")</f>
        <v>0</v>
      </c>
      <c r="G284" s="4">
        <f>IFERROR(VLOOKUP(Table1[[#This Row],[كود العامل]],العاملين!$A:$C,3,FALSE),"")</f>
        <v>0</v>
      </c>
      <c r="H284" s="5">
        <v>120</v>
      </c>
      <c r="I284" s="6" t="str">
        <f>IFERROR(VLOOKUP(Table1[[#This Row],[كود الصنف]],المنتجات!$D:$E,2,0),"")</f>
        <v/>
      </c>
      <c r="J284" s="6" t="str">
        <f>IFERROR(VLOOKUP(H284,المنتجات!$D:$G,4,0),"")</f>
        <v/>
      </c>
      <c r="K284" s="7">
        <v>500</v>
      </c>
      <c r="L284" s="7"/>
      <c r="M284" s="8" t="e">
        <f>IF(VLOOKUP(Table1[[#This Row],[كود الصنف]],المنتجات!$D:$K,8,0)=0,"",(VLOOKUP(Table1[[#This Row],[كود الصنف]],المنتجات!$D:$K,8,0)))</f>
        <v>#N/A</v>
      </c>
      <c r="N284" s="7">
        <f>IFERROR((Table1[[#This Row],[كمية الخامات بالكيلو]]/Table1[[#This Row],[وزن القطعة]])-Table1[[#This Row],[كمية الأنتاج بالقطعة]],0)</f>
        <v>0</v>
      </c>
      <c r="O284" s="9" t="s">
        <v>51</v>
      </c>
      <c r="P284" s="3">
        <v>200</v>
      </c>
      <c r="Q284" s="5">
        <v>20</v>
      </c>
      <c r="R284" s="10"/>
      <c r="S284" s="10"/>
      <c r="T284" s="10"/>
      <c r="U284" s="10"/>
      <c r="V284" s="10">
        <f t="shared" si="4"/>
        <v>20</v>
      </c>
      <c r="W284" s="10">
        <f>IFERROR(Table1[[#This Row],[اجمالى وقت التشغيل بالدقايق]]-Table1[[#This Row],[اجمالى وقت التوقف بالدقيقة]],"0")</f>
        <v>180</v>
      </c>
      <c r="X284" s="11">
        <f>IFERROR((Table1[[#This Row],[كمية الأنتاج بالقطعة]]*Table1[[#This Row],[الزمن المعيارى لانتاج القطعة الواحدة بالدقيقة]])/W284,0%)</f>
        <v>0</v>
      </c>
      <c r="Y284" s="12"/>
      <c r="Z284" s="4"/>
      <c r="AA284" s="13">
        <f>IFERROR(Table1[[#This Row],[كمية الأنتاج بالقطعة]]/(Table1[[#This Row],[كمية الأنتاج بالقطعة]]+Z284+Y284),"")</f>
        <v>1</v>
      </c>
      <c r="AB284" s="4" t="s">
        <v>71</v>
      </c>
      <c r="AC284" s="51"/>
    </row>
    <row r="285" spans="1:29" s="20" customFormat="1" ht="15.75" hidden="1" customHeight="1">
      <c r="A285" s="50">
        <v>43528</v>
      </c>
      <c r="B285" s="3">
        <v>5361</v>
      </c>
      <c r="C285" s="4" t="str">
        <f>IFERROR(VLOOKUP(B285,المنتجات!$A:$B,2,0),"")</f>
        <v/>
      </c>
      <c r="D285" s="4" t="str">
        <f>IFERROR(VLOOKUP(B285,المنتجات!$A:$C,3,0),"")</f>
        <v/>
      </c>
      <c r="E285" s="5">
        <v>3</v>
      </c>
      <c r="F285" s="4">
        <f>IFERROR(VLOOKUP(E285,العاملين!$A$1:$C$80,2,0),"")</f>
        <v>0</v>
      </c>
      <c r="G285" s="4">
        <f>IFERROR(VLOOKUP(Table1[[#This Row],[كود العامل]],العاملين!$A:$C,3,FALSE),"")</f>
        <v>0</v>
      </c>
      <c r="H285" s="5">
        <v>97</v>
      </c>
      <c r="I285" s="6" t="str">
        <f>IFERROR(VLOOKUP(Table1[[#This Row],[كود الصنف]],المنتجات!$D:$E,2,0),"")</f>
        <v/>
      </c>
      <c r="J285" s="6" t="str">
        <f>IFERROR(VLOOKUP(H285,المنتجات!$D:$G,4,0),"")</f>
        <v/>
      </c>
      <c r="K285" s="7">
        <v>23400</v>
      </c>
      <c r="L285" s="7"/>
      <c r="M285" s="8" t="e">
        <f>IF(VLOOKUP(Table1[[#This Row],[كود الصنف]],المنتجات!$D:$K,8,0)=0,"",(VLOOKUP(Table1[[#This Row],[كود الصنف]],المنتجات!$D:$K,8,0)))</f>
        <v>#N/A</v>
      </c>
      <c r="N285" s="7">
        <f>IFERROR((Table1[[#This Row],[كمية الخامات بالكيلو]]/Table1[[#This Row],[وزن القطعة]])-Table1[[#This Row],[كمية الأنتاج بالقطعة]],0)</f>
        <v>0</v>
      </c>
      <c r="O285" s="9" t="s">
        <v>51</v>
      </c>
      <c r="P285" s="3">
        <v>300</v>
      </c>
      <c r="Q285" s="5">
        <v>30</v>
      </c>
      <c r="R285" s="10"/>
      <c r="S285" s="10">
        <v>10</v>
      </c>
      <c r="T285" s="10">
        <v>10</v>
      </c>
      <c r="U285" s="10"/>
      <c r="V285" s="10">
        <f t="shared" si="4"/>
        <v>50</v>
      </c>
      <c r="W285" s="10">
        <f>IFERROR(Table1[[#This Row],[اجمالى وقت التشغيل بالدقايق]]-Table1[[#This Row],[اجمالى وقت التوقف بالدقيقة]],"0")</f>
        <v>250</v>
      </c>
      <c r="X285" s="11">
        <f>IFERROR((Table1[[#This Row],[كمية الأنتاج بالقطعة]]*Table1[[#This Row],[الزمن المعيارى لانتاج القطعة الواحدة بالدقيقة]])/W285,0%)</f>
        <v>0</v>
      </c>
      <c r="Y285" s="12"/>
      <c r="Z285" s="4"/>
      <c r="AA285" s="13">
        <f>IFERROR(Table1[[#This Row],[كمية الأنتاج بالقطعة]]/(Table1[[#This Row],[كمية الأنتاج بالقطعة]]+Z285+Y285),"")</f>
        <v>1</v>
      </c>
      <c r="AB285" s="4"/>
      <c r="AC285" s="51"/>
    </row>
    <row r="286" spans="1:29" s="20" customFormat="1" ht="15.75" hidden="1" customHeight="1">
      <c r="A286" s="50">
        <v>43528</v>
      </c>
      <c r="B286" s="3">
        <v>5361</v>
      </c>
      <c r="C286" s="4" t="str">
        <f>IFERROR(VLOOKUP(B286,المنتجات!$A:$B,2,0),"")</f>
        <v/>
      </c>
      <c r="D286" s="4" t="str">
        <f>IFERROR(VLOOKUP(B286,المنتجات!$A:$C,3,0),"")</f>
        <v/>
      </c>
      <c r="E286" s="5">
        <v>48</v>
      </c>
      <c r="F286" s="4">
        <f>IFERROR(VLOOKUP(E286,العاملين!$A$1:$C$80,2,0),"")</f>
        <v>0</v>
      </c>
      <c r="G286" s="4">
        <f>IFERROR(VLOOKUP(Table1[[#This Row],[كود العامل]],العاملين!$A:$C,3,FALSE),"")</f>
        <v>0</v>
      </c>
      <c r="H286" s="5">
        <v>97</v>
      </c>
      <c r="I286" s="6" t="str">
        <f>IFERROR(VLOOKUP(Table1[[#This Row],[كود الصنف]],المنتجات!$D:$E,2,0),"")</f>
        <v/>
      </c>
      <c r="J286" s="6" t="str">
        <f>IFERROR(VLOOKUP(H286,المنتجات!$D:$G,4,0),"")</f>
        <v/>
      </c>
      <c r="K286" s="7">
        <v>23400</v>
      </c>
      <c r="L286" s="7"/>
      <c r="M286" s="8" t="e">
        <f>IF(VLOOKUP(Table1[[#This Row],[كود الصنف]],المنتجات!$D:$K,8,0)=0,"",(VLOOKUP(Table1[[#This Row],[كود الصنف]],المنتجات!$D:$K,8,0)))</f>
        <v>#N/A</v>
      </c>
      <c r="N286" s="7">
        <f>IFERROR((Table1[[#This Row],[كمية الخامات بالكيلو]]/Table1[[#This Row],[وزن القطعة]])-Table1[[#This Row],[كمية الأنتاج بالقطعة]],0)</f>
        <v>0</v>
      </c>
      <c r="O286" s="9" t="s">
        <v>51</v>
      </c>
      <c r="P286" s="3">
        <v>300</v>
      </c>
      <c r="Q286" s="5">
        <v>30</v>
      </c>
      <c r="R286" s="10"/>
      <c r="S286" s="10">
        <v>10</v>
      </c>
      <c r="T286" s="10">
        <v>10</v>
      </c>
      <c r="U286" s="10"/>
      <c r="V286" s="10">
        <f t="shared" si="4"/>
        <v>50</v>
      </c>
      <c r="W286" s="10">
        <f>IFERROR(Table1[[#This Row],[اجمالى وقت التشغيل بالدقايق]]-Table1[[#This Row],[اجمالى وقت التوقف بالدقيقة]],"0")</f>
        <v>250</v>
      </c>
      <c r="X286" s="11">
        <f>IFERROR((Table1[[#This Row],[كمية الأنتاج بالقطعة]]*Table1[[#This Row],[الزمن المعيارى لانتاج القطعة الواحدة بالدقيقة]])/W286,0%)</f>
        <v>0</v>
      </c>
      <c r="Y286" s="12"/>
      <c r="Z286" s="4"/>
      <c r="AA286" s="13">
        <f>IFERROR(Table1[[#This Row],[كمية الأنتاج بالقطعة]]/(Table1[[#This Row],[كمية الأنتاج بالقطعة]]+Z286+Y286),"")</f>
        <v>1</v>
      </c>
      <c r="AB286" s="4"/>
      <c r="AC286" s="51"/>
    </row>
    <row r="287" spans="1:29" s="20" customFormat="1" ht="15.75" hidden="1" customHeight="1">
      <c r="A287" s="50">
        <v>43528</v>
      </c>
      <c r="B287" s="3">
        <v>5361</v>
      </c>
      <c r="C287" s="4" t="str">
        <f>IFERROR(VLOOKUP(B287,المنتجات!$A:$B,2,0),"")</f>
        <v/>
      </c>
      <c r="D287" s="4" t="str">
        <f>IFERROR(VLOOKUP(B287,المنتجات!$A:$C,3,0),"")</f>
        <v/>
      </c>
      <c r="E287" s="5">
        <v>51</v>
      </c>
      <c r="F287" s="4">
        <f>IFERROR(VLOOKUP(E287,العاملين!$A$1:$C$80,2,0),"")</f>
        <v>0</v>
      </c>
      <c r="G287" s="4">
        <f>IFERROR(VLOOKUP(Table1[[#This Row],[كود العامل]],العاملين!$A:$C,3,FALSE),"")</f>
        <v>0</v>
      </c>
      <c r="H287" s="5">
        <v>97</v>
      </c>
      <c r="I287" s="6" t="str">
        <f>IFERROR(VLOOKUP(Table1[[#This Row],[كود الصنف]],المنتجات!$D:$E,2,0),"")</f>
        <v/>
      </c>
      <c r="J287" s="6" t="str">
        <f>IFERROR(VLOOKUP(H287,المنتجات!$D:$G,4,0),"")</f>
        <v/>
      </c>
      <c r="K287" s="7">
        <v>23400</v>
      </c>
      <c r="L287" s="7"/>
      <c r="M287" s="8" t="e">
        <f>IF(VLOOKUP(Table1[[#This Row],[كود الصنف]],المنتجات!$D:$K,8,0)=0,"",(VLOOKUP(Table1[[#This Row],[كود الصنف]],المنتجات!$D:$K,8,0)))</f>
        <v>#N/A</v>
      </c>
      <c r="N287" s="7">
        <f>IFERROR((Table1[[#This Row],[كمية الخامات بالكيلو]]/Table1[[#This Row],[وزن القطعة]])-Table1[[#This Row],[كمية الأنتاج بالقطعة]],0)</f>
        <v>0</v>
      </c>
      <c r="O287" s="9" t="s">
        <v>51</v>
      </c>
      <c r="P287" s="3">
        <v>300</v>
      </c>
      <c r="Q287" s="5">
        <v>30</v>
      </c>
      <c r="R287" s="10"/>
      <c r="S287" s="10">
        <v>10</v>
      </c>
      <c r="T287" s="10">
        <v>5</v>
      </c>
      <c r="U287" s="10"/>
      <c r="V287" s="10">
        <f t="shared" si="4"/>
        <v>45</v>
      </c>
      <c r="W287" s="10">
        <f>IFERROR(Table1[[#This Row],[اجمالى وقت التشغيل بالدقايق]]-Table1[[#This Row],[اجمالى وقت التوقف بالدقيقة]],"0")</f>
        <v>255</v>
      </c>
      <c r="X287" s="11">
        <f>IFERROR((Table1[[#This Row],[كمية الأنتاج بالقطعة]]*Table1[[#This Row],[الزمن المعيارى لانتاج القطعة الواحدة بالدقيقة]])/W287,0%)</f>
        <v>0</v>
      </c>
      <c r="Y287" s="12"/>
      <c r="Z287" s="4"/>
      <c r="AA287" s="13">
        <f>IFERROR(Table1[[#This Row],[كمية الأنتاج بالقطعة]]/(Table1[[#This Row],[كمية الأنتاج بالقطعة]]+Z287+Y287),"")</f>
        <v>1</v>
      </c>
      <c r="AB287" s="4"/>
      <c r="AC287" s="51"/>
    </row>
    <row r="288" spans="1:29" s="20" customFormat="1" ht="15.75" hidden="1" customHeight="1">
      <c r="A288" s="50">
        <v>43528</v>
      </c>
      <c r="B288" s="3">
        <v>5361</v>
      </c>
      <c r="C288" s="4" t="str">
        <f>IFERROR(VLOOKUP(B288,المنتجات!$A:$B,2,0),"")</f>
        <v/>
      </c>
      <c r="D288" s="4" t="str">
        <f>IFERROR(VLOOKUP(B288,المنتجات!$A:$C,3,0),"")</f>
        <v/>
      </c>
      <c r="E288" s="5">
        <v>3</v>
      </c>
      <c r="F288" s="4">
        <f>IFERROR(VLOOKUP(E288,العاملين!$A$1:$C$80,2,0),"")</f>
        <v>0</v>
      </c>
      <c r="G288" s="4">
        <f>IFERROR(VLOOKUP(Table1[[#This Row],[كود العامل]],العاملين!$A:$C,3,FALSE),"")</f>
        <v>0</v>
      </c>
      <c r="H288" s="5">
        <v>91</v>
      </c>
      <c r="I288" s="6" t="str">
        <f>IFERROR(VLOOKUP(Table1[[#This Row],[كود الصنف]],المنتجات!$D:$E,2,0),"")</f>
        <v/>
      </c>
      <c r="J288" s="6" t="str">
        <f>IFERROR(VLOOKUP(H288,المنتجات!$D:$G,4,0),"")</f>
        <v/>
      </c>
      <c r="K288" s="7">
        <v>3000</v>
      </c>
      <c r="L288" s="7"/>
      <c r="M288" s="8" t="e">
        <f>IF(VLOOKUP(Table1[[#This Row],[كود الصنف]],المنتجات!$D:$K,8,0)=0,"",(VLOOKUP(Table1[[#This Row],[كود الصنف]],المنتجات!$D:$K,8,0)))</f>
        <v>#N/A</v>
      </c>
      <c r="N288" s="7">
        <f>IFERROR((Table1[[#This Row],[كمية الخامات بالكيلو]]/Table1[[#This Row],[وزن القطعة]])-Table1[[#This Row],[كمية الأنتاج بالقطعة]],0)</f>
        <v>0</v>
      </c>
      <c r="O288" s="9" t="s">
        <v>51</v>
      </c>
      <c r="P288" s="3">
        <v>300</v>
      </c>
      <c r="Q288" s="5">
        <v>30</v>
      </c>
      <c r="R288" s="10">
        <v>20</v>
      </c>
      <c r="S288" s="10"/>
      <c r="T288" s="10"/>
      <c r="U288" s="10"/>
      <c r="V288" s="10">
        <f t="shared" si="4"/>
        <v>50</v>
      </c>
      <c r="W288" s="10">
        <f>IFERROR(Table1[[#This Row],[اجمالى وقت التشغيل بالدقايق]]-Table1[[#This Row],[اجمالى وقت التوقف بالدقيقة]],"0")</f>
        <v>250</v>
      </c>
      <c r="X288" s="11">
        <f>IFERROR((Table1[[#This Row],[كمية الأنتاج بالقطعة]]*Table1[[#This Row],[الزمن المعيارى لانتاج القطعة الواحدة بالدقيقة]])/W288,0%)</f>
        <v>0</v>
      </c>
      <c r="Y288" s="12"/>
      <c r="Z288" s="4"/>
      <c r="AA288" s="13">
        <f>IFERROR(Table1[[#This Row],[كمية الأنتاج بالقطعة]]/(Table1[[#This Row],[كمية الأنتاج بالقطعة]]+Z288+Y288),"")</f>
        <v>1</v>
      </c>
      <c r="AB288" s="4" t="s">
        <v>94</v>
      </c>
      <c r="AC288" s="51"/>
    </row>
    <row r="289" spans="1:29" s="20" customFormat="1" ht="15.75" hidden="1" customHeight="1">
      <c r="A289" s="50">
        <v>43528</v>
      </c>
      <c r="B289" s="3">
        <v>5361</v>
      </c>
      <c r="C289" s="4" t="str">
        <f>IFERROR(VLOOKUP(B289,المنتجات!$A:$B,2,0),"")</f>
        <v/>
      </c>
      <c r="D289" s="4" t="str">
        <f>IFERROR(VLOOKUP(B289,المنتجات!$A:$C,3,0),"")</f>
        <v/>
      </c>
      <c r="E289" s="5">
        <v>48</v>
      </c>
      <c r="F289" s="4">
        <f>IFERROR(VLOOKUP(E289,العاملين!$A$1:$C$80,2,0),"")</f>
        <v>0</v>
      </c>
      <c r="G289" s="4">
        <f>IFERROR(VLOOKUP(Table1[[#This Row],[كود العامل]],العاملين!$A:$C,3,FALSE),"")</f>
        <v>0</v>
      </c>
      <c r="H289" s="5">
        <v>91</v>
      </c>
      <c r="I289" s="6" t="str">
        <f>IFERROR(VLOOKUP(Table1[[#This Row],[كود الصنف]],المنتجات!$D:$E,2,0),"")</f>
        <v/>
      </c>
      <c r="J289" s="6" t="str">
        <f>IFERROR(VLOOKUP(H289,المنتجات!$D:$G,4,0),"")</f>
        <v/>
      </c>
      <c r="K289" s="7">
        <v>3000</v>
      </c>
      <c r="L289" s="7"/>
      <c r="M289" s="8" t="e">
        <f>IF(VLOOKUP(Table1[[#This Row],[كود الصنف]],المنتجات!$D:$K,8,0)=0,"",(VLOOKUP(Table1[[#This Row],[كود الصنف]],المنتجات!$D:$K,8,0)))</f>
        <v>#N/A</v>
      </c>
      <c r="N289" s="7">
        <f>IFERROR((Table1[[#This Row],[كمية الخامات بالكيلو]]/Table1[[#This Row],[وزن القطعة]])-Table1[[#This Row],[كمية الأنتاج بالقطعة]],0)</f>
        <v>0</v>
      </c>
      <c r="O289" s="9" t="s">
        <v>51</v>
      </c>
      <c r="P289" s="3">
        <v>300</v>
      </c>
      <c r="Q289" s="5">
        <v>30</v>
      </c>
      <c r="R289" s="10">
        <v>20</v>
      </c>
      <c r="S289" s="10"/>
      <c r="T289" s="10"/>
      <c r="U289" s="10"/>
      <c r="V289" s="10">
        <f t="shared" si="4"/>
        <v>50</v>
      </c>
      <c r="W289" s="10">
        <f>IFERROR(Table1[[#This Row],[اجمالى وقت التشغيل بالدقايق]]-Table1[[#This Row],[اجمالى وقت التوقف بالدقيقة]],"0")</f>
        <v>250</v>
      </c>
      <c r="X289" s="11">
        <f>IFERROR((Table1[[#This Row],[كمية الأنتاج بالقطعة]]*Table1[[#This Row],[الزمن المعيارى لانتاج القطعة الواحدة بالدقيقة]])/W289,0%)</f>
        <v>0</v>
      </c>
      <c r="Y289" s="12"/>
      <c r="Z289" s="4"/>
      <c r="AA289" s="13">
        <f>IFERROR(Table1[[#This Row],[كمية الأنتاج بالقطعة]]/(Table1[[#This Row],[كمية الأنتاج بالقطعة]]+Z289+Y289),"")</f>
        <v>1</v>
      </c>
      <c r="AB289" s="4" t="s">
        <v>94</v>
      </c>
      <c r="AC289" s="51"/>
    </row>
    <row r="290" spans="1:29" s="20" customFormat="1" ht="15.75" hidden="1" customHeight="1">
      <c r="A290" s="50">
        <v>43528</v>
      </c>
      <c r="B290" s="3">
        <v>5361</v>
      </c>
      <c r="C290" s="4" t="str">
        <f>IFERROR(VLOOKUP(B290,المنتجات!$A:$B,2,0),"")</f>
        <v/>
      </c>
      <c r="D290" s="4" t="str">
        <f>IFERROR(VLOOKUP(B290,المنتجات!$A:$C,3,0),"")</f>
        <v/>
      </c>
      <c r="E290" s="5">
        <v>51</v>
      </c>
      <c r="F290" s="4">
        <f>IFERROR(VLOOKUP(E290,العاملين!$A$1:$C$80,2,0),"")</f>
        <v>0</v>
      </c>
      <c r="G290" s="4">
        <f>IFERROR(VLOOKUP(Table1[[#This Row],[كود العامل]],العاملين!$A:$C,3,FALSE),"")</f>
        <v>0</v>
      </c>
      <c r="H290" s="5">
        <v>91</v>
      </c>
      <c r="I290" s="6" t="str">
        <f>IFERROR(VLOOKUP(Table1[[#This Row],[كود الصنف]],المنتجات!$D:$E,2,0),"")</f>
        <v/>
      </c>
      <c r="J290" s="6" t="str">
        <f>IFERROR(VLOOKUP(H290,المنتجات!$D:$G,4,0),"")</f>
        <v/>
      </c>
      <c r="K290" s="7">
        <v>3000</v>
      </c>
      <c r="L290" s="7"/>
      <c r="M290" s="8" t="e">
        <f>IF(VLOOKUP(Table1[[#This Row],[كود الصنف]],المنتجات!$D:$K,8,0)=0,"",(VLOOKUP(Table1[[#This Row],[كود الصنف]],المنتجات!$D:$K,8,0)))</f>
        <v>#N/A</v>
      </c>
      <c r="N290" s="7">
        <f>IFERROR((Table1[[#This Row],[كمية الخامات بالكيلو]]/Table1[[#This Row],[وزن القطعة]])-Table1[[#This Row],[كمية الأنتاج بالقطعة]],0)</f>
        <v>0</v>
      </c>
      <c r="O290" s="9" t="s">
        <v>51</v>
      </c>
      <c r="P290" s="3">
        <v>300</v>
      </c>
      <c r="Q290" s="5">
        <v>30</v>
      </c>
      <c r="R290" s="10">
        <v>20</v>
      </c>
      <c r="S290" s="10"/>
      <c r="T290" s="10"/>
      <c r="U290" s="10"/>
      <c r="V290" s="10">
        <f t="shared" si="4"/>
        <v>50</v>
      </c>
      <c r="W290" s="10">
        <f>IFERROR(Table1[[#This Row],[اجمالى وقت التشغيل بالدقايق]]-Table1[[#This Row],[اجمالى وقت التوقف بالدقيقة]],"0")</f>
        <v>250</v>
      </c>
      <c r="X290" s="11">
        <f>IFERROR((Table1[[#This Row],[كمية الأنتاج بالقطعة]]*Table1[[#This Row],[الزمن المعيارى لانتاج القطعة الواحدة بالدقيقة]])/W290,0%)</f>
        <v>0</v>
      </c>
      <c r="Y290" s="12"/>
      <c r="Z290" s="4"/>
      <c r="AA290" s="13">
        <f>IFERROR(Table1[[#This Row],[كمية الأنتاج بالقطعة]]/(Table1[[#This Row],[كمية الأنتاج بالقطعة]]+Z290+Y290),"")</f>
        <v>1</v>
      </c>
      <c r="AB290" s="4" t="s">
        <v>94</v>
      </c>
      <c r="AC290" s="51"/>
    </row>
    <row r="291" spans="1:29" s="20" customFormat="1" ht="15.75" hidden="1" customHeight="1">
      <c r="A291" s="50">
        <v>43528</v>
      </c>
      <c r="B291" s="3"/>
      <c r="C291" s="4" t="str">
        <f>IFERROR(VLOOKUP(B291,المنتجات!$A:$B,2,0),"")</f>
        <v/>
      </c>
      <c r="D291" s="4" t="str">
        <f>IFERROR(VLOOKUP(B291,المنتجات!$A:$C,3,0),"")</f>
        <v/>
      </c>
      <c r="E291" s="5">
        <v>42</v>
      </c>
      <c r="F291" s="4">
        <f>IFERROR(VLOOKUP(Table1[[#This Row],[كود العامل]],العاملين!A:C,2,0),"")</f>
        <v>0</v>
      </c>
      <c r="G291" s="16">
        <f>IFERROR(VLOOKUP(Table1[[#This Row],[كود العامل]],العاملين!$A$1:$C$100,3,FALSE),"")</f>
        <v>0</v>
      </c>
      <c r="H291" s="5">
        <v>132</v>
      </c>
      <c r="I291" s="6" t="s">
        <v>124</v>
      </c>
      <c r="J291" s="6" t="str">
        <f>IFERROR(VLOOKUP(H291,المنتجات!$D:$G,4,0),"")</f>
        <v/>
      </c>
      <c r="K291" s="7">
        <v>3000</v>
      </c>
      <c r="L291" s="7"/>
      <c r="M291" s="8" t="e">
        <f>IF(VLOOKUP(Table1[[#This Row],[كود الصنف]],المنتجات!$D:$K,8,0)=0,"",(VLOOKUP(Table1[[#This Row],[كود الصنف]],المنتجات!$D:$K,8,0)))</f>
        <v>#N/A</v>
      </c>
      <c r="N291" s="7">
        <f>IFERROR((Table1[[#This Row],[كمية الخامات بالكيلو]]/Table1[[#This Row],[وزن القطعة]])-Table1[[#This Row],[كمية الأنتاج بالقطعة]],0)</f>
        <v>0</v>
      </c>
      <c r="O291" s="9" t="s">
        <v>51</v>
      </c>
      <c r="P291" s="26">
        <f>IFERROR(VLOOKUP(Table1[[#This Row],[كود العامل]],العاملين!$A$1:$D$100,4,0),"")</f>
        <v>0</v>
      </c>
      <c r="Q291" s="5">
        <f>IF(Table1[[#This Row],[كود العامل]]&gt;0,60,"")</f>
        <v>60</v>
      </c>
      <c r="R291" s="10"/>
      <c r="S291" s="10"/>
      <c r="T291" s="10"/>
      <c r="U291" s="10"/>
      <c r="V291" s="10">
        <f t="shared" si="4"/>
        <v>60</v>
      </c>
      <c r="W291" s="10">
        <f>IFERROR(Table1[[#This Row],[اجمالى وقت التشغيل بالدقايق]]-Table1[[#This Row],[اجمالى وقت التوقف بالدقيقة]],"0")</f>
        <v>-60</v>
      </c>
      <c r="X291" s="11">
        <f>IFERROR((Table1[[#This Row],[كمية الأنتاج بالقطعة]]*Table1[[#This Row],[الزمن المعيارى لانتاج القطعة الواحدة بالدقيقة]])/W291,0%)</f>
        <v>0</v>
      </c>
      <c r="Y291" s="12"/>
      <c r="Z291" s="4"/>
      <c r="AA291" s="13">
        <f>IFERROR(Table1[[#This Row],[كمية الأنتاج بالقطعة]]/(Table1[[#This Row],[كمية الأنتاج بالقطعة]]+Z291+Y291),"")</f>
        <v>1</v>
      </c>
      <c r="AB291" s="4"/>
      <c r="AC291" s="51"/>
    </row>
    <row r="292" spans="1:29" s="20" customFormat="1" ht="15.75" hidden="1" customHeight="1">
      <c r="A292" s="50">
        <v>43528</v>
      </c>
      <c r="B292" s="3"/>
      <c r="C292" s="4" t="str">
        <f>IFERROR(VLOOKUP(B292,المنتجات!$A:$B,2,0),"")</f>
        <v/>
      </c>
      <c r="D292" s="4" t="str">
        <f>IFERROR(VLOOKUP(B292,المنتجات!$A:$C,3,0),"")</f>
        <v/>
      </c>
      <c r="E292" s="5">
        <v>34</v>
      </c>
      <c r="F292" s="4">
        <f>IFERROR(VLOOKUP(Table1[[#This Row],[كود العامل]],العاملين!A:C,2,0),"")</f>
        <v>0</v>
      </c>
      <c r="G292" s="16">
        <f>IFERROR(VLOOKUP(Table1[[#This Row],[كود العامل]],العاملين!$A$1:$C$100,3,FALSE),"")</f>
        <v>0</v>
      </c>
      <c r="H292" s="5"/>
      <c r="I292" s="6" t="str">
        <f>IFERROR(VLOOKUP(Table1[[#This Row],[كود الصنف]],المنتجات!$D:$E,2,0),"")</f>
        <v/>
      </c>
      <c r="J292" s="6" t="str">
        <f>IFERROR(VLOOKUP(H292,المنتجات!$D:$G,4,0),"")</f>
        <v/>
      </c>
      <c r="K292" s="7">
        <v>0</v>
      </c>
      <c r="L292" s="7"/>
      <c r="M292" s="8" t="e">
        <f>IF(VLOOKUP(Table1[[#This Row],[كود الصنف]],المنتجات!$D:$K,8,0)=0,"",(VLOOKUP(Table1[[#This Row],[كود الصنف]],المنتجات!$D:$K,8,0)))</f>
        <v>#N/A</v>
      </c>
      <c r="N292" s="7">
        <f>IFERROR((Table1[[#This Row],[كمية الخامات بالكيلو]]/Table1[[#This Row],[وزن القطعة]])-Table1[[#This Row],[كمية الأنتاج بالقطعة]],0)</f>
        <v>0</v>
      </c>
      <c r="O292" s="9"/>
      <c r="P292" s="3"/>
      <c r="Q292" s="5"/>
      <c r="R292" s="10"/>
      <c r="S292" s="10"/>
      <c r="T292" s="10"/>
      <c r="U292" s="10"/>
      <c r="V292" s="10">
        <f t="shared" si="4"/>
        <v>0</v>
      </c>
      <c r="W292" s="10">
        <f>IFERROR(Table1[[#This Row],[اجمالى وقت التشغيل بالدقايق]]-Table1[[#This Row],[اجمالى وقت التوقف بالدقيقة]],"0")</f>
        <v>0</v>
      </c>
      <c r="X292" s="11">
        <f>IFERROR((Table1[[#This Row],[كمية الأنتاج بالقطعة]]*Table1[[#This Row],[الزمن المعيارى لانتاج القطعة الواحدة بالدقيقة]])/W292,0%)</f>
        <v>0</v>
      </c>
      <c r="Y292" s="12"/>
      <c r="Z292" s="4"/>
      <c r="AA292" s="13" t="str">
        <f>IFERROR(Table1[[#This Row],[كمية الأنتاج بالقطعة]]/(Table1[[#This Row],[كمية الأنتاج بالقطعة]]+Z292+Y292),"")</f>
        <v/>
      </c>
      <c r="AB292" s="4"/>
      <c r="AC292" s="51" t="s">
        <v>54</v>
      </c>
    </row>
    <row r="293" spans="1:29" s="20" customFormat="1" ht="15.75" hidden="1" customHeight="1">
      <c r="A293" s="50">
        <v>43529</v>
      </c>
      <c r="B293" s="3">
        <v>5201</v>
      </c>
      <c r="C293" s="4" t="str">
        <f>IFERROR(VLOOKUP(B293,المنتجات!$A:$B,2,0),"")</f>
        <v/>
      </c>
      <c r="D293" s="4" t="str">
        <f>IFERROR(VLOOKUP(B293,المنتجات!$A:$C,3,0),"")</f>
        <v/>
      </c>
      <c r="E293" s="5">
        <v>15</v>
      </c>
      <c r="F293" s="4">
        <f>IFERROR(VLOOKUP(E293,العاملين!$A$1:$C$80,2,0),"")</f>
        <v>0</v>
      </c>
      <c r="G293" s="4">
        <f>IFERROR(VLOOKUP(Table1[[#This Row],[كود العامل]],العاملين!$A:$C,3,FALSE),"")</f>
        <v>0</v>
      </c>
      <c r="H293" s="5">
        <v>1</v>
      </c>
      <c r="I293" s="6" t="str">
        <f>IFERROR(VLOOKUP(Table1[[#This Row],[كود الصنف]],المنتجات!$D:$E,2,0),"")</f>
        <v/>
      </c>
      <c r="J293" s="6" t="str">
        <f>IFERROR(VLOOKUP(H293,المنتجات!$D:$G,4,0),"")</f>
        <v/>
      </c>
      <c r="K293" s="7">
        <v>175</v>
      </c>
      <c r="L293" s="7"/>
      <c r="M293" s="8" t="e">
        <f>IF(VLOOKUP(Table1[[#This Row],[كود الصنف]],المنتجات!$D:$K,8,0)=0,"",(VLOOKUP(Table1[[#This Row],[كود الصنف]],المنتجات!$D:$K,8,0)))</f>
        <v>#N/A</v>
      </c>
      <c r="N293" s="7">
        <f>IFERROR((Table1[[#This Row],[كمية الخامات بالكيلو]]/Table1[[#This Row],[وزن القطعة]])-Table1[[#This Row],[كمية الأنتاج بالقطعة]],0)</f>
        <v>0</v>
      </c>
      <c r="O293" s="9" t="s">
        <v>1</v>
      </c>
      <c r="P293" s="26">
        <f>IFERROR(VLOOKUP(Table1[[#This Row],[كود العامل]],العاملين!$A$1:$D$100,4,0),"")</f>
        <v>0</v>
      </c>
      <c r="Q293" s="5">
        <f>IF(Table1[[#This Row],[كود العامل]]&gt;0,60,"")</f>
        <v>60</v>
      </c>
      <c r="R293" s="10"/>
      <c r="S293" s="10">
        <v>5</v>
      </c>
      <c r="T293" s="10">
        <v>10</v>
      </c>
      <c r="U293" s="10"/>
      <c r="V293" s="10">
        <f t="shared" si="4"/>
        <v>75</v>
      </c>
      <c r="W293" s="10">
        <f>IFERROR(Table1[[#This Row],[اجمالى وقت التشغيل بالدقايق]]-Table1[[#This Row],[اجمالى وقت التوقف بالدقيقة]],"0")</f>
        <v>-75</v>
      </c>
      <c r="X293" s="11">
        <f>IFERROR((Table1[[#This Row],[كمية الأنتاج بالقطعة]]*Table1[[#This Row],[الزمن المعيارى لانتاج القطعة الواحدة بالدقيقة]])/W293,0%)</f>
        <v>0</v>
      </c>
      <c r="Y293" s="12"/>
      <c r="Z293" s="4"/>
      <c r="AA293" s="13">
        <f>IFERROR(Table1[[#This Row],[كمية الأنتاج بالقطعة]]/(Table1[[#This Row],[كمية الأنتاج بالقطعة]]+Z293+Y293),"")</f>
        <v>1</v>
      </c>
      <c r="AB293" s="4"/>
      <c r="AC293" s="51"/>
    </row>
    <row r="294" spans="1:29" s="20" customFormat="1" ht="15.75" hidden="1" customHeight="1">
      <c r="A294" s="50">
        <v>43529</v>
      </c>
      <c r="B294" s="3">
        <v>5201</v>
      </c>
      <c r="C294" s="4" t="str">
        <f>IFERROR(VLOOKUP(B294,المنتجات!$A:$B,2,0),"")</f>
        <v/>
      </c>
      <c r="D294" s="4" t="str">
        <f>IFERROR(VLOOKUP(B294,المنتجات!$A:$C,3,0),"")</f>
        <v/>
      </c>
      <c r="E294" s="5">
        <v>16</v>
      </c>
      <c r="F294" s="4">
        <f>IFERROR(VLOOKUP(E294,العاملين!$A$1:$C$80,2,0),"")</f>
        <v>0</v>
      </c>
      <c r="G294" s="4">
        <f>IFERROR(VLOOKUP(Table1[[#This Row],[كود العامل]],العاملين!$A:$C,3,FALSE),"")</f>
        <v>0</v>
      </c>
      <c r="H294" s="5">
        <v>1</v>
      </c>
      <c r="I294" s="6" t="str">
        <f>IFERROR(VLOOKUP(Table1[[#This Row],[كود الصنف]],المنتجات!$D:$E,2,0),"")</f>
        <v/>
      </c>
      <c r="J294" s="6" t="str">
        <f>IFERROR(VLOOKUP(H294,المنتجات!$D:$G,4,0),"")</f>
        <v/>
      </c>
      <c r="K294" s="7">
        <v>165</v>
      </c>
      <c r="L294" s="7"/>
      <c r="M294" s="8" t="e">
        <f>IF(VLOOKUP(Table1[[#This Row],[كود الصنف]],المنتجات!$D:$K,8,0)=0,"",(VLOOKUP(Table1[[#This Row],[كود الصنف]],المنتجات!$D:$K,8,0)))</f>
        <v>#N/A</v>
      </c>
      <c r="N294" s="7">
        <f>IFERROR((Table1[[#This Row],[كمية الخامات بالكيلو]]/Table1[[#This Row],[وزن القطعة]])-Table1[[#This Row],[كمية الأنتاج بالقطعة]],0)</f>
        <v>0</v>
      </c>
      <c r="O294" s="9" t="s">
        <v>51</v>
      </c>
      <c r="P294" s="26">
        <f>IFERROR(VLOOKUP(Table1[[#This Row],[كود العامل]],العاملين!$A$1:$D$100,4,0),"")</f>
        <v>0</v>
      </c>
      <c r="Q294" s="5">
        <f>IF(Table1[[#This Row],[كود العامل]]&gt;0,60,"")</f>
        <v>60</v>
      </c>
      <c r="R294" s="10"/>
      <c r="S294" s="10">
        <v>10</v>
      </c>
      <c r="T294" s="10">
        <v>10</v>
      </c>
      <c r="U294" s="10"/>
      <c r="V294" s="10">
        <f t="shared" si="4"/>
        <v>80</v>
      </c>
      <c r="W294" s="10">
        <f>IFERROR(Table1[[#This Row],[اجمالى وقت التشغيل بالدقايق]]-Table1[[#This Row],[اجمالى وقت التوقف بالدقيقة]],"0")</f>
        <v>-80</v>
      </c>
      <c r="X294" s="11">
        <f>IFERROR((Table1[[#This Row],[كمية الأنتاج بالقطعة]]*Table1[[#This Row],[الزمن المعيارى لانتاج القطعة الواحدة بالدقيقة]])/W294,0%)</f>
        <v>0</v>
      </c>
      <c r="Y294" s="12"/>
      <c r="Z294" s="4"/>
      <c r="AA294" s="13">
        <f>IFERROR(Table1[[#This Row],[كمية الأنتاج بالقطعة]]/(Table1[[#This Row],[كمية الأنتاج بالقطعة]]+Z294+Y294),"")</f>
        <v>1</v>
      </c>
      <c r="AB294" s="4"/>
      <c r="AC294" s="51"/>
    </row>
    <row r="295" spans="1:29" s="20" customFormat="1" ht="15.75" hidden="1" customHeight="1">
      <c r="A295" s="50">
        <v>43529</v>
      </c>
      <c r="B295" s="3">
        <v>5203</v>
      </c>
      <c r="C295" s="4" t="str">
        <f>IFERROR(VLOOKUP(B295,المنتجات!$A:$B,2,0),"")</f>
        <v/>
      </c>
      <c r="D295" s="4" t="str">
        <f>IFERROR(VLOOKUP(B295,المنتجات!$A:$C,3,0),"")</f>
        <v/>
      </c>
      <c r="E295" s="5">
        <v>9</v>
      </c>
      <c r="F295" s="4">
        <f>IFERROR(VLOOKUP(E295,العاملين!$A$1:$C$80,2,0),"")</f>
        <v>0</v>
      </c>
      <c r="G295" s="4">
        <f>IFERROR(VLOOKUP(Table1[[#This Row],[كود العامل]],العاملين!$A:$C,3,FALSE),"")</f>
        <v>0</v>
      </c>
      <c r="H295" s="5">
        <v>10</v>
      </c>
      <c r="I295" s="6" t="str">
        <f>IFERROR(VLOOKUP(Table1[[#This Row],[كود الصنف]],المنتجات!$D:$E,2,0),"")</f>
        <v/>
      </c>
      <c r="J295" s="6" t="str">
        <f>IFERROR(VLOOKUP(H295,المنتجات!$D:$G,4,0),"")</f>
        <v/>
      </c>
      <c r="K295" s="7">
        <v>282</v>
      </c>
      <c r="L295" s="7"/>
      <c r="M295" s="8" t="e">
        <f>IF(VLOOKUP(Table1[[#This Row],[كود الصنف]],المنتجات!$D:$K,8,0)=0,"",(VLOOKUP(Table1[[#This Row],[كود الصنف]],المنتجات!$D:$K,8,0)))</f>
        <v>#N/A</v>
      </c>
      <c r="N295" s="7">
        <f>IFERROR((Table1[[#This Row],[كمية الخامات بالكيلو]]/Table1[[#This Row],[وزن القطعة]])-Table1[[#This Row],[كمية الأنتاج بالقطعة]],0)</f>
        <v>0</v>
      </c>
      <c r="O295" s="9" t="s">
        <v>51</v>
      </c>
      <c r="P295" s="26">
        <f>IFERROR(VLOOKUP(Table1[[#This Row],[كود العامل]],العاملين!$A$1:$D$100,4,0),"")</f>
        <v>0</v>
      </c>
      <c r="Q295" s="5">
        <f>IF(Table1[[#This Row],[كود العامل]]&gt;0,60,"")</f>
        <v>60</v>
      </c>
      <c r="R295" s="10"/>
      <c r="S295" s="10">
        <v>10</v>
      </c>
      <c r="T295" s="10">
        <v>10</v>
      </c>
      <c r="U295" s="10"/>
      <c r="V295" s="10">
        <f t="shared" si="4"/>
        <v>80</v>
      </c>
      <c r="W295" s="10">
        <f>IFERROR(Table1[[#This Row],[اجمالى وقت التشغيل بالدقايق]]-Table1[[#This Row],[اجمالى وقت التوقف بالدقيقة]],"0")</f>
        <v>-80</v>
      </c>
      <c r="X295" s="11">
        <f>IFERROR((Table1[[#This Row],[كمية الأنتاج بالقطعة]]*Table1[[#This Row],[الزمن المعيارى لانتاج القطعة الواحدة بالدقيقة]])/W295,0%)</f>
        <v>0</v>
      </c>
      <c r="Y295" s="12"/>
      <c r="Z295" s="4"/>
      <c r="AA295" s="13">
        <f>IFERROR(Table1[[#This Row],[كمية الأنتاج بالقطعة]]/(Table1[[#This Row],[كمية الأنتاج بالقطعة]]+Z295+Y295),"")</f>
        <v>1</v>
      </c>
      <c r="AB295" s="4"/>
      <c r="AC295" s="51"/>
    </row>
    <row r="296" spans="1:29" s="20" customFormat="1" ht="15.75" hidden="1" customHeight="1">
      <c r="A296" s="50">
        <v>43529</v>
      </c>
      <c r="B296" s="3">
        <v>5203</v>
      </c>
      <c r="C296" s="4" t="str">
        <f>IFERROR(VLOOKUP(B296,المنتجات!$A:$B,2,0),"")</f>
        <v/>
      </c>
      <c r="D296" s="4" t="str">
        <f>IFERROR(VLOOKUP(B296,المنتجات!$A:$C,3,0),"")</f>
        <v/>
      </c>
      <c r="E296" s="5">
        <v>14</v>
      </c>
      <c r="F296" s="4">
        <f>IFERROR(VLOOKUP(E296,العاملين!$A$1:$C$80,2,0),"")</f>
        <v>0</v>
      </c>
      <c r="G296" s="4">
        <f>IFERROR(VLOOKUP(Table1[[#This Row],[كود العامل]],العاملين!$A:$C,3,FALSE),"")</f>
        <v>0</v>
      </c>
      <c r="H296" s="5">
        <v>10</v>
      </c>
      <c r="I296" s="6" t="str">
        <f>IFERROR(VLOOKUP(Table1[[#This Row],[كود الصنف]],المنتجات!$D:$E,2,0),"")</f>
        <v/>
      </c>
      <c r="J296" s="6" t="str">
        <f>IFERROR(VLOOKUP(H296,المنتجات!$D:$G,4,0),"")</f>
        <v/>
      </c>
      <c r="K296" s="7">
        <v>282</v>
      </c>
      <c r="L296" s="7"/>
      <c r="M296" s="8" t="e">
        <f>IF(VLOOKUP(Table1[[#This Row],[كود الصنف]],المنتجات!$D:$K,8,0)=0,"",(VLOOKUP(Table1[[#This Row],[كود الصنف]],المنتجات!$D:$K,8,0)))</f>
        <v>#N/A</v>
      </c>
      <c r="N296" s="7">
        <f>IFERROR((Table1[[#This Row],[كمية الخامات بالكيلو]]/Table1[[#This Row],[وزن القطعة]])-Table1[[#This Row],[كمية الأنتاج بالقطعة]],0)</f>
        <v>0</v>
      </c>
      <c r="O296" s="9" t="s">
        <v>1</v>
      </c>
      <c r="P296" s="26">
        <f>IFERROR(VLOOKUP(Table1[[#This Row],[كود العامل]],العاملين!$A$1:$D$100,4,0),"")</f>
        <v>0</v>
      </c>
      <c r="Q296" s="5">
        <f>IF(Table1[[#This Row],[كود العامل]]&gt;0,60,"")</f>
        <v>60</v>
      </c>
      <c r="R296" s="10"/>
      <c r="S296" s="10">
        <v>10</v>
      </c>
      <c r="T296" s="10">
        <v>10</v>
      </c>
      <c r="U296" s="10"/>
      <c r="V296" s="10">
        <f t="shared" si="4"/>
        <v>80</v>
      </c>
      <c r="W296" s="10">
        <f>IFERROR(Table1[[#This Row],[اجمالى وقت التشغيل بالدقايق]]-Table1[[#This Row],[اجمالى وقت التوقف بالدقيقة]],"0")</f>
        <v>-80</v>
      </c>
      <c r="X296" s="11">
        <f>IFERROR((Table1[[#This Row],[كمية الأنتاج بالقطعة]]*Table1[[#This Row],[الزمن المعيارى لانتاج القطعة الواحدة بالدقيقة]])/W296,0%)</f>
        <v>0</v>
      </c>
      <c r="Y296" s="12"/>
      <c r="Z296" s="4"/>
      <c r="AA296" s="13">
        <f>IFERROR(Table1[[#This Row],[كمية الأنتاج بالقطعة]]/(Table1[[#This Row],[كمية الأنتاج بالقطعة]]+Z296+Y296),"")</f>
        <v>1</v>
      </c>
      <c r="AB296" s="4"/>
      <c r="AC296" s="51"/>
    </row>
    <row r="297" spans="1:29" s="20" customFormat="1" ht="15.75" hidden="1" customHeight="1">
      <c r="A297" s="50">
        <v>43529</v>
      </c>
      <c r="B297" s="3">
        <v>5203</v>
      </c>
      <c r="C297" s="4" t="str">
        <f>IFERROR(VLOOKUP(B297,المنتجات!$A:$B,2,0),"")</f>
        <v/>
      </c>
      <c r="D297" s="4" t="str">
        <f>IFERROR(VLOOKUP(B297,المنتجات!$A:$C,3,0),"")</f>
        <v/>
      </c>
      <c r="E297" s="5">
        <v>10</v>
      </c>
      <c r="F297" s="4">
        <f>IFERROR(VLOOKUP(E297,العاملين!$A$1:$C$80,2,0),"")</f>
        <v>0</v>
      </c>
      <c r="G297" s="4">
        <f>IFERROR(VLOOKUP(Table1[[#This Row],[كود العامل]],العاملين!$A:$C,3,FALSE),"")</f>
        <v>0</v>
      </c>
      <c r="H297" s="5">
        <v>10</v>
      </c>
      <c r="I297" s="6" t="str">
        <f>IFERROR(VLOOKUP(Table1[[#This Row],[كود الصنف]],المنتجات!$D:$E,2,0),"")</f>
        <v/>
      </c>
      <c r="J297" s="6" t="str">
        <f>IFERROR(VLOOKUP(H297,المنتجات!$D:$G,4,0),"")</f>
        <v/>
      </c>
      <c r="K297" s="7">
        <v>282</v>
      </c>
      <c r="L297" s="7"/>
      <c r="M297" s="8" t="e">
        <f>IF(VLOOKUP(Table1[[#This Row],[كود الصنف]],المنتجات!$D:$K,8,0)=0,"",(VLOOKUP(Table1[[#This Row],[كود الصنف]],المنتجات!$D:$K,8,0)))</f>
        <v>#N/A</v>
      </c>
      <c r="N297" s="7">
        <f>IFERROR((Table1[[#This Row],[كمية الخامات بالكيلو]]/Table1[[#This Row],[وزن القطعة]])-Table1[[#This Row],[كمية الأنتاج بالقطعة]],0)</f>
        <v>0</v>
      </c>
      <c r="O297" s="9" t="s">
        <v>1</v>
      </c>
      <c r="P297" s="26">
        <f>IFERROR(VLOOKUP(Table1[[#This Row],[كود العامل]],العاملين!$A$1:$D$100,4,0),"")</f>
        <v>0</v>
      </c>
      <c r="Q297" s="5">
        <f>IF(Table1[[#This Row],[كود العامل]]&gt;0,60,"")</f>
        <v>60</v>
      </c>
      <c r="R297" s="10"/>
      <c r="S297" s="10">
        <v>10</v>
      </c>
      <c r="T297" s="10">
        <v>10</v>
      </c>
      <c r="U297" s="10"/>
      <c r="V297" s="10">
        <f t="shared" si="4"/>
        <v>80</v>
      </c>
      <c r="W297" s="10">
        <f>IFERROR(Table1[[#This Row],[اجمالى وقت التشغيل بالدقايق]]-Table1[[#This Row],[اجمالى وقت التوقف بالدقيقة]],"0")</f>
        <v>-80</v>
      </c>
      <c r="X297" s="11">
        <f>IFERROR((Table1[[#This Row],[كمية الأنتاج بالقطعة]]*Table1[[#This Row],[الزمن المعيارى لانتاج القطعة الواحدة بالدقيقة]])/W297,0%)</f>
        <v>0</v>
      </c>
      <c r="Y297" s="12"/>
      <c r="Z297" s="4"/>
      <c r="AA297" s="13">
        <f>IFERROR(Table1[[#This Row],[كمية الأنتاج بالقطعة]]/(Table1[[#This Row],[كمية الأنتاج بالقطعة]]+Z297+Y297),"")</f>
        <v>1</v>
      </c>
      <c r="AB297" s="4"/>
      <c r="AC297" s="51"/>
    </row>
    <row r="298" spans="1:29" s="20" customFormat="1" ht="15.75" hidden="1" customHeight="1">
      <c r="A298" s="50">
        <v>43529</v>
      </c>
      <c r="B298" s="3">
        <v>5203</v>
      </c>
      <c r="C298" s="4" t="str">
        <f>IFERROR(VLOOKUP(B298,المنتجات!$A:$B,2,0),"")</f>
        <v/>
      </c>
      <c r="D298" s="4" t="str">
        <f>IFERROR(VLOOKUP(B298,المنتجات!$A:$C,3,0),"")</f>
        <v/>
      </c>
      <c r="E298" s="5">
        <v>17</v>
      </c>
      <c r="F298" s="4">
        <f>IFERROR(VLOOKUP(E298,العاملين!$A$1:$C$80,2,0),"")</f>
        <v>0</v>
      </c>
      <c r="G298" s="4">
        <f>IFERROR(VLOOKUP(Table1[[#This Row],[كود العامل]],العاملين!$A:$C,3,FALSE),"")</f>
        <v>0</v>
      </c>
      <c r="H298" s="5">
        <v>10</v>
      </c>
      <c r="I298" s="6" t="str">
        <f>IFERROR(VLOOKUP(Table1[[#This Row],[كود الصنف]],المنتجات!$D:$E,2,0),"")</f>
        <v/>
      </c>
      <c r="J298" s="6" t="str">
        <f>IFERROR(VLOOKUP(H298,المنتجات!$D:$G,4,0),"")</f>
        <v/>
      </c>
      <c r="K298" s="7">
        <v>282</v>
      </c>
      <c r="L298" s="7"/>
      <c r="M298" s="8" t="e">
        <f>IF(VLOOKUP(Table1[[#This Row],[كود الصنف]],المنتجات!$D:$K,8,0)=0,"",(VLOOKUP(Table1[[#This Row],[كود الصنف]],المنتجات!$D:$K,8,0)))</f>
        <v>#N/A</v>
      </c>
      <c r="N298" s="7">
        <f>IFERROR((Table1[[#This Row],[كمية الخامات بالكيلو]]/Table1[[#This Row],[وزن القطعة]])-Table1[[#This Row],[كمية الأنتاج بالقطعة]],0)</f>
        <v>0</v>
      </c>
      <c r="O298" s="9" t="s">
        <v>51</v>
      </c>
      <c r="P298" s="26">
        <f>IFERROR(VLOOKUP(Table1[[#This Row],[كود العامل]],العاملين!$A$1:$D$100,4,0),"")</f>
        <v>0</v>
      </c>
      <c r="Q298" s="5">
        <f>IF(Table1[[#This Row],[كود العامل]]&gt;0,60,"")</f>
        <v>60</v>
      </c>
      <c r="R298" s="10"/>
      <c r="S298" s="10">
        <v>10</v>
      </c>
      <c r="T298" s="10">
        <v>10</v>
      </c>
      <c r="U298" s="10"/>
      <c r="V298" s="10">
        <f t="shared" si="4"/>
        <v>80</v>
      </c>
      <c r="W298" s="10">
        <f>IFERROR(Table1[[#This Row],[اجمالى وقت التشغيل بالدقايق]]-Table1[[#This Row],[اجمالى وقت التوقف بالدقيقة]],"0")</f>
        <v>-80</v>
      </c>
      <c r="X298" s="11">
        <f>IFERROR((Table1[[#This Row],[كمية الأنتاج بالقطعة]]*Table1[[#This Row],[الزمن المعيارى لانتاج القطعة الواحدة بالدقيقة]])/W298,0%)</f>
        <v>0</v>
      </c>
      <c r="Y298" s="12"/>
      <c r="Z298" s="4"/>
      <c r="AA298" s="13">
        <f>IFERROR(Table1[[#This Row],[كمية الأنتاج بالقطعة]]/(Table1[[#This Row],[كمية الأنتاج بالقطعة]]+Z298+Y298),"")</f>
        <v>1</v>
      </c>
      <c r="AB298" s="4"/>
      <c r="AC298" s="51"/>
    </row>
    <row r="299" spans="1:29" s="20" customFormat="1" ht="15.75" hidden="1" customHeight="1">
      <c r="A299" s="50">
        <v>43529</v>
      </c>
      <c r="B299" s="3">
        <v>5210</v>
      </c>
      <c r="C299" s="4" t="str">
        <f>IFERROR(VLOOKUP(B299,المنتجات!$A:$B,2,0),"")</f>
        <v/>
      </c>
      <c r="D299" s="4" t="str">
        <f>IFERROR(VLOOKUP(B299,المنتجات!$A:$C,3,0),"")</f>
        <v/>
      </c>
      <c r="E299" s="5">
        <v>13</v>
      </c>
      <c r="F299" s="4">
        <f>IFERROR(VLOOKUP(E299,العاملين!$A$1:$C$80,2,0),"")</f>
        <v>0</v>
      </c>
      <c r="G299" s="4">
        <f>IFERROR(VLOOKUP(Table1[[#This Row],[كود العامل]],العاملين!$A:$C,3,FALSE),"")</f>
        <v>0</v>
      </c>
      <c r="H299" s="5">
        <v>14</v>
      </c>
      <c r="I299" s="6" t="str">
        <f>IFERROR(VLOOKUP(Table1[[#This Row],[كود الصنف]],المنتجات!$D:$E,2,0),"")</f>
        <v/>
      </c>
      <c r="J299" s="6" t="str">
        <f>IFERROR(VLOOKUP(H299,المنتجات!$D:$G,4,0),"")</f>
        <v/>
      </c>
      <c r="K299" s="7">
        <v>187</v>
      </c>
      <c r="L299" s="7"/>
      <c r="M299" s="8" t="e">
        <f>IF(VLOOKUP(Table1[[#This Row],[كود الصنف]],المنتجات!$D:$K,8,0)=0,"",(VLOOKUP(Table1[[#This Row],[كود الصنف]],المنتجات!$D:$K,8,0)))</f>
        <v>#N/A</v>
      </c>
      <c r="N299" s="7">
        <f>IFERROR((Table1[[#This Row],[كمية الخامات بالكيلو]]/Table1[[#This Row],[وزن القطعة]])-Table1[[#This Row],[كمية الأنتاج بالقطعة]],0)</f>
        <v>0</v>
      </c>
      <c r="O299" s="9" t="s">
        <v>51</v>
      </c>
      <c r="P299" s="26">
        <f>IFERROR(VLOOKUP(Table1[[#This Row],[كود العامل]],العاملين!$A$1:$D$100,4,0),"")</f>
        <v>0</v>
      </c>
      <c r="Q299" s="5">
        <v>60</v>
      </c>
      <c r="R299" s="10"/>
      <c r="S299" s="10"/>
      <c r="T299" s="10"/>
      <c r="U299" s="10"/>
      <c r="V299" s="10">
        <f t="shared" si="4"/>
        <v>60</v>
      </c>
      <c r="W299" s="10">
        <f>IFERROR(Table1[[#This Row],[اجمالى وقت التشغيل بالدقايق]]-Table1[[#This Row],[اجمالى وقت التوقف بالدقيقة]],"0")</f>
        <v>-60</v>
      </c>
      <c r="X299" s="11">
        <f>IFERROR((Table1[[#This Row],[كمية الأنتاج بالقطعة]]*Table1[[#This Row],[الزمن المعيارى لانتاج القطعة الواحدة بالدقيقة]])/W299,0%)</f>
        <v>0</v>
      </c>
      <c r="Y299" s="12"/>
      <c r="Z299" s="4"/>
      <c r="AA299" s="13">
        <f>IFERROR(Table1[[#This Row],[كمية الأنتاج بالقطعة]]/(Table1[[#This Row],[كمية الأنتاج بالقطعة]]+Z299+Y299),"")</f>
        <v>1</v>
      </c>
      <c r="AB299" s="4"/>
      <c r="AC299" s="51"/>
    </row>
    <row r="300" spans="1:29" s="20" customFormat="1" ht="15.75" hidden="1" customHeight="1">
      <c r="A300" s="50">
        <v>43529</v>
      </c>
      <c r="B300" s="3">
        <v>5210</v>
      </c>
      <c r="C300" s="4" t="str">
        <f>IFERROR(VLOOKUP(B300,المنتجات!$A:$B,2,0),"")</f>
        <v/>
      </c>
      <c r="D300" s="4" t="str">
        <f>IFERROR(VLOOKUP(B300,المنتجات!$A:$C,3,0),"")</f>
        <v/>
      </c>
      <c r="E300" s="5">
        <v>11</v>
      </c>
      <c r="F300" s="4">
        <f>IFERROR(VLOOKUP(E300,العاملين!$A$1:$C$80,2,0),"")</f>
        <v>0</v>
      </c>
      <c r="G300" s="4">
        <f>IFERROR(VLOOKUP(Table1[[#This Row],[كود العامل]],العاملين!$A:$C,3,FALSE),"")</f>
        <v>0</v>
      </c>
      <c r="H300" s="5">
        <v>14</v>
      </c>
      <c r="I300" s="6" t="str">
        <f>IFERROR(VLOOKUP(Table1[[#This Row],[كود الصنف]],المنتجات!$D:$E,2,0),"")</f>
        <v/>
      </c>
      <c r="J300" s="6" t="str">
        <f>IFERROR(VLOOKUP(H300,المنتجات!$D:$G,4,0),"")</f>
        <v/>
      </c>
      <c r="K300" s="7">
        <v>179</v>
      </c>
      <c r="L300" s="7"/>
      <c r="M300" s="8" t="e">
        <f>IF(VLOOKUP(Table1[[#This Row],[كود الصنف]],المنتجات!$D:$K,8,0)=0,"",(VLOOKUP(Table1[[#This Row],[كود الصنف]],المنتجات!$D:$K,8,0)))</f>
        <v>#N/A</v>
      </c>
      <c r="N300" s="7">
        <f>IFERROR((Table1[[#This Row],[كمية الخامات بالكيلو]]/Table1[[#This Row],[وزن القطعة]])-Table1[[#This Row],[كمية الأنتاج بالقطعة]],0)</f>
        <v>0</v>
      </c>
      <c r="O300" s="9" t="s">
        <v>1</v>
      </c>
      <c r="P300" s="26">
        <f>IFERROR(VLOOKUP(Table1[[#This Row],[كود العامل]],العاملين!$A$1:$D$100,4,0),"")</f>
        <v>0</v>
      </c>
      <c r="Q300" s="5">
        <v>60</v>
      </c>
      <c r="R300" s="10"/>
      <c r="S300" s="10"/>
      <c r="T300" s="10"/>
      <c r="U300" s="10"/>
      <c r="V300" s="10">
        <f t="shared" si="4"/>
        <v>60</v>
      </c>
      <c r="W300" s="10">
        <f>IFERROR(Table1[[#This Row],[اجمالى وقت التشغيل بالدقايق]]-Table1[[#This Row],[اجمالى وقت التوقف بالدقيقة]],"0")</f>
        <v>-60</v>
      </c>
      <c r="X300" s="11">
        <f>IFERROR((Table1[[#This Row],[كمية الأنتاج بالقطعة]]*Table1[[#This Row],[الزمن المعيارى لانتاج القطعة الواحدة بالدقيقة]])/W300,0%)</f>
        <v>0</v>
      </c>
      <c r="Y300" s="12"/>
      <c r="Z300" s="4"/>
      <c r="AA300" s="13">
        <f>IFERROR(Table1[[#This Row],[كمية الأنتاج بالقطعة]]/(Table1[[#This Row],[كمية الأنتاج بالقطعة]]+Z300+Y300),"")</f>
        <v>1</v>
      </c>
      <c r="AB300" s="4"/>
      <c r="AC300" s="51"/>
    </row>
    <row r="301" spans="1:29" s="20" customFormat="1" ht="15.75" hidden="1" customHeight="1">
      <c r="A301" s="50">
        <v>43529</v>
      </c>
      <c r="B301" s="3">
        <v>5211</v>
      </c>
      <c r="C301" s="4" t="str">
        <f>IFERROR(VLOOKUP(B301,المنتجات!$A:$B,2,0),"")</f>
        <v/>
      </c>
      <c r="D301" s="4" t="str">
        <f>IFERROR(VLOOKUP(B301,المنتجات!$A:$C,3,0),"")</f>
        <v/>
      </c>
      <c r="E301" s="5">
        <v>9</v>
      </c>
      <c r="F301" s="4">
        <f>IFERROR(VLOOKUP(Table1[[#This Row],[كود العامل]],العاملين!A:C,2,0),"")</f>
        <v>0</v>
      </c>
      <c r="G301" s="16">
        <f>IFERROR(VLOOKUP(Table1[[#This Row],[كود العامل]],العاملين!$A$1:$C$100,3,FALSE),"")</f>
        <v>0</v>
      </c>
      <c r="H301" s="5">
        <v>16</v>
      </c>
      <c r="I301" s="6" t="str">
        <f>IFERROR(VLOOKUP(Table1[[#This Row],[كود الصنف]],المنتجات!$D:$E,2,0),"")</f>
        <v/>
      </c>
      <c r="J301" s="6" t="str">
        <f>IFERROR(VLOOKUP(H301,المنتجات!$D:$G,4,0),"")</f>
        <v/>
      </c>
      <c r="K301" s="7">
        <v>176</v>
      </c>
      <c r="L301" s="7"/>
      <c r="M301" s="8" t="e">
        <f>IF(VLOOKUP(Table1[[#This Row],[كود الصنف]],المنتجات!$D:$K,8,0)=0,"",(VLOOKUP(Table1[[#This Row],[كود الصنف]],المنتجات!$D:$K,8,0)))</f>
        <v>#N/A</v>
      </c>
      <c r="N301" s="7">
        <f>IFERROR((Table1[[#This Row],[كمية الخامات بالكيلو]]/Table1[[#This Row],[وزن القطعة]])-Table1[[#This Row],[كمية الأنتاج بالقطعة]],0)</f>
        <v>0</v>
      </c>
      <c r="O301" s="9" t="s">
        <v>51</v>
      </c>
      <c r="P301" s="26">
        <f>IFERROR(VLOOKUP(Table1[[#This Row],[كود العامل]],العاملين!$A$1:$D$100,4,0),"")</f>
        <v>0</v>
      </c>
      <c r="Q301" s="5">
        <f>IF(Table1[[#This Row],[كود العامل]]&gt;0,60,"")</f>
        <v>60</v>
      </c>
      <c r="R301" s="10"/>
      <c r="S301" s="10"/>
      <c r="T301" s="10"/>
      <c r="U301" s="10"/>
      <c r="V301" s="10">
        <f t="shared" si="4"/>
        <v>60</v>
      </c>
      <c r="W301" s="10">
        <f>IFERROR(Table1[[#This Row],[اجمالى وقت التشغيل بالدقايق]]-Table1[[#This Row],[اجمالى وقت التوقف بالدقيقة]],"0")</f>
        <v>-60</v>
      </c>
      <c r="X301" s="11">
        <f>IFERROR((Table1[[#This Row],[كمية الأنتاج بالقطعة]]*Table1[[#This Row],[الزمن المعيارى لانتاج القطعة الواحدة بالدقيقة]])/W301,0%)</f>
        <v>0</v>
      </c>
      <c r="Y301" s="12"/>
      <c r="Z301" s="4"/>
      <c r="AA301" s="13">
        <f>IFERROR(Table1[[#This Row],[كمية الأنتاج بالقطعة]]/(Table1[[#This Row],[كمية الأنتاج بالقطعة]]+Z301+Y301),"")</f>
        <v>1</v>
      </c>
      <c r="AB301" s="4"/>
      <c r="AC301" s="51"/>
    </row>
    <row r="302" spans="1:29" s="20" customFormat="1" ht="15.75" hidden="1" customHeight="1">
      <c r="A302" s="50">
        <v>43529</v>
      </c>
      <c r="B302" s="3">
        <v>5211</v>
      </c>
      <c r="C302" s="4" t="str">
        <f>IFERROR(VLOOKUP(B302,المنتجات!$A:$B,2,0),"")</f>
        <v/>
      </c>
      <c r="D302" s="4" t="str">
        <f>IFERROR(VLOOKUP(B302,المنتجات!$A:$C,3,0),"")</f>
        <v/>
      </c>
      <c r="E302" s="5">
        <v>13</v>
      </c>
      <c r="F302" s="4">
        <f>IFERROR(VLOOKUP(E302,العاملين!$A$1:$C$80,2,0),"")</f>
        <v>0</v>
      </c>
      <c r="G302" s="4">
        <f>IFERROR(VLOOKUP(Table1[[#This Row],[كود العامل]],العاملين!$A:$C,3,FALSE),"")</f>
        <v>0</v>
      </c>
      <c r="H302" s="5">
        <v>16</v>
      </c>
      <c r="I302" s="6" t="str">
        <f>IFERROR(VLOOKUP(Table1[[#This Row],[كود الصنف]],المنتجات!$D:$E,2,0),"")</f>
        <v/>
      </c>
      <c r="J302" s="6" t="str">
        <f>IFERROR(VLOOKUP(H302,المنتجات!$D:$G,4,0),"")</f>
        <v/>
      </c>
      <c r="K302" s="7">
        <v>176</v>
      </c>
      <c r="L302" s="7"/>
      <c r="M302" s="8" t="e">
        <f>IF(VLOOKUP(Table1[[#This Row],[كود الصنف]],المنتجات!$D:$K,8,0)=0,"",(VLOOKUP(Table1[[#This Row],[كود الصنف]],المنتجات!$D:$K,8,0)))</f>
        <v>#N/A</v>
      </c>
      <c r="N302" s="7">
        <f>IFERROR((Table1[[#This Row],[كمية الخامات بالكيلو]]/Table1[[#This Row],[وزن القطعة]])-Table1[[#This Row],[كمية الأنتاج بالقطعة]],0)</f>
        <v>0</v>
      </c>
      <c r="O302" s="9" t="s">
        <v>51</v>
      </c>
      <c r="P302" s="26">
        <f>IFERROR(VLOOKUP(Table1[[#This Row],[كود العامل]],العاملين!$A$1:$D$100,4,0),"")</f>
        <v>0</v>
      </c>
      <c r="Q302" s="5">
        <v>60</v>
      </c>
      <c r="R302" s="10"/>
      <c r="S302" s="10"/>
      <c r="T302" s="10"/>
      <c r="U302" s="10"/>
      <c r="V302" s="10">
        <f t="shared" si="4"/>
        <v>60</v>
      </c>
      <c r="W302" s="10">
        <f>IFERROR(Table1[[#This Row],[اجمالى وقت التشغيل بالدقايق]]-Table1[[#This Row],[اجمالى وقت التوقف بالدقيقة]],"0")</f>
        <v>-60</v>
      </c>
      <c r="X302" s="11">
        <f>IFERROR((Table1[[#This Row],[كمية الأنتاج بالقطعة]]*Table1[[#This Row],[الزمن المعيارى لانتاج القطعة الواحدة بالدقيقة]])/W302,0%)</f>
        <v>0</v>
      </c>
      <c r="Y302" s="12"/>
      <c r="Z302" s="4"/>
      <c r="AA302" s="13">
        <f>IFERROR(Table1[[#This Row],[كمية الأنتاج بالقطعة]]/(Table1[[#This Row],[كمية الأنتاج بالقطعة]]+Z302+Y302),"")</f>
        <v>1</v>
      </c>
      <c r="AB302" s="4"/>
      <c r="AC302" s="51"/>
    </row>
    <row r="303" spans="1:29" s="20" customFormat="1" ht="15.75" hidden="1" customHeight="1">
      <c r="A303" s="50">
        <v>43529</v>
      </c>
      <c r="B303" s="3">
        <v>5211</v>
      </c>
      <c r="C303" s="4" t="str">
        <f>IFERROR(VLOOKUP(B303,المنتجات!$A:$B,2,0),"")</f>
        <v/>
      </c>
      <c r="D303" s="4" t="str">
        <f>IFERROR(VLOOKUP(B303,المنتجات!$A:$C,3,0),"")</f>
        <v/>
      </c>
      <c r="E303" s="5">
        <v>11</v>
      </c>
      <c r="F303" s="4">
        <f>IFERROR(VLOOKUP(E303,العاملين!$A$1:$C$80,2,0),"")</f>
        <v>0</v>
      </c>
      <c r="G303" s="4">
        <f>IFERROR(VLOOKUP(Table1[[#This Row],[كود العامل]],العاملين!$A:$C,3,FALSE),"")</f>
        <v>0</v>
      </c>
      <c r="H303" s="5">
        <v>16</v>
      </c>
      <c r="I303" s="6" t="str">
        <f>IFERROR(VLOOKUP(Table1[[#This Row],[كود الصنف]],المنتجات!$D:$E,2,0),"")</f>
        <v/>
      </c>
      <c r="J303" s="6" t="str">
        <f>IFERROR(VLOOKUP(H303,المنتجات!$D:$G,4,0),"")</f>
        <v/>
      </c>
      <c r="K303" s="7">
        <v>165</v>
      </c>
      <c r="L303" s="7"/>
      <c r="M303" s="8" t="e">
        <f>IF(VLOOKUP(Table1[[#This Row],[كود الصنف]],المنتجات!$D:$K,8,0)=0,"",(VLOOKUP(Table1[[#This Row],[كود الصنف]],المنتجات!$D:$K,8,0)))</f>
        <v>#N/A</v>
      </c>
      <c r="N303" s="7">
        <f>IFERROR((Table1[[#This Row],[كمية الخامات بالكيلو]]/Table1[[#This Row],[وزن القطعة]])-Table1[[#This Row],[كمية الأنتاج بالقطعة]],0)</f>
        <v>0</v>
      </c>
      <c r="O303" s="9" t="s">
        <v>1</v>
      </c>
      <c r="P303" s="26">
        <f>IFERROR(VLOOKUP(Table1[[#This Row],[كود العامل]],العاملين!$A$1:$D$100,4,0),"")</f>
        <v>0</v>
      </c>
      <c r="Q303" s="5">
        <v>60</v>
      </c>
      <c r="R303" s="10"/>
      <c r="S303" s="10"/>
      <c r="T303" s="10"/>
      <c r="U303" s="10"/>
      <c r="V303" s="10">
        <f t="shared" si="4"/>
        <v>60</v>
      </c>
      <c r="W303" s="10">
        <f>IFERROR(Table1[[#This Row],[اجمالى وقت التشغيل بالدقايق]]-Table1[[#This Row],[اجمالى وقت التوقف بالدقيقة]],"0")</f>
        <v>-60</v>
      </c>
      <c r="X303" s="11">
        <f>IFERROR((Table1[[#This Row],[كمية الأنتاج بالقطعة]]*Table1[[#This Row],[الزمن المعيارى لانتاج القطعة الواحدة بالدقيقة]])/W303,0%)</f>
        <v>0</v>
      </c>
      <c r="Y303" s="12"/>
      <c r="Z303" s="4"/>
      <c r="AA303" s="13">
        <f>IFERROR(Table1[[#This Row],[كمية الأنتاج بالقطعة]]/(Table1[[#This Row],[كمية الأنتاج بالقطعة]]+Z303+Y303),"")</f>
        <v>1</v>
      </c>
      <c r="AB303" s="4"/>
      <c r="AC303" s="51"/>
    </row>
    <row r="304" spans="1:29" s="20" customFormat="1" ht="15.75" hidden="1" customHeight="1">
      <c r="A304" s="50">
        <v>43529</v>
      </c>
      <c r="B304" s="3">
        <v>5220</v>
      </c>
      <c r="C304" s="4" t="str">
        <f>IFERROR(VLOOKUP(B304,المنتجات!$A:$B,2,0),"")</f>
        <v/>
      </c>
      <c r="D304" s="4" t="str">
        <f>IFERROR(VLOOKUP(B304,المنتجات!$A:$C,3,0),"")</f>
        <v/>
      </c>
      <c r="E304" s="5">
        <v>21</v>
      </c>
      <c r="F304" s="4">
        <f>IFERROR(VLOOKUP(E304,العاملين!$A$1:$C$80,2,0),"")</f>
        <v>0</v>
      </c>
      <c r="G304" s="4">
        <f>IFERROR(VLOOKUP(Table1[[#This Row],[كود العامل]],العاملين!$A:$C,3,FALSE),"")</f>
        <v>0</v>
      </c>
      <c r="H304" s="5">
        <v>19</v>
      </c>
      <c r="I304" s="6" t="str">
        <f>IFERROR(VLOOKUP(Table1[[#This Row],[كود الصنف]],المنتجات!$D:$E,2,0),"")</f>
        <v/>
      </c>
      <c r="J304" s="6" t="str">
        <f>IFERROR(VLOOKUP(H304,المنتجات!$D:$G,4,0),"")</f>
        <v/>
      </c>
      <c r="K304" s="7">
        <v>3756</v>
      </c>
      <c r="L304" s="7"/>
      <c r="M304" s="8" t="e">
        <f>IF(VLOOKUP(Table1[[#This Row],[كود الصنف]],المنتجات!$D:$K,8,0)=0,"",(VLOOKUP(Table1[[#This Row],[كود الصنف]],المنتجات!$D:$K,8,0)))</f>
        <v>#N/A</v>
      </c>
      <c r="N304" s="7">
        <f>IFERROR((Table1[[#This Row],[كمية الخامات بالكيلو]]/Table1[[#This Row],[وزن القطعة]])-Table1[[#This Row],[كمية الأنتاج بالقطعة]],0)</f>
        <v>0</v>
      </c>
      <c r="O304" s="9" t="s">
        <v>51</v>
      </c>
      <c r="P304" s="26">
        <f>IFERROR(VLOOKUP(Table1[[#This Row],[كود العامل]],العاملين!$A$1:$D$100,4,0),"")</f>
        <v>0</v>
      </c>
      <c r="Q304" s="5">
        <f>IF(Table1[[#This Row],[كود العامل]]&gt;0,60,"")</f>
        <v>60</v>
      </c>
      <c r="R304" s="10"/>
      <c r="S304" s="10">
        <v>10</v>
      </c>
      <c r="T304" s="10">
        <v>10</v>
      </c>
      <c r="U304" s="10"/>
      <c r="V304" s="10">
        <f t="shared" si="4"/>
        <v>80</v>
      </c>
      <c r="W304" s="10">
        <f>IFERROR(Table1[[#This Row],[اجمالى وقت التشغيل بالدقايق]]-Table1[[#This Row],[اجمالى وقت التوقف بالدقيقة]],"0")</f>
        <v>-80</v>
      </c>
      <c r="X304" s="11">
        <f>IFERROR((Table1[[#This Row],[كمية الأنتاج بالقطعة]]*Table1[[#This Row],[الزمن المعيارى لانتاج القطعة الواحدة بالدقيقة]])/W304,0%)</f>
        <v>0</v>
      </c>
      <c r="Y304" s="12"/>
      <c r="Z304" s="4"/>
      <c r="AA304" s="13">
        <f>IFERROR(Table1[[#This Row],[كمية الأنتاج بالقطعة]]/(Table1[[#This Row],[كمية الأنتاج بالقطعة]]+Z304+Y304),"")</f>
        <v>1</v>
      </c>
      <c r="AB304" s="4"/>
      <c r="AC304" s="51"/>
    </row>
    <row r="305" spans="1:29" s="20" customFormat="1" ht="15.75" hidden="1" customHeight="1">
      <c r="A305" s="50">
        <v>43529</v>
      </c>
      <c r="B305" s="3">
        <v>5220</v>
      </c>
      <c r="C305" s="4" t="str">
        <f>IFERROR(VLOOKUP(B305,المنتجات!$A:$B,2,0),"")</f>
        <v/>
      </c>
      <c r="D305" s="4" t="str">
        <f>IFERROR(VLOOKUP(B305,المنتجات!$A:$C,3,0),"")</f>
        <v/>
      </c>
      <c r="E305" s="5">
        <v>34</v>
      </c>
      <c r="F305" s="4">
        <f>IFERROR(VLOOKUP(E305,العاملين!$A$1:$C$80,2,0),"")</f>
        <v>0</v>
      </c>
      <c r="G305" s="4">
        <f>IFERROR(VLOOKUP(Table1[[#This Row],[كود العامل]],العاملين!$A:$C,3,FALSE),"")</f>
        <v>0</v>
      </c>
      <c r="H305" s="5">
        <v>19</v>
      </c>
      <c r="I305" s="6" t="str">
        <f>IFERROR(VLOOKUP(Table1[[#This Row],[كود الصنف]],المنتجات!$D:$E,2,0),"")</f>
        <v/>
      </c>
      <c r="J305" s="6" t="str">
        <f>IFERROR(VLOOKUP(H305,المنتجات!$D:$G,4,0),"")</f>
        <v/>
      </c>
      <c r="K305" s="7">
        <v>3756</v>
      </c>
      <c r="L305" s="7"/>
      <c r="M305" s="8" t="e">
        <f>IF(VLOOKUP(Table1[[#This Row],[كود الصنف]],المنتجات!$D:$K,8,0)=0,"",(VLOOKUP(Table1[[#This Row],[كود الصنف]],المنتجات!$D:$K,8,0)))</f>
        <v>#N/A</v>
      </c>
      <c r="N305" s="7">
        <f>IFERROR((Table1[[#This Row],[كمية الخامات بالكيلو]]/Table1[[#This Row],[وزن القطعة]])-Table1[[#This Row],[كمية الأنتاج بالقطعة]],0)</f>
        <v>0</v>
      </c>
      <c r="O305" s="9" t="s">
        <v>51</v>
      </c>
      <c r="P305" s="26">
        <f>IFERROR(VLOOKUP(Table1[[#This Row],[كود العامل]],العاملين!$A$1:$D$100,4,0),"")</f>
        <v>0</v>
      </c>
      <c r="Q305" s="5">
        <f>IF(Table1[[#This Row],[كود العامل]]&gt;0,60,"")</f>
        <v>60</v>
      </c>
      <c r="R305" s="10"/>
      <c r="S305" s="10">
        <v>10</v>
      </c>
      <c r="T305" s="10">
        <v>10</v>
      </c>
      <c r="U305" s="10"/>
      <c r="V305" s="10">
        <f t="shared" si="4"/>
        <v>80</v>
      </c>
      <c r="W305" s="10">
        <f>IFERROR(Table1[[#This Row],[اجمالى وقت التشغيل بالدقايق]]-Table1[[#This Row],[اجمالى وقت التوقف بالدقيقة]],"0")</f>
        <v>-80</v>
      </c>
      <c r="X305" s="11">
        <f>IFERROR((Table1[[#This Row],[كمية الأنتاج بالقطعة]]*Table1[[#This Row],[الزمن المعيارى لانتاج القطعة الواحدة بالدقيقة]])/W305,0%)</f>
        <v>0</v>
      </c>
      <c r="Y305" s="12"/>
      <c r="Z305" s="4"/>
      <c r="AA305" s="13">
        <f>IFERROR(Table1[[#This Row],[كمية الأنتاج بالقطعة]]/(Table1[[#This Row],[كمية الأنتاج بالقطعة]]+Z305+Y305),"")</f>
        <v>1</v>
      </c>
      <c r="AB305" s="4"/>
      <c r="AC305" s="51"/>
    </row>
    <row r="306" spans="1:29" s="20" customFormat="1" ht="15.75" hidden="1" customHeight="1">
      <c r="A306" s="50">
        <v>43529</v>
      </c>
      <c r="B306" s="3">
        <v>5221</v>
      </c>
      <c r="C306" s="4" t="str">
        <f>IFERROR(VLOOKUP(B306,المنتجات!$A:$B,2,0),"")</f>
        <v/>
      </c>
      <c r="D306" s="4" t="str">
        <f>IFERROR(VLOOKUP(B306,المنتجات!$A:$C,3,0),"")</f>
        <v/>
      </c>
      <c r="E306" s="5">
        <v>24</v>
      </c>
      <c r="F306" s="4">
        <f>IFERROR(VLOOKUP(E306,العاملين!$A$1:$C$80,2,0),"")</f>
        <v>0</v>
      </c>
      <c r="G306" s="4">
        <f>IFERROR(VLOOKUP(Table1[[#This Row],[كود العامل]],العاملين!$A:$C,3,FALSE),"")</f>
        <v>0</v>
      </c>
      <c r="H306" s="5">
        <v>22</v>
      </c>
      <c r="I306" s="6" t="str">
        <f>IFERROR(VLOOKUP(Table1[[#This Row],[كود الصنف]],المنتجات!$D:$E,2,0),"")</f>
        <v/>
      </c>
      <c r="J306" s="6" t="str">
        <f>IFERROR(VLOOKUP(H306,المنتجات!$D:$G,4,0),"")</f>
        <v/>
      </c>
      <c r="K306" s="7">
        <v>3840</v>
      </c>
      <c r="L306" s="7"/>
      <c r="M306" s="8" t="e">
        <f>IF(VLOOKUP(Table1[[#This Row],[كود الصنف]],المنتجات!$D:$K,8,0)=0,"",(VLOOKUP(Table1[[#This Row],[كود الصنف]],المنتجات!$D:$K,8,0)))</f>
        <v>#N/A</v>
      </c>
      <c r="N306" s="7">
        <f>IFERROR((Table1[[#This Row],[كمية الخامات بالكيلو]]/Table1[[#This Row],[وزن القطعة]])-Table1[[#This Row],[كمية الأنتاج بالقطعة]],0)</f>
        <v>0</v>
      </c>
      <c r="O306" s="9" t="s">
        <v>51</v>
      </c>
      <c r="P306" s="26">
        <f>IFERROR(VLOOKUP(Table1[[#This Row],[كود العامل]],العاملين!$A$1:$D$100,4,0),"")</f>
        <v>0</v>
      </c>
      <c r="Q306" s="5">
        <f>IF(Table1[[#This Row],[كود العامل]]&gt;0,60,"")</f>
        <v>60</v>
      </c>
      <c r="R306" s="10"/>
      <c r="S306" s="10">
        <v>10</v>
      </c>
      <c r="T306" s="10">
        <v>10</v>
      </c>
      <c r="U306" s="10"/>
      <c r="V306" s="10">
        <f t="shared" si="4"/>
        <v>80</v>
      </c>
      <c r="W306" s="10">
        <f>IFERROR(Table1[[#This Row],[اجمالى وقت التشغيل بالدقايق]]-Table1[[#This Row],[اجمالى وقت التوقف بالدقيقة]],"0")</f>
        <v>-80</v>
      </c>
      <c r="X306" s="11">
        <f>IFERROR((Table1[[#This Row],[كمية الأنتاج بالقطعة]]*Table1[[#This Row],[الزمن المعيارى لانتاج القطعة الواحدة بالدقيقة]])/W306,0%)</f>
        <v>0</v>
      </c>
      <c r="Y306" s="12"/>
      <c r="Z306" s="4"/>
      <c r="AA306" s="13">
        <f>IFERROR(Table1[[#This Row],[كمية الأنتاج بالقطعة]]/(Table1[[#This Row],[كمية الأنتاج بالقطعة]]+Z306+Y306),"")</f>
        <v>1</v>
      </c>
      <c r="AB306" s="4"/>
      <c r="AC306" s="51"/>
    </row>
    <row r="307" spans="1:29" s="20" customFormat="1" ht="15.75" hidden="1" customHeight="1">
      <c r="A307" s="50">
        <v>43529</v>
      </c>
      <c r="B307" s="3">
        <v>5221</v>
      </c>
      <c r="C307" s="4" t="str">
        <f>IFERROR(VLOOKUP(B307,المنتجات!$A:$B,2,0),"")</f>
        <v/>
      </c>
      <c r="D307" s="4" t="str">
        <f>IFERROR(VLOOKUP(B307,المنتجات!$A:$C,3,0),"")</f>
        <v/>
      </c>
      <c r="E307" s="5">
        <v>41</v>
      </c>
      <c r="F307" s="4">
        <f>IFERROR(VLOOKUP(E307,العاملين!$A$1:$C$80,2,0),"")</f>
        <v>0</v>
      </c>
      <c r="G307" s="4">
        <f>IFERROR(VLOOKUP(Table1[[#This Row],[كود العامل]],العاملين!$A:$C,3,FALSE),"")</f>
        <v>0</v>
      </c>
      <c r="H307" s="5">
        <v>22</v>
      </c>
      <c r="I307" s="6" t="str">
        <f>IFERROR(VLOOKUP(Table1[[#This Row],[كود الصنف]],المنتجات!$D:$E,2,0),"")</f>
        <v/>
      </c>
      <c r="J307" s="6" t="str">
        <f>IFERROR(VLOOKUP(H307,المنتجات!$D:$G,4,0),"")</f>
        <v/>
      </c>
      <c r="K307" s="7">
        <v>3840</v>
      </c>
      <c r="L307" s="7"/>
      <c r="M307" s="8" t="e">
        <f>IF(VLOOKUP(Table1[[#This Row],[كود الصنف]],المنتجات!$D:$K,8,0)=0,"",(VLOOKUP(Table1[[#This Row],[كود الصنف]],المنتجات!$D:$K,8,0)))</f>
        <v>#N/A</v>
      </c>
      <c r="N307" s="7">
        <f>IFERROR((Table1[[#This Row],[كمية الخامات بالكيلو]]/Table1[[#This Row],[وزن القطعة]])-Table1[[#This Row],[كمية الأنتاج بالقطعة]],0)</f>
        <v>0</v>
      </c>
      <c r="O307" s="9" t="s">
        <v>51</v>
      </c>
      <c r="P307" s="26">
        <f>IFERROR(VLOOKUP(Table1[[#This Row],[كود العامل]],العاملين!$A$1:$D$100,4,0),"")</f>
        <v>0</v>
      </c>
      <c r="Q307" s="5">
        <f>IF(Table1[[#This Row],[كود العامل]]&gt;0,60,"")</f>
        <v>60</v>
      </c>
      <c r="R307" s="10"/>
      <c r="S307" s="10">
        <v>10</v>
      </c>
      <c r="T307" s="10">
        <v>10</v>
      </c>
      <c r="U307" s="10"/>
      <c r="V307" s="10">
        <f t="shared" si="4"/>
        <v>80</v>
      </c>
      <c r="W307" s="10">
        <f>IFERROR(Table1[[#This Row],[اجمالى وقت التشغيل بالدقايق]]-Table1[[#This Row],[اجمالى وقت التوقف بالدقيقة]],"0")</f>
        <v>-80</v>
      </c>
      <c r="X307" s="11">
        <f>IFERROR((Table1[[#This Row],[كمية الأنتاج بالقطعة]]*Table1[[#This Row],[الزمن المعيارى لانتاج القطعة الواحدة بالدقيقة]])/W307,0%)</f>
        <v>0</v>
      </c>
      <c r="Y307" s="12"/>
      <c r="Z307" s="4"/>
      <c r="AA307" s="13">
        <f>IFERROR(Table1[[#This Row],[كمية الأنتاج بالقطعة]]/(Table1[[#This Row],[كمية الأنتاج بالقطعة]]+Z307+Y307),"")</f>
        <v>1</v>
      </c>
      <c r="AB307" s="4"/>
      <c r="AC307" s="51"/>
    </row>
    <row r="308" spans="1:29" s="20" customFormat="1" ht="15.75" hidden="1" customHeight="1">
      <c r="A308" s="50">
        <v>43529</v>
      </c>
      <c r="B308" s="3">
        <v>5222</v>
      </c>
      <c r="C308" s="4" t="str">
        <f>IFERROR(VLOOKUP(B308,المنتجات!$A:$B,2,0),"")</f>
        <v/>
      </c>
      <c r="D308" s="4" t="str">
        <f>IFERROR(VLOOKUP(B308,المنتجات!$A:$C,3,0),"")</f>
        <v/>
      </c>
      <c r="E308" s="5">
        <v>6</v>
      </c>
      <c r="F308" s="4">
        <f>IFERROR(VLOOKUP(E308,العاملين!$A$1:$C$80,2,0),"")</f>
        <v>0</v>
      </c>
      <c r="G308" s="4">
        <f>IFERROR(VLOOKUP(Table1[[#This Row],[كود العامل]],العاملين!$A:$C,3,FALSE),"")</f>
        <v>0</v>
      </c>
      <c r="H308" s="5">
        <v>21</v>
      </c>
      <c r="I308" s="6" t="str">
        <f>IFERROR(VLOOKUP(Table1[[#This Row],[كود الصنف]],المنتجات!$D:$E,2,0),"")</f>
        <v/>
      </c>
      <c r="J308" s="6" t="str">
        <f>IFERROR(VLOOKUP(H308,المنتجات!$D:$G,4,0),"")</f>
        <v/>
      </c>
      <c r="K308" s="7">
        <v>3800</v>
      </c>
      <c r="L308" s="7"/>
      <c r="M308" s="8" t="e">
        <f>IF(VLOOKUP(Table1[[#This Row],[كود الصنف]],المنتجات!$D:$K,8,0)=0,"",(VLOOKUP(Table1[[#This Row],[كود الصنف]],المنتجات!$D:$K,8,0)))</f>
        <v>#N/A</v>
      </c>
      <c r="N308" s="7">
        <f>IFERROR((Table1[[#This Row],[كمية الخامات بالكيلو]]/Table1[[#This Row],[وزن القطعة]])-Table1[[#This Row],[كمية الأنتاج بالقطعة]],0)</f>
        <v>0</v>
      </c>
      <c r="O308" s="9" t="s">
        <v>51</v>
      </c>
      <c r="P308" s="26">
        <f>IFERROR(VLOOKUP(Table1[[#This Row],[كود العامل]],العاملين!$A$1:$D$100,4,0),"")</f>
        <v>0</v>
      </c>
      <c r="Q308" s="5">
        <f>IF(Table1[[#This Row],[كود العامل]]&gt;0,60,"")</f>
        <v>60</v>
      </c>
      <c r="R308" s="10"/>
      <c r="S308" s="10">
        <v>10</v>
      </c>
      <c r="T308" s="10">
        <v>15</v>
      </c>
      <c r="U308" s="10"/>
      <c r="V308" s="10">
        <f t="shared" si="4"/>
        <v>85</v>
      </c>
      <c r="W308" s="10">
        <f>IFERROR(Table1[[#This Row],[اجمالى وقت التشغيل بالدقايق]]-Table1[[#This Row],[اجمالى وقت التوقف بالدقيقة]],"0")</f>
        <v>-85</v>
      </c>
      <c r="X308" s="11">
        <f>IFERROR((Table1[[#This Row],[كمية الأنتاج بالقطعة]]*Table1[[#This Row],[الزمن المعيارى لانتاج القطعة الواحدة بالدقيقة]])/W308,0%)</f>
        <v>0</v>
      </c>
      <c r="Y308" s="12"/>
      <c r="Z308" s="4"/>
      <c r="AA308" s="13">
        <f>IFERROR(Table1[[#This Row],[كمية الأنتاج بالقطعة]]/(Table1[[#This Row],[كمية الأنتاج بالقطعة]]+Z308+Y308),"")</f>
        <v>1</v>
      </c>
      <c r="AB308" s="4"/>
      <c r="AC308" s="51"/>
    </row>
    <row r="309" spans="1:29" s="20" customFormat="1" ht="15.75" hidden="1" customHeight="1">
      <c r="A309" s="50">
        <v>43529</v>
      </c>
      <c r="B309" s="3">
        <v>5222</v>
      </c>
      <c r="C309" s="4" t="str">
        <f>IFERROR(VLOOKUP(B309,المنتجات!$A:$B,2,0),"")</f>
        <v/>
      </c>
      <c r="D309" s="4" t="str">
        <f>IFERROR(VLOOKUP(B309,المنتجات!$A:$C,3,0),"")</f>
        <v/>
      </c>
      <c r="E309" s="5">
        <v>43</v>
      </c>
      <c r="F309" s="4">
        <f>IFERROR(VLOOKUP(E309,العاملين!$A$1:$C$80,2,0),"")</f>
        <v>0</v>
      </c>
      <c r="G309" s="4">
        <f>IFERROR(VLOOKUP(Table1[[#This Row],[كود العامل]],العاملين!$A:$C,3,FALSE),"")</f>
        <v>0</v>
      </c>
      <c r="H309" s="5">
        <v>21</v>
      </c>
      <c r="I309" s="6" t="str">
        <f>IFERROR(VLOOKUP(Table1[[#This Row],[كود الصنف]],المنتجات!$D:$E,2,0),"")</f>
        <v/>
      </c>
      <c r="J309" s="6" t="str">
        <f>IFERROR(VLOOKUP(H309,المنتجات!$D:$G,4,0),"")</f>
        <v/>
      </c>
      <c r="K309" s="7">
        <v>3800</v>
      </c>
      <c r="L309" s="7"/>
      <c r="M309" s="8" t="e">
        <f>IF(VLOOKUP(Table1[[#This Row],[كود الصنف]],المنتجات!$D:$K,8,0)=0,"",(VLOOKUP(Table1[[#This Row],[كود الصنف]],المنتجات!$D:$K,8,0)))</f>
        <v>#N/A</v>
      </c>
      <c r="N309" s="7">
        <f>IFERROR((Table1[[#This Row],[كمية الخامات بالكيلو]]/Table1[[#This Row],[وزن القطعة]])-Table1[[#This Row],[كمية الأنتاج بالقطعة]],0)</f>
        <v>0</v>
      </c>
      <c r="O309" s="9" t="s">
        <v>51</v>
      </c>
      <c r="P309" s="26">
        <f>IFERROR(VLOOKUP(Table1[[#This Row],[كود العامل]],العاملين!$A$1:$D$100,4,0),"")</f>
        <v>0</v>
      </c>
      <c r="Q309" s="5">
        <f>IF(Table1[[#This Row],[كود العامل]]&gt;0,60,"")</f>
        <v>60</v>
      </c>
      <c r="R309" s="10"/>
      <c r="S309" s="10">
        <v>10</v>
      </c>
      <c r="T309" s="10">
        <v>10</v>
      </c>
      <c r="U309" s="10"/>
      <c r="V309" s="10">
        <f t="shared" si="4"/>
        <v>80</v>
      </c>
      <c r="W309" s="10">
        <f>IFERROR(Table1[[#This Row],[اجمالى وقت التشغيل بالدقايق]]-Table1[[#This Row],[اجمالى وقت التوقف بالدقيقة]],"0")</f>
        <v>-80</v>
      </c>
      <c r="X309" s="11">
        <f>IFERROR((Table1[[#This Row],[كمية الأنتاج بالقطعة]]*Table1[[#This Row],[الزمن المعيارى لانتاج القطعة الواحدة بالدقيقة]])/W309,0%)</f>
        <v>0</v>
      </c>
      <c r="Y309" s="12"/>
      <c r="Z309" s="4"/>
      <c r="AA309" s="13">
        <f>IFERROR(Table1[[#This Row],[كمية الأنتاج بالقطعة]]/(Table1[[#This Row],[كمية الأنتاج بالقطعة]]+Z309+Y309),"")</f>
        <v>1</v>
      </c>
      <c r="AB309" s="4"/>
      <c r="AC309" s="51"/>
    </row>
    <row r="310" spans="1:29" s="20" customFormat="1" ht="15.75" hidden="1" customHeight="1">
      <c r="A310" s="50">
        <v>43529</v>
      </c>
      <c r="B310" s="3">
        <v>5230</v>
      </c>
      <c r="C310" s="4" t="str">
        <f>IFERROR(VLOOKUP(B310,المنتجات!$A:$B,2,0),"")</f>
        <v/>
      </c>
      <c r="D310" s="4" t="str">
        <f>IFERROR(VLOOKUP(B310,المنتجات!$A:$C,3,0),"")</f>
        <v/>
      </c>
      <c r="E310" s="5">
        <v>25</v>
      </c>
      <c r="F310" s="4">
        <f>IFERROR(VLOOKUP(E310,العاملين!$A$1:$C$80,2,0),"")</f>
        <v>0</v>
      </c>
      <c r="G310" s="4">
        <f>IFERROR(VLOOKUP(Table1[[#This Row],[كود العامل]],العاملين!$A:$C,3,FALSE),"")</f>
        <v>0</v>
      </c>
      <c r="H310" s="5">
        <v>23</v>
      </c>
      <c r="I310" s="6" t="str">
        <f>IFERROR(VLOOKUP(Table1[[#This Row],[كود الصنف]],المنتجات!$D:$E,2,0),"")</f>
        <v/>
      </c>
      <c r="J310" s="6" t="str">
        <f>IFERROR(VLOOKUP(H310,المنتجات!$D:$G,4,0),"")</f>
        <v/>
      </c>
      <c r="K310" s="7">
        <v>20000</v>
      </c>
      <c r="L310" s="7"/>
      <c r="M310" s="8" t="e">
        <f>IF(VLOOKUP(Table1[[#This Row],[كود الصنف]],المنتجات!$D:$K,8,0)=0,"",(VLOOKUP(Table1[[#This Row],[كود الصنف]],المنتجات!$D:$K,8,0)))</f>
        <v>#N/A</v>
      </c>
      <c r="N310" s="7">
        <f>IFERROR((Table1[[#This Row],[كمية الخامات بالكيلو]]/Table1[[#This Row],[وزن القطعة]])-Table1[[#This Row],[كمية الأنتاج بالقطعة]],0)</f>
        <v>0</v>
      </c>
      <c r="O310" s="9" t="s">
        <v>51</v>
      </c>
      <c r="P310" s="3">
        <v>300</v>
      </c>
      <c r="Q310" s="5">
        <v>30</v>
      </c>
      <c r="R310" s="10"/>
      <c r="S310" s="10"/>
      <c r="T310" s="10"/>
      <c r="U310" s="10"/>
      <c r="V310" s="10">
        <f t="shared" si="4"/>
        <v>30</v>
      </c>
      <c r="W310" s="10">
        <f>IFERROR(Table1[[#This Row],[اجمالى وقت التشغيل بالدقايق]]-Table1[[#This Row],[اجمالى وقت التوقف بالدقيقة]],"0")</f>
        <v>270</v>
      </c>
      <c r="X310" s="11">
        <f>IFERROR((Table1[[#This Row],[كمية الأنتاج بالقطعة]]*Table1[[#This Row],[الزمن المعيارى لانتاج القطعة الواحدة بالدقيقة]])/W310,0%)</f>
        <v>0</v>
      </c>
      <c r="Y310" s="12"/>
      <c r="Z310" s="4"/>
      <c r="AA310" s="13">
        <f>IFERROR(Table1[[#This Row],[كمية الأنتاج بالقطعة]]/(Table1[[#This Row],[كمية الأنتاج بالقطعة]]+Z310+Y310),"")</f>
        <v>1</v>
      </c>
      <c r="AB310" s="4"/>
      <c r="AC310" s="51"/>
    </row>
    <row r="311" spans="1:29" s="20" customFormat="1" ht="15.75" hidden="1" customHeight="1">
      <c r="A311" s="50">
        <v>43529</v>
      </c>
      <c r="B311" s="3">
        <v>5230</v>
      </c>
      <c r="C311" s="4" t="str">
        <f>IFERROR(VLOOKUP(B311,المنتجات!$A:$B,2,0),"")</f>
        <v/>
      </c>
      <c r="D311" s="4" t="str">
        <f>IFERROR(VLOOKUP(B311,المنتجات!$A:$C,3,0),"")</f>
        <v/>
      </c>
      <c r="E311" s="5">
        <v>37</v>
      </c>
      <c r="F311" s="4">
        <f>IFERROR(VLOOKUP(E311,العاملين!$A$1:$C$80,2,0),"")</f>
        <v>0</v>
      </c>
      <c r="G311" s="4">
        <f>IFERROR(VLOOKUP(Table1[[#This Row],[كود العامل]],العاملين!$A:$C,3,FALSE),"")</f>
        <v>0</v>
      </c>
      <c r="H311" s="5">
        <v>23</v>
      </c>
      <c r="I311" s="6" t="str">
        <f>IFERROR(VLOOKUP(Table1[[#This Row],[كود الصنف]],المنتجات!$D:$E,2,0),"")</f>
        <v/>
      </c>
      <c r="J311" s="6" t="str">
        <f>IFERROR(VLOOKUP(H311,المنتجات!$D:$G,4,0),"")</f>
        <v/>
      </c>
      <c r="K311" s="7">
        <v>20000</v>
      </c>
      <c r="L311" s="7"/>
      <c r="M311" s="8" t="e">
        <f>IF(VLOOKUP(Table1[[#This Row],[كود الصنف]],المنتجات!$D:$K,8,0)=0,"",(VLOOKUP(Table1[[#This Row],[كود الصنف]],المنتجات!$D:$K,8,0)))</f>
        <v>#N/A</v>
      </c>
      <c r="N311" s="7">
        <f>IFERROR((Table1[[#This Row],[كمية الخامات بالكيلو]]/Table1[[#This Row],[وزن القطعة]])-Table1[[#This Row],[كمية الأنتاج بالقطعة]],0)</f>
        <v>0</v>
      </c>
      <c r="O311" s="9" t="s">
        <v>51</v>
      </c>
      <c r="P311" s="26">
        <f>IFERROR(VLOOKUP(Table1[[#This Row],[كود العامل]],العاملين!$A$1:$D$100,4,0),"")</f>
        <v>0</v>
      </c>
      <c r="Q311" s="5">
        <f>IF(Table1[[#This Row],[كود العامل]]&gt;0,60,"")</f>
        <v>60</v>
      </c>
      <c r="R311" s="10">
        <v>60</v>
      </c>
      <c r="S311" s="10">
        <v>10</v>
      </c>
      <c r="T311" s="10">
        <v>30</v>
      </c>
      <c r="U311" s="10"/>
      <c r="V311" s="10">
        <f t="shared" si="4"/>
        <v>160</v>
      </c>
      <c r="W311" s="10">
        <f>IFERROR(Table1[[#This Row],[اجمالى وقت التشغيل بالدقايق]]-Table1[[#This Row],[اجمالى وقت التوقف بالدقيقة]],"0")</f>
        <v>-160</v>
      </c>
      <c r="X311" s="11">
        <f>IFERROR((Table1[[#This Row],[كمية الأنتاج بالقطعة]]*Table1[[#This Row],[الزمن المعيارى لانتاج القطعة الواحدة بالدقيقة]])/W311,0%)</f>
        <v>0</v>
      </c>
      <c r="Y311" s="12"/>
      <c r="Z311" s="4"/>
      <c r="AA311" s="13">
        <f>IFERROR(Table1[[#This Row],[كمية الأنتاج بالقطعة]]/(Table1[[#This Row],[كمية الأنتاج بالقطعة]]+Z311+Y311),"")</f>
        <v>1</v>
      </c>
      <c r="AB311" s="4" t="s">
        <v>133</v>
      </c>
      <c r="AC311" s="51"/>
    </row>
    <row r="312" spans="1:29" s="20" customFormat="1" ht="15.75" hidden="1" customHeight="1">
      <c r="A312" s="50">
        <v>43529</v>
      </c>
      <c r="B312" s="3">
        <v>5231</v>
      </c>
      <c r="C312" s="4" t="str">
        <f>IFERROR(VLOOKUP(B312,المنتجات!$A:$B,2,0),"")</f>
        <v/>
      </c>
      <c r="D312" s="4" t="str">
        <f>IFERROR(VLOOKUP(B312,المنتجات!$A:$C,3,0),"")</f>
        <v/>
      </c>
      <c r="E312" s="5">
        <v>26</v>
      </c>
      <c r="F312" s="4">
        <f>IFERROR(VLOOKUP(E312,العاملين!$A$1:$C$80,2,0),"")</f>
        <v>0</v>
      </c>
      <c r="G312" s="4">
        <f>IFERROR(VLOOKUP(Table1[[#This Row],[كود العامل]],العاملين!$A:$C,3,FALSE),"")</f>
        <v>0</v>
      </c>
      <c r="H312" s="5">
        <v>33</v>
      </c>
      <c r="I312" s="6" t="str">
        <f>IFERROR(VLOOKUP(Table1[[#This Row],[كود الصنف]],المنتجات!$D:$E,2,0),"")</f>
        <v/>
      </c>
      <c r="J312" s="6" t="str">
        <f>IFERROR(VLOOKUP(H312,المنتجات!$D:$G,4,0),"")</f>
        <v/>
      </c>
      <c r="K312" s="7">
        <v>17000</v>
      </c>
      <c r="L312" s="7"/>
      <c r="M312" s="8" t="e">
        <f>IF(VLOOKUP(Table1[[#This Row],[كود الصنف]],المنتجات!$D:$K,8,0)=0,"",(VLOOKUP(Table1[[#This Row],[كود الصنف]],المنتجات!$D:$K,8,0)))</f>
        <v>#N/A</v>
      </c>
      <c r="N312" s="7">
        <f>IFERROR((Table1[[#This Row],[كمية الخامات بالكيلو]]/Table1[[#This Row],[وزن القطعة]])-Table1[[#This Row],[كمية الأنتاج بالقطعة]],0)</f>
        <v>0</v>
      </c>
      <c r="O312" s="9" t="s">
        <v>51</v>
      </c>
      <c r="P312" s="3">
        <v>600</v>
      </c>
      <c r="Q312" s="5">
        <v>60</v>
      </c>
      <c r="R312" s="10">
        <v>195</v>
      </c>
      <c r="S312" s="10">
        <v>10</v>
      </c>
      <c r="T312" s="10">
        <v>10</v>
      </c>
      <c r="U312" s="10"/>
      <c r="V312" s="10">
        <f t="shared" si="4"/>
        <v>275</v>
      </c>
      <c r="W312" s="10">
        <f>IFERROR(Table1[[#This Row],[اجمالى وقت التشغيل بالدقايق]]-Table1[[#This Row],[اجمالى وقت التوقف بالدقيقة]],"0")</f>
        <v>325</v>
      </c>
      <c r="X312" s="11">
        <f>IFERROR((Table1[[#This Row],[كمية الأنتاج بالقطعة]]*Table1[[#This Row],[الزمن المعيارى لانتاج القطعة الواحدة بالدقيقة]])/W312,0%)</f>
        <v>0</v>
      </c>
      <c r="Y312" s="12"/>
      <c r="Z312" s="4"/>
      <c r="AA312" s="13">
        <f>IFERROR(Table1[[#This Row],[كمية الأنتاج بالقطعة]]/(Table1[[#This Row],[كمية الأنتاج بالقطعة]]+Z312+Y312),"")</f>
        <v>1</v>
      </c>
      <c r="AB312" s="4" t="s">
        <v>61</v>
      </c>
      <c r="AC312" s="51"/>
    </row>
    <row r="313" spans="1:29" s="20" customFormat="1" ht="15.75" hidden="1" customHeight="1">
      <c r="A313" s="50">
        <v>43529</v>
      </c>
      <c r="B313" s="3">
        <v>5231</v>
      </c>
      <c r="C313" s="4" t="str">
        <f>IFERROR(VLOOKUP(B313,المنتجات!$A:$B,2,0),"")</f>
        <v/>
      </c>
      <c r="D313" s="4" t="str">
        <f>IFERROR(VLOOKUP(B313,المنتجات!$A:$C,3,0),"")</f>
        <v/>
      </c>
      <c r="E313" s="5">
        <v>45</v>
      </c>
      <c r="F313" s="4">
        <f>IFERROR(VLOOKUP(E313,العاملين!$A$1:$C$80,2,0),"")</f>
        <v>0</v>
      </c>
      <c r="G313" s="4">
        <f>IFERROR(VLOOKUP(Table1[[#This Row],[كود العامل]],العاملين!$A:$C,3,FALSE),"")</f>
        <v>0</v>
      </c>
      <c r="H313" s="5">
        <v>33</v>
      </c>
      <c r="I313" s="6" t="str">
        <f>IFERROR(VLOOKUP(Table1[[#This Row],[كود الصنف]],المنتجات!$D:$E,2,0),"")</f>
        <v/>
      </c>
      <c r="J313" s="6" t="str">
        <f>IFERROR(VLOOKUP(H313,المنتجات!$D:$G,4,0),"")</f>
        <v/>
      </c>
      <c r="K313" s="7">
        <v>17000</v>
      </c>
      <c r="L313" s="7"/>
      <c r="M313" s="8" t="e">
        <f>IF(VLOOKUP(Table1[[#This Row],[كود الصنف]],المنتجات!$D:$K,8,0)=0,"",(VLOOKUP(Table1[[#This Row],[كود الصنف]],المنتجات!$D:$K,8,0)))</f>
        <v>#N/A</v>
      </c>
      <c r="N313" s="7">
        <f>IFERROR((Table1[[#This Row],[كمية الخامات بالكيلو]]/Table1[[#This Row],[وزن القطعة]])-Table1[[#This Row],[كمية الأنتاج بالقطعة]],0)</f>
        <v>0</v>
      </c>
      <c r="O313" s="9" t="s">
        <v>51</v>
      </c>
      <c r="P313" s="26">
        <f>IFERROR(VLOOKUP(Table1[[#This Row],[كود العامل]],العاملين!$A$1:$D$100,4,0),"")</f>
        <v>0</v>
      </c>
      <c r="Q313" s="5">
        <f>IF(Table1[[#This Row],[كود العامل]]&gt;0,60,"")</f>
        <v>60</v>
      </c>
      <c r="R313" s="10">
        <v>195</v>
      </c>
      <c r="S313" s="10">
        <v>10</v>
      </c>
      <c r="T313" s="10">
        <v>15</v>
      </c>
      <c r="U313" s="10"/>
      <c r="V313" s="10">
        <f t="shared" si="4"/>
        <v>280</v>
      </c>
      <c r="W313" s="10">
        <f>IFERROR(Table1[[#This Row],[اجمالى وقت التشغيل بالدقايق]]-Table1[[#This Row],[اجمالى وقت التوقف بالدقيقة]],"0")</f>
        <v>-280</v>
      </c>
      <c r="X313" s="11">
        <f>IFERROR((Table1[[#This Row],[كمية الأنتاج بالقطعة]]*Table1[[#This Row],[الزمن المعيارى لانتاج القطعة الواحدة بالدقيقة]])/W313,0%)</f>
        <v>0</v>
      </c>
      <c r="Y313" s="12"/>
      <c r="Z313" s="4"/>
      <c r="AA313" s="13">
        <f>IFERROR(Table1[[#This Row],[كمية الأنتاج بالقطعة]]/(Table1[[#This Row],[كمية الأنتاج بالقطعة]]+Z313+Y313),"")</f>
        <v>1</v>
      </c>
      <c r="AB313" s="4" t="s">
        <v>61</v>
      </c>
      <c r="AC313" s="51"/>
    </row>
    <row r="314" spans="1:29" s="20" customFormat="1" ht="15.75" hidden="1" customHeight="1">
      <c r="A314" s="50">
        <v>43529</v>
      </c>
      <c r="B314" s="3">
        <v>5240</v>
      </c>
      <c r="C314" s="4" t="str">
        <f>IFERROR(VLOOKUP(B314,المنتجات!$A:$B,2,0),"")</f>
        <v/>
      </c>
      <c r="D314" s="4" t="str">
        <f>IFERROR(VLOOKUP(B314,المنتجات!$A:$C,3,0),"")</f>
        <v/>
      </c>
      <c r="E314" s="5">
        <v>51</v>
      </c>
      <c r="F314" s="4">
        <f>IFERROR(VLOOKUP(E314,العاملين!$A$1:$C$80,2,0),"")</f>
        <v>0</v>
      </c>
      <c r="G314" s="4">
        <f>IFERROR(VLOOKUP(Table1[[#This Row],[كود العامل]],العاملين!$A:$C,3,FALSE),"")</f>
        <v>0</v>
      </c>
      <c r="H314" s="5"/>
      <c r="I314" s="6" t="s">
        <v>54</v>
      </c>
      <c r="J314" s="6" t="str">
        <f>IFERROR(VLOOKUP(H314,المنتجات!$D:$G,4,0),"")</f>
        <v/>
      </c>
      <c r="K314" s="7">
        <v>0</v>
      </c>
      <c r="L314" s="7"/>
      <c r="M314" s="8" t="e">
        <f>IF(VLOOKUP(Table1[[#This Row],[كود الصنف]],المنتجات!$D:$K,8,0)=0,"",(VLOOKUP(Table1[[#This Row],[كود الصنف]],المنتجات!$D:$K,8,0)))</f>
        <v>#N/A</v>
      </c>
      <c r="N314" s="7">
        <f>IFERROR((Table1[[#This Row],[كمية الخامات بالكيلو]]/Table1[[#This Row],[وزن القطعة]])-Table1[[#This Row],[كمية الأنتاج بالقطعة]],0)</f>
        <v>0</v>
      </c>
      <c r="O314" s="9" t="s">
        <v>51</v>
      </c>
      <c r="P314" s="3">
        <v>0</v>
      </c>
      <c r="Q314" s="5">
        <v>0</v>
      </c>
      <c r="R314" s="10"/>
      <c r="S314" s="10">
        <v>0</v>
      </c>
      <c r="T314" s="10">
        <v>0</v>
      </c>
      <c r="U314" s="10"/>
      <c r="V314" s="10">
        <f t="shared" si="4"/>
        <v>0</v>
      </c>
      <c r="W314" s="10">
        <f>IFERROR(Table1[[#This Row],[اجمالى وقت التشغيل بالدقايق]]-Table1[[#This Row],[اجمالى وقت التوقف بالدقيقة]],"0")</f>
        <v>0</v>
      </c>
      <c r="X314" s="11">
        <f>IFERROR((Table1[[#This Row],[كمية الأنتاج بالقطعة]]*Table1[[#This Row],[الزمن المعيارى لانتاج القطعة الواحدة بالدقيقة]])/W314,0%)</f>
        <v>0</v>
      </c>
      <c r="Y314" s="12"/>
      <c r="Z314" s="4"/>
      <c r="AA314" s="13" t="str">
        <f>IFERROR(Table1[[#This Row],[كمية الأنتاج بالقطعة]]/(Table1[[#This Row],[كمية الأنتاج بالقطعة]]+Z314+Y314),"")</f>
        <v/>
      </c>
      <c r="AB314" s="4"/>
      <c r="AC314" s="51" t="s">
        <v>54</v>
      </c>
    </row>
    <row r="315" spans="1:29" s="20" customFormat="1" ht="15.75" hidden="1" customHeight="1">
      <c r="A315" s="50">
        <v>43529</v>
      </c>
      <c r="B315" s="3">
        <v>5261</v>
      </c>
      <c r="C315" s="4" t="str">
        <f>IFERROR(VLOOKUP(B315,المنتجات!$A:$B,2,0),"")</f>
        <v/>
      </c>
      <c r="D315" s="4" t="str">
        <f>IFERROR(VLOOKUP(B315,المنتجات!$A:$C,3,0),"")</f>
        <v/>
      </c>
      <c r="E315" s="5">
        <v>19</v>
      </c>
      <c r="F315" s="4">
        <f>IFERROR(VLOOKUP(E315,العاملين!$A$1:$C$80,2,0),"")</f>
        <v>0</v>
      </c>
      <c r="G315" s="4">
        <f>IFERROR(VLOOKUP(Table1[[#This Row],[كود العامل]],العاملين!$A:$C,3,FALSE),"")</f>
        <v>0</v>
      </c>
      <c r="H315" s="5">
        <v>41</v>
      </c>
      <c r="I315" s="6" t="str">
        <f>IFERROR(VLOOKUP(Table1[[#This Row],[كود الصنف]],المنتجات!$D:$E,2,0),"")</f>
        <v/>
      </c>
      <c r="J315" s="6" t="str">
        <f>IFERROR(VLOOKUP(H315,المنتجات!$D:$G,4,0),"")</f>
        <v/>
      </c>
      <c r="K315" s="7">
        <v>3340</v>
      </c>
      <c r="L315" s="7"/>
      <c r="M315" s="8" t="e">
        <f>IF(VLOOKUP(Table1[[#This Row],[كود الصنف]],المنتجات!$D:$K,8,0)=0,"",(VLOOKUP(Table1[[#This Row],[كود الصنف]],المنتجات!$D:$K,8,0)))</f>
        <v>#N/A</v>
      </c>
      <c r="N315" s="7">
        <f>IFERROR((Table1[[#This Row],[كمية الخامات بالكيلو]]/Table1[[#This Row],[وزن القطعة]])-Table1[[#This Row],[كمية الأنتاج بالقطعة]],0)</f>
        <v>0</v>
      </c>
      <c r="O315" s="9" t="s">
        <v>51</v>
      </c>
      <c r="P315" s="3">
        <v>300</v>
      </c>
      <c r="Q315" s="5">
        <v>30</v>
      </c>
      <c r="R315" s="10"/>
      <c r="S315" s="10">
        <v>10</v>
      </c>
      <c r="T315" s="10">
        <v>10</v>
      </c>
      <c r="U315" s="10"/>
      <c r="V315" s="10">
        <f t="shared" si="4"/>
        <v>50</v>
      </c>
      <c r="W315" s="10">
        <f>IFERROR(Table1[[#This Row],[اجمالى وقت التشغيل بالدقايق]]-Table1[[#This Row],[اجمالى وقت التوقف بالدقيقة]],"0")</f>
        <v>250</v>
      </c>
      <c r="X315" s="11">
        <f>IFERROR((Table1[[#This Row],[كمية الأنتاج بالقطعة]]*Table1[[#This Row],[الزمن المعيارى لانتاج القطعة الواحدة بالدقيقة]])/W315,0%)</f>
        <v>0</v>
      </c>
      <c r="Y315" s="12"/>
      <c r="Z315" s="4"/>
      <c r="AA315" s="13">
        <f>IFERROR(Table1[[#This Row],[كمية الأنتاج بالقطعة]]/(Table1[[#This Row],[كمية الأنتاج بالقطعة]]+Z315+Y315),"")</f>
        <v>1</v>
      </c>
      <c r="AB315" s="4"/>
      <c r="AC315" s="51"/>
    </row>
    <row r="316" spans="1:29" s="20" customFormat="1" ht="15.75" hidden="1" customHeight="1">
      <c r="A316" s="50">
        <v>43529</v>
      </c>
      <c r="B316" s="3">
        <v>5261</v>
      </c>
      <c r="C316" s="4" t="str">
        <f>IFERROR(VLOOKUP(B316,المنتجات!$A:$B,2,0),"")</f>
        <v/>
      </c>
      <c r="D316" s="4" t="str">
        <f>IFERROR(VLOOKUP(B316,المنتجات!$A:$C,3,0),"")</f>
        <v/>
      </c>
      <c r="E316" s="5">
        <v>39</v>
      </c>
      <c r="F316" s="4">
        <f>IFERROR(VLOOKUP(E316,العاملين!$A$1:$C$80,2,0),"")</f>
        <v>0</v>
      </c>
      <c r="G316" s="4">
        <f>IFERROR(VLOOKUP(Table1[[#This Row],[كود العامل]],العاملين!$A:$C,3,FALSE),"")</f>
        <v>0</v>
      </c>
      <c r="H316" s="5">
        <v>41</v>
      </c>
      <c r="I316" s="6" t="str">
        <f>IFERROR(VLOOKUP(Table1[[#This Row],[كود الصنف]],المنتجات!$D:$E,2,0),"")</f>
        <v/>
      </c>
      <c r="J316" s="6" t="str">
        <f>IFERROR(VLOOKUP(H316,المنتجات!$D:$G,4,0),"")</f>
        <v/>
      </c>
      <c r="K316" s="7">
        <v>3340</v>
      </c>
      <c r="L316" s="7"/>
      <c r="M316" s="8" t="e">
        <f>IF(VLOOKUP(Table1[[#This Row],[كود الصنف]],المنتجات!$D:$K,8,0)=0,"",(VLOOKUP(Table1[[#This Row],[كود الصنف]],المنتجات!$D:$K,8,0)))</f>
        <v>#N/A</v>
      </c>
      <c r="N316" s="7">
        <f>IFERROR((Table1[[#This Row],[كمية الخامات بالكيلو]]/Table1[[#This Row],[وزن القطعة]])-Table1[[#This Row],[كمية الأنتاج بالقطعة]],0)</f>
        <v>0</v>
      </c>
      <c r="O316" s="9" t="s">
        <v>51</v>
      </c>
      <c r="P316" s="3">
        <v>300</v>
      </c>
      <c r="Q316" s="5">
        <v>30</v>
      </c>
      <c r="R316" s="10"/>
      <c r="S316" s="10">
        <v>10</v>
      </c>
      <c r="T316" s="10">
        <v>10</v>
      </c>
      <c r="U316" s="10"/>
      <c r="V316" s="10">
        <f t="shared" si="4"/>
        <v>50</v>
      </c>
      <c r="W316" s="10">
        <f>IFERROR(Table1[[#This Row],[اجمالى وقت التشغيل بالدقايق]]-Table1[[#This Row],[اجمالى وقت التوقف بالدقيقة]],"0")</f>
        <v>250</v>
      </c>
      <c r="X316" s="11">
        <f>IFERROR((Table1[[#This Row],[كمية الأنتاج بالقطعة]]*Table1[[#This Row],[الزمن المعيارى لانتاج القطعة الواحدة بالدقيقة]])/W316,0%)</f>
        <v>0</v>
      </c>
      <c r="Y316" s="12"/>
      <c r="Z316" s="4"/>
      <c r="AA316" s="13">
        <f>IFERROR(Table1[[#This Row],[كمية الأنتاج بالقطعة]]/(Table1[[#This Row],[كمية الأنتاج بالقطعة]]+Z316+Y316),"")</f>
        <v>1</v>
      </c>
      <c r="AB316" s="4"/>
      <c r="AC316" s="51"/>
    </row>
    <row r="317" spans="1:29" s="20" customFormat="1" ht="15.75" hidden="1" customHeight="1">
      <c r="A317" s="50">
        <v>43529</v>
      </c>
      <c r="B317" s="3">
        <v>5261</v>
      </c>
      <c r="C317" s="4" t="str">
        <f>IFERROR(VLOOKUP(B317,المنتجات!$A:$B,2,0),"")</f>
        <v/>
      </c>
      <c r="D317" s="4" t="str">
        <f>IFERROR(VLOOKUP(B317,المنتجات!$A:$C,3,0),"")</f>
        <v/>
      </c>
      <c r="E317" s="5">
        <v>19</v>
      </c>
      <c r="F317" s="4">
        <f>IFERROR(VLOOKUP(E317,العاملين!$A$1:$C$80,2,0),"")</f>
        <v>0</v>
      </c>
      <c r="G317" s="4">
        <f>IFERROR(VLOOKUP(Table1[[#This Row],[كود العامل]],العاملين!$A:$C,3,FALSE),"")</f>
        <v>0</v>
      </c>
      <c r="H317" s="5">
        <v>43</v>
      </c>
      <c r="I317" s="6" t="str">
        <f>IFERROR(VLOOKUP(Table1[[#This Row],[كود الصنف]],المنتجات!$D:$E,2,0),"")</f>
        <v/>
      </c>
      <c r="J317" s="6" t="str">
        <f>IFERROR(VLOOKUP(H317,المنتجات!$D:$G,4,0),"")</f>
        <v/>
      </c>
      <c r="K317" s="7">
        <v>3900</v>
      </c>
      <c r="L317" s="7"/>
      <c r="M317" s="8" t="e">
        <f>IF(VLOOKUP(Table1[[#This Row],[كود الصنف]],المنتجات!$D:$K,8,0)=0,"",(VLOOKUP(Table1[[#This Row],[كود الصنف]],المنتجات!$D:$K,8,0)))</f>
        <v>#N/A</v>
      </c>
      <c r="N317" s="7">
        <f>IFERROR((Table1[[#This Row],[كمية الخامات بالكيلو]]/Table1[[#This Row],[وزن القطعة]])-Table1[[#This Row],[كمية الأنتاج بالقطعة]],0)</f>
        <v>0</v>
      </c>
      <c r="O317" s="9" t="s">
        <v>51</v>
      </c>
      <c r="P317" s="3">
        <v>300</v>
      </c>
      <c r="Q317" s="5">
        <v>30</v>
      </c>
      <c r="R317" s="10"/>
      <c r="S317" s="10">
        <v>10</v>
      </c>
      <c r="T317" s="10">
        <v>10</v>
      </c>
      <c r="U317" s="10"/>
      <c r="V317" s="10">
        <f t="shared" si="4"/>
        <v>50</v>
      </c>
      <c r="W317" s="10">
        <f>IFERROR(Table1[[#This Row],[اجمالى وقت التشغيل بالدقايق]]-Table1[[#This Row],[اجمالى وقت التوقف بالدقيقة]],"0")</f>
        <v>250</v>
      </c>
      <c r="X317" s="11">
        <f>IFERROR((Table1[[#This Row],[كمية الأنتاج بالقطعة]]*Table1[[#This Row],[الزمن المعيارى لانتاج القطعة الواحدة بالدقيقة]])/W317,0%)</f>
        <v>0</v>
      </c>
      <c r="Y317" s="12"/>
      <c r="Z317" s="4"/>
      <c r="AA317" s="13">
        <f>IFERROR(Table1[[#This Row],[كمية الأنتاج بالقطعة]]/(Table1[[#This Row],[كمية الأنتاج بالقطعة]]+Z317+Y317),"")</f>
        <v>1</v>
      </c>
      <c r="AB317" s="4"/>
      <c r="AC317" s="51"/>
    </row>
    <row r="318" spans="1:29" s="20" customFormat="1" ht="15.75" hidden="1" customHeight="1">
      <c r="A318" s="50">
        <v>43529</v>
      </c>
      <c r="B318" s="3">
        <v>5261</v>
      </c>
      <c r="C318" s="4" t="str">
        <f>IFERROR(VLOOKUP(B318,المنتجات!$A:$B,2,0),"")</f>
        <v/>
      </c>
      <c r="D318" s="4" t="str">
        <f>IFERROR(VLOOKUP(B318,المنتجات!$A:$C,3,0),"")</f>
        <v/>
      </c>
      <c r="E318" s="5">
        <v>39</v>
      </c>
      <c r="F318" s="4">
        <f>IFERROR(VLOOKUP(E318,العاملين!$A$1:$C$80,2,0),"")</f>
        <v>0</v>
      </c>
      <c r="G318" s="4">
        <f>IFERROR(VLOOKUP(Table1[[#This Row],[كود العامل]],العاملين!$A:$C,3,FALSE),"")</f>
        <v>0</v>
      </c>
      <c r="H318" s="5">
        <v>43</v>
      </c>
      <c r="I318" s="6" t="str">
        <f>IFERROR(VLOOKUP(Table1[[#This Row],[كود الصنف]],المنتجات!$D:$E,2,0),"")</f>
        <v/>
      </c>
      <c r="J318" s="6" t="str">
        <f>IFERROR(VLOOKUP(H318,المنتجات!$D:$G,4,0),"")</f>
        <v/>
      </c>
      <c r="K318" s="7">
        <v>3900</v>
      </c>
      <c r="L318" s="7"/>
      <c r="M318" s="8" t="e">
        <f>IF(VLOOKUP(Table1[[#This Row],[كود الصنف]],المنتجات!$D:$K,8,0)=0,"",(VLOOKUP(Table1[[#This Row],[كود الصنف]],المنتجات!$D:$K,8,0)))</f>
        <v>#N/A</v>
      </c>
      <c r="N318" s="7">
        <f>IFERROR((Table1[[#This Row],[كمية الخامات بالكيلو]]/Table1[[#This Row],[وزن القطعة]])-Table1[[#This Row],[كمية الأنتاج بالقطعة]],0)</f>
        <v>0</v>
      </c>
      <c r="O318" s="9" t="s">
        <v>51</v>
      </c>
      <c r="P318" s="3">
        <v>300</v>
      </c>
      <c r="Q318" s="5">
        <v>30</v>
      </c>
      <c r="R318" s="10"/>
      <c r="S318" s="10">
        <v>10</v>
      </c>
      <c r="T318" s="10">
        <v>10</v>
      </c>
      <c r="U318" s="10"/>
      <c r="V318" s="10">
        <f t="shared" si="4"/>
        <v>50</v>
      </c>
      <c r="W318" s="10">
        <f>IFERROR(Table1[[#This Row],[اجمالى وقت التشغيل بالدقايق]]-Table1[[#This Row],[اجمالى وقت التوقف بالدقيقة]],"0")</f>
        <v>250</v>
      </c>
      <c r="X318" s="11">
        <f>IFERROR((Table1[[#This Row],[كمية الأنتاج بالقطعة]]*Table1[[#This Row],[الزمن المعيارى لانتاج القطعة الواحدة بالدقيقة]])/W318,0%)</f>
        <v>0</v>
      </c>
      <c r="Y318" s="12"/>
      <c r="Z318" s="4"/>
      <c r="AA318" s="13">
        <f>IFERROR(Table1[[#This Row],[كمية الأنتاج بالقطعة]]/(Table1[[#This Row],[كمية الأنتاج بالقطعة]]+Z318+Y318),"")</f>
        <v>1</v>
      </c>
      <c r="AB318" s="4"/>
      <c r="AC318" s="51"/>
    </row>
    <row r="319" spans="1:29" s="20" customFormat="1" ht="15.75" hidden="1" customHeight="1">
      <c r="A319" s="50">
        <v>43529</v>
      </c>
      <c r="B319" s="3">
        <v>5270</v>
      </c>
      <c r="C319" s="4" t="str">
        <f>IFERROR(VLOOKUP(B319,المنتجات!$A:$B,2,0),"")</f>
        <v/>
      </c>
      <c r="D319" s="4" t="str">
        <f>IFERROR(VLOOKUP(B319,المنتجات!$A:$C,3,0),"")</f>
        <v/>
      </c>
      <c r="E319" s="5">
        <v>25</v>
      </c>
      <c r="F319" s="4">
        <f>IFERROR(VLOOKUP(E319,العاملين!$A$1:$C$80,2,0),"")</f>
        <v>0</v>
      </c>
      <c r="G319" s="4">
        <f>IFERROR(VLOOKUP(Table1[[#This Row],[كود العامل]],العاملين!$A:$C,3,FALSE),"")</f>
        <v>0</v>
      </c>
      <c r="H319" s="5">
        <v>52</v>
      </c>
      <c r="I319" s="6" t="str">
        <f>IFERROR(VLOOKUP(Table1[[#This Row],[كود الصنف]],المنتجات!$D:$E,2,0),"")</f>
        <v/>
      </c>
      <c r="J319" s="6" t="str">
        <f>IFERROR(VLOOKUP(H319,المنتجات!$D:$G,4,0),"")</f>
        <v/>
      </c>
      <c r="K319" s="7">
        <v>24</v>
      </c>
      <c r="L319" s="7"/>
      <c r="M319" s="8" t="e">
        <f>IF(VLOOKUP(Table1[[#This Row],[كود الصنف]],المنتجات!$D:$K,8,0)=0,"",(VLOOKUP(Table1[[#This Row],[كود الصنف]],المنتجات!$D:$K,8,0)))</f>
        <v>#N/A</v>
      </c>
      <c r="N319" s="7">
        <f>IFERROR((Table1[[#This Row],[كمية الخامات بالكيلو]]/Table1[[#This Row],[وزن القطعة]])-Table1[[#This Row],[كمية الأنتاج بالقطعة]],0)</f>
        <v>0</v>
      </c>
      <c r="O319" s="9" t="s">
        <v>51</v>
      </c>
      <c r="P319" s="3">
        <v>300</v>
      </c>
      <c r="Q319" s="5">
        <v>30</v>
      </c>
      <c r="R319" s="10"/>
      <c r="S319" s="10">
        <v>10</v>
      </c>
      <c r="T319" s="10">
        <v>10</v>
      </c>
      <c r="U319" s="10"/>
      <c r="V319" s="10">
        <f t="shared" si="4"/>
        <v>50</v>
      </c>
      <c r="W319" s="10">
        <f>IFERROR(Table1[[#This Row],[اجمالى وقت التشغيل بالدقايق]]-Table1[[#This Row],[اجمالى وقت التوقف بالدقيقة]],"0")</f>
        <v>250</v>
      </c>
      <c r="X319" s="11">
        <f>IFERROR((Table1[[#This Row],[كمية الأنتاج بالقطعة]]*Table1[[#This Row],[الزمن المعيارى لانتاج القطعة الواحدة بالدقيقة]])/W319,0%)</f>
        <v>0</v>
      </c>
      <c r="Y319" s="12"/>
      <c r="Z319" s="4"/>
      <c r="AA319" s="13">
        <f>IFERROR(Table1[[#This Row],[كمية الأنتاج بالقطعة]]/(Table1[[#This Row],[كمية الأنتاج بالقطعة]]+Z319+Y319),"")</f>
        <v>1</v>
      </c>
      <c r="AB319" s="4"/>
      <c r="AC319" s="51"/>
    </row>
    <row r="320" spans="1:29" s="20" customFormat="1" ht="15.75" hidden="1" customHeight="1">
      <c r="A320" s="50">
        <v>43529</v>
      </c>
      <c r="B320" s="3">
        <v>5290</v>
      </c>
      <c r="C320" s="4" t="str">
        <f>IFERROR(VLOOKUP(B320,المنتجات!$A:$B,2,0),"")</f>
        <v/>
      </c>
      <c r="D320" s="4" t="str">
        <f>IFERROR(VLOOKUP(B320,المنتجات!$A:$C,3,0),"")</f>
        <v/>
      </c>
      <c r="E320" s="5">
        <v>20</v>
      </c>
      <c r="F320" s="4">
        <f>IFERROR(VLOOKUP(E320,العاملين!$A$1:$C$80,2,0),"")</f>
        <v>0</v>
      </c>
      <c r="G320" s="4">
        <f>IFERROR(VLOOKUP(Table1[[#This Row],[كود العامل]],العاملين!$A:$C,3,FALSE),"")</f>
        <v>0</v>
      </c>
      <c r="H320" s="5">
        <v>60</v>
      </c>
      <c r="I320" s="6" t="str">
        <f>IFERROR(VLOOKUP(Table1[[#This Row],[كود الصنف]],المنتجات!$D:$E,2,0),"")</f>
        <v/>
      </c>
      <c r="J320" s="6" t="str">
        <f>IFERROR(VLOOKUP(H320,المنتجات!$D:$G,4,0),"")</f>
        <v/>
      </c>
      <c r="K320" s="7">
        <v>2304</v>
      </c>
      <c r="L320" s="7"/>
      <c r="M320" s="8" t="e">
        <f>IF(VLOOKUP(Table1[[#This Row],[كود الصنف]],المنتجات!$D:$K,8,0)=0,"",(VLOOKUP(Table1[[#This Row],[كود الصنف]],المنتجات!$D:$K,8,0)))</f>
        <v>#N/A</v>
      </c>
      <c r="N320" s="7">
        <f>IFERROR((Table1[[#This Row],[كمية الخامات بالكيلو]]/Table1[[#This Row],[وزن القطعة]])-Table1[[#This Row],[كمية الأنتاج بالقطعة]],0)</f>
        <v>0</v>
      </c>
      <c r="O320" s="9" t="s">
        <v>51</v>
      </c>
      <c r="P320" s="26">
        <f>IFERROR(VLOOKUP(Table1[[#This Row],[كود العامل]],العاملين!$A$1:$D$100,4,0),"")</f>
        <v>0</v>
      </c>
      <c r="Q320" s="5">
        <f>IF(Table1[[#This Row],[كود العامل]]&gt;0,60,"")</f>
        <v>60</v>
      </c>
      <c r="R320" s="10"/>
      <c r="S320" s="10"/>
      <c r="T320" s="10"/>
      <c r="U320" s="10"/>
      <c r="V320" s="10">
        <f t="shared" si="4"/>
        <v>60</v>
      </c>
      <c r="W320" s="10">
        <f>IFERROR(Table1[[#This Row],[اجمالى وقت التشغيل بالدقايق]]-Table1[[#This Row],[اجمالى وقت التوقف بالدقيقة]],"0")</f>
        <v>-60</v>
      </c>
      <c r="X320" s="11">
        <f>IFERROR((Table1[[#This Row],[كمية الأنتاج بالقطعة]]*Table1[[#This Row],[الزمن المعيارى لانتاج القطعة الواحدة بالدقيقة]])/W320,0%)</f>
        <v>0</v>
      </c>
      <c r="Y320" s="12"/>
      <c r="Z320" s="4"/>
      <c r="AA320" s="13">
        <f>IFERROR(Table1[[#This Row],[كمية الأنتاج بالقطعة]]/(Table1[[#This Row],[كمية الأنتاج بالقطعة]]+Z320+Y320),"")</f>
        <v>1</v>
      </c>
      <c r="AB320" s="4"/>
      <c r="AC320" s="51"/>
    </row>
    <row r="321" spans="1:29" s="20" customFormat="1" ht="15.75" hidden="1" customHeight="1">
      <c r="A321" s="50">
        <v>43529</v>
      </c>
      <c r="B321" s="3">
        <v>5291</v>
      </c>
      <c r="C321" s="4" t="str">
        <f>IFERROR(VLOOKUP(B321,المنتجات!$A:$B,2,0),"")</f>
        <v/>
      </c>
      <c r="D321" s="4" t="str">
        <f>IFERROR(VLOOKUP(B321,المنتجات!$A:$C,3,0),"")</f>
        <v/>
      </c>
      <c r="E321" s="5">
        <v>32</v>
      </c>
      <c r="F321" s="4">
        <f>IFERROR(VLOOKUP(E321,العاملين!$A$1:$C$80,2,0),"")</f>
        <v>0</v>
      </c>
      <c r="G321" s="4">
        <f>IFERROR(VLOOKUP(Table1[[#This Row],[كود العامل]],العاملين!$A:$C,3,FALSE),"")</f>
        <v>0</v>
      </c>
      <c r="H321" s="5">
        <v>60</v>
      </c>
      <c r="I321" s="6" t="str">
        <f>IFERROR(VLOOKUP(Table1[[#This Row],[كود الصنف]],المنتجات!$D:$E,2,0),"")</f>
        <v/>
      </c>
      <c r="J321" s="6" t="str">
        <f>IFERROR(VLOOKUP(H321,المنتجات!$D:$G,4,0),"")</f>
        <v/>
      </c>
      <c r="K321" s="7">
        <v>2000</v>
      </c>
      <c r="L321" s="7"/>
      <c r="M321" s="8" t="e">
        <f>IF(VLOOKUP(Table1[[#This Row],[كود الصنف]],المنتجات!$D:$K,8,0)=0,"",(VLOOKUP(Table1[[#This Row],[كود الصنف]],المنتجات!$D:$K,8,0)))</f>
        <v>#N/A</v>
      </c>
      <c r="N321" s="7">
        <f>IFERROR((Table1[[#This Row],[كمية الخامات بالكيلو]]/Table1[[#This Row],[وزن القطعة]])-Table1[[#This Row],[كمية الأنتاج بالقطعة]],0)</f>
        <v>0</v>
      </c>
      <c r="O321" s="9" t="s">
        <v>51</v>
      </c>
      <c r="P321" s="26">
        <f>IFERROR(VLOOKUP(Table1[[#This Row],[كود العامل]],العاملين!$A$1:$D$100,4,0),"")</f>
        <v>0</v>
      </c>
      <c r="Q321" s="5">
        <f>IF(Table1[[#This Row],[كود العامل]]&gt;0,60,"")</f>
        <v>60</v>
      </c>
      <c r="R321" s="10"/>
      <c r="S321" s="10">
        <v>10</v>
      </c>
      <c r="T321" s="10">
        <v>10</v>
      </c>
      <c r="U321" s="10"/>
      <c r="V321" s="10">
        <f t="shared" si="4"/>
        <v>80</v>
      </c>
      <c r="W321" s="10">
        <f>IFERROR(Table1[[#This Row],[اجمالى وقت التشغيل بالدقايق]]-Table1[[#This Row],[اجمالى وقت التوقف بالدقيقة]],"0")</f>
        <v>-80</v>
      </c>
      <c r="X321" s="11">
        <f>IFERROR((Table1[[#This Row],[كمية الأنتاج بالقطعة]]*Table1[[#This Row],[الزمن المعيارى لانتاج القطعة الواحدة بالدقيقة]])/W321,0%)</f>
        <v>0</v>
      </c>
      <c r="Y321" s="12"/>
      <c r="Z321" s="4"/>
      <c r="AA321" s="13">
        <f>IFERROR(Table1[[#This Row],[كمية الأنتاج بالقطعة]]/(Table1[[#This Row],[كمية الأنتاج بالقطعة]]+Z321+Y321),"")</f>
        <v>1</v>
      </c>
      <c r="AB321" s="4"/>
      <c r="AC321" s="51"/>
    </row>
    <row r="322" spans="1:29" s="20" customFormat="1" ht="15.75" hidden="1" customHeight="1">
      <c r="A322" s="50">
        <v>43529</v>
      </c>
      <c r="B322" s="3">
        <v>5300</v>
      </c>
      <c r="C322" s="4" t="str">
        <f>IFERROR(VLOOKUP(B322,المنتجات!$A:$B,2,0),"")</f>
        <v/>
      </c>
      <c r="D322" s="4" t="str">
        <f>IFERROR(VLOOKUP(B322,المنتجات!$A:$C,3,0),"")</f>
        <v/>
      </c>
      <c r="E322" s="5">
        <v>28</v>
      </c>
      <c r="F322" s="4">
        <f>IFERROR(VLOOKUP(E322,العاملين!$A$1:$C$80,2,0),"")</f>
        <v>0</v>
      </c>
      <c r="G322" s="4">
        <f>IFERROR(VLOOKUP(Table1[[#This Row],[كود العامل]],العاملين!$A:$C,3,FALSE),"")</f>
        <v>0</v>
      </c>
      <c r="H322" s="5">
        <v>60</v>
      </c>
      <c r="I322" s="6" t="str">
        <f>IFERROR(VLOOKUP(Table1[[#This Row],[كود الصنف]],المنتجات!$D:$E,2,0),"")</f>
        <v/>
      </c>
      <c r="J322" s="6" t="str">
        <f>IFERROR(VLOOKUP(H322,المنتجات!$D:$G,4,0),"")</f>
        <v/>
      </c>
      <c r="K322" s="7">
        <v>2000</v>
      </c>
      <c r="L322" s="7"/>
      <c r="M322" s="8" t="e">
        <f>IF(VLOOKUP(Table1[[#This Row],[كود الصنف]],المنتجات!$D:$K,8,0)=0,"",(VLOOKUP(Table1[[#This Row],[كود الصنف]],المنتجات!$D:$K,8,0)))</f>
        <v>#N/A</v>
      </c>
      <c r="N322" s="7">
        <f>IFERROR((Table1[[#This Row],[كمية الخامات بالكيلو]]/Table1[[#This Row],[وزن القطعة]])-Table1[[#This Row],[كمية الأنتاج بالقطعة]],0)</f>
        <v>0</v>
      </c>
      <c r="O322" s="9" t="s">
        <v>51</v>
      </c>
      <c r="P322" s="26">
        <f>IFERROR(VLOOKUP(Table1[[#This Row],[كود العامل]],العاملين!$A$1:$D$100,4,0),"")</f>
        <v>0</v>
      </c>
      <c r="Q322" s="5">
        <f>IF(Table1[[#This Row],[كود العامل]]&gt;0,60,"")</f>
        <v>60</v>
      </c>
      <c r="R322" s="10"/>
      <c r="S322" s="10">
        <v>10</v>
      </c>
      <c r="T322" s="10">
        <v>10</v>
      </c>
      <c r="U322" s="10"/>
      <c r="V322" s="10">
        <f t="shared" ref="V322:V385" si="5">SUM(Q322:U322)</f>
        <v>80</v>
      </c>
      <c r="W322" s="10">
        <f>IFERROR(Table1[[#This Row],[اجمالى وقت التشغيل بالدقايق]]-Table1[[#This Row],[اجمالى وقت التوقف بالدقيقة]],"0")</f>
        <v>-80</v>
      </c>
      <c r="X322" s="11">
        <f>IFERROR((Table1[[#This Row],[كمية الأنتاج بالقطعة]]*Table1[[#This Row],[الزمن المعيارى لانتاج القطعة الواحدة بالدقيقة]])/W322,0%)</f>
        <v>0</v>
      </c>
      <c r="Y322" s="12"/>
      <c r="Z322" s="4"/>
      <c r="AA322" s="13">
        <f>IFERROR(Table1[[#This Row],[كمية الأنتاج بالقطعة]]/(Table1[[#This Row],[كمية الأنتاج بالقطعة]]+Z322+Y322),"")</f>
        <v>1</v>
      </c>
      <c r="AB322" s="4"/>
      <c r="AC322" s="51"/>
    </row>
    <row r="323" spans="1:29" s="20" customFormat="1" ht="15.75" hidden="1" customHeight="1">
      <c r="A323" s="50">
        <v>43529</v>
      </c>
      <c r="B323" s="3">
        <v>5301</v>
      </c>
      <c r="C323" s="4" t="str">
        <f>IFERROR(VLOOKUP(B323,المنتجات!$A:$B,2,0),"")</f>
        <v/>
      </c>
      <c r="D323" s="4" t="str">
        <f>IFERROR(VLOOKUP(B323,المنتجات!$A:$C,3,0),"")</f>
        <v/>
      </c>
      <c r="E323" s="5">
        <v>44</v>
      </c>
      <c r="F323" s="4">
        <f>IFERROR(VLOOKUP(E323,العاملين!$A$1:$C$80,2,0),"")</f>
        <v>0</v>
      </c>
      <c r="G323" s="4">
        <f>IFERROR(VLOOKUP(Table1[[#This Row],[كود العامل]],العاملين!$A:$C,3,FALSE),"")</f>
        <v>0</v>
      </c>
      <c r="H323" s="5">
        <v>62</v>
      </c>
      <c r="I323" s="6" t="str">
        <f>IFERROR(VLOOKUP(Table1[[#This Row],[كود الصنف]],المنتجات!$D:$E,2,0),"")</f>
        <v/>
      </c>
      <c r="J323" s="6" t="str">
        <f>IFERROR(VLOOKUP(H323,المنتجات!$D:$G,4,0),"")</f>
        <v/>
      </c>
      <c r="K323" s="7">
        <v>1300</v>
      </c>
      <c r="L323" s="7"/>
      <c r="M323" s="8" t="e">
        <f>IF(VLOOKUP(Table1[[#This Row],[كود الصنف]],المنتجات!$D:$K,8,0)=0,"",(VLOOKUP(Table1[[#This Row],[كود الصنف]],المنتجات!$D:$K,8,0)))</f>
        <v>#N/A</v>
      </c>
      <c r="N323" s="7">
        <f>IFERROR((Table1[[#This Row],[كمية الخامات بالكيلو]]/Table1[[#This Row],[وزن القطعة]])-Table1[[#This Row],[كمية الأنتاج بالقطعة]],0)</f>
        <v>0</v>
      </c>
      <c r="O323" s="9" t="s">
        <v>51</v>
      </c>
      <c r="P323" s="26">
        <f>IFERROR(VLOOKUP(Table1[[#This Row],[كود العامل]],العاملين!$A$1:$D$100,4,0),"")</f>
        <v>0</v>
      </c>
      <c r="Q323" s="5">
        <f>IF(Table1[[#This Row],[كود العامل]]&gt;0,60,"")</f>
        <v>60</v>
      </c>
      <c r="R323" s="10"/>
      <c r="S323" s="10"/>
      <c r="T323" s="10"/>
      <c r="U323" s="10"/>
      <c r="V323" s="10">
        <f t="shared" si="5"/>
        <v>60</v>
      </c>
      <c r="W323" s="10">
        <f>IFERROR(Table1[[#This Row],[اجمالى وقت التشغيل بالدقايق]]-Table1[[#This Row],[اجمالى وقت التوقف بالدقيقة]],"0")</f>
        <v>-60</v>
      </c>
      <c r="X323" s="11">
        <f>IFERROR((Table1[[#This Row],[كمية الأنتاج بالقطعة]]*Table1[[#This Row],[الزمن المعيارى لانتاج القطعة الواحدة بالدقيقة]])/W323,0%)</f>
        <v>0</v>
      </c>
      <c r="Y323" s="12"/>
      <c r="Z323" s="4"/>
      <c r="AA323" s="13">
        <f>IFERROR(Table1[[#This Row],[كمية الأنتاج بالقطعة]]/(Table1[[#This Row],[كمية الأنتاج بالقطعة]]+Z323+Y323),"")</f>
        <v>1</v>
      </c>
      <c r="AB323" s="4"/>
      <c r="AC323" s="51"/>
    </row>
    <row r="324" spans="1:29" s="20" customFormat="1" ht="15.75" hidden="1" customHeight="1">
      <c r="A324" s="50">
        <v>43529</v>
      </c>
      <c r="B324" s="3">
        <v>5361</v>
      </c>
      <c r="C324" s="4" t="str">
        <f>IFERROR(VLOOKUP(B324,المنتجات!$A:$B,2,0),"")</f>
        <v/>
      </c>
      <c r="D324" s="4" t="str">
        <f>IFERROR(VLOOKUP(B324,المنتجات!$A:$C,3,0),"")</f>
        <v/>
      </c>
      <c r="E324" s="5">
        <v>7</v>
      </c>
      <c r="F324" s="4">
        <f>IFERROR(VLOOKUP(E324,العاملين!$A$1:$C$80,2,0),"")</f>
        <v>0</v>
      </c>
      <c r="G324" s="4">
        <f>IFERROR(VLOOKUP(Table1[[#This Row],[كود العامل]],العاملين!$A:$C,3,FALSE),"")</f>
        <v>0</v>
      </c>
      <c r="H324" s="5">
        <v>91</v>
      </c>
      <c r="I324" s="6" t="str">
        <f>IFERROR(VLOOKUP(Table1[[#This Row],[كود الصنف]],المنتجات!$D:$E,2,0),"")</f>
        <v/>
      </c>
      <c r="J324" s="6" t="str">
        <f>IFERROR(VLOOKUP(H324,المنتجات!$D:$G,4,0),"")</f>
        <v/>
      </c>
      <c r="K324" s="7">
        <v>34800</v>
      </c>
      <c r="L324" s="7"/>
      <c r="M324" s="8" t="e">
        <f>IF(VLOOKUP(Table1[[#This Row],[كود الصنف]],المنتجات!$D:$K,8,0)=0,"",(VLOOKUP(Table1[[#This Row],[كود الصنف]],المنتجات!$D:$K,8,0)))</f>
        <v>#N/A</v>
      </c>
      <c r="N324" s="7">
        <f>IFERROR((Table1[[#This Row],[كمية الخامات بالكيلو]]/Table1[[#This Row],[وزن القطعة]])-Table1[[#This Row],[كمية الأنتاج بالقطعة]],0)</f>
        <v>0</v>
      </c>
      <c r="O324" s="9" t="s">
        <v>51</v>
      </c>
      <c r="P324" s="26">
        <f>IFERROR(VLOOKUP(Table1[[#This Row],[كود العامل]],العاملين!$A$1:$D$100,4,0),"")</f>
        <v>0</v>
      </c>
      <c r="Q324" s="5">
        <f>IF(Table1[[#This Row],[كود العامل]]&gt;0,60,"")</f>
        <v>60</v>
      </c>
      <c r="R324" s="10"/>
      <c r="S324" s="10"/>
      <c r="T324" s="10"/>
      <c r="U324" s="10"/>
      <c r="V324" s="10">
        <f t="shared" si="5"/>
        <v>60</v>
      </c>
      <c r="W324" s="10">
        <f>IFERROR(Table1[[#This Row],[اجمالى وقت التشغيل بالدقايق]]-Table1[[#This Row],[اجمالى وقت التوقف بالدقيقة]],"0")</f>
        <v>-60</v>
      </c>
      <c r="X324" s="11">
        <f>IFERROR((Table1[[#This Row],[كمية الأنتاج بالقطعة]]*Table1[[#This Row],[الزمن المعيارى لانتاج القطعة الواحدة بالدقيقة]])/W324,0%)</f>
        <v>0</v>
      </c>
      <c r="Y324" s="12"/>
      <c r="Z324" s="4"/>
      <c r="AA324" s="13">
        <f>IFERROR(Table1[[#This Row],[كمية الأنتاج بالقطعة]]/(Table1[[#This Row],[كمية الأنتاج بالقطعة]]+Z324+Y324),"")</f>
        <v>1</v>
      </c>
      <c r="AB324" s="4" t="s">
        <v>118</v>
      </c>
      <c r="AC324" s="51"/>
    </row>
    <row r="325" spans="1:29" s="20" customFormat="1" ht="15.75" hidden="1" customHeight="1">
      <c r="A325" s="50">
        <v>43529</v>
      </c>
      <c r="B325" s="3">
        <v>5361</v>
      </c>
      <c r="C325" s="4" t="str">
        <f>IFERROR(VLOOKUP(B325,المنتجات!$A:$B,2,0),"")</f>
        <v/>
      </c>
      <c r="D325" s="4" t="str">
        <f>IFERROR(VLOOKUP(B325,المنتجات!$A:$C,3,0),"")</f>
        <v/>
      </c>
      <c r="E325" s="5">
        <v>3</v>
      </c>
      <c r="F325" s="4">
        <f>IFERROR(VLOOKUP(E325,العاملين!$A$1:$C$80,2,0),"")</f>
        <v>0</v>
      </c>
      <c r="G325" s="4">
        <f>IFERROR(VLOOKUP(Table1[[#This Row],[كود العامل]],العاملين!$A:$C,3,FALSE),"")</f>
        <v>0</v>
      </c>
      <c r="H325" s="5">
        <v>91</v>
      </c>
      <c r="I325" s="6" t="str">
        <f>IFERROR(VLOOKUP(Table1[[#This Row],[كود الصنف]],المنتجات!$D:$E,2,0),"")</f>
        <v/>
      </c>
      <c r="J325" s="6" t="str">
        <f>IFERROR(VLOOKUP(H325,المنتجات!$D:$G,4,0),"")</f>
        <v/>
      </c>
      <c r="K325" s="7">
        <v>34800</v>
      </c>
      <c r="L325" s="7"/>
      <c r="M325" s="8" t="e">
        <f>IF(VLOOKUP(Table1[[#This Row],[كود الصنف]],المنتجات!$D:$K,8,0)=0,"",(VLOOKUP(Table1[[#This Row],[كود الصنف]],المنتجات!$D:$K,8,0)))</f>
        <v>#N/A</v>
      </c>
      <c r="N325" s="7">
        <f>IFERROR((Table1[[#This Row],[كمية الخامات بالكيلو]]/Table1[[#This Row],[وزن القطعة]])-Table1[[#This Row],[كمية الأنتاج بالقطعة]],0)</f>
        <v>0</v>
      </c>
      <c r="O325" s="9" t="s">
        <v>51</v>
      </c>
      <c r="P325" s="26">
        <f>IFERROR(VLOOKUP(Table1[[#This Row],[كود العامل]],العاملين!$A$1:$D$100,4,0),"")</f>
        <v>0</v>
      </c>
      <c r="Q325" s="5">
        <f>IF(Table1[[#This Row],[كود العامل]]&gt;0,60,"")</f>
        <v>60</v>
      </c>
      <c r="R325" s="10"/>
      <c r="S325" s="10"/>
      <c r="T325" s="10"/>
      <c r="U325" s="10"/>
      <c r="V325" s="10">
        <f t="shared" si="5"/>
        <v>60</v>
      </c>
      <c r="W325" s="10">
        <f>IFERROR(Table1[[#This Row],[اجمالى وقت التشغيل بالدقايق]]-Table1[[#This Row],[اجمالى وقت التوقف بالدقيقة]],"0")</f>
        <v>-60</v>
      </c>
      <c r="X325" s="11">
        <f>IFERROR((Table1[[#This Row],[كمية الأنتاج بالقطعة]]*Table1[[#This Row],[الزمن المعيارى لانتاج القطعة الواحدة بالدقيقة]])/W325,0%)</f>
        <v>0</v>
      </c>
      <c r="Y325" s="12"/>
      <c r="Z325" s="4"/>
      <c r="AA325" s="13">
        <f>IFERROR(Table1[[#This Row],[كمية الأنتاج بالقطعة]]/(Table1[[#This Row],[كمية الأنتاج بالقطعة]]+Z325+Y325),"")</f>
        <v>1</v>
      </c>
      <c r="AB325" s="4" t="s">
        <v>118</v>
      </c>
      <c r="AC325" s="51"/>
    </row>
    <row r="326" spans="1:29" s="20" customFormat="1" ht="15.75" hidden="1" customHeight="1">
      <c r="A326" s="50">
        <v>43529</v>
      </c>
      <c r="B326" s="3">
        <v>5361</v>
      </c>
      <c r="C326" s="4" t="str">
        <f>IFERROR(VLOOKUP(B326,المنتجات!$A:$B,2,0),"")</f>
        <v/>
      </c>
      <c r="D326" s="4" t="str">
        <f>IFERROR(VLOOKUP(B326,المنتجات!$A:$C,3,0),"")</f>
        <v/>
      </c>
      <c r="E326" s="5">
        <v>4</v>
      </c>
      <c r="F326" s="4">
        <f>IFERROR(VLOOKUP(Table1[[#This Row],[كود العامل]],العاملين!A:C,2,0),"")</f>
        <v>0</v>
      </c>
      <c r="G326" s="16">
        <f>IFERROR(VLOOKUP(Table1[[#This Row],[كود العامل]],العاملين!$A$1:$C$100,3,FALSE),"")</f>
        <v>0</v>
      </c>
      <c r="H326" s="5">
        <v>91</v>
      </c>
      <c r="I326" s="6" t="str">
        <f>IFERROR(VLOOKUP(Table1[[#This Row],[كود الصنف]],المنتجات!$D:$E,2,0),"")</f>
        <v/>
      </c>
      <c r="J326" s="6" t="str">
        <f>IFERROR(VLOOKUP(H326,المنتجات!$D:$G,4,0),"")</f>
        <v/>
      </c>
      <c r="K326" s="7">
        <v>34800</v>
      </c>
      <c r="L326" s="7"/>
      <c r="M326" s="8" t="e">
        <f>IF(VLOOKUP(Table1[[#This Row],[كود الصنف]],المنتجات!$D:$K,8,0)=0,"",(VLOOKUP(Table1[[#This Row],[كود الصنف]],المنتجات!$D:$K,8,0)))</f>
        <v>#N/A</v>
      </c>
      <c r="N326" s="7">
        <f>IFERROR((Table1[[#This Row],[كمية الخامات بالكيلو]]/Table1[[#This Row],[وزن القطعة]])-Table1[[#This Row],[كمية الأنتاج بالقطعة]],0)</f>
        <v>0</v>
      </c>
      <c r="O326" s="9" t="s">
        <v>51</v>
      </c>
      <c r="P326" s="26">
        <f>IFERROR(VLOOKUP(Table1[[#This Row],[كود العامل]],العاملين!$A$1:$D$100,4,0),"")</f>
        <v>0</v>
      </c>
      <c r="Q326" s="5">
        <f>IF(Table1[[#This Row],[كود العامل]]&gt;0,60,"")</f>
        <v>60</v>
      </c>
      <c r="R326" s="10"/>
      <c r="S326" s="10"/>
      <c r="T326" s="10"/>
      <c r="U326" s="10"/>
      <c r="V326" s="10">
        <f t="shared" si="5"/>
        <v>60</v>
      </c>
      <c r="W326" s="10">
        <f>IFERROR(Table1[[#This Row],[اجمالى وقت التشغيل بالدقايق]]-Table1[[#This Row],[اجمالى وقت التوقف بالدقيقة]],"0")</f>
        <v>-60</v>
      </c>
      <c r="X326" s="11">
        <f>IFERROR((Table1[[#This Row],[كمية الأنتاج بالقطعة]]*Table1[[#This Row],[الزمن المعيارى لانتاج القطعة الواحدة بالدقيقة]])/W326,0%)</f>
        <v>0</v>
      </c>
      <c r="Y326" s="12"/>
      <c r="Z326" s="4"/>
      <c r="AA326" s="13">
        <f>IFERROR(Table1[[#This Row],[كمية الأنتاج بالقطعة]]/(Table1[[#This Row],[كمية الأنتاج بالقطعة]]+Z326+Y326),"")</f>
        <v>1</v>
      </c>
      <c r="AB326" s="4" t="s">
        <v>118</v>
      </c>
      <c r="AC326" s="51"/>
    </row>
    <row r="327" spans="1:29" s="20" customFormat="1" ht="15.75" hidden="1" customHeight="1">
      <c r="A327" s="50">
        <v>43529</v>
      </c>
      <c r="B327" s="3">
        <v>5361</v>
      </c>
      <c r="C327" s="4" t="str">
        <f>IFERROR(VLOOKUP(B327,المنتجات!$A:$B,2,0),"")</f>
        <v/>
      </c>
      <c r="D327" s="4" t="str">
        <f>IFERROR(VLOOKUP(B327,المنتجات!$A:$C,3,0),"")</f>
        <v/>
      </c>
      <c r="E327" s="5">
        <v>48</v>
      </c>
      <c r="F327" s="4">
        <f>IFERROR(VLOOKUP(Table1[[#This Row],[كود العامل]],العاملين!A:C,2,0),"")</f>
        <v>0</v>
      </c>
      <c r="G327" s="16">
        <f>IFERROR(VLOOKUP(Table1[[#This Row],[كود العامل]],العاملين!$A$1:$C$100,3,FALSE),"")</f>
        <v>0</v>
      </c>
      <c r="H327" s="5">
        <v>91</v>
      </c>
      <c r="I327" s="6" t="str">
        <f>IFERROR(VLOOKUP(Table1[[#This Row],[كود الصنف]],المنتجات!$D:$E,2,0),"")</f>
        <v/>
      </c>
      <c r="J327" s="6" t="str">
        <f>IFERROR(VLOOKUP(H327,المنتجات!$D:$G,4,0),"")</f>
        <v/>
      </c>
      <c r="K327" s="7">
        <v>34800</v>
      </c>
      <c r="L327" s="7"/>
      <c r="M327" s="8" t="e">
        <f>IF(VLOOKUP(Table1[[#This Row],[كود الصنف]],المنتجات!$D:$K,8,0)=0,"",(VLOOKUP(Table1[[#This Row],[كود الصنف]],المنتجات!$D:$K,8,0)))</f>
        <v>#N/A</v>
      </c>
      <c r="N327" s="7">
        <f>IFERROR((Table1[[#This Row],[كمية الخامات بالكيلو]]/Table1[[#This Row],[وزن القطعة]])-Table1[[#This Row],[كمية الأنتاج بالقطعة]],0)</f>
        <v>0</v>
      </c>
      <c r="O327" s="9" t="s">
        <v>51</v>
      </c>
      <c r="P327" s="26">
        <f>IFERROR(VLOOKUP(Table1[[#This Row],[كود العامل]],العاملين!$A$1:$D$100,4,0),"")</f>
        <v>0</v>
      </c>
      <c r="Q327" s="5">
        <f>IF(Table1[[#This Row],[كود العامل]]&gt;0,60,"")</f>
        <v>60</v>
      </c>
      <c r="R327" s="10"/>
      <c r="S327" s="10"/>
      <c r="T327" s="10"/>
      <c r="U327" s="10"/>
      <c r="V327" s="10">
        <f t="shared" si="5"/>
        <v>60</v>
      </c>
      <c r="W327" s="10">
        <f>IFERROR(Table1[[#This Row],[اجمالى وقت التشغيل بالدقايق]]-Table1[[#This Row],[اجمالى وقت التوقف بالدقيقة]],"0")</f>
        <v>-60</v>
      </c>
      <c r="X327" s="11">
        <f>IFERROR((Table1[[#This Row],[كمية الأنتاج بالقطعة]]*Table1[[#This Row],[الزمن المعيارى لانتاج القطعة الواحدة بالدقيقة]])/W327,0%)</f>
        <v>0</v>
      </c>
      <c r="Y327" s="12"/>
      <c r="Z327" s="4"/>
      <c r="AA327" s="13">
        <f>IFERROR(Table1[[#This Row],[كمية الأنتاج بالقطعة]]/(Table1[[#This Row],[كمية الأنتاج بالقطعة]]+Z327+Y327),"")</f>
        <v>1</v>
      </c>
      <c r="AB327" s="4" t="s">
        <v>118</v>
      </c>
      <c r="AC327" s="51"/>
    </row>
    <row r="328" spans="1:29" s="20" customFormat="1" ht="15.75" hidden="1" customHeight="1">
      <c r="A328" s="50">
        <v>43529</v>
      </c>
      <c r="B328" s="3">
        <v>5380</v>
      </c>
      <c r="C328" s="4" t="str">
        <f>IFERROR(VLOOKUP(B328,المنتجات!$A:$B,2,0),"")</f>
        <v/>
      </c>
      <c r="D328" s="4" t="str">
        <f>IFERROR(VLOOKUP(B328,المنتجات!$A:$C,3,0),"")</f>
        <v/>
      </c>
      <c r="E328" s="5">
        <v>27</v>
      </c>
      <c r="F328" s="4">
        <f>IFERROR(VLOOKUP(E328,العاملين!$A$1:$C$80,2,0),"")</f>
        <v>0</v>
      </c>
      <c r="G328" s="4">
        <f>IFERROR(VLOOKUP(Table1[[#This Row],[كود العامل]],العاملين!$A:$C,3,FALSE),"")</f>
        <v>0</v>
      </c>
      <c r="H328" s="5">
        <v>106</v>
      </c>
      <c r="I328" s="6" t="str">
        <f>IFERROR(VLOOKUP(Table1[[#This Row],[كود الصنف]],المنتجات!$D:$E,2,0),"")</f>
        <v/>
      </c>
      <c r="J328" s="6" t="str">
        <f>IFERROR(VLOOKUP(H328,المنتجات!$D:$G,4,0),"")</f>
        <v/>
      </c>
      <c r="K328" s="7">
        <v>8000</v>
      </c>
      <c r="L328" s="7"/>
      <c r="M328" s="8" t="e">
        <f>IF(VLOOKUP(Table1[[#This Row],[كود الصنف]],المنتجات!$D:$K,8,0)=0,"",(VLOOKUP(Table1[[#This Row],[كود الصنف]],المنتجات!$D:$K,8,0)))</f>
        <v>#N/A</v>
      </c>
      <c r="N328" s="7">
        <f>IFERROR((Table1[[#This Row],[كمية الخامات بالكيلو]]/Table1[[#This Row],[وزن القطعة]])-Table1[[#This Row],[كمية الأنتاج بالقطعة]],0)</f>
        <v>0</v>
      </c>
      <c r="O328" s="9" t="s">
        <v>51</v>
      </c>
      <c r="P328" s="26">
        <f>IFERROR(VLOOKUP(Table1[[#This Row],[كود العامل]],العاملين!$A$1:$D$100,4,0),"")</f>
        <v>0</v>
      </c>
      <c r="Q328" s="5">
        <f>IF(Table1[[#This Row],[كود العامل]]&gt;0,60,"")</f>
        <v>60</v>
      </c>
      <c r="R328" s="10">
        <v>60</v>
      </c>
      <c r="S328" s="10">
        <v>10</v>
      </c>
      <c r="T328" s="10">
        <v>10</v>
      </c>
      <c r="U328" s="10"/>
      <c r="V328" s="10">
        <f t="shared" si="5"/>
        <v>140</v>
      </c>
      <c r="W328" s="10">
        <f>IFERROR(Table1[[#This Row],[اجمالى وقت التشغيل بالدقايق]]-Table1[[#This Row],[اجمالى وقت التوقف بالدقيقة]],"0")</f>
        <v>-140</v>
      </c>
      <c r="X328" s="11">
        <f>IFERROR((Table1[[#This Row],[كمية الأنتاج بالقطعة]]*Table1[[#This Row],[الزمن المعيارى لانتاج القطعة الواحدة بالدقيقة]])/W328,0%)</f>
        <v>0</v>
      </c>
      <c r="Y328" s="12"/>
      <c r="Z328" s="4"/>
      <c r="AA328" s="13">
        <f>IFERROR(Table1[[#This Row],[كمية الأنتاج بالقطعة]]/(Table1[[#This Row],[كمية الأنتاج بالقطعة]]+Z328+Y328),"")</f>
        <v>1</v>
      </c>
      <c r="AB328" s="4" t="s">
        <v>57</v>
      </c>
      <c r="AC328" s="51"/>
    </row>
    <row r="329" spans="1:29" s="20" customFormat="1" ht="15.75" hidden="1" customHeight="1">
      <c r="A329" s="50">
        <v>43530</v>
      </c>
      <c r="B329" s="3">
        <v>5201</v>
      </c>
      <c r="C329" s="4" t="str">
        <f>IFERROR(VLOOKUP(B329,المنتجات!$A:$B,2,0),"")</f>
        <v/>
      </c>
      <c r="D329" s="4" t="str">
        <f>IFERROR(VLOOKUP(B329,المنتجات!$A:$C,3,0),"")</f>
        <v/>
      </c>
      <c r="E329" s="5">
        <v>15</v>
      </c>
      <c r="F329" s="4">
        <f>IFERROR(VLOOKUP(E329,العاملين!$A$1:$C$80,2,0),"")</f>
        <v>0</v>
      </c>
      <c r="G329" s="4">
        <f>IFERROR(VLOOKUP(Table1[[#This Row],[كود العامل]],العاملين!$A:$C,3,FALSE),"")</f>
        <v>0</v>
      </c>
      <c r="H329" s="5">
        <v>1</v>
      </c>
      <c r="I329" s="6" t="str">
        <f>IFERROR(VLOOKUP(Table1[[#This Row],[كود الصنف]],المنتجات!$D:$E,2,0),"")</f>
        <v/>
      </c>
      <c r="J329" s="6" t="str">
        <f>IFERROR(VLOOKUP(H329,المنتجات!$D:$G,4,0),"")</f>
        <v/>
      </c>
      <c r="K329" s="7">
        <v>196</v>
      </c>
      <c r="L329" s="7"/>
      <c r="M329" s="8" t="e">
        <f>IF(VLOOKUP(Table1[[#This Row],[كود الصنف]],المنتجات!$D:$K,8,0)=0,"",(VLOOKUP(Table1[[#This Row],[كود الصنف]],المنتجات!$D:$K,8,0)))</f>
        <v>#N/A</v>
      </c>
      <c r="N329" s="7">
        <f>IFERROR((Table1[[#This Row],[كمية الخامات بالكيلو]]/Table1[[#This Row],[وزن القطعة]])-Table1[[#This Row],[كمية الأنتاج بالقطعة]],0)</f>
        <v>0</v>
      </c>
      <c r="O329" s="9" t="s">
        <v>1</v>
      </c>
      <c r="P329" s="26">
        <f>IFERROR(VLOOKUP(Table1[[#This Row],[كود العامل]],العاملين!$A$1:$D$100,4,0),"")</f>
        <v>0</v>
      </c>
      <c r="Q329" s="5">
        <f>IF(Table1[[#This Row],[كود العامل]]&gt;0,60,"")</f>
        <v>60</v>
      </c>
      <c r="R329" s="10"/>
      <c r="S329" s="10"/>
      <c r="T329" s="10"/>
      <c r="U329" s="10"/>
      <c r="V329" s="10">
        <f t="shared" si="5"/>
        <v>60</v>
      </c>
      <c r="W329" s="10">
        <f>IFERROR(Table1[[#This Row],[اجمالى وقت التشغيل بالدقايق]]-Table1[[#This Row],[اجمالى وقت التوقف بالدقيقة]],"0")</f>
        <v>-60</v>
      </c>
      <c r="X329" s="11">
        <f>IFERROR((Table1[[#This Row],[كمية الأنتاج بالقطعة]]*Table1[[#This Row],[الزمن المعيارى لانتاج القطعة الواحدة بالدقيقة]])/W329,0%)</f>
        <v>0</v>
      </c>
      <c r="Y329" s="12"/>
      <c r="Z329" s="4"/>
      <c r="AA329" s="13">
        <f>IFERROR(Table1[[#This Row],[كمية الأنتاج بالقطعة]]/(Table1[[#This Row],[كمية الأنتاج بالقطعة]]+Z329+Y329),"")</f>
        <v>1</v>
      </c>
      <c r="AB329" s="4"/>
      <c r="AC329" s="51"/>
    </row>
    <row r="330" spans="1:29" s="20" customFormat="1" ht="15.75" hidden="1" customHeight="1">
      <c r="A330" s="50">
        <v>43530</v>
      </c>
      <c r="B330" s="3">
        <v>5201</v>
      </c>
      <c r="C330" s="4" t="str">
        <f>IFERROR(VLOOKUP(B330,المنتجات!$A:$B,2,0),"")</f>
        <v/>
      </c>
      <c r="D330" s="4" t="str">
        <f>IFERROR(VLOOKUP(B330,المنتجات!$A:$C,3,0),"")</f>
        <v/>
      </c>
      <c r="E330" s="5">
        <v>16</v>
      </c>
      <c r="F330" s="4">
        <f>IFERROR(VLOOKUP(E330,العاملين!$A$1:$C$80,2,0),"")</f>
        <v>0</v>
      </c>
      <c r="G330" s="4">
        <f>IFERROR(VLOOKUP(Table1[[#This Row],[كود العامل]],العاملين!$A:$C,3,FALSE),"")</f>
        <v>0</v>
      </c>
      <c r="H330" s="5">
        <v>1</v>
      </c>
      <c r="I330" s="6" t="str">
        <f>IFERROR(VLOOKUP(Table1[[#This Row],[كود الصنف]],المنتجات!$D:$E,2,0),"")</f>
        <v/>
      </c>
      <c r="J330" s="6" t="str">
        <f>IFERROR(VLOOKUP(H330,المنتجات!$D:$G,4,0),"")</f>
        <v/>
      </c>
      <c r="K330" s="7">
        <v>160</v>
      </c>
      <c r="L330" s="7"/>
      <c r="M330" s="8" t="e">
        <f>IF(VLOOKUP(Table1[[#This Row],[كود الصنف]],المنتجات!$D:$K,8,0)=0,"",(VLOOKUP(Table1[[#This Row],[كود الصنف]],المنتجات!$D:$K,8,0)))</f>
        <v>#N/A</v>
      </c>
      <c r="N330" s="7">
        <f>IFERROR((Table1[[#This Row],[كمية الخامات بالكيلو]]/Table1[[#This Row],[وزن القطعة]])-Table1[[#This Row],[كمية الأنتاج بالقطعة]],0)</f>
        <v>0</v>
      </c>
      <c r="O330" s="9" t="s">
        <v>51</v>
      </c>
      <c r="P330" s="26">
        <f>IFERROR(VLOOKUP(Table1[[#This Row],[كود العامل]],العاملين!$A$1:$D$100,4,0),"")</f>
        <v>0</v>
      </c>
      <c r="Q330" s="5">
        <f>IF(Table1[[#This Row],[كود العامل]]&gt;0,60,"")</f>
        <v>60</v>
      </c>
      <c r="R330" s="10"/>
      <c r="S330" s="10">
        <v>10</v>
      </c>
      <c r="T330" s="10">
        <v>10</v>
      </c>
      <c r="U330" s="10"/>
      <c r="V330" s="10">
        <f t="shared" si="5"/>
        <v>80</v>
      </c>
      <c r="W330" s="10">
        <f>IFERROR(Table1[[#This Row],[اجمالى وقت التشغيل بالدقايق]]-Table1[[#This Row],[اجمالى وقت التوقف بالدقيقة]],"0")</f>
        <v>-80</v>
      </c>
      <c r="X330" s="11">
        <f>IFERROR((Table1[[#This Row],[كمية الأنتاج بالقطعة]]*Table1[[#This Row],[الزمن المعيارى لانتاج القطعة الواحدة بالدقيقة]])/W330,0%)</f>
        <v>0</v>
      </c>
      <c r="Y330" s="12"/>
      <c r="Z330" s="4"/>
      <c r="AA330" s="13">
        <f>IFERROR(Table1[[#This Row],[كمية الأنتاج بالقطعة]]/(Table1[[#This Row],[كمية الأنتاج بالقطعة]]+Z330+Y330),"")</f>
        <v>1</v>
      </c>
      <c r="AB330" s="4"/>
      <c r="AC330" s="51"/>
    </row>
    <row r="331" spans="1:29" s="20" customFormat="1" ht="15.75" hidden="1" customHeight="1">
      <c r="A331" s="50">
        <v>43530</v>
      </c>
      <c r="B331" s="3">
        <v>5203</v>
      </c>
      <c r="C331" s="4" t="str">
        <f>IFERROR(VLOOKUP(B331,المنتجات!$A:$B,2,0),"")</f>
        <v/>
      </c>
      <c r="D331" s="4" t="str">
        <f>IFERROR(VLOOKUP(B331,المنتجات!$A:$C,3,0),"")</f>
        <v/>
      </c>
      <c r="E331" s="5">
        <v>17</v>
      </c>
      <c r="F331" s="4">
        <f>IFERROR(VLOOKUP(E331,العاملين!$A$1:$C$80,2,0),"")</f>
        <v>0</v>
      </c>
      <c r="G331" s="4">
        <f>IFERROR(VLOOKUP(Table1[[#This Row],[كود العامل]],العاملين!$A:$C,3,FALSE),"")</f>
        <v>0</v>
      </c>
      <c r="H331" s="5">
        <v>10</v>
      </c>
      <c r="I331" s="6" t="str">
        <f>IFERROR(VLOOKUP(Table1[[#This Row],[كود الصنف]],المنتجات!$D:$E,2,0),"")</f>
        <v/>
      </c>
      <c r="J331" s="6" t="str">
        <f>IFERROR(VLOOKUP(H331,المنتجات!$D:$G,4,0),"")</f>
        <v/>
      </c>
      <c r="K331" s="7">
        <v>294</v>
      </c>
      <c r="L331" s="7"/>
      <c r="M331" s="8" t="e">
        <f>IF(VLOOKUP(Table1[[#This Row],[كود الصنف]],المنتجات!$D:$K,8,0)=0,"",(VLOOKUP(Table1[[#This Row],[كود الصنف]],المنتجات!$D:$K,8,0)))</f>
        <v>#N/A</v>
      </c>
      <c r="N331" s="7">
        <f>IFERROR((Table1[[#This Row],[كمية الخامات بالكيلو]]/Table1[[#This Row],[وزن القطعة]])-Table1[[#This Row],[كمية الأنتاج بالقطعة]],0)</f>
        <v>0</v>
      </c>
      <c r="O331" s="9" t="s">
        <v>51</v>
      </c>
      <c r="P331" s="26">
        <f>IFERROR(VLOOKUP(Table1[[#This Row],[كود العامل]],العاملين!$A$1:$D$100,4,0),"")</f>
        <v>0</v>
      </c>
      <c r="Q331" s="5">
        <f>IF(Table1[[#This Row],[كود العامل]]&gt;0,60,"")</f>
        <v>60</v>
      </c>
      <c r="R331" s="10"/>
      <c r="S331" s="10">
        <v>10</v>
      </c>
      <c r="T331" s="10">
        <v>10</v>
      </c>
      <c r="U331" s="10"/>
      <c r="V331" s="10">
        <f t="shared" si="5"/>
        <v>80</v>
      </c>
      <c r="W331" s="10">
        <f>IFERROR(Table1[[#This Row],[اجمالى وقت التشغيل بالدقايق]]-Table1[[#This Row],[اجمالى وقت التوقف بالدقيقة]],"0")</f>
        <v>-80</v>
      </c>
      <c r="X331" s="11">
        <f>IFERROR((Table1[[#This Row],[كمية الأنتاج بالقطعة]]*Table1[[#This Row],[الزمن المعيارى لانتاج القطعة الواحدة بالدقيقة]])/W331,0%)</f>
        <v>0</v>
      </c>
      <c r="Y331" s="12"/>
      <c r="Z331" s="4"/>
      <c r="AA331" s="13">
        <f>IFERROR(Table1[[#This Row],[كمية الأنتاج بالقطعة]]/(Table1[[#This Row],[كمية الأنتاج بالقطعة]]+Z331+Y331),"")</f>
        <v>1</v>
      </c>
      <c r="AB331" s="4"/>
      <c r="AC331" s="51"/>
    </row>
    <row r="332" spans="1:29" s="20" customFormat="1" ht="15.75" hidden="1" customHeight="1">
      <c r="A332" s="50">
        <v>43530</v>
      </c>
      <c r="B332" s="3">
        <v>5203</v>
      </c>
      <c r="C332" s="4" t="str">
        <f>IFERROR(VLOOKUP(B332,المنتجات!$A:$B,2,0),"")</f>
        <v/>
      </c>
      <c r="D332" s="4" t="str">
        <f>IFERROR(VLOOKUP(B332,المنتجات!$A:$C,3,0),"")</f>
        <v/>
      </c>
      <c r="E332" s="5">
        <v>9</v>
      </c>
      <c r="F332" s="4">
        <f>IFERROR(VLOOKUP(E332,العاملين!$A$1:$C$80,2,0),"")</f>
        <v>0</v>
      </c>
      <c r="G332" s="4">
        <f>IFERROR(VLOOKUP(Table1[[#This Row],[كود العامل]],العاملين!$A:$C,3,FALSE),"")</f>
        <v>0</v>
      </c>
      <c r="H332" s="5">
        <v>10</v>
      </c>
      <c r="I332" s="6" t="str">
        <f>IFERROR(VLOOKUP(Table1[[#This Row],[كود الصنف]],المنتجات!$D:$E,2,0),"")</f>
        <v/>
      </c>
      <c r="J332" s="6" t="str">
        <f>IFERROR(VLOOKUP(H332,المنتجات!$D:$G,4,0),"")</f>
        <v/>
      </c>
      <c r="K332" s="7">
        <v>294</v>
      </c>
      <c r="L332" s="7"/>
      <c r="M332" s="8" t="e">
        <f>IF(VLOOKUP(Table1[[#This Row],[كود الصنف]],المنتجات!$D:$K,8,0)=0,"",(VLOOKUP(Table1[[#This Row],[كود الصنف]],المنتجات!$D:$K,8,0)))</f>
        <v>#N/A</v>
      </c>
      <c r="N332" s="7">
        <f>IFERROR((Table1[[#This Row],[كمية الخامات بالكيلو]]/Table1[[#This Row],[وزن القطعة]])-Table1[[#This Row],[كمية الأنتاج بالقطعة]],0)</f>
        <v>0</v>
      </c>
      <c r="O332" s="9" t="s">
        <v>51</v>
      </c>
      <c r="P332" s="26">
        <f>IFERROR(VLOOKUP(Table1[[#This Row],[كود العامل]],العاملين!$A$1:$D$100,4,0),"")</f>
        <v>0</v>
      </c>
      <c r="Q332" s="5">
        <f>IF(Table1[[#This Row],[كود العامل]]&gt;0,60,"")</f>
        <v>60</v>
      </c>
      <c r="R332" s="10"/>
      <c r="S332" s="10">
        <v>10</v>
      </c>
      <c r="T332" s="10">
        <v>10</v>
      </c>
      <c r="U332" s="10"/>
      <c r="V332" s="10">
        <f t="shared" si="5"/>
        <v>80</v>
      </c>
      <c r="W332" s="10">
        <f>IFERROR(Table1[[#This Row],[اجمالى وقت التشغيل بالدقايق]]-Table1[[#This Row],[اجمالى وقت التوقف بالدقيقة]],"0")</f>
        <v>-80</v>
      </c>
      <c r="X332" s="11">
        <f>IFERROR((Table1[[#This Row],[كمية الأنتاج بالقطعة]]*Table1[[#This Row],[الزمن المعيارى لانتاج القطعة الواحدة بالدقيقة]])/W332,0%)</f>
        <v>0</v>
      </c>
      <c r="Y332" s="12"/>
      <c r="Z332" s="4"/>
      <c r="AA332" s="13">
        <f>IFERROR(Table1[[#This Row],[كمية الأنتاج بالقطعة]]/(Table1[[#This Row],[كمية الأنتاج بالقطعة]]+Z332+Y332),"")</f>
        <v>1</v>
      </c>
      <c r="AB332" s="4"/>
      <c r="AC332" s="51"/>
    </row>
    <row r="333" spans="1:29" s="20" customFormat="1" ht="15.75" hidden="1" customHeight="1">
      <c r="A333" s="50">
        <v>43530</v>
      </c>
      <c r="B333" s="3">
        <v>5203</v>
      </c>
      <c r="C333" s="4" t="str">
        <f>IFERROR(VLOOKUP(B333,المنتجات!$A:$B,2,0),"")</f>
        <v/>
      </c>
      <c r="D333" s="4" t="str">
        <f>IFERROR(VLOOKUP(B333,المنتجات!$A:$C,3,0),"")</f>
        <v/>
      </c>
      <c r="E333" s="5">
        <v>10</v>
      </c>
      <c r="F333" s="4">
        <f>IFERROR(VLOOKUP(E333,العاملين!$A$1:$C$80,2,0),"")</f>
        <v>0</v>
      </c>
      <c r="G333" s="4">
        <f>IFERROR(VLOOKUP(Table1[[#This Row],[كود العامل]],العاملين!$A:$C,3,FALSE),"")</f>
        <v>0</v>
      </c>
      <c r="H333" s="5">
        <v>10</v>
      </c>
      <c r="I333" s="6" t="str">
        <f>IFERROR(VLOOKUP(Table1[[#This Row],[كود الصنف]],المنتجات!$D:$E,2,0),"")</f>
        <v/>
      </c>
      <c r="J333" s="6" t="str">
        <f>IFERROR(VLOOKUP(H333,المنتجات!$D:$G,4,0),"")</f>
        <v/>
      </c>
      <c r="K333" s="7">
        <v>255</v>
      </c>
      <c r="L333" s="7"/>
      <c r="M333" s="8" t="e">
        <f>IF(VLOOKUP(Table1[[#This Row],[كود الصنف]],المنتجات!$D:$K,8,0)=0,"",(VLOOKUP(Table1[[#This Row],[كود الصنف]],المنتجات!$D:$K,8,0)))</f>
        <v>#N/A</v>
      </c>
      <c r="N333" s="7">
        <f>IFERROR((Table1[[#This Row],[كمية الخامات بالكيلو]]/Table1[[#This Row],[وزن القطعة]])-Table1[[#This Row],[كمية الأنتاج بالقطعة]],0)</f>
        <v>0</v>
      </c>
      <c r="O333" s="9" t="s">
        <v>1</v>
      </c>
      <c r="P333" s="26">
        <f>IFERROR(VLOOKUP(Table1[[#This Row],[كود العامل]],العاملين!$A$1:$D$100,4,0),"")</f>
        <v>0</v>
      </c>
      <c r="Q333" s="5">
        <f>IF(Table1[[#This Row],[كود العامل]]&gt;0,60,"")</f>
        <v>60</v>
      </c>
      <c r="R333" s="10"/>
      <c r="S333" s="10">
        <v>10</v>
      </c>
      <c r="T333" s="10">
        <v>10</v>
      </c>
      <c r="U333" s="10"/>
      <c r="V333" s="10">
        <f t="shared" si="5"/>
        <v>80</v>
      </c>
      <c r="W333" s="10">
        <f>IFERROR(Table1[[#This Row],[اجمالى وقت التشغيل بالدقايق]]-Table1[[#This Row],[اجمالى وقت التوقف بالدقيقة]],"0")</f>
        <v>-80</v>
      </c>
      <c r="X333" s="11">
        <f>IFERROR((Table1[[#This Row],[كمية الأنتاج بالقطعة]]*Table1[[#This Row],[الزمن المعيارى لانتاج القطعة الواحدة بالدقيقة]])/W333,0%)</f>
        <v>0</v>
      </c>
      <c r="Y333" s="12"/>
      <c r="Z333" s="4"/>
      <c r="AA333" s="13">
        <f>IFERROR(Table1[[#This Row],[كمية الأنتاج بالقطعة]]/(Table1[[#This Row],[كمية الأنتاج بالقطعة]]+Z333+Y333),"")</f>
        <v>1</v>
      </c>
      <c r="AB333" s="4"/>
      <c r="AC333" s="51"/>
    </row>
    <row r="334" spans="1:29" s="20" customFormat="1" ht="15.75" hidden="1" customHeight="1">
      <c r="A334" s="50">
        <v>43530</v>
      </c>
      <c r="B334" s="3">
        <v>5203</v>
      </c>
      <c r="C334" s="4" t="str">
        <f>IFERROR(VLOOKUP(B334,المنتجات!$A:$B,2,0),"")</f>
        <v/>
      </c>
      <c r="D334" s="4" t="str">
        <f>IFERROR(VLOOKUP(B334,المنتجات!$A:$C,3,0),"")</f>
        <v/>
      </c>
      <c r="E334" s="5">
        <v>14</v>
      </c>
      <c r="F334" s="4">
        <f>IFERROR(VLOOKUP(E334,العاملين!$A$1:$C$80,2,0),"")</f>
        <v>0</v>
      </c>
      <c r="G334" s="4">
        <f>IFERROR(VLOOKUP(Table1[[#This Row],[كود العامل]],العاملين!$A:$C,3,FALSE),"")</f>
        <v>0</v>
      </c>
      <c r="H334" s="5">
        <v>10</v>
      </c>
      <c r="I334" s="6" t="str">
        <f>IFERROR(VLOOKUP(Table1[[#This Row],[كود الصنف]],المنتجات!$D:$E,2,0),"")</f>
        <v/>
      </c>
      <c r="J334" s="6" t="str">
        <f>IFERROR(VLOOKUP(H334,المنتجات!$D:$G,4,0),"")</f>
        <v/>
      </c>
      <c r="K334" s="7">
        <v>255</v>
      </c>
      <c r="L334" s="7"/>
      <c r="M334" s="8" t="e">
        <f>IF(VLOOKUP(Table1[[#This Row],[كود الصنف]],المنتجات!$D:$K,8,0)=0,"",(VLOOKUP(Table1[[#This Row],[كود الصنف]],المنتجات!$D:$K,8,0)))</f>
        <v>#N/A</v>
      </c>
      <c r="N334" s="7">
        <f>IFERROR((Table1[[#This Row],[كمية الخامات بالكيلو]]/Table1[[#This Row],[وزن القطعة]])-Table1[[#This Row],[كمية الأنتاج بالقطعة]],0)</f>
        <v>0</v>
      </c>
      <c r="O334" s="9" t="s">
        <v>1</v>
      </c>
      <c r="P334" s="26">
        <f>IFERROR(VLOOKUP(Table1[[#This Row],[كود العامل]],العاملين!$A$1:$D$100,4,0),"")</f>
        <v>0</v>
      </c>
      <c r="Q334" s="5">
        <f>IF(Table1[[#This Row],[كود العامل]]&gt;0,60,"")</f>
        <v>60</v>
      </c>
      <c r="R334" s="10"/>
      <c r="S334" s="10">
        <v>10</v>
      </c>
      <c r="T334" s="10">
        <v>10</v>
      </c>
      <c r="U334" s="10"/>
      <c r="V334" s="10">
        <f t="shared" si="5"/>
        <v>80</v>
      </c>
      <c r="W334" s="10">
        <f>IFERROR(Table1[[#This Row],[اجمالى وقت التشغيل بالدقايق]]-Table1[[#This Row],[اجمالى وقت التوقف بالدقيقة]],"0")</f>
        <v>-80</v>
      </c>
      <c r="X334" s="11">
        <f>IFERROR((Table1[[#This Row],[كمية الأنتاج بالقطعة]]*Table1[[#This Row],[الزمن المعيارى لانتاج القطعة الواحدة بالدقيقة]])/W334,0%)</f>
        <v>0</v>
      </c>
      <c r="Y334" s="12"/>
      <c r="Z334" s="4"/>
      <c r="AA334" s="13">
        <f>IFERROR(Table1[[#This Row],[كمية الأنتاج بالقطعة]]/(Table1[[#This Row],[كمية الأنتاج بالقطعة]]+Z334+Y334),"")</f>
        <v>1</v>
      </c>
      <c r="AB334" s="4"/>
      <c r="AC334" s="51"/>
    </row>
    <row r="335" spans="1:29" s="20" customFormat="1" ht="15.75" hidden="1" customHeight="1">
      <c r="A335" s="50">
        <v>43530</v>
      </c>
      <c r="B335" s="3">
        <v>5210</v>
      </c>
      <c r="C335" s="4" t="str">
        <f>IFERROR(VLOOKUP(B335,المنتجات!$A:$B,2,0),"")</f>
        <v/>
      </c>
      <c r="D335" s="4" t="str">
        <f>IFERROR(VLOOKUP(B335,المنتجات!$A:$C,3,0),"")</f>
        <v/>
      </c>
      <c r="E335" s="5">
        <v>13</v>
      </c>
      <c r="F335" s="4">
        <f>IFERROR(VLOOKUP(E335,العاملين!$A$1:$C$80,2,0),"")</f>
        <v>0</v>
      </c>
      <c r="G335" s="4">
        <f>IFERROR(VLOOKUP(Table1[[#This Row],[كود العامل]],العاملين!$A:$C,3,FALSE),"")</f>
        <v>0</v>
      </c>
      <c r="H335" s="5">
        <v>14</v>
      </c>
      <c r="I335" s="6" t="str">
        <f>IFERROR(VLOOKUP(Table1[[#This Row],[كود الصنف]],المنتجات!$D:$E,2,0),"")</f>
        <v/>
      </c>
      <c r="J335" s="6" t="str">
        <f>IFERROR(VLOOKUP(H335,المنتجات!$D:$G,4,0),"")</f>
        <v/>
      </c>
      <c r="K335" s="7">
        <v>200</v>
      </c>
      <c r="L335" s="7"/>
      <c r="M335" s="8" t="e">
        <f>IF(VLOOKUP(Table1[[#This Row],[كود الصنف]],المنتجات!$D:$K,8,0)=0,"",(VLOOKUP(Table1[[#This Row],[كود الصنف]],المنتجات!$D:$K,8,0)))</f>
        <v>#N/A</v>
      </c>
      <c r="N335" s="7">
        <f>IFERROR((Table1[[#This Row],[كمية الخامات بالكيلو]]/Table1[[#This Row],[وزن القطعة]])-Table1[[#This Row],[كمية الأنتاج بالقطعة]],0)</f>
        <v>0</v>
      </c>
      <c r="O335" s="9" t="s">
        <v>51</v>
      </c>
      <c r="P335" s="26">
        <f>IFERROR(VLOOKUP(Table1[[#This Row],[كود العامل]],العاملين!$A$1:$D$100,4,0),"")</f>
        <v>0</v>
      </c>
      <c r="Q335" s="5">
        <v>60</v>
      </c>
      <c r="R335" s="10"/>
      <c r="S335" s="10"/>
      <c r="T335" s="10"/>
      <c r="U335" s="10"/>
      <c r="V335" s="10">
        <f t="shared" si="5"/>
        <v>60</v>
      </c>
      <c r="W335" s="10">
        <f>IFERROR(Table1[[#This Row],[اجمالى وقت التشغيل بالدقايق]]-Table1[[#This Row],[اجمالى وقت التوقف بالدقيقة]],"0")</f>
        <v>-60</v>
      </c>
      <c r="X335" s="11">
        <f>IFERROR((Table1[[#This Row],[كمية الأنتاج بالقطعة]]*Table1[[#This Row],[الزمن المعيارى لانتاج القطعة الواحدة بالدقيقة]])/W335,0%)</f>
        <v>0</v>
      </c>
      <c r="Y335" s="12"/>
      <c r="Z335" s="4"/>
      <c r="AA335" s="13">
        <f>IFERROR(Table1[[#This Row],[كمية الأنتاج بالقطعة]]/(Table1[[#This Row],[كمية الأنتاج بالقطعة]]+Z335+Y335),"")</f>
        <v>1</v>
      </c>
      <c r="AB335" s="4"/>
      <c r="AC335" s="51"/>
    </row>
    <row r="336" spans="1:29" s="20" customFormat="1" ht="15.75" hidden="1" customHeight="1">
      <c r="A336" s="50">
        <v>43530</v>
      </c>
      <c r="B336" s="3">
        <v>5210</v>
      </c>
      <c r="C336" s="4" t="str">
        <f>IFERROR(VLOOKUP(B336,المنتجات!$A:$B,2,0),"")</f>
        <v/>
      </c>
      <c r="D336" s="4" t="str">
        <f>IFERROR(VLOOKUP(B336,المنتجات!$A:$C,3,0),"")</f>
        <v/>
      </c>
      <c r="E336" s="5">
        <v>11</v>
      </c>
      <c r="F336" s="4">
        <f>IFERROR(VLOOKUP(E336,العاملين!$A$1:$C$80,2,0),"")</f>
        <v>0</v>
      </c>
      <c r="G336" s="4">
        <f>IFERROR(VLOOKUP(Table1[[#This Row],[كود العامل]],العاملين!$A:$C,3,FALSE),"")</f>
        <v>0</v>
      </c>
      <c r="H336" s="5">
        <v>14</v>
      </c>
      <c r="I336" s="6" t="str">
        <f>IFERROR(VLOOKUP(Table1[[#This Row],[كود الصنف]],المنتجات!$D:$E,2,0),"")</f>
        <v/>
      </c>
      <c r="J336" s="6" t="str">
        <f>IFERROR(VLOOKUP(H336,المنتجات!$D:$G,4,0),"")</f>
        <v/>
      </c>
      <c r="K336" s="7">
        <v>169</v>
      </c>
      <c r="L336" s="7"/>
      <c r="M336" s="8" t="e">
        <f>IF(VLOOKUP(Table1[[#This Row],[كود الصنف]],المنتجات!$D:$K,8,0)=0,"",(VLOOKUP(Table1[[#This Row],[كود الصنف]],المنتجات!$D:$K,8,0)))</f>
        <v>#N/A</v>
      </c>
      <c r="N336" s="7">
        <f>IFERROR((Table1[[#This Row],[كمية الخامات بالكيلو]]/Table1[[#This Row],[وزن القطعة]])-Table1[[#This Row],[كمية الأنتاج بالقطعة]],0)</f>
        <v>0</v>
      </c>
      <c r="O336" s="9" t="s">
        <v>1</v>
      </c>
      <c r="P336" s="26">
        <f>IFERROR(VLOOKUP(Table1[[#This Row],[كود العامل]],العاملين!$A$1:$D$100,4,0),"")</f>
        <v>0</v>
      </c>
      <c r="Q336" s="5">
        <v>60</v>
      </c>
      <c r="R336" s="10"/>
      <c r="S336" s="10">
        <v>10</v>
      </c>
      <c r="T336" s="10">
        <v>10</v>
      </c>
      <c r="U336" s="10"/>
      <c r="V336" s="10">
        <f t="shared" si="5"/>
        <v>80</v>
      </c>
      <c r="W336" s="10">
        <f>IFERROR(Table1[[#This Row],[اجمالى وقت التشغيل بالدقايق]]-Table1[[#This Row],[اجمالى وقت التوقف بالدقيقة]],"0")</f>
        <v>-80</v>
      </c>
      <c r="X336" s="11">
        <f>IFERROR((Table1[[#This Row],[كمية الأنتاج بالقطعة]]*Table1[[#This Row],[الزمن المعيارى لانتاج القطعة الواحدة بالدقيقة]])/W336,0%)</f>
        <v>0</v>
      </c>
      <c r="Y336" s="12"/>
      <c r="Z336" s="4"/>
      <c r="AA336" s="13">
        <f>IFERROR(Table1[[#This Row],[كمية الأنتاج بالقطعة]]/(Table1[[#This Row],[كمية الأنتاج بالقطعة]]+Z336+Y336),"")</f>
        <v>1</v>
      </c>
      <c r="AB336" s="4"/>
      <c r="AC336" s="51"/>
    </row>
    <row r="337" spans="1:29" s="20" customFormat="1" ht="15.75" hidden="1" customHeight="1">
      <c r="A337" s="50">
        <v>43530</v>
      </c>
      <c r="B337" s="3">
        <v>5211</v>
      </c>
      <c r="C337" s="4" t="str">
        <f>IFERROR(VLOOKUP(B337,المنتجات!$A:$B,2,0),"")</f>
        <v/>
      </c>
      <c r="D337" s="4" t="str">
        <f>IFERROR(VLOOKUP(B337,المنتجات!$A:$C,3,0),"")</f>
        <v/>
      </c>
      <c r="E337" s="5">
        <v>13</v>
      </c>
      <c r="F337" s="4">
        <f>IFERROR(VLOOKUP(E337,العاملين!$A$1:$C$80,2,0),"")</f>
        <v>0</v>
      </c>
      <c r="G337" s="4">
        <f>IFERROR(VLOOKUP(Table1[[#This Row],[كود العامل]],العاملين!$A:$C,3,FALSE),"")</f>
        <v>0</v>
      </c>
      <c r="H337" s="5">
        <v>16</v>
      </c>
      <c r="I337" s="6" t="str">
        <f>IFERROR(VLOOKUP(Table1[[#This Row],[كود الصنف]],المنتجات!$D:$E,2,0),"")</f>
        <v/>
      </c>
      <c r="J337" s="6" t="str">
        <f>IFERROR(VLOOKUP(H337,المنتجات!$D:$G,4,0),"")</f>
        <v/>
      </c>
      <c r="K337" s="7">
        <v>184</v>
      </c>
      <c r="L337" s="7"/>
      <c r="M337" s="8" t="e">
        <f>IF(VLOOKUP(Table1[[#This Row],[كود الصنف]],المنتجات!$D:$K,8,0)=0,"",(VLOOKUP(Table1[[#This Row],[كود الصنف]],المنتجات!$D:$K,8,0)))</f>
        <v>#N/A</v>
      </c>
      <c r="N337" s="7">
        <f>IFERROR((Table1[[#This Row],[كمية الخامات بالكيلو]]/Table1[[#This Row],[وزن القطعة]])-Table1[[#This Row],[كمية الأنتاج بالقطعة]],0)</f>
        <v>0</v>
      </c>
      <c r="O337" s="9" t="s">
        <v>51</v>
      </c>
      <c r="P337" s="26">
        <f>IFERROR(VLOOKUP(Table1[[#This Row],[كود العامل]],العاملين!$A$1:$D$100,4,0),"")</f>
        <v>0</v>
      </c>
      <c r="Q337" s="5">
        <v>60</v>
      </c>
      <c r="R337" s="10"/>
      <c r="S337" s="10"/>
      <c r="T337" s="10"/>
      <c r="U337" s="10"/>
      <c r="V337" s="10">
        <f t="shared" si="5"/>
        <v>60</v>
      </c>
      <c r="W337" s="10">
        <f>IFERROR(Table1[[#This Row],[اجمالى وقت التشغيل بالدقايق]]-Table1[[#This Row],[اجمالى وقت التوقف بالدقيقة]],"0")</f>
        <v>-60</v>
      </c>
      <c r="X337" s="11">
        <f>IFERROR((Table1[[#This Row],[كمية الأنتاج بالقطعة]]*Table1[[#This Row],[الزمن المعيارى لانتاج القطعة الواحدة بالدقيقة]])/W337,0%)</f>
        <v>0</v>
      </c>
      <c r="Y337" s="12"/>
      <c r="Z337" s="4"/>
      <c r="AA337" s="13">
        <f>IFERROR(Table1[[#This Row],[كمية الأنتاج بالقطعة]]/(Table1[[#This Row],[كمية الأنتاج بالقطعة]]+Z337+Y337),"")</f>
        <v>1</v>
      </c>
      <c r="AB337" s="4"/>
      <c r="AC337" s="51"/>
    </row>
    <row r="338" spans="1:29" s="20" customFormat="1" ht="15.75" hidden="1" customHeight="1">
      <c r="A338" s="50">
        <v>43530</v>
      </c>
      <c r="B338" s="3">
        <v>5211</v>
      </c>
      <c r="C338" s="4" t="str">
        <f>IFERROR(VLOOKUP(B338,المنتجات!$A:$B,2,0),"")</f>
        <v/>
      </c>
      <c r="D338" s="4" t="str">
        <f>IFERROR(VLOOKUP(B338,المنتجات!$A:$C,3,0),"")</f>
        <v/>
      </c>
      <c r="E338" s="5">
        <v>9</v>
      </c>
      <c r="F338" s="4">
        <f>IFERROR(VLOOKUP(Table1[[#This Row],[كود العامل]],العاملين!A:C,2,0),"")</f>
        <v>0</v>
      </c>
      <c r="G338" s="16">
        <f>IFERROR(VLOOKUP(Table1[[#This Row],[كود العامل]],العاملين!$A$1:$C$100,3,FALSE),"")</f>
        <v>0</v>
      </c>
      <c r="H338" s="5">
        <v>16</v>
      </c>
      <c r="I338" s="6" t="str">
        <f>IFERROR(VLOOKUP(Table1[[#This Row],[كود الصنف]],المنتجات!$D:$E,2,0),"")</f>
        <v/>
      </c>
      <c r="J338" s="6" t="str">
        <f>IFERROR(VLOOKUP(H338,المنتجات!$D:$G,4,0),"")</f>
        <v/>
      </c>
      <c r="K338" s="7">
        <v>184</v>
      </c>
      <c r="L338" s="7"/>
      <c r="M338" s="8" t="e">
        <f>IF(VLOOKUP(Table1[[#This Row],[كود الصنف]],المنتجات!$D:$K,8,0)=0,"",(VLOOKUP(Table1[[#This Row],[كود الصنف]],المنتجات!$D:$K,8,0)))</f>
        <v>#N/A</v>
      </c>
      <c r="N338" s="7">
        <f>IFERROR((Table1[[#This Row],[كمية الخامات بالكيلو]]/Table1[[#This Row],[وزن القطعة]])-Table1[[#This Row],[كمية الأنتاج بالقطعة]],0)</f>
        <v>0</v>
      </c>
      <c r="O338" s="9" t="s">
        <v>51</v>
      </c>
      <c r="P338" s="26">
        <f>IFERROR(VLOOKUP(Table1[[#This Row],[كود العامل]],العاملين!$A$1:$D$100,4,0),"")</f>
        <v>0</v>
      </c>
      <c r="Q338" s="5">
        <f>IF(Table1[[#This Row],[كود العامل]]&gt;0,60,"")</f>
        <v>60</v>
      </c>
      <c r="R338" s="10"/>
      <c r="S338" s="10"/>
      <c r="T338" s="10"/>
      <c r="U338" s="10"/>
      <c r="V338" s="10">
        <f t="shared" si="5"/>
        <v>60</v>
      </c>
      <c r="W338" s="10">
        <f>IFERROR(Table1[[#This Row],[اجمالى وقت التشغيل بالدقايق]]-Table1[[#This Row],[اجمالى وقت التوقف بالدقيقة]],"0")</f>
        <v>-60</v>
      </c>
      <c r="X338" s="11">
        <f>IFERROR((Table1[[#This Row],[كمية الأنتاج بالقطعة]]*Table1[[#This Row],[الزمن المعيارى لانتاج القطعة الواحدة بالدقيقة]])/W338,0%)</f>
        <v>0</v>
      </c>
      <c r="Y338" s="12"/>
      <c r="Z338" s="4"/>
      <c r="AA338" s="13">
        <f>IFERROR(Table1[[#This Row],[كمية الأنتاج بالقطعة]]/(Table1[[#This Row],[كمية الأنتاج بالقطعة]]+Z338+Y338),"")</f>
        <v>1</v>
      </c>
      <c r="AB338" s="4"/>
      <c r="AC338" s="51"/>
    </row>
    <row r="339" spans="1:29" s="20" customFormat="1" ht="15.75" hidden="1" customHeight="1">
      <c r="A339" s="50">
        <v>43530</v>
      </c>
      <c r="B339" s="3">
        <v>5211</v>
      </c>
      <c r="C339" s="4" t="str">
        <f>IFERROR(VLOOKUP(B339,المنتجات!$A:$B,2,0),"")</f>
        <v/>
      </c>
      <c r="D339" s="4" t="str">
        <f>IFERROR(VLOOKUP(B339,المنتجات!$A:$C,3,0),"")</f>
        <v/>
      </c>
      <c r="E339" s="5">
        <v>11</v>
      </c>
      <c r="F339" s="4">
        <f>IFERROR(VLOOKUP(E339,العاملين!$A$1:$C$80,2,0),"")</f>
        <v>0</v>
      </c>
      <c r="G339" s="4">
        <f>IFERROR(VLOOKUP(Table1[[#This Row],[كود العامل]],العاملين!$A:$C,3,FALSE),"")</f>
        <v>0</v>
      </c>
      <c r="H339" s="5">
        <v>16</v>
      </c>
      <c r="I339" s="6" t="str">
        <f>IFERROR(VLOOKUP(Table1[[#This Row],[كود الصنف]],المنتجات!$D:$E,2,0),"")</f>
        <v/>
      </c>
      <c r="J339" s="6" t="str">
        <f>IFERROR(VLOOKUP(H339,المنتجات!$D:$G,4,0),"")</f>
        <v/>
      </c>
      <c r="K339" s="7">
        <v>161</v>
      </c>
      <c r="L339" s="7"/>
      <c r="M339" s="8" t="e">
        <f>IF(VLOOKUP(Table1[[#This Row],[كود الصنف]],المنتجات!$D:$K,8,0)=0,"",(VLOOKUP(Table1[[#This Row],[كود الصنف]],المنتجات!$D:$K,8,0)))</f>
        <v>#N/A</v>
      </c>
      <c r="N339" s="7">
        <f>IFERROR((Table1[[#This Row],[كمية الخامات بالكيلو]]/Table1[[#This Row],[وزن القطعة]])-Table1[[#This Row],[كمية الأنتاج بالقطعة]],0)</f>
        <v>0</v>
      </c>
      <c r="O339" s="9" t="s">
        <v>1</v>
      </c>
      <c r="P339" s="26">
        <f>IFERROR(VLOOKUP(Table1[[#This Row],[كود العامل]],العاملين!$A$1:$D$100,4,0),"")</f>
        <v>0</v>
      </c>
      <c r="Q339" s="5">
        <v>60</v>
      </c>
      <c r="R339" s="10"/>
      <c r="S339" s="10"/>
      <c r="T339" s="10"/>
      <c r="U339" s="10"/>
      <c r="V339" s="10">
        <f t="shared" si="5"/>
        <v>60</v>
      </c>
      <c r="W339" s="10">
        <f>IFERROR(Table1[[#This Row],[اجمالى وقت التشغيل بالدقايق]]-Table1[[#This Row],[اجمالى وقت التوقف بالدقيقة]],"0")</f>
        <v>-60</v>
      </c>
      <c r="X339" s="11">
        <f>IFERROR((Table1[[#This Row],[كمية الأنتاج بالقطعة]]*Table1[[#This Row],[الزمن المعيارى لانتاج القطعة الواحدة بالدقيقة]])/W339,0%)</f>
        <v>0</v>
      </c>
      <c r="Y339" s="12"/>
      <c r="Z339" s="4"/>
      <c r="AA339" s="13">
        <f>IFERROR(Table1[[#This Row],[كمية الأنتاج بالقطعة]]/(Table1[[#This Row],[كمية الأنتاج بالقطعة]]+Z339+Y339),"")</f>
        <v>1</v>
      </c>
      <c r="AB339" s="4"/>
      <c r="AC339" s="51"/>
    </row>
    <row r="340" spans="1:29" s="20" customFormat="1" ht="15.75" hidden="1" customHeight="1">
      <c r="A340" s="50">
        <v>43530</v>
      </c>
      <c r="B340" s="3">
        <v>5220</v>
      </c>
      <c r="C340" s="4" t="str">
        <f>IFERROR(VLOOKUP(B340,المنتجات!$A:$B,2,0),"")</f>
        <v/>
      </c>
      <c r="D340" s="4" t="str">
        <f>IFERROR(VLOOKUP(B340,المنتجات!$A:$C,3,0),"")</f>
        <v/>
      </c>
      <c r="E340" s="5">
        <v>21</v>
      </c>
      <c r="F340" s="4">
        <f>IFERROR(VLOOKUP(E340,العاملين!$A$1:$C$80,2,0),"")</f>
        <v>0</v>
      </c>
      <c r="G340" s="4">
        <f>IFERROR(VLOOKUP(Table1[[#This Row],[كود العامل]],العاملين!$A:$C,3,FALSE),"")</f>
        <v>0</v>
      </c>
      <c r="H340" s="5">
        <v>19</v>
      </c>
      <c r="I340" s="6" t="str">
        <f>IFERROR(VLOOKUP(Table1[[#This Row],[كود الصنف]],المنتجات!$D:$E,2,0),"")</f>
        <v/>
      </c>
      <c r="J340" s="6" t="str">
        <f>IFERROR(VLOOKUP(H340,المنتجات!$D:$G,4,0),"")</f>
        <v/>
      </c>
      <c r="K340" s="7">
        <v>2880</v>
      </c>
      <c r="L340" s="7"/>
      <c r="M340" s="8" t="e">
        <f>IF(VLOOKUP(Table1[[#This Row],[كود الصنف]],المنتجات!$D:$K,8,0)=0,"",(VLOOKUP(Table1[[#This Row],[كود الصنف]],المنتجات!$D:$K,8,0)))</f>
        <v>#N/A</v>
      </c>
      <c r="N340" s="7">
        <f>IFERROR((Table1[[#This Row],[كمية الخامات بالكيلو]]/Table1[[#This Row],[وزن القطعة]])-Table1[[#This Row],[كمية الأنتاج بالقطعة]],0)</f>
        <v>0</v>
      </c>
      <c r="O340" s="9" t="s">
        <v>51</v>
      </c>
      <c r="P340" s="26">
        <f>IFERROR(VLOOKUP(Table1[[#This Row],[كود العامل]],العاملين!$A$1:$D$100,4,0),"")</f>
        <v>0</v>
      </c>
      <c r="Q340" s="5">
        <f>IF(Table1[[#This Row],[كود العامل]]&gt;0,60,"")</f>
        <v>60</v>
      </c>
      <c r="R340" s="10">
        <v>45</v>
      </c>
      <c r="S340" s="10">
        <v>10</v>
      </c>
      <c r="T340" s="10">
        <v>10</v>
      </c>
      <c r="U340" s="10"/>
      <c r="V340" s="10">
        <f t="shared" si="5"/>
        <v>125</v>
      </c>
      <c r="W340" s="10">
        <f>IFERROR(Table1[[#This Row],[اجمالى وقت التشغيل بالدقايق]]-Table1[[#This Row],[اجمالى وقت التوقف بالدقيقة]],"0")</f>
        <v>-125</v>
      </c>
      <c r="X340" s="11">
        <f>IFERROR((Table1[[#This Row],[كمية الأنتاج بالقطعة]]*Table1[[#This Row],[الزمن المعيارى لانتاج القطعة الواحدة بالدقيقة]])/W340,0%)</f>
        <v>0</v>
      </c>
      <c r="Y340" s="12"/>
      <c r="Z340" s="4"/>
      <c r="AA340" s="13">
        <f>IFERROR(Table1[[#This Row],[كمية الأنتاج بالقطعة]]/(Table1[[#This Row],[كمية الأنتاج بالقطعة]]+Z340+Y340),"")</f>
        <v>1</v>
      </c>
      <c r="AB340" s="4" t="s">
        <v>87</v>
      </c>
      <c r="AC340" s="51"/>
    </row>
    <row r="341" spans="1:29" s="20" customFormat="1" ht="15.75" hidden="1" customHeight="1">
      <c r="A341" s="50">
        <v>43530</v>
      </c>
      <c r="B341" s="3">
        <v>5220</v>
      </c>
      <c r="C341" s="4" t="str">
        <f>IFERROR(VLOOKUP(B341,المنتجات!$A:$B,2,0),"")</f>
        <v/>
      </c>
      <c r="D341" s="4" t="str">
        <f>IFERROR(VLOOKUP(B341,المنتجات!$A:$C,3,0),"")</f>
        <v/>
      </c>
      <c r="E341" s="5">
        <v>39</v>
      </c>
      <c r="F341" s="4">
        <f>IFERROR(VLOOKUP(E341,العاملين!$A$1:$C$80,2,0),"")</f>
        <v>0</v>
      </c>
      <c r="G341" s="4">
        <f>IFERROR(VLOOKUP(Table1[[#This Row],[كود العامل]],العاملين!$A:$C,3,FALSE),"")</f>
        <v>0</v>
      </c>
      <c r="H341" s="5">
        <v>19</v>
      </c>
      <c r="I341" s="6" t="str">
        <f>IFERROR(VLOOKUP(Table1[[#This Row],[كود الصنف]],المنتجات!$D:$E,2,0),"")</f>
        <v/>
      </c>
      <c r="J341" s="6" t="str">
        <f>IFERROR(VLOOKUP(H341,المنتجات!$D:$G,4,0),"")</f>
        <v/>
      </c>
      <c r="K341" s="7">
        <v>2880</v>
      </c>
      <c r="L341" s="7"/>
      <c r="M341" s="8" t="e">
        <f>IF(VLOOKUP(Table1[[#This Row],[كود الصنف]],المنتجات!$D:$K,8,0)=0,"",(VLOOKUP(Table1[[#This Row],[كود الصنف]],المنتجات!$D:$K,8,0)))</f>
        <v>#N/A</v>
      </c>
      <c r="N341" s="7">
        <f>IFERROR((Table1[[#This Row],[كمية الخامات بالكيلو]]/Table1[[#This Row],[وزن القطعة]])-Table1[[#This Row],[كمية الأنتاج بالقطعة]],0)</f>
        <v>0</v>
      </c>
      <c r="O341" s="9" t="s">
        <v>51</v>
      </c>
      <c r="P341" s="26">
        <f>IFERROR(VLOOKUP(Table1[[#This Row],[كود العامل]],العاملين!$A$1:$D$100,4,0),"")</f>
        <v>0</v>
      </c>
      <c r="Q341" s="5">
        <f>IF(Table1[[#This Row],[كود العامل]]&gt;0,60,"")</f>
        <v>60</v>
      </c>
      <c r="R341" s="10"/>
      <c r="S341" s="10">
        <v>10</v>
      </c>
      <c r="T341" s="10">
        <v>10</v>
      </c>
      <c r="U341" s="10"/>
      <c r="V341" s="10">
        <f t="shared" si="5"/>
        <v>80</v>
      </c>
      <c r="W341" s="10">
        <f>IFERROR(Table1[[#This Row],[اجمالى وقت التشغيل بالدقايق]]-Table1[[#This Row],[اجمالى وقت التوقف بالدقيقة]],"0")</f>
        <v>-80</v>
      </c>
      <c r="X341" s="11">
        <f>IFERROR((Table1[[#This Row],[كمية الأنتاج بالقطعة]]*Table1[[#This Row],[الزمن المعيارى لانتاج القطعة الواحدة بالدقيقة]])/W341,0%)</f>
        <v>0</v>
      </c>
      <c r="Y341" s="12"/>
      <c r="Z341" s="4"/>
      <c r="AA341" s="13">
        <f>IFERROR(Table1[[#This Row],[كمية الأنتاج بالقطعة]]/(Table1[[#This Row],[كمية الأنتاج بالقطعة]]+Z341+Y341),"")</f>
        <v>1</v>
      </c>
      <c r="AB341" s="4"/>
      <c r="AC341" s="51"/>
    </row>
    <row r="342" spans="1:29" s="20" customFormat="1" ht="15.75" hidden="1" customHeight="1">
      <c r="A342" s="50">
        <v>43530</v>
      </c>
      <c r="B342" s="3">
        <v>5221</v>
      </c>
      <c r="C342" s="4" t="str">
        <f>IFERROR(VLOOKUP(B342,المنتجات!$A:$B,2,0),"")</f>
        <v/>
      </c>
      <c r="D342" s="4" t="str">
        <f>IFERROR(VLOOKUP(B342,المنتجات!$A:$C,3,0),"")</f>
        <v/>
      </c>
      <c r="E342" s="5">
        <v>24</v>
      </c>
      <c r="F342" s="4">
        <f>IFERROR(VLOOKUP(E342,العاملين!$A$1:$C$80,2,0),"")</f>
        <v>0</v>
      </c>
      <c r="G342" s="4">
        <f>IFERROR(VLOOKUP(Table1[[#This Row],[كود العامل]],العاملين!$A:$C,3,FALSE),"")</f>
        <v>0</v>
      </c>
      <c r="H342" s="5">
        <v>22</v>
      </c>
      <c r="I342" s="6" t="str">
        <f>IFERROR(VLOOKUP(Table1[[#This Row],[كود الصنف]],المنتجات!$D:$E,2,0),"")</f>
        <v/>
      </c>
      <c r="J342" s="6" t="str">
        <f>IFERROR(VLOOKUP(H342,المنتجات!$D:$G,4,0),"")</f>
        <v/>
      </c>
      <c r="K342" s="7">
        <v>3840</v>
      </c>
      <c r="L342" s="7"/>
      <c r="M342" s="8" t="e">
        <f>IF(VLOOKUP(Table1[[#This Row],[كود الصنف]],المنتجات!$D:$K,8,0)=0,"",(VLOOKUP(Table1[[#This Row],[كود الصنف]],المنتجات!$D:$K,8,0)))</f>
        <v>#N/A</v>
      </c>
      <c r="N342" s="7">
        <f>IFERROR((Table1[[#This Row],[كمية الخامات بالكيلو]]/Table1[[#This Row],[وزن القطعة]])-Table1[[#This Row],[كمية الأنتاج بالقطعة]],0)</f>
        <v>0</v>
      </c>
      <c r="O342" s="9" t="s">
        <v>51</v>
      </c>
      <c r="P342" s="26">
        <f>IFERROR(VLOOKUP(Table1[[#This Row],[كود العامل]],العاملين!$A$1:$D$100,4,0),"")</f>
        <v>0</v>
      </c>
      <c r="Q342" s="5">
        <f>IF(Table1[[#This Row],[كود العامل]]&gt;0,60,"")</f>
        <v>60</v>
      </c>
      <c r="R342" s="10"/>
      <c r="S342" s="10">
        <v>10</v>
      </c>
      <c r="T342" s="10">
        <v>10</v>
      </c>
      <c r="U342" s="10"/>
      <c r="V342" s="10">
        <f t="shared" si="5"/>
        <v>80</v>
      </c>
      <c r="W342" s="10">
        <f>IFERROR(Table1[[#This Row],[اجمالى وقت التشغيل بالدقايق]]-Table1[[#This Row],[اجمالى وقت التوقف بالدقيقة]],"0")</f>
        <v>-80</v>
      </c>
      <c r="X342" s="11">
        <f>IFERROR((Table1[[#This Row],[كمية الأنتاج بالقطعة]]*Table1[[#This Row],[الزمن المعيارى لانتاج القطعة الواحدة بالدقيقة]])/W342,0%)</f>
        <v>0</v>
      </c>
      <c r="Y342" s="12"/>
      <c r="Z342" s="4"/>
      <c r="AA342" s="13">
        <f>IFERROR(Table1[[#This Row],[كمية الأنتاج بالقطعة]]/(Table1[[#This Row],[كمية الأنتاج بالقطعة]]+Z342+Y342),"")</f>
        <v>1</v>
      </c>
      <c r="AB342" s="4"/>
      <c r="AC342" s="51"/>
    </row>
    <row r="343" spans="1:29" s="20" customFormat="1" ht="15.75" hidden="1" customHeight="1">
      <c r="A343" s="50">
        <v>43530</v>
      </c>
      <c r="B343" s="3">
        <v>5221</v>
      </c>
      <c r="C343" s="4" t="str">
        <f>IFERROR(VLOOKUP(B343,المنتجات!$A:$B,2,0),"")</f>
        <v/>
      </c>
      <c r="D343" s="4" t="str">
        <f>IFERROR(VLOOKUP(B343,المنتجات!$A:$C,3,0),"")</f>
        <v/>
      </c>
      <c r="E343" s="5">
        <v>41</v>
      </c>
      <c r="F343" s="4">
        <f>IFERROR(VLOOKUP(E343,العاملين!$A$1:$C$80,2,0),"")</f>
        <v>0</v>
      </c>
      <c r="G343" s="4">
        <f>IFERROR(VLOOKUP(Table1[[#This Row],[كود العامل]],العاملين!$A:$C,3,FALSE),"")</f>
        <v>0</v>
      </c>
      <c r="H343" s="5">
        <v>22</v>
      </c>
      <c r="I343" s="6" t="str">
        <f>IFERROR(VLOOKUP(Table1[[#This Row],[كود الصنف]],المنتجات!$D:$E,2,0),"")</f>
        <v/>
      </c>
      <c r="J343" s="6" t="str">
        <f>IFERROR(VLOOKUP(H343,المنتجات!$D:$G,4,0),"")</f>
        <v/>
      </c>
      <c r="K343" s="7">
        <v>3840</v>
      </c>
      <c r="L343" s="7"/>
      <c r="M343" s="8" t="e">
        <f>IF(VLOOKUP(Table1[[#This Row],[كود الصنف]],المنتجات!$D:$K,8,0)=0,"",(VLOOKUP(Table1[[#This Row],[كود الصنف]],المنتجات!$D:$K,8,0)))</f>
        <v>#N/A</v>
      </c>
      <c r="N343" s="7">
        <f>IFERROR((Table1[[#This Row],[كمية الخامات بالكيلو]]/Table1[[#This Row],[وزن القطعة]])-Table1[[#This Row],[كمية الأنتاج بالقطعة]],0)</f>
        <v>0</v>
      </c>
      <c r="O343" s="9" t="s">
        <v>51</v>
      </c>
      <c r="P343" s="26">
        <f>IFERROR(VLOOKUP(Table1[[#This Row],[كود العامل]],العاملين!$A$1:$D$100,4,0),"")</f>
        <v>0</v>
      </c>
      <c r="Q343" s="5">
        <f>IF(Table1[[#This Row],[كود العامل]]&gt;0,60,"")</f>
        <v>60</v>
      </c>
      <c r="R343" s="10"/>
      <c r="S343" s="10">
        <v>10</v>
      </c>
      <c r="T343" s="10">
        <v>10</v>
      </c>
      <c r="U343" s="10"/>
      <c r="V343" s="10">
        <f t="shared" si="5"/>
        <v>80</v>
      </c>
      <c r="W343" s="10">
        <f>IFERROR(Table1[[#This Row],[اجمالى وقت التشغيل بالدقايق]]-Table1[[#This Row],[اجمالى وقت التوقف بالدقيقة]],"0")</f>
        <v>-80</v>
      </c>
      <c r="X343" s="11">
        <f>IFERROR((Table1[[#This Row],[كمية الأنتاج بالقطعة]]*Table1[[#This Row],[الزمن المعيارى لانتاج القطعة الواحدة بالدقيقة]])/W343,0%)</f>
        <v>0</v>
      </c>
      <c r="Y343" s="12"/>
      <c r="Z343" s="4"/>
      <c r="AA343" s="13">
        <f>IFERROR(Table1[[#This Row],[كمية الأنتاج بالقطعة]]/(Table1[[#This Row],[كمية الأنتاج بالقطعة]]+Z343+Y343),"")</f>
        <v>1</v>
      </c>
      <c r="AB343" s="4"/>
      <c r="AC343" s="51"/>
    </row>
    <row r="344" spans="1:29" s="20" customFormat="1" ht="15.75" hidden="1" customHeight="1">
      <c r="A344" s="50">
        <v>43530</v>
      </c>
      <c r="B344" s="3">
        <v>5222</v>
      </c>
      <c r="C344" s="4" t="str">
        <f>IFERROR(VLOOKUP(B344,المنتجات!$A:$B,2,0),"")</f>
        <v/>
      </c>
      <c r="D344" s="4" t="str">
        <f>IFERROR(VLOOKUP(B344,المنتجات!$A:$C,3,0),"")</f>
        <v/>
      </c>
      <c r="E344" s="5">
        <v>6</v>
      </c>
      <c r="F344" s="4">
        <f>IFERROR(VLOOKUP(E344,العاملين!$A$1:$C$80,2,0),"")</f>
        <v>0</v>
      </c>
      <c r="G344" s="4">
        <f>IFERROR(VLOOKUP(Table1[[#This Row],[كود العامل]],العاملين!$A:$C,3,FALSE),"")</f>
        <v>0</v>
      </c>
      <c r="H344" s="5">
        <v>21</v>
      </c>
      <c r="I344" s="6" t="str">
        <f>IFERROR(VLOOKUP(Table1[[#This Row],[كود الصنف]],المنتجات!$D:$E,2,0),"")</f>
        <v/>
      </c>
      <c r="J344" s="6" t="str">
        <f>IFERROR(VLOOKUP(H344,المنتجات!$D:$G,4,0),"")</f>
        <v/>
      </c>
      <c r="K344" s="7">
        <v>3600</v>
      </c>
      <c r="L344" s="7"/>
      <c r="M344" s="8" t="e">
        <f>IF(VLOOKUP(Table1[[#This Row],[كود الصنف]],المنتجات!$D:$K,8,0)=0,"",(VLOOKUP(Table1[[#This Row],[كود الصنف]],المنتجات!$D:$K,8,0)))</f>
        <v>#N/A</v>
      </c>
      <c r="N344" s="7">
        <f>IFERROR((Table1[[#This Row],[كمية الخامات بالكيلو]]/Table1[[#This Row],[وزن القطعة]])-Table1[[#This Row],[كمية الأنتاج بالقطعة]],0)</f>
        <v>0</v>
      </c>
      <c r="O344" s="9" t="s">
        <v>51</v>
      </c>
      <c r="P344" s="26">
        <f>IFERROR(VLOOKUP(Table1[[#This Row],[كود العامل]],العاملين!$A$1:$D$100,4,0),"")</f>
        <v>0</v>
      </c>
      <c r="Q344" s="5">
        <f>IF(Table1[[#This Row],[كود العامل]]&gt;0,60,"")</f>
        <v>60</v>
      </c>
      <c r="R344" s="10">
        <v>30</v>
      </c>
      <c r="S344" s="10">
        <v>10</v>
      </c>
      <c r="T344" s="10">
        <v>10</v>
      </c>
      <c r="U344" s="10"/>
      <c r="V344" s="10">
        <f t="shared" si="5"/>
        <v>110</v>
      </c>
      <c r="W344" s="10">
        <f>IFERROR(Table1[[#This Row],[اجمالى وقت التشغيل بالدقايق]]-Table1[[#This Row],[اجمالى وقت التوقف بالدقيقة]],"0")</f>
        <v>-110</v>
      </c>
      <c r="X344" s="11">
        <f>IFERROR((Table1[[#This Row],[كمية الأنتاج بالقطعة]]*Table1[[#This Row],[الزمن المعيارى لانتاج القطعة الواحدة بالدقيقة]])/W344,0%)</f>
        <v>0</v>
      </c>
      <c r="Y344" s="12"/>
      <c r="Z344" s="4"/>
      <c r="AA344" s="13">
        <f>IFERROR(Table1[[#This Row],[كمية الأنتاج بالقطعة]]/(Table1[[#This Row],[كمية الأنتاج بالقطعة]]+Z344+Y344),"")</f>
        <v>1</v>
      </c>
      <c r="AB344" s="4" t="s">
        <v>62</v>
      </c>
      <c r="AC344" s="51"/>
    </row>
    <row r="345" spans="1:29" s="20" customFormat="1" ht="15.75" hidden="1" customHeight="1">
      <c r="A345" s="50">
        <v>43530</v>
      </c>
      <c r="B345" s="3">
        <v>5222</v>
      </c>
      <c r="C345" s="4" t="str">
        <f>IFERROR(VLOOKUP(B345,المنتجات!$A:$B,2,0),"")</f>
        <v/>
      </c>
      <c r="D345" s="4" t="str">
        <f>IFERROR(VLOOKUP(B345,المنتجات!$A:$C,3,0),"")</f>
        <v/>
      </c>
      <c r="E345" s="5">
        <v>43</v>
      </c>
      <c r="F345" s="4">
        <f>IFERROR(VLOOKUP(E345,العاملين!$A$1:$C$80,2,0),"")</f>
        <v>0</v>
      </c>
      <c r="G345" s="4">
        <f>IFERROR(VLOOKUP(Table1[[#This Row],[كود العامل]],العاملين!$A:$C,3,FALSE),"")</f>
        <v>0</v>
      </c>
      <c r="H345" s="5">
        <v>21</v>
      </c>
      <c r="I345" s="6" t="str">
        <f>IFERROR(VLOOKUP(Table1[[#This Row],[كود الصنف]],المنتجات!$D:$E,2,0),"")</f>
        <v/>
      </c>
      <c r="J345" s="6" t="str">
        <f>IFERROR(VLOOKUP(H345,المنتجات!$D:$G,4,0),"")</f>
        <v/>
      </c>
      <c r="K345" s="7">
        <v>3600</v>
      </c>
      <c r="L345" s="7"/>
      <c r="M345" s="8" t="e">
        <f>IF(VLOOKUP(Table1[[#This Row],[كود الصنف]],المنتجات!$D:$K,8,0)=0,"",(VLOOKUP(Table1[[#This Row],[كود الصنف]],المنتجات!$D:$K,8,0)))</f>
        <v>#N/A</v>
      </c>
      <c r="N345" s="7">
        <f>IFERROR((Table1[[#This Row],[كمية الخامات بالكيلو]]/Table1[[#This Row],[وزن القطعة]])-Table1[[#This Row],[كمية الأنتاج بالقطعة]],0)</f>
        <v>0</v>
      </c>
      <c r="O345" s="9" t="s">
        <v>51</v>
      </c>
      <c r="P345" s="26">
        <f>IFERROR(VLOOKUP(Table1[[#This Row],[كود العامل]],العاملين!$A$1:$D$100,4,0),"")</f>
        <v>0</v>
      </c>
      <c r="Q345" s="5">
        <f>IF(Table1[[#This Row],[كود العامل]]&gt;0,60,"")</f>
        <v>60</v>
      </c>
      <c r="R345" s="10"/>
      <c r="S345" s="10">
        <v>10</v>
      </c>
      <c r="T345" s="10">
        <v>10</v>
      </c>
      <c r="U345" s="10"/>
      <c r="V345" s="10">
        <f t="shared" si="5"/>
        <v>80</v>
      </c>
      <c r="W345" s="10">
        <f>IFERROR(Table1[[#This Row],[اجمالى وقت التشغيل بالدقايق]]-Table1[[#This Row],[اجمالى وقت التوقف بالدقيقة]],"0")</f>
        <v>-80</v>
      </c>
      <c r="X345" s="11">
        <f>IFERROR((Table1[[#This Row],[كمية الأنتاج بالقطعة]]*Table1[[#This Row],[الزمن المعيارى لانتاج القطعة الواحدة بالدقيقة]])/W345,0%)</f>
        <v>0</v>
      </c>
      <c r="Y345" s="12"/>
      <c r="Z345" s="4"/>
      <c r="AA345" s="13">
        <f>IFERROR(Table1[[#This Row],[كمية الأنتاج بالقطعة]]/(Table1[[#This Row],[كمية الأنتاج بالقطعة]]+Z345+Y345),"")</f>
        <v>1</v>
      </c>
      <c r="AB345" s="4" t="s">
        <v>62</v>
      </c>
      <c r="AC345" s="51"/>
    </row>
    <row r="346" spans="1:29" s="20" customFormat="1" ht="15.75" hidden="1" customHeight="1">
      <c r="A346" s="50">
        <v>43530</v>
      </c>
      <c r="B346" s="3">
        <v>5230</v>
      </c>
      <c r="C346" s="4" t="str">
        <f>IFERROR(VLOOKUP(B346,المنتجات!$A:$B,2,0),"")</f>
        <v/>
      </c>
      <c r="D346" s="4" t="str">
        <f>IFERROR(VLOOKUP(B346,المنتجات!$A:$C,3,0),"")</f>
        <v/>
      </c>
      <c r="E346" s="5">
        <v>25</v>
      </c>
      <c r="F346" s="4">
        <f>IFERROR(VLOOKUP(E346,العاملين!$A$1:$C$80,2,0),"")</f>
        <v>0</v>
      </c>
      <c r="G346" s="4">
        <f>IFERROR(VLOOKUP(Table1[[#This Row],[كود العامل]],العاملين!$A:$C,3,FALSE),"")</f>
        <v>0</v>
      </c>
      <c r="H346" s="5">
        <v>23</v>
      </c>
      <c r="I346" s="6" t="str">
        <f>IFERROR(VLOOKUP(Table1[[#This Row],[كود الصنف]],المنتجات!$D:$E,2,0),"")</f>
        <v/>
      </c>
      <c r="J346" s="6" t="str">
        <f>IFERROR(VLOOKUP(H346,المنتجات!$D:$G,4,0),"")</f>
        <v/>
      </c>
      <c r="K346" s="7">
        <v>25000</v>
      </c>
      <c r="L346" s="7"/>
      <c r="M346" s="8" t="e">
        <f>IF(VLOOKUP(Table1[[#This Row],[كود الصنف]],المنتجات!$D:$K,8,0)=0,"",(VLOOKUP(Table1[[#This Row],[كود الصنف]],المنتجات!$D:$K,8,0)))</f>
        <v>#N/A</v>
      </c>
      <c r="N346" s="7">
        <f>IFERROR((Table1[[#This Row],[كمية الخامات بالكيلو]]/Table1[[#This Row],[وزن القطعة]])-Table1[[#This Row],[كمية الأنتاج بالقطعة]],0)</f>
        <v>0</v>
      </c>
      <c r="O346" s="9" t="s">
        <v>51</v>
      </c>
      <c r="P346" s="3">
        <v>300</v>
      </c>
      <c r="Q346" s="5">
        <v>30</v>
      </c>
      <c r="R346" s="10"/>
      <c r="S346" s="10"/>
      <c r="T346" s="10"/>
      <c r="U346" s="10"/>
      <c r="V346" s="10">
        <f t="shared" si="5"/>
        <v>30</v>
      </c>
      <c r="W346" s="10">
        <f>IFERROR(Table1[[#This Row],[اجمالى وقت التشغيل بالدقايق]]-Table1[[#This Row],[اجمالى وقت التوقف بالدقيقة]],"0")</f>
        <v>270</v>
      </c>
      <c r="X346" s="11">
        <f>IFERROR((Table1[[#This Row],[كمية الأنتاج بالقطعة]]*Table1[[#This Row],[الزمن المعيارى لانتاج القطعة الواحدة بالدقيقة]])/W346,0%)</f>
        <v>0</v>
      </c>
      <c r="Y346" s="12"/>
      <c r="Z346" s="4"/>
      <c r="AA346" s="13">
        <f>IFERROR(Table1[[#This Row],[كمية الأنتاج بالقطعة]]/(Table1[[#This Row],[كمية الأنتاج بالقطعة]]+Z346+Y346),"")</f>
        <v>1</v>
      </c>
      <c r="AB346" s="4"/>
      <c r="AC346" s="51"/>
    </row>
    <row r="347" spans="1:29" s="20" customFormat="1" ht="15.75" hidden="1" customHeight="1">
      <c r="A347" s="50">
        <v>43530</v>
      </c>
      <c r="B347" s="3">
        <v>5230</v>
      </c>
      <c r="C347" s="4" t="str">
        <f>IFERROR(VLOOKUP(B347,المنتجات!$A:$B,2,0),"")</f>
        <v/>
      </c>
      <c r="D347" s="4" t="str">
        <f>IFERROR(VLOOKUP(B347,المنتجات!$A:$C,3,0),"")</f>
        <v/>
      </c>
      <c r="E347" s="5">
        <v>29</v>
      </c>
      <c r="F347" s="4">
        <f>IFERROR(VLOOKUP(E347,العاملين!$A$1:$C$80,2,0),"")</f>
        <v>0</v>
      </c>
      <c r="G347" s="4">
        <f>IFERROR(VLOOKUP(Table1[[#This Row],[كود العامل]],العاملين!$A:$C,3,FALSE),"")</f>
        <v>0</v>
      </c>
      <c r="H347" s="5">
        <v>23</v>
      </c>
      <c r="I347" s="6" t="str">
        <f>IFERROR(VLOOKUP(Table1[[#This Row],[كود الصنف]],المنتجات!$D:$E,2,0),"")</f>
        <v/>
      </c>
      <c r="J347" s="6" t="str">
        <f>IFERROR(VLOOKUP(H347,المنتجات!$D:$G,4,0),"")</f>
        <v/>
      </c>
      <c r="K347" s="7">
        <v>25000</v>
      </c>
      <c r="L347" s="7"/>
      <c r="M347" s="8" t="e">
        <f>IF(VLOOKUP(Table1[[#This Row],[كود الصنف]],المنتجات!$D:$K,8,0)=0,"",(VLOOKUP(Table1[[#This Row],[كود الصنف]],المنتجات!$D:$K,8,0)))</f>
        <v>#N/A</v>
      </c>
      <c r="N347" s="7">
        <f>IFERROR((Table1[[#This Row],[كمية الخامات بالكيلو]]/Table1[[#This Row],[وزن القطعة]])-Table1[[#This Row],[كمية الأنتاج بالقطعة]],0)</f>
        <v>0</v>
      </c>
      <c r="O347" s="9" t="s">
        <v>51</v>
      </c>
      <c r="P347" s="26">
        <f>IFERROR(VLOOKUP(Table1[[#This Row],[كود العامل]],العاملين!$A$1:$D$100,4,0),"")</f>
        <v>0</v>
      </c>
      <c r="Q347" s="5">
        <f>IF(Table1[[#This Row],[كود العامل]]&gt;0,60,"")</f>
        <v>60</v>
      </c>
      <c r="R347" s="10"/>
      <c r="S347" s="10">
        <v>15</v>
      </c>
      <c r="T347" s="10">
        <v>10</v>
      </c>
      <c r="U347" s="10"/>
      <c r="V347" s="10">
        <f t="shared" si="5"/>
        <v>85</v>
      </c>
      <c r="W347" s="10">
        <f>IFERROR(Table1[[#This Row],[اجمالى وقت التشغيل بالدقايق]]-Table1[[#This Row],[اجمالى وقت التوقف بالدقيقة]],"0")</f>
        <v>-85</v>
      </c>
      <c r="X347" s="11">
        <f>IFERROR((Table1[[#This Row],[كمية الأنتاج بالقطعة]]*Table1[[#This Row],[الزمن المعيارى لانتاج القطعة الواحدة بالدقيقة]])/W347,0%)</f>
        <v>0</v>
      </c>
      <c r="Y347" s="12"/>
      <c r="Z347" s="4"/>
      <c r="AA347" s="13">
        <f>IFERROR(Table1[[#This Row],[كمية الأنتاج بالقطعة]]/(Table1[[#This Row],[كمية الأنتاج بالقطعة]]+Z347+Y347),"")</f>
        <v>1</v>
      </c>
      <c r="AB347" s="4"/>
      <c r="AC347" s="51"/>
    </row>
    <row r="348" spans="1:29" s="20" customFormat="1" ht="15.75" hidden="1" customHeight="1">
      <c r="A348" s="50">
        <v>43530</v>
      </c>
      <c r="B348" s="3">
        <v>5231</v>
      </c>
      <c r="C348" s="4" t="str">
        <f>IFERROR(VLOOKUP(B348,المنتجات!$A:$B,2,0),"")</f>
        <v/>
      </c>
      <c r="D348" s="4" t="str">
        <f>IFERROR(VLOOKUP(B348,المنتجات!$A:$C,3,0),"")</f>
        <v/>
      </c>
      <c r="E348" s="5">
        <v>45</v>
      </c>
      <c r="F348" s="4">
        <f>IFERROR(VLOOKUP(E348,العاملين!$A$1:$C$80,2,0),"")</f>
        <v>0</v>
      </c>
      <c r="G348" s="4">
        <f>IFERROR(VLOOKUP(Table1[[#This Row],[كود العامل]],العاملين!$A:$C,3,FALSE),"")</f>
        <v>0</v>
      </c>
      <c r="H348" s="5">
        <v>33</v>
      </c>
      <c r="I348" s="6" t="str">
        <f>IFERROR(VLOOKUP(Table1[[#This Row],[كود الصنف]],المنتجات!$D:$E,2,0),"")</f>
        <v/>
      </c>
      <c r="J348" s="6" t="str">
        <f>IFERROR(VLOOKUP(H348,المنتجات!$D:$G,4,0),"")</f>
        <v/>
      </c>
      <c r="K348" s="7">
        <v>27000</v>
      </c>
      <c r="L348" s="7"/>
      <c r="M348" s="8" t="e">
        <f>IF(VLOOKUP(Table1[[#This Row],[كود الصنف]],المنتجات!$D:$K,8,0)=0,"",(VLOOKUP(Table1[[#This Row],[كود الصنف]],المنتجات!$D:$K,8,0)))</f>
        <v>#N/A</v>
      </c>
      <c r="N348" s="7">
        <f>IFERROR((Table1[[#This Row],[كمية الخامات بالكيلو]]/Table1[[#This Row],[وزن القطعة]])-Table1[[#This Row],[كمية الأنتاج بالقطعة]],0)</f>
        <v>0</v>
      </c>
      <c r="O348" s="9" t="s">
        <v>51</v>
      </c>
      <c r="P348" s="26">
        <f>IFERROR(VLOOKUP(Table1[[#This Row],[كود العامل]],العاملين!$A$1:$D$100,4,0),"")</f>
        <v>0</v>
      </c>
      <c r="Q348" s="5">
        <f>IF(Table1[[#This Row],[كود العامل]]&gt;0,60,"")</f>
        <v>60</v>
      </c>
      <c r="R348" s="10"/>
      <c r="S348" s="10">
        <v>10</v>
      </c>
      <c r="T348" s="10">
        <v>10</v>
      </c>
      <c r="U348" s="10"/>
      <c r="V348" s="10">
        <f t="shared" si="5"/>
        <v>80</v>
      </c>
      <c r="W348" s="10">
        <f>IFERROR(Table1[[#This Row],[اجمالى وقت التشغيل بالدقايق]]-Table1[[#This Row],[اجمالى وقت التوقف بالدقيقة]],"0")</f>
        <v>-80</v>
      </c>
      <c r="X348" s="11">
        <f>IFERROR((Table1[[#This Row],[كمية الأنتاج بالقطعة]]*Table1[[#This Row],[الزمن المعيارى لانتاج القطعة الواحدة بالدقيقة]])/W348,0%)</f>
        <v>0</v>
      </c>
      <c r="Y348" s="12"/>
      <c r="Z348" s="4"/>
      <c r="AA348" s="13">
        <f>IFERROR(Table1[[#This Row],[كمية الأنتاج بالقطعة]]/(Table1[[#This Row],[كمية الأنتاج بالقطعة]]+Z348+Y348),"")</f>
        <v>1</v>
      </c>
      <c r="AB348" s="4"/>
      <c r="AC348" s="51"/>
    </row>
    <row r="349" spans="1:29" s="20" customFormat="1" ht="15.75" hidden="1" customHeight="1">
      <c r="A349" s="50">
        <v>43530</v>
      </c>
      <c r="B349" s="3">
        <v>5231</v>
      </c>
      <c r="C349" s="4" t="str">
        <f>IFERROR(VLOOKUP(B349,المنتجات!$A:$B,2,0),"")</f>
        <v/>
      </c>
      <c r="D349" s="4" t="str">
        <f>IFERROR(VLOOKUP(B349,المنتجات!$A:$C,3,0),"")</f>
        <v/>
      </c>
      <c r="E349" s="5">
        <v>26</v>
      </c>
      <c r="F349" s="4">
        <f>IFERROR(VLOOKUP(E349,العاملين!$A$1:$C$80,2,0),"")</f>
        <v>0</v>
      </c>
      <c r="G349" s="4">
        <f>IFERROR(VLOOKUP(Table1[[#This Row],[كود العامل]],العاملين!$A:$C,3,FALSE),"")</f>
        <v>0</v>
      </c>
      <c r="H349" s="5">
        <v>33</v>
      </c>
      <c r="I349" s="6" t="str">
        <f>IFERROR(VLOOKUP(Table1[[#This Row],[كود الصنف]],المنتجات!$D:$E,2,0),"")</f>
        <v/>
      </c>
      <c r="J349" s="6" t="str">
        <f>IFERROR(VLOOKUP(H349,المنتجات!$D:$G,4,0),"")</f>
        <v/>
      </c>
      <c r="K349" s="7">
        <v>27000</v>
      </c>
      <c r="L349" s="7"/>
      <c r="M349" s="8" t="e">
        <f>IF(VLOOKUP(Table1[[#This Row],[كود الصنف]],المنتجات!$D:$K,8,0)=0,"",(VLOOKUP(Table1[[#This Row],[كود الصنف]],المنتجات!$D:$K,8,0)))</f>
        <v>#N/A</v>
      </c>
      <c r="N349" s="7">
        <f>IFERROR((Table1[[#This Row],[كمية الخامات بالكيلو]]/Table1[[#This Row],[وزن القطعة]])-Table1[[#This Row],[كمية الأنتاج بالقطعة]],0)</f>
        <v>0</v>
      </c>
      <c r="O349" s="9" t="s">
        <v>51</v>
      </c>
      <c r="P349" s="26">
        <f>IFERROR(VLOOKUP(Table1[[#This Row],[كود العامل]],العاملين!$A$1:$D$100,4,0),"")</f>
        <v>0</v>
      </c>
      <c r="Q349" s="5">
        <f>IF(Table1[[#This Row],[كود العامل]]&gt;0,60,"")</f>
        <v>60</v>
      </c>
      <c r="R349" s="10"/>
      <c r="S349" s="10">
        <v>10</v>
      </c>
      <c r="T349" s="10">
        <v>10</v>
      </c>
      <c r="U349" s="10"/>
      <c r="V349" s="10">
        <f t="shared" si="5"/>
        <v>80</v>
      </c>
      <c r="W349" s="10">
        <f>IFERROR(Table1[[#This Row],[اجمالى وقت التشغيل بالدقايق]]-Table1[[#This Row],[اجمالى وقت التوقف بالدقيقة]],"0")</f>
        <v>-80</v>
      </c>
      <c r="X349" s="11">
        <f>IFERROR((Table1[[#This Row],[كمية الأنتاج بالقطعة]]*Table1[[#This Row],[الزمن المعيارى لانتاج القطعة الواحدة بالدقيقة]])/W349,0%)</f>
        <v>0</v>
      </c>
      <c r="Y349" s="12"/>
      <c r="Z349" s="4"/>
      <c r="AA349" s="13">
        <f>IFERROR(Table1[[#This Row],[كمية الأنتاج بالقطعة]]/(Table1[[#This Row],[كمية الأنتاج بالقطعة]]+Z349+Y349),"")</f>
        <v>1</v>
      </c>
      <c r="AB349" s="4"/>
      <c r="AC349" s="51"/>
    </row>
    <row r="350" spans="1:29" s="20" customFormat="1" ht="15.75" hidden="1" customHeight="1">
      <c r="A350" s="50">
        <v>43530</v>
      </c>
      <c r="B350" s="3">
        <v>5231</v>
      </c>
      <c r="C350" s="4" t="str">
        <f>IFERROR(VLOOKUP(B350,المنتجات!$A:$B,2,0),"")</f>
        <v/>
      </c>
      <c r="D350" s="4" t="str">
        <f>IFERROR(VLOOKUP(B350,المنتجات!$A:$C,3,0),"")</f>
        <v/>
      </c>
      <c r="E350" s="5">
        <v>37</v>
      </c>
      <c r="F350" s="4">
        <f>IFERROR(VLOOKUP(E350,العاملين!$A$1:$C$80,2,0),"")</f>
        <v>0</v>
      </c>
      <c r="G350" s="4">
        <f>IFERROR(VLOOKUP(Table1[[#This Row],[كود العامل]],العاملين!$A:$C,3,FALSE),"")</f>
        <v>0</v>
      </c>
      <c r="H350" s="5">
        <v>33</v>
      </c>
      <c r="I350" s="6" t="str">
        <f>IFERROR(VLOOKUP(Table1[[#This Row],[كود الصنف]],المنتجات!$D:$E,2,0),"")</f>
        <v/>
      </c>
      <c r="J350" s="6" t="str">
        <f>IFERROR(VLOOKUP(H350,المنتجات!$D:$G,4,0),"")</f>
        <v/>
      </c>
      <c r="K350" s="7">
        <v>27000</v>
      </c>
      <c r="L350" s="7"/>
      <c r="M350" s="8" t="e">
        <f>IF(VLOOKUP(Table1[[#This Row],[كود الصنف]],المنتجات!$D:$K,8,0)=0,"",(VLOOKUP(Table1[[#This Row],[كود الصنف]],المنتجات!$D:$K,8,0)))</f>
        <v>#N/A</v>
      </c>
      <c r="N350" s="7">
        <f>IFERROR((Table1[[#This Row],[كمية الخامات بالكيلو]]/Table1[[#This Row],[وزن القطعة]])-Table1[[#This Row],[كمية الأنتاج بالقطعة]],0)</f>
        <v>0</v>
      </c>
      <c r="O350" s="9" t="s">
        <v>51</v>
      </c>
      <c r="P350" s="26">
        <f>IFERROR(VLOOKUP(Table1[[#This Row],[كود العامل]],العاملين!$A$1:$D$100,4,0),"")</f>
        <v>0</v>
      </c>
      <c r="Q350" s="5">
        <f>IF(Table1[[#This Row],[كود العامل]]&gt;0,60,"")</f>
        <v>60</v>
      </c>
      <c r="R350" s="10"/>
      <c r="S350" s="10">
        <v>10</v>
      </c>
      <c r="T350" s="10">
        <v>10</v>
      </c>
      <c r="U350" s="10"/>
      <c r="V350" s="10">
        <f t="shared" si="5"/>
        <v>80</v>
      </c>
      <c r="W350" s="10">
        <f>IFERROR(Table1[[#This Row],[اجمالى وقت التشغيل بالدقايق]]-Table1[[#This Row],[اجمالى وقت التوقف بالدقيقة]],"0")</f>
        <v>-80</v>
      </c>
      <c r="X350" s="11">
        <f>IFERROR((Table1[[#This Row],[كمية الأنتاج بالقطعة]]*Table1[[#This Row],[الزمن المعيارى لانتاج القطعة الواحدة بالدقيقة]])/W350,0%)</f>
        <v>0</v>
      </c>
      <c r="Y350" s="12"/>
      <c r="Z350" s="4"/>
      <c r="AA350" s="13">
        <f>IFERROR(Table1[[#This Row],[كمية الأنتاج بالقطعة]]/(Table1[[#This Row],[كمية الأنتاج بالقطعة]]+Z350+Y350),"")</f>
        <v>1</v>
      </c>
      <c r="AB350" s="4"/>
      <c r="AC350" s="51"/>
    </row>
    <row r="351" spans="1:29" s="20" customFormat="1" ht="15.75" hidden="1" customHeight="1">
      <c r="A351" s="50">
        <v>43530</v>
      </c>
      <c r="B351" s="3">
        <v>5240</v>
      </c>
      <c r="C351" s="4" t="str">
        <f>IFERROR(VLOOKUP(B351,المنتجات!$A:$B,2,0),"")</f>
        <v/>
      </c>
      <c r="D351" s="4" t="str">
        <f>IFERROR(VLOOKUP(B351,المنتجات!$A:$C,3,0),"")</f>
        <v/>
      </c>
      <c r="E351" s="5">
        <v>36</v>
      </c>
      <c r="F351" s="4">
        <f>IFERROR(VLOOKUP(E351,العاملين!$A$1:$C$80,2,0),"")</f>
        <v>0</v>
      </c>
      <c r="G351" s="4">
        <f>IFERROR(VLOOKUP(Table1[[#This Row],[كود العامل]],العاملين!$A:$C,3,FALSE),"")</f>
        <v>0</v>
      </c>
      <c r="H351" s="5">
        <v>39</v>
      </c>
      <c r="I351" s="6" t="str">
        <f>IFERROR(VLOOKUP(Table1[[#This Row],[كود الصنف]],المنتجات!$D:$E,2,0),"")</f>
        <v/>
      </c>
      <c r="J351" s="6" t="str">
        <f>IFERROR(VLOOKUP(H351,المنتجات!$D:$G,4,0),"")</f>
        <v/>
      </c>
      <c r="K351" s="7">
        <v>2500</v>
      </c>
      <c r="L351" s="7"/>
      <c r="M351" s="8" t="e">
        <f>IF(VLOOKUP(Table1[[#This Row],[كود الصنف]],المنتجات!$D:$K,8,0)=0,"",(VLOOKUP(Table1[[#This Row],[كود الصنف]],المنتجات!$D:$K,8,0)))</f>
        <v>#N/A</v>
      </c>
      <c r="N351" s="7">
        <f>IFERROR((Table1[[#This Row],[كمية الخامات بالكيلو]]/Table1[[#This Row],[وزن القطعة]])-Table1[[#This Row],[كمية الأنتاج بالقطعة]],0)</f>
        <v>0</v>
      </c>
      <c r="O351" s="9" t="s">
        <v>51</v>
      </c>
      <c r="P351" s="3">
        <v>300</v>
      </c>
      <c r="Q351" s="5">
        <v>30</v>
      </c>
      <c r="R351" s="10"/>
      <c r="S351" s="10">
        <v>10</v>
      </c>
      <c r="T351" s="10">
        <v>10</v>
      </c>
      <c r="U351" s="10"/>
      <c r="V351" s="10">
        <f t="shared" si="5"/>
        <v>50</v>
      </c>
      <c r="W351" s="10">
        <f>IFERROR(Table1[[#This Row],[اجمالى وقت التشغيل بالدقايق]]-Table1[[#This Row],[اجمالى وقت التوقف بالدقيقة]],"0")</f>
        <v>250</v>
      </c>
      <c r="X351" s="11">
        <f>IFERROR((Table1[[#This Row],[كمية الأنتاج بالقطعة]]*Table1[[#This Row],[الزمن المعيارى لانتاج القطعة الواحدة بالدقيقة]])/W351,0%)</f>
        <v>0</v>
      </c>
      <c r="Y351" s="12"/>
      <c r="Z351" s="4"/>
      <c r="AA351" s="13">
        <f>IFERROR(Table1[[#This Row],[كمية الأنتاج بالقطعة]]/(Table1[[#This Row],[كمية الأنتاج بالقطعة]]+Z351+Y351),"")</f>
        <v>1</v>
      </c>
      <c r="AB351" s="4"/>
      <c r="AC351" s="51"/>
    </row>
    <row r="352" spans="1:29" s="20" customFormat="1" ht="15.75" hidden="1" customHeight="1">
      <c r="A352" s="50">
        <v>43530</v>
      </c>
      <c r="B352" s="3">
        <v>5240</v>
      </c>
      <c r="C352" s="4" t="str">
        <f>IFERROR(VLOOKUP(B352,المنتجات!$A:$B,2,0),"")</f>
        <v/>
      </c>
      <c r="D352" s="4" t="str">
        <f>IFERROR(VLOOKUP(B352,المنتجات!$A:$C,3,0),"")</f>
        <v/>
      </c>
      <c r="E352" s="5">
        <v>27</v>
      </c>
      <c r="F352" s="4">
        <f>IFERROR(VLOOKUP(E352,العاملين!$A$1:$C$80,2,0),"")</f>
        <v>0</v>
      </c>
      <c r="G352" s="4">
        <f>IFERROR(VLOOKUP(Table1[[#This Row],[كود العامل]],العاملين!$A:$C,3,FALSE),"")</f>
        <v>0</v>
      </c>
      <c r="H352" s="5">
        <v>39</v>
      </c>
      <c r="I352" s="6" t="str">
        <f>IFERROR(VLOOKUP(Table1[[#This Row],[كود الصنف]],المنتجات!$D:$E,2,0),"")</f>
        <v/>
      </c>
      <c r="J352" s="6" t="str">
        <f>IFERROR(VLOOKUP(H352,المنتجات!$D:$G,4,0),"")</f>
        <v/>
      </c>
      <c r="K352" s="7">
        <v>2500</v>
      </c>
      <c r="L352" s="7"/>
      <c r="M352" s="8" t="e">
        <f>IF(VLOOKUP(Table1[[#This Row],[كود الصنف]],المنتجات!$D:$K,8,0)=0,"",(VLOOKUP(Table1[[#This Row],[كود الصنف]],المنتجات!$D:$K,8,0)))</f>
        <v>#N/A</v>
      </c>
      <c r="N352" s="7">
        <f>IFERROR((Table1[[#This Row],[كمية الخامات بالكيلو]]/Table1[[#This Row],[وزن القطعة]])-Table1[[#This Row],[كمية الأنتاج بالقطعة]],0)</f>
        <v>0</v>
      </c>
      <c r="O352" s="9" t="s">
        <v>51</v>
      </c>
      <c r="P352" s="3">
        <v>300</v>
      </c>
      <c r="Q352" s="5">
        <v>30</v>
      </c>
      <c r="R352" s="10"/>
      <c r="S352" s="10">
        <v>10</v>
      </c>
      <c r="T352" s="10">
        <v>10</v>
      </c>
      <c r="U352" s="10"/>
      <c r="V352" s="10">
        <f t="shared" si="5"/>
        <v>50</v>
      </c>
      <c r="W352" s="10">
        <f>IFERROR(Table1[[#This Row],[اجمالى وقت التشغيل بالدقايق]]-Table1[[#This Row],[اجمالى وقت التوقف بالدقيقة]],"0")</f>
        <v>250</v>
      </c>
      <c r="X352" s="11">
        <f>IFERROR((Table1[[#This Row],[كمية الأنتاج بالقطعة]]*Table1[[#This Row],[الزمن المعيارى لانتاج القطعة الواحدة بالدقيقة]])/W352,0%)</f>
        <v>0</v>
      </c>
      <c r="Y352" s="12"/>
      <c r="Z352" s="4"/>
      <c r="AA352" s="13">
        <f>IFERROR(Table1[[#This Row],[كمية الأنتاج بالقطعة]]/(Table1[[#This Row],[كمية الأنتاج بالقطعة]]+Z352+Y352),"")</f>
        <v>1</v>
      </c>
      <c r="AB352" s="4"/>
      <c r="AC352" s="51"/>
    </row>
    <row r="353" spans="1:29" s="20" customFormat="1" ht="15.75" hidden="1" customHeight="1">
      <c r="A353" s="50">
        <v>43530</v>
      </c>
      <c r="B353" s="3">
        <v>5250</v>
      </c>
      <c r="C353" s="4" t="str">
        <f>IFERROR(VLOOKUP(B353,المنتجات!$A:$B,2,0),"")</f>
        <v/>
      </c>
      <c r="D353" s="4" t="str">
        <f>IFERROR(VLOOKUP(B353,المنتجات!$A:$C,3,0),"")</f>
        <v/>
      </c>
      <c r="E353" s="5">
        <v>34</v>
      </c>
      <c r="F353" s="4">
        <f>IFERROR(VLOOKUP(E353,العاملين!$A$1:$C$80,2,0),"")</f>
        <v>0</v>
      </c>
      <c r="G353" s="4">
        <f>IFERROR(VLOOKUP(Table1[[#This Row],[كود العامل]],العاملين!$A:$C,3,FALSE),"")</f>
        <v>0</v>
      </c>
      <c r="H353" s="5"/>
      <c r="I353" s="6" t="str">
        <f>IFERROR(VLOOKUP(Table1[[#This Row],[كود الصنف]],المنتجات!$D:$E,2,0),"")</f>
        <v/>
      </c>
      <c r="J353" s="6" t="str">
        <f>IFERROR(VLOOKUP(H353,المنتجات!$D:$G,4,0),"")</f>
        <v/>
      </c>
      <c r="K353" s="7">
        <v>0</v>
      </c>
      <c r="L353" s="7"/>
      <c r="M353" s="8" t="e">
        <f>IF(VLOOKUP(Table1[[#This Row],[كود الصنف]],المنتجات!$D:$K,8,0)=0,"",(VLOOKUP(Table1[[#This Row],[كود الصنف]],المنتجات!$D:$K,8,0)))</f>
        <v>#N/A</v>
      </c>
      <c r="N353" s="7">
        <f>IFERROR((Table1[[#This Row],[كمية الخامات بالكيلو]]/Table1[[#This Row],[وزن القطعة]])-Table1[[#This Row],[كمية الأنتاج بالقطعة]],0)</f>
        <v>0</v>
      </c>
      <c r="O353" s="9" t="s">
        <v>51</v>
      </c>
      <c r="P353" s="3"/>
      <c r="Q353" s="5"/>
      <c r="R353" s="10"/>
      <c r="S353" s="10"/>
      <c r="T353" s="10"/>
      <c r="U353" s="10"/>
      <c r="V353" s="10">
        <f t="shared" si="5"/>
        <v>0</v>
      </c>
      <c r="W353" s="10">
        <f>IFERROR(Table1[[#This Row],[اجمالى وقت التشغيل بالدقايق]]-Table1[[#This Row],[اجمالى وقت التوقف بالدقيقة]],"0")</f>
        <v>0</v>
      </c>
      <c r="X353" s="11">
        <f>IFERROR((Table1[[#This Row],[كمية الأنتاج بالقطعة]]*Table1[[#This Row],[الزمن المعيارى لانتاج القطعة الواحدة بالدقيقة]])/W353,0%)</f>
        <v>0</v>
      </c>
      <c r="Y353" s="12"/>
      <c r="Z353" s="4"/>
      <c r="AA353" s="13" t="str">
        <f>IFERROR(Table1[[#This Row],[كمية الأنتاج بالقطعة]]/(Table1[[#This Row],[كمية الأنتاج بالقطعة]]+Z353+Y353),"")</f>
        <v/>
      </c>
      <c r="AB353" s="4"/>
      <c r="AC353" s="51" t="s">
        <v>54</v>
      </c>
    </row>
    <row r="354" spans="1:29" s="20" customFormat="1" ht="15.75" hidden="1" customHeight="1">
      <c r="A354" s="50">
        <v>43530</v>
      </c>
      <c r="B354" s="3">
        <v>5260</v>
      </c>
      <c r="C354" s="4" t="str">
        <f>IFERROR(VLOOKUP(B354,المنتجات!$A:$B,2,0),"")</f>
        <v/>
      </c>
      <c r="D354" s="4" t="str">
        <f>IFERROR(VLOOKUP(B354,المنتجات!$A:$C,3,0),"")</f>
        <v/>
      </c>
      <c r="E354" s="5">
        <v>25</v>
      </c>
      <c r="F354" s="4">
        <f>IFERROR(VLOOKUP(E354,العاملين!$A$1:$C$80,2,0),"")</f>
        <v>0</v>
      </c>
      <c r="G354" s="4">
        <f>IFERROR(VLOOKUP(Table1[[#This Row],[كود العامل]],العاملين!$A:$C,3,FALSE),"")</f>
        <v>0</v>
      </c>
      <c r="H354" s="5">
        <v>45</v>
      </c>
      <c r="I354" s="6" t="str">
        <f>IFERROR(VLOOKUP(Table1[[#This Row],[كود الصنف]],المنتجات!$D:$E,2,0),"")</f>
        <v/>
      </c>
      <c r="J354" s="6" t="str">
        <f>IFERROR(VLOOKUP(H354,المنتجات!$D:$G,4,0),"")</f>
        <v/>
      </c>
      <c r="K354" s="7">
        <v>6000</v>
      </c>
      <c r="L354" s="7"/>
      <c r="M354" s="8" t="e">
        <f>IF(VLOOKUP(Table1[[#This Row],[كود الصنف]],المنتجات!$D:$K,8,0)=0,"",(VLOOKUP(Table1[[#This Row],[كود الصنف]],المنتجات!$D:$K,8,0)))</f>
        <v>#N/A</v>
      </c>
      <c r="N354" s="7">
        <f>IFERROR((Table1[[#This Row],[كمية الخامات بالكيلو]]/Table1[[#This Row],[وزن القطعة]])-Table1[[#This Row],[كمية الأنتاج بالقطعة]],0)</f>
        <v>0</v>
      </c>
      <c r="O354" s="9" t="s">
        <v>51</v>
      </c>
      <c r="P354" s="3">
        <v>300</v>
      </c>
      <c r="Q354" s="5">
        <v>30</v>
      </c>
      <c r="R354" s="10"/>
      <c r="S354" s="10"/>
      <c r="T354" s="10"/>
      <c r="U354" s="10"/>
      <c r="V354" s="10">
        <f t="shared" si="5"/>
        <v>30</v>
      </c>
      <c r="W354" s="10">
        <f>IFERROR(Table1[[#This Row],[اجمالى وقت التشغيل بالدقايق]]-Table1[[#This Row],[اجمالى وقت التوقف بالدقيقة]],"0")</f>
        <v>270</v>
      </c>
      <c r="X354" s="11">
        <f>IFERROR((Table1[[#This Row],[كمية الأنتاج بالقطعة]]*Table1[[#This Row],[الزمن المعيارى لانتاج القطعة الواحدة بالدقيقة]])/W354,0%)</f>
        <v>0</v>
      </c>
      <c r="Y354" s="12"/>
      <c r="Z354" s="4"/>
      <c r="AA354" s="13">
        <f>IFERROR(Table1[[#This Row],[كمية الأنتاج بالقطعة]]/(Table1[[#This Row],[كمية الأنتاج بالقطعة]]+Z354+Y354),"")</f>
        <v>1</v>
      </c>
      <c r="AB354" s="4"/>
      <c r="AC354" s="51"/>
    </row>
    <row r="355" spans="1:29" s="20" customFormat="1" ht="15.75" hidden="1" customHeight="1">
      <c r="A355" s="50">
        <v>43530</v>
      </c>
      <c r="B355" s="3">
        <v>5260</v>
      </c>
      <c r="C355" s="4" t="str">
        <f>IFERROR(VLOOKUP(B355,المنتجات!$A:$B,2,0),"")</f>
        <v/>
      </c>
      <c r="D355" s="4" t="str">
        <f>IFERROR(VLOOKUP(B355,المنتجات!$A:$C,3,0),"")</f>
        <v/>
      </c>
      <c r="E355" s="5">
        <v>38</v>
      </c>
      <c r="F355" s="4">
        <f>IFERROR(VLOOKUP(E355,العاملين!$A$1:$C$80,2,0),"")</f>
        <v>0</v>
      </c>
      <c r="G355" s="4">
        <f>IFERROR(VLOOKUP(Table1[[#This Row],[كود العامل]],العاملين!$A:$C,3,FALSE),"")</f>
        <v>0</v>
      </c>
      <c r="H355" s="5">
        <v>45</v>
      </c>
      <c r="I355" s="6" t="str">
        <f>IFERROR(VLOOKUP(Table1[[#This Row],[كود الصنف]],المنتجات!$D:$E,2,0),"")</f>
        <v/>
      </c>
      <c r="J355" s="6" t="str">
        <f>IFERROR(VLOOKUP(H355,المنتجات!$D:$G,4,0),"")</f>
        <v/>
      </c>
      <c r="K355" s="7">
        <v>6000</v>
      </c>
      <c r="L355" s="7"/>
      <c r="M355" s="8" t="e">
        <f>IF(VLOOKUP(Table1[[#This Row],[كود الصنف]],المنتجات!$D:$K,8,0)=0,"",(VLOOKUP(Table1[[#This Row],[كود الصنف]],المنتجات!$D:$K,8,0)))</f>
        <v>#N/A</v>
      </c>
      <c r="N355" s="7">
        <f>IFERROR((Table1[[#This Row],[كمية الخامات بالكيلو]]/Table1[[#This Row],[وزن القطعة]])-Table1[[#This Row],[كمية الأنتاج بالقطعة]],0)</f>
        <v>0</v>
      </c>
      <c r="O355" s="9" t="s">
        <v>51</v>
      </c>
      <c r="P355" s="26">
        <f>IFERROR(VLOOKUP(Table1[[#This Row],[كود العامل]],العاملين!$A$1:$D$100,4,0),"")</f>
        <v>0</v>
      </c>
      <c r="Q355" s="5">
        <f>IF(Table1[[#This Row],[كود العامل]]&gt;0,60,"")</f>
        <v>60</v>
      </c>
      <c r="R355" s="10"/>
      <c r="S355" s="10"/>
      <c r="T355" s="10"/>
      <c r="U355" s="10"/>
      <c r="V355" s="10">
        <f t="shared" si="5"/>
        <v>60</v>
      </c>
      <c r="W355" s="10">
        <f>IFERROR(Table1[[#This Row],[اجمالى وقت التشغيل بالدقايق]]-Table1[[#This Row],[اجمالى وقت التوقف بالدقيقة]],"0")</f>
        <v>-60</v>
      </c>
      <c r="X355" s="11">
        <f>IFERROR((Table1[[#This Row],[كمية الأنتاج بالقطعة]]*Table1[[#This Row],[الزمن المعيارى لانتاج القطعة الواحدة بالدقيقة]])/W355,0%)</f>
        <v>0</v>
      </c>
      <c r="Y355" s="12"/>
      <c r="Z355" s="4"/>
      <c r="AA355" s="13">
        <f>IFERROR(Table1[[#This Row],[كمية الأنتاج بالقطعة]]/(Table1[[#This Row],[كمية الأنتاج بالقطعة]]+Z355+Y355),"")</f>
        <v>1</v>
      </c>
      <c r="AB355" s="4"/>
      <c r="AC355" s="51"/>
    </row>
    <row r="356" spans="1:29" s="20" customFormat="1" ht="15.75" hidden="1" customHeight="1">
      <c r="A356" s="50">
        <v>43530</v>
      </c>
      <c r="B356" s="3">
        <v>5261</v>
      </c>
      <c r="C356" s="4" t="str">
        <f>IFERROR(VLOOKUP(B356,المنتجات!$A:$B,2,0),"")</f>
        <v/>
      </c>
      <c r="D356" s="4" t="str">
        <f>IFERROR(VLOOKUP(B356,المنتجات!$A:$C,3,0),"")</f>
        <v/>
      </c>
      <c r="E356" s="5">
        <v>19</v>
      </c>
      <c r="F356" s="4">
        <f>IFERROR(VLOOKUP(E356,العاملين!$A$1:$C$80,2,0),"")</f>
        <v>0</v>
      </c>
      <c r="G356" s="4">
        <f>IFERROR(VLOOKUP(Table1[[#This Row],[كود العامل]],العاملين!$A:$C,3,FALSE),"")</f>
        <v>0</v>
      </c>
      <c r="H356" s="5">
        <v>43</v>
      </c>
      <c r="I356" s="6" t="str">
        <f>IFERROR(VLOOKUP(Table1[[#This Row],[كود الصنف]],المنتجات!$D:$E,2,0),"")</f>
        <v/>
      </c>
      <c r="J356" s="6" t="str">
        <f>IFERROR(VLOOKUP(H356,المنتجات!$D:$G,4,0),"")</f>
        <v/>
      </c>
      <c r="K356" s="7">
        <v>6860</v>
      </c>
      <c r="L356" s="7"/>
      <c r="M356" s="8" t="e">
        <f>IF(VLOOKUP(Table1[[#This Row],[كود الصنف]],المنتجات!$D:$K,8,0)=0,"",(VLOOKUP(Table1[[#This Row],[كود الصنف]],المنتجات!$D:$K,8,0)))</f>
        <v>#N/A</v>
      </c>
      <c r="N356" s="7">
        <f>IFERROR((Table1[[#This Row],[كمية الخامات بالكيلو]]/Table1[[#This Row],[وزن القطعة]])-Table1[[#This Row],[كمية الأنتاج بالقطعة]],0)</f>
        <v>0</v>
      </c>
      <c r="O356" s="9" t="s">
        <v>51</v>
      </c>
      <c r="P356" s="26">
        <f>IFERROR(VLOOKUP(Table1[[#This Row],[كود العامل]],العاملين!$A$1:$D$100,4,0),"")</f>
        <v>0</v>
      </c>
      <c r="Q356" s="5">
        <f>IF(Table1[[#This Row],[كود العامل]]&gt;0,60,"")</f>
        <v>60</v>
      </c>
      <c r="R356" s="10"/>
      <c r="S356" s="10"/>
      <c r="T356" s="10">
        <v>10</v>
      </c>
      <c r="U356" s="10"/>
      <c r="V356" s="10">
        <f t="shared" si="5"/>
        <v>70</v>
      </c>
      <c r="W356" s="10">
        <f>IFERROR(Table1[[#This Row],[اجمالى وقت التشغيل بالدقايق]]-Table1[[#This Row],[اجمالى وقت التوقف بالدقيقة]],"0")</f>
        <v>-70</v>
      </c>
      <c r="X356" s="11">
        <f>IFERROR((Table1[[#This Row],[كمية الأنتاج بالقطعة]]*Table1[[#This Row],[الزمن المعيارى لانتاج القطعة الواحدة بالدقيقة]])/W356,0%)</f>
        <v>0</v>
      </c>
      <c r="Y356" s="12"/>
      <c r="Z356" s="4"/>
      <c r="AA356" s="13">
        <f>IFERROR(Table1[[#This Row],[كمية الأنتاج بالقطعة]]/(Table1[[#This Row],[كمية الأنتاج بالقطعة]]+Z356+Y356),"")</f>
        <v>1</v>
      </c>
      <c r="AB356" s="4"/>
      <c r="AC356" s="51"/>
    </row>
    <row r="357" spans="1:29" s="20" customFormat="1" ht="15.75" hidden="1" customHeight="1">
      <c r="A357" s="50">
        <v>43530</v>
      </c>
      <c r="B357" s="3">
        <v>5261</v>
      </c>
      <c r="C357" s="4" t="str">
        <f>IFERROR(VLOOKUP(B357,المنتجات!$A:$B,2,0),"")</f>
        <v/>
      </c>
      <c r="D357" s="4" t="str">
        <f>IFERROR(VLOOKUP(B357,المنتجات!$A:$C,3,0),"")</f>
        <v/>
      </c>
      <c r="E357" s="5">
        <v>33</v>
      </c>
      <c r="F357" s="4">
        <f>IFERROR(VLOOKUP(E357,العاملين!$A$1:$C$80,2,0),"")</f>
        <v>0</v>
      </c>
      <c r="G357" s="4">
        <f>IFERROR(VLOOKUP(Table1[[#This Row],[كود العامل]],العاملين!$A:$C,3,FALSE),"")</f>
        <v>0</v>
      </c>
      <c r="H357" s="5">
        <v>43</v>
      </c>
      <c r="I357" s="6" t="str">
        <f>IFERROR(VLOOKUP(Table1[[#This Row],[كود الصنف]],المنتجات!$D:$E,2,0),"")</f>
        <v/>
      </c>
      <c r="J357" s="6" t="str">
        <f>IFERROR(VLOOKUP(H357,المنتجات!$D:$G,4,0),"")</f>
        <v/>
      </c>
      <c r="K357" s="7">
        <v>6860</v>
      </c>
      <c r="L357" s="7"/>
      <c r="M357" s="8" t="e">
        <f>IF(VLOOKUP(Table1[[#This Row],[كود الصنف]],المنتجات!$D:$K,8,0)=0,"",(VLOOKUP(Table1[[#This Row],[كود الصنف]],المنتجات!$D:$K,8,0)))</f>
        <v>#N/A</v>
      </c>
      <c r="N357" s="7">
        <f>IFERROR((Table1[[#This Row],[كمية الخامات بالكيلو]]/Table1[[#This Row],[وزن القطعة]])-Table1[[#This Row],[كمية الأنتاج بالقطعة]],0)</f>
        <v>0</v>
      </c>
      <c r="O357" s="9" t="s">
        <v>51</v>
      </c>
      <c r="P357" s="26">
        <f>IFERROR(VLOOKUP(Table1[[#This Row],[كود العامل]],العاملين!$A$1:$D$100,4,0),"")</f>
        <v>0</v>
      </c>
      <c r="Q357" s="5">
        <f>IF(Table1[[#This Row],[كود العامل]]&gt;0,60,"")</f>
        <v>60</v>
      </c>
      <c r="R357" s="10"/>
      <c r="S357" s="10"/>
      <c r="T357" s="10">
        <v>10</v>
      </c>
      <c r="U357" s="10"/>
      <c r="V357" s="10">
        <f t="shared" si="5"/>
        <v>70</v>
      </c>
      <c r="W357" s="10">
        <f>IFERROR(Table1[[#This Row],[اجمالى وقت التشغيل بالدقايق]]-Table1[[#This Row],[اجمالى وقت التوقف بالدقيقة]],"0")</f>
        <v>-70</v>
      </c>
      <c r="X357" s="11">
        <f>IFERROR((Table1[[#This Row],[كمية الأنتاج بالقطعة]]*Table1[[#This Row],[الزمن المعيارى لانتاج القطعة الواحدة بالدقيقة]])/W357,0%)</f>
        <v>0</v>
      </c>
      <c r="Y357" s="12"/>
      <c r="Z357" s="4"/>
      <c r="AA357" s="13">
        <f>IFERROR(Table1[[#This Row],[كمية الأنتاج بالقطعة]]/(Table1[[#This Row],[كمية الأنتاج بالقطعة]]+Z357+Y357),"")</f>
        <v>1</v>
      </c>
      <c r="AB357" s="4"/>
      <c r="AC357" s="51"/>
    </row>
    <row r="358" spans="1:29" s="20" customFormat="1" ht="15.75" customHeight="1">
      <c r="A358" s="50">
        <v>43530</v>
      </c>
      <c r="B358" s="3">
        <v>5270</v>
      </c>
      <c r="C358" s="4" t="str">
        <f>IFERROR(VLOOKUP(B358,المنتجات!$A:$B,2,0),"")</f>
        <v/>
      </c>
      <c r="D358" s="4" t="str">
        <f>IFERROR(VLOOKUP(B358,المنتجات!$A:$C,3,0),"")</f>
        <v/>
      </c>
      <c r="E358" s="5">
        <v>30</v>
      </c>
      <c r="F358" s="4">
        <f>IFERROR(VLOOKUP(E358,العاملين!$A$1:$C$80,2,0),"")</f>
        <v>0</v>
      </c>
      <c r="G358" s="4">
        <f>IFERROR(VLOOKUP(Table1[[#This Row],[كود العامل]],العاملين!$A:$C,3,FALSE),"")</f>
        <v>0</v>
      </c>
      <c r="H358" s="5">
        <v>53</v>
      </c>
      <c r="I358" s="6" t="str">
        <f>IFERROR(VLOOKUP(Table1[[#This Row],[كود الصنف]],المنتجات!$D:$E,2,0),"")</f>
        <v/>
      </c>
      <c r="J358" s="6" t="str">
        <f>IFERROR(VLOOKUP(H358,المنتجات!$D:$G,4,0),"")</f>
        <v/>
      </c>
      <c r="K358" s="7">
        <v>100</v>
      </c>
      <c r="L358" s="7"/>
      <c r="M358" s="8" t="e">
        <f>IF(VLOOKUP(Table1[[#This Row],[كود الصنف]],المنتجات!$D:$K,8,0)=0,"",(VLOOKUP(Table1[[#This Row],[كود الصنف]],المنتجات!$D:$K,8,0)))</f>
        <v>#N/A</v>
      </c>
      <c r="N358" s="7">
        <f>IFERROR((Table1[[#This Row],[كمية الخامات بالكيلو]]/Table1[[#This Row],[وزن القطعة]])-Table1[[#This Row],[كمية الأنتاج بالقطعة]],0)</f>
        <v>0</v>
      </c>
      <c r="O358" s="9" t="s">
        <v>51</v>
      </c>
      <c r="P358" s="3">
        <v>200</v>
      </c>
      <c r="Q358" s="5">
        <v>20</v>
      </c>
      <c r="R358" s="10"/>
      <c r="S358" s="10"/>
      <c r="T358" s="10"/>
      <c r="U358" s="10"/>
      <c r="V358" s="10">
        <f t="shared" si="5"/>
        <v>20</v>
      </c>
      <c r="W358" s="10">
        <f>IFERROR(Table1[[#This Row],[اجمالى وقت التشغيل بالدقايق]]-Table1[[#This Row],[اجمالى وقت التوقف بالدقيقة]],"0")</f>
        <v>180</v>
      </c>
      <c r="X358" s="11">
        <f>IFERROR((Table1[[#This Row],[كمية الأنتاج بالقطعة]]*Table1[[#This Row],[الزمن المعيارى لانتاج القطعة الواحدة بالدقيقة]])/W358,0%)</f>
        <v>0</v>
      </c>
      <c r="Y358" s="12"/>
      <c r="Z358" s="4"/>
      <c r="AA358" s="13">
        <f>IFERROR(Table1[[#This Row],[كمية الأنتاج بالقطعة]]/(Table1[[#This Row],[كمية الأنتاج بالقطعة]]+Z358+Y358),"")</f>
        <v>1</v>
      </c>
      <c r="AB358" s="4"/>
      <c r="AC358" s="51"/>
    </row>
    <row r="359" spans="1:29" s="20" customFormat="1" ht="15.75" customHeight="1">
      <c r="A359" s="50">
        <v>43530</v>
      </c>
      <c r="B359" s="3">
        <v>5270</v>
      </c>
      <c r="C359" s="4" t="str">
        <f>IFERROR(VLOOKUP(B359,المنتجات!$A:$B,2,0),"")</f>
        <v/>
      </c>
      <c r="D359" s="4" t="str">
        <f>IFERROR(VLOOKUP(B359,المنتجات!$A:$C,3,0),"")</f>
        <v/>
      </c>
      <c r="E359" s="5">
        <v>30</v>
      </c>
      <c r="F359" s="4">
        <f>IFERROR(VLOOKUP(E359,العاملين!$A$1:$C$80,2,0),"")</f>
        <v>0</v>
      </c>
      <c r="G359" s="4">
        <f>IFERROR(VLOOKUP(Table1[[#This Row],[كود العامل]],العاملين!$A:$C,3,FALSE),"")</f>
        <v>0</v>
      </c>
      <c r="H359" s="5">
        <v>52</v>
      </c>
      <c r="I359" s="6" t="str">
        <f>IFERROR(VLOOKUP(Table1[[#This Row],[كود الصنف]],المنتجات!$D:$E,2,0),"")</f>
        <v/>
      </c>
      <c r="J359" s="6" t="str">
        <f>IFERROR(VLOOKUP(H359,المنتجات!$D:$G,4,0),"")</f>
        <v/>
      </c>
      <c r="K359" s="7">
        <v>33</v>
      </c>
      <c r="L359" s="7"/>
      <c r="M359" s="8" t="e">
        <f>IF(VLOOKUP(Table1[[#This Row],[كود الصنف]],المنتجات!$D:$K,8,0)=0,"",(VLOOKUP(Table1[[#This Row],[كود الصنف]],المنتجات!$D:$K,8,0)))</f>
        <v>#N/A</v>
      </c>
      <c r="N359" s="7">
        <f>IFERROR((Table1[[#This Row],[كمية الخامات بالكيلو]]/Table1[[#This Row],[وزن القطعة]])-Table1[[#This Row],[كمية الأنتاج بالقطعة]],0)</f>
        <v>0</v>
      </c>
      <c r="O359" s="9" t="s">
        <v>51</v>
      </c>
      <c r="P359" s="3">
        <v>200</v>
      </c>
      <c r="Q359" s="5">
        <v>20</v>
      </c>
      <c r="R359" s="10"/>
      <c r="S359" s="10">
        <v>5</v>
      </c>
      <c r="T359" s="10">
        <v>10</v>
      </c>
      <c r="U359" s="10"/>
      <c r="V359" s="10">
        <f t="shared" si="5"/>
        <v>35</v>
      </c>
      <c r="W359" s="10">
        <f>IFERROR(Table1[[#This Row],[اجمالى وقت التشغيل بالدقايق]]-Table1[[#This Row],[اجمالى وقت التوقف بالدقيقة]],"0")</f>
        <v>165</v>
      </c>
      <c r="X359" s="11">
        <f>IFERROR((Table1[[#This Row],[كمية الأنتاج بالقطعة]]*Table1[[#This Row],[الزمن المعيارى لانتاج القطعة الواحدة بالدقيقة]])/W359,0%)</f>
        <v>0</v>
      </c>
      <c r="Y359" s="12"/>
      <c r="Z359" s="4"/>
      <c r="AA359" s="13">
        <f>IFERROR(Table1[[#This Row],[كمية الأنتاج بالقطعة]]/(Table1[[#This Row],[كمية الأنتاج بالقطعة]]+Z359+Y359),"")</f>
        <v>1</v>
      </c>
      <c r="AB359" s="4"/>
      <c r="AC359" s="51"/>
    </row>
    <row r="360" spans="1:29" s="20" customFormat="1" ht="15.75" customHeight="1">
      <c r="A360" s="50">
        <v>43530</v>
      </c>
      <c r="B360" s="3">
        <v>5270</v>
      </c>
      <c r="C360" s="4" t="str">
        <f>IFERROR(VLOOKUP(B360,المنتجات!$A:$B,2,0),"")</f>
        <v/>
      </c>
      <c r="D360" s="4" t="str">
        <f>IFERROR(VLOOKUP(B360,المنتجات!$A:$C,3,0),"")</f>
        <v/>
      </c>
      <c r="E360" s="5">
        <v>30</v>
      </c>
      <c r="F360" s="4">
        <f>IFERROR(VLOOKUP(E360,العاملين!$A$1:$C$80,2,0),"")</f>
        <v>0</v>
      </c>
      <c r="G360" s="4">
        <f>IFERROR(VLOOKUP(Table1[[#This Row],[كود العامل]],العاملين!$A:$C,3,FALSE),"")</f>
        <v>0</v>
      </c>
      <c r="H360" s="5">
        <v>54</v>
      </c>
      <c r="I360" s="6" t="str">
        <f>IFERROR(VLOOKUP(Table1[[#This Row],[كود الصنف]],المنتجات!$D:$E,2,0),"")</f>
        <v/>
      </c>
      <c r="J360" s="6" t="str">
        <f>IFERROR(VLOOKUP(H360,المنتجات!$D:$G,4,0),"")</f>
        <v/>
      </c>
      <c r="K360" s="7">
        <v>24</v>
      </c>
      <c r="L360" s="7"/>
      <c r="M360" s="8" t="e">
        <f>IF(VLOOKUP(Table1[[#This Row],[كود الصنف]],المنتجات!$D:$K,8,0)=0,"",(VLOOKUP(Table1[[#This Row],[كود الصنف]],المنتجات!$D:$K,8,0)))</f>
        <v>#N/A</v>
      </c>
      <c r="N360" s="7">
        <f>IFERROR((Table1[[#This Row],[كمية الخامات بالكيلو]]/Table1[[#This Row],[وزن القطعة]])-Table1[[#This Row],[كمية الأنتاج بالقطعة]],0)</f>
        <v>0</v>
      </c>
      <c r="O360" s="9" t="s">
        <v>51</v>
      </c>
      <c r="P360" s="3">
        <v>200</v>
      </c>
      <c r="Q360" s="5">
        <v>20</v>
      </c>
      <c r="R360" s="10"/>
      <c r="S360" s="10"/>
      <c r="T360" s="10"/>
      <c r="U360" s="10"/>
      <c r="V360" s="10">
        <f t="shared" si="5"/>
        <v>20</v>
      </c>
      <c r="W360" s="10">
        <f>IFERROR(Table1[[#This Row],[اجمالى وقت التشغيل بالدقايق]]-Table1[[#This Row],[اجمالى وقت التوقف بالدقيقة]],"0")</f>
        <v>180</v>
      </c>
      <c r="X360" s="11">
        <f>IFERROR((Table1[[#This Row],[كمية الأنتاج بالقطعة]]*Table1[[#This Row],[الزمن المعيارى لانتاج القطعة الواحدة بالدقيقة]])/W360,0%)</f>
        <v>0</v>
      </c>
      <c r="Y360" s="12"/>
      <c r="Z360" s="4"/>
      <c r="AA360" s="13">
        <f>IFERROR(Table1[[#This Row],[كمية الأنتاج بالقطعة]]/(Table1[[#This Row],[كمية الأنتاج بالقطعة]]+Z360+Y360),"")</f>
        <v>1</v>
      </c>
      <c r="AB360" s="4"/>
      <c r="AC360" s="51"/>
    </row>
    <row r="361" spans="1:29" s="20" customFormat="1" ht="15.75" hidden="1" customHeight="1">
      <c r="A361" s="50">
        <v>43530</v>
      </c>
      <c r="B361" s="3">
        <v>5290</v>
      </c>
      <c r="C361" s="4" t="str">
        <f>IFERROR(VLOOKUP(B361,المنتجات!$A:$B,2,0),"")</f>
        <v/>
      </c>
      <c r="D361" s="4" t="str">
        <f>IFERROR(VLOOKUP(B361,المنتجات!$A:$C,3,0),"")</f>
        <v/>
      </c>
      <c r="E361" s="5">
        <v>20</v>
      </c>
      <c r="F361" s="4">
        <f>IFERROR(VLOOKUP(E361,العاملين!$A$1:$C$80,2,0),"")</f>
        <v>0</v>
      </c>
      <c r="G361" s="4">
        <f>IFERROR(VLOOKUP(Table1[[#This Row],[كود العامل]],العاملين!$A:$C,3,FALSE),"")</f>
        <v>0</v>
      </c>
      <c r="H361" s="5">
        <v>60</v>
      </c>
      <c r="I361" s="6" t="str">
        <f>IFERROR(VLOOKUP(Table1[[#This Row],[كود الصنف]],المنتجات!$D:$E,2,0),"")</f>
        <v/>
      </c>
      <c r="J361" s="6" t="str">
        <f>IFERROR(VLOOKUP(H361,المنتجات!$D:$G,4,0),"")</f>
        <v/>
      </c>
      <c r="K361" s="7">
        <v>2304</v>
      </c>
      <c r="L361" s="7"/>
      <c r="M361" s="8" t="e">
        <f>IF(VLOOKUP(Table1[[#This Row],[كود الصنف]],المنتجات!$D:$K,8,0)=0,"",(VLOOKUP(Table1[[#This Row],[كود الصنف]],المنتجات!$D:$K,8,0)))</f>
        <v>#N/A</v>
      </c>
      <c r="N361" s="7">
        <f>IFERROR((Table1[[#This Row],[كمية الخامات بالكيلو]]/Table1[[#This Row],[وزن القطعة]])-Table1[[#This Row],[كمية الأنتاج بالقطعة]],0)</f>
        <v>0</v>
      </c>
      <c r="O361" s="9" t="s">
        <v>51</v>
      </c>
      <c r="P361" s="26">
        <f>IFERROR(VLOOKUP(Table1[[#This Row],[كود العامل]],العاملين!$A$1:$D$100,4,0),"")</f>
        <v>0</v>
      </c>
      <c r="Q361" s="5">
        <f>IF(Table1[[#This Row],[كود العامل]]&gt;0,60,"")</f>
        <v>60</v>
      </c>
      <c r="R361" s="10"/>
      <c r="S361" s="10"/>
      <c r="T361" s="10"/>
      <c r="U361" s="10"/>
      <c r="V361" s="10">
        <f t="shared" si="5"/>
        <v>60</v>
      </c>
      <c r="W361" s="10">
        <f>IFERROR(Table1[[#This Row],[اجمالى وقت التشغيل بالدقايق]]-Table1[[#This Row],[اجمالى وقت التوقف بالدقيقة]],"0")</f>
        <v>-60</v>
      </c>
      <c r="X361" s="11">
        <f>IFERROR((Table1[[#This Row],[كمية الأنتاج بالقطعة]]*Table1[[#This Row],[الزمن المعيارى لانتاج القطعة الواحدة بالدقيقة]])/W361,0%)</f>
        <v>0</v>
      </c>
      <c r="Y361" s="12"/>
      <c r="Z361" s="4"/>
      <c r="AA361" s="13">
        <f>IFERROR(Table1[[#This Row],[كمية الأنتاج بالقطعة]]/(Table1[[#This Row],[كمية الأنتاج بالقطعة]]+Z361+Y361),"")</f>
        <v>1</v>
      </c>
      <c r="AB361" s="4"/>
      <c r="AC361" s="51"/>
    </row>
    <row r="362" spans="1:29" s="20" customFormat="1" ht="15.75" hidden="1" customHeight="1">
      <c r="A362" s="50">
        <v>43530</v>
      </c>
      <c r="B362" s="3">
        <v>5291</v>
      </c>
      <c r="C362" s="4" t="str">
        <f>IFERROR(VLOOKUP(B362,المنتجات!$A:$B,2,0),"")</f>
        <v/>
      </c>
      <c r="D362" s="4" t="str">
        <f>IFERROR(VLOOKUP(B362,المنتجات!$A:$C,3,0),"")</f>
        <v/>
      </c>
      <c r="E362" s="5">
        <v>36</v>
      </c>
      <c r="F362" s="4">
        <f>IFERROR(VLOOKUP(E362,العاملين!$A$1:$C$80,2,0),"")</f>
        <v>0</v>
      </c>
      <c r="G362" s="4">
        <f>IFERROR(VLOOKUP(Table1[[#This Row],[كود العامل]],العاملين!$A:$C,3,FALSE),"")</f>
        <v>0</v>
      </c>
      <c r="H362" s="5">
        <v>61</v>
      </c>
      <c r="I362" s="6" t="str">
        <f>IFERROR(VLOOKUP(Table1[[#This Row],[كود الصنف]],المنتجات!$D:$E,2,0),"")</f>
        <v/>
      </c>
      <c r="J362" s="6" t="str">
        <f>IFERROR(VLOOKUP(H362,المنتجات!$D:$G,4,0),"")</f>
        <v/>
      </c>
      <c r="K362" s="7">
        <v>1600</v>
      </c>
      <c r="L362" s="7"/>
      <c r="M362" s="8" t="e">
        <f>IF(VLOOKUP(Table1[[#This Row],[كود الصنف]],المنتجات!$D:$K,8,0)=0,"",(VLOOKUP(Table1[[#This Row],[كود الصنف]],المنتجات!$D:$K,8,0)))</f>
        <v>#N/A</v>
      </c>
      <c r="N362" s="7">
        <f>IFERROR((Table1[[#This Row],[كمية الخامات بالكيلو]]/Table1[[#This Row],[وزن القطعة]])-Table1[[#This Row],[كمية الأنتاج بالقطعة]],0)</f>
        <v>0</v>
      </c>
      <c r="O362" s="9" t="s">
        <v>51</v>
      </c>
      <c r="P362" s="3">
        <v>300</v>
      </c>
      <c r="Q362" s="5">
        <v>30</v>
      </c>
      <c r="R362" s="10"/>
      <c r="S362" s="10">
        <v>10</v>
      </c>
      <c r="T362" s="10">
        <v>10</v>
      </c>
      <c r="U362" s="10"/>
      <c r="V362" s="10">
        <f t="shared" si="5"/>
        <v>50</v>
      </c>
      <c r="W362" s="10">
        <f>IFERROR(Table1[[#This Row],[اجمالى وقت التشغيل بالدقايق]]-Table1[[#This Row],[اجمالى وقت التوقف بالدقيقة]],"0")</f>
        <v>250</v>
      </c>
      <c r="X362" s="11">
        <f>IFERROR((Table1[[#This Row],[كمية الأنتاج بالقطعة]]*Table1[[#This Row],[الزمن المعيارى لانتاج القطعة الواحدة بالدقيقة]])/W362,0%)</f>
        <v>0</v>
      </c>
      <c r="Y362" s="12"/>
      <c r="Z362" s="4"/>
      <c r="AA362" s="13">
        <f>IFERROR(Table1[[#This Row],[كمية الأنتاج بالقطعة]]/(Table1[[#This Row],[كمية الأنتاج بالقطعة]]+Z362+Y362),"")</f>
        <v>1</v>
      </c>
      <c r="AB362" s="4"/>
      <c r="AC362" s="51"/>
    </row>
    <row r="363" spans="1:29" s="20" customFormat="1" ht="15.75" hidden="1" customHeight="1">
      <c r="A363" s="50">
        <v>43530</v>
      </c>
      <c r="B363" s="3">
        <v>5300</v>
      </c>
      <c r="C363" s="4" t="str">
        <f>IFERROR(VLOOKUP(B363,المنتجات!$A:$B,2,0),"")</f>
        <v/>
      </c>
      <c r="D363" s="4" t="str">
        <f>IFERROR(VLOOKUP(B363,المنتجات!$A:$C,3,0),"")</f>
        <v/>
      </c>
      <c r="E363" s="5">
        <v>28</v>
      </c>
      <c r="F363" s="4">
        <f>IFERROR(VLOOKUP(E363,العاملين!$A$1:$C$80,2,0),"")</f>
        <v>0</v>
      </c>
      <c r="G363" s="4">
        <f>IFERROR(VLOOKUP(Table1[[#This Row],[كود العامل]],العاملين!$A:$C,3,FALSE),"")</f>
        <v>0</v>
      </c>
      <c r="H363" s="5">
        <v>61</v>
      </c>
      <c r="I363" s="6" t="str">
        <f>IFERROR(VLOOKUP(Table1[[#This Row],[كود الصنف]],المنتجات!$D:$E,2,0),"")</f>
        <v/>
      </c>
      <c r="J363" s="6" t="str">
        <f>IFERROR(VLOOKUP(H363,المنتجات!$D:$G,4,0),"")</f>
        <v/>
      </c>
      <c r="K363" s="7">
        <v>2000</v>
      </c>
      <c r="L363" s="7"/>
      <c r="M363" s="8" t="e">
        <f>IF(VLOOKUP(Table1[[#This Row],[كود الصنف]],المنتجات!$D:$K,8,0)=0,"",(VLOOKUP(Table1[[#This Row],[كود الصنف]],المنتجات!$D:$K,8,0)))</f>
        <v>#N/A</v>
      </c>
      <c r="N363" s="7">
        <f>IFERROR((Table1[[#This Row],[كمية الخامات بالكيلو]]/Table1[[#This Row],[وزن القطعة]])-Table1[[#This Row],[كمية الأنتاج بالقطعة]],0)</f>
        <v>0</v>
      </c>
      <c r="O363" s="9" t="s">
        <v>51</v>
      </c>
      <c r="P363" s="26">
        <f>IFERROR(VLOOKUP(Table1[[#This Row],[كود العامل]],العاملين!$A$1:$D$100,4,0),"")</f>
        <v>0</v>
      </c>
      <c r="Q363" s="5">
        <f>IF(Table1[[#This Row],[كود العامل]]&gt;0,60,"")</f>
        <v>60</v>
      </c>
      <c r="R363" s="10"/>
      <c r="S363" s="10"/>
      <c r="T363" s="10"/>
      <c r="U363" s="10"/>
      <c r="V363" s="10">
        <f t="shared" si="5"/>
        <v>60</v>
      </c>
      <c r="W363" s="10">
        <f>IFERROR(Table1[[#This Row],[اجمالى وقت التشغيل بالدقايق]]-Table1[[#This Row],[اجمالى وقت التوقف بالدقيقة]],"0")</f>
        <v>-60</v>
      </c>
      <c r="X363" s="11">
        <f>IFERROR((Table1[[#This Row],[كمية الأنتاج بالقطعة]]*Table1[[#This Row],[الزمن المعيارى لانتاج القطعة الواحدة بالدقيقة]])/W363,0%)</f>
        <v>0</v>
      </c>
      <c r="Y363" s="12"/>
      <c r="Z363" s="4"/>
      <c r="AA363" s="13">
        <f>IFERROR(Table1[[#This Row],[كمية الأنتاج بالقطعة]]/(Table1[[#This Row],[كمية الأنتاج بالقطعة]]+Z363+Y363),"")</f>
        <v>1</v>
      </c>
      <c r="AB363" s="4"/>
      <c r="AC363" s="51"/>
    </row>
    <row r="364" spans="1:29" s="20" customFormat="1" ht="15.75" hidden="1" customHeight="1">
      <c r="A364" s="50">
        <v>43530</v>
      </c>
      <c r="B364" s="3">
        <v>5301</v>
      </c>
      <c r="C364" s="4" t="str">
        <f>IFERROR(VLOOKUP(B364,المنتجات!$A:$B,2,0),"")</f>
        <v/>
      </c>
      <c r="D364" s="4" t="str">
        <f>IFERROR(VLOOKUP(B364,المنتجات!$A:$C,3,0),"")</f>
        <v/>
      </c>
      <c r="E364" s="5">
        <v>22</v>
      </c>
      <c r="F364" s="4">
        <f>IFERROR(VLOOKUP(E364,العاملين!$A$1:$C$80,2,0),"")</f>
        <v>0</v>
      </c>
      <c r="G364" s="4">
        <f>IFERROR(VLOOKUP(Table1[[#This Row],[كود العامل]],العاملين!$A:$C,3,FALSE),"")</f>
        <v>0</v>
      </c>
      <c r="H364" s="5">
        <v>62</v>
      </c>
      <c r="I364" s="6" t="str">
        <f>IFERROR(VLOOKUP(Table1[[#This Row],[كود الصنف]],المنتجات!$D:$E,2,0),"")</f>
        <v/>
      </c>
      <c r="J364" s="6" t="str">
        <f>IFERROR(VLOOKUP(H364,المنتجات!$D:$G,4,0),"")</f>
        <v/>
      </c>
      <c r="K364" s="7">
        <v>900</v>
      </c>
      <c r="L364" s="7"/>
      <c r="M364" s="8" t="e">
        <f>IF(VLOOKUP(Table1[[#This Row],[كود الصنف]],المنتجات!$D:$K,8,0)=0,"",(VLOOKUP(Table1[[#This Row],[كود الصنف]],المنتجات!$D:$K,8,0)))</f>
        <v>#N/A</v>
      </c>
      <c r="N364" s="7">
        <f>IFERROR((Table1[[#This Row],[كمية الخامات بالكيلو]]/Table1[[#This Row],[وزن القطعة]])-Table1[[#This Row],[كمية الأنتاج بالقطعة]],0)</f>
        <v>0</v>
      </c>
      <c r="O364" s="9" t="s">
        <v>51</v>
      </c>
      <c r="P364" s="26">
        <f>IFERROR(VLOOKUP(Table1[[#This Row],[كود العامل]],العاملين!$A$1:$D$100,4,0),"")</f>
        <v>0</v>
      </c>
      <c r="Q364" s="5">
        <f>IF(Table1[[#This Row],[كود العامل]]&gt;0,60,"")</f>
        <v>60</v>
      </c>
      <c r="R364" s="10"/>
      <c r="S364" s="10">
        <v>10</v>
      </c>
      <c r="T364" s="10">
        <v>10</v>
      </c>
      <c r="U364" s="10"/>
      <c r="V364" s="10">
        <f t="shared" si="5"/>
        <v>80</v>
      </c>
      <c r="W364" s="10">
        <f>IFERROR(Table1[[#This Row],[اجمالى وقت التشغيل بالدقايق]]-Table1[[#This Row],[اجمالى وقت التوقف بالدقيقة]],"0")</f>
        <v>-80</v>
      </c>
      <c r="X364" s="11">
        <f>IFERROR((Table1[[#This Row],[كمية الأنتاج بالقطعة]]*Table1[[#This Row],[الزمن المعيارى لانتاج القطعة الواحدة بالدقيقة]])/W364,0%)</f>
        <v>0</v>
      </c>
      <c r="Y364" s="12"/>
      <c r="Z364" s="4"/>
      <c r="AA364" s="13">
        <f>IFERROR(Table1[[#This Row],[كمية الأنتاج بالقطعة]]/(Table1[[#This Row],[كمية الأنتاج بالقطعة]]+Z364+Y364),"")</f>
        <v>1</v>
      </c>
      <c r="AB364" s="4"/>
      <c r="AC364" s="51"/>
    </row>
    <row r="365" spans="1:29" s="20" customFormat="1" ht="15.75" hidden="1" customHeight="1">
      <c r="A365" s="50">
        <v>43530</v>
      </c>
      <c r="B365" s="3">
        <v>5361</v>
      </c>
      <c r="C365" s="4" t="str">
        <f>IFERROR(VLOOKUP(B365,المنتجات!$A:$B,2,0),"")</f>
        <v/>
      </c>
      <c r="D365" s="4" t="str">
        <f>IFERROR(VLOOKUP(B365,المنتجات!$A:$C,3,0),"")</f>
        <v/>
      </c>
      <c r="E365" s="5">
        <v>7</v>
      </c>
      <c r="F365" s="4">
        <f>IFERROR(VLOOKUP(E365,العاملين!$A$1:$C$80,2,0),"")</f>
        <v>0</v>
      </c>
      <c r="G365" s="4">
        <f>IFERROR(VLOOKUP(Table1[[#This Row],[كود العامل]],العاملين!$A:$C,3,FALSE),"")</f>
        <v>0</v>
      </c>
      <c r="H365" s="5">
        <v>91</v>
      </c>
      <c r="I365" s="6" t="str">
        <f>IFERROR(VLOOKUP(Table1[[#This Row],[كود الصنف]],المنتجات!$D:$E,2,0),"")</f>
        <v/>
      </c>
      <c r="J365" s="6" t="str">
        <f>IFERROR(VLOOKUP(H365,المنتجات!$D:$G,4,0),"")</f>
        <v/>
      </c>
      <c r="K365" s="7">
        <v>27720</v>
      </c>
      <c r="L365" s="7"/>
      <c r="M365" s="8" t="e">
        <f>IF(VLOOKUP(Table1[[#This Row],[كود الصنف]],المنتجات!$D:$K,8,0)=0,"",(VLOOKUP(Table1[[#This Row],[كود الصنف]],المنتجات!$D:$K,8,0)))</f>
        <v>#N/A</v>
      </c>
      <c r="N365" s="7">
        <f>IFERROR((Table1[[#This Row],[كمية الخامات بالكيلو]]/Table1[[#This Row],[وزن القطعة]])-Table1[[#This Row],[كمية الأنتاج بالقطعة]],0)</f>
        <v>0</v>
      </c>
      <c r="O365" s="9" t="s">
        <v>51</v>
      </c>
      <c r="P365" s="26">
        <f>IFERROR(VLOOKUP(Table1[[#This Row],[كود العامل]],العاملين!$A$1:$D$100,4,0),"")</f>
        <v>0</v>
      </c>
      <c r="Q365" s="5">
        <f>IF(Table1[[#This Row],[كود العامل]]&gt;0,60,"")</f>
        <v>60</v>
      </c>
      <c r="R365" s="10"/>
      <c r="S365" s="10">
        <v>10</v>
      </c>
      <c r="T365" s="10">
        <v>5</v>
      </c>
      <c r="U365" s="10"/>
      <c r="V365" s="10">
        <f t="shared" si="5"/>
        <v>75</v>
      </c>
      <c r="W365" s="10">
        <f>IFERROR(Table1[[#This Row],[اجمالى وقت التشغيل بالدقايق]]-Table1[[#This Row],[اجمالى وقت التوقف بالدقيقة]],"0")</f>
        <v>-75</v>
      </c>
      <c r="X365" s="11">
        <f>IFERROR((Table1[[#This Row],[كمية الأنتاج بالقطعة]]*Table1[[#This Row],[الزمن المعيارى لانتاج القطعة الواحدة بالدقيقة]])/W365,0%)</f>
        <v>0</v>
      </c>
      <c r="Y365" s="12"/>
      <c r="Z365" s="4"/>
      <c r="AA365" s="13">
        <f>IFERROR(Table1[[#This Row],[كمية الأنتاج بالقطعة]]/(Table1[[#This Row],[كمية الأنتاج بالقطعة]]+Z365+Y365),"")</f>
        <v>1</v>
      </c>
      <c r="AB365" s="4" t="s">
        <v>119</v>
      </c>
      <c r="AC365" s="51"/>
    </row>
    <row r="366" spans="1:29" s="20" customFormat="1" ht="15.75" hidden="1" customHeight="1">
      <c r="A366" s="50">
        <v>43530</v>
      </c>
      <c r="B366" s="3">
        <v>5361</v>
      </c>
      <c r="C366" s="4" t="str">
        <f>IFERROR(VLOOKUP(B366,المنتجات!$A:$B,2,0),"")</f>
        <v/>
      </c>
      <c r="D366" s="4" t="str">
        <f>IFERROR(VLOOKUP(B366,المنتجات!$A:$C,3,0),"")</f>
        <v/>
      </c>
      <c r="E366" s="5">
        <v>51</v>
      </c>
      <c r="F366" s="4">
        <f>IFERROR(VLOOKUP(E366,العاملين!$A$1:$C$80,2,0),"")</f>
        <v>0</v>
      </c>
      <c r="G366" s="4">
        <f>IFERROR(VLOOKUP(Table1[[#This Row],[كود العامل]],العاملين!$A:$C,3,FALSE),"")</f>
        <v>0</v>
      </c>
      <c r="H366" s="5">
        <v>91</v>
      </c>
      <c r="I366" s="6" t="str">
        <f>IFERROR(VLOOKUP(Table1[[#This Row],[كود الصنف]],المنتجات!$D:$E,2,0),"")</f>
        <v/>
      </c>
      <c r="J366" s="6" t="str">
        <f>IFERROR(VLOOKUP(H366,المنتجات!$D:$G,4,0),"")</f>
        <v/>
      </c>
      <c r="K366" s="7">
        <v>27720</v>
      </c>
      <c r="L366" s="7"/>
      <c r="M366" s="8" t="e">
        <f>IF(VLOOKUP(Table1[[#This Row],[كود الصنف]],المنتجات!$D:$K,8,0)=0,"",(VLOOKUP(Table1[[#This Row],[كود الصنف]],المنتجات!$D:$K,8,0)))</f>
        <v>#N/A</v>
      </c>
      <c r="N366" s="7">
        <f>IFERROR((Table1[[#This Row],[كمية الخامات بالكيلو]]/Table1[[#This Row],[وزن القطعة]])-Table1[[#This Row],[كمية الأنتاج بالقطعة]],0)</f>
        <v>0</v>
      </c>
      <c r="O366" s="9" t="s">
        <v>51</v>
      </c>
      <c r="P366" s="26">
        <f>IFERROR(VLOOKUP(Table1[[#This Row],[كود العامل]],العاملين!$A$1:$D$100,4,0),"")</f>
        <v>0</v>
      </c>
      <c r="Q366" s="5">
        <f>IF(Table1[[#This Row],[كود العامل]]&gt;0,60,"")</f>
        <v>60</v>
      </c>
      <c r="R366" s="10"/>
      <c r="S366" s="10">
        <v>10</v>
      </c>
      <c r="T366" s="10">
        <v>5</v>
      </c>
      <c r="U366" s="10"/>
      <c r="V366" s="10">
        <f t="shared" si="5"/>
        <v>75</v>
      </c>
      <c r="W366" s="10">
        <f>IFERROR(Table1[[#This Row],[اجمالى وقت التشغيل بالدقايق]]-Table1[[#This Row],[اجمالى وقت التوقف بالدقيقة]],"0")</f>
        <v>-75</v>
      </c>
      <c r="X366" s="11">
        <f>IFERROR((Table1[[#This Row],[كمية الأنتاج بالقطعة]]*Table1[[#This Row],[الزمن المعيارى لانتاج القطعة الواحدة بالدقيقة]])/W366,0%)</f>
        <v>0</v>
      </c>
      <c r="Y366" s="12"/>
      <c r="Z366" s="4"/>
      <c r="AA366" s="13">
        <f>IFERROR(Table1[[#This Row],[كمية الأنتاج بالقطعة]]/(Table1[[#This Row],[كمية الأنتاج بالقطعة]]+Z366+Y366),"")</f>
        <v>1</v>
      </c>
      <c r="AB366" s="4" t="s">
        <v>59</v>
      </c>
      <c r="AC366" s="51"/>
    </row>
    <row r="367" spans="1:29" s="20" customFormat="1" ht="15.75" hidden="1" customHeight="1">
      <c r="A367" s="50">
        <v>43530</v>
      </c>
      <c r="B367" s="3">
        <v>5361</v>
      </c>
      <c r="C367" s="4" t="str">
        <f>IFERROR(VLOOKUP(B367,المنتجات!$A:$B,2,0),"")</f>
        <v/>
      </c>
      <c r="D367" s="4" t="str">
        <f>IFERROR(VLOOKUP(B367,المنتجات!$A:$C,3,0),"")</f>
        <v/>
      </c>
      <c r="E367" s="5">
        <v>4</v>
      </c>
      <c r="F367" s="4">
        <f>IFERROR(VLOOKUP(E367,العاملين!$A$1:$C$80,2,0),"")</f>
        <v>0</v>
      </c>
      <c r="G367" s="4">
        <f>IFERROR(VLOOKUP(Table1[[#This Row],[كود العامل]],العاملين!$A:$C,3,FALSE),"")</f>
        <v>0</v>
      </c>
      <c r="H367" s="5">
        <v>91</v>
      </c>
      <c r="I367" s="6" t="str">
        <f>IFERROR(VLOOKUP(Table1[[#This Row],[كود الصنف]],المنتجات!$D:$E,2,0),"")</f>
        <v/>
      </c>
      <c r="J367" s="6" t="str">
        <f>IFERROR(VLOOKUP(H367,المنتجات!$D:$G,4,0),"")</f>
        <v/>
      </c>
      <c r="K367" s="7">
        <v>27720</v>
      </c>
      <c r="L367" s="7"/>
      <c r="M367" s="8" t="e">
        <f>IF(VLOOKUP(Table1[[#This Row],[كود الصنف]],المنتجات!$D:$K,8,0)=0,"",(VLOOKUP(Table1[[#This Row],[كود الصنف]],المنتجات!$D:$K,8,0)))</f>
        <v>#N/A</v>
      </c>
      <c r="N367" s="7">
        <f>IFERROR((Table1[[#This Row],[كمية الخامات بالكيلو]]/Table1[[#This Row],[وزن القطعة]])-Table1[[#This Row],[كمية الأنتاج بالقطعة]],0)</f>
        <v>0</v>
      </c>
      <c r="O367" s="9" t="s">
        <v>51</v>
      </c>
      <c r="P367" s="26">
        <f>IFERROR(VLOOKUP(Table1[[#This Row],[كود العامل]],العاملين!$A$1:$D$100,4,0),"")</f>
        <v>0</v>
      </c>
      <c r="Q367" s="5">
        <f>IF(Table1[[#This Row],[كود العامل]]&gt;0,60,"")</f>
        <v>60</v>
      </c>
      <c r="R367" s="10"/>
      <c r="S367" s="10">
        <v>10</v>
      </c>
      <c r="T367" s="10">
        <v>5</v>
      </c>
      <c r="U367" s="10"/>
      <c r="V367" s="10">
        <f t="shared" si="5"/>
        <v>75</v>
      </c>
      <c r="W367" s="10">
        <f>IFERROR(Table1[[#This Row],[اجمالى وقت التشغيل بالدقايق]]-Table1[[#This Row],[اجمالى وقت التوقف بالدقيقة]],"0")</f>
        <v>-75</v>
      </c>
      <c r="X367" s="11">
        <f>IFERROR((Table1[[#This Row],[كمية الأنتاج بالقطعة]]*Table1[[#This Row],[الزمن المعيارى لانتاج القطعة الواحدة بالدقيقة]])/W367,0%)</f>
        <v>0</v>
      </c>
      <c r="Y367" s="12"/>
      <c r="Z367" s="4"/>
      <c r="AA367" s="13">
        <f>IFERROR(Table1[[#This Row],[كمية الأنتاج بالقطعة]]/(Table1[[#This Row],[كمية الأنتاج بالقطعة]]+Z367+Y367),"")</f>
        <v>1</v>
      </c>
      <c r="AB367" s="4" t="s">
        <v>119</v>
      </c>
      <c r="AC367" s="51"/>
    </row>
    <row r="368" spans="1:29" s="20" customFormat="1" ht="15.75" hidden="1" customHeight="1">
      <c r="A368" s="50">
        <v>43530</v>
      </c>
      <c r="B368" s="3">
        <v>5361</v>
      </c>
      <c r="C368" s="4" t="str">
        <f>IFERROR(VLOOKUP(B368,المنتجات!$A:$B,2,0),"")</f>
        <v/>
      </c>
      <c r="D368" s="4" t="str">
        <f>IFERROR(VLOOKUP(B368,المنتجات!$A:$C,3,0),"")</f>
        <v/>
      </c>
      <c r="E368" s="5">
        <v>48</v>
      </c>
      <c r="F368" s="4">
        <f>IFERROR(VLOOKUP(E368,العاملين!$A$1:$C$80,2,0),"")</f>
        <v>0</v>
      </c>
      <c r="G368" s="4">
        <f>IFERROR(VLOOKUP(Table1[[#This Row],[كود العامل]],العاملين!$A:$C,3,FALSE),"")</f>
        <v>0</v>
      </c>
      <c r="H368" s="5">
        <v>91</v>
      </c>
      <c r="I368" s="6" t="str">
        <f>IFERROR(VLOOKUP(Table1[[#This Row],[كود الصنف]],المنتجات!$D:$E,2,0),"")</f>
        <v/>
      </c>
      <c r="J368" s="6" t="str">
        <f>IFERROR(VLOOKUP(H368,المنتجات!$D:$G,4,0),"")</f>
        <v/>
      </c>
      <c r="K368" s="7">
        <v>27720</v>
      </c>
      <c r="L368" s="7"/>
      <c r="M368" s="8" t="e">
        <f>IF(VLOOKUP(Table1[[#This Row],[كود الصنف]],المنتجات!$D:$K,8,0)=0,"",(VLOOKUP(Table1[[#This Row],[كود الصنف]],المنتجات!$D:$K,8,0)))</f>
        <v>#N/A</v>
      </c>
      <c r="N368" s="7">
        <f>IFERROR((Table1[[#This Row],[كمية الخامات بالكيلو]]/Table1[[#This Row],[وزن القطعة]])-Table1[[#This Row],[كمية الأنتاج بالقطعة]],0)</f>
        <v>0</v>
      </c>
      <c r="O368" s="9" t="s">
        <v>51</v>
      </c>
      <c r="P368" s="26">
        <f>IFERROR(VLOOKUP(Table1[[#This Row],[كود العامل]],العاملين!$A$1:$D$100,4,0),"")</f>
        <v>0</v>
      </c>
      <c r="Q368" s="5">
        <f>IF(Table1[[#This Row],[كود العامل]]&gt;0,60,"")</f>
        <v>60</v>
      </c>
      <c r="R368" s="10"/>
      <c r="S368" s="10">
        <v>10</v>
      </c>
      <c r="T368" s="10">
        <v>5</v>
      </c>
      <c r="U368" s="10"/>
      <c r="V368" s="10">
        <f t="shared" si="5"/>
        <v>75</v>
      </c>
      <c r="W368" s="10">
        <f>IFERROR(Table1[[#This Row],[اجمالى وقت التشغيل بالدقايق]]-Table1[[#This Row],[اجمالى وقت التوقف بالدقيقة]],"0")</f>
        <v>-75</v>
      </c>
      <c r="X368" s="11">
        <f>IFERROR((Table1[[#This Row],[كمية الأنتاج بالقطعة]]*Table1[[#This Row],[الزمن المعيارى لانتاج القطعة الواحدة بالدقيقة]])/W368,0%)</f>
        <v>0</v>
      </c>
      <c r="Y368" s="12"/>
      <c r="Z368" s="4"/>
      <c r="AA368" s="13">
        <f>IFERROR(Table1[[#This Row],[كمية الأنتاج بالقطعة]]/(Table1[[#This Row],[كمية الأنتاج بالقطعة]]+Z368+Y368),"")</f>
        <v>1</v>
      </c>
      <c r="AB368" s="4" t="s">
        <v>59</v>
      </c>
      <c r="AC368" s="51"/>
    </row>
    <row r="369" spans="1:29" s="20" customFormat="1" ht="15.75" hidden="1" customHeight="1">
      <c r="A369" s="50">
        <v>43530</v>
      </c>
      <c r="B369" s="3">
        <v>5380</v>
      </c>
      <c r="C369" s="4" t="str">
        <f>IFERROR(VLOOKUP(B369,المنتجات!$A:$B,2,0),"")</f>
        <v/>
      </c>
      <c r="D369" s="4" t="str">
        <f>IFERROR(VLOOKUP(B369,المنتجات!$A:$C,3,0),"")</f>
        <v/>
      </c>
      <c r="E369" s="5">
        <v>27</v>
      </c>
      <c r="F369" s="4">
        <f>IFERROR(VLOOKUP(E369,العاملين!$A$1:$C$80,2,0),"")</f>
        <v>0</v>
      </c>
      <c r="G369" s="4">
        <f>IFERROR(VLOOKUP(Table1[[#This Row],[كود العامل]],العاملين!$A:$C,3,FALSE),"")</f>
        <v>0</v>
      </c>
      <c r="H369" s="5">
        <v>106</v>
      </c>
      <c r="I369" s="6" t="str">
        <f>IFERROR(VLOOKUP(Table1[[#This Row],[كود الصنف]],المنتجات!$D:$E,2,0),"")</f>
        <v/>
      </c>
      <c r="J369" s="6" t="str">
        <f>IFERROR(VLOOKUP(H369,المنتجات!$D:$G,4,0),"")</f>
        <v/>
      </c>
      <c r="K369" s="7">
        <v>5200</v>
      </c>
      <c r="L369" s="7"/>
      <c r="M369" s="8" t="e">
        <f>IF(VLOOKUP(Table1[[#This Row],[كود الصنف]],المنتجات!$D:$K,8,0)=0,"",(VLOOKUP(Table1[[#This Row],[كود الصنف]],المنتجات!$D:$K,8,0)))</f>
        <v>#N/A</v>
      </c>
      <c r="N369" s="7">
        <f>IFERROR((Table1[[#This Row],[كمية الخامات بالكيلو]]/Table1[[#This Row],[وزن القطعة]])-Table1[[#This Row],[كمية الأنتاج بالقطعة]],0)</f>
        <v>0</v>
      </c>
      <c r="O369" s="9" t="s">
        <v>51</v>
      </c>
      <c r="P369" s="3">
        <v>300</v>
      </c>
      <c r="Q369" s="5">
        <v>30</v>
      </c>
      <c r="R369" s="10"/>
      <c r="S369" s="10"/>
      <c r="T369" s="10"/>
      <c r="U369" s="10"/>
      <c r="V369" s="10">
        <f t="shared" si="5"/>
        <v>30</v>
      </c>
      <c r="W369" s="10">
        <f>IFERROR(Table1[[#This Row],[اجمالى وقت التشغيل بالدقايق]]-Table1[[#This Row],[اجمالى وقت التوقف بالدقيقة]],"0")</f>
        <v>270</v>
      </c>
      <c r="X369" s="11">
        <f>IFERROR((Table1[[#This Row],[كمية الأنتاج بالقطعة]]*Table1[[#This Row],[الزمن المعيارى لانتاج القطعة الواحدة بالدقيقة]])/W369,0%)</f>
        <v>0</v>
      </c>
      <c r="Y369" s="12"/>
      <c r="Z369" s="4"/>
      <c r="AA369" s="13">
        <f>IFERROR(Table1[[#This Row],[كمية الأنتاج بالقطعة]]/(Table1[[#This Row],[كمية الأنتاج بالقطعة]]+Z369+Y369),"")</f>
        <v>1</v>
      </c>
      <c r="AB369" s="4"/>
      <c r="AC369" s="51"/>
    </row>
    <row r="370" spans="1:29" s="20" customFormat="1" ht="15.75" hidden="1" customHeight="1">
      <c r="A370" s="50">
        <v>43530</v>
      </c>
      <c r="B370" s="3"/>
      <c r="C370" s="4" t="str">
        <f>IFERROR(VLOOKUP(B370,المنتجات!$A:$B,2,0),"")</f>
        <v/>
      </c>
      <c r="D370" s="4" t="str">
        <f>IFERROR(VLOOKUP(B370,المنتجات!$A:$C,3,0),"")</f>
        <v/>
      </c>
      <c r="E370" s="5">
        <v>42</v>
      </c>
      <c r="F370" s="4">
        <f>IFERROR(VLOOKUP(Table1[[#This Row],[كود العامل]],العاملين!A:C,2,0),"")</f>
        <v>0</v>
      </c>
      <c r="G370" s="16">
        <f>IFERROR(VLOOKUP(Table1[[#This Row],[كود العامل]],العاملين!$A$1:$C$100,3,FALSE),"")</f>
        <v>0</v>
      </c>
      <c r="H370" s="5">
        <v>132</v>
      </c>
      <c r="I370" s="6" t="s">
        <v>124</v>
      </c>
      <c r="J370" s="6" t="str">
        <f>IFERROR(VLOOKUP(H370,المنتجات!$D:$G,4,0),"")</f>
        <v/>
      </c>
      <c r="K370" s="7">
        <v>3000</v>
      </c>
      <c r="L370" s="7"/>
      <c r="M370" s="8" t="e">
        <f>IF(VLOOKUP(Table1[[#This Row],[كود الصنف]],المنتجات!$D:$K,8,0)=0,"",(VLOOKUP(Table1[[#This Row],[كود الصنف]],المنتجات!$D:$K,8,0)))</f>
        <v>#N/A</v>
      </c>
      <c r="N370" s="7">
        <f>IFERROR((Table1[[#This Row],[كمية الخامات بالكيلو]]/Table1[[#This Row],[وزن القطعة]])-Table1[[#This Row],[كمية الأنتاج بالقطعة]],0)</f>
        <v>0</v>
      </c>
      <c r="O370" s="9" t="s">
        <v>51</v>
      </c>
      <c r="P370" s="26">
        <f>IFERROR(VLOOKUP(Table1[[#This Row],[كود العامل]],العاملين!$A$1:$D$100,4,0),"")</f>
        <v>0</v>
      </c>
      <c r="Q370" s="5">
        <f>IF(Table1[[#This Row],[كود العامل]]&gt;0,60,"")</f>
        <v>60</v>
      </c>
      <c r="R370" s="10"/>
      <c r="S370" s="10"/>
      <c r="T370" s="10"/>
      <c r="U370" s="10"/>
      <c r="V370" s="10">
        <f t="shared" si="5"/>
        <v>60</v>
      </c>
      <c r="W370" s="10">
        <f>IFERROR(Table1[[#This Row],[اجمالى وقت التشغيل بالدقايق]]-Table1[[#This Row],[اجمالى وقت التوقف بالدقيقة]],"0")</f>
        <v>-60</v>
      </c>
      <c r="X370" s="11">
        <f>IFERROR((Table1[[#This Row],[كمية الأنتاج بالقطعة]]*Table1[[#This Row],[الزمن المعيارى لانتاج القطعة الواحدة بالدقيقة]])/W370,0%)</f>
        <v>0</v>
      </c>
      <c r="Y370" s="12"/>
      <c r="Z370" s="4"/>
      <c r="AA370" s="13">
        <f>IFERROR(Table1[[#This Row],[كمية الأنتاج بالقطعة]]/(Table1[[#This Row],[كمية الأنتاج بالقطعة]]+Z370+Y370),"")</f>
        <v>1</v>
      </c>
      <c r="AB370" s="4"/>
      <c r="AC370" s="51"/>
    </row>
    <row r="371" spans="1:29" s="20" customFormat="1" ht="15.75" hidden="1" customHeight="1">
      <c r="A371" s="50">
        <v>43531</v>
      </c>
      <c r="B371" s="3">
        <v>5203</v>
      </c>
      <c r="C371" s="4" t="str">
        <f>IFERROR(VLOOKUP(B371,المنتجات!$A:$B,2,0),"")</f>
        <v/>
      </c>
      <c r="D371" s="4" t="str">
        <f>IFERROR(VLOOKUP(B371,المنتجات!$A:$C,3,0),"")</f>
        <v/>
      </c>
      <c r="E371" s="5">
        <v>17</v>
      </c>
      <c r="F371" s="4">
        <f>IFERROR(VLOOKUP(E371,العاملين!$A$1:$C$80,2,0),"")</f>
        <v>0</v>
      </c>
      <c r="G371" s="4">
        <f>IFERROR(VLOOKUP(Table1[[#This Row],[كود العامل]],العاملين!$A:$C,3,FALSE),"")</f>
        <v>0</v>
      </c>
      <c r="H371" s="5">
        <v>10</v>
      </c>
      <c r="I371" s="6" t="str">
        <f>IFERROR(VLOOKUP(Table1[[#This Row],[كود الصنف]],المنتجات!$D:$E,2,0),"")</f>
        <v/>
      </c>
      <c r="J371" s="6" t="str">
        <f>IFERROR(VLOOKUP(H371,المنتجات!$D:$G,4,0),"")</f>
        <v/>
      </c>
      <c r="K371" s="7">
        <v>188</v>
      </c>
      <c r="L371" s="7"/>
      <c r="M371" s="8" t="e">
        <f>IF(VLOOKUP(Table1[[#This Row],[كود الصنف]],المنتجات!$D:$K,8,0)=0,"",(VLOOKUP(Table1[[#This Row],[كود الصنف]],المنتجات!$D:$K,8,0)))</f>
        <v>#N/A</v>
      </c>
      <c r="N371" s="7">
        <f>IFERROR((Table1[[#This Row],[كمية الخامات بالكيلو]]/Table1[[#This Row],[وزن القطعة]])-Table1[[#This Row],[كمية الأنتاج بالقطعة]],0)</f>
        <v>0</v>
      </c>
      <c r="O371" s="9" t="s">
        <v>51</v>
      </c>
      <c r="P371" s="26">
        <f>IFERROR(VLOOKUP(Table1[[#This Row],[كود العامل]],العاملين!$A$1:$D$100,4,0),"")</f>
        <v>0</v>
      </c>
      <c r="Q371" s="5">
        <f>IF(Table1[[#This Row],[كود العامل]]&gt;0,60,"")</f>
        <v>60</v>
      </c>
      <c r="R371" s="10"/>
      <c r="S371" s="10">
        <v>10</v>
      </c>
      <c r="T371" s="10">
        <v>10</v>
      </c>
      <c r="U371" s="10"/>
      <c r="V371" s="10">
        <f t="shared" si="5"/>
        <v>80</v>
      </c>
      <c r="W371" s="10">
        <f>IFERROR(Table1[[#This Row],[اجمالى وقت التشغيل بالدقايق]]-Table1[[#This Row],[اجمالى وقت التوقف بالدقيقة]],"0")</f>
        <v>-80</v>
      </c>
      <c r="X371" s="11">
        <f>IFERROR((Table1[[#This Row],[كمية الأنتاج بالقطعة]]*Table1[[#This Row],[الزمن المعيارى لانتاج القطعة الواحدة بالدقيقة]])/W371,0%)</f>
        <v>0</v>
      </c>
      <c r="Y371" s="12"/>
      <c r="Z371" s="4"/>
      <c r="AA371" s="13">
        <f>IFERROR(Table1[[#This Row],[كمية الأنتاج بالقطعة]]/(Table1[[#This Row],[كمية الأنتاج بالقطعة]]+Z371+Y371),"")</f>
        <v>1</v>
      </c>
      <c r="AB371" s="4"/>
      <c r="AC371" s="51"/>
    </row>
    <row r="372" spans="1:29" s="20" customFormat="1" ht="15.75" hidden="1" customHeight="1">
      <c r="A372" s="50">
        <v>43531</v>
      </c>
      <c r="B372" s="3">
        <v>5210</v>
      </c>
      <c r="C372" s="4" t="str">
        <f>IFERROR(VLOOKUP(B372,المنتجات!$A:$B,2,0),"")</f>
        <v/>
      </c>
      <c r="D372" s="4" t="str">
        <f>IFERROR(VLOOKUP(B372,المنتجات!$A:$C,3,0),"")</f>
        <v/>
      </c>
      <c r="E372" s="5">
        <v>13</v>
      </c>
      <c r="F372" s="4">
        <f>IFERROR(VLOOKUP(E372,العاملين!$A$1:$C$80,2,0),"")</f>
        <v>0</v>
      </c>
      <c r="G372" s="4">
        <f>IFERROR(VLOOKUP(Table1[[#This Row],[كود العامل]],العاملين!$A:$C,3,FALSE),"")</f>
        <v>0</v>
      </c>
      <c r="H372" s="5">
        <v>14</v>
      </c>
      <c r="I372" s="6" t="str">
        <f>IFERROR(VLOOKUP(Table1[[#This Row],[كود الصنف]],المنتجات!$D:$E,2,0),"")</f>
        <v/>
      </c>
      <c r="J372" s="6" t="str">
        <f>IFERROR(VLOOKUP(H372,المنتجات!$D:$G,4,0),"")</f>
        <v/>
      </c>
      <c r="K372" s="7">
        <v>94</v>
      </c>
      <c r="L372" s="7"/>
      <c r="M372" s="8" t="e">
        <f>IF(VLOOKUP(Table1[[#This Row],[كود الصنف]],المنتجات!$D:$K,8,0)=0,"",(VLOOKUP(Table1[[#This Row],[كود الصنف]],المنتجات!$D:$K,8,0)))</f>
        <v>#N/A</v>
      </c>
      <c r="N372" s="7">
        <f>IFERROR((Table1[[#This Row],[كمية الخامات بالكيلو]]/Table1[[#This Row],[وزن القطعة]])-Table1[[#This Row],[كمية الأنتاج بالقطعة]],0)</f>
        <v>0</v>
      </c>
      <c r="O372" s="9" t="s">
        <v>51</v>
      </c>
      <c r="P372" s="26">
        <f>IFERROR(VLOOKUP(Table1[[#This Row],[كود العامل]],العاملين!$A$1:$D$100,4,0),"")</f>
        <v>0</v>
      </c>
      <c r="Q372" s="5">
        <v>60</v>
      </c>
      <c r="R372" s="10"/>
      <c r="S372" s="10">
        <v>10</v>
      </c>
      <c r="T372" s="10">
        <v>10</v>
      </c>
      <c r="U372" s="10"/>
      <c r="V372" s="10">
        <f t="shared" si="5"/>
        <v>80</v>
      </c>
      <c r="W372" s="10">
        <f>IFERROR(Table1[[#This Row],[اجمالى وقت التشغيل بالدقايق]]-Table1[[#This Row],[اجمالى وقت التوقف بالدقيقة]],"0")</f>
        <v>-80</v>
      </c>
      <c r="X372" s="11">
        <f>IFERROR((Table1[[#This Row],[كمية الأنتاج بالقطعة]]*Table1[[#This Row],[الزمن المعيارى لانتاج القطعة الواحدة بالدقيقة]])/W372,0%)</f>
        <v>0</v>
      </c>
      <c r="Y372" s="12"/>
      <c r="Z372" s="4"/>
      <c r="AA372" s="13">
        <f>IFERROR(Table1[[#This Row],[كمية الأنتاج بالقطعة]]/(Table1[[#This Row],[كمية الأنتاج بالقطعة]]+Z372+Y372),"")</f>
        <v>1</v>
      </c>
      <c r="AB372" s="4"/>
      <c r="AC372" s="51"/>
    </row>
    <row r="373" spans="1:29" s="20" customFormat="1" ht="15.75" hidden="1" customHeight="1">
      <c r="A373" s="50">
        <v>43531</v>
      </c>
      <c r="B373" s="3">
        <v>5211</v>
      </c>
      <c r="C373" s="4" t="str">
        <f>IFERROR(VLOOKUP(B373,المنتجات!$A:$B,2,0),"")</f>
        <v/>
      </c>
      <c r="D373" s="4" t="str">
        <f>IFERROR(VLOOKUP(B373,المنتجات!$A:$C,3,0),"")</f>
        <v/>
      </c>
      <c r="E373" s="5">
        <v>13</v>
      </c>
      <c r="F373" s="4">
        <f>IFERROR(VLOOKUP(E373,العاملين!$A$1:$C$80,2,0),"")</f>
        <v>0</v>
      </c>
      <c r="G373" s="4">
        <f>IFERROR(VLOOKUP(Table1[[#This Row],[كود العامل]],العاملين!$A:$C,3,FALSE),"")</f>
        <v>0</v>
      </c>
      <c r="H373" s="5">
        <v>16</v>
      </c>
      <c r="I373" s="6" t="str">
        <f>IFERROR(VLOOKUP(Table1[[#This Row],[كود الصنف]],المنتجات!$D:$E,2,0),"")</f>
        <v/>
      </c>
      <c r="J373" s="6" t="str">
        <f>IFERROR(VLOOKUP(H373,المنتجات!$D:$G,4,0),"")</f>
        <v/>
      </c>
      <c r="K373" s="7">
        <v>84</v>
      </c>
      <c r="L373" s="7"/>
      <c r="M373" s="8" t="e">
        <f>IF(VLOOKUP(Table1[[#This Row],[كود الصنف]],المنتجات!$D:$K,8,0)=0,"",(VLOOKUP(Table1[[#This Row],[كود الصنف]],المنتجات!$D:$K,8,0)))</f>
        <v>#N/A</v>
      </c>
      <c r="N373" s="7">
        <f>IFERROR((Table1[[#This Row],[كمية الخامات بالكيلو]]/Table1[[#This Row],[وزن القطعة]])-Table1[[#This Row],[كمية الأنتاج بالقطعة]],0)</f>
        <v>0</v>
      </c>
      <c r="O373" s="9" t="s">
        <v>51</v>
      </c>
      <c r="P373" s="26">
        <f>IFERROR(VLOOKUP(Table1[[#This Row],[كود العامل]],العاملين!$A$1:$D$100,4,0),"")</f>
        <v>0</v>
      </c>
      <c r="Q373" s="5">
        <v>60</v>
      </c>
      <c r="R373" s="10"/>
      <c r="S373" s="10">
        <v>10</v>
      </c>
      <c r="T373" s="10">
        <v>10</v>
      </c>
      <c r="U373" s="10"/>
      <c r="V373" s="10">
        <f t="shared" si="5"/>
        <v>80</v>
      </c>
      <c r="W373" s="10">
        <f>IFERROR(Table1[[#This Row],[اجمالى وقت التشغيل بالدقايق]]-Table1[[#This Row],[اجمالى وقت التوقف بالدقيقة]],"0")</f>
        <v>-80</v>
      </c>
      <c r="X373" s="11">
        <f>IFERROR((Table1[[#This Row],[كمية الأنتاج بالقطعة]]*Table1[[#This Row],[الزمن المعيارى لانتاج القطعة الواحدة بالدقيقة]])/W373,0%)</f>
        <v>0</v>
      </c>
      <c r="Y373" s="12"/>
      <c r="Z373" s="4"/>
      <c r="AA373" s="13">
        <f>IFERROR(Table1[[#This Row],[كمية الأنتاج بالقطعة]]/(Table1[[#This Row],[كمية الأنتاج بالقطعة]]+Z373+Y373),"")</f>
        <v>1</v>
      </c>
      <c r="AB373" s="4"/>
      <c r="AC373" s="51"/>
    </row>
    <row r="374" spans="1:29" s="20" customFormat="1" ht="15.75" hidden="1" customHeight="1">
      <c r="A374" s="50">
        <v>43531</v>
      </c>
      <c r="B374" s="3">
        <v>5220</v>
      </c>
      <c r="C374" s="4" t="str">
        <f>IFERROR(VLOOKUP(B374,المنتجات!$A:$B,2,0),"")</f>
        <v/>
      </c>
      <c r="D374" s="4" t="str">
        <f>IFERROR(VLOOKUP(B374,المنتجات!$A:$C,3,0),"")</f>
        <v/>
      </c>
      <c r="E374" s="5">
        <v>21</v>
      </c>
      <c r="F374" s="4">
        <f>IFERROR(VLOOKUP(E374,العاملين!$A$1:$C$80,2,0),"")</f>
        <v>0</v>
      </c>
      <c r="G374" s="4">
        <f>IFERROR(VLOOKUP(Table1[[#This Row],[كود العامل]],العاملين!$A:$C,3,FALSE),"")</f>
        <v>0</v>
      </c>
      <c r="H374" s="5">
        <v>19</v>
      </c>
      <c r="I374" s="6" t="str">
        <f>IFERROR(VLOOKUP(Table1[[#This Row],[كود الصنف]],المنتجات!$D:$E,2,0),"")</f>
        <v/>
      </c>
      <c r="J374" s="6" t="str">
        <f>IFERROR(VLOOKUP(H374,المنتجات!$D:$G,4,0),"")</f>
        <v/>
      </c>
      <c r="K374" s="7">
        <v>2880</v>
      </c>
      <c r="L374" s="7"/>
      <c r="M374" s="8" t="e">
        <f>IF(VLOOKUP(Table1[[#This Row],[كود الصنف]],المنتجات!$D:$K,8,0)=0,"",(VLOOKUP(Table1[[#This Row],[كود الصنف]],المنتجات!$D:$K,8,0)))</f>
        <v>#N/A</v>
      </c>
      <c r="N374" s="7">
        <f>IFERROR((Table1[[#This Row],[كمية الخامات بالكيلو]]/Table1[[#This Row],[وزن القطعة]])-Table1[[#This Row],[كمية الأنتاج بالقطعة]],0)</f>
        <v>0</v>
      </c>
      <c r="O374" s="9" t="s">
        <v>51</v>
      </c>
      <c r="P374" s="26">
        <f>IFERROR(VLOOKUP(Table1[[#This Row],[كود العامل]],العاملين!$A$1:$D$100,4,0),"")</f>
        <v>0</v>
      </c>
      <c r="Q374" s="5">
        <f>IF(Table1[[#This Row],[كود العامل]]&gt;0,60,"")</f>
        <v>60</v>
      </c>
      <c r="R374" s="10">
        <v>45</v>
      </c>
      <c r="S374" s="10">
        <v>10</v>
      </c>
      <c r="T374" s="10">
        <v>10</v>
      </c>
      <c r="U374" s="10"/>
      <c r="V374" s="10">
        <f t="shared" si="5"/>
        <v>125</v>
      </c>
      <c r="W374" s="10">
        <f>IFERROR(Table1[[#This Row],[اجمالى وقت التشغيل بالدقايق]]-Table1[[#This Row],[اجمالى وقت التوقف بالدقيقة]],"0")</f>
        <v>-125</v>
      </c>
      <c r="X374" s="11">
        <f>IFERROR((Table1[[#This Row],[كمية الأنتاج بالقطعة]]*Table1[[#This Row],[الزمن المعيارى لانتاج القطعة الواحدة بالدقيقة]])/W374,0%)</f>
        <v>0</v>
      </c>
      <c r="Y374" s="12"/>
      <c r="Z374" s="4"/>
      <c r="AA374" s="13">
        <f>IFERROR(Table1[[#This Row],[كمية الأنتاج بالقطعة]]/(Table1[[#This Row],[كمية الأنتاج بالقطعة]]+Z374+Y374),"")</f>
        <v>1</v>
      </c>
      <c r="AB374" s="4" t="s">
        <v>87</v>
      </c>
      <c r="AC374" s="51"/>
    </row>
    <row r="375" spans="1:29" s="20" customFormat="1" ht="15.75" hidden="1" customHeight="1">
      <c r="A375" s="50">
        <v>43531</v>
      </c>
      <c r="B375" s="3">
        <v>5220</v>
      </c>
      <c r="C375" s="4" t="str">
        <f>IFERROR(VLOOKUP(B375,المنتجات!$A:$B,2,0),"")</f>
        <v/>
      </c>
      <c r="D375" s="4" t="str">
        <f>IFERROR(VLOOKUP(B375,المنتجات!$A:$C,3,0),"")</f>
        <v/>
      </c>
      <c r="E375" s="5">
        <v>39</v>
      </c>
      <c r="F375" s="4">
        <f>IFERROR(VLOOKUP(E375,العاملين!$A$1:$C$80,2,0),"")</f>
        <v>0</v>
      </c>
      <c r="G375" s="4">
        <f>IFERROR(VLOOKUP(Table1[[#This Row],[كود العامل]],العاملين!$A:$C,3,FALSE),"")</f>
        <v>0</v>
      </c>
      <c r="H375" s="5">
        <v>19</v>
      </c>
      <c r="I375" s="6" t="str">
        <f>IFERROR(VLOOKUP(Table1[[#This Row],[كود الصنف]],المنتجات!$D:$E,2,0),"")</f>
        <v/>
      </c>
      <c r="J375" s="6" t="str">
        <f>IFERROR(VLOOKUP(H375,المنتجات!$D:$G,4,0),"")</f>
        <v/>
      </c>
      <c r="K375" s="7">
        <v>2880</v>
      </c>
      <c r="L375" s="7"/>
      <c r="M375" s="8" t="e">
        <f>IF(VLOOKUP(Table1[[#This Row],[كود الصنف]],المنتجات!$D:$K,8,0)=0,"",(VLOOKUP(Table1[[#This Row],[كود الصنف]],المنتجات!$D:$K,8,0)))</f>
        <v>#N/A</v>
      </c>
      <c r="N375" s="7">
        <f>IFERROR((Table1[[#This Row],[كمية الخامات بالكيلو]]/Table1[[#This Row],[وزن القطعة]])-Table1[[#This Row],[كمية الأنتاج بالقطعة]],0)</f>
        <v>0</v>
      </c>
      <c r="O375" s="9" t="s">
        <v>51</v>
      </c>
      <c r="P375" s="26">
        <f>IFERROR(VLOOKUP(Table1[[#This Row],[كود العامل]],العاملين!$A$1:$D$100,4,0),"")</f>
        <v>0</v>
      </c>
      <c r="Q375" s="5">
        <f>IF(Table1[[#This Row],[كود العامل]]&gt;0,60,"")</f>
        <v>60</v>
      </c>
      <c r="R375" s="10"/>
      <c r="S375" s="10">
        <v>10</v>
      </c>
      <c r="T375" s="10">
        <v>10</v>
      </c>
      <c r="U375" s="10"/>
      <c r="V375" s="10">
        <f t="shared" si="5"/>
        <v>80</v>
      </c>
      <c r="W375" s="10">
        <f>IFERROR(Table1[[#This Row],[اجمالى وقت التشغيل بالدقايق]]-Table1[[#This Row],[اجمالى وقت التوقف بالدقيقة]],"0")</f>
        <v>-80</v>
      </c>
      <c r="X375" s="11">
        <f>IFERROR((Table1[[#This Row],[كمية الأنتاج بالقطعة]]*Table1[[#This Row],[الزمن المعيارى لانتاج القطعة الواحدة بالدقيقة]])/W375,0%)</f>
        <v>0</v>
      </c>
      <c r="Y375" s="12"/>
      <c r="Z375" s="4"/>
      <c r="AA375" s="13">
        <f>IFERROR(Table1[[#This Row],[كمية الأنتاج بالقطعة]]/(Table1[[#This Row],[كمية الأنتاج بالقطعة]]+Z375+Y375),"")</f>
        <v>1</v>
      </c>
      <c r="AB375" s="4"/>
      <c r="AC375" s="51"/>
    </row>
    <row r="376" spans="1:29" s="20" customFormat="1" ht="21" hidden="1" customHeight="1">
      <c r="A376" s="50">
        <v>43531</v>
      </c>
      <c r="B376" s="3">
        <v>5221</v>
      </c>
      <c r="C376" s="4" t="str">
        <f>IFERROR(VLOOKUP(B376,المنتجات!$A:$B,2,0),"")</f>
        <v/>
      </c>
      <c r="D376" s="4" t="str">
        <f>IFERROR(VLOOKUP(B376,المنتجات!$A:$C,3,0),"")</f>
        <v/>
      </c>
      <c r="E376" s="5">
        <v>24</v>
      </c>
      <c r="F376" s="4">
        <f>IFERROR(VLOOKUP(E376,العاملين!$A$1:$C$80,2,0),"")</f>
        <v>0</v>
      </c>
      <c r="G376" s="4">
        <f>IFERROR(VLOOKUP(Table1[[#This Row],[كود العامل]],العاملين!$A:$C,3,FALSE),"")</f>
        <v>0</v>
      </c>
      <c r="H376" s="5">
        <v>22</v>
      </c>
      <c r="I376" s="6" t="str">
        <f>IFERROR(VLOOKUP(Table1[[#This Row],[كود الصنف]],المنتجات!$D:$E,2,0),"")</f>
        <v/>
      </c>
      <c r="J376" s="6" t="str">
        <f>IFERROR(VLOOKUP(H376,المنتجات!$D:$G,4,0),"")</f>
        <v/>
      </c>
      <c r="K376" s="7">
        <v>3840</v>
      </c>
      <c r="L376" s="7"/>
      <c r="M376" s="8" t="e">
        <f>IF(VLOOKUP(Table1[[#This Row],[كود الصنف]],المنتجات!$D:$K,8,0)=0,"",(VLOOKUP(Table1[[#This Row],[كود الصنف]],المنتجات!$D:$K,8,0)))</f>
        <v>#N/A</v>
      </c>
      <c r="N376" s="7">
        <f>IFERROR((Table1[[#This Row],[كمية الخامات بالكيلو]]/Table1[[#This Row],[وزن القطعة]])-Table1[[#This Row],[كمية الأنتاج بالقطعة]],0)</f>
        <v>0</v>
      </c>
      <c r="O376" s="9" t="s">
        <v>51</v>
      </c>
      <c r="P376" s="26">
        <f>IFERROR(VLOOKUP(Table1[[#This Row],[كود العامل]],العاملين!$A$1:$D$100,4,0),"")</f>
        <v>0</v>
      </c>
      <c r="Q376" s="5">
        <f>IF(Table1[[#This Row],[كود العامل]]&gt;0,60,"")</f>
        <v>60</v>
      </c>
      <c r="R376" s="10"/>
      <c r="S376" s="10">
        <v>10</v>
      </c>
      <c r="T376" s="10">
        <v>10</v>
      </c>
      <c r="U376" s="10"/>
      <c r="V376" s="10">
        <f t="shared" si="5"/>
        <v>80</v>
      </c>
      <c r="W376" s="10">
        <f>IFERROR(Table1[[#This Row],[اجمالى وقت التشغيل بالدقايق]]-Table1[[#This Row],[اجمالى وقت التوقف بالدقيقة]],"0")</f>
        <v>-80</v>
      </c>
      <c r="X376" s="11">
        <f>IFERROR((Table1[[#This Row],[كمية الأنتاج بالقطعة]]*Table1[[#This Row],[الزمن المعيارى لانتاج القطعة الواحدة بالدقيقة]])/W376,0%)</f>
        <v>0</v>
      </c>
      <c r="Y376" s="12"/>
      <c r="Z376" s="4"/>
      <c r="AA376" s="13">
        <f>IFERROR(Table1[[#This Row],[كمية الأنتاج بالقطعة]]/(Table1[[#This Row],[كمية الأنتاج بالقطعة]]+Z376+Y376),"")</f>
        <v>1</v>
      </c>
      <c r="AB376" s="4"/>
      <c r="AC376" s="51"/>
    </row>
    <row r="377" spans="1:29" s="20" customFormat="1" ht="15.75" hidden="1" customHeight="1">
      <c r="A377" s="50">
        <v>43531</v>
      </c>
      <c r="B377" s="3">
        <v>5221</v>
      </c>
      <c r="C377" s="4" t="str">
        <f>IFERROR(VLOOKUP(B377,المنتجات!$A:$B,2,0),"")</f>
        <v/>
      </c>
      <c r="D377" s="4" t="str">
        <f>IFERROR(VLOOKUP(B377,المنتجات!$A:$C,3,0),"")</f>
        <v/>
      </c>
      <c r="E377" s="5">
        <v>41</v>
      </c>
      <c r="F377" s="4">
        <f>IFERROR(VLOOKUP(E377,العاملين!$A$1:$C$80,2,0),"")</f>
        <v>0</v>
      </c>
      <c r="G377" s="4">
        <f>IFERROR(VLOOKUP(Table1[[#This Row],[كود العامل]],العاملين!$A:$C,3,FALSE),"")</f>
        <v>0</v>
      </c>
      <c r="H377" s="5">
        <v>22</v>
      </c>
      <c r="I377" s="6" t="str">
        <f>IFERROR(VLOOKUP(Table1[[#This Row],[كود الصنف]],المنتجات!$D:$E,2,0),"")</f>
        <v/>
      </c>
      <c r="J377" s="6" t="str">
        <f>IFERROR(VLOOKUP(H377,المنتجات!$D:$G,4,0),"")</f>
        <v/>
      </c>
      <c r="K377" s="7">
        <v>3840</v>
      </c>
      <c r="L377" s="7"/>
      <c r="M377" s="8" t="e">
        <f>IF(VLOOKUP(Table1[[#This Row],[كود الصنف]],المنتجات!$D:$K,8,0)=0,"",(VLOOKUP(Table1[[#This Row],[كود الصنف]],المنتجات!$D:$K,8,0)))</f>
        <v>#N/A</v>
      </c>
      <c r="N377" s="7">
        <f>IFERROR((Table1[[#This Row],[كمية الخامات بالكيلو]]/Table1[[#This Row],[وزن القطعة]])-Table1[[#This Row],[كمية الأنتاج بالقطعة]],0)</f>
        <v>0</v>
      </c>
      <c r="O377" s="9" t="s">
        <v>51</v>
      </c>
      <c r="P377" s="26">
        <f>IFERROR(VLOOKUP(Table1[[#This Row],[كود العامل]],العاملين!$A$1:$D$100,4,0),"")</f>
        <v>0</v>
      </c>
      <c r="Q377" s="5">
        <f>IF(Table1[[#This Row],[كود العامل]]&gt;0,60,"")</f>
        <v>60</v>
      </c>
      <c r="R377" s="10"/>
      <c r="S377" s="10">
        <v>10</v>
      </c>
      <c r="T377" s="10">
        <v>10</v>
      </c>
      <c r="U377" s="10"/>
      <c r="V377" s="10">
        <f t="shared" si="5"/>
        <v>80</v>
      </c>
      <c r="W377" s="10">
        <f>IFERROR(Table1[[#This Row],[اجمالى وقت التشغيل بالدقايق]]-Table1[[#This Row],[اجمالى وقت التوقف بالدقيقة]],"0")</f>
        <v>-80</v>
      </c>
      <c r="X377" s="11">
        <f>IFERROR((Table1[[#This Row],[كمية الأنتاج بالقطعة]]*Table1[[#This Row],[الزمن المعيارى لانتاج القطعة الواحدة بالدقيقة]])/W377,0%)</f>
        <v>0</v>
      </c>
      <c r="Y377" s="12"/>
      <c r="Z377" s="4"/>
      <c r="AA377" s="13">
        <f>IFERROR(Table1[[#This Row],[كمية الأنتاج بالقطعة]]/(Table1[[#This Row],[كمية الأنتاج بالقطعة]]+Z377+Y377),"")</f>
        <v>1</v>
      </c>
      <c r="AB377" s="4"/>
      <c r="AC377" s="51"/>
    </row>
    <row r="378" spans="1:29" s="20" customFormat="1" ht="15.75" hidden="1" customHeight="1">
      <c r="A378" s="50">
        <v>43531</v>
      </c>
      <c r="B378" s="3">
        <v>5230</v>
      </c>
      <c r="C378" s="4" t="str">
        <f>IFERROR(VLOOKUP(B378,المنتجات!$A:$B,2,0),"")</f>
        <v/>
      </c>
      <c r="D378" s="4" t="str">
        <f>IFERROR(VLOOKUP(B378,المنتجات!$A:$C,3,0),"")</f>
        <v/>
      </c>
      <c r="E378" s="5">
        <v>23</v>
      </c>
      <c r="F378" s="4">
        <f>IFERROR(VLOOKUP(E378,العاملين!$A$1:$C$80,2,0),"")</f>
        <v>0</v>
      </c>
      <c r="G378" s="4">
        <f>IFERROR(VLOOKUP(Table1[[#This Row],[كود العامل]],العاملين!$A:$C,3,FALSE),"")</f>
        <v>0</v>
      </c>
      <c r="H378" s="5">
        <v>23</v>
      </c>
      <c r="I378" s="6" t="str">
        <f>IFERROR(VLOOKUP(Table1[[#This Row],[كود الصنف]],المنتجات!$D:$E,2,0),"")</f>
        <v/>
      </c>
      <c r="J378" s="6" t="str">
        <f>IFERROR(VLOOKUP(H378,المنتجات!$D:$G,4,0),"")</f>
        <v/>
      </c>
      <c r="K378" s="7">
        <v>32000</v>
      </c>
      <c r="L378" s="7"/>
      <c r="M378" s="8" t="e">
        <f>IF(VLOOKUP(Table1[[#This Row],[كود الصنف]],المنتجات!$D:$K,8,0)=0,"",(VLOOKUP(Table1[[#This Row],[كود الصنف]],المنتجات!$D:$K,8,0)))</f>
        <v>#N/A</v>
      </c>
      <c r="N378" s="7">
        <f>IFERROR((Table1[[#This Row],[كمية الخامات بالكيلو]]/Table1[[#This Row],[وزن القطعة]])-Table1[[#This Row],[كمية الأنتاج بالقطعة]],0)</f>
        <v>0</v>
      </c>
      <c r="O378" s="9" t="s">
        <v>51</v>
      </c>
      <c r="P378" s="26">
        <f>IFERROR(VLOOKUP(Table1[[#This Row],[كود العامل]],العاملين!$A$1:$D$100,4,0),"")</f>
        <v>0</v>
      </c>
      <c r="Q378" s="5">
        <f>IF(Table1[[#This Row],[كود العامل]]&gt;0,60,"")</f>
        <v>60</v>
      </c>
      <c r="R378" s="10"/>
      <c r="S378" s="10"/>
      <c r="T378" s="10"/>
      <c r="U378" s="10"/>
      <c r="V378" s="10">
        <f t="shared" si="5"/>
        <v>60</v>
      </c>
      <c r="W378" s="10">
        <f>IFERROR(Table1[[#This Row],[اجمالى وقت التشغيل بالدقايق]]-Table1[[#This Row],[اجمالى وقت التوقف بالدقيقة]],"0")</f>
        <v>-60</v>
      </c>
      <c r="X378" s="11">
        <f>IFERROR((Table1[[#This Row],[كمية الأنتاج بالقطعة]]*Table1[[#This Row],[الزمن المعيارى لانتاج القطعة الواحدة بالدقيقة]])/W378,0%)</f>
        <v>0</v>
      </c>
      <c r="Y378" s="12"/>
      <c r="Z378" s="4"/>
      <c r="AA378" s="13">
        <f>IFERROR(Table1[[#This Row],[كمية الأنتاج بالقطعة]]/(Table1[[#This Row],[كمية الأنتاج بالقطعة]]+Z378+Y378),"")</f>
        <v>1</v>
      </c>
      <c r="AB378" s="4"/>
      <c r="AC378" s="51"/>
    </row>
    <row r="379" spans="1:29" s="20" customFormat="1" ht="15.75" hidden="1" customHeight="1">
      <c r="A379" s="50">
        <v>43531</v>
      </c>
      <c r="B379" s="3">
        <v>5230</v>
      </c>
      <c r="C379" s="4" t="str">
        <f>IFERROR(VLOOKUP(B379,المنتجات!$A:$B,2,0),"")</f>
        <v/>
      </c>
      <c r="D379" s="4" t="str">
        <f>IFERROR(VLOOKUP(B379,المنتجات!$A:$C,3,0),"")</f>
        <v/>
      </c>
      <c r="E379" s="5">
        <v>29</v>
      </c>
      <c r="F379" s="4">
        <f>IFERROR(VLOOKUP(E379,العاملين!$A$1:$C$80,2,0),"")</f>
        <v>0</v>
      </c>
      <c r="G379" s="4">
        <f>IFERROR(VLOOKUP(Table1[[#This Row],[كود العامل]],العاملين!$A:$C,3,FALSE),"")</f>
        <v>0</v>
      </c>
      <c r="H379" s="5">
        <v>23</v>
      </c>
      <c r="I379" s="6" t="str">
        <f>IFERROR(VLOOKUP(Table1[[#This Row],[كود الصنف]],المنتجات!$D:$E,2,0),"")</f>
        <v/>
      </c>
      <c r="J379" s="6" t="str">
        <f>IFERROR(VLOOKUP(H379,المنتجات!$D:$G,4,0),"")</f>
        <v/>
      </c>
      <c r="K379" s="7">
        <v>32000</v>
      </c>
      <c r="L379" s="7"/>
      <c r="M379" s="8" t="e">
        <f>IF(VLOOKUP(Table1[[#This Row],[كود الصنف]],المنتجات!$D:$K,8,0)=0,"",(VLOOKUP(Table1[[#This Row],[كود الصنف]],المنتجات!$D:$K,8,0)))</f>
        <v>#N/A</v>
      </c>
      <c r="N379" s="7">
        <f>IFERROR((Table1[[#This Row],[كمية الخامات بالكيلو]]/Table1[[#This Row],[وزن القطعة]])-Table1[[#This Row],[كمية الأنتاج بالقطعة]],0)</f>
        <v>0</v>
      </c>
      <c r="O379" s="9" t="s">
        <v>51</v>
      </c>
      <c r="P379" s="26">
        <f>IFERROR(VLOOKUP(Table1[[#This Row],[كود العامل]],العاملين!$A$1:$D$100,4,0),"")</f>
        <v>0</v>
      </c>
      <c r="Q379" s="5">
        <f>IF(Table1[[#This Row],[كود العامل]]&gt;0,60,"")</f>
        <v>60</v>
      </c>
      <c r="R379" s="10"/>
      <c r="S379" s="10"/>
      <c r="T379" s="10"/>
      <c r="U379" s="10"/>
      <c r="V379" s="10">
        <f t="shared" si="5"/>
        <v>60</v>
      </c>
      <c r="W379" s="10">
        <f>IFERROR(Table1[[#This Row],[اجمالى وقت التشغيل بالدقايق]]-Table1[[#This Row],[اجمالى وقت التوقف بالدقيقة]],"0")</f>
        <v>-60</v>
      </c>
      <c r="X379" s="11">
        <f>IFERROR((Table1[[#This Row],[كمية الأنتاج بالقطعة]]*Table1[[#This Row],[الزمن المعيارى لانتاج القطعة الواحدة بالدقيقة]])/W379,0%)</f>
        <v>0</v>
      </c>
      <c r="Y379" s="12"/>
      <c r="Z379" s="4"/>
      <c r="AA379" s="13">
        <f>IFERROR(Table1[[#This Row],[كمية الأنتاج بالقطعة]]/(Table1[[#This Row],[كمية الأنتاج بالقطعة]]+Z379+Y379),"")</f>
        <v>1</v>
      </c>
      <c r="AB379" s="4"/>
      <c r="AC379" s="51"/>
    </row>
    <row r="380" spans="1:29" s="20" customFormat="1" ht="15.75" hidden="1" customHeight="1">
      <c r="A380" s="50">
        <v>43531</v>
      </c>
      <c r="B380" s="3">
        <v>5231</v>
      </c>
      <c r="C380" s="4" t="str">
        <f>IFERROR(VLOOKUP(B380,المنتجات!$A:$B,2,0),"")</f>
        <v/>
      </c>
      <c r="D380" s="4" t="str">
        <f>IFERROR(VLOOKUP(B380,المنتجات!$A:$C,3,0),"")</f>
        <v/>
      </c>
      <c r="E380" s="5">
        <v>45</v>
      </c>
      <c r="F380" s="4">
        <f>IFERROR(VLOOKUP(E380,العاملين!$A$1:$C$80,2,0),"")</f>
        <v>0</v>
      </c>
      <c r="G380" s="4">
        <f>IFERROR(VLOOKUP(Table1[[#This Row],[كود العامل]],العاملين!$A:$C,3,FALSE),"")</f>
        <v>0</v>
      </c>
      <c r="H380" s="5">
        <v>33</v>
      </c>
      <c r="I380" s="6" t="str">
        <f>IFERROR(VLOOKUP(Table1[[#This Row],[كود الصنف]],المنتجات!$D:$E,2,0),"")</f>
        <v/>
      </c>
      <c r="J380" s="6" t="str">
        <f>IFERROR(VLOOKUP(H380,المنتجات!$D:$G,4,0),"")</f>
        <v/>
      </c>
      <c r="K380" s="7">
        <v>27000</v>
      </c>
      <c r="L380" s="7"/>
      <c r="M380" s="8" t="e">
        <f>IF(VLOOKUP(Table1[[#This Row],[كود الصنف]],المنتجات!$D:$K,8,0)=0,"",(VLOOKUP(Table1[[#This Row],[كود الصنف]],المنتجات!$D:$K,8,0)))</f>
        <v>#N/A</v>
      </c>
      <c r="N380" s="7">
        <f>IFERROR((Table1[[#This Row],[كمية الخامات بالكيلو]]/Table1[[#This Row],[وزن القطعة]])-Table1[[#This Row],[كمية الأنتاج بالقطعة]],0)</f>
        <v>0</v>
      </c>
      <c r="O380" s="9" t="s">
        <v>51</v>
      </c>
      <c r="P380" s="26">
        <f>IFERROR(VLOOKUP(Table1[[#This Row],[كود العامل]],العاملين!$A$1:$D$100,4,0),"")</f>
        <v>0</v>
      </c>
      <c r="Q380" s="5">
        <f>IF(Table1[[#This Row],[كود العامل]]&gt;0,60,"")</f>
        <v>60</v>
      </c>
      <c r="R380" s="10"/>
      <c r="S380" s="10">
        <v>10</v>
      </c>
      <c r="T380" s="10">
        <v>10</v>
      </c>
      <c r="U380" s="10"/>
      <c r="V380" s="10">
        <f t="shared" si="5"/>
        <v>80</v>
      </c>
      <c r="W380" s="10">
        <f>IFERROR(Table1[[#This Row],[اجمالى وقت التشغيل بالدقايق]]-Table1[[#This Row],[اجمالى وقت التوقف بالدقيقة]],"0")</f>
        <v>-80</v>
      </c>
      <c r="X380" s="11">
        <f>IFERROR((Table1[[#This Row],[كمية الأنتاج بالقطعة]]*Table1[[#This Row],[الزمن المعيارى لانتاج القطعة الواحدة بالدقيقة]])/W380,0%)</f>
        <v>0</v>
      </c>
      <c r="Y380" s="12"/>
      <c r="Z380" s="4"/>
      <c r="AA380" s="13">
        <f>IFERROR(Table1[[#This Row],[كمية الأنتاج بالقطعة]]/(Table1[[#This Row],[كمية الأنتاج بالقطعة]]+Z380+Y380),"")</f>
        <v>1</v>
      </c>
      <c r="AB380" s="4"/>
      <c r="AC380" s="51"/>
    </row>
    <row r="381" spans="1:29" s="20" customFormat="1" ht="15.75" hidden="1" customHeight="1">
      <c r="A381" s="50">
        <v>43531</v>
      </c>
      <c r="B381" s="3">
        <v>5231</v>
      </c>
      <c r="C381" s="4" t="str">
        <f>IFERROR(VLOOKUP(B381,المنتجات!$A:$B,2,0),"")</f>
        <v/>
      </c>
      <c r="D381" s="4" t="str">
        <f>IFERROR(VLOOKUP(B381,المنتجات!$A:$C,3,0),"")</f>
        <v/>
      </c>
      <c r="E381" s="5">
        <v>26</v>
      </c>
      <c r="F381" s="4">
        <f>IFERROR(VLOOKUP(E381,العاملين!$A$1:$C$80,2,0),"")</f>
        <v>0</v>
      </c>
      <c r="G381" s="4">
        <f>IFERROR(VLOOKUP(Table1[[#This Row],[كود العامل]],العاملين!$A:$C,3,FALSE),"")</f>
        <v>0</v>
      </c>
      <c r="H381" s="5">
        <v>33</v>
      </c>
      <c r="I381" s="6" t="str">
        <f>IFERROR(VLOOKUP(Table1[[#This Row],[كود الصنف]],المنتجات!$D:$E,2,0),"")</f>
        <v/>
      </c>
      <c r="J381" s="6" t="str">
        <f>IFERROR(VLOOKUP(H381,المنتجات!$D:$G,4,0),"")</f>
        <v/>
      </c>
      <c r="K381" s="7">
        <v>27000</v>
      </c>
      <c r="L381" s="7"/>
      <c r="M381" s="8" t="e">
        <f>IF(VLOOKUP(Table1[[#This Row],[كود الصنف]],المنتجات!$D:$K,8,0)=0,"",(VLOOKUP(Table1[[#This Row],[كود الصنف]],المنتجات!$D:$K,8,0)))</f>
        <v>#N/A</v>
      </c>
      <c r="N381" s="7">
        <f>IFERROR((Table1[[#This Row],[كمية الخامات بالكيلو]]/Table1[[#This Row],[وزن القطعة]])-Table1[[#This Row],[كمية الأنتاج بالقطعة]],0)</f>
        <v>0</v>
      </c>
      <c r="O381" s="9" t="s">
        <v>51</v>
      </c>
      <c r="P381" s="26">
        <f>IFERROR(VLOOKUP(Table1[[#This Row],[كود العامل]],العاملين!$A$1:$D$100,4,0),"")</f>
        <v>0</v>
      </c>
      <c r="Q381" s="5">
        <f>IF(Table1[[#This Row],[كود العامل]]&gt;0,60,"")</f>
        <v>60</v>
      </c>
      <c r="R381" s="10"/>
      <c r="S381" s="10">
        <v>10</v>
      </c>
      <c r="T381" s="10">
        <v>10</v>
      </c>
      <c r="U381" s="10"/>
      <c r="V381" s="10">
        <f t="shared" si="5"/>
        <v>80</v>
      </c>
      <c r="W381" s="10">
        <f>IFERROR(Table1[[#This Row],[اجمالى وقت التشغيل بالدقايق]]-Table1[[#This Row],[اجمالى وقت التوقف بالدقيقة]],"0")</f>
        <v>-80</v>
      </c>
      <c r="X381" s="11">
        <f>IFERROR((Table1[[#This Row],[كمية الأنتاج بالقطعة]]*Table1[[#This Row],[الزمن المعيارى لانتاج القطعة الواحدة بالدقيقة]])/W381,0%)</f>
        <v>0</v>
      </c>
      <c r="Y381" s="12"/>
      <c r="Z381" s="4"/>
      <c r="AA381" s="13">
        <f>IFERROR(Table1[[#This Row],[كمية الأنتاج بالقطعة]]/(Table1[[#This Row],[كمية الأنتاج بالقطعة]]+Z381+Y381),"")</f>
        <v>1</v>
      </c>
      <c r="AB381" s="4"/>
      <c r="AC381" s="51"/>
    </row>
    <row r="382" spans="1:29" s="20" customFormat="1" ht="15.75" hidden="1" customHeight="1">
      <c r="A382" s="50">
        <v>43531</v>
      </c>
      <c r="B382" s="3">
        <v>5231</v>
      </c>
      <c r="C382" s="4" t="str">
        <f>IFERROR(VLOOKUP(B382,المنتجات!$A:$B,2,0),"")</f>
        <v/>
      </c>
      <c r="D382" s="4" t="str">
        <f>IFERROR(VLOOKUP(B382,المنتجات!$A:$C,3,0),"")</f>
        <v/>
      </c>
      <c r="E382" s="5">
        <v>37</v>
      </c>
      <c r="F382" s="4">
        <f>IFERROR(VLOOKUP(E382,العاملين!$A$1:$C$80,2,0),"")</f>
        <v>0</v>
      </c>
      <c r="G382" s="4">
        <f>IFERROR(VLOOKUP(Table1[[#This Row],[كود العامل]],العاملين!$A:$C,3,FALSE),"")</f>
        <v>0</v>
      </c>
      <c r="H382" s="5">
        <v>33</v>
      </c>
      <c r="I382" s="6" t="str">
        <f>IFERROR(VLOOKUP(Table1[[#This Row],[كود الصنف]],المنتجات!$D:$E,2,0),"")</f>
        <v/>
      </c>
      <c r="J382" s="6" t="str">
        <f>IFERROR(VLOOKUP(H382,المنتجات!$D:$G,4,0),"")</f>
        <v/>
      </c>
      <c r="K382" s="7">
        <v>27000</v>
      </c>
      <c r="L382" s="7"/>
      <c r="M382" s="8" t="e">
        <f>IF(VLOOKUP(Table1[[#This Row],[كود الصنف]],المنتجات!$D:$K,8,0)=0,"",(VLOOKUP(Table1[[#This Row],[كود الصنف]],المنتجات!$D:$K,8,0)))</f>
        <v>#N/A</v>
      </c>
      <c r="N382" s="7">
        <f>IFERROR((Table1[[#This Row],[كمية الخامات بالكيلو]]/Table1[[#This Row],[وزن القطعة]])-Table1[[#This Row],[كمية الأنتاج بالقطعة]],0)</f>
        <v>0</v>
      </c>
      <c r="O382" s="9" t="s">
        <v>51</v>
      </c>
      <c r="P382" s="26">
        <f>IFERROR(VLOOKUP(Table1[[#This Row],[كود العامل]],العاملين!$A$1:$D$100,4,0),"")</f>
        <v>0</v>
      </c>
      <c r="Q382" s="5">
        <f>IF(Table1[[#This Row],[كود العامل]]&gt;0,60,"")</f>
        <v>60</v>
      </c>
      <c r="R382" s="10"/>
      <c r="S382" s="10">
        <v>10</v>
      </c>
      <c r="T382" s="10">
        <v>10</v>
      </c>
      <c r="U382" s="10"/>
      <c r="V382" s="10">
        <f t="shared" si="5"/>
        <v>80</v>
      </c>
      <c r="W382" s="10">
        <f>IFERROR(Table1[[#This Row],[اجمالى وقت التشغيل بالدقايق]]-Table1[[#This Row],[اجمالى وقت التوقف بالدقيقة]],"0")</f>
        <v>-80</v>
      </c>
      <c r="X382" s="11">
        <f>IFERROR((Table1[[#This Row],[كمية الأنتاج بالقطعة]]*Table1[[#This Row],[الزمن المعيارى لانتاج القطعة الواحدة بالدقيقة]])/W382,0%)</f>
        <v>0</v>
      </c>
      <c r="Y382" s="12"/>
      <c r="Z382" s="4"/>
      <c r="AA382" s="13">
        <f>IFERROR(Table1[[#This Row],[كمية الأنتاج بالقطعة]]/(Table1[[#This Row],[كمية الأنتاج بالقطعة]]+Z382+Y382),"")</f>
        <v>1</v>
      </c>
      <c r="AB382" s="4"/>
      <c r="AC382" s="51"/>
    </row>
    <row r="383" spans="1:29" s="20" customFormat="1" ht="15.75" hidden="1" customHeight="1">
      <c r="A383" s="50">
        <v>43531</v>
      </c>
      <c r="B383" s="3">
        <v>5240</v>
      </c>
      <c r="C383" s="4" t="str">
        <f>IFERROR(VLOOKUP(B383,المنتجات!$A:$B,2,0),"")</f>
        <v/>
      </c>
      <c r="D383" s="4" t="str">
        <f>IFERROR(VLOOKUP(B383,المنتجات!$A:$C,3,0),"")</f>
        <v/>
      </c>
      <c r="E383" s="5">
        <v>27</v>
      </c>
      <c r="F383" s="4">
        <f>IFERROR(VLOOKUP(E383,العاملين!$A$1:$C$80,2,0),"")</f>
        <v>0</v>
      </c>
      <c r="G383" s="4">
        <f>IFERROR(VLOOKUP(Table1[[#This Row],[كود العامل]],العاملين!$A:$C,3,FALSE),"")</f>
        <v>0</v>
      </c>
      <c r="H383" s="5">
        <v>39</v>
      </c>
      <c r="I383" s="6" t="str">
        <f>IFERROR(VLOOKUP(Table1[[#This Row],[كود الصنف]],المنتجات!$D:$E,2,0),"")</f>
        <v/>
      </c>
      <c r="J383" s="6" t="str">
        <f>IFERROR(VLOOKUP(H383,المنتجات!$D:$G,4,0),"")</f>
        <v/>
      </c>
      <c r="K383" s="7">
        <v>9600</v>
      </c>
      <c r="L383" s="7"/>
      <c r="M383" s="8" t="e">
        <f>IF(VLOOKUP(Table1[[#This Row],[كود الصنف]],المنتجات!$D:$K,8,0)=0,"",(VLOOKUP(Table1[[#This Row],[كود الصنف]],المنتجات!$D:$K,8,0)))</f>
        <v>#N/A</v>
      </c>
      <c r="N383" s="7">
        <f>IFERROR((Table1[[#This Row],[كمية الخامات بالكيلو]]/Table1[[#This Row],[وزن القطعة]])-Table1[[#This Row],[كمية الأنتاج بالقطعة]],0)</f>
        <v>0</v>
      </c>
      <c r="O383" s="9" t="s">
        <v>51</v>
      </c>
      <c r="P383" s="26">
        <f>IFERROR(VLOOKUP(Table1[[#This Row],[كود العامل]],العاملين!$A$1:$D$100,4,0),"")</f>
        <v>0</v>
      </c>
      <c r="Q383" s="5">
        <f>IF(Table1[[#This Row],[كود العامل]]&gt;0,60,"")</f>
        <v>60</v>
      </c>
      <c r="R383" s="10">
        <v>60</v>
      </c>
      <c r="S383" s="10">
        <v>10</v>
      </c>
      <c r="T383" s="10">
        <v>10</v>
      </c>
      <c r="U383" s="10"/>
      <c r="V383" s="10">
        <f t="shared" si="5"/>
        <v>140</v>
      </c>
      <c r="W383" s="10">
        <f>IFERROR(Table1[[#This Row],[اجمالى وقت التشغيل بالدقايق]]-Table1[[#This Row],[اجمالى وقت التوقف بالدقيقة]],"0")</f>
        <v>-140</v>
      </c>
      <c r="X383" s="11">
        <f>IFERROR((Table1[[#This Row],[كمية الأنتاج بالقطعة]]*Table1[[#This Row],[الزمن المعيارى لانتاج القطعة الواحدة بالدقيقة]])/W383,0%)</f>
        <v>0</v>
      </c>
      <c r="Y383" s="12"/>
      <c r="Z383" s="4"/>
      <c r="AA383" s="13">
        <f>IFERROR(Table1[[#This Row],[كمية الأنتاج بالقطعة]]/(Table1[[#This Row],[كمية الأنتاج بالقطعة]]+Z383+Y383),"")</f>
        <v>1</v>
      </c>
      <c r="AB383" s="4" t="s">
        <v>63</v>
      </c>
      <c r="AC383" s="51"/>
    </row>
    <row r="384" spans="1:29" s="20" customFormat="1" ht="15.75" hidden="1" customHeight="1">
      <c r="A384" s="50">
        <v>43531</v>
      </c>
      <c r="B384" s="3">
        <v>5240</v>
      </c>
      <c r="C384" s="4" t="str">
        <f>IFERROR(VLOOKUP(B384,المنتجات!$A:$B,2,0),"")</f>
        <v/>
      </c>
      <c r="D384" s="4" t="str">
        <f>IFERROR(VLOOKUP(B384,المنتجات!$A:$C,3,0),"")</f>
        <v/>
      </c>
      <c r="E384" s="5">
        <v>36</v>
      </c>
      <c r="F384" s="4">
        <f>IFERROR(VLOOKUP(E384,العاملين!$A$1:$C$80,2,0),"")</f>
        <v>0</v>
      </c>
      <c r="G384" s="4">
        <f>IFERROR(VLOOKUP(Table1[[#This Row],[كود العامل]],العاملين!$A:$C,3,FALSE),"")</f>
        <v>0</v>
      </c>
      <c r="H384" s="5">
        <v>39</v>
      </c>
      <c r="I384" s="6" t="str">
        <f>IFERROR(VLOOKUP(Table1[[#This Row],[كود الصنف]],المنتجات!$D:$E,2,0),"")</f>
        <v/>
      </c>
      <c r="J384" s="6" t="str">
        <f>IFERROR(VLOOKUP(H384,المنتجات!$D:$G,4,0),"")</f>
        <v/>
      </c>
      <c r="K384" s="7">
        <v>9600</v>
      </c>
      <c r="L384" s="7"/>
      <c r="M384" s="8" t="e">
        <f>IF(VLOOKUP(Table1[[#This Row],[كود الصنف]],المنتجات!$D:$K,8,0)=0,"",(VLOOKUP(Table1[[#This Row],[كود الصنف]],المنتجات!$D:$K,8,0)))</f>
        <v>#N/A</v>
      </c>
      <c r="N384" s="7">
        <f>IFERROR((Table1[[#This Row],[كمية الخامات بالكيلو]]/Table1[[#This Row],[وزن القطعة]])-Table1[[#This Row],[كمية الأنتاج بالقطعة]],0)</f>
        <v>0</v>
      </c>
      <c r="O384" s="9" t="s">
        <v>51</v>
      </c>
      <c r="P384" s="26">
        <f>IFERROR(VLOOKUP(Table1[[#This Row],[كود العامل]],العاملين!$A$1:$D$100,4,0),"")</f>
        <v>0</v>
      </c>
      <c r="Q384" s="5">
        <f>IF(Table1[[#This Row],[كود العامل]]&gt;0,60,"")</f>
        <v>60</v>
      </c>
      <c r="R384" s="10"/>
      <c r="S384" s="10">
        <v>10</v>
      </c>
      <c r="T384" s="10">
        <v>10</v>
      </c>
      <c r="U384" s="10"/>
      <c r="V384" s="10">
        <f t="shared" si="5"/>
        <v>80</v>
      </c>
      <c r="W384" s="10">
        <f>IFERROR(Table1[[#This Row],[اجمالى وقت التشغيل بالدقايق]]-Table1[[#This Row],[اجمالى وقت التوقف بالدقيقة]],"0")</f>
        <v>-80</v>
      </c>
      <c r="X384" s="11">
        <f>IFERROR((Table1[[#This Row],[كمية الأنتاج بالقطعة]]*Table1[[#This Row],[الزمن المعيارى لانتاج القطعة الواحدة بالدقيقة]])/W384,0%)</f>
        <v>0</v>
      </c>
      <c r="Y384" s="12"/>
      <c r="Z384" s="4"/>
      <c r="AA384" s="13">
        <f>IFERROR(Table1[[#This Row],[كمية الأنتاج بالقطعة]]/(Table1[[#This Row],[كمية الأنتاج بالقطعة]]+Z384+Y384),"")</f>
        <v>1</v>
      </c>
      <c r="AB384" s="4" t="s">
        <v>63</v>
      </c>
      <c r="AC384" s="51"/>
    </row>
    <row r="385" spans="1:29" s="20" customFormat="1" ht="15.75" hidden="1" customHeight="1">
      <c r="A385" s="50">
        <v>43531</v>
      </c>
      <c r="B385" s="3">
        <v>5260</v>
      </c>
      <c r="C385" s="4" t="str">
        <f>IFERROR(VLOOKUP(B385,المنتجات!$A:$B,2,0),"")</f>
        <v/>
      </c>
      <c r="D385" s="4" t="str">
        <f>IFERROR(VLOOKUP(B385,المنتجات!$A:$C,3,0),"")</f>
        <v/>
      </c>
      <c r="E385" s="5">
        <v>38</v>
      </c>
      <c r="F385" s="4">
        <f>IFERROR(VLOOKUP(E385,العاملين!$A$1:$C$80,2,0),"")</f>
        <v>0</v>
      </c>
      <c r="G385" s="4">
        <f>IFERROR(VLOOKUP(Table1[[#This Row],[كود العامل]],العاملين!$A:$C,3,FALSE),"")</f>
        <v>0</v>
      </c>
      <c r="H385" s="5">
        <v>45</v>
      </c>
      <c r="I385" s="6" t="str">
        <f>IFERROR(VLOOKUP(Table1[[#This Row],[كود الصنف]],المنتجات!$D:$E,2,0),"")</f>
        <v/>
      </c>
      <c r="J385" s="6" t="str">
        <f>IFERROR(VLOOKUP(H385,المنتجات!$D:$G,4,0),"")</f>
        <v/>
      </c>
      <c r="K385" s="7">
        <v>6100</v>
      </c>
      <c r="L385" s="7"/>
      <c r="M385" s="8" t="e">
        <f>IF(VLOOKUP(Table1[[#This Row],[كود الصنف]],المنتجات!$D:$K,8,0)=0,"",(VLOOKUP(Table1[[#This Row],[كود الصنف]],المنتجات!$D:$K,8,0)))</f>
        <v>#N/A</v>
      </c>
      <c r="N385" s="7">
        <f>IFERROR((Table1[[#This Row],[كمية الخامات بالكيلو]]/Table1[[#This Row],[وزن القطعة]])-Table1[[#This Row],[كمية الأنتاج بالقطعة]],0)</f>
        <v>0</v>
      </c>
      <c r="O385" s="9" t="s">
        <v>51</v>
      </c>
      <c r="P385" s="26">
        <f>IFERROR(VLOOKUP(Table1[[#This Row],[كود العامل]],العاملين!$A$1:$D$100,4,0),"")</f>
        <v>0</v>
      </c>
      <c r="Q385" s="5">
        <f>IF(Table1[[#This Row],[كود العامل]]&gt;0,60,"")</f>
        <v>60</v>
      </c>
      <c r="R385" s="10"/>
      <c r="S385" s="10"/>
      <c r="T385" s="10"/>
      <c r="U385" s="10"/>
      <c r="V385" s="10">
        <f t="shared" si="5"/>
        <v>60</v>
      </c>
      <c r="W385" s="10">
        <f>IFERROR(Table1[[#This Row],[اجمالى وقت التشغيل بالدقايق]]-Table1[[#This Row],[اجمالى وقت التوقف بالدقيقة]],"0")</f>
        <v>-60</v>
      </c>
      <c r="X385" s="11">
        <f>IFERROR((Table1[[#This Row],[كمية الأنتاج بالقطعة]]*Table1[[#This Row],[الزمن المعيارى لانتاج القطعة الواحدة بالدقيقة]])/W385,0%)</f>
        <v>0</v>
      </c>
      <c r="Y385" s="12"/>
      <c r="Z385" s="4"/>
      <c r="AA385" s="13">
        <f>IFERROR(Table1[[#This Row],[كمية الأنتاج بالقطعة]]/(Table1[[#This Row],[كمية الأنتاج بالقطعة]]+Z385+Y385),"")</f>
        <v>1</v>
      </c>
      <c r="AB385" s="4"/>
      <c r="AC385" s="51"/>
    </row>
    <row r="386" spans="1:29" s="20" customFormat="1" ht="15.75" hidden="1" customHeight="1">
      <c r="A386" s="50">
        <v>43531</v>
      </c>
      <c r="B386" s="3">
        <v>5260</v>
      </c>
      <c r="C386" s="4" t="str">
        <f>IFERROR(VLOOKUP(B386,المنتجات!$A:$B,2,0),"")</f>
        <v/>
      </c>
      <c r="D386" s="4" t="str">
        <f>IFERROR(VLOOKUP(B386,المنتجات!$A:$C,3,0),"")</f>
        <v/>
      </c>
      <c r="E386" s="5">
        <v>25</v>
      </c>
      <c r="F386" s="4">
        <f>IFERROR(VLOOKUP(E386,العاملين!$A$1:$C$80,2,0),"")</f>
        <v>0</v>
      </c>
      <c r="G386" s="4">
        <f>IFERROR(VLOOKUP(Table1[[#This Row],[كود العامل]],العاملين!$A:$C,3,FALSE),"")</f>
        <v>0</v>
      </c>
      <c r="H386" s="5">
        <v>45</v>
      </c>
      <c r="I386" s="6" t="str">
        <f>IFERROR(VLOOKUP(Table1[[#This Row],[كود الصنف]],المنتجات!$D:$E,2,0),"")</f>
        <v/>
      </c>
      <c r="J386" s="6" t="str">
        <f>IFERROR(VLOOKUP(H386,المنتجات!$D:$G,4,0),"")</f>
        <v/>
      </c>
      <c r="K386" s="7">
        <v>6100</v>
      </c>
      <c r="L386" s="7"/>
      <c r="M386" s="8" t="e">
        <f>IF(VLOOKUP(Table1[[#This Row],[كود الصنف]],المنتجات!$D:$K,8,0)=0,"",(VLOOKUP(Table1[[#This Row],[كود الصنف]],المنتجات!$D:$K,8,0)))</f>
        <v>#N/A</v>
      </c>
      <c r="N386" s="7">
        <f>IFERROR((Table1[[#This Row],[كمية الخامات بالكيلو]]/Table1[[#This Row],[وزن القطعة]])-Table1[[#This Row],[كمية الأنتاج بالقطعة]],0)</f>
        <v>0</v>
      </c>
      <c r="O386" s="9" t="s">
        <v>51</v>
      </c>
      <c r="P386" s="26">
        <f>IFERROR(VLOOKUP(Table1[[#This Row],[كود العامل]],العاملين!$A$1:$D$100,4,0),"")</f>
        <v>0</v>
      </c>
      <c r="Q386" s="5">
        <f>IF(Table1[[#This Row],[كود العامل]]&gt;0,60,"")</f>
        <v>60</v>
      </c>
      <c r="R386" s="10"/>
      <c r="S386" s="10"/>
      <c r="T386" s="10"/>
      <c r="U386" s="10"/>
      <c r="V386" s="10">
        <f t="shared" ref="V386:V449" si="6">SUM(Q386:U386)</f>
        <v>60</v>
      </c>
      <c r="W386" s="10">
        <f>IFERROR(Table1[[#This Row],[اجمالى وقت التشغيل بالدقايق]]-Table1[[#This Row],[اجمالى وقت التوقف بالدقيقة]],"0")</f>
        <v>-60</v>
      </c>
      <c r="X386" s="11">
        <f>IFERROR((Table1[[#This Row],[كمية الأنتاج بالقطعة]]*Table1[[#This Row],[الزمن المعيارى لانتاج القطعة الواحدة بالدقيقة]])/W386,0%)</f>
        <v>0</v>
      </c>
      <c r="Y386" s="12"/>
      <c r="Z386" s="4"/>
      <c r="AA386" s="13">
        <f>IFERROR(Table1[[#This Row],[كمية الأنتاج بالقطعة]]/(Table1[[#This Row],[كمية الأنتاج بالقطعة]]+Z386+Y386),"")</f>
        <v>1</v>
      </c>
      <c r="AB386" s="4"/>
      <c r="AC386" s="51"/>
    </row>
    <row r="387" spans="1:29" s="20" customFormat="1" ht="15.75" hidden="1" customHeight="1">
      <c r="A387" s="50">
        <v>43531</v>
      </c>
      <c r="B387" s="3">
        <v>5261</v>
      </c>
      <c r="C387" s="4" t="str">
        <f>IFERROR(VLOOKUP(B387,المنتجات!$A:$B,2,0),"")</f>
        <v/>
      </c>
      <c r="D387" s="4" t="str">
        <f>IFERROR(VLOOKUP(B387,المنتجات!$A:$C,3,0),"")</f>
        <v/>
      </c>
      <c r="E387" s="5">
        <v>33</v>
      </c>
      <c r="F387" s="4">
        <f>IFERROR(VLOOKUP(E387,العاملين!$A$1:$C$80,2,0),"")</f>
        <v>0</v>
      </c>
      <c r="G387" s="4">
        <f>IFERROR(VLOOKUP(Table1[[#This Row],[كود العامل]],العاملين!$A:$C,3,FALSE),"")</f>
        <v>0</v>
      </c>
      <c r="H387" s="5">
        <v>43</v>
      </c>
      <c r="I387" s="6" t="str">
        <f>IFERROR(VLOOKUP(Table1[[#This Row],[كود الصنف]],المنتجات!$D:$E,2,0),"")</f>
        <v/>
      </c>
      <c r="J387" s="6" t="str">
        <f>IFERROR(VLOOKUP(H387,المنتجات!$D:$G,4,0),"")</f>
        <v/>
      </c>
      <c r="K387" s="7">
        <v>6835</v>
      </c>
      <c r="L387" s="7"/>
      <c r="M387" s="8" t="e">
        <f>IF(VLOOKUP(Table1[[#This Row],[كود الصنف]],المنتجات!$D:$K,8,0)=0,"",(VLOOKUP(Table1[[#This Row],[كود الصنف]],المنتجات!$D:$K,8,0)))</f>
        <v>#N/A</v>
      </c>
      <c r="N387" s="7">
        <f>IFERROR((Table1[[#This Row],[كمية الخامات بالكيلو]]/Table1[[#This Row],[وزن القطعة]])-Table1[[#This Row],[كمية الأنتاج بالقطعة]],0)</f>
        <v>0</v>
      </c>
      <c r="O387" s="9" t="s">
        <v>51</v>
      </c>
      <c r="P387" s="26">
        <f>IFERROR(VLOOKUP(Table1[[#This Row],[كود العامل]],العاملين!$A$1:$D$100,4,0),"")</f>
        <v>0</v>
      </c>
      <c r="Q387" s="5">
        <f>IF(Table1[[#This Row],[كود العامل]]&gt;0,60,"")</f>
        <v>60</v>
      </c>
      <c r="R387" s="10"/>
      <c r="S387" s="10"/>
      <c r="T387" s="10">
        <v>15</v>
      </c>
      <c r="U387" s="10"/>
      <c r="V387" s="10">
        <f t="shared" si="6"/>
        <v>75</v>
      </c>
      <c r="W387" s="10">
        <f>IFERROR(Table1[[#This Row],[اجمالى وقت التشغيل بالدقايق]]-Table1[[#This Row],[اجمالى وقت التوقف بالدقيقة]],"0")</f>
        <v>-75</v>
      </c>
      <c r="X387" s="11">
        <f>IFERROR((Table1[[#This Row],[كمية الأنتاج بالقطعة]]*Table1[[#This Row],[الزمن المعيارى لانتاج القطعة الواحدة بالدقيقة]])/W387,0%)</f>
        <v>0</v>
      </c>
      <c r="Y387" s="12"/>
      <c r="Z387" s="4"/>
      <c r="AA387" s="13">
        <f>IFERROR(Table1[[#This Row],[كمية الأنتاج بالقطعة]]/(Table1[[#This Row],[كمية الأنتاج بالقطعة]]+Z387+Y387),"")</f>
        <v>1</v>
      </c>
      <c r="AB387" s="4"/>
      <c r="AC387" s="51"/>
    </row>
    <row r="388" spans="1:29" s="20" customFormat="1" ht="15.75" hidden="1" customHeight="1">
      <c r="A388" s="50">
        <v>43531</v>
      </c>
      <c r="B388" s="3">
        <v>5261</v>
      </c>
      <c r="C388" s="4" t="str">
        <f>IFERROR(VLOOKUP(B388,المنتجات!$A:$B,2,0),"")</f>
        <v/>
      </c>
      <c r="D388" s="4" t="str">
        <f>IFERROR(VLOOKUP(B388,المنتجات!$A:$C,3,0),"")</f>
        <v/>
      </c>
      <c r="E388" s="5">
        <v>19</v>
      </c>
      <c r="F388" s="4">
        <f>IFERROR(VLOOKUP(E388,العاملين!$A$1:$C$80,2,0),"")</f>
        <v>0</v>
      </c>
      <c r="G388" s="4">
        <f>IFERROR(VLOOKUP(Table1[[#This Row],[كود العامل]],العاملين!$A:$C,3,FALSE),"")</f>
        <v>0</v>
      </c>
      <c r="H388" s="5">
        <v>43</v>
      </c>
      <c r="I388" s="6" t="str">
        <f>IFERROR(VLOOKUP(Table1[[#This Row],[كود الصنف]],المنتجات!$D:$E,2,0),"")</f>
        <v/>
      </c>
      <c r="J388" s="6" t="str">
        <f>IFERROR(VLOOKUP(H388,المنتجات!$D:$G,4,0),"")</f>
        <v/>
      </c>
      <c r="K388" s="7">
        <v>6835</v>
      </c>
      <c r="L388" s="7"/>
      <c r="M388" s="8" t="e">
        <f>IF(VLOOKUP(Table1[[#This Row],[كود الصنف]],المنتجات!$D:$K,8,0)=0,"",(VLOOKUP(Table1[[#This Row],[كود الصنف]],المنتجات!$D:$K,8,0)))</f>
        <v>#N/A</v>
      </c>
      <c r="N388" s="7">
        <f>IFERROR((Table1[[#This Row],[كمية الخامات بالكيلو]]/Table1[[#This Row],[وزن القطعة]])-Table1[[#This Row],[كمية الأنتاج بالقطعة]],0)</f>
        <v>0</v>
      </c>
      <c r="O388" s="9" t="s">
        <v>51</v>
      </c>
      <c r="P388" s="26">
        <f>IFERROR(VLOOKUP(Table1[[#This Row],[كود العامل]],العاملين!$A$1:$D$100,4,0),"")</f>
        <v>0</v>
      </c>
      <c r="Q388" s="5">
        <f>IF(Table1[[#This Row],[كود العامل]]&gt;0,60,"")</f>
        <v>60</v>
      </c>
      <c r="R388" s="10"/>
      <c r="S388" s="10"/>
      <c r="T388" s="10">
        <v>15</v>
      </c>
      <c r="U388" s="10"/>
      <c r="V388" s="10">
        <f t="shared" si="6"/>
        <v>75</v>
      </c>
      <c r="W388" s="10">
        <f>IFERROR(Table1[[#This Row],[اجمالى وقت التشغيل بالدقايق]]-Table1[[#This Row],[اجمالى وقت التوقف بالدقيقة]],"0")</f>
        <v>-75</v>
      </c>
      <c r="X388" s="11">
        <f>IFERROR((Table1[[#This Row],[كمية الأنتاج بالقطعة]]*Table1[[#This Row],[الزمن المعيارى لانتاج القطعة الواحدة بالدقيقة]])/W388,0%)</f>
        <v>0</v>
      </c>
      <c r="Y388" s="12"/>
      <c r="Z388" s="4"/>
      <c r="AA388" s="13">
        <f>IFERROR(Table1[[#This Row],[كمية الأنتاج بالقطعة]]/(Table1[[#This Row],[كمية الأنتاج بالقطعة]]+Z388+Y388),"")</f>
        <v>1</v>
      </c>
      <c r="AB388" s="4"/>
      <c r="AC388" s="51"/>
    </row>
    <row r="389" spans="1:29" s="20" customFormat="1" ht="15.75" customHeight="1">
      <c r="A389" s="50">
        <v>43531</v>
      </c>
      <c r="B389" s="3">
        <v>5270</v>
      </c>
      <c r="C389" s="4" t="str">
        <f>IFERROR(VLOOKUP(B389,المنتجات!$A:$B,2,0),"")</f>
        <v/>
      </c>
      <c r="D389" s="4" t="str">
        <f>IFERROR(VLOOKUP(B389,المنتجات!$A:$C,3,0),"")</f>
        <v/>
      </c>
      <c r="E389" s="5">
        <v>30</v>
      </c>
      <c r="F389" s="4">
        <f>IFERROR(VLOOKUP(E389,العاملين!$A$1:$C$80,2,0),"")</f>
        <v>0</v>
      </c>
      <c r="G389" s="4">
        <f>IFERROR(VLOOKUP(Table1[[#This Row],[كود العامل]],العاملين!$A:$C,3,FALSE),"")</f>
        <v>0</v>
      </c>
      <c r="H389" s="5">
        <v>53</v>
      </c>
      <c r="I389" s="6" t="str">
        <f>IFERROR(VLOOKUP(Table1[[#This Row],[كود الصنف]],المنتجات!$D:$E,2,0),"")</f>
        <v/>
      </c>
      <c r="J389" s="6" t="str">
        <f>IFERROR(VLOOKUP(H389,المنتجات!$D:$G,4,0),"")</f>
        <v/>
      </c>
      <c r="K389" s="7">
        <v>100</v>
      </c>
      <c r="L389" s="7"/>
      <c r="M389" s="8" t="e">
        <f>IF(VLOOKUP(Table1[[#This Row],[كود الصنف]],المنتجات!$D:$K,8,0)=0,"",(VLOOKUP(Table1[[#This Row],[كود الصنف]],المنتجات!$D:$K,8,0)))</f>
        <v>#N/A</v>
      </c>
      <c r="N389" s="7">
        <f>IFERROR((Table1[[#This Row],[كمية الخامات بالكيلو]]/Table1[[#This Row],[وزن القطعة]])-Table1[[#This Row],[كمية الأنتاج بالقطعة]],0)</f>
        <v>0</v>
      </c>
      <c r="O389" s="9" t="s">
        <v>51</v>
      </c>
      <c r="P389" s="3">
        <v>200</v>
      </c>
      <c r="Q389" s="5">
        <v>20</v>
      </c>
      <c r="R389" s="10"/>
      <c r="S389" s="10"/>
      <c r="T389" s="10"/>
      <c r="U389" s="10"/>
      <c r="V389" s="10">
        <f t="shared" si="6"/>
        <v>20</v>
      </c>
      <c r="W389" s="10">
        <f>IFERROR(Table1[[#This Row],[اجمالى وقت التشغيل بالدقايق]]-Table1[[#This Row],[اجمالى وقت التوقف بالدقيقة]],"0")</f>
        <v>180</v>
      </c>
      <c r="X389" s="11">
        <f>IFERROR((Table1[[#This Row],[كمية الأنتاج بالقطعة]]*Table1[[#This Row],[الزمن المعيارى لانتاج القطعة الواحدة بالدقيقة]])/W389,0%)</f>
        <v>0</v>
      </c>
      <c r="Y389" s="12"/>
      <c r="Z389" s="4"/>
      <c r="AA389" s="13">
        <f>IFERROR(Table1[[#This Row],[كمية الأنتاج بالقطعة]]/(Table1[[#This Row],[كمية الأنتاج بالقطعة]]+Z389+Y389),"")</f>
        <v>1</v>
      </c>
      <c r="AB389" s="4"/>
      <c r="AC389" s="51"/>
    </row>
    <row r="390" spans="1:29" s="20" customFormat="1" ht="15.75" customHeight="1">
      <c r="A390" s="50">
        <v>43531</v>
      </c>
      <c r="B390" s="3">
        <v>5270</v>
      </c>
      <c r="C390" s="4" t="str">
        <f>IFERROR(VLOOKUP(B390,المنتجات!$A:$B,2,0),"")</f>
        <v/>
      </c>
      <c r="D390" s="4" t="str">
        <f>IFERROR(VLOOKUP(B390,المنتجات!$A:$C,3,0),"")</f>
        <v/>
      </c>
      <c r="E390" s="5">
        <v>30</v>
      </c>
      <c r="F390" s="4">
        <f>IFERROR(VLOOKUP(E390,العاملين!$A$1:$C$80,2,0),"")</f>
        <v>0</v>
      </c>
      <c r="G390" s="4">
        <f>IFERROR(VLOOKUP(Table1[[#This Row],[كود العامل]],العاملين!$A:$C,3,FALSE),"")</f>
        <v>0</v>
      </c>
      <c r="H390" s="5">
        <v>52</v>
      </c>
      <c r="I390" s="6" t="str">
        <f>IFERROR(VLOOKUP(Table1[[#This Row],[كود الصنف]],المنتجات!$D:$E,2,0),"")</f>
        <v/>
      </c>
      <c r="J390" s="6" t="str">
        <f>IFERROR(VLOOKUP(H390,المنتجات!$D:$G,4,0),"")</f>
        <v/>
      </c>
      <c r="K390" s="7">
        <v>33</v>
      </c>
      <c r="L390" s="7"/>
      <c r="M390" s="8" t="e">
        <f>IF(VLOOKUP(Table1[[#This Row],[كود الصنف]],المنتجات!$D:$K,8,0)=0,"",(VLOOKUP(Table1[[#This Row],[كود الصنف]],المنتجات!$D:$K,8,0)))</f>
        <v>#N/A</v>
      </c>
      <c r="N390" s="7">
        <f>IFERROR((Table1[[#This Row],[كمية الخامات بالكيلو]]/Table1[[#This Row],[وزن القطعة]])-Table1[[#This Row],[كمية الأنتاج بالقطعة]],0)</f>
        <v>0</v>
      </c>
      <c r="O390" s="9" t="s">
        <v>51</v>
      </c>
      <c r="P390" s="3">
        <v>200</v>
      </c>
      <c r="Q390" s="5">
        <v>20</v>
      </c>
      <c r="R390" s="10"/>
      <c r="S390" s="10">
        <v>5</v>
      </c>
      <c r="T390" s="10">
        <v>10</v>
      </c>
      <c r="U390" s="10"/>
      <c r="V390" s="10">
        <f t="shared" si="6"/>
        <v>35</v>
      </c>
      <c r="W390" s="10">
        <f>IFERROR(Table1[[#This Row],[اجمالى وقت التشغيل بالدقايق]]-Table1[[#This Row],[اجمالى وقت التوقف بالدقيقة]],"0")</f>
        <v>165</v>
      </c>
      <c r="X390" s="11">
        <f>IFERROR((Table1[[#This Row],[كمية الأنتاج بالقطعة]]*Table1[[#This Row],[الزمن المعيارى لانتاج القطعة الواحدة بالدقيقة]])/W390,0%)</f>
        <v>0</v>
      </c>
      <c r="Y390" s="12"/>
      <c r="Z390" s="4"/>
      <c r="AA390" s="13">
        <f>IFERROR(Table1[[#This Row],[كمية الأنتاج بالقطعة]]/(Table1[[#This Row],[كمية الأنتاج بالقطعة]]+Z390+Y390),"")</f>
        <v>1</v>
      </c>
      <c r="AB390" s="4"/>
      <c r="AC390" s="51"/>
    </row>
    <row r="391" spans="1:29" s="20" customFormat="1" ht="15.75" customHeight="1">
      <c r="A391" s="50">
        <v>43531</v>
      </c>
      <c r="B391" s="3">
        <v>5270</v>
      </c>
      <c r="C391" s="4" t="str">
        <f>IFERROR(VLOOKUP(B391,المنتجات!$A:$B,2,0),"")</f>
        <v/>
      </c>
      <c r="D391" s="4" t="str">
        <f>IFERROR(VLOOKUP(B391,المنتجات!$A:$C,3,0),"")</f>
        <v/>
      </c>
      <c r="E391" s="5">
        <v>30</v>
      </c>
      <c r="F391" s="4">
        <f>IFERROR(VLOOKUP(E391,العاملين!$A$1:$C$80,2,0),"")</f>
        <v>0</v>
      </c>
      <c r="G391" s="4">
        <f>IFERROR(VLOOKUP(Table1[[#This Row],[كود العامل]],العاملين!$A:$C,3,FALSE),"")</f>
        <v>0</v>
      </c>
      <c r="H391" s="5">
        <v>54</v>
      </c>
      <c r="I391" s="6" t="str">
        <f>IFERROR(VLOOKUP(Table1[[#This Row],[كود الصنف]],المنتجات!$D:$E,2,0),"")</f>
        <v/>
      </c>
      <c r="J391" s="6" t="str">
        <f>IFERROR(VLOOKUP(H391,المنتجات!$D:$G,4,0),"")</f>
        <v/>
      </c>
      <c r="K391" s="7">
        <v>24</v>
      </c>
      <c r="L391" s="7"/>
      <c r="M391" s="8" t="e">
        <f>IF(VLOOKUP(Table1[[#This Row],[كود الصنف]],المنتجات!$D:$K,8,0)=0,"",(VLOOKUP(Table1[[#This Row],[كود الصنف]],المنتجات!$D:$K,8,0)))</f>
        <v>#N/A</v>
      </c>
      <c r="N391" s="7">
        <f>IFERROR((Table1[[#This Row],[كمية الخامات بالكيلو]]/Table1[[#This Row],[وزن القطعة]])-Table1[[#This Row],[كمية الأنتاج بالقطعة]],0)</f>
        <v>0</v>
      </c>
      <c r="O391" s="9" t="s">
        <v>51</v>
      </c>
      <c r="P391" s="3">
        <v>200</v>
      </c>
      <c r="Q391" s="5">
        <v>20</v>
      </c>
      <c r="R391" s="10"/>
      <c r="S391" s="10"/>
      <c r="T391" s="10"/>
      <c r="U391" s="10"/>
      <c r="V391" s="10">
        <f t="shared" si="6"/>
        <v>20</v>
      </c>
      <c r="W391" s="10">
        <f>IFERROR(Table1[[#This Row],[اجمالى وقت التشغيل بالدقايق]]-Table1[[#This Row],[اجمالى وقت التوقف بالدقيقة]],"0")</f>
        <v>180</v>
      </c>
      <c r="X391" s="11">
        <f>IFERROR((Table1[[#This Row],[كمية الأنتاج بالقطعة]]*Table1[[#This Row],[الزمن المعيارى لانتاج القطعة الواحدة بالدقيقة]])/W391,0%)</f>
        <v>0</v>
      </c>
      <c r="Y391" s="12"/>
      <c r="Z391" s="4"/>
      <c r="AA391" s="13">
        <f>IFERROR(Table1[[#This Row],[كمية الأنتاج بالقطعة]]/(Table1[[#This Row],[كمية الأنتاج بالقطعة]]+Z391+Y391),"")</f>
        <v>1</v>
      </c>
      <c r="AB391" s="4"/>
      <c r="AC391" s="51"/>
    </row>
    <row r="392" spans="1:29" s="20" customFormat="1" ht="15.75" hidden="1" customHeight="1">
      <c r="A392" s="50">
        <v>43531</v>
      </c>
      <c r="B392" s="3">
        <v>5290</v>
      </c>
      <c r="C392" s="4" t="str">
        <f>IFERROR(VLOOKUP(B392,المنتجات!$A:$B,2,0),"")</f>
        <v/>
      </c>
      <c r="D392" s="4" t="str">
        <f>IFERROR(VLOOKUP(B392,المنتجات!$A:$C,3,0),"")</f>
        <v/>
      </c>
      <c r="E392" s="5">
        <v>32</v>
      </c>
      <c r="F392" s="4">
        <f>IFERROR(VLOOKUP(E392,العاملين!$A$1:$C$80,2,0),"")</f>
        <v>0</v>
      </c>
      <c r="G392" s="4">
        <f>IFERROR(VLOOKUP(Table1[[#This Row],[كود العامل]],العاملين!$A:$C,3,FALSE),"")</f>
        <v>0</v>
      </c>
      <c r="H392" s="5">
        <v>65</v>
      </c>
      <c r="I392" s="6" t="str">
        <f>IFERROR(VLOOKUP(Table1[[#This Row],[كود الصنف]],المنتجات!$D:$E,2,0),"")</f>
        <v/>
      </c>
      <c r="J392" s="6" t="str">
        <f>IFERROR(VLOOKUP(H392,المنتجات!$D:$G,4,0),"")</f>
        <v/>
      </c>
      <c r="K392" s="7">
        <v>2304</v>
      </c>
      <c r="L392" s="7"/>
      <c r="M392" s="8" t="e">
        <f>IF(VLOOKUP(Table1[[#This Row],[كود الصنف]],المنتجات!$D:$K,8,0)=0,"",(VLOOKUP(Table1[[#This Row],[كود الصنف]],المنتجات!$D:$K,8,0)))</f>
        <v>#N/A</v>
      </c>
      <c r="N392" s="7">
        <f>IFERROR((Table1[[#This Row],[كمية الخامات بالكيلو]]/Table1[[#This Row],[وزن القطعة]])-Table1[[#This Row],[كمية الأنتاج بالقطعة]],0)</f>
        <v>0</v>
      </c>
      <c r="O392" s="9" t="s">
        <v>51</v>
      </c>
      <c r="P392" s="26">
        <f>IFERROR(VLOOKUP(Table1[[#This Row],[كود العامل]],العاملين!$A$1:$D$100,4,0),"")</f>
        <v>0</v>
      </c>
      <c r="Q392" s="5">
        <f>IF(Table1[[#This Row],[كود العامل]]&gt;0,60,"")</f>
        <v>60</v>
      </c>
      <c r="R392" s="10"/>
      <c r="S392" s="10">
        <v>0</v>
      </c>
      <c r="T392" s="10"/>
      <c r="U392" s="10"/>
      <c r="V392" s="10">
        <f t="shared" si="6"/>
        <v>60</v>
      </c>
      <c r="W392" s="10">
        <f>IFERROR(Table1[[#This Row],[اجمالى وقت التشغيل بالدقايق]]-Table1[[#This Row],[اجمالى وقت التوقف بالدقيقة]],"0")</f>
        <v>-60</v>
      </c>
      <c r="X392" s="11">
        <f>IFERROR((Table1[[#This Row],[كمية الأنتاج بالقطعة]]*Table1[[#This Row],[الزمن المعيارى لانتاج القطعة الواحدة بالدقيقة]])/W392,0%)</f>
        <v>0</v>
      </c>
      <c r="Y392" s="12"/>
      <c r="Z392" s="4"/>
      <c r="AA392" s="13">
        <f>IFERROR(Table1[[#This Row],[كمية الأنتاج بالقطعة]]/(Table1[[#This Row],[كمية الأنتاج بالقطعة]]+Z392+Y392),"")</f>
        <v>1</v>
      </c>
      <c r="AB392" s="4"/>
      <c r="AC392" s="51"/>
    </row>
    <row r="393" spans="1:29" s="20" customFormat="1" ht="15.75" hidden="1" customHeight="1">
      <c r="A393" s="50">
        <v>43531</v>
      </c>
      <c r="B393" s="3">
        <v>5291</v>
      </c>
      <c r="C393" s="4" t="str">
        <f>IFERROR(VLOOKUP(B393,المنتجات!$A:$B,2,0),"")</f>
        <v/>
      </c>
      <c r="D393" s="4" t="str">
        <f>IFERROR(VLOOKUP(B393,المنتجات!$A:$C,3,0),"")</f>
        <v/>
      </c>
      <c r="E393" s="5">
        <v>20</v>
      </c>
      <c r="F393" s="4">
        <f>IFERROR(VLOOKUP(E393,العاملين!$A$1:$C$80,2,0),"")</f>
        <v>0</v>
      </c>
      <c r="G393" s="4">
        <f>IFERROR(VLOOKUP(Table1[[#This Row],[كود العامل]],العاملين!$A:$C,3,FALSE),"")</f>
        <v>0</v>
      </c>
      <c r="H393" s="5">
        <v>60</v>
      </c>
      <c r="I393" s="6" t="str">
        <f>IFERROR(VLOOKUP(Table1[[#This Row],[كود الصنف]],المنتجات!$D:$E,2,0),"")</f>
        <v/>
      </c>
      <c r="J393" s="6" t="str">
        <f>IFERROR(VLOOKUP(H393,المنتجات!$D:$G,4,0),"")</f>
        <v/>
      </c>
      <c r="K393" s="7">
        <v>2304</v>
      </c>
      <c r="L393" s="7"/>
      <c r="M393" s="8" t="e">
        <f>IF(VLOOKUP(Table1[[#This Row],[كود الصنف]],المنتجات!$D:$K,8,0)=0,"",(VLOOKUP(Table1[[#This Row],[كود الصنف]],المنتجات!$D:$K,8,0)))</f>
        <v>#N/A</v>
      </c>
      <c r="N393" s="7">
        <f>IFERROR((Table1[[#This Row],[كمية الخامات بالكيلو]]/Table1[[#This Row],[وزن القطعة]])-Table1[[#This Row],[كمية الأنتاج بالقطعة]],0)</f>
        <v>0</v>
      </c>
      <c r="O393" s="9" t="s">
        <v>51</v>
      </c>
      <c r="P393" s="26">
        <f>IFERROR(VLOOKUP(Table1[[#This Row],[كود العامل]],العاملين!$A$1:$D$100,4,0),"")</f>
        <v>0</v>
      </c>
      <c r="Q393" s="5">
        <f>IF(Table1[[#This Row],[كود العامل]]&gt;0,60,"")</f>
        <v>60</v>
      </c>
      <c r="R393" s="10"/>
      <c r="S393" s="10"/>
      <c r="T393" s="10"/>
      <c r="U393" s="10"/>
      <c r="V393" s="10">
        <f t="shared" si="6"/>
        <v>60</v>
      </c>
      <c r="W393" s="10">
        <f>IFERROR(Table1[[#This Row],[اجمالى وقت التشغيل بالدقايق]]-Table1[[#This Row],[اجمالى وقت التوقف بالدقيقة]],"0")</f>
        <v>-60</v>
      </c>
      <c r="X393" s="11">
        <f>IFERROR((Table1[[#This Row],[كمية الأنتاج بالقطعة]]*Table1[[#This Row],[الزمن المعيارى لانتاج القطعة الواحدة بالدقيقة]])/W393,0%)</f>
        <v>0</v>
      </c>
      <c r="Y393" s="12"/>
      <c r="Z393" s="4"/>
      <c r="AA393" s="13">
        <f>IFERROR(Table1[[#This Row],[كمية الأنتاج بالقطعة]]/(Table1[[#This Row],[كمية الأنتاج بالقطعة]]+Z393+Y393),"")</f>
        <v>1</v>
      </c>
      <c r="AB393" s="4"/>
      <c r="AC393" s="51"/>
    </row>
    <row r="394" spans="1:29" s="20" customFormat="1" ht="15.75" hidden="1" customHeight="1">
      <c r="A394" s="50">
        <v>43531</v>
      </c>
      <c r="B394" s="3">
        <v>5300</v>
      </c>
      <c r="C394" s="4" t="str">
        <f>IFERROR(VLOOKUP(B394,المنتجات!$A:$B,2,0),"")</f>
        <v/>
      </c>
      <c r="D394" s="4" t="str">
        <f>IFERROR(VLOOKUP(B394,المنتجات!$A:$C,3,0),"")</f>
        <v/>
      </c>
      <c r="E394" s="5">
        <v>28</v>
      </c>
      <c r="F394" s="4">
        <f>IFERROR(VLOOKUP(E394,العاملين!$A$1:$C$80,2,0),"")</f>
        <v>0</v>
      </c>
      <c r="G394" s="4">
        <f>IFERROR(VLOOKUP(Table1[[#This Row],[كود العامل]],العاملين!$A:$C,3,FALSE),"")</f>
        <v>0</v>
      </c>
      <c r="H394" s="5">
        <v>60</v>
      </c>
      <c r="I394" s="6" t="str">
        <f>IFERROR(VLOOKUP(Table1[[#This Row],[كود الصنف]],المنتجات!$D:$E,2,0),"")</f>
        <v/>
      </c>
      <c r="J394" s="6" t="str">
        <f>IFERROR(VLOOKUP(H394,المنتجات!$D:$G,4,0),"")</f>
        <v/>
      </c>
      <c r="K394" s="7">
        <v>2304</v>
      </c>
      <c r="L394" s="7"/>
      <c r="M394" s="8" t="e">
        <f>IF(VLOOKUP(Table1[[#This Row],[كود الصنف]],المنتجات!$D:$K,8,0)=0,"",(VLOOKUP(Table1[[#This Row],[كود الصنف]],المنتجات!$D:$K,8,0)))</f>
        <v>#N/A</v>
      </c>
      <c r="N394" s="7">
        <f>IFERROR((Table1[[#This Row],[كمية الخامات بالكيلو]]/Table1[[#This Row],[وزن القطعة]])-Table1[[#This Row],[كمية الأنتاج بالقطعة]],0)</f>
        <v>0</v>
      </c>
      <c r="O394" s="9" t="s">
        <v>51</v>
      </c>
      <c r="P394" s="26">
        <f>IFERROR(VLOOKUP(Table1[[#This Row],[كود العامل]],العاملين!$A$1:$D$100,4,0),"")</f>
        <v>0</v>
      </c>
      <c r="Q394" s="5">
        <f>IF(Table1[[#This Row],[كود العامل]]&gt;0,60,"")</f>
        <v>60</v>
      </c>
      <c r="R394" s="10"/>
      <c r="S394" s="10"/>
      <c r="T394" s="10"/>
      <c r="U394" s="10"/>
      <c r="V394" s="10">
        <f t="shared" si="6"/>
        <v>60</v>
      </c>
      <c r="W394" s="10">
        <f>IFERROR(Table1[[#This Row],[اجمالى وقت التشغيل بالدقايق]]-Table1[[#This Row],[اجمالى وقت التوقف بالدقيقة]],"0")</f>
        <v>-60</v>
      </c>
      <c r="X394" s="11">
        <f>IFERROR((Table1[[#This Row],[كمية الأنتاج بالقطعة]]*Table1[[#This Row],[الزمن المعيارى لانتاج القطعة الواحدة بالدقيقة]])/W394,0%)</f>
        <v>0</v>
      </c>
      <c r="Y394" s="12"/>
      <c r="Z394" s="4"/>
      <c r="AA394" s="13">
        <f>IFERROR(Table1[[#This Row],[كمية الأنتاج بالقطعة]]/(Table1[[#This Row],[كمية الأنتاج بالقطعة]]+Z394+Y394),"")</f>
        <v>1</v>
      </c>
      <c r="AB394" s="4"/>
      <c r="AC394" s="51"/>
    </row>
    <row r="395" spans="1:29" s="20" customFormat="1" ht="15.75" hidden="1" customHeight="1">
      <c r="A395" s="50">
        <v>43531</v>
      </c>
      <c r="B395" s="3">
        <v>5301</v>
      </c>
      <c r="C395" s="4" t="str">
        <f>IFERROR(VLOOKUP(B395,المنتجات!$A:$B,2,0),"")</f>
        <v/>
      </c>
      <c r="D395" s="4" t="str">
        <f>IFERROR(VLOOKUP(B395,المنتجات!$A:$C,3,0),"")</f>
        <v/>
      </c>
      <c r="E395" s="5">
        <v>34</v>
      </c>
      <c r="F395" s="4">
        <f>IFERROR(VLOOKUP(E395,العاملين!$A$1:$C$80,2,0),"")</f>
        <v>0</v>
      </c>
      <c r="G395" s="4">
        <f>IFERROR(VLOOKUP(Table1[[#This Row],[كود العامل]],العاملين!$A:$C,3,FALSE),"")</f>
        <v>0</v>
      </c>
      <c r="H395" s="5">
        <v>62</v>
      </c>
      <c r="I395" s="6" t="str">
        <f>IFERROR(VLOOKUP(Table1[[#This Row],[كود الصنف]],المنتجات!$D:$E,2,0),"")</f>
        <v/>
      </c>
      <c r="J395" s="6" t="str">
        <f>IFERROR(VLOOKUP(H395,المنتجات!$D:$G,4,0),"")</f>
        <v/>
      </c>
      <c r="K395" s="7">
        <v>1300</v>
      </c>
      <c r="L395" s="7"/>
      <c r="M395" s="8" t="e">
        <f>IF(VLOOKUP(Table1[[#This Row],[كود الصنف]],المنتجات!$D:$K,8,0)=0,"",(VLOOKUP(Table1[[#This Row],[كود الصنف]],المنتجات!$D:$K,8,0)))</f>
        <v>#N/A</v>
      </c>
      <c r="N395" s="7">
        <f>IFERROR((Table1[[#This Row],[كمية الخامات بالكيلو]]/Table1[[#This Row],[وزن القطعة]])-Table1[[#This Row],[كمية الأنتاج بالقطعة]],0)</f>
        <v>0</v>
      </c>
      <c r="O395" s="9" t="s">
        <v>51</v>
      </c>
      <c r="P395" s="26">
        <f>IFERROR(VLOOKUP(Table1[[#This Row],[كود العامل]],العاملين!$A$1:$D$100,4,0),"")</f>
        <v>0</v>
      </c>
      <c r="Q395" s="5">
        <f>IF(Table1[[#This Row],[كود العامل]]&gt;0,60,"")</f>
        <v>60</v>
      </c>
      <c r="R395" s="10"/>
      <c r="S395" s="10"/>
      <c r="T395" s="10"/>
      <c r="U395" s="10"/>
      <c r="V395" s="10">
        <f t="shared" si="6"/>
        <v>60</v>
      </c>
      <c r="W395" s="10">
        <f>IFERROR(Table1[[#This Row],[اجمالى وقت التشغيل بالدقايق]]-Table1[[#This Row],[اجمالى وقت التوقف بالدقيقة]],"0")</f>
        <v>-60</v>
      </c>
      <c r="X395" s="11">
        <f>IFERROR((Table1[[#This Row],[كمية الأنتاج بالقطعة]]*Table1[[#This Row],[الزمن المعيارى لانتاج القطعة الواحدة بالدقيقة]])/W395,0%)</f>
        <v>0</v>
      </c>
      <c r="Y395" s="12"/>
      <c r="Z395" s="4"/>
      <c r="AA395" s="13">
        <f>IFERROR(Table1[[#This Row],[كمية الأنتاج بالقطعة]]/(Table1[[#This Row],[كمية الأنتاج بالقطعة]]+Z395+Y395),"")</f>
        <v>1</v>
      </c>
      <c r="AB395" s="4"/>
      <c r="AC395" s="51"/>
    </row>
    <row r="396" spans="1:29" s="20" customFormat="1" ht="15.75" hidden="1" customHeight="1">
      <c r="A396" s="50">
        <v>43531</v>
      </c>
      <c r="B396" s="3">
        <v>5302</v>
      </c>
      <c r="C396" s="4" t="str">
        <f>IFERROR(VLOOKUP(B396,المنتجات!$A:$B,2,0),"")</f>
        <v/>
      </c>
      <c r="D396" s="4" t="str">
        <f>IFERROR(VLOOKUP(B396,المنتجات!$A:$C,3,0),"")</f>
        <v/>
      </c>
      <c r="E396" s="5">
        <v>22</v>
      </c>
      <c r="F396" s="4">
        <f>IFERROR(VLOOKUP(E396,العاملين!$A$1:$C$80,2,0),"")</f>
        <v>0</v>
      </c>
      <c r="G396" s="4">
        <f>IFERROR(VLOOKUP(Table1[[#This Row],[كود العامل]],العاملين!$A:$C,3,FALSE),"")</f>
        <v>0</v>
      </c>
      <c r="H396" s="5">
        <v>64</v>
      </c>
      <c r="I396" s="6" t="str">
        <f>IFERROR(VLOOKUP(Table1[[#This Row],[كود الصنف]],المنتجات!$D:$E,2,0),"")</f>
        <v/>
      </c>
      <c r="J396" s="6" t="str">
        <f>IFERROR(VLOOKUP(H396,المنتجات!$D:$G,4,0),"")</f>
        <v/>
      </c>
      <c r="K396" s="7">
        <v>900</v>
      </c>
      <c r="L396" s="7"/>
      <c r="M396" s="8" t="e">
        <f>IF(VLOOKUP(Table1[[#This Row],[كود الصنف]],المنتجات!$D:$K,8,0)=0,"",(VLOOKUP(Table1[[#This Row],[كود الصنف]],المنتجات!$D:$K,8,0)))</f>
        <v>#N/A</v>
      </c>
      <c r="N396" s="7">
        <f>IFERROR((Table1[[#This Row],[كمية الخامات بالكيلو]]/Table1[[#This Row],[وزن القطعة]])-Table1[[#This Row],[كمية الأنتاج بالقطعة]],0)</f>
        <v>0</v>
      </c>
      <c r="O396" s="9" t="s">
        <v>51</v>
      </c>
      <c r="P396" s="26">
        <f>IFERROR(VLOOKUP(Table1[[#This Row],[كود العامل]],العاملين!$A$1:$D$100,4,0),"")</f>
        <v>0</v>
      </c>
      <c r="Q396" s="5">
        <f>IF(Table1[[#This Row],[كود العامل]]&gt;0,60,"")</f>
        <v>60</v>
      </c>
      <c r="R396" s="10"/>
      <c r="S396" s="10">
        <v>10</v>
      </c>
      <c r="T396" s="10">
        <v>10</v>
      </c>
      <c r="U396" s="10"/>
      <c r="V396" s="10">
        <f t="shared" si="6"/>
        <v>80</v>
      </c>
      <c r="W396" s="10">
        <f>IFERROR(Table1[[#This Row],[اجمالى وقت التشغيل بالدقايق]]-Table1[[#This Row],[اجمالى وقت التوقف بالدقيقة]],"0")</f>
        <v>-80</v>
      </c>
      <c r="X396" s="11">
        <f>IFERROR((Table1[[#This Row],[كمية الأنتاج بالقطعة]]*Table1[[#This Row],[الزمن المعيارى لانتاج القطعة الواحدة بالدقيقة]])/W396,0%)</f>
        <v>0</v>
      </c>
      <c r="Y396" s="12"/>
      <c r="Z396" s="4"/>
      <c r="AA396" s="13">
        <f>IFERROR(Table1[[#This Row],[كمية الأنتاج بالقطعة]]/(Table1[[#This Row],[كمية الأنتاج بالقطعة]]+Z396+Y396),"")</f>
        <v>1</v>
      </c>
      <c r="AB396" s="4" t="s">
        <v>110</v>
      </c>
      <c r="AC396" s="51"/>
    </row>
    <row r="397" spans="1:29" s="20" customFormat="1" ht="15.75" hidden="1" customHeight="1">
      <c r="A397" s="50">
        <v>43531</v>
      </c>
      <c r="B397" s="3">
        <v>5360</v>
      </c>
      <c r="C397" s="4" t="str">
        <f>IFERROR(VLOOKUP(B397,المنتجات!$A:$B,2,0),"")</f>
        <v/>
      </c>
      <c r="D397" s="4" t="str">
        <f>IFERROR(VLOOKUP(B397,المنتجات!$A:$C,3,0),"")</f>
        <v/>
      </c>
      <c r="E397" s="5">
        <v>2</v>
      </c>
      <c r="F397" s="4">
        <f>IFERROR(VLOOKUP(E397,العاملين!$A$1:$C$80,2,0),"")</f>
        <v>0</v>
      </c>
      <c r="G397" s="4">
        <f>IFERROR(VLOOKUP(Table1[[#This Row],[كود العامل]],العاملين!$A:$C,3,FALSE),"")</f>
        <v>0</v>
      </c>
      <c r="H397" s="5">
        <v>78</v>
      </c>
      <c r="I397" s="6" t="str">
        <f>IFERROR(VLOOKUP(Table1[[#This Row],[كود الصنف]],المنتجات!$D:$E,2,0),"")</f>
        <v/>
      </c>
      <c r="J397" s="6" t="str">
        <f>IFERROR(VLOOKUP(H397,المنتجات!$D:$G,4,0),"")</f>
        <v/>
      </c>
      <c r="K397" s="7">
        <v>3400</v>
      </c>
      <c r="L397" s="7"/>
      <c r="M397" s="8" t="e">
        <f>IF(VLOOKUP(Table1[[#This Row],[كود الصنف]],المنتجات!$D:$K,8,0)=0,"",(VLOOKUP(Table1[[#This Row],[كود الصنف]],المنتجات!$D:$K,8,0)))</f>
        <v>#N/A</v>
      </c>
      <c r="N397" s="7">
        <f>IFERROR((Table1[[#This Row],[كمية الخامات بالكيلو]]/Table1[[#This Row],[وزن القطعة]])-Table1[[#This Row],[كمية الأنتاج بالقطعة]],0)</f>
        <v>0</v>
      </c>
      <c r="O397" s="9" t="s">
        <v>51</v>
      </c>
      <c r="P397" s="3">
        <v>300</v>
      </c>
      <c r="Q397" s="5">
        <v>30</v>
      </c>
      <c r="R397" s="10">
        <v>20</v>
      </c>
      <c r="S397" s="10"/>
      <c r="T397" s="10"/>
      <c r="U397" s="10"/>
      <c r="V397" s="10">
        <f t="shared" si="6"/>
        <v>50</v>
      </c>
      <c r="W397" s="10">
        <f>IFERROR(Table1[[#This Row],[اجمالى وقت التشغيل بالدقايق]]-Table1[[#This Row],[اجمالى وقت التوقف بالدقيقة]],"0")</f>
        <v>250</v>
      </c>
      <c r="X397" s="11">
        <f>IFERROR((Table1[[#This Row],[كمية الأنتاج بالقطعة]]*Table1[[#This Row],[الزمن المعيارى لانتاج القطعة الواحدة بالدقيقة]])/W397,0%)</f>
        <v>0</v>
      </c>
      <c r="Y397" s="12"/>
      <c r="Z397" s="4"/>
      <c r="AA397" s="13">
        <f>IFERROR(Table1[[#This Row],[كمية الأنتاج بالقطعة]]/(Table1[[#This Row],[كمية الأنتاج بالقطعة]]+Z397+Y397),"")</f>
        <v>1</v>
      </c>
      <c r="AB397" s="4" t="s">
        <v>104</v>
      </c>
      <c r="AC397" s="51"/>
    </row>
    <row r="398" spans="1:29" s="20" customFormat="1" ht="15.75" hidden="1" customHeight="1">
      <c r="A398" s="50">
        <v>43531</v>
      </c>
      <c r="B398" s="3">
        <v>5360</v>
      </c>
      <c r="C398" s="4" t="str">
        <f>IFERROR(VLOOKUP(B398,المنتجات!$A:$B,2,0),"")</f>
        <v/>
      </c>
      <c r="D398" s="4" t="str">
        <f>IFERROR(VLOOKUP(B398,المنتجات!$A:$C,3,0),"")</f>
        <v/>
      </c>
      <c r="E398" s="5">
        <v>4</v>
      </c>
      <c r="F398" s="4">
        <f>IFERROR(VLOOKUP(E398,العاملين!$A$1:$C$80,2,0),"")</f>
        <v>0</v>
      </c>
      <c r="G398" s="4">
        <f>IFERROR(VLOOKUP(Table1[[#This Row],[كود العامل]],العاملين!$A:$C,3,FALSE),"")</f>
        <v>0</v>
      </c>
      <c r="H398" s="5">
        <v>78</v>
      </c>
      <c r="I398" s="6" t="str">
        <f>IFERROR(VLOOKUP(Table1[[#This Row],[كود الصنف]],المنتجات!$D:$E,2,0),"")</f>
        <v/>
      </c>
      <c r="J398" s="6" t="str">
        <f>IFERROR(VLOOKUP(H398,المنتجات!$D:$G,4,0),"")</f>
        <v/>
      </c>
      <c r="K398" s="7">
        <v>3400</v>
      </c>
      <c r="L398" s="7"/>
      <c r="M398" s="8" t="e">
        <f>IF(VLOOKUP(Table1[[#This Row],[كود الصنف]],المنتجات!$D:$K,8,0)=0,"",(VLOOKUP(Table1[[#This Row],[كود الصنف]],المنتجات!$D:$K,8,0)))</f>
        <v>#N/A</v>
      </c>
      <c r="N398" s="7">
        <f>IFERROR((Table1[[#This Row],[كمية الخامات بالكيلو]]/Table1[[#This Row],[وزن القطعة]])-Table1[[#This Row],[كمية الأنتاج بالقطعة]],0)</f>
        <v>0</v>
      </c>
      <c r="O398" s="9" t="s">
        <v>51</v>
      </c>
      <c r="P398" s="3">
        <v>300</v>
      </c>
      <c r="Q398" s="5">
        <v>30</v>
      </c>
      <c r="R398" s="10">
        <v>20</v>
      </c>
      <c r="S398" s="10"/>
      <c r="T398" s="10"/>
      <c r="U398" s="10"/>
      <c r="V398" s="10">
        <f t="shared" si="6"/>
        <v>50</v>
      </c>
      <c r="W398" s="10">
        <f>IFERROR(Table1[[#This Row],[اجمالى وقت التشغيل بالدقايق]]-Table1[[#This Row],[اجمالى وقت التوقف بالدقيقة]],"0")</f>
        <v>250</v>
      </c>
      <c r="X398" s="11">
        <f>IFERROR((Table1[[#This Row],[كمية الأنتاج بالقطعة]]*Table1[[#This Row],[الزمن المعيارى لانتاج القطعة الواحدة بالدقيقة]])/W398,0%)</f>
        <v>0</v>
      </c>
      <c r="Y398" s="12"/>
      <c r="Z398" s="4"/>
      <c r="AA398" s="13">
        <f>IFERROR(Table1[[#This Row],[كمية الأنتاج بالقطعة]]/(Table1[[#This Row],[كمية الأنتاج بالقطعة]]+Z398+Y398),"")</f>
        <v>1</v>
      </c>
      <c r="AB398" s="4" t="s">
        <v>104</v>
      </c>
      <c r="AC398" s="51"/>
    </row>
    <row r="399" spans="1:29" s="20" customFormat="1" ht="15.75" hidden="1" customHeight="1">
      <c r="A399" s="50">
        <v>43531</v>
      </c>
      <c r="B399" s="3">
        <v>5360</v>
      </c>
      <c r="C399" s="4" t="str">
        <f>IFERROR(VLOOKUP(B399,المنتجات!$A:$B,2,0),"")</f>
        <v/>
      </c>
      <c r="D399" s="4" t="str">
        <f>IFERROR(VLOOKUP(B399,المنتجات!$A:$C,3,0),"")</f>
        <v/>
      </c>
      <c r="E399" s="5">
        <v>51</v>
      </c>
      <c r="F399" s="4">
        <f>IFERROR(VLOOKUP(E399,العاملين!$A$1:$C$80,2,0),"")</f>
        <v>0</v>
      </c>
      <c r="G399" s="4">
        <f>IFERROR(VLOOKUP(Table1[[#This Row],[كود العامل]],العاملين!$A:$C,3,FALSE),"")</f>
        <v>0</v>
      </c>
      <c r="H399" s="5">
        <v>78</v>
      </c>
      <c r="I399" s="6" t="str">
        <f>IFERROR(VLOOKUP(Table1[[#This Row],[كود الصنف]],المنتجات!$D:$E,2,0),"")</f>
        <v/>
      </c>
      <c r="J399" s="6" t="str">
        <f>IFERROR(VLOOKUP(H399,المنتجات!$D:$G,4,0),"")</f>
        <v/>
      </c>
      <c r="K399" s="7">
        <v>3400</v>
      </c>
      <c r="L399" s="7"/>
      <c r="M399" s="8" t="e">
        <f>IF(VLOOKUP(Table1[[#This Row],[كود الصنف]],المنتجات!$D:$K,8,0)=0,"",(VLOOKUP(Table1[[#This Row],[كود الصنف]],المنتجات!$D:$K,8,0)))</f>
        <v>#N/A</v>
      </c>
      <c r="N399" s="7">
        <f>IFERROR((Table1[[#This Row],[كمية الخامات بالكيلو]]/Table1[[#This Row],[وزن القطعة]])-Table1[[#This Row],[كمية الأنتاج بالقطعة]],0)</f>
        <v>0</v>
      </c>
      <c r="O399" s="9" t="s">
        <v>51</v>
      </c>
      <c r="P399" s="3">
        <v>300</v>
      </c>
      <c r="Q399" s="5">
        <v>30</v>
      </c>
      <c r="R399" s="10">
        <v>20</v>
      </c>
      <c r="S399" s="10"/>
      <c r="T399" s="10"/>
      <c r="U399" s="10"/>
      <c r="V399" s="10">
        <f t="shared" si="6"/>
        <v>50</v>
      </c>
      <c r="W399" s="10">
        <f>IFERROR(Table1[[#This Row],[اجمالى وقت التشغيل بالدقايق]]-Table1[[#This Row],[اجمالى وقت التوقف بالدقيقة]],"0")</f>
        <v>250</v>
      </c>
      <c r="X399" s="11">
        <f>IFERROR((Table1[[#This Row],[كمية الأنتاج بالقطعة]]*Table1[[#This Row],[الزمن المعيارى لانتاج القطعة الواحدة بالدقيقة]])/W399,0%)</f>
        <v>0</v>
      </c>
      <c r="Y399" s="12"/>
      <c r="Z399" s="4"/>
      <c r="AA399" s="13">
        <f>IFERROR(Table1[[#This Row],[كمية الأنتاج بالقطعة]]/(Table1[[#This Row],[كمية الأنتاج بالقطعة]]+Z399+Y399),"")</f>
        <v>1</v>
      </c>
      <c r="AB399" s="4" t="s">
        <v>104</v>
      </c>
      <c r="AC399" s="51"/>
    </row>
    <row r="400" spans="1:29" s="20" customFormat="1" ht="15.75" hidden="1" customHeight="1">
      <c r="A400" s="50">
        <v>43531</v>
      </c>
      <c r="B400" s="3">
        <v>5360</v>
      </c>
      <c r="C400" s="4" t="str">
        <f>IFERROR(VLOOKUP(B400,المنتجات!$A:$B,2,0),"")</f>
        <v/>
      </c>
      <c r="D400" s="4" t="str">
        <f>IFERROR(VLOOKUP(B400,المنتجات!$A:$C,3,0),"")</f>
        <v/>
      </c>
      <c r="E400" s="5">
        <v>4</v>
      </c>
      <c r="F400" s="4">
        <f>IFERROR(VLOOKUP(E400,العاملين!$A$1:$C$80,2,0),"")</f>
        <v>0</v>
      </c>
      <c r="G400" s="4">
        <f>IFERROR(VLOOKUP(Table1[[#This Row],[كود العامل]],العاملين!$A:$C,3,FALSE),"")</f>
        <v>0</v>
      </c>
      <c r="H400" s="5">
        <v>120</v>
      </c>
      <c r="I400" s="6" t="str">
        <f>IFERROR(VLOOKUP(Table1[[#This Row],[كود الصنف]],المنتجات!$D:$E,2,0),"")</f>
        <v/>
      </c>
      <c r="J400" s="6" t="str">
        <f>IFERROR(VLOOKUP(H400,المنتجات!$D:$G,4,0),"")</f>
        <v/>
      </c>
      <c r="K400" s="7">
        <v>1600</v>
      </c>
      <c r="L400" s="7"/>
      <c r="M400" s="8" t="e">
        <f>IF(VLOOKUP(Table1[[#This Row],[كود الصنف]],المنتجات!$D:$K,8,0)=0,"",(VLOOKUP(Table1[[#This Row],[كود الصنف]],المنتجات!$D:$K,8,0)))</f>
        <v>#N/A</v>
      </c>
      <c r="N400" s="7">
        <f>IFERROR((Table1[[#This Row],[كمية الخامات بالكيلو]]/Table1[[#This Row],[وزن القطعة]])-Table1[[#This Row],[كمية الأنتاج بالقطعة]],0)</f>
        <v>0</v>
      </c>
      <c r="O400" s="9" t="s">
        <v>51</v>
      </c>
      <c r="P400" s="3">
        <v>300</v>
      </c>
      <c r="Q400" s="5">
        <v>30</v>
      </c>
      <c r="R400" s="10"/>
      <c r="S400" s="10">
        <v>10</v>
      </c>
      <c r="T400" s="10">
        <v>5</v>
      </c>
      <c r="U400" s="10"/>
      <c r="V400" s="10">
        <f t="shared" si="6"/>
        <v>45</v>
      </c>
      <c r="W400" s="10">
        <f>IFERROR(Table1[[#This Row],[اجمالى وقت التشغيل بالدقايق]]-Table1[[#This Row],[اجمالى وقت التوقف بالدقيقة]],"0")</f>
        <v>255</v>
      </c>
      <c r="X400" s="11">
        <f>IFERROR((Table1[[#This Row],[كمية الأنتاج بالقطعة]]*Table1[[#This Row],[الزمن المعيارى لانتاج القطعة الواحدة بالدقيقة]])/W400,0%)</f>
        <v>0</v>
      </c>
      <c r="Y400" s="12"/>
      <c r="Z400" s="4"/>
      <c r="AA400" s="13">
        <f>IFERROR(Table1[[#This Row],[كمية الأنتاج بالقطعة]]/(Table1[[#This Row],[كمية الأنتاج بالقطعة]]+Z400+Y400),"")</f>
        <v>1</v>
      </c>
      <c r="AB400" s="4" t="s">
        <v>60</v>
      </c>
      <c r="AC400" s="51"/>
    </row>
    <row r="401" spans="1:29" s="20" customFormat="1" ht="15.75" hidden="1" customHeight="1">
      <c r="A401" s="50">
        <v>43531</v>
      </c>
      <c r="B401" s="3">
        <v>5360</v>
      </c>
      <c r="C401" s="4" t="str">
        <f>IFERROR(VLOOKUP(B401,المنتجات!$A:$B,2,0),"")</f>
        <v/>
      </c>
      <c r="D401" s="4" t="str">
        <f>IFERROR(VLOOKUP(B401,المنتجات!$A:$C,3,0),"")</f>
        <v/>
      </c>
      <c r="E401" s="5">
        <v>51</v>
      </c>
      <c r="F401" s="4">
        <f>IFERROR(VLOOKUP(E401,العاملين!$A$1:$C$80,2,0),"")</f>
        <v>0</v>
      </c>
      <c r="G401" s="4">
        <f>IFERROR(VLOOKUP(Table1[[#This Row],[كود العامل]],العاملين!$A:$C,3,FALSE),"")</f>
        <v>0</v>
      </c>
      <c r="H401" s="5">
        <v>120</v>
      </c>
      <c r="I401" s="6" t="str">
        <f>IFERROR(VLOOKUP(Table1[[#This Row],[كود الصنف]],المنتجات!$D:$E,2,0),"")</f>
        <v/>
      </c>
      <c r="J401" s="6" t="str">
        <f>IFERROR(VLOOKUP(H401,المنتجات!$D:$G,4,0),"")</f>
        <v/>
      </c>
      <c r="K401" s="7">
        <v>1600</v>
      </c>
      <c r="L401" s="7"/>
      <c r="M401" s="8" t="e">
        <f>IF(VLOOKUP(Table1[[#This Row],[كود الصنف]],المنتجات!$D:$K,8,0)=0,"",(VLOOKUP(Table1[[#This Row],[كود الصنف]],المنتجات!$D:$K,8,0)))</f>
        <v>#N/A</v>
      </c>
      <c r="N401" s="7">
        <f>IFERROR((Table1[[#This Row],[كمية الخامات بالكيلو]]/Table1[[#This Row],[وزن القطعة]])-Table1[[#This Row],[كمية الأنتاج بالقطعة]],0)</f>
        <v>0</v>
      </c>
      <c r="O401" s="9" t="s">
        <v>51</v>
      </c>
      <c r="P401" s="3">
        <v>300</v>
      </c>
      <c r="Q401" s="5">
        <v>30</v>
      </c>
      <c r="R401" s="10"/>
      <c r="S401" s="10">
        <v>10</v>
      </c>
      <c r="T401" s="10">
        <v>5</v>
      </c>
      <c r="U401" s="10"/>
      <c r="V401" s="10">
        <f t="shared" si="6"/>
        <v>45</v>
      </c>
      <c r="W401" s="10">
        <f>IFERROR(Table1[[#This Row],[اجمالى وقت التشغيل بالدقايق]]-Table1[[#This Row],[اجمالى وقت التوقف بالدقيقة]],"0")</f>
        <v>255</v>
      </c>
      <c r="X401" s="11">
        <f>IFERROR((Table1[[#This Row],[كمية الأنتاج بالقطعة]]*Table1[[#This Row],[الزمن المعيارى لانتاج القطعة الواحدة بالدقيقة]])/W401,0%)</f>
        <v>0</v>
      </c>
      <c r="Y401" s="12"/>
      <c r="Z401" s="4"/>
      <c r="AA401" s="13">
        <f>IFERROR(Table1[[#This Row],[كمية الأنتاج بالقطعة]]/(Table1[[#This Row],[كمية الأنتاج بالقطعة]]+Z401+Y401),"")</f>
        <v>1</v>
      </c>
      <c r="AB401" s="4" t="s">
        <v>60</v>
      </c>
      <c r="AC401" s="51"/>
    </row>
    <row r="402" spans="1:29" s="20" customFormat="1" ht="15.75" hidden="1" customHeight="1">
      <c r="A402" s="50">
        <v>43531</v>
      </c>
      <c r="B402" s="3">
        <v>5360</v>
      </c>
      <c r="C402" s="4" t="str">
        <f>IFERROR(VLOOKUP(B402,المنتجات!$A:$B,2,0),"")</f>
        <v/>
      </c>
      <c r="D402" s="4" t="str">
        <f>IFERROR(VLOOKUP(B402,المنتجات!$A:$C,3,0),"")</f>
        <v/>
      </c>
      <c r="E402" s="5">
        <v>2</v>
      </c>
      <c r="F402" s="4">
        <f>IFERROR(VLOOKUP(E402,العاملين!$A$1:$C$80,2,0),"")</f>
        <v>0</v>
      </c>
      <c r="G402" s="4">
        <f>IFERROR(VLOOKUP(Table1[[#This Row],[كود العامل]],العاملين!$A:$C,3,FALSE),"")</f>
        <v>0</v>
      </c>
      <c r="H402" s="5">
        <v>73</v>
      </c>
      <c r="I402" s="6" t="str">
        <f>IFERROR(VLOOKUP(Table1[[#This Row],[كود الصنف]],المنتجات!$D:$E,2,0),"")</f>
        <v/>
      </c>
      <c r="J402" s="6" t="str">
        <f>IFERROR(VLOOKUP(H402,المنتجات!$D:$G,4,0),"")</f>
        <v/>
      </c>
      <c r="K402" s="7">
        <v>1600</v>
      </c>
      <c r="L402" s="7"/>
      <c r="M402" s="8" t="e">
        <f>IF(VLOOKUP(Table1[[#This Row],[كود الصنف]],المنتجات!$D:$K,8,0)=0,"",(VLOOKUP(Table1[[#This Row],[كود الصنف]],المنتجات!$D:$K,8,0)))</f>
        <v>#N/A</v>
      </c>
      <c r="N402" s="7">
        <f>IFERROR((Table1[[#This Row],[كمية الخامات بالكيلو]]/Table1[[#This Row],[وزن القطعة]])-Table1[[#This Row],[كمية الأنتاج بالقطعة]],0)</f>
        <v>0</v>
      </c>
      <c r="O402" s="9" t="s">
        <v>51</v>
      </c>
      <c r="P402" s="3">
        <v>300</v>
      </c>
      <c r="Q402" s="5">
        <v>30</v>
      </c>
      <c r="R402" s="10"/>
      <c r="S402" s="10">
        <v>10</v>
      </c>
      <c r="T402" s="10">
        <v>5</v>
      </c>
      <c r="U402" s="10"/>
      <c r="V402" s="10">
        <f t="shared" si="6"/>
        <v>45</v>
      </c>
      <c r="W402" s="10">
        <f>IFERROR(Table1[[#This Row],[اجمالى وقت التشغيل بالدقايق]]-Table1[[#This Row],[اجمالى وقت التوقف بالدقيقة]],"0")</f>
        <v>255</v>
      </c>
      <c r="X402" s="11">
        <f>IFERROR((Table1[[#This Row],[كمية الأنتاج بالقطعة]]*Table1[[#This Row],[الزمن المعيارى لانتاج القطعة الواحدة بالدقيقة]])/W402,0%)</f>
        <v>0</v>
      </c>
      <c r="Y402" s="12"/>
      <c r="Z402" s="4"/>
      <c r="AA402" s="13">
        <f>IFERROR(Table1[[#This Row],[كمية الأنتاج بالقطعة]]/(Table1[[#This Row],[كمية الأنتاج بالقطعة]]+Z402+Y402),"")</f>
        <v>1</v>
      </c>
      <c r="AB402" s="4"/>
      <c r="AC402" s="51"/>
    </row>
    <row r="403" spans="1:29" s="20" customFormat="1" ht="15.75" hidden="1" customHeight="1">
      <c r="A403" s="50">
        <v>43531</v>
      </c>
      <c r="B403" s="3">
        <v>5361</v>
      </c>
      <c r="C403" s="4" t="str">
        <f>IFERROR(VLOOKUP(B403,المنتجات!$A:$B,2,0),"")</f>
        <v/>
      </c>
      <c r="D403" s="4" t="str">
        <f>IFERROR(VLOOKUP(B403,المنتجات!$A:$C,3,0),"")</f>
        <v/>
      </c>
      <c r="E403" s="5">
        <v>7</v>
      </c>
      <c r="F403" s="4">
        <f>IFERROR(VLOOKUP(E403,العاملين!$A$1:$C$80,2,0),"")</f>
        <v>0</v>
      </c>
      <c r="G403" s="4">
        <f>IFERROR(VLOOKUP(Table1[[#This Row],[كود العامل]],العاملين!$A:$C,3,FALSE),"")</f>
        <v>0</v>
      </c>
      <c r="H403" s="5">
        <v>95</v>
      </c>
      <c r="I403" s="6" t="str">
        <f>IFERROR(VLOOKUP(Table1[[#This Row],[كود الصنف]],المنتجات!$D:$E,2,0),"")</f>
        <v/>
      </c>
      <c r="J403" s="6" t="str">
        <f>IFERROR(VLOOKUP(H403,المنتجات!$D:$G,4,0),"")</f>
        <v/>
      </c>
      <c r="K403" s="7">
        <v>4500</v>
      </c>
      <c r="L403" s="7"/>
      <c r="M403" s="8" t="e">
        <f>IF(VLOOKUP(Table1[[#This Row],[كود الصنف]],المنتجات!$D:$K,8,0)=0,"",(VLOOKUP(Table1[[#This Row],[كود الصنف]],المنتجات!$D:$K,8,0)))</f>
        <v>#N/A</v>
      </c>
      <c r="N403" s="7">
        <f>IFERROR((Table1[[#This Row],[كمية الخامات بالكيلو]]/Table1[[#This Row],[وزن القطعة]])-Table1[[#This Row],[كمية الأنتاج بالقطعة]],0)</f>
        <v>0</v>
      </c>
      <c r="O403" s="9" t="s">
        <v>51</v>
      </c>
      <c r="P403" s="3">
        <v>300</v>
      </c>
      <c r="Q403" s="5">
        <v>30</v>
      </c>
      <c r="R403" s="10"/>
      <c r="S403" s="10"/>
      <c r="T403" s="10"/>
      <c r="U403" s="10"/>
      <c r="V403" s="10">
        <f t="shared" si="6"/>
        <v>30</v>
      </c>
      <c r="W403" s="10">
        <f>IFERROR(Table1[[#This Row],[اجمالى وقت التشغيل بالدقايق]]-Table1[[#This Row],[اجمالى وقت التوقف بالدقيقة]],"0")</f>
        <v>270</v>
      </c>
      <c r="X403" s="11">
        <f>IFERROR((Table1[[#This Row],[كمية الأنتاج بالقطعة]]*Table1[[#This Row],[الزمن المعيارى لانتاج القطعة الواحدة بالدقيقة]])/W403,0%)</f>
        <v>0</v>
      </c>
      <c r="Y403" s="12"/>
      <c r="Z403" s="4"/>
      <c r="AA403" s="13">
        <f>IFERROR(Table1[[#This Row],[كمية الأنتاج بالقطعة]]/(Table1[[#This Row],[كمية الأنتاج بالقطعة]]+Z403+Y403),"")</f>
        <v>1</v>
      </c>
      <c r="AB403" s="4" t="s">
        <v>59</v>
      </c>
      <c r="AC403" s="51"/>
    </row>
    <row r="404" spans="1:29" s="20" customFormat="1" ht="15.75" hidden="1" customHeight="1">
      <c r="A404" s="50">
        <v>43531</v>
      </c>
      <c r="B404" s="3">
        <v>5361</v>
      </c>
      <c r="C404" s="4" t="str">
        <f>IFERROR(VLOOKUP(B404,المنتجات!$A:$B,2,0),"")</f>
        <v/>
      </c>
      <c r="D404" s="4" t="str">
        <f>IFERROR(VLOOKUP(B404,المنتجات!$A:$C,3,0),"")</f>
        <v/>
      </c>
      <c r="E404" s="5">
        <v>3</v>
      </c>
      <c r="F404" s="4">
        <f>IFERROR(VLOOKUP(E404,العاملين!$A$1:$C$80,2,0),"")</f>
        <v>0</v>
      </c>
      <c r="G404" s="4">
        <f>IFERROR(VLOOKUP(Table1[[#This Row],[كود العامل]],العاملين!$A:$C,3,FALSE),"")</f>
        <v>0</v>
      </c>
      <c r="H404" s="5">
        <v>95</v>
      </c>
      <c r="I404" s="6" t="str">
        <f>IFERROR(VLOOKUP(Table1[[#This Row],[كود الصنف]],المنتجات!$D:$E,2,0),"")</f>
        <v/>
      </c>
      <c r="J404" s="6" t="str">
        <f>IFERROR(VLOOKUP(H404,المنتجات!$D:$G,4,0),"")</f>
        <v/>
      </c>
      <c r="K404" s="7">
        <v>4500</v>
      </c>
      <c r="L404" s="7"/>
      <c r="M404" s="8" t="e">
        <f>IF(VLOOKUP(Table1[[#This Row],[كود الصنف]],المنتجات!$D:$K,8,0)=0,"",(VLOOKUP(Table1[[#This Row],[كود الصنف]],المنتجات!$D:$K,8,0)))</f>
        <v>#N/A</v>
      </c>
      <c r="N404" s="7">
        <f>IFERROR((Table1[[#This Row],[كمية الخامات بالكيلو]]/Table1[[#This Row],[وزن القطعة]])-Table1[[#This Row],[كمية الأنتاج بالقطعة]],0)</f>
        <v>0</v>
      </c>
      <c r="O404" s="9" t="s">
        <v>51</v>
      </c>
      <c r="P404" s="3">
        <v>300</v>
      </c>
      <c r="Q404" s="5">
        <v>30</v>
      </c>
      <c r="R404" s="10"/>
      <c r="S404" s="10"/>
      <c r="T404" s="10"/>
      <c r="U404" s="10"/>
      <c r="V404" s="10">
        <f t="shared" si="6"/>
        <v>30</v>
      </c>
      <c r="W404" s="10">
        <f>IFERROR(Table1[[#This Row],[اجمالى وقت التشغيل بالدقايق]]-Table1[[#This Row],[اجمالى وقت التوقف بالدقيقة]],"0")</f>
        <v>270</v>
      </c>
      <c r="X404" s="11">
        <f>IFERROR((Table1[[#This Row],[كمية الأنتاج بالقطعة]]*Table1[[#This Row],[الزمن المعيارى لانتاج القطعة الواحدة بالدقيقة]])/W404,0%)</f>
        <v>0</v>
      </c>
      <c r="Y404" s="12"/>
      <c r="Z404" s="4"/>
      <c r="AA404" s="13">
        <f>IFERROR(Table1[[#This Row],[كمية الأنتاج بالقطعة]]/(Table1[[#This Row],[كمية الأنتاج بالقطعة]]+Z404+Y404),"")</f>
        <v>1</v>
      </c>
      <c r="AB404" s="4" t="s">
        <v>59</v>
      </c>
      <c r="AC404" s="51"/>
    </row>
    <row r="405" spans="1:29" s="20" customFormat="1" ht="15.75" hidden="1" customHeight="1">
      <c r="A405" s="50">
        <v>43531</v>
      </c>
      <c r="B405" s="3">
        <v>5361</v>
      </c>
      <c r="C405" s="4" t="str">
        <f>IFERROR(VLOOKUP(B405,المنتجات!$A:$B,2,0),"")</f>
        <v/>
      </c>
      <c r="D405" s="4" t="str">
        <f>IFERROR(VLOOKUP(B405,المنتجات!$A:$C,3,0),"")</f>
        <v/>
      </c>
      <c r="E405" s="5">
        <v>7</v>
      </c>
      <c r="F405" s="4">
        <f>IFERROR(VLOOKUP(E405,العاملين!$A$1:$C$80,2,0),"")</f>
        <v>0</v>
      </c>
      <c r="G405" s="4">
        <f>IFERROR(VLOOKUP(Table1[[#This Row],[كود العامل]],العاملين!$A:$C,3,FALSE),"")</f>
        <v>0</v>
      </c>
      <c r="H405" s="5">
        <v>91</v>
      </c>
      <c r="I405" s="6" t="str">
        <f>IFERROR(VLOOKUP(Table1[[#This Row],[كود الصنف]],المنتجات!$D:$E,2,0),"")</f>
        <v/>
      </c>
      <c r="J405" s="6" t="str">
        <f>IFERROR(VLOOKUP(H405,المنتجات!$D:$G,4,0),"")</f>
        <v/>
      </c>
      <c r="K405" s="7">
        <v>4800</v>
      </c>
      <c r="L405" s="7"/>
      <c r="M405" s="8" t="e">
        <f>IF(VLOOKUP(Table1[[#This Row],[كود الصنف]],المنتجات!$D:$K,8,0)=0,"",(VLOOKUP(Table1[[#This Row],[كود الصنف]],المنتجات!$D:$K,8,0)))</f>
        <v>#N/A</v>
      </c>
      <c r="N405" s="7">
        <f>IFERROR((Table1[[#This Row],[كمية الخامات بالكيلو]]/Table1[[#This Row],[وزن القطعة]])-Table1[[#This Row],[كمية الأنتاج بالقطعة]],0)</f>
        <v>0</v>
      </c>
      <c r="O405" s="9" t="s">
        <v>51</v>
      </c>
      <c r="P405" s="3">
        <v>300</v>
      </c>
      <c r="Q405" s="5">
        <v>30</v>
      </c>
      <c r="R405" s="10"/>
      <c r="S405" s="10"/>
      <c r="T405" s="10"/>
      <c r="U405" s="10"/>
      <c r="V405" s="10">
        <f t="shared" si="6"/>
        <v>30</v>
      </c>
      <c r="W405" s="10">
        <f>IFERROR(Table1[[#This Row],[اجمالى وقت التشغيل بالدقايق]]-Table1[[#This Row],[اجمالى وقت التوقف بالدقيقة]],"0")</f>
        <v>270</v>
      </c>
      <c r="X405" s="11">
        <f>IFERROR((Table1[[#This Row],[كمية الأنتاج بالقطعة]]*Table1[[#This Row],[الزمن المعيارى لانتاج القطعة الواحدة بالدقيقة]])/W405,0%)</f>
        <v>0</v>
      </c>
      <c r="Y405" s="12"/>
      <c r="Z405" s="4"/>
      <c r="AA405" s="13">
        <f>IFERROR(Table1[[#This Row],[كمية الأنتاج بالقطعة]]/(Table1[[#This Row],[كمية الأنتاج بالقطعة]]+Z405+Y405),"")</f>
        <v>1</v>
      </c>
      <c r="AB405" s="4" t="s">
        <v>104</v>
      </c>
      <c r="AC405" s="51"/>
    </row>
    <row r="406" spans="1:29" s="20" customFormat="1" ht="15.75" hidden="1" customHeight="1">
      <c r="A406" s="50">
        <v>43531</v>
      </c>
      <c r="B406" s="3">
        <v>5361</v>
      </c>
      <c r="C406" s="4" t="str">
        <f>IFERROR(VLOOKUP(B406,المنتجات!$A:$B,2,0),"")</f>
        <v/>
      </c>
      <c r="D406" s="4" t="str">
        <f>IFERROR(VLOOKUP(B406,المنتجات!$A:$C,3,0),"")</f>
        <v/>
      </c>
      <c r="E406" s="5">
        <v>3</v>
      </c>
      <c r="F406" s="4">
        <f>IFERROR(VLOOKUP(E406,العاملين!$A$1:$C$80,2,0),"")</f>
        <v>0</v>
      </c>
      <c r="G406" s="4">
        <f>IFERROR(VLOOKUP(Table1[[#This Row],[كود العامل]],العاملين!$A:$C,3,FALSE),"")</f>
        <v>0</v>
      </c>
      <c r="H406" s="5">
        <v>91</v>
      </c>
      <c r="I406" s="6" t="str">
        <f>IFERROR(VLOOKUP(Table1[[#This Row],[كود الصنف]],المنتجات!$D:$E,2,0),"")</f>
        <v/>
      </c>
      <c r="J406" s="6" t="str">
        <f>IFERROR(VLOOKUP(H406,المنتجات!$D:$G,4,0),"")</f>
        <v/>
      </c>
      <c r="K406" s="7">
        <v>4800</v>
      </c>
      <c r="L406" s="7"/>
      <c r="M406" s="8" t="e">
        <f>IF(VLOOKUP(Table1[[#This Row],[كود الصنف]],المنتجات!$D:$K,8,0)=0,"",(VLOOKUP(Table1[[#This Row],[كود الصنف]],المنتجات!$D:$K,8,0)))</f>
        <v>#N/A</v>
      </c>
      <c r="N406" s="7">
        <f>IFERROR((Table1[[#This Row],[كمية الخامات بالكيلو]]/Table1[[#This Row],[وزن القطعة]])-Table1[[#This Row],[كمية الأنتاج بالقطعة]],0)</f>
        <v>0</v>
      </c>
      <c r="O406" s="9" t="s">
        <v>51</v>
      </c>
      <c r="P406" s="3">
        <v>300</v>
      </c>
      <c r="Q406" s="5">
        <v>30</v>
      </c>
      <c r="R406" s="10"/>
      <c r="S406" s="10"/>
      <c r="T406" s="10"/>
      <c r="U406" s="10"/>
      <c r="V406" s="10">
        <f t="shared" si="6"/>
        <v>30</v>
      </c>
      <c r="W406" s="10">
        <f>IFERROR(Table1[[#This Row],[اجمالى وقت التشغيل بالدقايق]]-Table1[[#This Row],[اجمالى وقت التوقف بالدقيقة]],"0")</f>
        <v>270</v>
      </c>
      <c r="X406" s="11">
        <f>IFERROR((Table1[[#This Row],[كمية الأنتاج بالقطعة]]*Table1[[#This Row],[الزمن المعيارى لانتاج القطعة الواحدة بالدقيقة]])/W406,0%)</f>
        <v>0</v>
      </c>
      <c r="Y406" s="12"/>
      <c r="Z406" s="4"/>
      <c r="AA406" s="13">
        <f>IFERROR(Table1[[#This Row],[كمية الأنتاج بالقطعة]]/(Table1[[#This Row],[كمية الأنتاج بالقطعة]]+Z406+Y406),"")</f>
        <v>1</v>
      </c>
      <c r="AB406" s="4" t="s">
        <v>104</v>
      </c>
      <c r="AC406" s="51"/>
    </row>
    <row r="407" spans="1:29" s="20" customFormat="1" ht="15.75" hidden="1" customHeight="1">
      <c r="A407" s="50">
        <v>43531</v>
      </c>
      <c r="B407" s="3">
        <v>5380</v>
      </c>
      <c r="C407" s="4" t="str">
        <f>IFERROR(VLOOKUP(B407,المنتجات!$A:$B,2,0),"")</f>
        <v/>
      </c>
      <c r="D407" s="4" t="str">
        <f>IFERROR(VLOOKUP(B407,المنتجات!$A:$C,3,0),"")</f>
        <v/>
      </c>
      <c r="E407" s="5">
        <v>42</v>
      </c>
      <c r="F407" s="4">
        <f>IFERROR(VLOOKUP(E407,العاملين!$A$1:$C$80,2,0),"")</f>
        <v>0</v>
      </c>
      <c r="G407" s="4">
        <f>IFERROR(VLOOKUP(Table1[[#This Row],[كود العامل]],العاملين!$A:$C,3,FALSE),"")</f>
        <v>0</v>
      </c>
      <c r="H407" s="5">
        <v>106</v>
      </c>
      <c r="I407" s="6" t="str">
        <f>IFERROR(VLOOKUP(Table1[[#This Row],[كود الصنف]],المنتجات!$D:$E,2,0),"")</f>
        <v/>
      </c>
      <c r="J407" s="6" t="str">
        <f>IFERROR(VLOOKUP(H407,المنتجات!$D:$G,4,0),"")</f>
        <v/>
      </c>
      <c r="K407" s="7">
        <v>10000</v>
      </c>
      <c r="L407" s="7"/>
      <c r="M407" s="8" t="e">
        <f>IF(VLOOKUP(Table1[[#This Row],[كود الصنف]],المنتجات!$D:$K,8,0)=0,"",(VLOOKUP(Table1[[#This Row],[كود الصنف]],المنتجات!$D:$K,8,0)))</f>
        <v>#N/A</v>
      </c>
      <c r="N407" s="7">
        <f>IFERROR((Table1[[#This Row],[كمية الخامات بالكيلو]]/Table1[[#This Row],[وزن القطعة]])-Table1[[#This Row],[كمية الأنتاج بالقطعة]],0)</f>
        <v>0</v>
      </c>
      <c r="O407" s="9" t="s">
        <v>51</v>
      </c>
      <c r="P407" s="26">
        <f>IFERROR(VLOOKUP(Table1[[#This Row],[كود العامل]],العاملين!$A$1:$D$100,4,0),"")</f>
        <v>0</v>
      </c>
      <c r="Q407" s="5">
        <f>IF(Table1[[#This Row],[كود العامل]]&gt;0,60,"")</f>
        <v>60</v>
      </c>
      <c r="R407" s="10"/>
      <c r="S407" s="10">
        <v>10</v>
      </c>
      <c r="T407" s="10">
        <v>10</v>
      </c>
      <c r="U407" s="10"/>
      <c r="V407" s="10">
        <f t="shared" si="6"/>
        <v>80</v>
      </c>
      <c r="W407" s="10">
        <f>IFERROR(Table1[[#This Row],[اجمالى وقت التشغيل بالدقايق]]-Table1[[#This Row],[اجمالى وقت التوقف بالدقيقة]],"0")</f>
        <v>-80</v>
      </c>
      <c r="X407" s="11">
        <f>IFERROR((Table1[[#This Row],[كمية الأنتاج بالقطعة]]*Table1[[#This Row],[الزمن المعيارى لانتاج القطعة الواحدة بالدقيقة]])/W407,0%)</f>
        <v>0</v>
      </c>
      <c r="Y407" s="12"/>
      <c r="Z407" s="4"/>
      <c r="AA407" s="13">
        <f>IFERROR(Table1[[#This Row],[كمية الأنتاج بالقطعة]]/(Table1[[#This Row],[كمية الأنتاج بالقطعة]]+Z407+Y407),"")</f>
        <v>1</v>
      </c>
      <c r="AB407" s="4"/>
      <c r="AC407" s="51"/>
    </row>
    <row r="408" spans="1:29" s="20" customFormat="1" ht="15.75" hidden="1" customHeight="1">
      <c r="A408" s="50">
        <v>43533</v>
      </c>
      <c r="B408" s="3">
        <v>5201</v>
      </c>
      <c r="C408" s="4" t="str">
        <f>IFERROR(VLOOKUP(B408,المنتجات!$A:$B,2,0),"")</f>
        <v/>
      </c>
      <c r="D408" s="4" t="str">
        <f>IFERROR(VLOOKUP(B408,المنتجات!$A:$C,3,0),"")</f>
        <v/>
      </c>
      <c r="E408" s="5">
        <v>16</v>
      </c>
      <c r="F408" s="4">
        <f>IFERROR(VLOOKUP(E408,العاملين!$A$1:$C$80,2,0),"")</f>
        <v>0</v>
      </c>
      <c r="G408" s="4">
        <f>IFERROR(VLOOKUP(Table1[[#This Row],[كود العامل]],العاملين!$A:$C,3,FALSE),"")</f>
        <v>0</v>
      </c>
      <c r="H408" s="5">
        <v>1</v>
      </c>
      <c r="I408" s="6" t="str">
        <f>IFERROR(VLOOKUP(Table1[[#This Row],[كود الصنف]],المنتجات!$D:$E,2,0),"")</f>
        <v/>
      </c>
      <c r="J408" s="6" t="str">
        <f>IFERROR(VLOOKUP(H408,المنتجات!$D:$G,4,0),"")</f>
        <v/>
      </c>
      <c r="K408" s="7">
        <v>168</v>
      </c>
      <c r="L408" s="7"/>
      <c r="M408" s="8" t="e">
        <f>IF(VLOOKUP(Table1[[#This Row],[كود الصنف]],المنتجات!$D:$K,8,0)=0,"",(VLOOKUP(Table1[[#This Row],[كود الصنف]],المنتجات!$D:$K,8,0)))</f>
        <v>#N/A</v>
      </c>
      <c r="N408" s="7">
        <f>IFERROR((Table1[[#This Row],[كمية الخامات بالكيلو]]/Table1[[#This Row],[وزن القطعة]])-Table1[[#This Row],[كمية الأنتاج بالقطعة]],0)</f>
        <v>0</v>
      </c>
      <c r="O408" s="9" t="s">
        <v>1</v>
      </c>
      <c r="P408" s="26">
        <f>IFERROR(VLOOKUP(Table1[[#This Row],[كود العامل]],العاملين!$A$1:$D$100,4,0),"")</f>
        <v>0</v>
      </c>
      <c r="Q408" s="5">
        <f>IF(Table1[[#This Row],[كود العامل]]&gt;0,60,"")</f>
        <v>60</v>
      </c>
      <c r="R408" s="10"/>
      <c r="S408" s="10">
        <v>10</v>
      </c>
      <c r="T408" s="10">
        <v>15</v>
      </c>
      <c r="U408" s="10"/>
      <c r="V408" s="10">
        <f t="shared" si="6"/>
        <v>85</v>
      </c>
      <c r="W408" s="10">
        <f>IFERROR(Table1[[#This Row],[اجمالى وقت التشغيل بالدقايق]]-Table1[[#This Row],[اجمالى وقت التوقف بالدقيقة]],"0")</f>
        <v>-85</v>
      </c>
      <c r="X408" s="11">
        <f>IFERROR((Table1[[#This Row],[كمية الأنتاج بالقطعة]]*Table1[[#This Row],[الزمن المعيارى لانتاج القطعة الواحدة بالدقيقة]])/W408,0%)</f>
        <v>0</v>
      </c>
      <c r="Y408" s="12"/>
      <c r="Z408" s="4"/>
      <c r="AA408" s="13">
        <f>IFERROR(Table1[[#This Row],[كمية الأنتاج بالقطعة]]/(Table1[[#This Row],[كمية الأنتاج بالقطعة]]+Z408+Y408),"")</f>
        <v>1</v>
      </c>
      <c r="AB408" s="4"/>
      <c r="AC408" s="51"/>
    </row>
    <row r="409" spans="1:29" s="20" customFormat="1" ht="15.75" hidden="1" customHeight="1">
      <c r="A409" s="50">
        <v>43533</v>
      </c>
      <c r="B409" s="3">
        <v>5201</v>
      </c>
      <c r="C409" s="4" t="str">
        <f>IFERROR(VLOOKUP(B409,المنتجات!$A:$B,2,0),"")</f>
        <v/>
      </c>
      <c r="D409" s="4" t="str">
        <f>IFERROR(VLOOKUP(B409,المنتجات!$A:$C,3,0),"")</f>
        <v/>
      </c>
      <c r="E409" s="5">
        <v>15</v>
      </c>
      <c r="F409" s="4">
        <f>IFERROR(VLOOKUP(E409,العاملين!$A$1:$C$80,2,0),"")</f>
        <v>0</v>
      </c>
      <c r="G409" s="4">
        <f>IFERROR(VLOOKUP(Table1[[#This Row],[كود العامل]],العاملين!$A:$C,3,FALSE),"")</f>
        <v>0</v>
      </c>
      <c r="H409" s="5">
        <v>1</v>
      </c>
      <c r="I409" s="6" t="str">
        <f>IFERROR(VLOOKUP(Table1[[#This Row],[كود الصنف]],المنتجات!$D:$E,2,0),"")</f>
        <v/>
      </c>
      <c r="J409" s="6" t="str">
        <f>IFERROR(VLOOKUP(H409,المنتجات!$D:$G,4,0),"")</f>
        <v/>
      </c>
      <c r="K409" s="7">
        <v>81</v>
      </c>
      <c r="L409" s="7"/>
      <c r="M409" s="8" t="e">
        <f>IF(VLOOKUP(Table1[[#This Row],[كود الصنف]],المنتجات!$D:$K,8,0)=0,"",(VLOOKUP(Table1[[#This Row],[كود الصنف]],المنتجات!$D:$K,8,0)))</f>
        <v>#N/A</v>
      </c>
      <c r="N409" s="7">
        <f>IFERROR((Table1[[#This Row],[كمية الخامات بالكيلو]]/Table1[[#This Row],[وزن القطعة]])-Table1[[#This Row],[كمية الأنتاج بالقطعة]],0)</f>
        <v>0</v>
      </c>
      <c r="O409" s="9" t="s">
        <v>51</v>
      </c>
      <c r="P409" s="26">
        <f>IFERROR(VLOOKUP(Table1[[#This Row],[كود العامل]],العاملين!$A$1:$D$100,4,0),"")</f>
        <v>0</v>
      </c>
      <c r="Q409" s="5">
        <f>IF(Table1[[#This Row],[كود العامل]]&gt;0,60,"")</f>
        <v>60</v>
      </c>
      <c r="R409" s="10">
        <v>60</v>
      </c>
      <c r="S409" s="10">
        <v>10</v>
      </c>
      <c r="T409" s="10">
        <v>280</v>
      </c>
      <c r="U409" s="10"/>
      <c r="V409" s="10">
        <f t="shared" si="6"/>
        <v>410</v>
      </c>
      <c r="W409" s="10">
        <f>IFERROR(Table1[[#This Row],[اجمالى وقت التشغيل بالدقايق]]-Table1[[#This Row],[اجمالى وقت التوقف بالدقيقة]],"0")</f>
        <v>-410</v>
      </c>
      <c r="X409" s="11">
        <f>IFERROR((Table1[[#This Row],[كمية الأنتاج بالقطعة]]*Table1[[#This Row],[الزمن المعيارى لانتاج القطعة الواحدة بالدقيقة]])/W409,0%)</f>
        <v>0</v>
      </c>
      <c r="Y409" s="12"/>
      <c r="Z409" s="4"/>
      <c r="AA409" s="13">
        <f>IFERROR(Table1[[#This Row],[كمية الأنتاج بالقطعة]]/(Table1[[#This Row],[كمية الأنتاج بالقطعة]]+Z409+Y409),"")</f>
        <v>1</v>
      </c>
      <c r="AB409" s="4" t="s">
        <v>50</v>
      </c>
      <c r="AC409" s="51"/>
    </row>
    <row r="410" spans="1:29" s="20" customFormat="1" ht="15.75" hidden="1" customHeight="1">
      <c r="A410" s="50">
        <v>43533</v>
      </c>
      <c r="B410" s="3">
        <v>5203</v>
      </c>
      <c r="C410" s="4" t="str">
        <f>IFERROR(VLOOKUP(B410,المنتجات!$A:$B,2,0),"")</f>
        <v/>
      </c>
      <c r="D410" s="4" t="str">
        <f>IFERROR(VLOOKUP(B410,المنتجات!$A:$C,3,0),"")</f>
        <v/>
      </c>
      <c r="E410" s="5">
        <v>9</v>
      </c>
      <c r="F410" s="4">
        <f>IFERROR(VLOOKUP(E410,العاملين!$A$1:$C$80,2,0),"")</f>
        <v>0</v>
      </c>
      <c r="G410" s="4">
        <f>IFERROR(VLOOKUP(Table1[[#This Row],[كود العامل]],العاملين!$A:$C,3,FALSE),"")</f>
        <v>0</v>
      </c>
      <c r="H410" s="5">
        <v>9</v>
      </c>
      <c r="I410" s="6" t="str">
        <f>IFERROR(VLOOKUP(Table1[[#This Row],[كود الصنف]],المنتجات!$D:$E,2,0),"")</f>
        <v/>
      </c>
      <c r="J410" s="6" t="str">
        <f>IFERROR(VLOOKUP(H410,المنتجات!$D:$G,4,0),"")</f>
        <v/>
      </c>
      <c r="K410" s="7">
        <v>318</v>
      </c>
      <c r="L410" s="7"/>
      <c r="M410" s="8" t="e">
        <f>IF(VLOOKUP(Table1[[#This Row],[كود الصنف]],المنتجات!$D:$K,8,0)=0,"",(VLOOKUP(Table1[[#This Row],[كود الصنف]],المنتجات!$D:$K,8,0)))</f>
        <v>#N/A</v>
      </c>
      <c r="N410" s="7">
        <f>IFERROR((Table1[[#This Row],[كمية الخامات بالكيلو]]/Table1[[#This Row],[وزن القطعة]])-Table1[[#This Row],[كمية الأنتاج بالقطعة]],0)</f>
        <v>0</v>
      </c>
      <c r="O410" s="9" t="s">
        <v>1</v>
      </c>
      <c r="P410" s="26">
        <f>IFERROR(VLOOKUP(Table1[[#This Row],[كود العامل]],العاملين!$A$1:$D$100,4,0),"")</f>
        <v>0</v>
      </c>
      <c r="Q410" s="5">
        <f>IF(Table1[[#This Row],[كود العامل]]&gt;0,60,"")</f>
        <v>60</v>
      </c>
      <c r="R410" s="10">
        <v>60</v>
      </c>
      <c r="S410" s="10">
        <v>10</v>
      </c>
      <c r="T410" s="10">
        <v>10</v>
      </c>
      <c r="U410" s="10"/>
      <c r="V410" s="10">
        <f t="shared" si="6"/>
        <v>140</v>
      </c>
      <c r="W410" s="10">
        <f>IFERROR(Table1[[#This Row],[اجمالى وقت التشغيل بالدقايق]]-Table1[[#This Row],[اجمالى وقت التوقف بالدقيقة]],"0")</f>
        <v>-140</v>
      </c>
      <c r="X410" s="11">
        <f>IFERROR((Table1[[#This Row],[كمية الأنتاج بالقطعة]]*Table1[[#This Row],[الزمن المعيارى لانتاج القطعة الواحدة بالدقيقة]])/W410,0%)</f>
        <v>0</v>
      </c>
      <c r="Y410" s="12"/>
      <c r="Z410" s="4"/>
      <c r="AA410" s="13">
        <f>IFERROR(Table1[[#This Row],[كمية الأنتاج بالقطعة]]/(Table1[[#This Row],[كمية الأنتاج بالقطعة]]+Z410+Y410),"")</f>
        <v>1</v>
      </c>
      <c r="AB410" s="4"/>
      <c r="AC410" s="51"/>
    </row>
    <row r="411" spans="1:29" s="20" customFormat="1" ht="15.75" hidden="1" customHeight="1">
      <c r="A411" s="50">
        <v>43533</v>
      </c>
      <c r="B411" s="3">
        <v>5203</v>
      </c>
      <c r="C411" s="4" t="str">
        <f>IFERROR(VLOOKUP(B411,المنتجات!$A:$B,2,0),"")</f>
        <v/>
      </c>
      <c r="D411" s="4" t="str">
        <f>IFERROR(VLOOKUP(B411,المنتجات!$A:$C,3,0),"")</f>
        <v/>
      </c>
      <c r="E411" s="5">
        <v>17</v>
      </c>
      <c r="F411" s="4">
        <f>IFERROR(VLOOKUP(E411,العاملين!$A$1:$C$80,2,0),"")</f>
        <v>0</v>
      </c>
      <c r="G411" s="4">
        <f>IFERROR(VLOOKUP(Table1[[#This Row],[كود العامل]],العاملين!$A:$C,3,FALSE),"")</f>
        <v>0</v>
      </c>
      <c r="H411" s="5">
        <v>9</v>
      </c>
      <c r="I411" s="6" t="str">
        <f>IFERROR(VLOOKUP(Table1[[#This Row],[كود الصنف]],المنتجات!$D:$E,2,0),"")</f>
        <v/>
      </c>
      <c r="J411" s="6" t="str">
        <f>IFERROR(VLOOKUP(H411,المنتجات!$D:$G,4,0),"")</f>
        <v/>
      </c>
      <c r="K411" s="7">
        <v>318</v>
      </c>
      <c r="L411" s="7"/>
      <c r="M411" s="8" t="e">
        <f>IF(VLOOKUP(Table1[[#This Row],[كود الصنف]],المنتجات!$D:$K,8,0)=0,"",(VLOOKUP(Table1[[#This Row],[كود الصنف]],المنتجات!$D:$K,8,0)))</f>
        <v>#N/A</v>
      </c>
      <c r="N411" s="7">
        <f>IFERROR((Table1[[#This Row],[كمية الخامات بالكيلو]]/Table1[[#This Row],[وزن القطعة]])-Table1[[#This Row],[كمية الأنتاج بالقطعة]],0)</f>
        <v>0</v>
      </c>
      <c r="O411" s="9" t="s">
        <v>1</v>
      </c>
      <c r="P411" s="26">
        <f>IFERROR(VLOOKUP(Table1[[#This Row],[كود العامل]],العاملين!$A$1:$D$100,4,0),"")</f>
        <v>0</v>
      </c>
      <c r="Q411" s="5">
        <f>IF(Table1[[#This Row],[كود العامل]]&gt;0,60,"")</f>
        <v>60</v>
      </c>
      <c r="R411" s="10">
        <v>60</v>
      </c>
      <c r="S411" s="10">
        <v>10</v>
      </c>
      <c r="T411" s="10">
        <v>10</v>
      </c>
      <c r="U411" s="10"/>
      <c r="V411" s="10">
        <f t="shared" si="6"/>
        <v>140</v>
      </c>
      <c r="W411" s="10">
        <f>IFERROR(Table1[[#This Row],[اجمالى وقت التشغيل بالدقايق]]-Table1[[#This Row],[اجمالى وقت التوقف بالدقيقة]],"0")</f>
        <v>-140</v>
      </c>
      <c r="X411" s="11">
        <f>IFERROR((Table1[[#This Row],[كمية الأنتاج بالقطعة]]*Table1[[#This Row],[الزمن المعيارى لانتاج القطعة الواحدة بالدقيقة]])/W411,0%)</f>
        <v>0</v>
      </c>
      <c r="Y411" s="12"/>
      <c r="Z411" s="4"/>
      <c r="AA411" s="13">
        <f>IFERROR(Table1[[#This Row],[كمية الأنتاج بالقطعة]]/(Table1[[#This Row],[كمية الأنتاج بالقطعة]]+Z411+Y411),"")</f>
        <v>1</v>
      </c>
      <c r="AB411" s="4"/>
      <c r="AC411" s="51"/>
    </row>
    <row r="412" spans="1:29" s="20" customFormat="1" ht="15.75" hidden="1" customHeight="1">
      <c r="A412" s="50">
        <v>43533</v>
      </c>
      <c r="B412" s="3">
        <v>5203</v>
      </c>
      <c r="C412" s="4" t="str">
        <f>IFERROR(VLOOKUP(B412,المنتجات!$A:$B,2,0),"")</f>
        <v/>
      </c>
      <c r="D412" s="4" t="str">
        <f>IFERROR(VLOOKUP(B412,المنتجات!$A:$C,3,0),"")</f>
        <v/>
      </c>
      <c r="E412" s="5">
        <v>10</v>
      </c>
      <c r="F412" s="4">
        <f>IFERROR(VLOOKUP(E412,العاملين!$A$1:$C$80,2,0),"")</f>
        <v>0</v>
      </c>
      <c r="G412" s="4">
        <f>IFERROR(VLOOKUP(Table1[[#This Row],[كود العامل]],العاملين!$A:$C,3,FALSE),"")</f>
        <v>0</v>
      </c>
      <c r="H412" s="5">
        <v>10</v>
      </c>
      <c r="I412" s="6" t="str">
        <f>IFERROR(VLOOKUP(Table1[[#This Row],[كود الصنف]],المنتجات!$D:$E,2,0),"")</f>
        <v/>
      </c>
      <c r="J412" s="6" t="str">
        <f>IFERROR(VLOOKUP(H412,المنتجات!$D:$G,4,0),"")</f>
        <v/>
      </c>
      <c r="K412" s="7">
        <v>153</v>
      </c>
      <c r="L412" s="7"/>
      <c r="M412" s="8" t="e">
        <f>IF(VLOOKUP(Table1[[#This Row],[كود الصنف]],المنتجات!$D:$K,8,0)=0,"",(VLOOKUP(Table1[[#This Row],[كود الصنف]],المنتجات!$D:$K,8,0)))</f>
        <v>#N/A</v>
      </c>
      <c r="N412" s="7">
        <f>IFERROR((Table1[[#This Row],[كمية الخامات بالكيلو]]/Table1[[#This Row],[وزن القطعة]])-Table1[[#This Row],[كمية الأنتاج بالقطعة]],0)</f>
        <v>0</v>
      </c>
      <c r="O412" s="9" t="s">
        <v>51</v>
      </c>
      <c r="P412" s="26">
        <f>IFERROR(VLOOKUP(Table1[[#This Row],[كود العامل]],العاملين!$A$1:$D$100,4,0),"")</f>
        <v>0</v>
      </c>
      <c r="Q412" s="5">
        <f>IF(Table1[[#This Row],[كود العامل]]&gt;0,60,"")</f>
        <v>60</v>
      </c>
      <c r="R412" s="10">
        <v>60</v>
      </c>
      <c r="S412" s="10">
        <v>10</v>
      </c>
      <c r="T412" s="10">
        <v>280</v>
      </c>
      <c r="U412" s="10"/>
      <c r="V412" s="10">
        <f t="shared" si="6"/>
        <v>410</v>
      </c>
      <c r="W412" s="10">
        <f>IFERROR(Table1[[#This Row],[اجمالى وقت التشغيل بالدقايق]]-Table1[[#This Row],[اجمالى وقت التوقف بالدقيقة]],"0")</f>
        <v>-410</v>
      </c>
      <c r="X412" s="11">
        <f>IFERROR((Table1[[#This Row],[كمية الأنتاج بالقطعة]]*Table1[[#This Row],[الزمن المعيارى لانتاج القطعة الواحدة بالدقيقة]])/W412,0%)</f>
        <v>0</v>
      </c>
      <c r="Y412" s="12"/>
      <c r="Z412" s="4"/>
      <c r="AA412" s="13">
        <f>IFERROR(Table1[[#This Row],[كمية الأنتاج بالقطعة]]/(Table1[[#This Row],[كمية الأنتاج بالقطعة]]+Z412+Y412),"")</f>
        <v>1</v>
      </c>
      <c r="AB412" s="4" t="s">
        <v>50</v>
      </c>
      <c r="AC412" s="51"/>
    </row>
    <row r="413" spans="1:29" s="20" customFormat="1" ht="15.75" hidden="1" customHeight="1">
      <c r="A413" s="50">
        <v>43533</v>
      </c>
      <c r="B413" s="3">
        <v>5203</v>
      </c>
      <c r="C413" s="4" t="str">
        <f>IFERROR(VLOOKUP(B413,المنتجات!$A:$B,2,0),"")</f>
        <v/>
      </c>
      <c r="D413" s="4" t="str">
        <f>IFERROR(VLOOKUP(B413,المنتجات!$A:$C,3,0),"")</f>
        <v/>
      </c>
      <c r="E413" s="5">
        <v>14</v>
      </c>
      <c r="F413" s="4">
        <f>IFERROR(VLOOKUP(E413,العاملين!$A$1:$C$80,2,0),"")</f>
        <v>0</v>
      </c>
      <c r="G413" s="4">
        <f>IFERROR(VLOOKUP(Table1[[#This Row],[كود العامل]],العاملين!$A:$C,3,FALSE),"")</f>
        <v>0</v>
      </c>
      <c r="H413" s="5">
        <v>10</v>
      </c>
      <c r="I413" s="6" t="str">
        <f>IFERROR(VLOOKUP(Table1[[#This Row],[كود الصنف]],المنتجات!$D:$E,2,0),"")</f>
        <v/>
      </c>
      <c r="J413" s="6" t="str">
        <f>IFERROR(VLOOKUP(H413,المنتجات!$D:$G,4,0),"")</f>
        <v/>
      </c>
      <c r="K413" s="7">
        <v>153</v>
      </c>
      <c r="L413" s="7"/>
      <c r="M413" s="8" t="e">
        <f>IF(VLOOKUP(Table1[[#This Row],[كود الصنف]],المنتجات!$D:$K,8,0)=0,"",(VLOOKUP(Table1[[#This Row],[كود الصنف]],المنتجات!$D:$K,8,0)))</f>
        <v>#N/A</v>
      </c>
      <c r="N413" s="7">
        <f>IFERROR((Table1[[#This Row],[كمية الخامات بالكيلو]]/Table1[[#This Row],[وزن القطعة]])-Table1[[#This Row],[كمية الأنتاج بالقطعة]],0)</f>
        <v>0</v>
      </c>
      <c r="O413" s="9" t="s">
        <v>51</v>
      </c>
      <c r="P413" s="26">
        <f>IFERROR(VLOOKUP(Table1[[#This Row],[كود العامل]],العاملين!$A$1:$D$100,4,0),"")</f>
        <v>0</v>
      </c>
      <c r="Q413" s="5">
        <f>IF(Table1[[#This Row],[كود العامل]]&gt;0,60,"")</f>
        <v>60</v>
      </c>
      <c r="R413" s="10">
        <v>60</v>
      </c>
      <c r="S413" s="10">
        <v>10</v>
      </c>
      <c r="T413" s="10">
        <v>280</v>
      </c>
      <c r="U413" s="10"/>
      <c r="V413" s="10">
        <f t="shared" si="6"/>
        <v>410</v>
      </c>
      <c r="W413" s="10">
        <f>IFERROR(Table1[[#This Row],[اجمالى وقت التشغيل بالدقايق]]-Table1[[#This Row],[اجمالى وقت التوقف بالدقيقة]],"0")</f>
        <v>-410</v>
      </c>
      <c r="X413" s="11">
        <f>IFERROR((Table1[[#This Row],[كمية الأنتاج بالقطعة]]*Table1[[#This Row],[الزمن المعيارى لانتاج القطعة الواحدة بالدقيقة]])/W413,0%)</f>
        <v>0</v>
      </c>
      <c r="Y413" s="12"/>
      <c r="Z413" s="4"/>
      <c r="AA413" s="13">
        <f>IFERROR(Table1[[#This Row],[كمية الأنتاج بالقطعة]]/(Table1[[#This Row],[كمية الأنتاج بالقطعة]]+Z413+Y413),"")</f>
        <v>1</v>
      </c>
      <c r="AB413" s="4" t="s">
        <v>50</v>
      </c>
      <c r="AC413" s="51"/>
    </row>
    <row r="414" spans="1:29" s="20" customFormat="1" ht="15.75" hidden="1" customHeight="1">
      <c r="A414" s="50">
        <v>43533</v>
      </c>
      <c r="B414" s="3">
        <v>5210</v>
      </c>
      <c r="C414" s="4" t="str">
        <f>IFERROR(VLOOKUP(B414,المنتجات!$A:$B,2,0),"")</f>
        <v/>
      </c>
      <c r="D414" s="4" t="str">
        <f>IFERROR(VLOOKUP(B414,المنتجات!$A:$C,3,0),"")</f>
        <v/>
      </c>
      <c r="E414" s="5">
        <v>13</v>
      </c>
      <c r="F414" s="4">
        <f>IFERROR(VLOOKUP(E414,العاملين!$A$1:$C$80,2,0),"")</f>
        <v>0</v>
      </c>
      <c r="G414" s="4">
        <f>IFERROR(VLOOKUP(Table1[[#This Row],[كود العامل]],العاملين!$A:$C,3,FALSE),"")</f>
        <v>0</v>
      </c>
      <c r="H414" s="5">
        <v>14</v>
      </c>
      <c r="I414" s="6" t="str">
        <f>IFERROR(VLOOKUP(Table1[[#This Row],[كود الصنف]],المنتجات!$D:$E,2,0),"")</f>
        <v/>
      </c>
      <c r="J414" s="6" t="str">
        <f>IFERROR(VLOOKUP(H414,المنتجات!$D:$G,4,0),"")</f>
        <v/>
      </c>
      <c r="K414" s="7">
        <v>144</v>
      </c>
      <c r="L414" s="7"/>
      <c r="M414" s="8" t="e">
        <f>IF(VLOOKUP(Table1[[#This Row],[كود الصنف]],المنتجات!$D:$K,8,0)=0,"",(VLOOKUP(Table1[[#This Row],[كود الصنف]],المنتجات!$D:$K,8,0)))</f>
        <v>#N/A</v>
      </c>
      <c r="N414" s="7">
        <f>IFERROR((Table1[[#This Row],[كمية الخامات بالكيلو]]/Table1[[#This Row],[وزن القطعة]])-Table1[[#This Row],[كمية الأنتاج بالقطعة]],0)</f>
        <v>0</v>
      </c>
      <c r="O414" s="9" t="s">
        <v>1</v>
      </c>
      <c r="P414" s="26">
        <f>IFERROR(VLOOKUP(Table1[[#This Row],[كود العامل]],العاملين!$A$1:$D$100,4,0),"")</f>
        <v>0</v>
      </c>
      <c r="Q414" s="5">
        <v>60</v>
      </c>
      <c r="R414" s="10"/>
      <c r="S414" s="10">
        <v>10</v>
      </c>
      <c r="T414" s="10">
        <v>10</v>
      </c>
      <c r="U414" s="10"/>
      <c r="V414" s="10">
        <f t="shared" si="6"/>
        <v>80</v>
      </c>
      <c r="W414" s="10">
        <f>IFERROR(Table1[[#This Row],[اجمالى وقت التشغيل بالدقايق]]-Table1[[#This Row],[اجمالى وقت التوقف بالدقيقة]],"0")</f>
        <v>-80</v>
      </c>
      <c r="X414" s="11">
        <f>IFERROR((Table1[[#This Row],[كمية الأنتاج بالقطعة]]*Table1[[#This Row],[الزمن المعيارى لانتاج القطعة الواحدة بالدقيقة]])/W414,0%)</f>
        <v>0</v>
      </c>
      <c r="Y414" s="12"/>
      <c r="Z414" s="4"/>
      <c r="AA414" s="13">
        <f>IFERROR(Table1[[#This Row],[كمية الأنتاج بالقطعة]]/(Table1[[#This Row],[كمية الأنتاج بالقطعة]]+Z414+Y414),"")</f>
        <v>1</v>
      </c>
      <c r="AB414" s="4"/>
      <c r="AC414" s="51"/>
    </row>
    <row r="415" spans="1:29" s="20" customFormat="1" ht="15.75" hidden="1" customHeight="1">
      <c r="A415" s="50">
        <v>43533</v>
      </c>
      <c r="B415" s="3">
        <v>5211</v>
      </c>
      <c r="C415" s="4" t="str">
        <f>IFERROR(VLOOKUP(B415,المنتجات!$A:$B,2,0),"")</f>
        <v/>
      </c>
      <c r="D415" s="4" t="str">
        <f>IFERROR(VLOOKUP(B415,المنتجات!$A:$C,3,0),"")</f>
        <v/>
      </c>
      <c r="E415" s="5">
        <v>13</v>
      </c>
      <c r="F415" s="4">
        <f>IFERROR(VLOOKUP(E415,العاملين!$A$1:$C$80,2,0),"")</f>
        <v>0</v>
      </c>
      <c r="G415" s="4">
        <f>IFERROR(VLOOKUP(Table1[[#This Row],[كود العامل]],العاملين!$A:$C,3,FALSE),"")</f>
        <v>0</v>
      </c>
      <c r="H415" s="5">
        <v>14</v>
      </c>
      <c r="I415" s="6" t="str">
        <f>IFERROR(VLOOKUP(Table1[[#This Row],[كود الصنف]],المنتجات!$D:$E,2,0),"")</f>
        <v/>
      </c>
      <c r="J415" s="6" t="str">
        <f>IFERROR(VLOOKUP(H415,المنتجات!$D:$G,4,0),"")</f>
        <v/>
      </c>
      <c r="K415" s="7">
        <v>152</v>
      </c>
      <c r="L415" s="7"/>
      <c r="M415" s="8" t="e">
        <f>IF(VLOOKUP(Table1[[#This Row],[كود الصنف]],المنتجات!$D:$K,8,0)=0,"",(VLOOKUP(Table1[[#This Row],[كود الصنف]],المنتجات!$D:$K,8,0)))</f>
        <v>#N/A</v>
      </c>
      <c r="N415" s="7">
        <f>IFERROR((Table1[[#This Row],[كمية الخامات بالكيلو]]/Table1[[#This Row],[وزن القطعة]])-Table1[[#This Row],[كمية الأنتاج بالقطعة]],0)</f>
        <v>0</v>
      </c>
      <c r="O415" s="9" t="s">
        <v>1</v>
      </c>
      <c r="P415" s="26">
        <f>IFERROR(VLOOKUP(Table1[[#This Row],[كود العامل]],العاملين!$A$1:$D$100,4,0),"")</f>
        <v>0</v>
      </c>
      <c r="Q415" s="5">
        <v>60</v>
      </c>
      <c r="R415" s="10"/>
      <c r="S415" s="10">
        <v>10</v>
      </c>
      <c r="T415" s="10">
        <v>10</v>
      </c>
      <c r="U415" s="10"/>
      <c r="V415" s="10">
        <f t="shared" si="6"/>
        <v>80</v>
      </c>
      <c r="W415" s="10">
        <f>IFERROR(Table1[[#This Row],[اجمالى وقت التشغيل بالدقايق]]-Table1[[#This Row],[اجمالى وقت التوقف بالدقيقة]],"0")</f>
        <v>-80</v>
      </c>
      <c r="X415" s="11">
        <f>IFERROR((Table1[[#This Row],[كمية الأنتاج بالقطعة]]*Table1[[#This Row],[الزمن المعيارى لانتاج القطعة الواحدة بالدقيقة]])/W415,0%)</f>
        <v>0</v>
      </c>
      <c r="Y415" s="12"/>
      <c r="Z415" s="4"/>
      <c r="AA415" s="13">
        <f>IFERROR(Table1[[#This Row],[كمية الأنتاج بالقطعة]]/(Table1[[#This Row],[كمية الأنتاج بالقطعة]]+Z415+Y415),"")</f>
        <v>1</v>
      </c>
      <c r="AB415" s="4"/>
      <c r="AC415" s="51"/>
    </row>
    <row r="416" spans="1:29" s="20" customFormat="1" ht="15.75" customHeight="1">
      <c r="A416" s="50">
        <v>43533</v>
      </c>
      <c r="B416" s="3">
        <v>5220</v>
      </c>
      <c r="C416" s="4" t="str">
        <f>IFERROR(VLOOKUP(B416,المنتجات!$A:$B,2,0),"")</f>
        <v/>
      </c>
      <c r="D416" s="4" t="str">
        <f>IFERROR(VLOOKUP(B416,المنتجات!$A:$C,3,0),"")</f>
        <v/>
      </c>
      <c r="E416" s="5">
        <v>30</v>
      </c>
      <c r="F416" s="4">
        <f>IFERROR(VLOOKUP(E416,العاملين!$A$1:$C$80,2,0),"")</f>
        <v>0</v>
      </c>
      <c r="G416" s="4">
        <f>IFERROR(VLOOKUP(Table1[[#This Row],[كود العامل]],العاملين!$A:$C,3,FALSE),"")</f>
        <v>0</v>
      </c>
      <c r="H416" s="5"/>
      <c r="I416" s="6" t="str">
        <f>IFERROR(VLOOKUP(Table1[[#This Row],[كود الصنف]],المنتجات!$D:$E,2,0),"")</f>
        <v/>
      </c>
      <c r="J416" s="6" t="str">
        <f>IFERROR(VLOOKUP(H416,المنتجات!$D:$G,4,0),"")</f>
        <v/>
      </c>
      <c r="K416" s="7">
        <v>0</v>
      </c>
      <c r="L416" s="7"/>
      <c r="M416" s="8" t="e">
        <f>IF(VLOOKUP(Table1[[#This Row],[كود الصنف]],المنتجات!$D:$K,8,0)=0,"",(VLOOKUP(Table1[[#This Row],[كود الصنف]],المنتجات!$D:$K,8,0)))</f>
        <v>#N/A</v>
      </c>
      <c r="N416" s="7">
        <f>IFERROR((Table1[[#This Row],[كمية الخامات بالكيلو]]/Table1[[#This Row],[وزن القطعة]])-Table1[[#This Row],[كمية الأنتاج بالقطعة]],0)</f>
        <v>0</v>
      </c>
      <c r="O416" s="9" t="s">
        <v>51</v>
      </c>
      <c r="P416" s="3"/>
      <c r="Q416" s="5"/>
      <c r="R416" s="10"/>
      <c r="S416" s="10"/>
      <c r="T416" s="10"/>
      <c r="U416" s="10"/>
      <c r="V416" s="10">
        <f t="shared" si="6"/>
        <v>0</v>
      </c>
      <c r="W416" s="10">
        <f>IFERROR(Table1[[#This Row],[اجمالى وقت التشغيل بالدقايق]]-Table1[[#This Row],[اجمالى وقت التوقف بالدقيقة]],"0")</f>
        <v>0</v>
      </c>
      <c r="X416" s="11">
        <f>IFERROR((Table1[[#This Row],[كمية الأنتاج بالقطعة]]*Table1[[#This Row],[الزمن المعيارى لانتاج القطعة الواحدة بالدقيقة]])/W416,0%)</f>
        <v>0</v>
      </c>
      <c r="Y416" s="12"/>
      <c r="Z416" s="4"/>
      <c r="AA416" s="13" t="str">
        <f>IFERROR(Table1[[#This Row],[كمية الأنتاج بالقطعة]]/(Table1[[#This Row],[كمية الأنتاج بالقطعة]]+Z416+Y416),"")</f>
        <v/>
      </c>
      <c r="AB416" s="4"/>
      <c r="AC416" s="51"/>
    </row>
    <row r="417" spans="1:29" s="20" customFormat="1" ht="15.75" hidden="1" customHeight="1">
      <c r="A417" s="50">
        <v>43533</v>
      </c>
      <c r="B417" s="3">
        <v>5221</v>
      </c>
      <c r="C417" s="4" t="str">
        <f>IFERROR(VLOOKUP(B417,المنتجات!$A:$B,2,0),"")</f>
        <v/>
      </c>
      <c r="D417" s="4" t="str">
        <f>IFERROR(VLOOKUP(B417,المنتجات!$A:$C,3,0),"")</f>
        <v/>
      </c>
      <c r="E417" s="5">
        <v>41</v>
      </c>
      <c r="F417" s="4">
        <f>IFERROR(VLOOKUP(E417,العاملين!$A$1:$C$80,2,0),"")</f>
        <v>0</v>
      </c>
      <c r="G417" s="4">
        <f>IFERROR(VLOOKUP(Table1[[#This Row],[كود العامل]],العاملين!$A:$C,3,FALSE),"")</f>
        <v>0</v>
      </c>
      <c r="H417" s="5">
        <v>21</v>
      </c>
      <c r="I417" s="6" t="str">
        <f>IFERROR(VLOOKUP(Table1[[#This Row],[كود الصنف]],المنتجات!$D:$E,2,0),"")</f>
        <v/>
      </c>
      <c r="J417" s="6" t="str">
        <f>IFERROR(VLOOKUP(H417,المنتجات!$D:$G,4,0),"")</f>
        <v/>
      </c>
      <c r="K417" s="7">
        <v>2880</v>
      </c>
      <c r="L417" s="7"/>
      <c r="M417" s="8" t="e">
        <f>IF(VLOOKUP(Table1[[#This Row],[كود الصنف]],المنتجات!$D:$K,8,0)=0,"",(VLOOKUP(Table1[[#This Row],[كود الصنف]],المنتجات!$D:$K,8,0)))</f>
        <v>#N/A</v>
      </c>
      <c r="N417" s="7">
        <f>IFERROR((Table1[[#This Row],[كمية الخامات بالكيلو]]/Table1[[#This Row],[وزن القطعة]])-Table1[[#This Row],[كمية الأنتاج بالقطعة]],0)</f>
        <v>0</v>
      </c>
      <c r="O417" s="9" t="s">
        <v>51</v>
      </c>
      <c r="P417" s="26">
        <f>IFERROR(VLOOKUP(Table1[[#This Row],[كود العامل]],العاملين!$A$1:$D$100,4,0),"")</f>
        <v>0</v>
      </c>
      <c r="Q417" s="5">
        <f>IF(Table1[[#This Row],[كود العامل]]&gt;0,60,"")</f>
        <v>60</v>
      </c>
      <c r="R417" s="10">
        <v>60</v>
      </c>
      <c r="S417" s="10">
        <v>10</v>
      </c>
      <c r="T417" s="10">
        <v>30</v>
      </c>
      <c r="U417" s="10"/>
      <c r="V417" s="10">
        <f t="shared" si="6"/>
        <v>160</v>
      </c>
      <c r="W417" s="10">
        <f>IFERROR(Table1[[#This Row],[اجمالى وقت التشغيل بالدقايق]]-Table1[[#This Row],[اجمالى وقت التوقف بالدقيقة]],"0")</f>
        <v>-160</v>
      </c>
      <c r="X417" s="11">
        <f>IFERROR((Table1[[#This Row],[كمية الأنتاج بالقطعة]]*Table1[[#This Row],[الزمن المعيارى لانتاج القطعة الواحدة بالدقيقة]])/W417,0%)</f>
        <v>0</v>
      </c>
      <c r="Y417" s="12"/>
      <c r="Z417" s="4"/>
      <c r="AA417" s="13">
        <f>IFERROR(Table1[[#This Row],[كمية الأنتاج بالقطعة]]/(Table1[[#This Row],[كمية الأنتاج بالقطعة]]+Z417+Y417),"")</f>
        <v>1</v>
      </c>
      <c r="AB417" s="4" t="s">
        <v>50</v>
      </c>
      <c r="AC417" s="51"/>
    </row>
    <row r="418" spans="1:29" s="20" customFormat="1" ht="15.75" hidden="1" customHeight="1">
      <c r="A418" s="50">
        <v>43533</v>
      </c>
      <c r="B418" s="3">
        <v>5221</v>
      </c>
      <c r="C418" s="4" t="str">
        <f>IFERROR(VLOOKUP(B418,المنتجات!$A:$B,2,0),"")</f>
        <v/>
      </c>
      <c r="D418" s="4" t="str">
        <f>IFERROR(VLOOKUP(B418,المنتجات!$A:$C,3,0),"")</f>
        <v/>
      </c>
      <c r="E418" s="5">
        <v>24</v>
      </c>
      <c r="F418" s="4">
        <f>IFERROR(VLOOKUP(E418,العاملين!$A$1:$C$80,2,0),"")</f>
        <v>0</v>
      </c>
      <c r="G418" s="4">
        <f>IFERROR(VLOOKUP(Table1[[#This Row],[كود العامل]],العاملين!$A:$C,3,FALSE),"")</f>
        <v>0</v>
      </c>
      <c r="H418" s="5">
        <v>21</v>
      </c>
      <c r="I418" s="6" t="str">
        <f>IFERROR(VLOOKUP(Table1[[#This Row],[كود الصنف]],المنتجات!$D:$E,2,0),"")</f>
        <v/>
      </c>
      <c r="J418" s="6" t="str">
        <f>IFERROR(VLOOKUP(H418,المنتجات!$D:$G,4,0),"")</f>
        <v/>
      </c>
      <c r="K418" s="7">
        <v>2880</v>
      </c>
      <c r="L418" s="7"/>
      <c r="M418" s="8" t="e">
        <f>IF(VLOOKUP(Table1[[#This Row],[كود الصنف]],المنتجات!$D:$K,8,0)=0,"",(VLOOKUP(Table1[[#This Row],[كود الصنف]],المنتجات!$D:$K,8,0)))</f>
        <v>#N/A</v>
      </c>
      <c r="N418" s="7">
        <f>IFERROR((Table1[[#This Row],[كمية الخامات بالكيلو]]/Table1[[#This Row],[وزن القطعة]])-Table1[[#This Row],[كمية الأنتاج بالقطعة]],0)</f>
        <v>0</v>
      </c>
      <c r="O418" s="9" t="s">
        <v>51</v>
      </c>
      <c r="P418" s="26">
        <f>IFERROR(VLOOKUP(Table1[[#This Row],[كود العامل]],العاملين!$A$1:$D$100,4,0),"")</f>
        <v>0</v>
      </c>
      <c r="Q418" s="5">
        <f>IF(Table1[[#This Row],[كود العامل]]&gt;0,60,"")</f>
        <v>60</v>
      </c>
      <c r="R418" s="10">
        <v>60</v>
      </c>
      <c r="S418" s="10">
        <v>15</v>
      </c>
      <c r="T418" s="10">
        <v>30</v>
      </c>
      <c r="U418" s="10"/>
      <c r="V418" s="10">
        <f t="shared" si="6"/>
        <v>165</v>
      </c>
      <c r="W418" s="10">
        <f>IFERROR(Table1[[#This Row],[اجمالى وقت التشغيل بالدقايق]]-Table1[[#This Row],[اجمالى وقت التوقف بالدقيقة]],"0")</f>
        <v>-165</v>
      </c>
      <c r="X418" s="11">
        <f>IFERROR((Table1[[#This Row],[كمية الأنتاج بالقطعة]]*Table1[[#This Row],[الزمن المعيارى لانتاج القطعة الواحدة بالدقيقة]])/W418,0%)</f>
        <v>0</v>
      </c>
      <c r="Y418" s="12"/>
      <c r="Z418" s="4"/>
      <c r="AA418" s="13">
        <f>IFERROR(Table1[[#This Row],[كمية الأنتاج بالقطعة]]/(Table1[[#This Row],[كمية الأنتاج بالقطعة]]+Z418+Y418),"")</f>
        <v>1</v>
      </c>
      <c r="AB418" s="4" t="s">
        <v>50</v>
      </c>
      <c r="AC418" s="51"/>
    </row>
    <row r="419" spans="1:29" s="20" customFormat="1" ht="15.75" hidden="1" customHeight="1">
      <c r="A419" s="50">
        <v>43533</v>
      </c>
      <c r="B419" s="3">
        <v>5222</v>
      </c>
      <c r="C419" s="4" t="str">
        <f>IFERROR(VLOOKUP(B419,المنتجات!$A:$B,2,0),"")</f>
        <v/>
      </c>
      <c r="D419" s="4" t="str">
        <f>IFERROR(VLOOKUP(B419,المنتجات!$A:$C,3,0),"")</f>
        <v/>
      </c>
      <c r="E419" s="5">
        <v>43</v>
      </c>
      <c r="F419" s="4">
        <f>IFERROR(VLOOKUP(E419,العاملين!$A$1:$C$80,2,0),"")</f>
        <v>0</v>
      </c>
      <c r="G419" s="4">
        <f>IFERROR(VLOOKUP(Table1[[#This Row],[كود العامل]],العاملين!$A:$C,3,FALSE),"")</f>
        <v>0</v>
      </c>
      <c r="H419" s="5">
        <v>21</v>
      </c>
      <c r="I419" s="6" t="str">
        <f>IFERROR(VLOOKUP(Table1[[#This Row],[كود الصنف]],المنتجات!$D:$E,2,0),"")</f>
        <v/>
      </c>
      <c r="J419" s="6" t="str">
        <f>IFERROR(VLOOKUP(H419,المنتجات!$D:$G,4,0),"")</f>
        <v/>
      </c>
      <c r="K419" s="7">
        <v>2880</v>
      </c>
      <c r="L419" s="7"/>
      <c r="M419" s="8" t="e">
        <f>IF(VLOOKUP(Table1[[#This Row],[كود الصنف]],المنتجات!$D:$K,8,0)=0,"",(VLOOKUP(Table1[[#This Row],[كود الصنف]],المنتجات!$D:$K,8,0)))</f>
        <v>#N/A</v>
      </c>
      <c r="N419" s="7">
        <f>IFERROR((Table1[[#This Row],[كمية الخامات بالكيلو]]/Table1[[#This Row],[وزن القطعة]])-Table1[[#This Row],[كمية الأنتاج بالقطعة]],0)</f>
        <v>0</v>
      </c>
      <c r="O419" s="9" t="s">
        <v>51</v>
      </c>
      <c r="P419" s="26">
        <f>IFERROR(VLOOKUP(Table1[[#This Row],[كود العامل]],العاملين!$A$1:$D$100,4,0),"")</f>
        <v>0</v>
      </c>
      <c r="Q419" s="5">
        <f>IF(Table1[[#This Row],[كود العامل]]&gt;0,60,"")</f>
        <v>60</v>
      </c>
      <c r="R419" s="10">
        <v>60</v>
      </c>
      <c r="S419" s="10">
        <v>10</v>
      </c>
      <c r="T419" s="10">
        <v>30</v>
      </c>
      <c r="U419" s="10"/>
      <c r="V419" s="10">
        <f t="shared" si="6"/>
        <v>160</v>
      </c>
      <c r="W419" s="10">
        <f>IFERROR(Table1[[#This Row],[اجمالى وقت التشغيل بالدقايق]]-Table1[[#This Row],[اجمالى وقت التوقف بالدقيقة]],"0")</f>
        <v>-160</v>
      </c>
      <c r="X419" s="11">
        <f>IFERROR((Table1[[#This Row],[كمية الأنتاج بالقطعة]]*Table1[[#This Row],[الزمن المعيارى لانتاج القطعة الواحدة بالدقيقة]])/W419,0%)</f>
        <v>0</v>
      </c>
      <c r="Y419" s="12"/>
      <c r="Z419" s="4"/>
      <c r="AA419" s="13">
        <f>IFERROR(Table1[[#This Row],[كمية الأنتاج بالقطعة]]/(Table1[[#This Row],[كمية الأنتاج بالقطعة]]+Z419+Y419),"")</f>
        <v>1</v>
      </c>
      <c r="AB419" s="4" t="s">
        <v>50</v>
      </c>
      <c r="AC419" s="51"/>
    </row>
    <row r="420" spans="1:29" s="20" customFormat="1" ht="15.75" hidden="1" customHeight="1">
      <c r="A420" s="50">
        <v>43533</v>
      </c>
      <c r="B420" s="3">
        <v>5222</v>
      </c>
      <c r="C420" s="4" t="str">
        <f>IFERROR(VLOOKUP(B420,المنتجات!$A:$B,2,0),"")</f>
        <v/>
      </c>
      <c r="D420" s="4" t="str">
        <f>IFERROR(VLOOKUP(B420,المنتجات!$A:$C,3,0),"")</f>
        <v/>
      </c>
      <c r="E420" s="5">
        <v>6</v>
      </c>
      <c r="F420" s="4">
        <f>IFERROR(VLOOKUP(E420,العاملين!$A$1:$C$80,2,0),"")</f>
        <v>0</v>
      </c>
      <c r="G420" s="4">
        <f>IFERROR(VLOOKUP(Table1[[#This Row],[كود العامل]],العاملين!$A:$C,3,FALSE),"")</f>
        <v>0</v>
      </c>
      <c r="H420" s="5">
        <v>21</v>
      </c>
      <c r="I420" s="6" t="str">
        <f>IFERROR(VLOOKUP(Table1[[#This Row],[كود الصنف]],المنتجات!$D:$E,2,0),"")</f>
        <v/>
      </c>
      <c r="J420" s="6" t="str">
        <f>IFERROR(VLOOKUP(H420,المنتجات!$D:$G,4,0),"")</f>
        <v/>
      </c>
      <c r="K420" s="7">
        <v>2880</v>
      </c>
      <c r="L420" s="7"/>
      <c r="M420" s="8" t="e">
        <f>IF(VLOOKUP(Table1[[#This Row],[كود الصنف]],المنتجات!$D:$K,8,0)=0,"",(VLOOKUP(Table1[[#This Row],[كود الصنف]],المنتجات!$D:$K,8,0)))</f>
        <v>#N/A</v>
      </c>
      <c r="N420" s="7">
        <f>IFERROR((Table1[[#This Row],[كمية الخامات بالكيلو]]/Table1[[#This Row],[وزن القطعة]])-Table1[[#This Row],[كمية الأنتاج بالقطعة]],0)</f>
        <v>0</v>
      </c>
      <c r="O420" s="9" t="s">
        <v>51</v>
      </c>
      <c r="P420" s="26">
        <f>IFERROR(VLOOKUP(Table1[[#This Row],[كود العامل]],العاملين!$A$1:$D$100,4,0),"")</f>
        <v>0</v>
      </c>
      <c r="Q420" s="5">
        <f>IF(Table1[[#This Row],[كود العامل]]&gt;0,60,"")</f>
        <v>60</v>
      </c>
      <c r="R420" s="10">
        <v>60</v>
      </c>
      <c r="S420" s="10">
        <v>15</v>
      </c>
      <c r="T420" s="10">
        <v>30</v>
      </c>
      <c r="U420" s="10"/>
      <c r="V420" s="10">
        <f t="shared" si="6"/>
        <v>165</v>
      </c>
      <c r="W420" s="10">
        <f>IFERROR(Table1[[#This Row],[اجمالى وقت التشغيل بالدقايق]]-Table1[[#This Row],[اجمالى وقت التوقف بالدقيقة]],"0")</f>
        <v>-165</v>
      </c>
      <c r="X420" s="11">
        <f>IFERROR((Table1[[#This Row],[كمية الأنتاج بالقطعة]]*Table1[[#This Row],[الزمن المعيارى لانتاج القطعة الواحدة بالدقيقة]])/W420,0%)</f>
        <v>0</v>
      </c>
      <c r="Y420" s="12"/>
      <c r="Z420" s="4"/>
      <c r="AA420" s="13">
        <f>IFERROR(Table1[[#This Row],[كمية الأنتاج بالقطعة]]/(Table1[[#This Row],[كمية الأنتاج بالقطعة]]+Z420+Y420),"")</f>
        <v>1</v>
      </c>
      <c r="AB420" s="4" t="s">
        <v>50</v>
      </c>
      <c r="AC420" s="51"/>
    </row>
    <row r="421" spans="1:29" s="20" customFormat="1" ht="15.75" hidden="1" customHeight="1">
      <c r="A421" s="50">
        <v>43533</v>
      </c>
      <c r="B421" s="3">
        <v>5230</v>
      </c>
      <c r="C421" s="4" t="str">
        <f>IFERROR(VLOOKUP(B421,المنتجات!$A:$B,2,0),"")</f>
        <v/>
      </c>
      <c r="D421" s="4" t="str">
        <f>IFERROR(VLOOKUP(B421,المنتجات!$A:$C,3,0),"")</f>
        <v/>
      </c>
      <c r="E421" s="5">
        <v>29</v>
      </c>
      <c r="F421" s="4">
        <f>IFERROR(VLOOKUP(E421,العاملين!$A$1:$C$80,2,0),"")</f>
        <v>0</v>
      </c>
      <c r="G421" s="4">
        <f>IFERROR(VLOOKUP(Table1[[#This Row],[كود العامل]],العاملين!$A:$C,3,FALSE),"")</f>
        <v>0</v>
      </c>
      <c r="H421" s="5">
        <v>23</v>
      </c>
      <c r="I421" s="6" t="str">
        <f>IFERROR(VLOOKUP(Table1[[#This Row],[كود الصنف]],المنتجات!$D:$E,2,0),"")</f>
        <v/>
      </c>
      <c r="J421" s="6" t="str">
        <f>IFERROR(VLOOKUP(H421,المنتجات!$D:$G,4,0),"")</f>
        <v/>
      </c>
      <c r="K421" s="7">
        <v>28000</v>
      </c>
      <c r="L421" s="7"/>
      <c r="M421" s="8" t="e">
        <f>IF(VLOOKUP(Table1[[#This Row],[كود الصنف]],المنتجات!$D:$K,8,0)=0,"",(VLOOKUP(Table1[[#This Row],[كود الصنف]],المنتجات!$D:$K,8,0)))</f>
        <v>#N/A</v>
      </c>
      <c r="N421" s="7">
        <f>IFERROR((Table1[[#This Row],[كمية الخامات بالكيلو]]/Table1[[#This Row],[وزن القطعة]])-Table1[[#This Row],[كمية الأنتاج بالقطعة]],0)</f>
        <v>0</v>
      </c>
      <c r="O421" s="9" t="s">
        <v>51</v>
      </c>
      <c r="P421" s="26">
        <f>IFERROR(VLOOKUP(Table1[[#This Row],[كود العامل]],العاملين!$A$1:$D$100,4,0),"")</f>
        <v>0</v>
      </c>
      <c r="Q421" s="5">
        <f>IF(Table1[[#This Row],[كود العامل]]&gt;0,60,"")</f>
        <v>60</v>
      </c>
      <c r="R421" s="10">
        <v>60</v>
      </c>
      <c r="S421" s="10"/>
      <c r="T421" s="10">
        <v>7</v>
      </c>
      <c r="U421" s="10"/>
      <c r="V421" s="10">
        <f t="shared" si="6"/>
        <v>127</v>
      </c>
      <c r="W421" s="10">
        <f>IFERROR(Table1[[#This Row],[اجمالى وقت التشغيل بالدقايق]]-Table1[[#This Row],[اجمالى وقت التوقف بالدقيقة]],"0")</f>
        <v>-127</v>
      </c>
      <c r="X421" s="11">
        <f>IFERROR((Table1[[#This Row],[كمية الأنتاج بالقطعة]]*Table1[[#This Row],[الزمن المعيارى لانتاج القطعة الواحدة بالدقيقة]])/W421,0%)</f>
        <v>0</v>
      </c>
      <c r="Y421" s="12"/>
      <c r="Z421" s="4"/>
      <c r="AA421" s="13">
        <f>IFERROR(Table1[[#This Row],[كمية الأنتاج بالقطعة]]/(Table1[[#This Row],[كمية الأنتاج بالقطعة]]+Z421+Y421),"")</f>
        <v>1</v>
      </c>
      <c r="AB421" s="4" t="s">
        <v>50</v>
      </c>
      <c r="AC421" s="51"/>
    </row>
    <row r="422" spans="1:29" s="20" customFormat="1" ht="15.75" hidden="1" customHeight="1">
      <c r="A422" s="50">
        <v>43533</v>
      </c>
      <c r="B422" s="3">
        <v>5230</v>
      </c>
      <c r="C422" s="4" t="str">
        <f>IFERROR(VLOOKUP(B422,المنتجات!$A:$B,2,0),"")</f>
        <v/>
      </c>
      <c r="D422" s="4" t="str">
        <f>IFERROR(VLOOKUP(B422,المنتجات!$A:$C,3,0),"")</f>
        <v/>
      </c>
      <c r="E422" s="5">
        <v>23</v>
      </c>
      <c r="F422" s="4">
        <f>IFERROR(VLOOKUP(E422,العاملين!$A$1:$C$80,2,0),"")</f>
        <v>0</v>
      </c>
      <c r="G422" s="4">
        <f>IFERROR(VLOOKUP(Table1[[#This Row],[كود العامل]],العاملين!$A:$C,3,FALSE),"")</f>
        <v>0</v>
      </c>
      <c r="H422" s="5">
        <v>23</v>
      </c>
      <c r="I422" s="6" t="str">
        <f>IFERROR(VLOOKUP(Table1[[#This Row],[كود الصنف]],المنتجات!$D:$E,2,0),"")</f>
        <v/>
      </c>
      <c r="J422" s="6" t="str">
        <f>IFERROR(VLOOKUP(H422,المنتجات!$D:$G,4,0),"")</f>
        <v/>
      </c>
      <c r="K422" s="7">
        <v>28000</v>
      </c>
      <c r="L422" s="7"/>
      <c r="M422" s="8" t="e">
        <f>IF(VLOOKUP(Table1[[#This Row],[كود الصنف]],المنتجات!$D:$K,8,0)=0,"",(VLOOKUP(Table1[[#This Row],[كود الصنف]],المنتجات!$D:$K,8,0)))</f>
        <v>#N/A</v>
      </c>
      <c r="N422" s="7">
        <f>IFERROR((Table1[[#This Row],[كمية الخامات بالكيلو]]/Table1[[#This Row],[وزن القطعة]])-Table1[[#This Row],[كمية الأنتاج بالقطعة]],0)</f>
        <v>0</v>
      </c>
      <c r="O422" s="9" t="s">
        <v>51</v>
      </c>
      <c r="P422" s="26">
        <f>IFERROR(VLOOKUP(Table1[[#This Row],[كود العامل]],العاملين!$A$1:$D$100,4,0),"")</f>
        <v>0</v>
      </c>
      <c r="Q422" s="5">
        <f>IF(Table1[[#This Row],[كود العامل]]&gt;0,60,"")</f>
        <v>60</v>
      </c>
      <c r="R422" s="10">
        <v>60</v>
      </c>
      <c r="S422" s="10"/>
      <c r="T422" s="10">
        <v>7</v>
      </c>
      <c r="U422" s="10"/>
      <c r="V422" s="10">
        <f t="shared" si="6"/>
        <v>127</v>
      </c>
      <c r="W422" s="10">
        <f>IFERROR(Table1[[#This Row],[اجمالى وقت التشغيل بالدقايق]]-Table1[[#This Row],[اجمالى وقت التوقف بالدقيقة]],"0")</f>
        <v>-127</v>
      </c>
      <c r="X422" s="11">
        <f>IFERROR((Table1[[#This Row],[كمية الأنتاج بالقطعة]]*Table1[[#This Row],[الزمن المعيارى لانتاج القطعة الواحدة بالدقيقة]])/W422,0%)</f>
        <v>0</v>
      </c>
      <c r="Y422" s="12"/>
      <c r="Z422" s="4"/>
      <c r="AA422" s="13">
        <f>IFERROR(Table1[[#This Row],[كمية الأنتاج بالقطعة]]/(Table1[[#This Row],[كمية الأنتاج بالقطعة]]+Z422+Y422),"")</f>
        <v>1</v>
      </c>
      <c r="AB422" s="4" t="s">
        <v>50</v>
      </c>
      <c r="AC422" s="51"/>
    </row>
    <row r="423" spans="1:29" s="20" customFormat="1" ht="15.75" hidden="1" customHeight="1">
      <c r="A423" s="50">
        <v>43533</v>
      </c>
      <c r="B423" s="3">
        <v>5231</v>
      </c>
      <c r="C423" s="4" t="str">
        <f>IFERROR(VLOOKUP(B423,المنتجات!$A:$B,2,0),"")</f>
        <v/>
      </c>
      <c r="D423" s="4" t="str">
        <f>IFERROR(VLOOKUP(B423,المنتجات!$A:$C,3,0),"")</f>
        <v/>
      </c>
      <c r="E423" s="5">
        <v>45</v>
      </c>
      <c r="F423" s="4">
        <f>IFERROR(VLOOKUP(E423,العاملين!$A$1:$C$80,2,0),"")</f>
        <v>0</v>
      </c>
      <c r="G423" s="4">
        <f>IFERROR(VLOOKUP(Table1[[#This Row],[كود العامل]],العاملين!$A:$C,3,FALSE),"")</f>
        <v>0</v>
      </c>
      <c r="H423" s="5">
        <v>33</v>
      </c>
      <c r="I423" s="6" t="str">
        <f>IFERROR(VLOOKUP(Table1[[#This Row],[كود الصنف]],المنتجات!$D:$E,2,0),"")</f>
        <v/>
      </c>
      <c r="J423" s="6" t="str">
        <f>IFERROR(VLOOKUP(H423,المنتجات!$D:$G,4,0),"")</f>
        <v/>
      </c>
      <c r="K423" s="7">
        <v>24000</v>
      </c>
      <c r="L423" s="7"/>
      <c r="M423" s="8" t="e">
        <f>IF(VLOOKUP(Table1[[#This Row],[كود الصنف]],المنتجات!$D:$K,8,0)=0,"",(VLOOKUP(Table1[[#This Row],[كود الصنف]],المنتجات!$D:$K,8,0)))</f>
        <v>#N/A</v>
      </c>
      <c r="N423" s="7">
        <f>IFERROR((Table1[[#This Row],[كمية الخامات بالكيلو]]/Table1[[#This Row],[وزن القطعة]])-Table1[[#This Row],[كمية الأنتاج بالقطعة]],0)</f>
        <v>0</v>
      </c>
      <c r="O423" s="9" t="s">
        <v>51</v>
      </c>
      <c r="P423" s="26">
        <f>IFERROR(VLOOKUP(Table1[[#This Row],[كود العامل]],العاملين!$A$1:$D$100,4,0),"")</f>
        <v>0</v>
      </c>
      <c r="Q423" s="5">
        <f>IF(Table1[[#This Row],[كود العامل]]&gt;0,60,"")</f>
        <v>60</v>
      </c>
      <c r="R423" s="10">
        <v>60</v>
      </c>
      <c r="S423" s="10">
        <v>10</v>
      </c>
      <c r="T423" s="10">
        <v>10</v>
      </c>
      <c r="U423" s="10"/>
      <c r="V423" s="10">
        <f t="shared" si="6"/>
        <v>140</v>
      </c>
      <c r="W423" s="10">
        <f>IFERROR(Table1[[#This Row],[اجمالى وقت التشغيل بالدقايق]]-Table1[[#This Row],[اجمالى وقت التوقف بالدقيقة]],"0")</f>
        <v>-140</v>
      </c>
      <c r="X423" s="11">
        <f>IFERROR((Table1[[#This Row],[كمية الأنتاج بالقطعة]]*Table1[[#This Row],[الزمن المعيارى لانتاج القطعة الواحدة بالدقيقة]])/W423,0%)</f>
        <v>0</v>
      </c>
      <c r="Y423" s="12"/>
      <c r="Z423" s="4"/>
      <c r="AA423" s="13">
        <f>IFERROR(Table1[[#This Row],[كمية الأنتاج بالقطعة]]/(Table1[[#This Row],[كمية الأنتاج بالقطعة]]+Z423+Y423),"")</f>
        <v>1</v>
      </c>
      <c r="AB423" s="4" t="s">
        <v>50</v>
      </c>
      <c r="AC423" s="51"/>
    </row>
    <row r="424" spans="1:29" s="20" customFormat="1" ht="15.75" hidden="1" customHeight="1">
      <c r="A424" s="50">
        <v>43533</v>
      </c>
      <c r="B424" s="3">
        <v>5231</v>
      </c>
      <c r="C424" s="4" t="str">
        <f>IFERROR(VLOOKUP(B424,المنتجات!$A:$B,2,0),"")</f>
        <v/>
      </c>
      <c r="D424" s="4" t="str">
        <f>IFERROR(VLOOKUP(B424,المنتجات!$A:$C,3,0),"")</f>
        <v/>
      </c>
      <c r="E424" s="5">
        <v>26</v>
      </c>
      <c r="F424" s="4">
        <f>IFERROR(VLOOKUP(E424,العاملين!$A$1:$C$80,2,0),"")</f>
        <v>0</v>
      </c>
      <c r="G424" s="4">
        <f>IFERROR(VLOOKUP(Table1[[#This Row],[كود العامل]],العاملين!$A:$C,3,FALSE),"")</f>
        <v>0</v>
      </c>
      <c r="H424" s="5">
        <v>33</v>
      </c>
      <c r="I424" s="6" t="str">
        <f>IFERROR(VLOOKUP(Table1[[#This Row],[كود الصنف]],المنتجات!$D:$E,2,0),"")</f>
        <v/>
      </c>
      <c r="J424" s="6" t="str">
        <f>IFERROR(VLOOKUP(H424,المنتجات!$D:$G,4,0),"")</f>
        <v/>
      </c>
      <c r="K424" s="7">
        <v>24000</v>
      </c>
      <c r="L424" s="7"/>
      <c r="M424" s="8" t="e">
        <f>IF(VLOOKUP(Table1[[#This Row],[كود الصنف]],المنتجات!$D:$K,8,0)=0,"",(VLOOKUP(Table1[[#This Row],[كود الصنف]],المنتجات!$D:$K,8,0)))</f>
        <v>#N/A</v>
      </c>
      <c r="N424" s="7">
        <f>IFERROR((Table1[[#This Row],[كمية الخامات بالكيلو]]/Table1[[#This Row],[وزن القطعة]])-Table1[[#This Row],[كمية الأنتاج بالقطعة]],0)</f>
        <v>0</v>
      </c>
      <c r="O424" s="9" t="s">
        <v>51</v>
      </c>
      <c r="P424" s="26">
        <f>IFERROR(VLOOKUP(Table1[[#This Row],[كود العامل]],العاملين!$A$1:$D$100,4,0),"")</f>
        <v>0</v>
      </c>
      <c r="Q424" s="5">
        <f>IF(Table1[[#This Row],[كود العامل]]&gt;0,60,"")</f>
        <v>60</v>
      </c>
      <c r="R424" s="10">
        <v>60</v>
      </c>
      <c r="S424" s="10">
        <v>10</v>
      </c>
      <c r="T424" s="10">
        <v>10</v>
      </c>
      <c r="U424" s="10"/>
      <c r="V424" s="10">
        <f t="shared" si="6"/>
        <v>140</v>
      </c>
      <c r="W424" s="10">
        <f>IFERROR(Table1[[#This Row],[اجمالى وقت التشغيل بالدقايق]]-Table1[[#This Row],[اجمالى وقت التوقف بالدقيقة]],"0")</f>
        <v>-140</v>
      </c>
      <c r="X424" s="11">
        <f>IFERROR((Table1[[#This Row],[كمية الأنتاج بالقطعة]]*Table1[[#This Row],[الزمن المعيارى لانتاج القطعة الواحدة بالدقيقة]])/W424,0%)</f>
        <v>0</v>
      </c>
      <c r="Y424" s="12"/>
      <c r="Z424" s="4"/>
      <c r="AA424" s="13">
        <f>IFERROR(Table1[[#This Row],[كمية الأنتاج بالقطعة]]/(Table1[[#This Row],[كمية الأنتاج بالقطعة]]+Z424+Y424),"")</f>
        <v>1</v>
      </c>
      <c r="AB424" s="4" t="s">
        <v>50</v>
      </c>
      <c r="AC424" s="51"/>
    </row>
    <row r="425" spans="1:29" s="20" customFormat="1" ht="15.75" hidden="1" customHeight="1">
      <c r="A425" s="50">
        <v>43533</v>
      </c>
      <c r="B425" s="3">
        <v>5231</v>
      </c>
      <c r="C425" s="4" t="str">
        <f>IFERROR(VLOOKUP(B425,المنتجات!$A:$B,2,0),"")</f>
        <v/>
      </c>
      <c r="D425" s="4" t="str">
        <f>IFERROR(VLOOKUP(B425,المنتجات!$A:$C,3,0),"")</f>
        <v/>
      </c>
      <c r="E425" s="5">
        <v>37</v>
      </c>
      <c r="F425" s="4">
        <f>IFERROR(VLOOKUP(E425,العاملين!$A$1:$C$80,2,0),"")</f>
        <v>0</v>
      </c>
      <c r="G425" s="4">
        <f>IFERROR(VLOOKUP(Table1[[#This Row],[كود العامل]],العاملين!$A:$C,3,FALSE),"")</f>
        <v>0</v>
      </c>
      <c r="H425" s="5">
        <v>33</v>
      </c>
      <c r="I425" s="6" t="str">
        <f>IFERROR(VLOOKUP(Table1[[#This Row],[كود الصنف]],المنتجات!$D:$E,2,0),"")</f>
        <v/>
      </c>
      <c r="J425" s="6" t="str">
        <f>IFERROR(VLOOKUP(H425,المنتجات!$D:$G,4,0),"")</f>
        <v/>
      </c>
      <c r="K425" s="7">
        <v>24000</v>
      </c>
      <c r="L425" s="7"/>
      <c r="M425" s="8" t="e">
        <f>IF(VLOOKUP(Table1[[#This Row],[كود الصنف]],المنتجات!$D:$K,8,0)=0,"",(VLOOKUP(Table1[[#This Row],[كود الصنف]],المنتجات!$D:$K,8,0)))</f>
        <v>#N/A</v>
      </c>
      <c r="N425" s="7">
        <f>IFERROR((Table1[[#This Row],[كمية الخامات بالكيلو]]/Table1[[#This Row],[وزن القطعة]])-Table1[[#This Row],[كمية الأنتاج بالقطعة]],0)</f>
        <v>0</v>
      </c>
      <c r="O425" s="9" t="s">
        <v>51</v>
      </c>
      <c r="P425" s="26">
        <f>IFERROR(VLOOKUP(Table1[[#This Row],[كود العامل]],العاملين!$A$1:$D$100,4,0),"")</f>
        <v>0</v>
      </c>
      <c r="Q425" s="5">
        <f>IF(Table1[[#This Row],[كود العامل]]&gt;0,60,"")</f>
        <v>60</v>
      </c>
      <c r="R425" s="10">
        <v>60</v>
      </c>
      <c r="S425" s="10">
        <v>10</v>
      </c>
      <c r="T425" s="10">
        <v>10</v>
      </c>
      <c r="U425" s="10"/>
      <c r="V425" s="10">
        <f t="shared" si="6"/>
        <v>140</v>
      </c>
      <c r="W425" s="10">
        <f>IFERROR(Table1[[#This Row],[اجمالى وقت التشغيل بالدقايق]]-Table1[[#This Row],[اجمالى وقت التوقف بالدقيقة]],"0")</f>
        <v>-140</v>
      </c>
      <c r="X425" s="11">
        <f>IFERROR((Table1[[#This Row],[كمية الأنتاج بالقطعة]]*Table1[[#This Row],[الزمن المعيارى لانتاج القطعة الواحدة بالدقيقة]])/W425,0%)</f>
        <v>0</v>
      </c>
      <c r="Y425" s="12"/>
      <c r="Z425" s="4"/>
      <c r="AA425" s="13">
        <f>IFERROR(Table1[[#This Row],[كمية الأنتاج بالقطعة]]/(Table1[[#This Row],[كمية الأنتاج بالقطعة]]+Z425+Y425),"")</f>
        <v>1</v>
      </c>
      <c r="AB425" s="4" t="s">
        <v>50</v>
      </c>
      <c r="AC425" s="51"/>
    </row>
    <row r="426" spans="1:29" s="20" customFormat="1" ht="15.75" hidden="1" customHeight="1">
      <c r="A426" s="50">
        <v>43533</v>
      </c>
      <c r="B426" s="3">
        <v>5240</v>
      </c>
      <c r="C426" s="4" t="str">
        <f>IFERROR(VLOOKUP(B426,المنتجات!$A:$B,2,0),"")</f>
        <v/>
      </c>
      <c r="D426" s="4" t="str">
        <f>IFERROR(VLOOKUP(B426,المنتجات!$A:$C,3,0),"")</f>
        <v/>
      </c>
      <c r="E426" s="5">
        <v>27</v>
      </c>
      <c r="F426" s="4">
        <f>IFERROR(VLOOKUP(E426,العاملين!$A$1:$C$80,2,0),"")</f>
        <v>0</v>
      </c>
      <c r="G426" s="4">
        <f>IFERROR(VLOOKUP(Table1[[#This Row],[كود العامل]],العاملين!$A:$C,3,FALSE),"")</f>
        <v>0</v>
      </c>
      <c r="H426" s="5">
        <v>39</v>
      </c>
      <c r="I426" s="6" t="str">
        <f>IFERROR(VLOOKUP(Table1[[#This Row],[كود الصنف]],المنتجات!$D:$E,2,0),"")</f>
        <v/>
      </c>
      <c r="J426" s="6" t="str">
        <f>IFERROR(VLOOKUP(H426,المنتجات!$D:$G,4,0),"")</f>
        <v/>
      </c>
      <c r="K426" s="7">
        <v>10000</v>
      </c>
      <c r="L426" s="7"/>
      <c r="M426" s="8" t="e">
        <f>IF(VLOOKUP(Table1[[#This Row],[كود الصنف]],المنتجات!$D:$K,8,0)=0,"",(VLOOKUP(Table1[[#This Row],[كود الصنف]],المنتجات!$D:$K,8,0)))</f>
        <v>#N/A</v>
      </c>
      <c r="N426" s="7">
        <f>IFERROR((Table1[[#This Row],[كمية الخامات بالكيلو]]/Table1[[#This Row],[وزن القطعة]])-Table1[[#This Row],[كمية الأنتاج بالقطعة]],0)</f>
        <v>0</v>
      </c>
      <c r="O426" s="9" t="s">
        <v>51</v>
      </c>
      <c r="P426" s="26">
        <f>IFERROR(VLOOKUP(Table1[[#This Row],[كود العامل]],العاملين!$A$1:$D$100,4,0),"")</f>
        <v>0</v>
      </c>
      <c r="Q426" s="5">
        <f>IF(Table1[[#This Row],[كود العامل]]&gt;0,60,"")</f>
        <v>60</v>
      </c>
      <c r="R426" s="10">
        <v>60</v>
      </c>
      <c r="S426" s="10"/>
      <c r="T426" s="10">
        <v>10</v>
      </c>
      <c r="U426" s="10"/>
      <c r="V426" s="10">
        <f t="shared" si="6"/>
        <v>130</v>
      </c>
      <c r="W426" s="10">
        <f>IFERROR(Table1[[#This Row],[اجمالى وقت التشغيل بالدقايق]]-Table1[[#This Row],[اجمالى وقت التوقف بالدقيقة]],"0")</f>
        <v>-130</v>
      </c>
      <c r="X426" s="11">
        <f>IFERROR((Table1[[#This Row],[كمية الأنتاج بالقطعة]]*Table1[[#This Row],[الزمن المعيارى لانتاج القطعة الواحدة بالدقيقة]])/W426,0%)</f>
        <v>0</v>
      </c>
      <c r="Y426" s="12"/>
      <c r="Z426" s="4"/>
      <c r="AA426" s="13">
        <f>IFERROR(Table1[[#This Row],[كمية الأنتاج بالقطعة]]/(Table1[[#This Row],[كمية الأنتاج بالقطعة]]+Z426+Y426),"")</f>
        <v>1</v>
      </c>
      <c r="AB426" s="4" t="s">
        <v>50</v>
      </c>
      <c r="AC426" s="51"/>
    </row>
    <row r="427" spans="1:29" s="20" customFormat="1" ht="15.75" hidden="1" customHeight="1">
      <c r="A427" s="50">
        <v>43533</v>
      </c>
      <c r="B427" s="3">
        <v>5240</v>
      </c>
      <c r="C427" s="4" t="str">
        <f>IFERROR(VLOOKUP(B427,المنتجات!$A:$B,2,0),"")</f>
        <v/>
      </c>
      <c r="D427" s="4" t="str">
        <f>IFERROR(VLOOKUP(B427,المنتجات!$A:$C,3,0),"")</f>
        <v/>
      </c>
      <c r="E427" s="5">
        <v>36</v>
      </c>
      <c r="F427" s="4">
        <f>IFERROR(VLOOKUP(E427,العاملين!$A$1:$C$80,2,0),"")</f>
        <v>0</v>
      </c>
      <c r="G427" s="4">
        <f>IFERROR(VLOOKUP(Table1[[#This Row],[كود العامل]],العاملين!$A:$C,3,FALSE),"")</f>
        <v>0</v>
      </c>
      <c r="H427" s="5">
        <v>39</v>
      </c>
      <c r="I427" s="6" t="str">
        <f>IFERROR(VLOOKUP(Table1[[#This Row],[كود الصنف]],المنتجات!$D:$E,2,0),"")</f>
        <v/>
      </c>
      <c r="J427" s="6" t="str">
        <f>IFERROR(VLOOKUP(H427,المنتجات!$D:$G,4,0),"")</f>
        <v/>
      </c>
      <c r="K427" s="7">
        <v>7500</v>
      </c>
      <c r="L427" s="7"/>
      <c r="M427" s="8" t="e">
        <f>IF(VLOOKUP(Table1[[#This Row],[كود الصنف]],المنتجات!$D:$K,8,0)=0,"",(VLOOKUP(Table1[[#This Row],[كود الصنف]],المنتجات!$D:$K,8,0)))</f>
        <v>#N/A</v>
      </c>
      <c r="N427" s="7">
        <f>IFERROR((Table1[[#This Row],[كمية الخامات بالكيلو]]/Table1[[#This Row],[وزن القطعة]])-Table1[[#This Row],[كمية الأنتاج بالقطعة]],0)</f>
        <v>0</v>
      </c>
      <c r="O427" s="9" t="s">
        <v>51</v>
      </c>
      <c r="P427" s="26">
        <f>IFERROR(VLOOKUP(Table1[[#This Row],[كود العامل]],العاملين!$A$1:$D$100,4,0),"")</f>
        <v>0</v>
      </c>
      <c r="Q427" s="5">
        <f>IF(Table1[[#This Row],[كود العامل]]&gt;0,60,"")</f>
        <v>60</v>
      </c>
      <c r="R427" s="10">
        <v>60</v>
      </c>
      <c r="S427" s="10">
        <v>10</v>
      </c>
      <c r="T427" s="10">
        <v>10</v>
      </c>
      <c r="U427" s="10"/>
      <c r="V427" s="10">
        <f t="shared" si="6"/>
        <v>140</v>
      </c>
      <c r="W427" s="10">
        <f>IFERROR(Table1[[#This Row],[اجمالى وقت التشغيل بالدقايق]]-Table1[[#This Row],[اجمالى وقت التوقف بالدقيقة]],"0")</f>
        <v>-140</v>
      </c>
      <c r="X427" s="11">
        <f>IFERROR((Table1[[#This Row],[كمية الأنتاج بالقطعة]]*Table1[[#This Row],[الزمن المعيارى لانتاج القطعة الواحدة بالدقيقة]])/W427,0%)</f>
        <v>0</v>
      </c>
      <c r="Y427" s="12"/>
      <c r="Z427" s="4"/>
      <c r="AA427" s="13">
        <f>IFERROR(Table1[[#This Row],[كمية الأنتاج بالقطعة]]/(Table1[[#This Row],[كمية الأنتاج بالقطعة]]+Z427+Y427),"")</f>
        <v>1</v>
      </c>
      <c r="AB427" s="4"/>
      <c r="AC427" s="51"/>
    </row>
    <row r="428" spans="1:29" s="20" customFormat="1" ht="15.75" hidden="1" customHeight="1">
      <c r="A428" s="50">
        <v>43533</v>
      </c>
      <c r="B428" s="3">
        <v>5240</v>
      </c>
      <c r="C428" s="4" t="str">
        <f>IFERROR(VLOOKUP(B428,المنتجات!$A:$B,2,0),"")</f>
        <v/>
      </c>
      <c r="D428" s="4" t="str">
        <f>IFERROR(VLOOKUP(B428,المنتجات!$A:$C,3,0),"")</f>
        <v/>
      </c>
      <c r="E428" s="5">
        <v>22</v>
      </c>
      <c r="F428" s="4">
        <f>IFERROR(VLOOKUP(E428,العاملين!$A$1:$C$80,2,0),"")</f>
        <v>0</v>
      </c>
      <c r="G428" s="4">
        <f>IFERROR(VLOOKUP(Table1[[#This Row],[كود العامل]],العاملين!$A:$C,3,FALSE),"")</f>
        <v>0</v>
      </c>
      <c r="H428" s="5">
        <v>39</v>
      </c>
      <c r="I428" s="6" t="str">
        <f>IFERROR(VLOOKUP(Table1[[#This Row],[كود الصنف]],المنتجات!$D:$E,2,0),"")</f>
        <v/>
      </c>
      <c r="J428" s="6" t="str">
        <f>IFERROR(VLOOKUP(H428,المنتجات!$D:$G,4,0),"")</f>
        <v/>
      </c>
      <c r="K428" s="7">
        <v>2500</v>
      </c>
      <c r="L428" s="7"/>
      <c r="M428" s="8" t="e">
        <f>IF(VLOOKUP(Table1[[#This Row],[كود الصنف]],المنتجات!$D:$K,8,0)=0,"",(VLOOKUP(Table1[[#This Row],[كود الصنف]],المنتجات!$D:$K,8,0)))</f>
        <v>#N/A</v>
      </c>
      <c r="N428" s="7">
        <f>IFERROR((Table1[[#This Row],[كمية الخامات بالكيلو]]/Table1[[#This Row],[وزن القطعة]])-Table1[[#This Row],[كمية الأنتاج بالقطعة]],0)</f>
        <v>0</v>
      </c>
      <c r="O428" s="9" t="s">
        <v>51</v>
      </c>
      <c r="P428" s="3">
        <v>300</v>
      </c>
      <c r="Q428" s="5">
        <v>30</v>
      </c>
      <c r="R428" s="10">
        <v>60</v>
      </c>
      <c r="S428" s="10">
        <v>10</v>
      </c>
      <c r="T428" s="10">
        <v>10</v>
      </c>
      <c r="U428" s="10"/>
      <c r="V428" s="10">
        <f t="shared" si="6"/>
        <v>110</v>
      </c>
      <c r="W428" s="10">
        <f>IFERROR(Table1[[#This Row],[اجمالى وقت التشغيل بالدقايق]]-Table1[[#This Row],[اجمالى وقت التوقف بالدقيقة]],"0")</f>
        <v>190</v>
      </c>
      <c r="X428" s="11">
        <f>IFERROR((Table1[[#This Row],[كمية الأنتاج بالقطعة]]*Table1[[#This Row],[الزمن المعيارى لانتاج القطعة الواحدة بالدقيقة]])/W428,0%)</f>
        <v>0</v>
      </c>
      <c r="Y428" s="12"/>
      <c r="Z428" s="4"/>
      <c r="AA428" s="13">
        <f>IFERROR(Table1[[#This Row],[كمية الأنتاج بالقطعة]]/(Table1[[#This Row],[كمية الأنتاج بالقطعة]]+Z428+Y428),"")</f>
        <v>1</v>
      </c>
      <c r="AB428" s="4" t="s">
        <v>50</v>
      </c>
      <c r="AC428" s="51"/>
    </row>
    <row r="429" spans="1:29" s="20" customFormat="1" ht="15.75" hidden="1" customHeight="1">
      <c r="A429" s="50">
        <v>43533</v>
      </c>
      <c r="B429" s="3">
        <v>5260</v>
      </c>
      <c r="C429" s="4" t="str">
        <f>IFERROR(VLOOKUP(B429,المنتجات!$A:$B,2,0),"")</f>
        <v/>
      </c>
      <c r="D429" s="4" t="str">
        <f>IFERROR(VLOOKUP(B429,المنتجات!$A:$C,3,0),"")</f>
        <v/>
      </c>
      <c r="E429" s="5">
        <v>25</v>
      </c>
      <c r="F429" s="4">
        <f>IFERROR(VLOOKUP(E429,العاملين!$A$1:$C$80,2,0),"")</f>
        <v>0</v>
      </c>
      <c r="G429" s="4">
        <f>IFERROR(VLOOKUP(Table1[[#This Row],[كود العامل]],العاملين!$A:$C,3,FALSE),"")</f>
        <v>0</v>
      </c>
      <c r="H429" s="5">
        <v>45</v>
      </c>
      <c r="I429" s="6" t="str">
        <f>IFERROR(VLOOKUP(Table1[[#This Row],[كود الصنف]],المنتجات!$D:$E,2,0),"")</f>
        <v/>
      </c>
      <c r="J429" s="6" t="str">
        <f>IFERROR(VLOOKUP(H429,المنتجات!$D:$G,4,0),"")</f>
        <v/>
      </c>
      <c r="K429" s="7">
        <v>5000</v>
      </c>
      <c r="L429" s="7"/>
      <c r="M429" s="8" t="e">
        <f>IF(VLOOKUP(Table1[[#This Row],[كود الصنف]],المنتجات!$D:$K,8,0)=0,"",(VLOOKUP(Table1[[#This Row],[كود الصنف]],المنتجات!$D:$K,8,0)))</f>
        <v>#N/A</v>
      </c>
      <c r="N429" s="7">
        <f>IFERROR((Table1[[#This Row],[كمية الخامات بالكيلو]]/Table1[[#This Row],[وزن القطعة]])-Table1[[#This Row],[كمية الأنتاج بالقطعة]],0)</f>
        <v>0</v>
      </c>
      <c r="O429" s="9" t="s">
        <v>51</v>
      </c>
      <c r="P429" s="3">
        <v>200</v>
      </c>
      <c r="Q429" s="5">
        <v>20</v>
      </c>
      <c r="R429" s="10"/>
      <c r="S429" s="10"/>
      <c r="T429" s="10"/>
      <c r="U429" s="10"/>
      <c r="V429" s="10">
        <f t="shared" si="6"/>
        <v>20</v>
      </c>
      <c r="W429" s="10">
        <f>IFERROR(Table1[[#This Row],[اجمالى وقت التشغيل بالدقايق]]-Table1[[#This Row],[اجمالى وقت التوقف بالدقيقة]],"0")</f>
        <v>180</v>
      </c>
      <c r="X429" s="11">
        <f>IFERROR((Table1[[#This Row],[كمية الأنتاج بالقطعة]]*Table1[[#This Row],[الزمن المعيارى لانتاج القطعة الواحدة بالدقيقة]])/W429,0%)</f>
        <v>0</v>
      </c>
      <c r="Y429" s="12"/>
      <c r="Z429" s="4"/>
      <c r="AA429" s="13">
        <f>IFERROR(Table1[[#This Row],[كمية الأنتاج بالقطعة]]/(Table1[[#This Row],[كمية الأنتاج بالقطعة]]+Z429+Y429),"")</f>
        <v>1</v>
      </c>
      <c r="AB429" s="4"/>
      <c r="AC429" s="51"/>
    </row>
    <row r="430" spans="1:29" s="20" customFormat="1" ht="15.75" hidden="1" customHeight="1">
      <c r="A430" s="50">
        <v>43533</v>
      </c>
      <c r="B430" s="3">
        <v>5260</v>
      </c>
      <c r="C430" s="4" t="str">
        <f>IFERROR(VLOOKUP(B430,المنتجات!$A:$B,2,0),"")</f>
        <v/>
      </c>
      <c r="D430" s="4" t="str">
        <f>IFERROR(VLOOKUP(B430,المنتجات!$A:$C,3,0),"")</f>
        <v/>
      </c>
      <c r="E430" s="5">
        <v>38</v>
      </c>
      <c r="F430" s="4">
        <f>IFERROR(VLOOKUP(E430,العاملين!$A$1:$C$80,2,0),"")</f>
        <v>0</v>
      </c>
      <c r="G430" s="4">
        <f>IFERROR(VLOOKUP(Table1[[#This Row],[كود العامل]],العاملين!$A:$C,3,FALSE),"")</f>
        <v>0</v>
      </c>
      <c r="H430" s="5">
        <v>45</v>
      </c>
      <c r="I430" s="6" t="str">
        <f>IFERROR(VLOOKUP(Table1[[#This Row],[كود الصنف]],المنتجات!$D:$E,2,0),"")</f>
        <v/>
      </c>
      <c r="J430" s="6" t="str">
        <f>IFERROR(VLOOKUP(H430,المنتجات!$D:$G,4,0),"")</f>
        <v/>
      </c>
      <c r="K430" s="7">
        <v>5000</v>
      </c>
      <c r="L430" s="7"/>
      <c r="M430" s="8" t="e">
        <f>IF(VLOOKUP(Table1[[#This Row],[كود الصنف]],المنتجات!$D:$K,8,0)=0,"",(VLOOKUP(Table1[[#This Row],[كود الصنف]],المنتجات!$D:$K,8,0)))</f>
        <v>#N/A</v>
      </c>
      <c r="N430" s="7">
        <f>IFERROR((Table1[[#This Row],[كمية الخامات بالكيلو]]/Table1[[#This Row],[وزن القطعة]])-Table1[[#This Row],[كمية الأنتاج بالقطعة]],0)</f>
        <v>0</v>
      </c>
      <c r="O430" s="9" t="s">
        <v>51</v>
      </c>
      <c r="P430" s="26">
        <f>IFERROR(VLOOKUP(Table1[[#This Row],[كود العامل]],العاملين!$A$1:$D$100,4,0),"")</f>
        <v>0</v>
      </c>
      <c r="Q430" s="5">
        <f>IF(Table1[[#This Row],[كود العامل]]&gt;0,60,"")</f>
        <v>60</v>
      </c>
      <c r="R430" s="10">
        <v>60</v>
      </c>
      <c r="S430" s="10">
        <v>10</v>
      </c>
      <c r="T430" s="10">
        <v>10</v>
      </c>
      <c r="U430" s="10"/>
      <c r="V430" s="10">
        <f t="shared" si="6"/>
        <v>140</v>
      </c>
      <c r="W430" s="10">
        <f>IFERROR(Table1[[#This Row],[اجمالى وقت التشغيل بالدقايق]]-Table1[[#This Row],[اجمالى وقت التوقف بالدقيقة]],"0")</f>
        <v>-140</v>
      </c>
      <c r="X430" s="11">
        <f>IFERROR((Table1[[#This Row],[كمية الأنتاج بالقطعة]]*Table1[[#This Row],[الزمن المعيارى لانتاج القطعة الواحدة بالدقيقة]])/W430,0%)</f>
        <v>0</v>
      </c>
      <c r="Y430" s="12"/>
      <c r="Z430" s="4"/>
      <c r="AA430" s="13">
        <f>IFERROR(Table1[[#This Row],[كمية الأنتاج بالقطعة]]/(Table1[[#This Row],[كمية الأنتاج بالقطعة]]+Z430+Y430),"")</f>
        <v>1</v>
      </c>
      <c r="AB430" s="4" t="s">
        <v>50</v>
      </c>
      <c r="AC430" s="51"/>
    </row>
    <row r="431" spans="1:29" s="20" customFormat="1" ht="15.75" hidden="1" customHeight="1">
      <c r="A431" s="50">
        <v>43533</v>
      </c>
      <c r="B431" s="3">
        <v>5270</v>
      </c>
      <c r="C431" s="4" t="str">
        <f>IFERROR(VLOOKUP(B431,المنتجات!$A:$B,2,0),"")</f>
        <v/>
      </c>
      <c r="D431" s="4" t="str">
        <f>IFERROR(VLOOKUP(B431,المنتجات!$A:$C,3,0),"")</f>
        <v/>
      </c>
      <c r="E431" s="5">
        <v>25</v>
      </c>
      <c r="F431" s="4">
        <f>IFERROR(VLOOKUP(E431,العاملين!$A$1:$C$80,2,0),"")</f>
        <v>0</v>
      </c>
      <c r="G431" s="4">
        <f>IFERROR(VLOOKUP(Table1[[#This Row],[كود العامل]],العاملين!$A:$C,3,FALSE),"")</f>
        <v>0</v>
      </c>
      <c r="H431" s="5">
        <v>52</v>
      </c>
      <c r="I431" s="6" t="str">
        <f>IFERROR(VLOOKUP(Table1[[#This Row],[كود الصنف]],المنتجات!$D:$E,2,0),"")</f>
        <v/>
      </c>
      <c r="J431" s="6" t="str">
        <f>IFERROR(VLOOKUP(H431,المنتجات!$D:$G,4,0),"")</f>
        <v/>
      </c>
      <c r="K431" s="7">
        <v>34</v>
      </c>
      <c r="L431" s="7"/>
      <c r="M431" s="8" t="e">
        <f>IF(VLOOKUP(Table1[[#This Row],[كود الصنف]],المنتجات!$D:$K,8,0)=0,"",(VLOOKUP(Table1[[#This Row],[كود الصنف]],المنتجات!$D:$K,8,0)))</f>
        <v>#N/A</v>
      </c>
      <c r="N431" s="7">
        <f>IFERROR((Table1[[#This Row],[كمية الخامات بالكيلو]]/Table1[[#This Row],[وزن القطعة]])-Table1[[#This Row],[كمية الأنتاج بالقطعة]],0)</f>
        <v>0</v>
      </c>
      <c r="O431" s="9" t="s">
        <v>51</v>
      </c>
      <c r="P431" s="3">
        <v>200</v>
      </c>
      <c r="Q431" s="5">
        <v>20</v>
      </c>
      <c r="R431" s="10"/>
      <c r="S431" s="10"/>
      <c r="T431" s="10"/>
      <c r="U431" s="10"/>
      <c r="V431" s="10">
        <f t="shared" si="6"/>
        <v>20</v>
      </c>
      <c r="W431" s="10">
        <f>IFERROR(Table1[[#This Row],[اجمالى وقت التشغيل بالدقايق]]-Table1[[#This Row],[اجمالى وقت التوقف بالدقيقة]],"0")</f>
        <v>180</v>
      </c>
      <c r="X431" s="11">
        <f>IFERROR((Table1[[#This Row],[كمية الأنتاج بالقطعة]]*Table1[[#This Row],[الزمن المعيارى لانتاج القطعة الواحدة بالدقيقة]])/W431,0%)</f>
        <v>0</v>
      </c>
      <c r="Y431" s="12"/>
      <c r="Z431" s="4"/>
      <c r="AA431" s="13">
        <f>IFERROR(Table1[[#This Row],[كمية الأنتاج بالقطعة]]/(Table1[[#This Row],[كمية الأنتاج بالقطعة]]+Z431+Y431),"")</f>
        <v>1</v>
      </c>
      <c r="AB431" s="4"/>
      <c r="AC431" s="51"/>
    </row>
    <row r="432" spans="1:29" s="20" customFormat="1" ht="15.75" hidden="1" customHeight="1">
      <c r="A432" s="50">
        <v>43533</v>
      </c>
      <c r="B432" s="3">
        <v>5270</v>
      </c>
      <c r="C432" s="4" t="str">
        <f>IFERROR(VLOOKUP(B432,المنتجات!$A:$B,2,0),"")</f>
        <v/>
      </c>
      <c r="D432" s="4" t="str">
        <f>IFERROR(VLOOKUP(B432,المنتجات!$A:$C,3,0),"")</f>
        <v/>
      </c>
      <c r="E432" s="5">
        <v>25</v>
      </c>
      <c r="F432" s="4">
        <f>IFERROR(VLOOKUP(E432,العاملين!$A$1:$C$80,2,0),"")</f>
        <v>0</v>
      </c>
      <c r="G432" s="4">
        <f>IFERROR(VLOOKUP(Table1[[#This Row],[كود العامل]],العاملين!$A:$C,3,FALSE),"")</f>
        <v>0</v>
      </c>
      <c r="H432" s="5">
        <v>53</v>
      </c>
      <c r="I432" s="6" t="str">
        <f>IFERROR(VLOOKUP(Table1[[#This Row],[كود الصنف]],المنتجات!$D:$E,2,0),"")</f>
        <v/>
      </c>
      <c r="J432" s="6" t="str">
        <f>IFERROR(VLOOKUP(H432,المنتجات!$D:$G,4,0),"")</f>
        <v/>
      </c>
      <c r="K432" s="7">
        <v>56</v>
      </c>
      <c r="L432" s="7"/>
      <c r="M432" s="8" t="e">
        <f>IF(VLOOKUP(Table1[[#This Row],[كود الصنف]],المنتجات!$D:$K,8,0)=0,"",(VLOOKUP(Table1[[#This Row],[كود الصنف]],المنتجات!$D:$K,8,0)))</f>
        <v>#N/A</v>
      </c>
      <c r="N432" s="7">
        <f>IFERROR((Table1[[#This Row],[كمية الخامات بالكيلو]]/Table1[[#This Row],[وزن القطعة]])-Table1[[#This Row],[كمية الأنتاج بالقطعة]],0)</f>
        <v>0</v>
      </c>
      <c r="O432" s="9" t="s">
        <v>51</v>
      </c>
      <c r="P432" s="3">
        <v>200</v>
      </c>
      <c r="Q432" s="5">
        <v>20</v>
      </c>
      <c r="R432" s="10"/>
      <c r="S432" s="10"/>
      <c r="T432" s="10"/>
      <c r="U432" s="10"/>
      <c r="V432" s="10">
        <f t="shared" si="6"/>
        <v>20</v>
      </c>
      <c r="W432" s="10">
        <f>IFERROR(Table1[[#This Row],[اجمالى وقت التشغيل بالدقايق]]-Table1[[#This Row],[اجمالى وقت التوقف بالدقيقة]],"0")</f>
        <v>180</v>
      </c>
      <c r="X432" s="11">
        <f>IFERROR((Table1[[#This Row],[كمية الأنتاج بالقطعة]]*Table1[[#This Row],[الزمن المعيارى لانتاج القطعة الواحدة بالدقيقة]])/W432,0%)</f>
        <v>0</v>
      </c>
      <c r="Y432" s="12"/>
      <c r="Z432" s="4"/>
      <c r="AA432" s="13">
        <f>IFERROR(Table1[[#This Row],[كمية الأنتاج بالقطعة]]/(Table1[[#This Row],[كمية الأنتاج بالقطعة]]+Z432+Y432),"")</f>
        <v>1</v>
      </c>
      <c r="AB432" s="4"/>
      <c r="AC432" s="51"/>
    </row>
    <row r="433" spans="1:29" s="20" customFormat="1" ht="15.75" hidden="1" customHeight="1">
      <c r="A433" s="50">
        <v>43533</v>
      </c>
      <c r="B433" s="3">
        <v>5280</v>
      </c>
      <c r="C433" s="4" t="str">
        <f>IFERROR(VLOOKUP(B433,المنتجات!$A:$B,2,0),"")</f>
        <v/>
      </c>
      <c r="D433" s="4" t="str">
        <f>IFERROR(VLOOKUP(B433,المنتجات!$A:$C,3,0),"")</f>
        <v/>
      </c>
      <c r="E433" s="5">
        <v>44</v>
      </c>
      <c r="F433" s="4">
        <f>IFERROR(VLOOKUP(E433,العاملين!$A$1:$C$80,2,0),"")</f>
        <v>0</v>
      </c>
      <c r="G433" s="4">
        <f>IFERROR(VLOOKUP(Table1[[#This Row],[كود العامل]],العاملين!$A:$C,3,FALSE),"")</f>
        <v>0</v>
      </c>
      <c r="H433" s="5">
        <v>64</v>
      </c>
      <c r="I433" s="6" t="str">
        <f>IFERROR(VLOOKUP(Table1[[#This Row],[كود الصنف]],المنتجات!$D:$E,2,0),"")</f>
        <v/>
      </c>
      <c r="J433" s="6" t="str">
        <f>IFERROR(VLOOKUP(H433,المنتجات!$D:$G,4,0),"")</f>
        <v/>
      </c>
      <c r="K433" s="7">
        <v>250</v>
      </c>
      <c r="L433" s="7"/>
      <c r="M433" s="8" t="e">
        <f>IF(VLOOKUP(Table1[[#This Row],[كود الصنف]],المنتجات!$D:$K,8,0)=0,"",(VLOOKUP(Table1[[#This Row],[كود الصنف]],المنتجات!$D:$K,8,0)))</f>
        <v>#N/A</v>
      </c>
      <c r="N433" s="7">
        <f>IFERROR((Table1[[#This Row],[كمية الخامات بالكيلو]]/Table1[[#This Row],[وزن القطعة]])-Table1[[#This Row],[كمية الأنتاج بالقطعة]],0)</f>
        <v>0</v>
      </c>
      <c r="O433" s="9" t="s">
        <v>51</v>
      </c>
      <c r="P433" s="3">
        <v>300</v>
      </c>
      <c r="Q433" s="5">
        <v>30</v>
      </c>
      <c r="R433" s="10"/>
      <c r="S433" s="10">
        <v>10</v>
      </c>
      <c r="T433" s="10">
        <v>10</v>
      </c>
      <c r="U433" s="10"/>
      <c r="V433" s="10">
        <f t="shared" si="6"/>
        <v>50</v>
      </c>
      <c r="W433" s="10">
        <f>IFERROR(Table1[[#This Row],[اجمالى وقت التشغيل بالدقايق]]-Table1[[#This Row],[اجمالى وقت التوقف بالدقيقة]],"0")</f>
        <v>250</v>
      </c>
      <c r="X433" s="11">
        <f>IFERROR((Table1[[#This Row],[كمية الأنتاج بالقطعة]]*Table1[[#This Row],[الزمن المعيارى لانتاج القطعة الواحدة بالدقيقة]])/W433,0%)</f>
        <v>0</v>
      </c>
      <c r="Y433" s="12"/>
      <c r="Z433" s="4"/>
      <c r="AA433" s="13">
        <f>IFERROR(Table1[[#This Row],[كمية الأنتاج بالقطعة]]/(Table1[[#This Row],[كمية الأنتاج بالقطعة]]+Z433+Y433),"")</f>
        <v>1</v>
      </c>
      <c r="AB433" s="4"/>
      <c r="AC433" s="51"/>
    </row>
    <row r="434" spans="1:29" s="20" customFormat="1" ht="15.75" hidden="1" customHeight="1">
      <c r="A434" s="50">
        <v>43533</v>
      </c>
      <c r="B434" s="3">
        <v>5280</v>
      </c>
      <c r="C434" s="4" t="str">
        <f>IFERROR(VLOOKUP(B434,المنتجات!$A:$B,2,0),"")</f>
        <v/>
      </c>
      <c r="D434" s="4" t="str">
        <f>IFERROR(VLOOKUP(B434,المنتجات!$A:$C,3,0),"")</f>
        <v/>
      </c>
      <c r="E434" s="5">
        <v>44</v>
      </c>
      <c r="F434" s="4">
        <f>IFERROR(VLOOKUP(E434,العاملين!$A$1:$C$80,2,0),"")</f>
        <v>0</v>
      </c>
      <c r="G434" s="4">
        <f>IFERROR(VLOOKUP(Table1[[#This Row],[كود العامل]],العاملين!$A:$C,3,FALSE),"")</f>
        <v>0</v>
      </c>
      <c r="H434" s="5">
        <v>63</v>
      </c>
      <c r="I434" s="6" t="str">
        <f>IFERROR(VLOOKUP(Table1[[#This Row],[كود الصنف]],المنتجات!$D:$E,2,0),"")</f>
        <v/>
      </c>
      <c r="J434" s="6" t="str">
        <f>IFERROR(VLOOKUP(H434,المنتجات!$D:$G,4,0),"")</f>
        <v/>
      </c>
      <c r="K434" s="7">
        <v>250</v>
      </c>
      <c r="L434" s="7"/>
      <c r="M434" s="8" t="e">
        <f>IF(VLOOKUP(Table1[[#This Row],[كود الصنف]],المنتجات!$D:$K,8,0)=0,"",(VLOOKUP(Table1[[#This Row],[كود الصنف]],المنتجات!$D:$K,8,0)))</f>
        <v>#N/A</v>
      </c>
      <c r="N434" s="7">
        <f>IFERROR((Table1[[#This Row],[كمية الخامات بالكيلو]]/Table1[[#This Row],[وزن القطعة]])-Table1[[#This Row],[كمية الأنتاج بالقطعة]],0)</f>
        <v>0</v>
      </c>
      <c r="O434" s="9" t="s">
        <v>51</v>
      </c>
      <c r="P434" s="3">
        <v>300</v>
      </c>
      <c r="Q434" s="5">
        <v>30</v>
      </c>
      <c r="R434" s="10"/>
      <c r="S434" s="10">
        <v>10</v>
      </c>
      <c r="T434" s="10">
        <v>10</v>
      </c>
      <c r="U434" s="10"/>
      <c r="V434" s="10">
        <f t="shared" si="6"/>
        <v>50</v>
      </c>
      <c r="W434" s="10">
        <f>IFERROR(Table1[[#This Row],[اجمالى وقت التشغيل بالدقايق]]-Table1[[#This Row],[اجمالى وقت التوقف بالدقيقة]],"0")</f>
        <v>250</v>
      </c>
      <c r="X434" s="11">
        <f>IFERROR((Table1[[#This Row],[كمية الأنتاج بالقطعة]]*Table1[[#This Row],[الزمن المعيارى لانتاج القطعة الواحدة بالدقيقة]])/W434,0%)</f>
        <v>0</v>
      </c>
      <c r="Y434" s="12"/>
      <c r="Z434" s="4"/>
      <c r="AA434" s="13">
        <f>IFERROR(Table1[[#This Row],[كمية الأنتاج بالقطعة]]/(Table1[[#This Row],[كمية الأنتاج بالقطعة]]+Z434+Y434),"")</f>
        <v>1</v>
      </c>
      <c r="AB434" s="4"/>
      <c r="AC434" s="51"/>
    </row>
    <row r="435" spans="1:29" s="20" customFormat="1" ht="15.75" hidden="1" customHeight="1">
      <c r="A435" s="50">
        <v>43533</v>
      </c>
      <c r="B435" s="3">
        <v>5290</v>
      </c>
      <c r="C435" s="4" t="str">
        <f>IFERROR(VLOOKUP(B435,المنتجات!$A:$B,2,0),"")</f>
        <v/>
      </c>
      <c r="D435" s="4" t="str">
        <f>IFERROR(VLOOKUP(B435,المنتجات!$A:$C,3,0),"")</f>
        <v/>
      </c>
      <c r="E435" s="5">
        <v>20</v>
      </c>
      <c r="F435" s="4">
        <f>IFERROR(VLOOKUP(E435,العاملين!$A$1:$C$80,2,0),"")</f>
        <v>0</v>
      </c>
      <c r="G435" s="4">
        <f>IFERROR(VLOOKUP(Table1[[#This Row],[كود العامل]],العاملين!$A:$C,3,FALSE),"")</f>
        <v>0</v>
      </c>
      <c r="H435" s="5">
        <v>60</v>
      </c>
      <c r="I435" s="6" t="str">
        <f>IFERROR(VLOOKUP(Table1[[#This Row],[كود الصنف]],المنتجات!$D:$E,2,0),"")</f>
        <v/>
      </c>
      <c r="J435" s="6" t="str">
        <f>IFERROR(VLOOKUP(H435,المنتجات!$D:$G,4,0),"")</f>
        <v/>
      </c>
      <c r="K435" s="7">
        <v>2304</v>
      </c>
      <c r="L435" s="7"/>
      <c r="M435" s="8" t="e">
        <f>IF(VLOOKUP(Table1[[#This Row],[كود الصنف]],المنتجات!$D:$K,8,0)=0,"",(VLOOKUP(Table1[[#This Row],[كود الصنف]],المنتجات!$D:$K,8,0)))</f>
        <v>#N/A</v>
      </c>
      <c r="N435" s="7">
        <f>IFERROR((Table1[[#This Row],[كمية الخامات بالكيلو]]/Table1[[#This Row],[وزن القطعة]])-Table1[[#This Row],[كمية الأنتاج بالقطعة]],0)</f>
        <v>0</v>
      </c>
      <c r="O435" s="9" t="s">
        <v>51</v>
      </c>
      <c r="P435" s="26">
        <f>IFERROR(VLOOKUP(Table1[[#This Row],[كود العامل]],العاملين!$A$1:$D$100,4,0),"")</f>
        <v>0</v>
      </c>
      <c r="Q435" s="5">
        <f>IF(Table1[[#This Row],[كود العامل]]&gt;0,60,"")</f>
        <v>60</v>
      </c>
      <c r="R435" s="10"/>
      <c r="S435" s="10"/>
      <c r="T435" s="10"/>
      <c r="U435" s="10"/>
      <c r="V435" s="10">
        <f t="shared" si="6"/>
        <v>60</v>
      </c>
      <c r="W435" s="10">
        <f>IFERROR(Table1[[#This Row],[اجمالى وقت التشغيل بالدقايق]]-Table1[[#This Row],[اجمالى وقت التوقف بالدقيقة]],"0")</f>
        <v>-60</v>
      </c>
      <c r="X435" s="11">
        <f>IFERROR((Table1[[#This Row],[كمية الأنتاج بالقطعة]]*Table1[[#This Row],[الزمن المعيارى لانتاج القطعة الواحدة بالدقيقة]])/W435,0%)</f>
        <v>0</v>
      </c>
      <c r="Y435" s="12"/>
      <c r="Z435" s="4"/>
      <c r="AA435" s="13">
        <f>IFERROR(Table1[[#This Row],[كمية الأنتاج بالقطعة]]/(Table1[[#This Row],[كمية الأنتاج بالقطعة]]+Z435+Y435),"")</f>
        <v>1</v>
      </c>
      <c r="AB435" s="4"/>
      <c r="AC435" s="51"/>
    </row>
    <row r="436" spans="1:29" s="20" customFormat="1" ht="15.75" hidden="1" customHeight="1">
      <c r="A436" s="50">
        <v>43533</v>
      </c>
      <c r="B436" s="3">
        <v>5291</v>
      </c>
      <c r="C436" s="4" t="str">
        <f>IFERROR(VLOOKUP(B436,المنتجات!$A:$B,2,0),"")</f>
        <v/>
      </c>
      <c r="D436" s="4" t="str">
        <f>IFERROR(VLOOKUP(B436,المنتجات!$A:$C,3,0),"")</f>
        <v/>
      </c>
      <c r="E436" s="5">
        <v>28</v>
      </c>
      <c r="F436" s="4">
        <f>IFERROR(VLOOKUP(E436,العاملين!$A$1:$C$80,2,0),"")</f>
        <v>0</v>
      </c>
      <c r="G436" s="4">
        <f>IFERROR(VLOOKUP(Table1[[#This Row],[كود العامل]],العاملين!$A:$C,3,FALSE),"")</f>
        <v>0</v>
      </c>
      <c r="H436" s="5">
        <v>61</v>
      </c>
      <c r="I436" s="6" t="str">
        <f>IFERROR(VLOOKUP(Table1[[#This Row],[كود الصنف]],المنتجات!$D:$E,2,0),"")</f>
        <v/>
      </c>
      <c r="J436" s="6" t="str">
        <f>IFERROR(VLOOKUP(H436,المنتجات!$D:$G,4,0),"")</f>
        <v/>
      </c>
      <c r="K436" s="7">
        <v>2000</v>
      </c>
      <c r="L436" s="7"/>
      <c r="M436" s="8" t="e">
        <f>IF(VLOOKUP(Table1[[#This Row],[كود الصنف]],المنتجات!$D:$K,8,0)=0,"",(VLOOKUP(Table1[[#This Row],[كود الصنف]],المنتجات!$D:$K,8,0)))</f>
        <v>#N/A</v>
      </c>
      <c r="N436" s="7">
        <f>IFERROR((Table1[[#This Row],[كمية الخامات بالكيلو]]/Table1[[#This Row],[وزن القطعة]])-Table1[[#This Row],[كمية الأنتاج بالقطعة]],0)</f>
        <v>0</v>
      </c>
      <c r="O436" s="9" t="s">
        <v>51</v>
      </c>
      <c r="P436" s="26">
        <f>IFERROR(VLOOKUP(Table1[[#This Row],[كود العامل]],العاملين!$A$1:$D$100,4,0),"")</f>
        <v>0</v>
      </c>
      <c r="Q436" s="5">
        <f>IF(Table1[[#This Row],[كود العامل]]&gt;0,60,"")</f>
        <v>60</v>
      </c>
      <c r="R436" s="10"/>
      <c r="S436" s="10"/>
      <c r="T436" s="10"/>
      <c r="U436" s="10"/>
      <c r="V436" s="10">
        <f t="shared" si="6"/>
        <v>60</v>
      </c>
      <c r="W436" s="10">
        <f>IFERROR(Table1[[#This Row],[اجمالى وقت التشغيل بالدقايق]]-Table1[[#This Row],[اجمالى وقت التوقف بالدقيقة]],"0")</f>
        <v>-60</v>
      </c>
      <c r="X436" s="11">
        <f>IFERROR((Table1[[#This Row],[كمية الأنتاج بالقطعة]]*Table1[[#This Row],[الزمن المعيارى لانتاج القطعة الواحدة بالدقيقة]])/W436,0%)</f>
        <v>0</v>
      </c>
      <c r="Y436" s="12"/>
      <c r="Z436" s="4"/>
      <c r="AA436" s="13">
        <f>IFERROR(Table1[[#This Row],[كمية الأنتاج بالقطعة]]/(Table1[[#This Row],[كمية الأنتاج بالقطعة]]+Z436+Y436),"")</f>
        <v>1</v>
      </c>
      <c r="AB436" s="4"/>
      <c r="AC436" s="51"/>
    </row>
    <row r="437" spans="1:29" s="20" customFormat="1" ht="15.75" hidden="1" customHeight="1">
      <c r="A437" s="50">
        <v>43533</v>
      </c>
      <c r="B437" s="3">
        <v>5300</v>
      </c>
      <c r="C437" s="4" t="str">
        <f>IFERROR(VLOOKUP(B437,المنتجات!$A:$B,2,0),"")</f>
        <v/>
      </c>
      <c r="D437" s="4" t="str">
        <f>IFERROR(VLOOKUP(B437,المنتجات!$A:$C,3,0),"")</f>
        <v/>
      </c>
      <c r="E437" s="5">
        <v>32</v>
      </c>
      <c r="F437" s="4">
        <f>IFERROR(VLOOKUP(E437,العاملين!$A$1:$C$80,2,0),"")</f>
        <v>0</v>
      </c>
      <c r="G437" s="4">
        <f>IFERROR(VLOOKUP(Table1[[#This Row],[كود العامل]],العاملين!$A:$C,3,FALSE),"")</f>
        <v>0</v>
      </c>
      <c r="H437" s="5">
        <v>61</v>
      </c>
      <c r="I437" s="6" t="str">
        <f>IFERROR(VLOOKUP(Table1[[#This Row],[كود الصنف]],المنتجات!$D:$E,2,0),"")</f>
        <v/>
      </c>
      <c r="J437" s="6" t="str">
        <f>IFERROR(VLOOKUP(H437,المنتجات!$D:$G,4,0),"")</f>
        <v/>
      </c>
      <c r="K437" s="7">
        <v>2000</v>
      </c>
      <c r="L437" s="7"/>
      <c r="M437" s="8" t="e">
        <f>IF(VLOOKUP(Table1[[#This Row],[كود الصنف]],المنتجات!$D:$K,8,0)=0,"",(VLOOKUP(Table1[[#This Row],[كود الصنف]],المنتجات!$D:$K,8,0)))</f>
        <v>#N/A</v>
      </c>
      <c r="N437" s="7">
        <f>IFERROR((Table1[[#This Row],[كمية الخامات بالكيلو]]/Table1[[#This Row],[وزن القطعة]])-Table1[[#This Row],[كمية الأنتاج بالقطعة]],0)</f>
        <v>0</v>
      </c>
      <c r="O437" s="9" t="s">
        <v>51</v>
      </c>
      <c r="P437" s="26">
        <f>IFERROR(VLOOKUP(Table1[[#This Row],[كود العامل]],العاملين!$A$1:$D$100,4,0),"")</f>
        <v>0</v>
      </c>
      <c r="Q437" s="5">
        <f>IF(Table1[[#This Row],[كود العامل]]&gt;0,60,"")</f>
        <v>60</v>
      </c>
      <c r="R437" s="10"/>
      <c r="S437" s="10"/>
      <c r="T437" s="10"/>
      <c r="U437" s="10"/>
      <c r="V437" s="10">
        <f t="shared" si="6"/>
        <v>60</v>
      </c>
      <c r="W437" s="10">
        <f>IFERROR(Table1[[#This Row],[اجمالى وقت التشغيل بالدقايق]]-Table1[[#This Row],[اجمالى وقت التوقف بالدقيقة]],"0")</f>
        <v>-60</v>
      </c>
      <c r="X437" s="11">
        <f>IFERROR((Table1[[#This Row],[كمية الأنتاج بالقطعة]]*Table1[[#This Row],[الزمن المعيارى لانتاج القطعة الواحدة بالدقيقة]])/W437,0%)</f>
        <v>0</v>
      </c>
      <c r="Y437" s="12"/>
      <c r="Z437" s="4"/>
      <c r="AA437" s="13">
        <f>IFERROR(Table1[[#This Row],[كمية الأنتاج بالقطعة]]/(Table1[[#This Row],[كمية الأنتاج بالقطعة]]+Z437+Y437),"")</f>
        <v>1</v>
      </c>
      <c r="AB437" s="4"/>
      <c r="AC437" s="51"/>
    </row>
    <row r="438" spans="1:29" s="20" customFormat="1" ht="15.75" hidden="1" customHeight="1">
      <c r="A438" s="50">
        <v>43533</v>
      </c>
      <c r="B438" s="3">
        <v>5301</v>
      </c>
      <c r="C438" s="4" t="str">
        <f>IFERROR(VLOOKUP(B438,المنتجات!$A:$B,2,0),"")</f>
        <v/>
      </c>
      <c r="D438" s="4" t="str">
        <f>IFERROR(VLOOKUP(B438,المنتجات!$A:$C,3,0),"")</f>
        <v/>
      </c>
      <c r="E438" s="5">
        <v>34</v>
      </c>
      <c r="F438" s="4">
        <f>IFERROR(VLOOKUP(E438,العاملين!$A$1:$C$80,2,0),"")</f>
        <v>0</v>
      </c>
      <c r="G438" s="4">
        <f>IFERROR(VLOOKUP(Table1[[#This Row],[كود العامل]],العاملين!$A:$C,3,FALSE),"")</f>
        <v>0</v>
      </c>
      <c r="H438" s="5">
        <v>62</v>
      </c>
      <c r="I438" s="6" t="str">
        <f>IFERROR(VLOOKUP(Table1[[#This Row],[كود الصنف]],المنتجات!$D:$E,2,0),"")</f>
        <v/>
      </c>
      <c r="J438" s="6" t="str">
        <f>IFERROR(VLOOKUP(H438,المنتجات!$D:$G,4,0),"")</f>
        <v/>
      </c>
      <c r="K438" s="7">
        <v>1300</v>
      </c>
      <c r="L438" s="7"/>
      <c r="M438" s="8" t="e">
        <f>IF(VLOOKUP(Table1[[#This Row],[كود الصنف]],المنتجات!$D:$K,8,0)=0,"",(VLOOKUP(Table1[[#This Row],[كود الصنف]],المنتجات!$D:$K,8,0)))</f>
        <v>#N/A</v>
      </c>
      <c r="N438" s="7">
        <f>IFERROR((Table1[[#This Row],[كمية الخامات بالكيلو]]/Table1[[#This Row],[وزن القطعة]])-Table1[[#This Row],[كمية الأنتاج بالقطعة]],0)</f>
        <v>0</v>
      </c>
      <c r="O438" s="9" t="s">
        <v>51</v>
      </c>
      <c r="P438" s="26">
        <f>IFERROR(VLOOKUP(Table1[[#This Row],[كود العامل]],العاملين!$A$1:$D$100,4,0),"")</f>
        <v>0</v>
      </c>
      <c r="Q438" s="5">
        <f>IF(Table1[[#This Row],[كود العامل]]&gt;0,60,"")</f>
        <v>60</v>
      </c>
      <c r="R438" s="10"/>
      <c r="S438" s="10"/>
      <c r="T438" s="10"/>
      <c r="U438" s="10"/>
      <c r="V438" s="10">
        <f t="shared" si="6"/>
        <v>60</v>
      </c>
      <c r="W438" s="10">
        <f>IFERROR(Table1[[#This Row],[اجمالى وقت التشغيل بالدقايق]]-Table1[[#This Row],[اجمالى وقت التوقف بالدقيقة]],"0")</f>
        <v>-60</v>
      </c>
      <c r="X438" s="11">
        <f>IFERROR((Table1[[#This Row],[كمية الأنتاج بالقطعة]]*Table1[[#This Row],[الزمن المعيارى لانتاج القطعة الواحدة بالدقيقة]])/W438,0%)</f>
        <v>0</v>
      </c>
      <c r="Y438" s="12"/>
      <c r="Z438" s="4"/>
      <c r="AA438" s="13">
        <f>IFERROR(Table1[[#This Row],[كمية الأنتاج بالقطعة]]/(Table1[[#This Row],[كمية الأنتاج بالقطعة]]+Z438+Y438),"")</f>
        <v>1</v>
      </c>
      <c r="AB438" s="4"/>
      <c r="AC438" s="51"/>
    </row>
    <row r="439" spans="1:29" s="20" customFormat="1" ht="15.75" hidden="1" customHeight="1">
      <c r="A439" s="50">
        <v>43533</v>
      </c>
      <c r="B439" s="3">
        <v>5302</v>
      </c>
      <c r="C439" s="4" t="str">
        <f>IFERROR(VLOOKUP(B439,المنتجات!$A:$B,2,0),"")</f>
        <v/>
      </c>
      <c r="D439" s="4" t="str">
        <f>IFERROR(VLOOKUP(B439,المنتجات!$A:$C,3,0),"")</f>
        <v/>
      </c>
      <c r="E439" s="5">
        <v>33</v>
      </c>
      <c r="F439" s="4">
        <f>IFERROR(VLOOKUP(E439,العاملين!$A$1:$C$80,2,0),"")</f>
        <v>0</v>
      </c>
      <c r="G439" s="4">
        <f>IFERROR(VLOOKUP(Table1[[#This Row],[كود العامل]],العاملين!$A:$C,3,FALSE),"")</f>
        <v>0</v>
      </c>
      <c r="H439" s="5">
        <v>62</v>
      </c>
      <c r="I439" s="6" t="str">
        <f>IFERROR(VLOOKUP(Table1[[#This Row],[كود الصنف]],المنتجات!$D:$E,2,0),"")</f>
        <v/>
      </c>
      <c r="J439" s="6" t="str">
        <f>IFERROR(VLOOKUP(H439,المنتجات!$D:$G,4,0),"")</f>
        <v/>
      </c>
      <c r="K439" s="7">
        <v>1300</v>
      </c>
      <c r="L439" s="7"/>
      <c r="M439" s="8" t="e">
        <f>IF(VLOOKUP(Table1[[#This Row],[كود الصنف]],المنتجات!$D:$K,8,0)=0,"",(VLOOKUP(Table1[[#This Row],[كود الصنف]],المنتجات!$D:$K,8,0)))</f>
        <v>#N/A</v>
      </c>
      <c r="N439" s="7">
        <f>IFERROR((Table1[[#This Row],[كمية الخامات بالكيلو]]/Table1[[#This Row],[وزن القطعة]])-Table1[[#This Row],[كمية الأنتاج بالقطعة]],0)</f>
        <v>0</v>
      </c>
      <c r="O439" s="9" t="s">
        <v>51</v>
      </c>
      <c r="P439" s="26">
        <f>IFERROR(VLOOKUP(Table1[[#This Row],[كود العامل]],العاملين!$A$1:$D$100,4,0),"")</f>
        <v>0</v>
      </c>
      <c r="Q439" s="5">
        <f>IF(Table1[[#This Row],[كود العامل]]&gt;0,60,"")</f>
        <v>60</v>
      </c>
      <c r="R439" s="10"/>
      <c r="S439" s="10"/>
      <c r="T439" s="10"/>
      <c r="U439" s="10"/>
      <c r="V439" s="10">
        <f t="shared" si="6"/>
        <v>60</v>
      </c>
      <c r="W439" s="10">
        <f>IFERROR(Table1[[#This Row],[اجمالى وقت التشغيل بالدقايق]]-Table1[[#This Row],[اجمالى وقت التوقف بالدقيقة]],"0")</f>
        <v>-60</v>
      </c>
      <c r="X439" s="11">
        <f>IFERROR((Table1[[#This Row],[كمية الأنتاج بالقطعة]]*Table1[[#This Row],[الزمن المعيارى لانتاج القطعة الواحدة بالدقيقة]])/W439,0%)</f>
        <v>0</v>
      </c>
      <c r="Y439" s="12"/>
      <c r="Z439" s="4"/>
      <c r="AA439" s="13">
        <f>IFERROR(Table1[[#This Row],[كمية الأنتاج بالقطعة]]/(Table1[[#This Row],[كمية الأنتاج بالقطعة]]+Z439+Y439),"")</f>
        <v>1</v>
      </c>
      <c r="AB439" s="4"/>
      <c r="AC439" s="51"/>
    </row>
    <row r="440" spans="1:29" s="20" customFormat="1" ht="15.75" hidden="1" customHeight="1">
      <c r="A440" s="50">
        <v>43533</v>
      </c>
      <c r="B440" s="3">
        <v>5310</v>
      </c>
      <c r="C440" s="4" t="str">
        <f>IFERROR(VLOOKUP(B440,المنتجات!$A:$B,2,0),"")</f>
        <v/>
      </c>
      <c r="D440" s="4" t="str">
        <f>IFERROR(VLOOKUP(B440,المنتجات!$A:$C,3,0),"")</f>
        <v/>
      </c>
      <c r="E440" s="5">
        <v>22</v>
      </c>
      <c r="F440" s="4">
        <f>IFERROR(VLOOKUP(E440,العاملين!$A$1:$C$80,2,0),"")</f>
        <v>0</v>
      </c>
      <c r="G440" s="4">
        <f>IFERROR(VLOOKUP(Table1[[#This Row],[كود العامل]],العاملين!$A:$C,3,FALSE),"")</f>
        <v>0</v>
      </c>
      <c r="H440" s="5">
        <v>119</v>
      </c>
      <c r="I440" s="6" t="str">
        <f>IFERROR(VLOOKUP(Table1[[#This Row],[كود الصنف]],المنتجات!$D:$E,2,0),"")</f>
        <v/>
      </c>
      <c r="J440" s="6" t="str">
        <f>IFERROR(VLOOKUP(H440,المنتجات!$D:$G,4,0),"")</f>
        <v/>
      </c>
      <c r="K440" s="7">
        <v>3000</v>
      </c>
      <c r="L440" s="7"/>
      <c r="M440" s="8" t="e">
        <f>IF(VLOOKUP(Table1[[#This Row],[كود الصنف]],المنتجات!$D:$K,8,0)=0,"",(VLOOKUP(Table1[[#This Row],[كود الصنف]],المنتجات!$D:$K,8,0)))</f>
        <v>#N/A</v>
      </c>
      <c r="N440" s="7">
        <f>IFERROR((Table1[[#This Row],[كمية الخامات بالكيلو]]/Table1[[#This Row],[وزن القطعة]])-Table1[[#This Row],[كمية الأنتاج بالقطعة]],0)</f>
        <v>0</v>
      </c>
      <c r="O440" s="9" t="s">
        <v>51</v>
      </c>
      <c r="P440" s="3">
        <v>300</v>
      </c>
      <c r="Q440" s="5">
        <v>30</v>
      </c>
      <c r="R440" s="10"/>
      <c r="S440" s="10"/>
      <c r="T440" s="10"/>
      <c r="U440" s="10"/>
      <c r="V440" s="10">
        <f t="shared" si="6"/>
        <v>30</v>
      </c>
      <c r="W440" s="10">
        <f>IFERROR(Table1[[#This Row],[اجمالى وقت التشغيل بالدقايق]]-Table1[[#This Row],[اجمالى وقت التوقف بالدقيقة]],"0")</f>
        <v>270</v>
      </c>
      <c r="X440" s="11">
        <f>IFERROR((Table1[[#This Row],[كمية الأنتاج بالقطعة]]*Table1[[#This Row],[الزمن المعيارى لانتاج القطعة الواحدة بالدقيقة]])/W440,0%)</f>
        <v>0</v>
      </c>
      <c r="Y440" s="12"/>
      <c r="Z440" s="4"/>
      <c r="AA440" s="13">
        <f>IFERROR(Table1[[#This Row],[كمية الأنتاج بالقطعة]]/(Table1[[#This Row],[كمية الأنتاج بالقطعة]]+Z440+Y440),"")</f>
        <v>1</v>
      </c>
      <c r="AB440" s="4"/>
      <c r="AC440" s="51"/>
    </row>
    <row r="441" spans="1:29" s="20" customFormat="1" ht="15.75" hidden="1" customHeight="1">
      <c r="A441" s="50">
        <v>43533</v>
      </c>
      <c r="B441" s="3">
        <v>5360</v>
      </c>
      <c r="C441" s="4" t="str">
        <f>IFERROR(VLOOKUP(B441,المنتجات!$A:$B,2,0),"")</f>
        <v/>
      </c>
      <c r="D441" s="4" t="str">
        <f>IFERROR(VLOOKUP(B441,المنتجات!$A:$C,3,0),"")</f>
        <v/>
      </c>
      <c r="E441" s="5">
        <v>4</v>
      </c>
      <c r="F441" s="4">
        <f>IFERROR(VLOOKUP(E441,العاملين!$A$1:$C$80,2,0),"")</f>
        <v>0</v>
      </c>
      <c r="G441" s="4">
        <f>IFERROR(VLOOKUP(Table1[[#This Row],[كود العامل]],العاملين!$A:$C,3,FALSE),"")</f>
        <v>0</v>
      </c>
      <c r="H441" s="5">
        <v>78</v>
      </c>
      <c r="I441" s="6" t="str">
        <f>IFERROR(VLOOKUP(Table1[[#This Row],[كود الصنف]],المنتجات!$D:$E,2,0),"")</f>
        <v/>
      </c>
      <c r="J441" s="6" t="str">
        <f>IFERROR(VLOOKUP(H441,المنتجات!$D:$G,4,0),"")</f>
        <v/>
      </c>
      <c r="K441" s="7">
        <v>6400</v>
      </c>
      <c r="L441" s="7"/>
      <c r="M441" s="8" t="e">
        <f>IF(VLOOKUP(Table1[[#This Row],[كود الصنف]],المنتجات!$D:$K,8,0)=0,"",(VLOOKUP(Table1[[#This Row],[كود الصنف]],المنتجات!$D:$K,8,0)))</f>
        <v>#N/A</v>
      </c>
      <c r="N441" s="7">
        <f>IFERROR((Table1[[#This Row],[كمية الخامات بالكيلو]]/Table1[[#This Row],[وزن القطعة]])-Table1[[#This Row],[كمية الأنتاج بالقطعة]],0)</f>
        <v>0</v>
      </c>
      <c r="O441" s="9" t="s">
        <v>51</v>
      </c>
      <c r="P441" s="26">
        <f>IFERROR(VLOOKUP(Table1[[#This Row],[كود العامل]],العاملين!$A$1:$D$100,4,0),"")</f>
        <v>0</v>
      </c>
      <c r="Q441" s="5">
        <f>IF(Table1[[#This Row],[كود العامل]]&gt;0,60,"")</f>
        <v>60</v>
      </c>
      <c r="R441" s="10">
        <v>60</v>
      </c>
      <c r="S441" s="10">
        <v>10</v>
      </c>
      <c r="T441" s="10">
        <v>5</v>
      </c>
      <c r="U441" s="10"/>
      <c r="V441" s="10">
        <f t="shared" si="6"/>
        <v>135</v>
      </c>
      <c r="W441" s="10">
        <f>IFERROR(Table1[[#This Row],[اجمالى وقت التشغيل بالدقايق]]-Table1[[#This Row],[اجمالى وقت التوقف بالدقيقة]],"0")</f>
        <v>-135</v>
      </c>
      <c r="X441" s="11">
        <f>IFERROR((Table1[[#This Row],[كمية الأنتاج بالقطعة]]*Table1[[#This Row],[الزمن المعيارى لانتاج القطعة الواحدة بالدقيقة]])/W441,0%)</f>
        <v>0</v>
      </c>
      <c r="Y441" s="12"/>
      <c r="Z441" s="4"/>
      <c r="AA441" s="13">
        <f>IFERROR(Table1[[#This Row],[كمية الأنتاج بالقطعة]]/(Table1[[#This Row],[كمية الأنتاج بالقطعة]]+Z441+Y441),"")</f>
        <v>1</v>
      </c>
      <c r="AB441" s="4" t="s">
        <v>50</v>
      </c>
      <c r="AC441" s="51"/>
    </row>
    <row r="442" spans="1:29" s="20" customFormat="1" ht="15.75" hidden="1" customHeight="1">
      <c r="A442" s="50">
        <v>43533</v>
      </c>
      <c r="B442" s="3">
        <v>5360</v>
      </c>
      <c r="C442" s="4" t="str">
        <f>IFERROR(VLOOKUP(B442,المنتجات!$A:$B,2,0),"")</f>
        <v/>
      </c>
      <c r="D442" s="4" t="str">
        <f>IFERROR(VLOOKUP(B442,المنتجات!$A:$C,3,0),"")</f>
        <v/>
      </c>
      <c r="E442" s="5">
        <v>48</v>
      </c>
      <c r="F442" s="4">
        <f>IFERROR(VLOOKUP(E442,العاملين!$A$1:$C$80,2,0),"")</f>
        <v>0</v>
      </c>
      <c r="G442" s="4">
        <f>IFERROR(VLOOKUP(Table1[[#This Row],[كود العامل]],العاملين!$A:$C,3,FALSE),"")</f>
        <v>0</v>
      </c>
      <c r="H442" s="5">
        <v>78</v>
      </c>
      <c r="I442" s="6" t="str">
        <f>IFERROR(VLOOKUP(Table1[[#This Row],[كود الصنف]],المنتجات!$D:$E,2,0),"")</f>
        <v/>
      </c>
      <c r="J442" s="6" t="str">
        <f>IFERROR(VLOOKUP(H442,المنتجات!$D:$G,4,0),"")</f>
        <v/>
      </c>
      <c r="K442" s="7">
        <v>6400</v>
      </c>
      <c r="L442" s="7"/>
      <c r="M442" s="8" t="e">
        <f>IF(VLOOKUP(Table1[[#This Row],[كود الصنف]],المنتجات!$D:$K,8,0)=0,"",(VLOOKUP(Table1[[#This Row],[كود الصنف]],المنتجات!$D:$K,8,0)))</f>
        <v>#N/A</v>
      </c>
      <c r="N442" s="7">
        <f>IFERROR((Table1[[#This Row],[كمية الخامات بالكيلو]]/Table1[[#This Row],[وزن القطعة]])-Table1[[#This Row],[كمية الأنتاج بالقطعة]],0)</f>
        <v>0</v>
      </c>
      <c r="O442" s="9" t="s">
        <v>51</v>
      </c>
      <c r="P442" s="26">
        <f>IFERROR(VLOOKUP(Table1[[#This Row],[كود العامل]],العاملين!$A$1:$D$100,4,0),"")</f>
        <v>0</v>
      </c>
      <c r="Q442" s="5">
        <f>IF(Table1[[#This Row],[كود العامل]]&gt;0,60,"")</f>
        <v>60</v>
      </c>
      <c r="R442" s="10">
        <v>60</v>
      </c>
      <c r="S442" s="10">
        <v>10</v>
      </c>
      <c r="T442" s="10">
        <v>5</v>
      </c>
      <c r="U442" s="10"/>
      <c r="V442" s="10">
        <f t="shared" si="6"/>
        <v>135</v>
      </c>
      <c r="W442" s="10">
        <f>IFERROR(Table1[[#This Row],[اجمالى وقت التشغيل بالدقايق]]-Table1[[#This Row],[اجمالى وقت التوقف بالدقيقة]],"0")</f>
        <v>-135</v>
      </c>
      <c r="X442" s="11">
        <f>IFERROR((Table1[[#This Row],[كمية الأنتاج بالقطعة]]*Table1[[#This Row],[الزمن المعيارى لانتاج القطعة الواحدة بالدقيقة]])/W442,0%)</f>
        <v>0</v>
      </c>
      <c r="Y442" s="12"/>
      <c r="Z442" s="4"/>
      <c r="AA442" s="13">
        <f>IFERROR(Table1[[#This Row],[كمية الأنتاج بالقطعة]]/(Table1[[#This Row],[كمية الأنتاج بالقطعة]]+Z442+Y442),"")</f>
        <v>1</v>
      </c>
      <c r="AB442" s="4" t="s">
        <v>50</v>
      </c>
      <c r="AC442" s="51"/>
    </row>
    <row r="443" spans="1:29" s="20" customFormat="1" ht="15.75" hidden="1" customHeight="1">
      <c r="A443" s="50">
        <v>43533</v>
      </c>
      <c r="B443" s="3">
        <v>5360</v>
      </c>
      <c r="C443" s="4" t="str">
        <f>IFERROR(VLOOKUP(B443,المنتجات!$A:$B,2,0),"")</f>
        <v/>
      </c>
      <c r="D443" s="4" t="str">
        <f>IFERROR(VLOOKUP(B443,المنتجات!$A:$C,3,0),"")</f>
        <v/>
      </c>
      <c r="E443" s="5">
        <v>51</v>
      </c>
      <c r="F443" s="4">
        <f>IFERROR(VLOOKUP(E443,العاملين!$A$1:$C$80,2,0),"")</f>
        <v>0</v>
      </c>
      <c r="G443" s="4">
        <f>IFERROR(VLOOKUP(Table1[[#This Row],[كود العامل]],العاملين!$A:$C,3,FALSE),"")</f>
        <v>0</v>
      </c>
      <c r="H443" s="5">
        <v>78</v>
      </c>
      <c r="I443" s="6" t="str">
        <f>IFERROR(VLOOKUP(Table1[[#This Row],[كود الصنف]],المنتجات!$D:$E,2,0),"")</f>
        <v/>
      </c>
      <c r="J443" s="6" t="str">
        <f>IFERROR(VLOOKUP(H443,المنتجات!$D:$G,4,0),"")</f>
        <v/>
      </c>
      <c r="K443" s="7">
        <v>6400</v>
      </c>
      <c r="L443" s="7"/>
      <c r="M443" s="8" t="e">
        <f>IF(VLOOKUP(Table1[[#This Row],[كود الصنف]],المنتجات!$D:$K,8,0)=0,"",(VLOOKUP(Table1[[#This Row],[كود الصنف]],المنتجات!$D:$K,8,0)))</f>
        <v>#N/A</v>
      </c>
      <c r="N443" s="7">
        <f>IFERROR((Table1[[#This Row],[كمية الخامات بالكيلو]]/Table1[[#This Row],[وزن القطعة]])-Table1[[#This Row],[كمية الأنتاج بالقطعة]],0)</f>
        <v>0</v>
      </c>
      <c r="O443" s="9" t="s">
        <v>51</v>
      </c>
      <c r="P443" s="26">
        <f>IFERROR(VLOOKUP(Table1[[#This Row],[كود العامل]],العاملين!$A$1:$D$100,4,0),"")</f>
        <v>0</v>
      </c>
      <c r="Q443" s="5">
        <f>IF(Table1[[#This Row],[كود العامل]]&gt;0,60,"")</f>
        <v>60</v>
      </c>
      <c r="R443" s="10">
        <v>60</v>
      </c>
      <c r="S443" s="10">
        <v>10</v>
      </c>
      <c r="T443" s="10">
        <v>5</v>
      </c>
      <c r="U443" s="10"/>
      <c r="V443" s="10">
        <f t="shared" si="6"/>
        <v>135</v>
      </c>
      <c r="W443" s="10">
        <f>IFERROR(Table1[[#This Row],[اجمالى وقت التشغيل بالدقايق]]-Table1[[#This Row],[اجمالى وقت التوقف بالدقيقة]],"0")</f>
        <v>-135</v>
      </c>
      <c r="X443" s="11">
        <f>IFERROR((Table1[[#This Row],[كمية الأنتاج بالقطعة]]*Table1[[#This Row],[الزمن المعيارى لانتاج القطعة الواحدة بالدقيقة]])/W443,0%)</f>
        <v>0</v>
      </c>
      <c r="Y443" s="12"/>
      <c r="Z443" s="4"/>
      <c r="AA443" s="13">
        <f>IFERROR(Table1[[#This Row],[كمية الأنتاج بالقطعة]]/(Table1[[#This Row],[كمية الأنتاج بالقطعة]]+Z443+Y443),"")</f>
        <v>1</v>
      </c>
      <c r="AB443" s="4" t="s">
        <v>50</v>
      </c>
      <c r="AC443" s="51"/>
    </row>
    <row r="444" spans="1:29" s="20" customFormat="1" ht="15.75" hidden="1" customHeight="1">
      <c r="A444" s="50">
        <v>43533</v>
      </c>
      <c r="B444" s="3">
        <v>5361</v>
      </c>
      <c r="C444" s="4" t="str">
        <f>IFERROR(VLOOKUP(B444,المنتجات!$A:$B,2,0),"")</f>
        <v/>
      </c>
      <c r="D444" s="4" t="str">
        <f>IFERROR(VLOOKUP(B444,المنتجات!$A:$C,3,0),"")</f>
        <v/>
      </c>
      <c r="E444" s="5">
        <v>2</v>
      </c>
      <c r="F444" s="4">
        <f>IFERROR(VLOOKUP(E444,العاملين!$A$1:$C$80,2,0),"")</f>
        <v>0</v>
      </c>
      <c r="G444" s="4">
        <f>IFERROR(VLOOKUP(Table1[[#This Row],[كود العامل]],العاملين!$A:$C,3,FALSE),"")</f>
        <v>0</v>
      </c>
      <c r="H444" s="5">
        <v>95</v>
      </c>
      <c r="I444" s="6" t="str">
        <f>IFERROR(VLOOKUP(Table1[[#This Row],[كود الصنف]],المنتجات!$D:$E,2,0),"")</f>
        <v/>
      </c>
      <c r="J444" s="6" t="str">
        <f>IFERROR(VLOOKUP(H444,المنتجات!$D:$G,4,0),"")</f>
        <v/>
      </c>
      <c r="K444" s="7">
        <v>6100</v>
      </c>
      <c r="L444" s="7"/>
      <c r="M444" s="8" t="e">
        <f>IF(VLOOKUP(Table1[[#This Row],[كود الصنف]],المنتجات!$D:$K,8,0)=0,"",(VLOOKUP(Table1[[#This Row],[كود الصنف]],المنتجات!$D:$K,8,0)))</f>
        <v>#N/A</v>
      </c>
      <c r="N444" s="7">
        <f>IFERROR((Table1[[#This Row],[كمية الخامات بالكيلو]]/Table1[[#This Row],[وزن القطعة]])-Table1[[#This Row],[كمية الأنتاج بالقطعة]],0)</f>
        <v>0</v>
      </c>
      <c r="O444" s="9" t="s">
        <v>51</v>
      </c>
      <c r="P444" s="26">
        <f>IFERROR(VLOOKUP(Table1[[#This Row],[كود العامل]],العاملين!$A$1:$D$100,4,0),"")</f>
        <v>0</v>
      </c>
      <c r="Q444" s="5">
        <f>IF(Table1[[#This Row],[كود العامل]]&gt;0,60,"")</f>
        <v>60</v>
      </c>
      <c r="R444" s="10"/>
      <c r="S444" s="10"/>
      <c r="T444" s="10"/>
      <c r="U444" s="10"/>
      <c r="V444" s="10">
        <f t="shared" si="6"/>
        <v>60</v>
      </c>
      <c r="W444" s="10">
        <f>IFERROR(Table1[[#This Row],[اجمالى وقت التشغيل بالدقايق]]-Table1[[#This Row],[اجمالى وقت التوقف بالدقيقة]],"0")</f>
        <v>-60</v>
      </c>
      <c r="X444" s="11">
        <f>IFERROR((Table1[[#This Row],[كمية الأنتاج بالقطعة]]*Table1[[#This Row],[الزمن المعيارى لانتاج القطعة الواحدة بالدقيقة]])/W444,0%)</f>
        <v>0</v>
      </c>
      <c r="Y444" s="12"/>
      <c r="Z444" s="4"/>
      <c r="AA444" s="13">
        <f>IFERROR(Table1[[#This Row],[كمية الأنتاج بالقطعة]]/(Table1[[#This Row],[كمية الأنتاج بالقطعة]]+Z444+Y444),"")</f>
        <v>1</v>
      </c>
      <c r="AB444" s="4"/>
      <c r="AC444" s="51"/>
    </row>
    <row r="445" spans="1:29" s="20" customFormat="1" ht="15.75" hidden="1" customHeight="1">
      <c r="A445" s="50">
        <v>43533</v>
      </c>
      <c r="B445" s="3">
        <v>5361</v>
      </c>
      <c r="C445" s="4" t="str">
        <f>IFERROR(VLOOKUP(B445,المنتجات!$A:$B,2,0),"")</f>
        <v/>
      </c>
      <c r="D445" s="4" t="str">
        <f>IFERROR(VLOOKUP(B445,المنتجات!$A:$C,3,0),"")</f>
        <v/>
      </c>
      <c r="E445" s="5">
        <v>3</v>
      </c>
      <c r="F445" s="4">
        <f>IFERROR(VLOOKUP(E445,العاملين!$A$1:$C$80,2,0),"")</f>
        <v>0</v>
      </c>
      <c r="G445" s="4">
        <f>IFERROR(VLOOKUP(Table1[[#This Row],[كود العامل]],العاملين!$A:$C,3,FALSE),"")</f>
        <v>0</v>
      </c>
      <c r="H445" s="5">
        <v>95</v>
      </c>
      <c r="I445" s="6" t="str">
        <f>IFERROR(VLOOKUP(Table1[[#This Row],[كود الصنف]],المنتجات!$D:$E,2,0),"")</f>
        <v/>
      </c>
      <c r="J445" s="6" t="str">
        <f>IFERROR(VLOOKUP(H445,المنتجات!$D:$G,4,0),"")</f>
        <v/>
      </c>
      <c r="K445" s="7">
        <v>6100</v>
      </c>
      <c r="L445" s="7"/>
      <c r="M445" s="8" t="e">
        <f>IF(VLOOKUP(Table1[[#This Row],[كود الصنف]],المنتجات!$D:$K,8,0)=0,"",(VLOOKUP(Table1[[#This Row],[كود الصنف]],المنتجات!$D:$K,8,0)))</f>
        <v>#N/A</v>
      </c>
      <c r="N445" s="7">
        <f>IFERROR((Table1[[#This Row],[كمية الخامات بالكيلو]]/Table1[[#This Row],[وزن القطعة]])-Table1[[#This Row],[كمية الأنتاج بالقطعة]],0)</f>
        <v>0</v>
      </c>
      <c r="O445" s="9" t="s">
        <v>51</v>
      </c>
      <c r="P445" s="26">
        <f>IFERROR(VLOOKUP(Table1[[#This Row],[كود العامل]],العاملين!$A$1:$D$100,4,0),"")</f>
        <v>0</v>
      </c>
      <c r="Q445" s="5">
        <f>IF(Table1[[#This Row],[كود العامل]]&gt;0,60,"")</f>
        <v>60</v>
      </c>
      <c r="R445" s="10"/>
      <c r="S445" s="10"/>
      <c r="T445" s="10"/>
      <c r="U445" s="10"/>
      <c r="V445" s="10">
        <f t="shared" si="6"/>
        <v>60</v>
      </c>
      <c r="W445" s="10">
        <f>IFERROR(Table1[[#This Row],[اجمالى وقت التشغيل بالدقايق]]-Table1[[#This Row],[اجمالى وقت التوقف بالدقيقة]],"0")</f>
        <v>-60</v>
      </c>
      <c r="X445" s="11">
        <f>IFERROR((Table1[[#This Row],[كمية الأنتاج بالقطعة]]*Table1[[#This Row],[الزمن المعيارى لانتاج القطعة الواحدة بالدقيقة]])/W445,0%)</f>
        <v>0</v>
      </c>
      <c r="Y445" s="12"/>
      <c r="Z445" s="4"/>
      <c r="AA445" s="13">
        <f>IFERROR(Table1[[#This Row],[كمية الأنتاج بالقطعة]]/(Table1[[#This Row],[كمية الأنتاج بالقطعة]]+Z445+Y445),"")</f>
        <v>1</v>
      </c>
      <c r="AB445" s="4"/>
      <c r="AC445" s="51"/>
    </row>
    <row r="446" spans="1:29" s="20" customFormat="1" ht="15.75" hidden="1" customHeight="1">
      <c r="A446" s="50">
        <v>43533</v>
      </c>
      <c r="B446" s="3">
        <v>5361</v>
      </c>
      <c r="C446" s="4" t="str">
        <f>IFERROR(VLOOKUP(B446,المنتجات!$A:$B,2,0),"")</f>
        <v/>
      </c>
      <c r="D446" s="4" t="str">
        <f>IFERROR(VLOOKUP(B446,المنتجات!$A:$C,3,0),"")</f>
        <v/>
      </c>
      <c r="E446" s="5">
        <v>7</v>
      </c>
      <c r="F446" s="4">
        <f>IFERROR(VLOOKUP(E446,العاملين!$A$1:$C$80,2,0),"")</f>
        <v>0</v>
      </c>
      <c r="G446" s="4">
        <f>IFERROR(VLOOKUP(Table1[[#This Row],[كود العامل]],العاملين!$A:$C,3,FALSE),"")</f>
        <v>0</v>
      </c>
      <c r="H446" s="5">
        <v>95</v>
      </c>
      <c r="I446" s="6" t="str">
        <f>IFERROR(VLOOKUP(Table1[[#This Row],[كود الصنف]],المنتجات!$D:$E,2,0),"")</f>
        <v/>
      </c>
      <c r="J446" s="6" t="str">
        <f>IFERROR(VLOOKUP(H446,المنتجات!$D:$G,4,0),"")</f>
        <v/>
      </c>
      <c r="K446" s="7">
        <v>6100</v>
      </c>
      <c r="L446" s="7"/>
      <c r="M446" s="8" t="e">
        <f>IF(VLOOKUP(Table1[[#This Row],[كود الصنف]],المنتجات!$D:$K,8,0)=0,"",(VLOOKUP(Table1[[#This Row],[كود الصنف]],المنتجات!$D:$K,8,0)))</f>
        <v>#N/A</v>
      </c>
      <c r="N446" s="7">
        <f>IFERROR((Table1[[#This Row],[كمية الخامات بالكيلو]]/Table1[[#This Row],[وزن القطعة]])-Table1[[#This Row],[كمية الأنتاج بالقطعة]],0)</f>
        <v>0</v>
      </c>
      <c r="O446" s="9" t="s">
        <v>51</v>
      </c>
      <c r="P446" s="26">
        <f>IFERROR(VLOOKUP(Table1[[#This Row],[كود العامل]],العاملين!$A$1:$D$100,4,0),"")</f>
        <v>0</v>
      </c>
      <c r="Q446" s="5">
        <f>IF(Table1[[#This Row],[كود العامل]]&gt;0,60,"")</f>
        <v>60</v>
      </c>
      <c r="R446" s="10"/>
      <c r="S446" s="10"/>
      <c r="T446" s="10"/>
      <c r="U446" s="10"/>
      <c r="V446" s="10">
        <f t="shared" si="6"/>
        <v>60</v>
      </c>
      <c r="W446" s="10">
        <f>IFERROR(Table1[[#This Row],[اجمالى وقت التشغيل بالدقايق]]-Table1[[#This Row],[اجمالى وقت التوقف بالدقيقة]],"0")</f>
        <v>-60</v>
      </c>
      <c r="X446" s="11">
        <f>IFERROR((Table1[[#This Row],[كمية الأنتاج بالقطعة]]*Table1[[#This Row],[الزمن المعيارى لانتاج القطعة الواحدة بالدقيقة]])/W446,0%)</f>
        <v>0</v>
      </c>
      <c r="Y446" s="12"/>
      <c r="Z446" s="4"/>
      <c r="AA446" s="13">
        <f>IFERROR(Table1[[#This Row],[كمية الأنتاج بالقطعة]]/(Table1[[#This Row],[كمية الأنتاج بالقطعة]]+Z446+Y446),"")</f>
        <v>1</v>
      </c>
      <c r="AB446" s="4"/>
      <c r="AC446" s="51"/>
    </row>
    <row r="447" spans="1:29" s="20" customFormat="1" ht="15.75" hidden="1" customHeight="1">
      <c r="A447" s="50">
        <v>43533</v>
      </c>
      <c r="B447" s="3">
        <v>5380</v>
      </c>
      <c r="C447" s="4" t="str">
        <f>IFERROR(VLOOKUP(B447,المنتجات!$A:$B,2,0),"")</f>
        <v/>
      </c>
      <c r="D447" s="4" t="str">
        <f>IFERROR(VLOOKUP(B447,المنتجات!$A:$C,3,0),"")</f>
        <v/>
      </c>
      <c r="E447" s="5">
        <v>21</v>
      </c>
      <c r="F447" s="4">
        <f>IFERROR(VLOOKUP(E447,العاملين!$A$1:$C$80,2,0),"")</f>
        <v>0</v>
      </c>
      <c r="G447" s="4">
        <f>IFERROR(VLOOKUP(Table1[[#This Row],[كود العامل]],العاملين!$A:$C,3,FALSE),"")</f>
        <v>0</v>
      </c>
      <c r="H447" s="5">
        <v>106</v>
      </c>
      <c r="I447" s="6" t="str">
        <f>IFERROR(VLOOKUP(Table1[[#This Row],[كود الصنف]],المنتجات!$D:$E,2,0),"")</f>
        <v/>
      </c>
      <c r="J447" s="6" t="str">
        <f>IFERROR(VLOOKUP(H447,المنتجات!$D:$G,4,0),"")</f>
        <v/>
      </c>
      <c r="K447" s="7">
        <v>4250</v>
      </c>
      <c r="L447" s="7"/>
      <c r="M447" s="8" t="e">
        <f>IF(VLOOKUP(Table1[[#This Row],[كود الصنف]],المنتجات!$D:$K,8,0)=0,"",(VLOOKUP(Table1[[#This Row],[كود الصنف]],المنتجات!$D:$K,8,0)))</f>
        <v>#N/A</v>
      </c>
      <c r="N447" s="7">
        <f>IFERROR((Table1[[#This Row],[كمية الخامات بالكيلو]]/Table1[[#This Row],[وزن القطعة]])-Table1[[#This Row],[كمية الأنتاج بالقطعة]],0)</f>
        <v>0</v>
      </c>
      <c r="O447" s="9" t="s">
        <v>51</v>
      </c>
      <c r="P447" s="26">
        <f>IFERROR(VLOOKUP(Table1[[#This Row],[كود العامل]],العاملين!$A$1:$D$100,4,0),"")</f>
        <v>0</v>
      </c>
      <c r="Q447" s="5">
        <f>IF(Table1[[#This Row],[كود العامل]]&gt;0,60,"")</f>
        <v>60</v>
      </c>
      <c r="R447" s="10">
        <v>60</v>
      </c>
      <c r="S447" s="10">
        <v>10</v>
      </c>
      <c r="T447" s="10">
        <v>15</v>
      </c>
      <c r="U447" s="10"/>
      <c r="V447" s="10">
        <f t="shared" si="6"/>
        <v>145</v>
      </c>
      <c r="W447" s="10">
        <f>IFERROR(Table1[[#This Row],[اجمالى وقت التشغيل بالدقايق]]-Table1[[#This Row],[اجمالى وقت التوقف بالدقيقة]],"0")</f>
        <v>-145</v>
      </c>
      <c r="X447" s="11">
        <f>IFERROR((Table1[[#This Row],[كمية الأنتاج بالقطعة]]*Table1[[#This Row],[الزمن المعيارى لانتاج القطعة الواحدة بالدقيقة]])/W447,0%)</f>
        <v>0</v>
      </c>
      <c r="Y447" s="12"/>
      <c r="Z447" s="4"/>
      <c r="AA447" s="13">
        <f>IFERROR(Table1[[#This Row],[كمية الأنتاج بالقطعة]]/(Table1[[#This Row],[كمية الأنتاج بالقطعة]]+Z447+Y447),"")</f>
        <v>1</v>
      </c>
      <c r="AB447" s="4" t="s">
        <v>73</v>
      </c>
      <c r="AC447" s="51" t="s">
        <v>99</v>
      </c>
    </row>
    <row r="448" spans="1:29" s="20" customFormat="1" ht="15.75" hidden="1" customHeight="1">
      <c r="A448" s="50">
        <v>43533</v>
      </c>
      <c r="B448" s="3"/>
      <c r="C448" s="4" t="str">
        <f>IFERROR(VLOOKUP(B448,المنتجات!$A:$B,2,0),"")</f>
        <v/>
      </c>
      <c r="D448" s="4" t="str">
        <f>IFERROR(VLOOKUP(B448,المنتجات!$A:$C,3,0),"")</f>
        <v/>
      </c>
      <c r="E448" s="5">
        <v>42</v>
      </c>
      <c r="F448" s="4">
        <f>IFERROR(VLOOKUP(Table1[[#This Row],[كود العامل]],العاملين!A:C,2,0),"")</f>
        <v>0</v>
      </c>
      <c r="G448" s="16">
        <f>IFERROR(VLOOKUP(Table1[[#This Row],[كود العامل]],العاملين!$A$1:$C$100,3,FALSE),"")</f>
        <v>0</v>
      </c>
      <c r="H448" s="5">
        <v>132</v>
      </c>
      <c r="I448" s="6" t="s">
        <v>124</v>
      </c>
      <c r="J448" s="6" t="str">
        <f>IFERROR(VLOOKUP(H448,المنتجات!$D:$G,4,0),"")</f>
        <v/>
      </c>
      <c r="K448" s="7">
        <v>2800</v>
      </c>
      <c r="L448" s="7"/>
      <c r="M448" s="8" t="e">
        <f>IF(VLOOKUP(Table1[[#This Row],[كود الصنف]],المنتجات!$D:$K,8,0)=0,"",(VLOOKUP(Table1[[#This Row],[كود الصنف]],المنتجات!$D:$K,8,0)))</f>
        <v>#N/A</v>
      </c>
      <c r="N448" s="7">
        <f>IFERROR((Table1[[#This Row],[كمية الخامات بالكيلو]]/Table1[[#This Row],[وزن القطعة]])-Table1[[#This Row],[كمية الأنتاج بالقطعة]],0)</f>
        <v>0</v>
      </c>
      <c r="O448" s="9" t="s">
        <v>51</v>
      </c>
      <c r="P448" s="26">
        <f>IFERROR(VLOOKUP(Table1[[#This Row],[كود العامل]],العاملين!$A$1:$D$100,4,0),"")</f>
        <v>0</v>
      </c>
      <c r="Q448" s="5">
        <f>IF(Table1[[#This Row],[كود العامل]]&gt;0,60,"")</f>
        <v>60</v>
      </c>
      <c r="R448" s="10"/>
      <c r="S448" s="10">
        <v>15</v>
      </c>
      <c r="T448" s="10">
        <v>15</v>
      </c>
      <c r="U448" s="10"/>
      <c r="V448" s="10">
        <f t="shared" si="6"/>
        <v>90</v>
      </c>
      <c r="W448" s="10">
        <f>IFERROR(Table1[[#This Row],[اجمالى وقت التشغيل بالدقايق]]-Table1[[#This Row],[اجمالى وقت التوقف بالدقيقة]],"0")</f>
        <v>-90</v>
      </c>
      <c r="X448" s="11">
        <f>IFERROR((Table1[[#This Row],[كمية الأنتاج بالقطعة]]*Table1[[#This Row],[الزمن المعيارى لانتاج القطعة الواحدة بالدقيقة]])/W448,0%)</f>
        <v>0</v>
      </c>
      <c r="Y448" s="12"/>
      <c r="Z448" s="4"/>
      <c r="AA448" s="13">
        <f>IFERROR(Table1[[#This Row],[كمية الأنتاج بالقطعة]]/(Table1[[#This Row],[كمية الأنتاج بالقطعة]]+Z448+Y448),"")</f>
        <v>1</v>
      </c>
      <c r="AB448" s="4" t="s">
        <v>50</v>
      </c>
      <c r="AC448" s="51"/>
    </row>
    <row r="449" spans="1:29" s="20" customFormat="1" ht="15.75" hidden="1" customHeight="1">
      <c r="A449" s="50">
        <v>43534</v>
      </c>
      <c r="B449" s="3">
        <v>5201</v>
      </c>
      <c r="C449" s="4" t="str">
        <f>IFERROR(VLOOKUP(B449,المنتجات!$A:$B,2,0),"")</f>
        <v/>
      </c>
      <c r="D449" s="4" t="str">
        <f>IFERROR(VLOOKUP(B449,المنتجات!$A:$C,3,0),"")</f>
        <v/>
      </c>
      <c r="E449" s="5">
        <v>15</v>
      </c>
      <c r="F449" s="4">
        <f>IFERROR(VLOOKUP(E449,العاملين!$A$1:$C$80,2,0),"")</f>
        <v>0</v>
      </c>
      <c r="G449" s="4">
        <f>IFERROR(VLOOKUP(Table1[[#This Row],[كود العامل]],العاملين!$A:$C,3,FALSE),"")</f>
        <v>0</v>
      </c>
      <c r="H449" s="5">
        <v>1</v>
      </c>
      <c r="I449" s="6" t="str">
        <f>IFERROR(VLOOKUP(Table1[[#This Row],[كود الصنف]],المنتجات!$D:$E,2,0),"")</f>
        <v/>
      </c>
      <c r="J449" s="6" t="str">
        <f>IFERROR(VLOOKUP(H449,المنتجات!$D:$G,4,0),"")</f>
        <v/>
      </c>
      <c r="K449" s="7">
        <v>188</v>
      </c>
      <c r="L449" s="7"/>
      <c r="M449" s="8" t="e">
        <f>IF(VLOOKUP(Table1[[#This Row],[كود الصنف]],المنتجات!$D:$K,8,0)=0,"",(VLOOKUP(Table1[[#This Row],[كود الصنف]],المنتجات!$D:$K,8,0)))</f>
        <v>#N/A</v>
      </c>
      <c r="N449" s="7">
        <f>IFERROR((Table1[[#This Row],[كمية الخامات بالكيلو]]/Table1[[#This Row],[وزن القطعة]])-Table1[[#This Row],[كمية الأنتاج بالقطعة]],0)</f>
        <v>0</v>
      </c>
      <c r="O449" s="9" t="s">
        <v>51</v>
      </c>
      <c r="P449" s="26">
        <f>IFERROR(VLOOKUP(Table1[[#This Row],[كود العامل]],العاملين!$A$1:$D$100,4,0),"")</f>
        <v>0</v>
      </c>
      <c r="Q449" s="5">
        <f>IF(Table1[[#This Row],[كود العامل]]&gt;0,60,"")</f>
        <v>60</v>
      </c>
      <c r="R449" s="10"/>
      <c r="S449" s="10"/>
      <c r="T449" s="10"/>
      <c r="U449" s="10"/>
      <c r="V449" s="10">
        <f t="shared" si="6"/>
        <v>60</v>
      </c>
      <c r="W449" s="10">
        <f>IFERROR(Table1[[#This Row],[اجمالى وقت التشغيل بالدقايق]]-Table1[[#This Row],[اجمالى وقت التوقف بالدقيقة]],"0")</f>
        <v>-60</v>
      </c>
      <c r="X449" s="11">
        <f>IFERROR((Table1[[#This Row],[كمية الأنتاج بالقطعة]]*Table1[[#This Row],[الزمن المعيارى لانتاج القطعة الواحدة بالدقيقة]])/W449,0%)</f>
        <v>0</v>
      </c>
      <c r="Y449" s="12"/>
      <c r="Z449" s="4"/>
      <c r="AA449" s="13">
        <f>IFERROR(Table1[[#This Row],[كمية الأنتاج بالقطعة]]/(Table1[[#This Row],[كمية الأنتاج بالقطعة]]+Z449+Y449),"")</f>
        <v>1</v>
      </c>
      <c r="AB449" s="4"/>
      <c r="AC449" s="51"/>
    </row>
    <row r="450" spans="1:29" s="20" customFormat="1" ht="15.75" hidden="1" customHeight="1">
      <c r="A450" s="50">
        <v>43534</v>
      </c>
      <c r="B450" s="3">
        <v>5201</v>
      </c>
      <c r="C450" s="4" t="str">
        <f>IFERROR(VLOOKUP(B450,المنتجات!$A:$B,2,0),"")</f>
        <v/>
      </c>
      <c r="D450" s="4" t="str">
        <f>IFERROR(VLOOKUP(B450,المنتجات!$A:$C,3,0),"")</f>
        <v/>
      </c>
      <c r="E450" s="5">
        <v>16</v>
      </c>
      <c r="F450" s="4">
        <f>IFERROR(VLOOKUP(E450,العاملين!$A$1:$C$80,2,0),"")</f>
        <v>0</v>
      </c>
      <c r="G450" s="4">
        <f>IFERROR(VLOOKUP(Table1[[#This Row],[كود العامل]],العاملين!$A:$C,3,FALSE),"")</f>
        <v>0</v>
      </c>
      <c r="H450" s="5">
        <v>1</v>
      </c>
      <c r="I450" s="6" t="str">
        <f>IFERROR(VLOOKUP(Table1[[#This Row],[كود الصنف]],المنتجات!$D:$E,2,0),"")</f>
        <v/>
      </c>
      <c r="J450" s="6" t="str">
        <f>IFERROR(VLOOKUP(H450,المنتجات!$D:$G,4,0),"")</f>
        <v/>
      </c>
      <c r="K450" s="7">
        <v>176</v>
      </c>
      <c r="L450" s="7"/>
      <c r="M450" s="8" t="e">
        <f>IF(VLOOKUP(Table1[[#This Row],[كود الصنف]],المنتجات!$D:$K,8,0)=0,"",(VLOOKUP(Table1[[#This Row],[كود الصنف]],المنتجات!$D:$K,8,0)))</f>
        <v>#N/A</v>
      </c>
      <c r="N450" s="7">
        <f>IFERROR((Table1[[#This Row],[كمية الخامات بالكيلو]]/Table1[[#This Row],[وزن القطعة]])-Table1[[#This Row],[كمية الأنتاج بالقطعة]],0)</f>
        <v>0</v>
      </c>
      <c r="O450" s="9" t="s">
        <v>1</v>
      </c>
      <c r="P450" s="26">
        <f>IFERROR(VLOOKUP(Table1[[#This Row],[كود العامل]],العاملين!$A$1:$D$100,4,0),"")</f>
        <v>0</v>
      </c>
      <c r="Q450" s="5">
        <f>IF(Table1[[#This Row],[كود العامل]]&gt;0,60,"")</f>
        <v>60</v>
      </c>
      <c r="R450" s="10"/>
      <c r="S450" s="10"/>
      <c r="T450" s="10">
        <v>10</v>
      </c>
      <c r="U450" s="10"/>
      <c r="V450" s="10">
        <f t="shared" ref="V450:V513" si="7">SUM(Q450:U450)</f>
        <v>70</v>
      </c>
      <c r="W450" s="10">
        <f>IFERROR(Table1[[#This Row],[اجمالى وقت التشغيل بالدقايق]]-Table1[[#This Row],[اجمالى وقت التوقف بالدقيقة]],"0")</f>
        <v>-70</v>
      </c>
      <c r="X450" s="11">
        <f>IFERROR((Table1[[#This Row],[كمية الأنتاج بالقطعة]]*Table1[[#This Row],[الزمن المعيارى لانتاج القطعة الواحدة بالدقيقة]])/W450,0%)</f>
        <v>0</v>
      </c>
      <c r="Y450" s="12"/>
      <c r="Z450" s="4"/>
      <c r="AA450" s="13">
        <f>IFERROR(Table1[[#This Row],[كمية الأنتاج بالقطعة]]/(Table1[[#This Row],[كمية الأنتاج بالقطعة]]+Z450+Y450),"")</f>
        <v>1</v>
      </c>
      <c r="AB450" s="4"/>
      <c r="AC450" s="51"/>
    </row>
    <row r="451" spans="1:29" s="20" customFormat="1" ht="15.75" hidden="1" customHeight="1">
      <c r="A451" s="50">
        <v>43534</v>
      </c>
      <c r="B451" s="3">
        <v>5203</v>
      </c>
      <c r="C451" s="4" t="str">
        <f>IFERROR(VLOOKUP(B451,المنتجات!$A:$B,2,0),"")</f>
        <v/>
      </c>
      <c r="D451" s="4" t="str">
        <f>IFERROR(VLOOKUP(B451,المنتجات!$A:$C,3,0),"")</f>
        <v/>
      </c>
      <c r="E451" s="5">
        <v>10</v>
      </c>
      <c r="F451" s="4">
        <f>IFERROR(VLOOKUP(E451,العاملين!$A$1:$C$80,2,0),"")</f>
        <v>0</v>
      </c>
      <c r="G451" s="4">
        <f>IFERROR(VLOOKUP(Table1[[#This Row],[كود العامل]],العاملين!$A:$C,3,FALSE),"")</f>
        <v>0</v>
      </c>
      <c r="H451" s="5">
        <v>8</v>
      </c>
      <c r="I451" s="6" t="str">
        <f>IFERROR(VLOOKUP(Table1[[#This Row],[كود الصنف]],المنتجات!$D:$E,2,0),"")</f>
        <v/>
      </c>
      <c r="J451" s="6" t="str">
        <f>IFERROR(VLOOKUP(H451,المنتجات!$D:$G,4,0),"")</f>
        <v/>
      </c>
      <c r="K451" s="7">
        <v>430</v>
      </c>
      <c r="L451" s="7"/>
      <c r="M451" s="8" t="e">
        <f>IF(VLOOKUP(Table1[[#This Row],[كود الصنف]],المنتجات!$D:$K,8,0)=0,"",(VLOOKUP(Table1[[#This Row],[كود الصنف]],المنتجات!$D:$K,8,0)))</f>
        <v>#N/A</v>
      </c>
      <c r="N451" s="7">
        <f>IFERROR((Table1[[#This Row],[كمية الخامات بالكيلو]]/Table1[[#This Row],[وزن القطعة]])-Table1[[#This Row],[كمية الأنتاج بالقطعة]],0)</f>
        <v>0</v>
      </c>
      <c r="O451" s="9" t="s">
        <v>51</v>
      </c>
      <c r="P451" s="26">
        <f>IFERROR(VLOOKUP(Table1[[#This Row],[كود العامل]],العاملين!$A$1:$D$100,4,0),"")</f>
        <v>0</v>
      </c>
      <c r="Q451" s="5">
        <f>IF(Table1[[#This Row],[كود العامل]]&gt;0,60,"")</f>
        <v>60</v>
      </c>
      <c r="R451" s="10">
        <v>205</v>
      </c>
      <c r="S451" s="10"/>
      <c r="T451" s="10"/>
      <c r="U451" s="10"/>
      <c r="V451" s="10">
        <f t="shared" si="7"/>
        <v>265</v>
      </c>
      <c r="W451" s="10">
        <f>IFERROR(Table1[[#This Row],[اجمالى وقت التشغيل بالدقايق]]-Table1[[#This Row],[اجمالى وقت التوقف بالدقيقة]],"0")</f>
        <v>-265</v>
      </c>
      <c r="X451" s="11">
        <f>IFERROR((Table1[[#This Row],[كمية الأنتاج بالقطعة]]*Table1[[#This Row],[الزمن المعيارى لانتاج القطعة الواحدة بالدقيقة]])/W451,0%)</f>
        <v>0</v>
      </c>
      <c r="Y451" s="12"/>
      <c r="Z451" s="4"/>
      <c r="AA451" s="13">
        <f>IFERROR(Table1[[#This Row],[كمية الأنتاج بالقطعة]]/(Table1[[#This Row],[كمية الأنتاج بالقطعة]]+Z451+Y451),"")</f>
        <v>1</v>
      </c>
      <c r="AB451" s="4" t="s">
        <v>68</v>
      </c>
      <c r="AC451" s="51"/>
    </row>
    <row r="452" spans="1:29" s="20" customFormat="1" ht="15.75" hidden="1" customHeight="1">
      <c r="A452" s="50">
        <v>43534</v>
      </c>
      <c r="B452" s="3">
        <v>5203</v>
      </c>
      <c r="C452" s="4" t="str">
        <f>IFERROR(VLOOKUP(B452,المنتجات!$A:$B,2,0),"")</f>
        <v/>
      </c>
      <c r="D452" s="4" t="str">
        <f>IFERROR(VLOOKUP(B452,المنتجات!$A:$C,3,0),"")</f>
        <v/>
      </c>
      <c r="E452" s="5">
        <v>14</v>
      </c>
      <c r="F452" s="4">
        <f>IFERROR(VLOOKUP(E452,العاملين!$A$1:$C$80,2,0),"")</f>
        <v>0</v>
      </c>
      <c r="G452" s="4">
        <f>IFERROR(VLOOKUP(Table1[[#This Row],[كود العامل]],العاملين!$A:$C,3,FALSE),"")</f>
        <v>0</v>
      </c>
      <c r="H452" s="5">
        <v>8</v>
      </c>
      <c r="I452" s="6" t="str">
        <f>IFERROR(VLOOKUP(Table1[[#This Row],[كود الصنف]],المنتجات!$D:$E,2,0),"")</f>
        <v/>
      </c>
      <c r="J452" s="6" t="str">
        <f>IFERROR(VLOOKUP(H452,المنتجات!$D:$G,4,0),"")</f>
        <v/>
      </c>
      <c r="K452" s="7">
        <v>430</v>
      </c>
      <c r="L452" s="7"/>
      <c r="M452" s="8" t="e">
        <f>IF(VLOOKUP(Table1[[#This Row],[كود الصنف]],المنتجات!$D:$K,8,0)=0,"",(VLOOKUP(Table1[[#This Row],[كود الصنف]],المنتجات!$D:$K,8,0)))</f>
        <v>#N/A</v>
      </c>
      <c r="N452" s="7">
        <f>IFERROR((Table1[[#This Row],[كمية الخامات بالكيلو]]/Table1[[#This Row],[وزن القطعة]])-Table1[[#This Row],[كمية الأنتاج بالقطعة]],0)</f>
        <v>0</v>
      </c>
      <c r="O452" s="9" t="s">
        <v>51</v>
      </c>
      <c r="P452" s="26">
        <f>IFERROR(VLOOKUP(Table1[[#This Row],[كود العامل]],العاملين!$A$1:$D$100,4,0),"")</f>
        <v>0</v>
      </c>
      <c r="Q452" s="5">
        <f>IF(Table1[[#This Row],[كود العامل]]&gt;0,60,"")</f>
        <v>60</v>
      </c>
      <c r="R452" s="10">
        <v>205</v>
      </c>
      <c r="S452" s="10"/>
      <c r="T452" s="10"/>
      <c r="U452" s="10"/>
      <c r="V452" s="10">
        <f t="shared" si="7"/>
        <v>265</v>
      </c>
      <c r="W452" s="10">
        <f>IFERROR(Table1[[#This Row],[اجمالى وقت التشغيل بالدقايق]]-Table1[[#This Row],[اجمالى وقت التوقف بالدقيقة]],"0")</f>
        <v>-265</v>
      </c>
      <c r="X452" s="11">
        <f>IFERROR((Table1[[#This Row],[كمية الأنتاج بالقطعة]]*Table1[[#This Row],[الزمن المعيارى لانتاج القطعة الواحدة بالدقيقة]])/W452,0%)</f>
        <v>0</v>
      </c>
      <c r="Y452" s="12"/>
      <c r="Z452" s="4"/>
      <c r="AA452" s="13">
        <f>IFERROR(Table1[[#This Row],[كمية الأنتاج بالقطعة]]/(Table1[[#This Row],[كمية الأنتاج بالقطعة]]+Z452+Y452),"")</f>
        <v>1</v>
      </c>
      <c r="AB452" s="4" t="s">
        <v>68</v>
      </c>
      <c r="AC452" s="51"/>
    </row>
    <row r="453" spans="1:29" s="20" customFormat="1" ht="15.75" hidden="1" customHeight="1">
      <c r="A453" s="50">
        <v>43534</v>
      </c>
      <c r="B453" s="3">
        <v>5203</v>
      </c>
      <c r="C453" s="4" t="str">
        <f>IFERROR(VLOOKUP(B453,المنتجات!$A:$B,2,0),"")</f>
        <v/>
      </c>
      <c r="D453" s="4" t="str">
        <f>IFERROR(VLOOKUP(B453,المنتجات!$A:$C,3,0),"")</f>
        <v/>
      </c>
      <c r="E453" s="5">
        <v>9</v>
      </c>
      <c r="F453" s="4">
        <f>IFERROR(VLOOKUP(E453,العاملين!$A$1:$C$80,2,0),"")</f>
        <v>0</v>
      </c>
      <c r="G453" s="4">
        <f>IFERROR(VLOOKUP(Table1[[#This Row],[كود العامل]],العاملين!$A:$C,3,FALSE),"")</f>
        <v>0</v>
      </c>
      <c r="H453" s="5">
        <v>8</v>
      </c>
      <c r="I453" s="6" t="str">
        <f>IFERROR(VLOOKUP(Table1[[#This Row],[كود الصنف]],المنتجات!$D:$E,2,0),"")</f>
        <v/>
      </c>
      <c r="J453" s="6" t="str">
        <f>IFERROR(VLOOKUP(H453,المنتجات!$D:$G,4,0),"")</f>
        <v/>
      </c>
      <c r="K453" s="7">
        <v>556</v>
      </c>
      <c r="L453" s="7"/>
      <c r="M453" s="8" t="e">
        <f>IF(VLOOKUP(Table1[[#This Row],[كود الصنف]],المنتجات!$D:$K,8,0)=0,"",(VLOOKUP(Table1[[#This Row],[كود الصنف]],المنتجات!$D:$K,8,0)))</f>
        <v>#N/A</v>
      </c>
      <c r="N453" s="7">
        <f>IFERROR((Table1[[#This Row],[كمية الخامات بالكيلو]]/Table1[[#This Row],[وزن القطعة]])-Table1[[#This Row],[كمية الأنتاج بالقطعة]],0)</f>
        <v>0</v>
      </c>
      <c r="O453" s="9" t="s">
        <v>1</v>
      </c>
      <c r="P453" s="26">
        <f>IFERROR(VLOOKUP(Table1[[#This Row],[كود العامل]],العاملين!$A$1:$D$100,4,0),"")</f>
        <v>0</v>
      </c>
      <c r="Q453" s="5">
        <f>IF(Table1[[#This Row],[كود العامل]]&gt;0,60,"")</f>
        <v>60</v>
      </c>
      <c r="R453" s="10"/>
      <c r="S453" s="10">
        <v>10</v>
      </c>
      <c r="T453" s="10">
        <v>10</v>
      </c>
      <c r="U453" s="10"/>
      <c r="V453" s="10">
        <f t="shared" si="7"/>
        <v>80</v>
      </c>
      <c r="W453" s="10">
        <f>IFERROR(Table1[[#This Row],[اجمالى وقت التشغيل بالدقايق]]-Table1[[#This Row],[اجمالى وقت التوقف بالدقيقة]],"0")</f>
        <v>-80</v>
      </c>
      <c r="X453" s="11">
        <f>IFERROR((Table1[[#This Row],[كمية الأنتاج بالقطعة]]*Table1[[#This Row],[الزمن المعيارى لانتاج القطعة الواحدة بالدقيقة]])/W453,0%)</f>
        <v>0</v>
      </c>
      <c r="Y453" s="12"/>
      <c r="Z453" s="4"/>
      <c r="AA453" s="13">
        <f>IFERROR(Table1[[#This Row],[كمية الأنتاج بالقطعة]]/(Table1[[#This Row],[كمية الأنتاج بالقطعة]]+Z453+Y453),"")</f>
        <v>1</v>
      </c>
      <c r="AB453" s="4"/>
      <c r="AC453" s="51"/>
    </row>
    <row r="454" spans="1:29" s="20" customFormat="1" ht="15.75" hidden="1" customHeight="1">
      <c r="A454" s="50">
        <v>43534</v>
      </c>
      <c r="B454" s="3">
        <v>5203</v>
      </c>
      <c r="C454" s="4" t="str">
        <f>IFERROR(VLOOKUP(B454,المنتجات!$A:$B,2,0),"")</f>
        <v/>
      </c>
      <c r="D454" s="4" t="str">
        <f>IFERROR(VLOOKUP(B454,المنتجات!$A:$C,3,0),"")</f>
        <v/>
      </c>
      <c r="E454" s="5">
        <v>17</v>
      </c>
      <c r="F454" s="4">
        <f>IFERROR(VLOOKUP(E454,العاملين!$A$1:$C$80,2,0),"")</f>
        <v>0</v>
      </c>
      <c r="G454" s="4">
        <f>IFERROR(VLOOKUP(Table1[[#This Row],[كود العامل]],العاملين!$A:$C,3,FALSE),"")</f>
        <v>0</v>
      </c>
      <c r="H454" s="5">
        <v>8</v>
      </c>
      <c r="I454" s="6" t="str">
        <f>IFERROR(VLOOKUP(Table1[[#This Row],[كود الصنف]],المنتجات!$D:$E,2,0),"")</f>
        <v/>
      </c>
      <c r="J454" s="6" t="str">
        <f>IFERROR(VLOOKUP(H454,المنتجات!$D:$G,4,0),"")</f>
        <v/>
      </c>
      <c r="K454" s="7">
        <v>556</v>
      </c>
      <c r="L454" s="7"/>
      <c r="M454" s="8" t="e">
        <f>IF(VLOOKUP(Table1[[#This Row],[كود الصنف]],المنتجات!$D:$K,8,0)=0,"",(VLOOKUP(Table1[[#This Row],[كود الصنف]],المنتجات!$D:$K,8,0)))</f>
        <v>#N/A</v>
      </c>
      <c r="N454" s="7">
        <f>IFERROR((Table1[[#This Row],[كمية الخامات بالكيلو]]/Table1[[#This Row],[وزن القطعة]])-Table1[[#This Row],[كمية الأنتاج بالقطعة]],0)</f>
        <v>0</v>
      </c>
      <c r="O454" s="9" t="s">
        <v>1</v>
      </c>
      <c r="P454" s="26">
        <f>IFERROR(VLOOKUP(Table1[[#This Row],[كود العامل]],العاملين!$A$1:$D$100,4,0),"")</f>
        <v>0</v>
      </c>
      <c r="Q454" s="5">
        <f>IF(Table1[[#This Row],[كود العامل]]&gt;0,60,"")</f>
        <v>60</v>
      </c>
      <c r="R454" s="10"/>
      <c r="S454" s="10">
        <v>10</v>
      </c>
      <c r="T454" s="10">
        <v>10</v>
      </c>
      <c r="U454" s="10"/>
      <c r="V454" s="10">
        <f t="shared" si="7"/>
        <v>80</v>
      </c>
      <c r="W454" s="10">
        <f>IFERROR(Table1[[#This Row],[اجمالى وقت التشغيل بالدقايق]]-Table1[[#This Row],[اجمالى وقت التوقف بالدقيقة]],"0")</f>
        <v>-80</v>
      </c>
      <c r="X454" s="11">
        <f>IFERROR((Table1[[#This Row],[كمية الأنتاج بالقطعة]]*Table1[[#This Row],[الزمن المعيارى لانتاج القطعة الواحدة بالدقيقة]])/W454,0%)</f>
        <v>0</v>
      </c>
      <c r="Y454" s="12"/>
      <c r="Z454" s="4"/>
      <c r="AA454" s="13">
        <f>IFERROR(Table1[[#This Row],[كمية الأنتاج بالقطعة]]/(Table1[[#This Row],[كمية الأنتاج بالقطعة]]+Z454+Y454),"")</f>
        <v>1</v>
      </c>
      <c r="AB454" s="4"/>
      <c r="AC454" s="51"/>
    </row>
    <row r="455" spans="1:29" s="20" customFormat="1" ht="15.75" hidden="1" customHeight="1">
      <c r="A455" s="50">
        <v>43534</v>
      </c>
      <c r="B455" s="3">
        <v>5210</v>
      </c>
      <c r="C455" s="4" t="str">
        <f>IFERROR(VLOOKUP(B455,المنتجات!$A:$B,2,0),"")</f>
        <v/>
      </c>
      <c r="D455" s="4" t="str">
        <f>IFERROR(VLOOKUP(B455,المنتجات!$A:$C,3,0),"")</f>
        <v/>
      </c>
      <c r="E455" s="5">
        <v>13</v>
      </c>
      <c r="F455" s="4">
        <f>IFERROR(VLOOKUP(E455,العاملين!$A$1:$C$80,2,0),"")</f>
        <v>0</v>
      </c>
      <c r="G455" s="4">
        <f>IFERROR(VLOOKUP(Table1[[#This Row],[كود العامل]],العاملين!$A:$C,3,FALSE),"")</f>
        <v>0</v>
      </c>
      <c r="H455" s="5">
        <v>14</v>
      </c>
      <c r="I455" s="6" t="str">
        <f>IFERROR(VLOOKUP(Table1[[#This Row],[كود الصنف]],المنتجات!$D:$E,2,0),"")</f>
        <v/>
      </c>
      <c r="J455" s="6" t="str">
        <f>IFERROR(VLOOKUP(H455,المنتجات!$D:$G,4,0),"")</f>
        <v/>
      </c>
      <c r="K455" s="7">
        <v>201</v>
      </c>
      <c r="L455" s="7"/>
      <c r="M455" s="8" t="e">
        <f>IF(VLOOKUP(Table1[[#This Row],[كود الصنف]],المنتجات!$D:$K,8,0)=0,"",(VLOOKUP(Table1[[#This Row],[كود الصنف]],المنتجات!$D:$K,8,0)))</f>
        <v>#N/A</v>
      </c>
      <c r="N455" s="7">
        <f>IFERROR((Table1[[#This Row],[كمية الخامات بالكيلو]]/Table1[[#This Row],[وزن القطعة]])-Table1[[#This Row],[كمية الأنتاج بالقطعة]],0)</f>
        <v>0</v>
      </c>
      <c r="O455" s="9" t="s">
        <v>1</v>
      </c>
      <c r="P455" s="26">
        <f>IFERROR(VLOOKUP(Table1[[#This Row],[كود العامل]],العاملين!$A$1:$D$100,4,0),"")</f>
        <v>0</v>
      </c>
      <c r="Q455" s="5">
        <v>60</v>
      </c>
      <c r="R455" s="10"/>
      <c r="S455" s="10"/>
      <c r="T455" s="10"/>
      <c r="U455" s="10"/>
      <c r="V455" s="10">
        <f t="shared" si="7"/>
        <v>60</v>
      </c>
      <c r="W455" s="10">
        <f>IFERROR(Table1[[#This Row],[اجمالى وقت التشغيل بالدقايق]]-Table1[[#This Row],[اجمالى وقت التوقف بالدقيقة]],"0")</f>
        <v>-60</v>
      </c>
      <c r="X455" s="11">
        <f>IFERROR((Table1[[#This Row],[كمية الأنتاج بالقطعة]]*Table1[[#This Row],[الزمن المعيارى لانتاج القطعة الواحدة بالدقيقة]])/W455,0%)</f>
        <v>0</v>
      </c>
      <c r="Y455" s="12"/>
      <c r="Z455" s="4"/>
      <c r="AA455" s="13">
        <f>IFERROR(Table1[[#This Row],[كمية الأنتاج بالقطعة]]/(Table1[[#This Row],[كمية الأنتاج بالقطعة]]+Z455+Y455),"")</f>
        <v>1</v>
      </c>
      <c r="AB455" s="4"/>
      <c r="AC455" s="51"/>
    </row>
    <row r="456" spans="1:29" s="20" customFormat="1" ht="15.75" hidden="1" customHeight="1">
      <c r="A456" s="50">
        <v>43534</v>
      </c>
      <c r="B456" s="3">
        <v>5210</v>
      </c>
      <c r="C456" s="4" t="str">
        <f>IFERROR(VLOOKUP(B456,المنتجات!$A:$B,2,0),"")</f>
        <v/>
      </c>
      <c r="D456" s="4" t="str">
        <f>IFERROR(VLOOKUP(B456,المنتجات!$A:$C,3,0),"")</f>
        <v/>
      </c>
      <c r="E456" s="5">
        <v>11</v>
      </c>
      <c r="F456" s="4">
        <f>IFERROR(VLOOKUP(E456,العاملين!$A$1:$C$80,2,0),"")</f>
        <v>0</v>
      </c>
      <c r="G456" s="4">
        <f>IFERROR(VLOOKUP(Table1[[#This Row],[كود العامل]],العاملين!$A:$C,3,FALSE),"")</f>
        <v>0</v>
      </c>
      <c r="H456" s="5">
        <v>14</v>
      </c>
      <c r="I456" s="6" t="str">
        <f>IFERROR(VLOOKUP(Table1[[#This Row],[كود الصنف]],المنتجات!$D:$E,2,0),"")</f>
        <v/>
      </c>
      <c r="J456" s="6" t="str">
        <f>IFERROR(VLOOKUP(H456,المنتجات!$D:$G,4,0),"")</f>
        <v/>
      </c>
      <c r="K456" s="7">
        <v>169</v>
      </c>
      <c r="L456" s="7"/>
      <c r="M456" s="8" t="e">
        <f>IF(VLOOKUP(Table1[[#This Row],[كود الصنف]],المنتجات!$D:$K,8,0)=0,"",(VLOOKUP(Table1[[#This Row],[كود الصنف]],المنتجات!$D:$K,8,0)))</f>
        <v>#N/A</v>
      </c>
      <c r="N456" s="7">
        <f>IFERROR((Table1[[#This Row],[كمية الخامات بالكيلو]]/Table1[[#This Row],[وزن القطعة]])-Table1[[#This Row],[كمية الأنتاج بالقطعة]],0)</f>
        <v>0</v>
      </c>
      <c r="O456" s="9" t="s">
        <v>51</v>
      </c>
      <c r="P456" s="26">
        <f>IFERROR(VLOOKUP(Table1[[#This Row],[كود العامل]],العاملين!$A$1:$D$100,4,0),"")</f>
        <v>0</v>
      </c>
      <c r="Q456" s="5">
        <v>60</v>
      </c>
      <c r="R456" s="10"/>
      <c r="S456" s="10">
        <v>10</v>
      </c>
      <c r="T456" s="10">
        <v>10</v>
      </c>
      <c r="U456" s="10"/>
      <c r="V456" s="10">
        <f t="shared" si="7"/>
        <v>80</v>
      </c>
      <c r="W456" s="10">
        <f>IFERROR(Table1[[#This Row],[اجمالى وقت التشغيل بالدقايق]]-Table1[[#This Row],[اجمالى وقت التوقف بالدقيقة]],"0")</f>
        <v>-80</v>
      </c>
      <c r="X456" s="11">
        <f>IFERROR((Table1[[#This Row],[كمية الأنتاج بالقطعة]]*Table1[[#This Row],[الزمن المعيارى لانتاج القطعة الواحدة بالدقيقة]])/W456,0%)</f>
        <v>0</v>
      </c>
      <c r="Y456" s="12"/>
      <c r="Z456" s="4"/>
      <c r="AA456" s="13">
        <f>IFERROR(Table1[[#This Row],[كمية الأنتاج بالقطعة]]/(Table1[[#This Row],[كمية الأنتاج بالقطعة]]+Z456+Y456),"")</f>
        <v>1</v>
      </c>
      <c r="AB456" s="4"/>
      <c r="AC456" s="51"/>
    </row>
    <row r="457" spans="1:29" s="20" customFormat="1" ht="15.75" hidden="1" customHeight="1">
      <c r="A457" s="50">
        <v>43534</v>
      </c>
      <c r="B457" s="3">
        <v>5211</v>
      </c>
      <c r="C457" s="4" t="str">
        <f>IFERROR(VLOOKUP(B457,المنتجات!$A:$B,2,0),"")</f>
        <v/>
      </c>
      <c r="D457" s="4" t="str">
        <f>IFERROR(VLOOKUP(B457,المنتجات!$A:$C,3,0),"")</f>
        <v/>
      </c>
      <c r="E457" s="5">
        <v>13</v>
      </c>
      <c r="F457" s="4">
        <f>IFERROR(VLOOKUP(E457,العاملين!$A$1:$C$80,2,0),"")</f>
        <v>0</v>
      </c>
      <c r="G457" s="4">
        <f>IFERROR(VLOOKUP(Table1[[#This Row],[كود العامل]],العاملين!$A:$C,3,FALSE),"")</f>
        <v>0</v>
      </c>
      <c r="H457" s="5">
        <v>16</v>
      </c>
      <c r="I457" s="6" t="str">
        <f>IFERROR(VLOOKUP(Table1[[#This Row],[كود الصنف]],المنتجات!$D:$E,2,0),"")</f>
        <v/>
      </c>
      <c r="J457" s="6" t="str">
        <f>IFERROR(VLOOKUP(H457,المنتجات!$D:$G,4,0),"")</f>
        <v/>
      </c>
      <c r="K457" s="7">
        <v>175</v>
      </c>
      <c r="L457" s="7"/>
      <c r="M457" s="8" t="e">
        <f>IF(VLOOKUP(Table1[[#This Row],[كود الصنف]],المنتجات!$D:$K,8,0)=0,"",(VLOOKUP(Table1[[#This Row],[كود الصنف]],المنتجات!$D:$K,8,0)))</f>
        <v>#N/A</v>
      </c>
      <c r="N457" s="7">
        <f>IFERROR((Table1[[#This Row],[كمية الخامات بالكيلو]]/Table1[[#This Row],[وزن القطعة]])-Table1[[#This Row],[كمية الأنتاج بالقطعة]],0)</f>
        <v>0</v>
      </c>
      <c r="O457" s="9" t="s">
        <v>1</v>
      </c>
      <c r="P457" s="26">
        <f>IFERROR(VLOOKUP(Table1[[#This Row],[كود العامل]],العاملين!$A$1:$D$100,4,0),"")</f>
        <v>0</v>
      </c>
      <c r="Q457" s="5">
        <v>60</v>
      </c>
      <c r="R457" s="10"/>
      <c r="S457" s="10"/>
      <c r="T457" s="10"/>
      <c r="U457" s="10"/>
      <c r="V457" s="10">
        <f t="shared" si="7"/>
        <v>60</v>
      </c>
      <c r="W457" s="10">
        <f>IFERROR(Table1[[#This Row],[اجمالى وقت التشغيل بالدقايق]]-Table1[[#This Row],[اجمالى وقت التوقف بالدقيقة]],"0")</f>
        <v>-60</v>
      </c>
      <c r="X457" s="11">
        <f>IFERROR((Table1[[#This Row],[كمية الأنتاج بالقطعة]]*Table1[[#This Row],[الزمن المعيارى لانتاج القطعة الواحدة بالدقيقة]])/W457,0%)</f>
        <v>0</v>
      </c>
      <c r="Y457" s="12"/>
      <c r="Z457" s="4"/>
      <c r="AA457" s="13">
        <f>IFERROR(Table1[[#This Row],[كمية الأنتاج بالقطعة]]/(Table1[[#This Row],[كمية الأنتاج بالقطعة]]+Z457+Y457),"")</f>
        <v>1</v>
      </c>
      <c r="AB457" s="4"/>
      <c r="AC457" s="51"/>
    </row>
    <row r="458" spans="1:29" s="20" customFormat="1" ht="15.75" hidden="1" customHeight="1">
      <c r="A458" s="50">
        <v>43534</v>
      </c>
      <c r="B458" s="3">
        <v>5211</v>
      </c>
      <c r="C458" s="4" t="str">
        <f>IFERROR(VLOOKUP(B458,المنتجات!$A:$B,2,0),"")</f>
        <v/>
      </c>
      <c r="D458" s="4" t="str">
        <f>IFERROR(VLOOKUP(B458,المنتجات!$A:$C,3,0),"")</f>
        <v/>
      </c>
      <c r="E458" s="5">
        <v>11</v>
      </c>
      <c r="F458" s="4">
        <f>IFERROR(VLOOKUP(E458,العاملين!$A$1:$C$80,2,0),"")</f>
        <v>0</v>
      </c>
      <c r="G458" s="4">
        <f>IFERROR(VLOOKUP(Table1[[#This Row],[كود العامل]],العاملين!$A:$C,3,FALSE),"")</f>
        <v>0</v>
      </c>
      <c r="H458" s="5">
        <v>16</v>
      </c>
      <c r="I458" s="6" t="str">
        <f>IFERROR(VLOOKUP(Table1[[#This Row],[كود الصنف]],المنتجات!$D:$E,2,0),"")</f>
        <v/>
      </c>
      <c r="J458" s="6" t="str">
        <f>IFERROR(VLOOKUP(H458,المنتجات!$D:$G,4,0),"")</f>
        <v/>
      </c>
      <c r="K458" s="7">
        <v>170</v>
      </c>
      <c r="L458" s="7"/>
      <c r="M458" s="8" t="e">
        <f>IF(VLOOKUP(Table1[[#This Row],[كود الصنف]],المنتجات!$D:$K,8,0)=0,"",(VLOOKUP(Table1[[#This Row],[كود الصنف]],المنتجات!$D:$K,8,0)))</f>
        <v>#N/A</v>
      </c>
      <c r="N458" s="7">
        <f>IFERROR((Table1[[#This Row],[كمية الخامات بالكيلو]]/Table1[[#This Row],[وزن القطعة]])-Table1[[#This Row],[كمية الأنتاج بالقطعة]],0)</f>
        <v>0</v>
      </c>
      <c r="O458" s="9" t="s">
        <v>51</v>
      </c>
      <c r="P458" s="26">
        <f>IFERROR(VLOOKUP(Table1[[#This Row],[كود العامل]],العاملين!$A$1:$D$100,4,0),"")</f>
        <v>0</v>
      </c>
      <c r="Q458" s="5">
        <v>60</v>
      </c>
      <c r="R458" s="10"/>
      <c r="S458" s="10"/>
      <c r="T458" s="10"/>
      <c r="U458" s="10"/>
      <c r="V458" s="10">
        <f t="shared" si="7"/>
        <v>60</v>
      </c>
      <c r="W458" s="10">
        <f>IFERROR(Table1[[#This Row],[اجمالى وقت التشغيل بالدقايق]]-Table1[[#This Row],[اجمالى وقت التوقف بالدقيقة]],"0")</f>
        <v>-60</v>
      </c>
      <c r="X458" s="11">
        <f>IFERROR((Table1[[#This Row],[كمية الأنتاج بالقطعة]]*Table1[[#This Row],[الزمن المعيارى لانتاج القطعة الواحدة بالدقيقة]])/W458,0%)</f>
        <v>0</v>
      </c>
      <c r="Y458" s="12"/>
      <c r="Z458" s="4"/>
      <c r="AA458" s="13">
        <f>IFERROR(Table1[[#This Row],[كمية الأنتاج بالقطعة]]/(Table1[[#This Row],[كمية الأنتاج بالقطعة]]+Z458+Y458),"")</f>
        <v>1</v>
      </c>
      <c r="AB458" s="4"/>
      <c r="AC458" s="51"/>
    </row>
    <row r="459" spans="1:29" s="20" customFormat="1" ht="15.75" hidden="1" customHeight="1">
      <c r="A459" s="50">
        <v>43534</v>
      </c>
      <c r="B459" s="3">
        <v>5220</v>
      </c>
      <c r="C459" s="4" t="str">
        <f>IFERROR(VLOOKUP(B459,المنتجات!$A:$B,2,0),"")</f>
        <v/>
      </c>
      <c r="D459" s="4" t="str">
        <f>IFERROR(VLOOKUP(B459,المنتجات!$A:$C,3,0),"")</f>
        <v/>
      </c>
      <c r="E459" s="5">
        <v>34</v>
      </c>
      <c r="F459" s="4">
        <f>IFERROR(VLOOKUP(E459,العاملين!$A$1:$C$80,2,0),"")</f>
        <v>0</v>
      </c>
      <c r="G459" s="4">
        <f>IFERROR(VLOOKUP(Table1[[#This Row],[كود العامل]],العاملين!$A:$C,3,FALSE),"")</f>
        <v>0</v>
      </c>
      <c r="H459" s="5">
        <v>19</v>
      </c>
      <c r="I459" s="6" t="str">
        <f>IFERROR(VLOOKUP(Table1[[#This Row],[كود الصنف]],المنتجات!$D:$E,2,0),"")</f>
        <v/>
      </c>
      <c r="J459" s="6" t="str">
        <f>IFERROR(VLOOKUP(H459,المنتجات!$D:$G,4,0),"")</f>
        <v/>
      </c>
      <c r="K459" s="7">
        <v>2040</v>
      </c>
      <c r="L459" s="7"/>
      <c r="M459" s="8" t="e">
        <f>IF(VLOOKUP(Table1[[#This Row],[كود الصنف]],المنتجات!$D:$K,8,0)=0,"",(VLOOKUP(Table1[[#This Row],[كود الصنف]],المنتجات!$D:$K,8,0)))</f>
        <v>#N/A</v>
      </c>
      <c r="N459" s="7">
        <f>IFERROR((Table1[[#This Row],[كمية الخامات بالكيلو]]/Table1[[#This Row],[وزن القطعة]])-Table1[[#This Row],[كمية الأنتاج بالقطعة]],0)</f>
        <v>0</v>
      </c>
      <c r="O459" s="9" t="s">
        <v>51</v>
      </c>
      <c r="P459" s="3">
        <v>300</v>
      </c>
      <c r="Q459" s="5">
        <v>30</v>
      </c>
      <c r="R459" s="10"/>
      <c r="S459" s="10">
        <v>10</v>
      </c>
      <c r="T459" s="10">
        <v>10</v>
      </c>
      <c r="U459" s="10"/>
      <c r="V459" s="10">
        <f t="shared" si="7"/>
        <v>50</v>
      </c>
      <c r="W459" s="10">
        <f>IFERROR(Table1[[#This Row],[اجمالى وقت التشغيل بالدقايق]]-Table1[[#This Row],[اجمالى وقت التوقف بالدقيقة]],"0")</f>
        <v>250</v>
      </c>
      <c r="X459" s="11">
        <f>IFERROR((Table1[[#This Row],[كمية الأنتاج بالقطعة]]*Table1[[#This Row],[الزمن المعيارى لانتاج القطعة الواحدة بالدقيقة]])/W459,0%)</f>
        <v>0</v>
      </c>
      <c r="Y459" s="12"/>
      <c r="Z459" s="4"/>
      <c r="AA459" s="13">
        <f>IFERROR(Table1[[#This Row],[كمية الأنتاج بالقطعة]]/(Table1[[#This Row],[كمية الأنتاج بالقطعة]]+Z459+Y459),"")</f>
        <v>1</v>
      </c>
      <c r="AB459" s="4"/>
      <c r="AC459" s="51"/>
    </row>
    <row r="460" spans="1:29" s="20" customFormat="1" ht="15.75" hidden="1" customHeight="1">
      <c r="A460" s="50">
        <v>43534</v>
      </c>
      <c r="B460" s="3">
        <v>5220</v>
      </c>
      <c r="C460" s="4" t="str">
        <f>IFERROR(VLOOKUP(B460,المنتجات!$A:$B,2,0),"")</f>
        <v/>
      </c>
      <c r="D460" s="4" t="str">
        <f>IFERROR(VLOOKUP(B460,المنتجات!$A:$C,3,0),"")</f>
        <v/>
      </c>
      <c r="E460" s="5">
        <v>21</v>
      </c>
      <c r="F460" s="4">
        <f>IFERROR(VLOOKUP(E460,العاملين!$A$1:$C$80,2,0),"")</f>
        <v>0</v>
      </c>
      <c r="G460" s="4">
        <f>IFERROR(VLOOKUP(Table1[[#This Row],[كود العامل]],العاملين!$A:$C,3,FALSE),"")</f>
        <v>0</v>
      </c>
      <c r="H460" s="5">
        <v>19</v>
      </c>
      <c r="I460" s="6" t="str">
        <f>IFERROR(VLOOKUP(Table1[[#This Row],[كود الصنف]],المنتجات!$D:$E,2,0),"")</f>
        <v/>
      </c>
      <c r="J460" s="6" t="str">
        <f>IFERROR(VLOOKUP(H460,المنتجات!$D:$G,4,0),"")</f>
        <v/>
      </c>
      <c r="K460" s="7">
        <v>2040</v>
      </c>
      <c r="L460" s="7"/>
      <c r="M460" s="8" t="e">
        <f>IF(VLOOKUP(Table1[[#This Row],[كود الصنف]],المنتجات!$D:$K,8,0)=0,"",(VLOOKUP(Table1[[#This Row],[كود الصنف]],المنتجات!$D:$K,8,0)))</f>
        <v>#N/A</v>
      </c>
      <c r="N460" s="7">
        <f>IFERROR((Table1[[#This Row],[كمية الخامات بالكيلو]]/Table1[[#This Row],[وزن القطعة]])-Table1[[#This Row],[كمية الأنتاج بالقطعة]],0)</f>
        <v>0</v>
      </c>
      <c r="O460" s="9" t="s">
        <v>51</v>
      </c>
      <c r="P460" s="3">
        <v>300</v>
      </c>
      <c r="Q460" s="5">
        <v>30</v>
      </c>
      <c r="R460" s="10"/>
      <c r="S460" s="10"/>
      <c r="T460" s="10"/>
      <c r="U460" s="10"/>
      <c r="V460" s="10">
        <f t="shared" si="7"/>
        <v>30</v>
      </c>
      <c r="W460" s="10">
        <f>IFERROR(Table1[[#This Row],[اجمالى وقت التشغيل بالدقايق]]-Table1[[#This Row],[اجمالى وقت التوقف بالدقيقة]],"0")</f>
        <v>270</v>
      </c>
      <c r="X460" s="11">
        <f>IFERROR((Table1[[#This Row],[كمية الأنتاج بالقطعة]]*Table1[[#This Row],[الزمن المعيارى لانتاج القطعة الواحدة بالدقيقة]])/W460,0%)</f>
        <v>0</v>
      </c>
      <c r="Y460" s="12"/>
      <c r="Z460" s="4"/>
      <c r="AA460" s="13">
        <f>IFERROR(Table1[[#This Row],[كمية الأنتاج بالقطعة]]/(Table1[[#This Row],[كمية الأنتاج بالقطعة]]+Z460+Y460),"")</f>
        <v>1</v>
      </c>
      <c r="AB460" s="4"/>
      <c r="AC460" s="51"/>
    </row>
    <row r="461" spans="1:29" s="20" customFormat="1" ht="15.75" hidden="1" customHeight="1">
      <c r="A461" s="50">
        <v>43534</v>
      </c>
      <c r="B461" s="3">
        <v>5221</v>
      </c>
      <c r="C461" s="4" t="str">
        <f>IFERROR(VLOOKUP(B461,المنتجات!$A:$B,2,0),"")</f>
        <v/>
      </c>
      <c r="D461" s="4" t="str">
        <f>IFERROR(VLOOKUP(B461,المنتجات!$A:$C,3,0),"")</f>
        <v/>
      </c>
      <c r="E461" s="5">
        <v>41</v>
      </c>
      <c r="F461" s="4">
        <f>IFERROR(VLOOKUP(E461,العاملين!$A$1:$C$80,2,0),"")</f>
        <v>0</v>
      </c>
      <c r="G461" s="4">
        <f>IFERROR(VLOOKUP(Table1[[#This Row],[كود العامل]],العاملين!$A:$C,3,FALSE),"")</f>
        <v>0</v>
      </c>
      <c r="H461" s="5">
        <v>21</v>
      </c>
      <c r="I461" s="6" t="str">
        <f>IFERROR(VLOOKUP(Table1[[#This Row],[كود الصنف]],المنتجات!$D:$E,2,0),"")</f>
        <v/>
      </c>
      <c r="J461" s="6" t="str">
        <f>IFERROR(VLOOKUP(H461,المنتجات!$D:$G,4,0),"")</f>
        <v/>
      </c>
      <c r="K461" s="7">
        <v>3600</v>
      </c>
      <c r="L461" s="7"/>
      <c r="M461" s="8" t="e">
        <f>IF(VLOOKUP(Table1[[#This Row],[كود الصنف]],المنتجات!$D:$K,8,0)=0,"",(VLOOKUP(Table1[[#This Row],[كود الصنف]],المنتجات!$D:$K,8,0)))</f>
        <v>#N/A</v>
      </c>
      <c r="N461" s="7">
        <f>IFERROR((Table1[[#This Row],[كمية الخامات بالكيلو]]/Table1[[#This Row],[وزن القطعة]])-Table1[[#This Row],[كمية الأنتاج بالقطعة]],0)</f>
        <v>0</v>
      </c>
      <c r="O461" s="9" t="s">
        <v>51</v>
      </c>
      <c r="P461" s="26">
        <f>IFERROR(VLOOKUP(Table1[[#This Row],[كود العامل]],العاملين!$A$1:$D$100,4,0),"")</f>
        <v>0</v>
      </c>
      <c r="Q461" s="5">
        <f>IF(Table1[[#This Row],[كود العامل]]&gt;0,60,"")</f>
        <v>60</v>
      </c>
      <c r="R461" s="10"/>
      <c r="S461" s="10">
        <v>10</v>
      </c>
      <c r="T461" s="10">
        <v>10</v>
      </c>
      <c r="U461" s="10"/>
      <c r="V461" s="10">
        <f t="shared" si="7"/>
        <v>80</v>
      </c>
      <c r="W461" s="10">
        <f>IFERROR(Table1[[#This Row],[اجمالى وقت التشغيل بالدقايق]]-Table1[[#This Row],[اجمالى وقت التوقف بالدقيقة]],"0")</f>
        <v>-80</v>
      </c>
      <c r="X461" s="11">
        <f>IFERROR((Table1[[#This Row],[كمية الأنتاج بالقطعة]]*Table1[[#This Row],[الزمن المعيارى لانتاج القطعة الواحدة بالدقيقة]])/W461,0%)</f>
        <v>0</v>
      </c>
      <c r="Y461" s="12"/>
      <c r="Z461" s="4"/>
      <c r="AA461" s="13">
        <f>IFERROR(Table1[[#This Row],[كمية الأنتاج بالقطعة]]/(Table1[[#This Row],[كمية الأنتاج بالقطعة]]+Z461+Y461),"")</f>
        <v>1</v>
      </c>
      <c r="AB461" s="4"/>
      <c r="AC461" s="51"/>
    </row>
    <row r="462" spans="1:29" s="20" customFormat="1" ht="15.75" hidden="1" customHeight="1">
      <c r="A462" s="50">
        <v>43534</v>
      </c>
      <c r="B462" s="3">
        <v>5221</v>
      </c>
      <c r="C462" s="4" t="str">
        <f>IFERROR(VLOOKUP(B462,المنتجات!$A:$B,2,0),"")</f>
        <v/>
      </c>
      <c r="D462" s="4" t="str">
        <f>IFERROR(VLOOKUP(B462,المنتجات!$A:$C,3,0),"")</f>
        <v/>
      </c>
      <c r="E462" s="5">
        <v>24</v>
      </c>
      <c r="F462" s="4">
        <f>IFERROR(VLOOKUP(E462,العاملين!$A$1:$C$80,2,0),"")</f>
        <v>0</v>
      </c>
      <c r="G462" s="4">
        <f>IFERROR(VLOOKUP(Table1[[#This Row],[كود العامل]],العاملين!$A:$C,3,FALSE),"")</f>
        <v>0</v>
      </c>
      <c r="H462" s="5">
        <v>21</v>
      </c>
      <c r="I462" s="6" t="str">
        <f>IFERROR(VLOOKUP(Table1[[#This Row],[كود الصنف]],المنتجات!$D:$E,2,0),"")</f>
        <v/>
      </c>
      <c r="J462" s="6" t="str">
        <f>IFERROR(VLOOKUP(H462,المنتجات!$D:$G,4,0),"")</f>
        <v/>
      </c>
      <c r="K462" s="7">
        <v>3600</v>
      </c>
      <c r="L462" s="7"/>
      <c r="M462" s="8" t="e">
        <f>IF(VLOOKUP(Table1[[#This Row],[كود الصنف]],المنتجات!$D:$K,8,0)=0,"",(VLOOKUP(Table1[[#This Row],[كود الصنف]],المنتجات!$D:$K,8,0)))</f>
        <v>#N/A</v>
      </c>
      <c r="N462" s="7">
        <f>IFERROR((Table1[[#This Row],[كمية الخامات بالكيلو]]/Table1[[#This Row],[وزن القطعة]])-Table1[[#This Row],[كمية الأنتاج بالقطعة]],0)</f>
        <v>0</v>
      </c>
      <c r="O462" s="9" t="s">
        <v>51</v>
      </c>
      <c r="P462" s="26">
        <f>IFERROR(VLOOKUP(Table1[[#This Row],[كود العامل]],العاملين!$A$1:$D$100,4,0),"")</f>
        <v>0</v>
      </c>
      <c r="Q462" s="5">
        <f>IF(Table1[[#This Row],[كود العامل]]&gt;0,60,"")</f>
        <v>60</v>
      </c>
      <c r="R462" s="10"/>
      <c r="S462" s="10">
        <v>10</v>
      </c>
      <c r="T462" s="10">
        <v>10</v>
      </c>
      <c r="U462" s="10"/>
      <c r="V462" s="10">
        <f t="shared" si="7"/>
        <v>80</v>
      </c>
      <c r="W462" s="10">
        <f>IFERROR(Table1[[#This Row],[اجمالى وقت التشغيل بالدقايق]]-Table1[[#This Row],[اجمالى وقت التوقف بالدقيقة]],"0")</f>
        <v>-80</v>
      </c>
      <c r="X462" s="11">
        <f>IFERROR((Table1[[#This Row],[كمية الأنتاج بالقطعة]]*Table1[[#This Row],[الزمن المعيارى لانتاج القطعة الواحدة بالدقيقة]])/W462,0%)</f>
        <v>0</v>
      </c>
      <c r="Y462" s="12"/>
      <c r="Z462" s="4"/>
      <c r="AA462" s="13">
        <f>IFERROR(Table1[[#This Row],[كمية الأنتاج بالقطعة]]/(Table1[[#This Row],[كمية الأنتاج بالقطعة]]+Z462+Y462),"")</f>
        <v>1</v>
      </c>
      <c r="AB462" s="4"/>
      <c r="AC462" s="51"/>
    </row>
    <row r="463" spans="1:29" s="20" customFormat="1" ht="15.75" hidden="1" customHeight="1">
      <c r="A463" s="50">
        <v>43534</v>
      </c>
      <c r="B463" s="3">
        <v>5222</v>
      </c>
      <c r="C463" s="4" t="str">
        <f>IFERROR(VLOOKUP(B463,المنتجات!$A:$B,2,0),"")</f>
        <v/>
      </c>
      <c r="D463" s="4" t="str">
        <f>IFERROR(VLOOKUP(B463,المنتجات!$A:$C,3,0),"")</f>
        <v/>
      </c>
      <c r="E463" s="5">
        <v>43</v>
      </c>
      <c r="F463" s="4">
        <f>IFERROR(VLOOKUP(E463,العاملين!$A$1:$C$80,2,0),"")</f>
        <v>0</v>
      </c>
      <c r="G463" s="4">
        <f>IFERROR(VLOOKUP(Table1[[#This Row],[كود العامل]],العاملين!$A:$C,3,FALSE),"")</f>
        <v>0</v>
      </c>
      <c r="H463" s="5">
        <v>21</v>
      </c>
      <c r="I463" s="6" t="str">
        <f>IFERROR(VLOOKUP(Table1[[#This Row],[كود الصنف]],المنتجات!$D:$E,2,0),"")</f>
        <v/>
      </c>
      <c r="J463" s="6" t="str">
        <f>IFERROR(VLOOKUP(H463,المنتجات!$D:$G,4,0),"")</f>
        <v/>
      </c>
      <c r="K463" s="7">
        <v>3600</v>
      </c>
      <c r="L463" s="7"/>
      <c r="M463" s="8" t="e">
        <f>IF(VLOOKUP(Table1[[#This Row],[كود الصنف]],المنتجات!$D:$K,8,0)=0,"",(VLOOKUP(Table1[[#This Row],[كود الصنف]],المنتجات!$D:$K,8,0)))</f>
        <v>#N/A</v>
      </c>
      <c r="N463" s="7">
        <f>IFERROR((Table1[[#This Row],[كمية الخامات بالكيلو]]/Table1[[#This Row],[وزن القطعة]])-Table1[[#This Row],[كمية الأنتاج بالقطعة]],0)</f>
        <v>0</v>
      </c>
      <c r="O463" s="9" t="s">
        <v>51</v>
      </c>
      <c r="P463" s="26">
        <f>IFERROR(VLOOKUP(Table1[[#This Row],[كود العامل]],العاملين!$A$1:$D$100,4,0),"")</f>
        <v>0</v>
      </c>
      <c r="Q463" s="5">
        <f>IF(Table1[[#This Row],[كود العامل]]&gt;0,60,"")</f>
        <v>60</v>
      </c>
      <c r="R463" s="10">
        <v>30</v>
      </c>
      <c r="S463" s="10">
        <v>10</v>
      </c>
      <c r="T463" s="10">
        <v>10</v>
      </c>
      <c r="U463" s="10"/>
      <c r="V463" s="10">
        <f t="shared" si="7"/>
        <v>110</v>
      </c>
      <c r="W463" s="10">
        <f>IFERROR(Table1[[#This Row],[اجمالى وقت التشغيل بالدقايق]]-Table1[[#This Row],[اجمالى وقت التوقف بالدقيقة]],"0")</f>
        <v>-110</v>
      </c>
      <c r="X463" s="11">
        <f>IFERROR((Table1[[#This Row],[كمية الأنتاج بالقطعة]]*Table1[[#This Row],[الزمن المعيارى لانتاج القطعة الواحدة بالدقيقة]])/W463,0%)</f>
        <v>0</v>
      </c>
      <c r="Y463" s="12"/>
      <c r="Z463" s="4"/>
      <c r="AA463" s="13">
        <f>IFERROR(Table1[[#This Row],[كمية الأنتاج بالقطعة]]/(Table1[[#This Row],[كمية الأنتاج بالقطعة]]+Z463+Y463),"")</f>
        <v>1</v>
      </c>
      <c r="AB463" s="4" t="s">
        <v>114</v>
      </c>
      <c r="AC463" s="51"/>
    </row>
    <row r="464" spans="1:29" s="20" customFormat="1" ht="15.75" hidden="1" customHeight="1">
      <c r="A464" s="50">
        <v>43534</v>
      </c>
      <c r="B464" s="3">
        <v>5222</v>
      </c>
      <c r="C464" s="4" t="str">
        <f>IFERROR(VLOOKUP(B464,المنتجات!$A:$B,2,0),"")</f>
        <v/>
      </c>
      <c r="D464" s="4" t="str">
        <f>IFERROR(VLOOKUP(B464,المنتجات!$A:$C,3,0),"")</f>
        <v/>
      </c>
      <c r="E464" s="5">
        <v>6</v>
      </c>
      <c r="F464" s="4">
        <f>IFERROR(VLOOKUP(E464,العاملين!$A$1:$C$80,2,0),"")</f>
        <v>0</v>
      </c>
      <c r="G464" s="4">
        <f>IFERROR(VLOOKUP(Table1[[#This Row],[كود العامل]],العاملين!$A:$C,3,FALSE),"")</f>
        <v>0</v>
      </c>
      <c r="H464" s="5">
        <v>21</v>
      </c>
      <c r="I464" s="6" t="str">
        <f>IFERROR(VLOOKUP(Table1[[#This Row],[كود الصنف]],المنتجات!$D:$E,2,0),"")</f>
        <v/>
      </c>
      <c r="J464" s="6" t="str">
        <f>IFERROR(VLOOKUP(H464,المنتجات!$D:$G,4,0),"")</f>
        <v/>
      </c>
      <c r="K464" s="7">
        <v>3600</v>
      </c>
      <c r="L464" s="7"/>
      <c r="M464" s="8" t="e">
        <f>IF(VLOOKUP(Table1[[#This Row],[كود الصنف]],المنتجات!$D:$K,8,0)=0,"",(VLOOKUP(Table1[[#This Row],[كود الصنف]],المنتجات!$D:$K,8,0)))</f>
        <v>#N/A</v>
      </c>
      <c r="N464" s="7">
        <f>IFERROR((Table1[[#This Row],[كمية الخامات بالكيلو]]/Table1[[#This Row],[وزن القطعة]])-Table1[[#This Row],[كمية الأنتاج بالقطعة]],0)</f>
        <v>0</v>
      </c>
      <c r="O464" s="9" t="s">
        <v>51</v>
      </c>
      <c r="P464" s="26">
        <f>IFERROR(VLOOKUP(Table1[[#This Row],[كود العامل]],العاملين!$A$1:$D$100,4,0),"")</f>
        <v>0</v>
      </c>
      <c r="Q464" s="5">
        <f>IF(Table1[[#This Row],[كود العامل]]&gt;0,60,"")</f>
        <v>60</v>
      </c>
      <c r="R464" s="10">
        <v>30</v>
      </c>
      <c r="S464" s="10">
        <v>10</v>
      </c>
      <c r="T464" s="10">
        <v>14</v>
      </c>
      <c r="U464" s="10"/>
      <c r="V464" s="10">
        <f t="shared" si="7"/>
        <v>114</v>
      </c>
      <c r="W464" s="10">
        <f>IFERROR(Table1[[#This Row],[اجمالى وقت التشغيل بالدقايق]]-Table1[[#This Row],[اجمالى وقت التوقف بالدقيقة]],"0")</f>
        <v>-114</v>
      </c>
      <c r="X464" s="11">
        <f>IFERROR((Table1[[#This Row],[كمية الأنتاج بالقطعة]]*Table1[[#This Row],[الزمن المعيارى لانتاج القطعة الواحدة بالدقيقة]])/W464,0%)</f>
        <v>0</v>
      </c>
      <c r="Y464" s="12"/>
      <c r="Z464" s="4"/>
      <c r="AA464" s="13">
        <f>IFERROR(Table1[[#This Row],[كمية الأنتاج بالقطعة]]/(Table1[[#This Row],[كمية الأنتاج بالقطعة]]+Z464+Y464),"")</f>
        <v>1</v>
      </c>
      <c r="AB464" s="4" t="s">
        <v>114</v>
      </c>
      <c r="AC464" s="51"/>
    </row>
    <row r="465" spans="1:29" s="20" customFormat="1" ht="15.75" hidden="1" customHeight="1">
      <c r="A465" s="50">
        <v>43534</v>
      </c>
      <c r="B465" s="3">
        <v>5230</v>
      </c>
      <c r="C465" s="4" t="str">
        <f>IFERROR(VLOOKUP(B465,المنتجات!$A:$B,2,0),"")</f>
        <v/>
      </c>
      <c r="D465" s="4" t="str">
        <f>IFERROR(VLOOKUP(B465,المنتجات!$A:$C,3,0),"")</f>
        <v/>
      </c>
      <c r="E465" s="5">
        <v>23</v>
      </c>
      <c r="F465" s="4">
        <f>IFERROR(VLOOKUP(E465,العاملين!$A$1:$C$80,2,0),"")</f>
        <v>0</v>
      </c>
      <c r="G465" s="4">
        <f>IFERROR(VLOOKUP(Table1[[#This Row],[كود العامل]],العاملين!$A:$C,3,FALSE),"")</f>
        <v>0</v>
      </c>
      <c r="H465" s="5">
        <v>23</v>
      </c>
      <c r="I465" s="6" t="str">
        <f>IFERROR(VLOOKUP(Table1[[#This Row],[كود الصنف]],المنتجات!$D:$E,2,0),"")</f>
        <v/>
      </c>
      <c r="J465" s="6" t="str">
        <f>IFERROR(VLOOKUP(H465,المنتجات!$D:$G,4,0),"")</f>
        <v/>
      </c>
      <c r="K465" s="7">
        <v>32000</v>
      </c>
      <c r="L465" s="7"/>
      <c r="M465" s="8" t="e">
        <f>IF(VLOOKUP(Table1[[#This Row],[كود الصنف]],المنتجات!$D:$K,8,0)=0,"",(VLOOKUP(Table1[[#This Row],[كود الصنف]],المنتجات!$D:$K,8,0)))</f>
        <v>#N/A</v>
      </c>
      <c r="N465" s="7">
        <f>IFERROR((Table1[[#This Row],[كمية الخامات بالكيلو]]/Table1[[#This Row],[وزن القطعة]])-Table1[[#This Row],[كمية الأنتاج بالقطعة]],0)</f>
        <v>0</v>
      </c>
      <c r="O465" s="9" t="s">
        <v>51</v>
      </c>
      <c r="P465" s="26">
        <f>IFERROR(VLOOKUP(Table1[[#This Row],[كود العامل]],العاملين!$A$1:$D$100,4,0),"")</f>
        <v>0</v>
      </c>
      <c r="Q465" s="5">
        <f>IF(Table1[[#This Row],[كود العامل]]&gt;0,60,"")</f>
        <v>60</v>
      </c>
      <c r="R465" s="10"/>
      <c r="S465" s="10"/>
      <c r="T465" s="10"/>
      <c r="U465" s="10"/>
      <c r="V465" s="10">
        <f t="shared" si="7"/>
        <v>60</v>
      </c>
      <c r="W465" s="10">
        <f>IFERROR(Table1[[#This Row],[اجمالى وقت التشغيل بالدقايق]]-Table1[[#This Row],[اجمالى وقت التوقف بالدقيقة]],"0")</f>
        <v>-60</v>
      </c>
      <c r="X465" s="11">
        <f>IFERROR((Table1[[#This Row],[كمية الأنتاج بالقطعة]]*Table1[[#This Row],[الزمن المعيارى لانتاج القطعة الواحدة بالدقيقة]])/W465,0%)</f>
        <v>0</v>
      </c>
      <c r="Y465" s="12"/>
      <c r="Z465" s="4"/>
      <c r="AA465" s="13">
        <f>IFERROR(Table1[[#This Row],[كمية الأنتاج بالقطعة]]/(Table1[[#This Row],[كمية الأنتاج بالقطعة]]+Z465+Y465),"")</f>
        <v>1</v>
      </c>
      <c r="AB465" s="4"/>
      <c r="AC465" s="51"/>
    </row>
    <row r="466" spans="1:29" s="20" customFormat="1" ht="15.75" hidden="1" customHeight="1">
      <c r="A466" s="50">
        <v>43534</v>
      </c>
      <c r="B466" s="3">
        <v>5230</v>
      </c>
      <c r="C466" s="4" t="str">
        <f>IFERROR(VLOOKUP(B466,المنتجات!$A:$B,2,0),"")</f>
        <v/>
      </c>
      <c r="D466" s="4" t="str">
        <f>IFERROR(VLOOKUP(B466,المنتجات!$A:$C,3,0),"")</f>
        <v/>
      </c>
      <c r="E466" s="5">
        <v>29</v>
      </c>
      <c r="F466" s="4">
        <f>IFERROR(VLOOKUP(E466,العاملين!$A$1:$C$80,2,0),"")</f>
        <v>0</v>
      </c>
      <c r="G466" s="4">
        <f>IFERROR(VLOOKUP(Table1[[#This Row],[كود العامل]],العاملين!$A:$C,3,FALSE),"")</f>
        <v>0</v>
      </c>
      <c r="H466" s="5">
        <v>23</v>
      </c>
      <c r="I466" s="6" t="str">
        <f>IFERROR(VLOOKUP(Table1[[#This Row],[كود الصنف]],المنتجات!$D:$E,2,0),"")</f>
        <v/>
      </c>
      <c r="J466" s="6" t="str">
        <f>IFERROR(VLOOKUP(H466,المنتجات!$D:$G,4,0),"")</f>
        <v/>
      </c>
      <c r="K466" s="7">
        <v>32000</v>
      </c>
      <c r="L466" s="7"/>
      <c r="M466" s="8" t="e">
        <f>IF(VLOOKUP(Table1[[#This Row],[كود الصنف]],المنتجات!$D:$K,8,0)=0,"",(VLOOKUP(Table1[[#This Row],[كود الصنف]],المنتجات!$D:$K,8,0)))</f>
        <v>#N/A</v>
      </c>
      <c r="N466" s="7">
        <f>IFERROR((Table1[[#This Row],[كمية الخامات بالكيلو]]/Table1[[#This Row],[وزن القطعة]])-Table1[[#This Row],[كمية الأنتاج بالقطعة]],0)</f>
        <v>0</v>
      </c>
      <c r="O466" s="9" t="s">
        <v>51</v>
      </c>
      <c r="P466" s="26">
        <f>IFERROR(VLOOKUP(Table1[[#This Row],[كود العامل]],العاملين!$A$1:$D$100,4,0),"")</f>
        <v>0</v>
      </c>
      <c r="Q466" s="5">
        <f>IF(Table1[[#This Row],[كود العامل]]&gt;0,60,"")</f>
        <v>60</v>
      </c>
      <c r="R466" s="10"/>
      <c r="S466" s="10"/>
      <c r="T466" s="10"/>
      <c r="U466" s="10"/>
      <c r="V466" s="10">
        <f t="shared" si="7"/>
        <v>60</v>
      </c>
      <c r="W466" s="10">
        <f>IFERROR(Table1[[#This Row],[اجمالى وقت التشغيل بالدقايق]]-Table1[[#This Row],[اجمالى وقت التوقف بالدقيقة]],"0")</f>
        <v>-60</v>
      </c>
      <c r="X466" s="11">
        <f>IFERROR((Table1[[#This Row],[كمية الأنتاج بالقطعة]]*Table1[[#This Row],[الزمن المعيارى لانتاج القطعة الواحدة بالدقيقة]])/W466,0%)</f>
        <v>0</v>
      </c>
      <c r="Y466" s="12"/>
      <c r="Z466" s="4"/>
      <c r="AA466" s="13">
        <f>IFERROR(Table1[[#This Row],[كمية الأنتاج بالقطعة]]/(Table1[[#This Row],[كمية الأنتاج بالقطعة]]+Z466+Y466),"")</f>
        <v>1</v>
      </c>
      <c r="AB466" s="4"/>
      <c r="AC466" s="51"/>
    </row>
    <row r="467" spans="1:29" s="20" customFormat="1" ht="15.75" hidden="1" customHeight="1">
      <c r="A467" s="50">
        <v>43534</v>
      </c>
      <c r="B467" s="3">
        <v>5231</v>
      </c>
      <c r="C467" s="4" t="str">
        <f>IFERROR(VLOOKUP(B467,المنتجات!$A:$B,2,0),"")</f>
        <v/>
      </c>
      <c r="D467" s="4" t="str">
        <f>IFERROR(VLOOKUP(B467,المنتجات!$A:$C,3,0),"")</f>
        <v/>
      </c>
      <c r="E467" s="5">
        <v>45</v>
      </c>
      <c r="F467" s="4">
        <f>IFERROR(VLOOKUP(E467,العاملين!$A$1:$C$80,2,0),"")</f>
        <v>0</v>
      </c>
      <c r="G467" s="4">
        <f>IFERROR(VLOOKUP(Table1[[#This Row],[كود العامل]],العاملين!$A:$C,3,FALSE),"")</f>
        <v>0</v>
      </c>
      <c r="H467" s="5">
        <v>33</v>
      </c>
      <c r="I467" s="6" t="str">
        <f>IFERROR(VLOOKUP(Table1[[#This Row],[كود الصنف]],المنتجات!$D:$E,2,0),"")</f>
        <v/>
      </c>
      <c r="J467" s="6" t="str">
        <f>IFERROR(VLOOKUP(H467,المنتجات!$D:$G,4,0),"")</f>
        <v/>
      </c>
      <c r="K467" s="7">
        <v>27000</v>
      </c>
      <c r="L467" s="7"/>
      <c r="M467" s="8" t="e">
        <f>IF(VLOOKUP(Table1[[#This Row],[كود الصنف]],المنتجات!$D:$K,8,0)=0,"",(VLOOKUP(Table1[[#This Row],[كود الصنف]],المنتجات!$D:$K,8,0)))</f>
        <v>#N/A</v>
      </c>
      <c r="N467" s="7">
        <f>IFERROR((Table1[[#This Row],[كمية الخامات بالكيلو]]/Table1[[#This Row],[وزن القطعة]])-Table1[[#This Row],[كمية الأنتاج بالقطعة]],0)</f>
        <v>0</v>
      </c>
      <c r="O467" s="9" t="s">
        <v>51</v>
      </c>
      <c r="P467" s="26">
        <f>IFERROR(VLOOKUP(Table1[[#This Row],[كود العامل]],العاملين!$A$1:$D$100,4,0),"")</f>
        <v>0</v>
      </c>
      <c r="Q467" s="5">
        <f>IF(Table1[[#This Row],[كود العامل]]&gt;0,60,"")</f>
        <v>60</v>
      </c>
      <c r="R467" s="10"/>
      <c r="S467" s="10">
        <v>10</v>
      </c>
      <c r="T467" s="10">
        <v>10</v>
      </c>
      <c r="U467" s="10"/>
      <c r="V467" s="10">
        <f t="shared" si="7"/>
        <v>80</v>
      </c>
      <c r="W467" s="10">
        <f>IFERROR(Table1[[#This Row],[اجمالى وقت التشغيل بالدقايق]]-Table1[[#This Row],[اجمالى وقت التوقف بالدقيقة]],"0")</f>
        <v>-80</v>
      </c>
      <c r="X467" s="11">
        <f>IFERROR((Table1[[#This Row],[كمية الأنتاج بالقطعة]]*Table1[[#This Row],[الزمن المعيارى لانتاج القطعة الواحدة بالدقيقة]])/W467,0%)</f>
        <v>0</v>
      </c>
      <c r="Y467" s="12"/>
      <c r="Z467" s="4"/>
      <c r="AA467" s="13">
        <f>IFERROR(Table1[[#This Row],[كمية الأنتاج بالقطعة]]/(Table1[[#This Row],[كمية الأنتاج بالقطعة]]+Z467+Y467),"")</f>
        <v>1</v>
      </c>
      <c r="AB467" s="4"/>
      <c r="AC467" s="51"/>
    </row>
    <row r="468" spans="1:29" s="20" customFormat="1" ht="15.75" hidden="1" customHeight="1">
      <c r="A468" s="50">
        <v>43534</v>
      </c>
      <c r="B468" s="3">
        <v>5231</v>
      </c>
      <c r="C468" s="4" t="str">
        <f>IFERROR(VLOOKUP(B468,المنتجات!$A:$B,2,0),"")</f>
        <v/>
      </c>
      <c r="D468" s="4" t="str">
        <f>IFERROR(VLOOKUP(B468,المنتجات!$A:$C,3,0),"")</f>
        <v/>
      </c>
      <c r="E468" s="5">
        <v>26</v>
      </c>
      <c r="F468" s="4">
        <f>IFERROR(VLOOKUP(E468,العاملين!$A$1:$C$80,2,0),"")</f>
        <v>0</v>
      </c>
      <c r="G468" s="4">
        <f>IFERROR(VLOOKUP(Table1[[#This Row],[كود العامل]],العاملين!$A:$C,3,FALSE),"")</f>
        <v>0</v>
      </c>
      <c r="H468" s="5">
        <v>33</v>
      </c>
      <c r="I468" s="6" t="str">
        <f>IFERROR(VLOOKUP(Table1[[#This Row],[كود الصنف]],المنتجات!$D:$E,2,0),"")</f>
        <v/>
      </c>
      <c r="J468" s="6" t="str">
        <f>IFERROR(VLOOKUP(H468,المنتجات!$D:$G,4,0),"")</f>
        <v/>
      </c>
      <c r="K468" s="7">
        <v>27000</v>
      </c>
      <c r="L468" s="7"/>
      <c r="M468" s="8" t="e">
        <f>IF(VLOOKUP(Table1[[#This Row],[كود الصنف]],المنتجات!$D:$K,8,0)=0,"",(VLOOKUP(Table1[[#This Row],[كود الصنف]],المنتجات!$D:$K,8,0)))</f>
        <v>#N/A</v>
      </c>
      <c r="N468" s="7">
        <f>IFERROR((Table1[[#This Row],[كمية الخامات بالكيلو]]/Table1[[#This Row],[وزن القطعة]])-Table1[[#This Row],[كمية الأنتاج بالقطعة]],0)</f>
        <v>0</v>
      </c>
      <c r="O468" s="9" t="s">
        <v>51</v>
      </c>
      <c r="P468" s="26">
        <f>IFERROR(VLOOKUP(Table1[[#This Row],[كود العامل]],العاملين!$A$1:$D$100,4,0),"")</f>
        <v>0</v>
      </c>
      <c r="Q468" s="5">
        <f>IF(Table1[[#This Row],[كود العامل]]&gt;0,60,"")</f>
        <v>60</v>
      </c>
      <c r="R468" s="10"/>
      <c r="S468" s="10">
        <v>10</v>
      </c>
      <c r="T468" s="10">
        <v>10</v>
      </c>
      <c r="U468" s="10"/>
      <c r="V468" s="10">
        <f t="shared" si="7"/>
        <v>80</v>
      </c>
      <c r="W468" s="10">
        <f>IFERROR(Table1[[#This Row],[اجمالى وقت التشغيل بالدقايق]]-Table1[[#This Row],[اجمالى وقت التوقف بالدقيقة]],"0")</f>
        <v>-80</v>
      </c>
      <c r="X468" s="11">
        <f>IFERROR((Table1[[#This Row],[كمية الأنتاج بالقطعة]]*Table1[[#This Row],[الزمن المعيارى لانتاج القطعة الواحدة بالدقيقة]])/W468,0%)</f>
        <v>0</v>
      </c>
      <c r="Y468" s="12"/>
      <c r="Z468" s="4"/>
      <c r="AA468" s="13">
        <f>IFERROR(Table1[[#This Row],[كمية الأنتاج بالقطعة]]/(Table1[[#This Row],[كمية الأنتاج بالقطعة]]+Z468+Y468),"")</f>
        <v>1</v>
      </c>
      <c r="AB468" s="4"/>
      <c r="AC468" s="51"/>
    </row>
    <row r="469" spans="1:29" s="20" customFormat="1" ht="15.75" hidden="1" customHeight="1">
      <c r="A469" s="50">
        <v>43534</v>
      </c>
      <c r="B469" s="3">
        <v>5231</v>
      </c>
      <c r="C469" s="4" t="str">
        <f>IFERROR(VLOOKUP(B469,المنتجات!$A:$B,2,0),"")</f>
        <v/>
      </c>
      <c r="D469" s="4" t="str">
        <f>IFERROR(VLOOKUP(B469,المنتجات!$A:$C,3,0),"")</f>
        <v/>
      </c>
      <c r="E469" s="5">
        <v>37</v>
      </c>
      <c r="F469" s="4">
        <f>IFERROR(VLOOKUP(E469,العاملين!$A$1:$C$80,2,0),"")</f>
        <v>0</v>
      </c>
      <c r="G469" s="4">
        <f>IFERROR(VLOOKUP(Table1[[#This Row],[كود العامل]],العاملين!$A:$C,3,FALSE),"")</f>
        <v>0</v>
      </c>
      <c r="H469" s="5">
        <v>33</v>
      </c>
      <c r="I469" s="6" t="str">
        <f>IFERROR(VLOOKUP(Table1[[#This Row],[كود الصنف]],المنتجات!$D:$E,2,0),"")</f>
        <v/>
      </c>
      <c r="J469" s="6" t="str">
        <f>IFERROR(VLOOKUP(H469,المنتجات!$D:$G,4,0),"")</f>
        <v/>
      </c>
      <c r="K469" s="7">
        <v>27000</v>
      </c>
      <c r="L469" s="7"/>
      <c r="M469" s="8" t="e">
        <f>IF(VLOOKUP(Table1[[#This Row],[كود الصنف]],المنتجات!$D:$K,8,0)=0,"",(VLOOKUP(Table1[[#This Row],[كود الصنف]],المنتجات!$D:$K,8,0)))</f>
        <v>#N/A</v>
      </c>
      <c r="N469" s="7">
        <f>IFERROR((Table1[[#This Row],[كمية الخامات بالكيلو]]/Table1[[#This Row],[وزن القطعة]])-Table1[[#This Row],[كمية الأنتاج بالقطعة]],0)</f>
        <v>0</v>
      </c>
      <c r="O469" s="9" t="s">
        <v>51</v>
      </c>
      <c r="P469" s="26">
        <f>IFERROR(VLOOKUP(Table1[[#This Row],[كود العامل]],العاملين!$A$1:$D$100,4,0),"")</f>
        <v>0</v>
      </c>
      <c r="Q469" s="5">
        <f>IF(Table1[[#This Row],[كود العامل]]&gt;0,60,"")</f>
        <v>60</v>
      </c>
      <c r="R469" s="10"/>
      <c r="S469" s="10">
        <v>10</v>
      </c>
      <c r="T469" s="10">
        <v>10</v>
      </c>
      <c r="U469" s="10"/>
      <c r="V469" s="10">
        <f t="shared" si="7"/>
        <v>80</v>
      </c>
      <c r="W469" s="10">
        <f>IFERROR(Table1[[#This Row],[اجمالى وقت التشغيل بالدقايق]]-Table1[[#This Row],[اجمالى وقت التوقف بالدقيقة]],"0")</f>
        <v>-80</v>
      </c>
      <c r="X469" s="11">
        <f>IFERROR((Table1[[#This Row],[كمية الأنتاج بالقطعة]]*Table1[[#This Row],[الزمن المعيارى لانتاج القطعة الواحدة بالدقيقة]])/W469,0%)</f>
        <v>0</v>
      </c>
      <c r="Y469" s="12"/>
      <c r="Z469" s="4"/>
      <c r="AA469" s="13">
        <f>IFERROR(Table1[[#This Row],[كمية الأنتاج بالقطعة]]/(Table1[[#This Row],[كمية الأنتاج بالقطعة]]+Z469+Y469),"")</f>
        <v>1</v>
      </c>
      <c r="AB469" s="4"/>
      <c r="AC469" s="51"/>
    </row>
    <row r="470" spans="1:29" s="20" customFormat="1" ht="15.75" hidden="1" customHeight="1">
      <c r="A470" s="50">
        <v>43534</v>
      </c>
      <c r="B470" s="3">
        <v>5240</v>
      </c>
      <c r="C470" s="4" t="str">
        <f>IFERROR(VLOOKUP(B470,المنتجات!$A:$B,2,0),"")</f>
        <v/>
      </c>
      <c r="D470" s="4" t="str">
        <f>IFERROR(VLOOKUP(B470,المنتجات!$A:$C,3,0),"")</f>
        <v/>
      </c>
      <c r="E470" s="5">
        <v>36</v>
      </c>
      <c r="F470" s="4">
        <f>IFERROR(VLOOKUP(E470,العاملين!$A$1:$C$80,2,0),"")</f>
        <v>0</v>
      </c>
      <c r="G470" s="4">
        <f>IFERROR(VLOOKUP(Table1[[#This Row],[كود العامل]],العاملين!$A:$C,3,FALSE),"")</f>
        <v>0</v>
      </c>
      <c r="H470" s="5">
        <v>39</v>
      </c>
      <c r="I470" s="6" t="str">
        <f>IFERROR(VLOOKUP(Table1[[#This Row],[كود الصنف]],المنتجات!$D:$E,2,0),"")</f>
        <v/>
      </c>
      <c r="J470" s="6" t="str">
        <f>IFERROR(VLOOKUP(H470,المنتجات!$D:$G,4,0),"")</f>
        <v/>
      </c>
      <c r="K470" s="7">
        <v>6500</v>
      </c>
      <c r="L470" s="7"/>
      <c r="M470" s="8" t="e">
        <f>IF(VLOOKUP(Table1[[#This Row],[كود الصنف]],المنتجات!$D:$K,8,0)=0,"",(VLOOKUP(Table1[[#This Row],[كود الصنف]],المنتجات!$D:$K,8,0)))</f>
        <v>#N/A</v>
      </c>
      <c r="N470" s="7">
        <f>IFERROR((Table1[[#This Row],[كمية الخامات بالكيلو]]/Table1[[#This Row],[وزن القطعة]])-Table1[[#This Row],[كمية الأنتاج بالقطعة]],0)</f>
        <v>0</v>
      </c>
      <c r="O470" s="9" t="s">
        <v>51</v>
      </c>
      <c r="P470" s="3">
        <v>300</v>
      </c>
      <c r="Q470" s="5">
        <v>30</v>
      </c>
      <c r="R470" s="10"/>
      <c r="S470" s="10">
        <v>10</v>
      </c>
      <c r="T470" s="10">
        <v>10</v>
      </c>
      <c r="U470" s="10"/>
      <c r="V470" s="10">
        <f t="shared" si="7"/>
        <v>50</v>
      </c>
      <c r="W470" s="10">
        <f>IFERROR(Table1[[#This Row],[اجمالى وقت التشغيل بالدقايق]]-Table1[[#This Row],[اجمالى وقت التوقف بالدقيقة]],"0")</f>
        <v>250</v>
      </c>
      <c r="X470" s="11">
        <f>IFERROR((Table1[[#This Row],[كمية الأنتاج بالقطعة]]*Table1[[#This Row],[الزمن المعيارى لانتاج القطعة الواحدة بالدقيقة]])/W470,0%)</f>
        <v>0</v>
      </c>
      <c r="Y470" s="12"/>
      <c r="Z470" s="4"/>
      <c r="AA470" s="13">
        <f>IFERROR(Table1[[#This Row],[كمية الأنتاج بالقطعة]]/(Table1[[#This Row],[كمية الأنتاج بالقطعة]]+Z470+Y470),"")</f>
        <v>1</v>
      </c>
      <c r="AB470" s="4"/>
      <c r="AC470" s="51"/>
    </row>
    <row r="471" spans="1:29" s="20" customFormat="1" ht="15.75" hidden="1" customHeight="1">
      <c r="A471" s="50">
        <v>43534</v>
      </c>
      <c r="B471" s="3">
        <v>5240</v>
      </c>
      <c r="C471" s="4" t="str">
        <f>IFERROR(VLOOKUP(B471,المنتجات!$A:$B,2,0),"")</f>
        <v/>
      </c>
      <c r="D471" s="4" t="str">
        <f>IFERROR(VLOOKUP(B471,المنتجات!$A:$C,3,0),"")</f>
        <v/>
      </c>
      <c r="E471" s="5">
        <v>27</v>
      </c>
      <c r="F471" s="4">
        <f>IFERROR(VLOOKUP(E471,العاملين!$A$1:$C$80,2,0),"")</f>
        <v>0</v>
      </c>
      <c r="G471" s="4">
        <f>IFERROR(VLOOKUP(Table1[[#This Row],[كود العامل]],العاملين!$A:$C,3,FALSE),"")</f>
        <v>0</v>
      </c>
      <c r="H471" s="5">
        <v>39</v>
      </c>
      <c r="I471" s="6" t="str">
        <f>IFERROR(VLOOKUP(Table1[[#This Row],[كود الصنف]],المنتجات!$D:$E,2,0),"")</f>
        <v/>
      </c>
      <c r="J471" s="6" t="str">
        <f>IFERROR(VLOOKUP(H471,المنتجات!$D:$G,4,0),"")</f>
        <v/>
      </c>
      <c r="K471" s="7">
        <v>6500</v>
      </c>
      <c r="L471" s="7"/>
      <c r="M471" s="8" t="e">
        <f>IF(VLOOKUP(Table1[[#This Row],[كود الصنف]],المنتجات!$D:$K,8,0)=0,"",(VLOOKUP(Table1[[#This Row],[كود الصنف]],المنتجات!$D:$K,8,0)))</f>
        <v>#N/A</v>
      </c>
      <c r="N471" s="7">
        <f>IFERROR((Table1[[#This Row],[كمية الخامات بالكيلو]]/Table1[[#This Row],[وزن القطعة]])-Table1[[#This Row],[كمية الأنتاج بالقطعة]],0)</f>
        <v>0</v>
      </c>
      <c r="O471" s="9" t="s">
        <v>51</v>
      </c>
      <c r="P471" s="3">
        <v>300</v>
      </c>
      <c r="Q471" s="5">
        <v>30</v>
      </c>
      <c r="R471" s="10"/>
      <c r="S471" s="10">
        <v>10</v>
      </c>
      <c r="T471" s="10">
        <v>10</v>
      </c>
      <c r="U471" s="10"/>
      <c r="V471" s="10">
        <f t="shared" si="7"/>
        <v>50</v>
      </c>
      <c r="W471" s="10">
        <f>IFERROR(Table1[[#This Row],[اجمالى وقت التشغيل بالدقايق]]-Table1[[#This Row],[اجمالى وقت التوقف بالدقيقة]],"0")</f>
        <v>250</v>
      </c>
      <c r="X471" s="11">
        <f>IFERROR((Table1[[#This Row],[كمية الأنتاج بالقطعة]]*Table1[[#This Row],[الزمن المعيارى لانتاج القطعة الواحدة بالدقيقة]])/W471,0%)</f>
        <v>0</v>
      </c>
      <c r="Y471" s="12"/>
      <c r="Z471" s="4"/>
      <c r="AA471" s="13">
        <f>IFERROR(Table1[[#This Row],[كمية الأنتاج بالقطعة]]/(Table1[[#This Row],[كمية الأنتاج بالقطعة]]+Z471+Y471),"")</f>
        <v>1</v>
      </c>
      <c r="AB471" s="4"/>
      <c r="AC471" s="51"/>
    </row>
    <row r="472" spans="1:29" s="20" customFormat="1" ht="15.75" hidden="1" customHeight="1">
      <c r="A472" s="50">
        <v>43534</v>
      </c>
      <c r="B472" s="3">
        <v>5250</v>
      </c>
      <c r="C472" s="4" t="str">
        <f>IFERROR(VLOOKUP(B472,المنتجات!$A:$B,2,0),"")</f>
        <v/>
      </c>
      <c r="D472" s="4" t="str">
        <f>IFERROR(VLOOKUP(B472,المنتجات!$A:$C,3,0),"")</f>
        <v/>
      </c>
      <c r="E472" s="5">
        <v>36</v>
      </c>
      <c r="F472" s="4">
        <f>IFERROR(VLOOKUP(E472,العاملين!$A$1:$C$80,2,0),"")</f>
        <v>0</v>
      </c>
      <c r="G472" s="4">
        <f>IFERROR(VLOOKUP(Table1[[#This Row],[كود العامل]],العاملين!$A:$C,3,FALSE),"")</f>
        <v>0</v>
      </c>
      <c r="H472" s="5">
        <v>119</v>
      </c>
      <c r="I472" s="6" t="str">
        <f>IFERROR(VLOOKUP(Table1[[#This Row],[كود الصنف]],المنتجات!$D:$E,2,0),"")</f>
        <v/>
      </c>
      <c r="J472" s="6" t="str">
        <f>IFERROR(VLOOKUP(H472,المنتجات!$D:$G,4,0),"")</f>
        <v/>
      </c>
      <c r="K472" s="7">
        <v>1700</v>
      </c>
      <c r="L472" s="7"/>
      <c r="M472" s="8" t="e">
        <f>IF(VLOOKUP(Table1[[#This Row],[كود الصنف]],المنتجات!$D:$K,8,0)=0,"",(VLOOKUP(Table1[[#This Row],[كود الصنف]],المنتجات!$D:$K,8,0)))</f>
        <v>#N/A</v>
      </c>
      <c r="N472" s="7">
        <f>IFERROR((Table1[[#This Row],[كمية الخامات بالكيلو]]/Table1[[#This Row],[وزن القطعة]])-Table1[[#This Row],[كمية الأنتاج بالقطعة]],0)</f>
        <v>0</v>
      </c>
      <c r="O472" s="9" t="s">
        <v>51</v>
      </c>
      <c r="P472" s="3">
        <v>300</v>
      </c>
      <c r="Q472" s="5">
        <v>30</v>
      </c>
      <c r="R472" s="10"/>
      <c r="S472" s="10">
        <v>10</v>
      </c>
      <c r="T472" s="10">
        <v>10</v>
      </c>
      <c r="U472" s="10"/>
      <c r="V472" s="10">
        <f t="shared" si="7"/>
        <v>50</v>
      </c>
      <c r="W472" s="10">
        <f>IFERROR(Table1[[#This Row],[اجمالى وقت التشغيل بالدقايق]]-Table1[[#This Row],[اجمالى وقت التوقف بالدقيقة]],"0")</f>
        <v>250</v>
      </c>
      <c r="X472" s="11">
        <f>IFERROR((Table1[[#This Row],[كمية الأنتاج بالقطعة]]*Table1[[#This Row],[الزمن المعيارى لانتاج القطعة الواحدة بالدقيقة]])/W472,0%)</f>
        <v>0</v>
      </c>
      <c r="Y472" s="12"/>
      <c r="Z472" s="4"/>
      <c r="AA472" s="13">
        <f>IFERROR(Table1[[#This Row],[كمية الأنتاج بالقطعة]]/(Table1[[#This Row],[كمية الأنتاج بالقطعة]]+Z472+Y472),"")</f>
        <v>1</v>
      </c>
      <c r="AB472" s="4"/>
      <c r="AC472" s="51"/>
    </row>
    <row r="473" spans="1:29" s="20" customFormat="1" ht="15.75" hidden="1" customHeight="1">
      <c r="A473" s="50">
        <v>43534</v>
      </c>
      <c r="B473" s="3">
        <v>5260</v>
      </c>
      <c r="C473" s="4" t="str">
        <f>IFERROR(VLOOKUP(B473,المنتجات!$A:$B,2,0),"")</f>
        <v/>
      </c>
      <c r="D473" s="4" t="str">
        <f>IFERROR(VLOOKUP(B473,المنتجات!$A:$C,3,0),"")</f>
        <v/>
      </c>
      <c r="E473" s="5">
        <v>38</v>
      </c>
      <c r="F473" s="4">
        <f>IFERROR(VLOOKUP(E473,العاملين!$A$1:$C$80,2,0),"")</f>
        <v>0</v>
      </c>
      <c r="G473" s="4">
        <f>IFERROR(VLOOKUP(Table1[[#This Row],[كود العامل]],العاملين!$A:$C,3,FALSE),"")</f>
        <v>0</v>
      </c>
      <c r="H473" s="5">
        <v>45</v>
      </c>
      <c r="I473" s="6" t="str">
        <f>IFERROR(VLOOKUP(Table1[[#This Row],[كود الصنف]],المنتجات!$D:$E,2,0),"")</f>
        <v/>
      </c>
      <c r="J473" s="6" t="str">
        <f>IFERROR(VLOOKUP(H473,المنتجات!$D:$G,4,0),"")</f>
        <v/>
      </c>
      <c r="K473" s="7">
        <v>6100</v>
      </c>
      <c r="L473" s="7"/>
      <c r="M473" s="8" t="e">
        <f>IF(VLOOKUP(Table1[[#This Row],[كود الصنف]],المنتجات!$D:$K,8,0)=0,"",(VLOOKUP(Table1[[#This Row],[كود الصنف]],المنتجات!$D:$K,8,0)))</f>
        <v>#N/A</v>
      </c>
      <c r="N473" s="7">
        <f>IFERROR((Table1[[#This Row],[كمية الخامات بالكيلو]]/Table1[[#This Row],[وزن القطعة]])-Table1[[#This Row],[كمية الأنتاج بالقطعة]],0)</f>
        <v>0</v>
      </c>
      <c r="O473" s="9" t="s">
        <v>51</v>
      </c>
      <c r="P473" s="26">
        <f>IFERROR(VLOOKUP(Table1[[#This Row],[كود العامل]],العاملين!$A$1:$D$100,4,0),"")</f>
        <v>0</v>
      </c>
      <c r="Q473" s="5">
        <f>IF(Table1[[#This Row],[كود العامل]]&gt;0,60,"")</f>
        <v>60</v>
      </c>
      <c r="R473" s="10"/>
      <c r="S473" s="10"/>
      <c r="T473" s="10"/>
      <c r="U473" s="10"/>
      <c r="V473" s="10">
        <f t="shared" si="7"/>
        <v>60</v>
      </c>
      <c r="W473" s="10">
        <f>IFERROR(Table1[[#This Row],[اجمالى وقت التشغيل بالدقايق]]-Table1[[#This Row],[اجمالى وقت التوقف بالدقيقة]],"0")</f>
        <v>-60</v>
      </c>
      <c r="X473" s="11">
        <f>IFERROR((Table1[[#This Row],[كمية الأنتاج بالقطعة]]*Table1[[#This Row],[الزمن المعيارى لانتاج القطعة الواحدة بالدقيقة]])/W473,0%)</f>
        <v>0</v>
      </c>
      <c r="Y473" s="12"/>
      <c r="Z473" s="4"/>
      <c r="AA473" s="13">
        <f>IFERROR(Table1[[#This Row],[كمية الأنتاج بالقطعة]]/(Table1[[#This Row],[كمية الأنتاج بالقطعة]]+Z473+Y473),"")</f>
        <v>1</v>
      </c>
      <c r="AB473" s="4"/>
      <c r="AC473" s="51"/>
    </row>
    <row r="474" spans="1:29" s="20" customFormat="1" ht="15.75" hidden="1" customHeight="1">
      <c r="A474" s="50">
        <v>43534</v>
      </c>
      <c r="B474" s="3">
        <v>5260</v>
      </c>
      <c r="C474" s="4" t="str">
        <f>IFERROR(VLOOKUP(B474,المنتجات!$A:$B,2,0),"")</f>
        <v/>
      </c>
      <c r="D474" s="4" t="str">
        <f>IFERROR(VLOOKUP(B474,المنتجات!$A:$C,3,0),"")</f>
        <v/>
      </c>
      <c r="E474" s="5">
        <v>25</v>
      </c>
      <c r="F474" s="4">
        <f>IFERROR(VLOOKUP(E474,العاملين!$A$1:$C$80,2,0),"")</f>
        <v>0</v>
      </c>
      <c r="G474" s="4">
        <f>IFERROR(VLOOKUP(Table1[[#This Row],[كود العامل]],العاملين!$A:$C,3,FALSE),"")</f>
        <v>0</v>
      </c>
      <c r="H474" s="5">
        <v>45</v>
      </c>
      <c r="I474" s="6" t="str">
        <f>IFERROR(VLOOKUP(Table1[[#This Row],[كود الصنف]],المنتجات!$D:$E,2,0),"")</f>
        <v/>
      </c>
      <c r="J474" s="6" t="str">
        <f>IFERROR(VLOOKUP(H474,المنتجات!$D:$G,4,0),"")</f>
        <v/>
      </c>
      <c r="K474" s="7">
        <v>6100</v>
      </c>
      <c r="L474" s="7"/>
      <c r="M474" s="8" t="e">
        <f>IF(VLOOKUP(Table1[[#This Row],[كود الصنف]],المنتجات!$D:$K,8,0)=0,"",(VLOOKUP(Table1[[#This Row],[كود الصنف]],المنتجات!$D:$K,8,0)))</f>
        <v>#N/A</v>
      </c>
      <c r="N474" s="7">
        <f>IFERROR((Table1[[#This Row],[كمية الخامات بالكيلو]]/Table1[[#This Row],[وزن القطعة]])-Table1[[#This Row],[كمية الأنتاج بالقطعة]],0)</f>
        <v>0</v>
      </c>
      <c r="O474" s="9" t="s">
        <v>51</v>
      </c>
      <c r="P474" s="26">
        <f>IFERROR(VLOOKUP(Table1[[#This Row],[كود العامل]],العاملين!$A$1:$D$100,4,0),"")</f>
        <v>0</v>
      </c>
      <c r="Q474" s="5">
        <f>IF(Table1[[#This Row],[كود العامل]]&gt;0,60,"")</f>
        <v>60</v>
      </c>
      <c r="R474" s="10"/>
      <c r="S474" s="10"/>
      <c r="T474" s="10"/>
      <c r="U474" s="10"/>
      <c r="V474" s="10">
        <f t="shared" si="7"/>
        <v>60</v>
      </c>
      <c r="W474" s="10">
        <f>IFERROR(Table1[[#This Row],[اجمالى وقت التشغيل بالدقايق]]-Table1[[#This Row],[اجمالى وقت التوقف بالدقيقة]],"0")</f>
        <v>-60</v>
      </c>
      <c r="X474" s="11">
        <f>IFERROR((Table1[[#This Row],[كمية الأنتاج بالقطعة]]*Table1[[#This Row],[الزمن المعيارى لانتاج القطعة الواحدة بالدقيقة]])/W474,0%)</f>
        <v>0</v>
      </c>
      <c r="Y474" s="12"/>
      <c r="Z474" s="4"/>
      <c r="AA474" s="13">
        <f>IFERROR(Table1[[#This Row],[كمية الأنتاج بالقطعة]]/(Table1[[#This Row],[كمية الأنتاج بالقطعة]]+Z474+Y474),"")</f>
        <v>1</v>
      </c>
      <c r="AB474" s="4"/>
      <c r="AC474" s="51"/>
    </row>
    <row r="475" spans="1:29" s="20" customFormat="1" ht="15.75" hidden="1" customHeight="1">
      <c r="A475" s="50">
        <v>43534</v>
      </c>
      <c r="B475" s="3">
        <v>5261</v>
      </c>
      <c r="C475" s="4" t="str">
        <f>IFERROR(VLOOKUP(B475,المنتجات!$A:$B,2,0),"")</f>
        <v/>
      </c>
      <c r="D475" s="4" t="str">
        <f>IFERROR(VLOOKUP(B475,المنتجات!$A:$C,3,0),"")</f>
        <v/>
      </c>
      <c r="E475" s="5">
        <v>19</v>
      </c>
      <c r="F475" s="4">
        <f>IFERROR(VLOOKUP(E475,العاملين!$A$1:$C$80,2,0),"")</f>
        <v>0</v>
      </c>
      <c r="G475" s="4">
        <f>IFERROR(VLOOKUP(Table1[[#This Row],[كود العامل]],العاملين!$A:$C,3,FALSE),"")</f>
        <v>0</v>
      </c>
      <c r="H475" s="5">
        <v>41</v>
      </c>
      <c r="I475" s="6" t="str">
        <f>IFERROR(VLOOKUP(Table1[[#This Row],[كود الصنف]],المنتجات!$D:$E,2,0),"")</f>
        <v/>
      </c>
      <c r="J475" s="6" t="str">
        <f>IFERROR(VLOOKUP(H475,المنتجات!$D:$G,4,0),"")</f>
        <v/>
      </c>
      <c r="K475" s="7">
        <v>4500</v>
      </c>
      <c r="L475" s="7"/>
      <c r="M475" s="8" t="e">
        <f>IF(VLOOKUP(Table1[[#This Row],[كود الصنف]],المنتجات!$D:$K,8,0)=0,"",(VLOOKUP(Table1[[#This Row],[كود الصنف]],المنتجات!$D:$K,8,0)))</f>
        <v>#N/A</v>
      </c>
      <c r="N475" s="7">
        <f>IFERROR((Table1[[#This Row],[كمية الخامات بالكيلو]]/Table1[[#This Row],[وزن القطعة]])-Table1[[#This Row],[كمية الأنتاج بالقطعة]],0)</f>
        <v>0</v>
      </c>
      <c r="O475" s="9" t="s">
        <v>51</v>
      </c>
      <c r="P475" s="26">
        <f>IFERROR(VLOOKUP(Table1[[#This Row],[كود العامل]],العاملين!$A$1:$D$100,4,0),"")</f>
        <v>0</v>
      </c>
      <c r="Q475" s="5">
        <f>IF(Table1[[#This Row],[كود العامل]]&gt;0,60,"")</f>
        <v>60</v>
      </c>
      <c r="R475" s="10"/>
      <c r="S475" s="10"/>
      <c r="T475" s="10"/>
      <c r="U475" s="10"/>
      <c r="V475" s="10">
        <f t="shared" si="7"/>
        <v>60</v>
      </c>
      <c r="W475" s="10">
        <f>IFERROR(Table1[[#This Row],[اجمالى وقت التشغيل بالدقايق]]-Table1[[#This Row],[اجمالى وقت التوقف بالدقيقة]],"0")</f>
        <v>-60</v>
      </c>
      <c r="X475" s="11">
        <f>IFERROR((Table1[[#This Row],[كمية الأنتاج بالقطعة]]*Table1[[#This Row],[الزمن المعيارى لانتاج القطعة الواحدة بالدقيقة]])/W475,0%)</f>
        <v>0</v>
      </c>
      <c r="Y475" s="12"/>
      <c r="Z475" s="4"/>
      <c r="AA475" s="13">
        <f>IFERROR(Table1[[#This Row],[كمية الأنتاج بالقطعة]]/(Table1[[#This Row],[كمية الأنتاج بالقطعة]]+Z475+Y475),"")</f>
        <v>1</v>
      </c>
      <c r="AB475" s="4"/>
      <c r="AC475" s="51"/>
    </row>
    <row r="476" spans="1:29" s="20" customFormat="1" ht="15.75" hidden="1" customHeight="1">
      <c r="A476" s="50">
        <v>43534</v>
      </c>
      <c r="B476" s="3">
        <v>5261</v>
      </c>
      <c r="C476" s="4" t="str">
        <f>IFERROR(VLOOKUP(B476,المنتجات!$A:$B,2,0),"")</f>
        <v/>
      </c>
      <c r="D476" s="4" t="str">
        <f>IFERROR(VLOOKUP(B476,المنتجات!$A:$C,3,0),"")</f>
        <v/>
      </c>
      <c r="E476" s="5">
        <v>33</v>
      </c>
      <c r="F476" s="4">
        <f>IFERROR(VLOOKUP(E476,العاملين!$A$1:$C$80,2,0),"")</f>
        <v>0</v>
      </c>
      <c r="G476" s="4">
        <f>IFERROR(VLOOKUP(Table1[[#This Row],[كود العامل]],العاملين!$A:$C,3,FALSE),"")</f>
        <v>0</v>
      </c>
      <c r="H476" s="5">
        <v>43</v>
      </c>
      <c r="I476" s="6" t="str">
        <f>IFERROR(VLOOKUP(Table1[[#This Row],[كود الصنف]],المنتجات!$D:$E,2,0),"")</f>
        <v/>
      </c>
      <c r="J476" s="6" t="str">
        <f>IFERROR(VLOOKUP(H476,المنتجات!$D:$G,4,0),"")</f>
        <v/>
      </c>
      <c r="K476" s="7">
        <v>4500</v>
      </c>
      <c r="L476" s="7"/>
      <c r="M476" s="8" t="e">
        <f>IF(VLOOKUP(Table1[[#This Row],[كود الصنف]],المنتجات!$D:$K,8,0)=0,"",(VLOOKUP(Table1[[#This Row],[كود الصنف]],المنتجات!$D:$K,8,0)))</f>
        <v>#N/A</v>
      </c>
      <c r="N476" s="7">
        <f>IFERROR((Table1[[#This Row],[كمية الخامات بالكيلو]]/Table1[[#This Row],[وزن القطعة]])-Table1[[#This Row],[كمية الأنتاج بالقطعة]],0)</f>
        <v>0</v>
      </c>
      <c r="O476" s="9" t="s">
        <v>51</v>
      </c>
      <c r="P476" s="26">
        <f>IFERROR(VLOOKUP(Table1[[#This Row],[كود العامل]],العاملين!$A$1:$D$100,4,0),"")</f>
        <v>0</v>
      </c>
      <c r="Q476" s="5">
        <f>IF(Table1[[#This Row],[كود العامل]]&gt;0,60,"")</f>
        <v>60</v>
      </c>
      <c r="R476" s="10"/>
      <c r="S476" s="10">
        <v>10</v>
      </c>
      <c r="T476" s="10">
        <v>10</v>
      </c>
      <c r="U476" s="10"/>
      <c r="V476" s="10">
        <f t="shared" si="7"/>
        <v>80</v>
      </c>
      <c r="W476" s="10">
        <f>IFERROR(Table1[[#This Row],[اجمالى وقت التشغيل بالدقايق]]-Table1[[#This Row],[اجمالى وقت التوقف بالدقيقة]],"0")</f>
        <v>-80</v>
      </c>
      <c r="X476" s="11">
        <f>IFERROR((Table1[[#This Row],[كمية الأنتاج بالقطعة]]*Table1[[#This Row],[الزمن المعيارى لانتاج القطعة الواحدة بالدقيقة]])/W476,0%)</f>
        <v>0</v>
      </c>
      <c r="Y476" s="12"/>
      <c r="Z476" s="4"/>
      <c r="AA476" s="13">
        <f>IFERROR(Table1[[#This Row],[كمية الأنتاج بالقطعة]]/(Table1[[#This Row],[كمية الأنتاج بالقطعة]]+Z476+Y476),"")</f>
        <v>1</v>
      </c>
      <c r="AB476" s="4"/>
      <c r="AC476" s="51"/>
    </row>
    <row r="477" spans="1:29" s="20" customFormat="1" ht="15.75" customHeight="1">
      <c r="A477" s="50">
        <v>43534</v>
      </c>
      <c r="B477" s="3">
        <v>5270</v>
      </c>
      <c r="C477" s="4" t="str">
        <f>IFERROR(VLOOKUP(B477,المنتجات!$A:$B,2,0),"")</f>
        <v/>
      </c>
      <c r="D477" s="4" t="str">
        <f>IFERROR(VLOOKUP(B477,المنتجات!$A:$C,3,0),"")</f>
        <v/>
      </c>
      <c r="E477" s="5">
        <v>30</v>
      </c>
      <c r="F477" s="4">
        <f>IFERROR(VLOOKUP(E477,العاملين!$A$1:$C$80,2,0),"")</f>
        <v>0</v>
      </c>
      <c r="G477" s="4">
        <f>IFERROR(VLOOKUP(Table1[[#This Row],[كود العامل]],العاملين!$A:$C,3,FALSE),"")</f>
        <v>0</v>
      </c>
      <c r="H477" s="5">
        <v>53</v>
      </c>
      <c r="I477" s="6" t="str">
        <f>IFERROR(VLOOKUP(Table1[[#This Row],[كود الصنف]],المنتجات!$D:$E,2,0),"")</f>
        <v/>
      </c>
      <c r="J477" s="6" t="str">
        <f>IFERROR(VLOOKUP(H477,المنتجات!$D:$G,4,0),"")</f>
        <v/>
      </c>
      <c r="K477" s="7">
        <v>111</v>
      </c>
      <c r="L477" s="7"/>
      <c r="M477" s="8" t="e">
        <f>IF(VLOOKUP(Table1[[#This Row],[كود الصنف]],المنتجات!$D:$K,8,0)=0,"",(VLOOKUP(Table1[[#This Row],[كود الصنف]],المنتجات!$D:$K,8,0)))</f>
        <v>#N/A</v>
      </c>
      <c r="N477" s="7">
        <f>IFERROR((Table1[[#This Row],[كمية الخامات بالكيلو]]/Table1[[#This Row],[وزن القطعة]])-Table1[[#This Row],[كمية الأنتاج بالقطعة]],0)</f>
        <v>0</v>
      </c>
      <c r="O477" s="9" t="s">
        <v>51</v>
      </c>
      <c r="P477" s="3">
        <v>300</v>
      </c>
      <c r="Q477" s="5">
        <v>30</v>
      </c>
      <c r="R477" s="10"/>
      <c r="S477" s="10"/>
      <c r="T477" s="10"/>
      <c r="U477" s="10"/>
      <c r="V477" s="10">
        <f t="shared" si="7"/>
        <v>30</v>
      </c>
      <c r="W477" s="10">
        <f>IFERROR(Table1[[#This Row],[اجمالى وقت التشغيل بالدقايق]]-Table1[[#This Row],[اجمالى وقت التوقف بالدقيقة]],"0")</f>
        <v>270</v>
      </c>
      <c r="X477" s="11">
        <f>IFERROR((Table1[[#This Row],[كمية الأنتاج بالقطعة]]*Table1[[#This Row],[الزمن المعيارى لانتاج القطعة الواحدة بالدقيقة]])/W477,0%)</f>
        <v>0</v>
      </c>
      <c r="Y477" s="12"/>
      <c r="Z477" s="4"/>
      <c r="AA477" s="13">
        <f>IFERROR(Table1[[#This Row],[كمية الأنتاج بالقطعة]]/(Table1[[#This Row],[كمية الأنتاج بالقطعة]]+Z477+Y477),"")</f>
        <v>1</v>
      </c>
      <c r="AB477" s="4"/>
      <c r="AC477" s="51"/>
    </row>
    <row r="478" spans="1:29" s="20" customFormat="1" ht="15.75" customHeight="1">
      <c r="A478" s="50">
        <v>43534</v>
      </c>
      <c r="B478" s="3">
        <v>5270</v>
      </c>
      <c r="C478" s="4" t="str">
        <f>IFERROR(VLOOKUP(B478,المنتجات!$A:$B,2,0),"")</f>
        <v/>
      </c>
      <c r="D478" s="4" t="str">
        <f>IFERROR(VLOOKUP(B478,المنتجات!$A:$C,3,0),"")</f>
        <v/>
      </c>
      <c r="E478" s="5">
        <v>30</v>
      </c>
      <c r="F478" s="4">
        <f>IFERROR(VLOOKUP(E478,العاملين!$A$1:$C$80,2,0),"")</f>
        <v>0</v>
      </c>
      <c r="G478" s="4">
        <f>IFERROR(VLOOKUP(Table1[[#This Row],[كود العامل]],العاملين!$A:$C,3,FALSE),"")</f>
        <v>0</v>
      </c>
      <c r="H478" s="5">
        <v>52</v>
      </c>
      <c r="I478" s="6" t="str">
        <f>IFERROR(VLOOKUP(Table1[[#This Row],[كود الصنف]],المنتجات!$D:$E,2,0),"")</f>
        <v/>
      </c>
      <c r="J478" s="6" t="str">
        <f>IFERROR(VLOOKUP(H478,المنتجات!$D:$G,4,0),"")</f>
        <v/>
      </c>
      <c r="K478" s="7">
        <v>34</v>
      </c>
      <c r="L478" s="7"/>
      <c r="M478" s="8" t="e">
        <f>IF(VLOOKUP(Table1[[#This Row],[كود الصنف]],المنتجات!$D:$K,8,0)=0,"",(VLOOKUP(Table1[[#This Row],[كود الصنف]],المنتجات!$D:$K,8,0)))</f>
        <v>#N/A</v>
      </c>
      <c r="N478" s="7">
        <f>IFERROR((Table1[[#This Row],[كمية الخامات بالكيلو]]/Table1[[#This Row],[وزن القطعة]])-Table1[[#This Row],[كمية الأنتاج بالقطعة]],0)</f>
        <v>0</v>
      </c>
      <c r="O478" s="9" t="s">
        <v>51</v>
      </c>
      <c r="P478" s="3">
        <v>300</v>
      </c>
      <c r="Q478" s="5">
        <v>30</v>
      </c>
      <c r="R478" s="10"/>
      <c r="S478" s="10">
        <v>5</v>
      </c>
      <c r="T478" s="10">
        <v>10</v>
      </c>
      <c r="U478" s="10"/>
      <c r="V478" s="10">
        <f t="shared" si="7"/>
        <v>45</v>
      </c>
      <c r="W478" s="10">
        <f>IFERROR(Table1[[#This Row],[اجمالى وقت التشغيل بالدقايق]]-Table1[[#This Row],[اجمالى وقت التوقف بالدقيقة]],"0")</f>
        <v>255</v>
      </c>
      <c r="X478" s="11">
        <f>IFERROR((Table1[[#This Row],[كمية الأنتاج بالقطعة]]*Table1[[#This Row],[الزمن المعيارى لانتاج القطعة الواحدة بالدقيقة]])/W478,0%)</f>
        <v>0</v>
      </c>
      <c r="Y478" s="12"/>
      <c r="Z478" s="4"/>
      <c r="AA478" s="13">
        <f>IFERROR(Table1[[#This Row],[كمية الأنتاج بالقطعة]]/(Table1[[#This Row],[كمية الأنتاج بالقطعة]]+Z478+Y478),"")</f>
        <v>1</v>
      </c>
      <c r="AB478" s="4"/>
      <c r="AC478" s="51"/>
    </row>
    <row r="479" spans="1:29" s="20" customFormat="1" ht="15.75" hidden="1" customHeight="1">
      <c r="A479" s="50">
        <v>43534</v>
      </c>
      <c r="B479" s="3">
        <v>5271</v>
      </c>
      <c r="C479" s="4" t="str">
        <f>IFERROR(VLOOKUP(B479,المنتجات!$A:$B,2,0),"")</f>
        <v/>
      </c>
      <c r="D479" s="4" t="str">
        <f>IFERROR(VLOOKUP(B479,المنتجات!$A:$C,3,0),"")</f>
        <v/>
      </c>
      <c r="E479" s="5">
        <v>27</v>
      </c>
      <c r="F479" s="4">
        <f>IFERROR(VLOOKUP(E479,العاملين!$A$1:$C$80,2,0),"")</f>
        <v>0</v>
      </c>
      <c r="G479" s="4">
        <f>IFERROR(VLOOKUP(Table1[[#This Row],[كود العامل]],العاملين!$A:$C,3,FALSE),"")</f>
        <v>0</v>
      </c>
      <c r="H479" s="5">
        <v>53</v>
      </c>
      <c r="I479" s="6" t="str">
        <f>IFERROR(VLOOKUP(Table1[[#This Row],[كود الصنف]],المنتجات!$D:$E,2,0),"")</f>
        <v/>
      </c>
      <c r="J479" s="6" t="str">
        <f>IFERROR(VLOOKUP(H479,المنتجات!$D:$G,4,0),"")</f>
        <v/>
      </c>
      <c r="K479" s="7">
        <v>56</v>
      </c>
      <c r="L479" s="7"/>
      <c r="M479" s="8" t="e">
        <f>IF(VLOOKUP(Table1[[#This Row],[كود الصنف]],المنتجات!$D:$K,8,0)=0,"",(VLOOKUP(Table1[[#This Row],[كود الصنف]],المنتجات!$D:$K,8,0)))</f>
        <v>#N/A</v>
      </c>
      <c r="N479" s="7">
        <f>IFERROR((Table1[[#This Row],[كمية الخامات بالكيلو]]/Table1[[#This Row],[وزن القطعة]])-Table1[[#This Row],[كمية الأنتاج بالقطعة]],0)</f>
        <v>0</v>
      </c>
      <c r="O479" s="9" t="s">
        <v>51</v>
      </c>
      <c r="P479" s="3">
        <v>300</v>
      </c>
      <c r="Q479" s="5">
        <v>30</v>
      </c>
      <c r="R479" s="10"/>
      <c r="S479" s="10"/>
      <c r="T479" s="10"/>
      <c r="U479" s="10">
        <v>40</v>
      </c>
      <c r="V479" s="10">
        <f t="shared" si="7"/>
        <v>70</v>
      </c>
      <c r="W479" s="10">
        <f>IFERROR(Table1[[#This Row],[اجمالى وقت التشغيل بالدقايق]]-Table1[[#This Row],[اجمالى وقت التوقف بالدقيقة]],"0")</f>
        <v>230</v>
      </c>
      <c r="X479" s="11">
        <f>IFERROR((Table1[[#This Row],[كمية الأنتاج بالقطعة]]*Table1[[#This Row],[الزمن المعيارى لانتاج القطعة الواحدة بالدقيقة]])/W479,0%)</f>
        <v>0</v>
      </c>
      <c r="Y479" s="12"/>
      <c r="Z479" s="4"/>
      <c r="AA479" s="13">
        <f>IFERROR(Table1[[#This Row],[كمية الأنتاج بالقطعة]]/(Table1[[#This Row],[كمية الأنتاج بالقطعة]]+Z479+Y479),"")</f>
        <v>1</v>
      </c>
      <c r="AB479" s="4" t="s">
        <v>114</v>
      </c>
      <c r="AC479" s="51"/>
    </row>
    <row r="480" spans="1:29" s="20" customFormat="1" ht="15.75" hidden="1" customHeight="1">
      <c r="A480" s="50">
        <v>43534</v>
      </c>
      <c r="B480" s="3">
        <v>5280</v>
      </c>
      <c r="C480" s="4" t="str">
        <f>IFERROR(VLOOKUP(B480,المنتجات!$A:$B,2,0),"")</f>
        <v/>
      </c>
      <c r="D480" s="4" t="str">
        <f>IFERROR(VLOOKUP(B480,المنتجات!$A:$C,3,0),"")</f>
        <v/>
      </c>
      <c r="E480" s="5">
        <v>28</v>
      </c>
      <c r="F480" s="4">
        <f>IFERROR(VLOOKUP(E480,العاملين!$A$1:$C$80,2,0),"")</f>
        <v>0</v>
      </c>
      <c r="G480" s="4">
        <f>IFERROR(VLOOKUP(Table1[[#This Row],[كود العامل]],العاملين!$A:$C,3,FALSE),"")</f>
        <v>0</v>
      </c>
      <c r="H480" s="5">
        <v>57</v>
      </c>
      <c r="I480" s="6" t="str">
        <f>IFERROR(VLOOKUP(Table1[[#This Row],[كود الصنف]],المنتجات!$D:$E,2,0),"")</f>
        <v/>
      </c>
      <c r="J480" s="6" t="str">
        <f>IFERROR(VLOOKUP(H480,المنتجات!$D:$G,4,0),"")</f>
        <v/>
      </c>
      <c r="K480" s="7">
        <v>425</v>
      </c>
      <c r="L480" s="7"/>
      <c r="M480" s="8" t="e">
        <f>IF(VLOOKUP(Table1[[#This Row],[كود الصنف]],المنتجات!$D:$K,8,0)=0,"",(VLOOKUP(Table1[[#This Row],[كود الصنف]],المنتجات!$D:$K,8,0)))</f>
        <v>#N/A</v>
      </c>
      <c r="N480" s="7">
        <f>IFERROR((Table1[[#This Row],[كمية الخامات بالكيلو]]/Table1[[#This Row],[وزن القطعة]])-Table1[[#This Row],[كمية الأنتاج بالقطعة]],0)</f>
        <v>0</v>
      </c>
      <c r="O480" s="9" t="s">
        <v>51</v>
      </c>
      <c r="P480" s="26">
        <f>IFERROR(VLOOKUP(Table1[[#This Row],[كود العامل]],العاملين!$A$1:$D$100,4,0),"")</f>
        <v>0</v>
      </c>
      <c r="Q480" s="5">
        <f>IF(Table1[[#This Row],[كود العامل]]&gt;0,60,"")</f>
        <v>60</v>
      </c>
      <c r="R480" s="10"/>
      <c r="S480" s="10"/>
      <c r="T480" s="10"/>
      <c r="U480" s="10"/>
      <c r="V480" s="10">
        <f t="shared" si="7"/>
        <v>60</v>
      </c>
      <c r="W480" s="10">
        <f>IFERROR(Table1[[#This Row],[اجمالى وقت التشغيل بالدقايق]]-Table1[[#This Row],[اجمالى وقت التوقف بالدقيقة]],"0")</f>
        <v>-60</v>
      </c>
      <c r="X480" s="11">
        <f>IFERROR((Table1[[#This Row],[كمية الأنتاج بالقطعة]]*Table1[[#This Row],[الزمن المعيارى لانتاج القطعة الواحدة بالدقيقة]])/W480,0%)</f>
        <v>0</v>
      </c>
      <c r="Y480" s="12"/>
      <c r="Z480" s="4"/>
      <c r="AA480" s="13">
        <f>IFERROR(Table1[[#This Row],[كمية الأنتاج بالقطعة]]/(Table1[[#This Row],[كمية الأنتاج بالقطعة]]+Z480+Y480),"")</f>
        <v>1</v>
      </c>
      <c r="AB480" s="4"/>
      <c r="AC480" s="51"/>
    </row>
    <row r="481" spans="1:29" s="20" customFormat="1" ht="15.75" hidden="1" customHeight="1">
      <c r="A481" s="50">
        <v>43534</v>
      </c>
      <c r="B481" s="3">
        <v>5280</v>
      </c>
      <c r="C481" s="4" t="str">
        <f>IFERROR(VLOOKUP(B481,المنتجات!$A:$B,2,0),"")</f>
        <v/>
      </c>
      <c r="D481" s="4" t="str">
        <f>IFERROR(VLOOKUP(B481,المنتجات!$A:$C,3,0),"")</f>
        <v/>
      </c>
      <c r="E481" s="5">
        <v>20</v>
      </c>
      <c r="F481" s="4">
        <f>IFERROR(VLOOKUP(E481,العاملين!$A$1:$C$80,2,0),"")</f>
        <v>0</v>
      </c>
      <c r="G481" s="4">
        <f>IFERROR(VLOOKUP(Table1[[#This Row],[كود العامل]],العاملين!$A:$C,3,FALSE),"")</f>
        <v>0</v>
      </c>
      <c r="H481" s="5">
        <v>57</v>
      </c>
      <c r="I481" s="6" t="str">
        <f>IFERROR(VLOOKUP(Table1[[#This Row],[كود الصنف]],المنتجات!$D:$E,2,0),"")</f>
        <v/>
      </c>
      <c r="J481" s="6" t="str">
        <f>IFERROR(VLOOKUP(H481,المنتجات!$D:$G,4,0),"")</f>
        <v/>
      </c>
      <c r="K481" s="7">
        <v>425</v>
      </c>
      <c r="L481" s="7"/>
      <c r="M481" s="8" t="e">
        <f>IF(VLOOKUP(Table1[[#This Row],[كود الصنف]],المنتجات!$D:$K,8,0)=0,"",(VLOOKUP(Table1[[#This Row],[كود الصنف]],المنتجات!$D:$K,8,0)))</f>
        <v>#N/A</v>
      </c>
      <c r="N481" s="7">
        <f>IFERROR((Table1[[#This Row],[كمية الخامات بالكيلو]]/Table1[[#This Row],[وزن القطعة]])-Table1[[#This Row],[كمية الأنتاج بالقطعة]],0)</f>
        <v>0</v>
      </c>
      <c r="O481" s="9" t="s">
        <v>51</v>
      </c>
      <c r="P481" s="26">
        <f>IFERROR(VLOOKUP(Table1[[#This Row],[كود العامل]],العاملين!$A$1:$D$100,4,0),"")</f>
        <v>0</v>
      </c>
      <c r="Q481" s="5">
        <f>IF(Table1[[#This Row],[كود العامل]]&gt;0,60,"")</f>
        <v>60</v>
      </c>
      <c r="R481" s="10"/>
      <c r="S481" s="10"/>
      <c r="T481" s="10"/>
      <c r="U481" s="10"/>
      <c r="V481" s="10">
        <f t="shared" si="7"/>
        <v>60</v>
      </c>
      <c r="W481" s="10">
        <f>IFERROR(Table1[[#This Row],[اجمالى وقت التشغيل بالدقايق]]-Table1[[#This Row],[اجمالى وقت التوقف بالدقيقة]],"0")</f>
        <v>-60</v>
      </c>
      <c r="X481" s="11">
        <f>IFERROR((Table1[[#This Row],[كمية الأنتاج بالقطعة]]*Table1[[#This Row],[الزمن المعيارى لانتاج القطعة الواحدة بالدقيقة]])/W481,0%)</f>
        <v>0</v>
      </c>
      <c r="Y481" s="12"/>
      <c r="Z481" s="4"/>
      <c r="AA481" s="13">
        <f>IFERROR(Table1[[#This Row],[كمية الأنتاج بالقطعة]]/(Table1[[#This Row],[كمية الأنتاج بالقطعة]]+Z481+Y481),"")</f>
        <v>1</v>
      </c>
      <c r="AB481" s="4"/>
      <c r="AC481" s="51"/>
    </row>
    <row r="482" spans="1:29" s="20" customFormat="1" ht="15.75" hidden="1" customHeight="1">
      <c r="A482" s="50">
        <v>43534</v>
      </c>
      <c r="B482" s="3">
        <v>5280</v>
      </c>
      <c r="C482" s="4" t="str">
        <f>IFERROR(VLOOKUP(B482,المنتجات!$A:$B,2,0),"")</f>
        <v/>
      </c>
      <c r="D482" s="4" t="str">
        <f>IFERROR(VLOOKUP(B482,المنتجات!$A:$C,3,0),"")</f>
        <v/>
      </c>
      <c r="E482" s="5">
        <v>32</v>
      </c>
      <c r="F482" s="4">
        <f>IFERROR(VLOOKUP(E482,العاملين!$A$1:$C$80,2,0),"")</f>
        <v>0</v>
      </c>
      <c r="G482" s="4">
        <f>IFERROR(VLOOKUP(Table1[[#This Row],[كود العامل]],العاملين!$A:$C,3,FALSE),"")</f>
        <v>0</v>
      </c>
      <c r="H482" s="5">
        <v>57</v>
      </c>
      <c r="I482" s="6" t="str">
        <f>IFERROR(VLOOKUP(Table1[[#This Row],[كود الصنف]],المنتجات!$D:$E,2,0),"")</f>
        <v/>
      </c>
      <c r="J482" s="6" t="str">
        <f>IFERROR(VLOOKUP(H482,المنتجات!$D:$G,4,0),"")</f>
        <v/>
      </c>
      <c r="K482" s="7">
        <v>425</v>
      </c>
      <c r="L482" s="7"/>
      <c r="M482" s="8" t="e">
        <f>IF(VLOOKUP(Table1[[#This Row],[كود الصنف]],المنتجات!$D:$K,8,0)=0,"",(VLOOKUP(Table1[[#This Row],[كود الصنف]],المنتجات!$D:$K,8,0)))</f>
        <v>#N/A</v>
      </c>
      <c r="N482" s="7">
        <f>IFERROR((Table1[[#This Row],[كمية الخامات بالكيلو]]/Table1[[#This Row],[وزن القطعة]])-Table1[[#This Row],[كمية الأنتاج بالقطعة]],0)</f>
        <v>0</v>
      </c>
      <c r="O482" s="9" t="s">
        <v>51</v>
      </c>
      <c r="P482" s="26">
        <f>IFERROR(VLOOKUP(Table1[[#This Row],[كود العامل]],العاملين!$A$1:$D$100,4,0),"")</f>
        <v>0</v>
      </c>
      <c r="Q482" s="5">
        <f>IF(Table1[[#This Row],[كود العامل]]&gt;0,60,"")</f>
        <v>60</v>
      </c>
      <c r="R482" s="10"/>
      <c r="S482" s="10"/>
      <c r="T482" s="10"/>
      <c r="U482" s="10"/>
      <c r="V482" s="10">
        <f t="shared" si="7"/>
        <v>60</v>
      </c>
      <c r="W482" s="10">
        <f>IFERROR(Table1[[#This Row],[اجمالى وقت التشغيل بالدقايق]]-Table1[[#This Row],[اجمالى وقت التوقف بالدقيقة]],"0")</f>
        <v>-60</v>
      </c>
      <c r="X482" s="11">
        <f>IFERROR((Table1[[#This Row],[كمية الأنتاج بالقطعة]]*Table1[[#This Row],[الزمن المعيارى لانتاج القطعة الواحدة بالدقيقة]])/W482,0%)</f>
        <v>0</v>
      </c>
      <c r="Y482" s="12"/>
      <c r="Z482" s="4"/>
      <c r="AA482" s="13">
        <f>IFERROR(Table1[[#This Row],[كمية الأنتاج بالقطعة]]/(Table1[[#This Row],[كمية الأنتاج بالقطعة]]+Z482+Y482),"")</f>
        <v>1</v>
      </c>
      <c r="AB482" s="4"/>
      <c r="AC482" s="51"/>
    </row>
    <row r="483" spans="1:29" s="20" customFormat="1" ht="15.75" hidden="1" customHeight="1">
      <c r="A483" s="50">
        <v>43534</v>
      </c>
      <c r="B483" s="3">
        <v>5290</v>
      </c>
      <c r="C483" s="4" t="str">
        <f>IFERROR(VLOOKUP(B483,المنتجات!$A:$B,2,0),"")</f>
        <v/>
      </c>
      <c r="D483" s="4" t="str">
        <f>IFERROR(VLOOKUP(B483,المنتجات!$A:$C,3,0),"")</f>
        <v/>
      </c>
      <c r="E483" s="5">
        <v>22</v>
      </c>
      <c r="F483" s="4">
        <f>IFERROR(VLOOKUP(E483,العاملين!$A$1:$C$80,2,0),"")</f>
        <v>0</v>
      </c>
      <c r="G483" s="4">
        <f>IFERROR(VLOOKUP(Table1[[#This Row],[كود العامل]],العاملين!$A:$C,3,FALSE),"")</f>
        <v>0</v>
      </c>
      <c r="H483" s="5">
        <v>61</v>
      </c>
      <c r="I483" s="6" t="str">
        <f>IFERROR(VLOOKUP(Table1[[#This Row],[كود الصنف]],المنتجات!$D:$E,2,0),"")</f>
        <v/>
      </c>
      <c r="J483" s="6" t="str">
        <f>IFERROR(VLOOKUP(H483,المنتجات!$D:$G,4,0),"")</f>
        <v/>
      </c>
      <c r="K483" s="7">
        <v>500</v>
      </c>
      <c r="L483" s="7"/>
      <c r="M483" s="8" t="e">
        <f>IF(VLOOKUP(Table1[[#This Row],[كود الصنف]],المنتجات!$D:$K,8,0)=0,"",(VLOOKUP(Table1[[#This Row],[كود الصنف]],المنتجات!$D:$K,8,0)))</f>
        <v>#N/A</v>
      </c>
      <c r="N483" s="7">
        <f>IFERROR((Table1[[#This Row],[كمية الخامات بالكيلو]]/Table1[[#This Row],[وزن القطعة]])-Table1[[#This Row],[كمية الأنتاج بالقطعة]],0)</f>
        <v>0</v>
      </c>
      <c r="O483" s="9" t="s">
        <v>51</v>
      </c>
      <c r="P483" s="3">
        <v>300</v>
      </c>
      <c r="Q483" s="5">
        <v>30</v>
      </c>
      <c r="R483" s="10"/>
      <c r="S483" s="10">
        <v>10</v>
      </c>
      <c r="T483" s="10">
        <v>10</v>
      </c>
      <c r="U483" s="10"/>
      <c r="V483" s="10">
        <f t="shared" si="7"/>
        <v>50</v>
      </c>
      <c r="W483" s="10">
        <f>IFERROR(Table1[[#This Row],[اجمالى وقت التشغيل بالدقايق]]-Table1[[#This Row],[اجمالى وقت التوقف بالدقيقة]],"0")</f>
        <v>250</v>
      </c>
      <c r="X483" s="11">
        <f>IFERROR((Table1[[#This Row],[كمية الأنتاج بالقطعة]]*Table1[[#This Row],[الزمن المعيارى لانتاج القطعة الواحدة بالدقيقة]])/W483,0%)</f>
        <v>0</v>
      </c>
      <c r="Y483" s="12"/>
      <c r="Z483" s="4"/>
      <c r="AA483" s="13">
        <f>IFERROR(Table1[[#This Row],[كمية الأنتاج بالقطعة]]/(Table1[[#This Row],[كمية الأنتاج بالقطعة]]+Z483+Y483),"")</f>
        <v>1</v>
      </c>
      <c r="AB483" s="4"/>
      <c r="AC483" s="51"/>
    </row>
    <row r="484" spans="1:29" s="20" customFormat="1" ht="15.75" hidden="1" customHeight="1">
      <c r="A484" s="50">
        <v>43534</v>
      </c>
      <c r="B484" s="3">
        <v>5291</v>
      </c>
      <c r="C484" s="4" t="str">
        <f>IFERROR(VLOOKUP(B484,المنتجات!$A:$B,2,0),"")</f>
        <v/>
      </c>
      <c r="D484" s="4" t="str">
        <f>IFERROR(VLOOKUP(B484,المنتجات!$A:$C,3,0),"")</f>
        <v/>
      </c>
      <c r="E484" s="5">
        <v>22</v>
      </c>
      <c r="F484" s="4">
        <f>IFERROR(VLOOKUP(E484,العاملين!$A$1:$C$80,2,0),"")</f>
        <v>0</v>
      </c>
      <c r="G484" s="4">
        <f>IFERROR(VLOOKUP(Table1[[#This Row],[كود العامل]],العاملين!$A:$C,3,FALSE),"")</f>
        <v>0</v>
      </c>
      <c r="H484" s="5">
        <v>62</v>
      </c>
      <c r="I484" s="6" t="str">
        <f>IFERROR(VLOOKUP(Table1[[#This Row],[كود الصنف]],المنتجات!$D:$E,2,0),"")</f>
        <v/>
      </c>
      <c r="J484" s="6" t="str">
        <f>IFERROR(VLOOKUP(H484,المنتجات!$D:$G,4,0),"")</f>
        <v/>
      </c>
      <c r="K484" s="7">
        <v>700</v>
      </c>
      <c r="L484" s="7"/>
      <c r="M484" s="8" t="e">
        <f>IF(VLOOKUP(Table1[[#This Row],[كود الصنف]],المنتجات!$D:$K,8,0)=0,"",(VLOOKUP(Table1[[#This Row],[كود الصنف]],المنتجات!$D:$K,8,0)))</f>
        <v>#N/A</v>
      </c>
      <c r="N484" s="7">
        <f>IFERROR((Table1[[#This Row],[كمية الخامات بالكيلو]]/Table1[[#This Row],[وزن القطعة]])-Table1[[#This Row],[كمية الأنتاج بالقطعة]],0)</f>
        <v>0</v>
      </c>
      <c r="O484" s="9" t="s">
        <v>51</v>
      </c>
      <c r="P484" s="3">
        <v>300</v>
      </c>
      <c r="Q484" s="5">
        <v>30</v>
      </c>
      <c r="R484" s="10"/>
      <c r="S484" s="10">
        <v>10</v>
      </c>
      <c r="T484" s="10">
        <v>10</v>
      </c>
      <c r="U484" s="10"/>
      <c r="V484" s="10">
        <f t="shared" si="7"/>
        <v>50</v>
      </c>
      <c r="W484" s="10">
        <f>IFERROR(Table1[[#This Row],[اجمالى وقت التشغيل بالدقايق]]-Table1[[#This Row],[اجمالى وقت التوقف بالدقيقة]],"0")</f>
        <v>250</v>
      </c>
      <c r="X484" s="11">
        <f>IFERROR((Table1[[#This Row],[كمية الأنتاج بالقطعة]]*Table1[[#This Row],[الزمن المعيارى لانتاج القطعة الواحدة بالدقيقة]])/W484,0%)</f>
        <v>0</v>
      </c>
      <c r="Y484" s="12"/>
      <c r="Z484" s="4"/>
      <c r="AA484" s="13">
        <f>IFERROR(Table1[[#This Row],[كمية الأنتاج بالقطعة]]/(Table1[[#This Row],[كمية الأنتاج بالقطعة]]+Z484+Y484),"")</f>
        <v>1</v>
      </c>
      <c r="AB484" s="4"/>
      <c r="AC484" s="51"/>
    </row>
    <row r="485" spans="1:29" s="20" customFormat="1" ht="15.75" hidden="1" customHeight="1">
      <c r="A485" s="50">
        <v>43534</v>
      </c>
      <c r="B485" s="3">
        <v>5300</v>
      </c>
      <c r="C485" s="4" t="str">
        <f>IFERROR(VLOOKUP(B485,المنتجات!$A:$B,2,0),"")</f>
        <v/>
      </c>
      <c r="D485" s="4" t="str">
        <f>IFERROR(VLOOKUP(B485,المنتجات!$A:$C,3,0),"")</f>
        <v/>
      </c>
      <c r="E485" s="5">
        <v>39</v>
      </c>
      <c r="F485" s="4">
        <f>IFERROR(VLOOKUP(E485,العاملين!$A$1:$C$80,2,0),"")</f>
        <v>0</v>
      </c>
      <c r="G485" s="4">
        <f>IFERROR(VLOOKUP(Table1[[#This Row],[كود العامل]],العاملين!$A:$C,3,FALSE),"")</f>
        <v>0</v>
      </c>
      <c r="H485" s="5">
        <v>62</v>
      </c>
      <c r="I485" s="6" t="str">
        <f>IFERROR(VLOOKUP(Table1[[#This Row],[كود الصنف]],المنتجات!$D:$E,2,0),"")</f>
        <v/>
      </c>
      <c r="J485" s="6" t="str">
        <f>IFERROR(VLOOKUP(H485,المنتجات!$D:$G,4,0),"")</f>
        <v/>
      </c>
      <c r="K485" s="7">
        <v>1500</v>
      </c>
      <c r="L485" s="7"/>
      <c r="M485" s="8" t="e">
        <f>IF(VLOOKUP(Table1[[#This Row],[كود الصنف]],المنتجات!$D:$K,8,0)=0,"",(VLOOKUP(Table1[[#This Row],[كود الصنف]],المنتجات!$D:$K,8,0)))</f>
        <v>#N/A</v>
      </c>
      <c r="N485" s="7">
        <f>IFERROR((Table1[[#This Row],[كمية الخامات بالكيلو]]/Table1[[#This Row],[وزن القطعة]])-Table1[[#This Row],[كمية الأنتاج بالقطعة]],0)</f>
        <v>0</v>
      </c>
      <c r="O485" s="9" t="s">
        <v>51</v>
      </c>
      <c r="P485" s="26">
        <f>IFERROR(VLOOKUP(Table1[[#This Row],[كود العامل]],العاملين!$A$1:$D$100,4,0),"")</f>
        <v>0</v>
      </c>
      <c r="Q485" s="5">
        <f>IF(Table1[[#This Row],[كود العامل]]&gt;0,60,"")</f>
        <v>60</v>
      </c>
      <c r="R485" s="10"/>
      <c r="S485" s="10"/>
      <c r="T485" s="10"/>
      <c r="U485" s="10"/>
      <c r="V485" s="10">
        <f t="shared" si="7"/>
        <v>60</v>
      </c>
      <c r="W485" s="10">
        <f>IFERROR(Table1[[#This Row],[اجمالى وقت التشغيل بالدقايق]]-Table1[[#This Row],[اجمالى وقت التوقف بالدقيقة]],"0")</f>
        <v>-60</v>
      </c>
      <c r="X485" s="11">
        <f>IFERROR((Table1[[#This Row],[كمية الأنتاج بالقطعة]]*Table1[[#This Row],[الزمن المعيارى لانتاج القطعة الواحدة بالدقيقة]])/W485,0%)</f>
        <v>0</v>
      </c>
      <c r="Y485" s="12"/>
      <c r="Z485" s="4"/>
      <c r="AA485" s="13">
        <f>IFERROR(Table1[[#This Row],[كمية الأنتاج بالقطعة]]/(Table1[[#This Row],[كمية الأنتاج بالقطعة]]+Z485+Y485),"")</f>
        <v>1</v>
      </c>
      <c r="AB485" s="4"/>
      <c r="AC485" s="51"/>
    </row>
    <row r="486" spans="1:29" s="20" customFormat="1" ht="15.75" hidden="1" customHeight="1">
      <c r="A486" s="50">
        <v>43534</v>
      </c>
      <c r="B486" s="3">
        <v>5301</v>
      </c>
      <c r="C486" s="4" t="str">
        <f>IFERROR(VLOOKUP(B486,المنتجات!$A:$B,2,0),"")</f>
        <v/>
      </c>
      <c r="D486" s="4" t="str">
        <f>IFERROR(VLOOKUP(B486,المنتجات!$A:$C,3,0),"")</f>
        <v/>
      </c>
      <c r="E486" s="5">
        <v>34</v>
      </c>
      <c r="F486" s="4">
        <f>IFERROR(VLOOKUP(E486,العاملين!$A$1:$C$80,2,0),"")</f>
        <v>0</v>
      </c>
      <c r="G486" s="4">
        <f>IFERROR(VLOOKUP(Table1[[#This Row],[كود العامل]],العاملين!$A:$C,3,FALSE),"")</f>
        <v>0</v>
      </c>
      <c r="H486" s="5">
        <v>62</v>
      </c>
      <c r="I486" s="6" t="str">
        <f>IFERROR(VLOOKUP(Table1[[#This Row],[كود الصنف]],المنتجات!$D:$E,2,0),"")</f>
        <v/>
      </c>
      <c r="J486" s="6" t="str">
        <f>IFERROR(VLOOKUP(H486,المنتجات!$D:$G,4,0),"")</f>
        <v/>
      </c>
      <c r="K486" s="7">
        <v>500</v>
      </c>
      <c r="L486" s="7"/>
      <c r="M486" s="8" t="e">
        <f>IF(VLOOKUP(Table1[[#This Row],[كود الصنف]],المنتجات!$D:$K,8,0)=0,"",(VLOOKUP(Table1[[#This Row],[كود الصنف]],المنتجات!$D:$K,8,0)))</f>
        <v>#N/A</v>
      </c>
      <c r="N486" s="7">
        <f>IFERROR((Table1[[#This Row],[كمية الخامات بالكيلو]]/Table1[[#This Row],[وزن القطعة]])-Table1[[#This Row],[كمية الأنتاج بالقطعة]],0)</f>
        <v>0</v>
      </c>
      <c r="O486" s="9" t="s">
        <v>51</v>
      </c>
      <c r="P486" s="3">
        <v>300</v>
      </c>
      <c r="Q486" s="5">
        <v>30</v>
      </c>
      <c r="R486" s="10"/>
      <c r="S486" s="10">
        <v>10</v>
      </c>
      <c r="T486" s="10">
        <v>10</v>
      </c>
      <c r="U486" s="10"/>
      <c r="V486" s="10">
        <f t="shared" si="7"/>
        <v>50</v>
      </c>
      <c r="W486" s="10">
        <f>IFERROR(Table1[[#This Row],[اجمالى وقت التشغيل بالدقايق]]-Table1[[#This Row],[اجمالى وقت التوقف بالدقيقة]],"0")</f>
        <v>250</v>
      </c>
      <c r="X486" s="11">
        <f>IFERROR((Table1[[#This Row],[كمية الأنتاج بالقطعة]]*Table1[[#This Row],[الزمن المعيارى لانتاج القطعة الواحدة بالدقيقة]])/W486,0%)</f>
        <v>0</v>
      </c>
      <c r="Y486" s="12"/>
      <c r="Z486" s="4"/>
      <c r="AA486" s="13">
        <f>IFERROR(Table1[[#This Row],[كمية الأنتاج بالقطعة]]/(Table1[[#This Row],[كمية الأنتاج بالقطعة]]+Z486+Y486),"")</f>
        <v>1</v>
      </c>
      <c r="AB486" s="4"/>
      <c r="AC486" s="51"/>
    </row>
    <row r="487" spans="1:29" s="20" customFormat="1" ht="15.75" hidden="1" customHeight="1">
      <c r="A487" s="50">
        <v>43534</v>
      </c>
      <c r="B487" s="3">
        <v>5302</v>
      </c>
      <c r="C487" s="4" t="str">
        <f>IFERROR(VLOOKUP(B487,المنتجات!$A:$B,2,0),"")</f>
        <v/>
      </c>
      <c r="D487" s="4" t="str">
        <f>IFERROR(VLOOKUP(B487,المنتجات!$A:$C,3,0),"")</f>
        <v/>
      </c>
      <c r="E487" s="5">
        <v>2</v>
      </c>
      <c r="F487" s="4">
        <f>IFERROR(VLOOKUP(E487,العاملين!$A$1:$C$80,2,0),"")</f>
        <v>0</v>
      </c>
      <c r="G487" s="4">
        <f>IFERROR(VLOOKUP(Table1[[#This Row],[كود العامل]],العاملين!$A:$C,3,FALSE),"")</f>
        <v>0</v>
      </c>
      <c r="H487" s="5"/>
      <c r="I487" s="6"/>
      <c r="J487" s="6" t="str">
        <f>IFERROR(VLOOKUP(H487,المنتجات!$D:$G,4,0),"")</f>
        <v/>
      </c>
      <c r="K487" s="7">
        <v>0</v>
      </c>
      <c r="L487" s="7"/>
      <c r="M487" s="8" t="e">
        <f>IF(VLOOKUP(Table1[[#This Row],[كود الصنف]],المنتجات!$D:$K,8,0)=0,"",(VLOOKUP(Table1[[#This Row],[كود الصنف]],المنتجات!$D:$K,8,0)))</f>
        <v>#N/A</v>
      </c>
      <c r="N487" s="7">
        <f>IFERROR((Table1[[#This Row],[كمية الخامات بالكيلو]]/Table1[[#This Row],[وزن القطعة]])-Table1[[#This Row],[كمية الأنتاج بالقطعة]],0)</f>
        <v>0</v>
      </c>
      <c r="O487" s="9" t="s">
        <v>51</v>
      </c>
      <c r="P487" s="3"/>
      <c r="Q487" s="5"/>
      <c r="R487" s="10"/>
      <c r="S487" s="10"/>
      <c r="T487" s="10">
        <v>10</v>
      </c>
      <c r="U487" s="10"/>
      <c r="V487" s="10">
        <f t="shared" si="7"/>
        <v>10</v>
      </c>
      <c r="W487" s="10">
        <f>IFERROR(Table1[[#This Row],[اجمالى وقت التشغيل بالدقايق]]-Table1[[#This Row],[اجمالى وقت التوقف بالدقيقة]],"0")</f>
        <v>-10</v>
      </c>
      <c r="X487" s="11">
        <f>IFERROR((Table1[[#This Row],[كمية الأنتاج بالقطعة]]*Table1[[#This Row],[الزمن المعيارى لانتاج القطعة الواحدة بالدقيقة]])/W487,0%)</f>
        <v>0</v>
      </c>
      <c r="Y487" s="12"/>
      <c r="Z487" s="4"/>
      <c r="AA487" s="13" t="str">
        <f>IFERROR(Table1[[#This Row],[كمية الأنتاج بالقطعة]]/(Table1[[#This Row],[كمية الأنتاج بالقطعة]]+Z487+Y487),"")</f>
        <v/>
      </c>
      <c r="AB487" s="4" t="s">
        <v>100</v>
      </c>
      <c r="AC487" s="51"/>
    </row>
    <row r="488" spans="1:29" s="20" customFormat="1" ht="15.75" hidden="1" customHeight="1">
      <c r="A488" s="50">
        <v>43534</v>
      </c>
      <c r="B488" s="3">
        <v>5360</v>
      </c>
      <c r="C488" s="4" t="str">
        <f>IFERROR(VLOOKUP(B488,المنتجات!$A:$B,2,0),"")</f>
        <v/>
      </c>
      <c r="D488" s="4" t="str">
        <f>IFERROR(VLOOKUP(B488,المنتجات!$A:$C,3,0),"")</f>
        <v/>
      </c>
      <c r="E488" s="5">
        <v>51</v>
      </c>
      <c r="F488" s="4">
        <f>IFERROR(VLOOKUP(E488,العاملين!$A$1:$C$80,2,0),"")</f>
        <v>0</v>
      </c>
      <c r="G488" s="4">
        <f>IFERROR(VLOOKUP(Table1[[#This Row],[كود العامل]],العاملين!$A:$C,3,FALSE),"")</f>
        <v>0</v>
      </c>
      <c r="H488" s="5">
        <v>79</v>
      </c>
      <c r="I488" s="6" t="str">
        <f>IFERROR(VLOOKUP(Table1[[#This Row],[كود الصنف]],المنتجات!$D:$E,2,0),"")</f>
        <v/>
      </c>
      <c r="J488" s="6" t="str">
        <f>IFERROR(VLOOKUP(H488,المنتجات!$D:$G,4,0),"")</f>
        <v/>
      </c>
      <c r="K488" s="7">
        <v>12800</v>
      </c>
      <c r="L488" s="7"/>
      <c r="M488" s="8" t="e">
        <f>IF(VLOOKUP(Table1[[#This Row],[كود الصنف]],المنتجات!$D:$K,8,0)=0,"",(VLOOKUP(Table1[[#This Row],[كود الصنف]],المنتجات!$D:$K,8,0)))</f>
        <v>#N/A</v>
      </c>
      <c r="N488" s="7">
        <f>IFERROR((Table1[[#This Row],[كمية الخامات بالكيلو]]/Table1[[#This Row],[وزن القطعة]])-Table1[[#This Row],[كمية الأنتاج بالقطعة]],0)</f>
        <v>0</v>
      </c>
      <c r="O488" s="9" t="s">
        <v>51</v>
      </c>
      <c r="P488" s="26">
        <f>IFERROR(VLOOKUP(Table1[[#This Row],[كود العامل]],العاملين!$A$1:$D$100,4,0),"")</f>
        <v>0</v>
      </c>
      <c r="Q488" s="5">
        <f>IF(Table1[[#This Row],[كود العامل]]&gt;0,60,"")</f>
        <v>60</v>
      </c>
      <c r="R488" s="10">
        <v>30</v>
      </c>
      <c r="S488" s="10">
        <v>10</v>
      </c>
      <c r="T488" s="10">
        <v>5</v>
      </c>
      <c r="U488" s="10"/>
      <c r="V488" s="10">
        <f t="shared" si="7"/>
        <v>105</v>
      </c>
      <c r="W488" s="10">
        <f>IFERROR(Table1[[#This Row],[اجمالى وقت التشغيل بالدقايق]]-Table1[[#This Row],[اجمالى وقت التوقف بالدقيقة]],"0")</f>
        <v>-105</v>
      </c>
      <c r="X488" s="11">
        <f>IFERROR((Table1[[#This Row],[كمية الأنتاج بالقطعة]]*Table1[[#This Row],[الزمن المعيارى لانتاج القطعة الواحدة بالدقيقة]])/W488,0%)</f>
        <v>0</v>
      </c>
      <c r="Y488" s="12"/>
      <c r="Z488" s="4"/>
      <c r="AA488" s="13">
        <f>IFERROR(Table1[[#This Row],[كمية الأنتاج بالقطعة]]/(Table1[[#This Row],[كمية الأنتاج بالقطعة]]+Z488+Y488),"")</f>
        <v>1</v>
      </c>
      <c r="AB488" s="4" t="s">
        <v>52</v>
      </c>
      <c r="AC488" s="51"/>
    </row>
    <row r="489" spans="1:29" s="20" customFormat="1" ht="15.75" hidden="1" customHeight="1">
      <c r="A489" s="50">
        <v>43534</v>
      </c>
      <c r="B489" s="3">
        <v>5360</v>
      </c>
      <c r="C489" s="4" t="str">
        <f>IFERROR(VLOOKUP(B489,المنتجات!$A:$B,2,0),"")</f>
        <v/>
      </c>
      <c r="D489" s="4" t="str">
        <f>IFERROR(VLOOKUP(B489,المنتجات!$A:$C,3,0),"")</f>
        <v/>
      </c>
      <c r="E489" s="5">
        <v>4</v>
      </c>
      <c r="F489" s="4">
        <f>IFERROR(VLOOKUP(E489,العاملين!$A$1:$C$80,2,0),"")</f>
        <v>0</v>
      </c>
      <c r="G489" s="4">
        <f>IFERROR(VLOOKUP(Table1[[#This Row],[كود العامل]],العاملين!$A:$C,3,FALSE),"")</f>
        <v>0</v>
      </c>
      <c r="H489" s="5">
        <v>79</v>
      </c>
      <c r="I489" s="6" t="str">
        <f>IFERROR(VLOOKUP(Table1[[#This Row],[كود الصنف]],المنتجات!$D:$E,2,0),"")</f>
        <v/>
      </c>
      <c r="J489" s="6" t="str">
        <f>IFERROR(VLOOKUP(H489,المنتجات!$D:$G,4,0),"")</f>
        <v/>
      </c>
      <c r="K489" s="7">
        <v>12800</v>
      </c>
      <c r="L489" s="7"/>
      <c r="M489" s="8" t="e">
        <f>IF(VLOOKUP(Table1[[#This Row],[كود الصنف]],المنتجات!$D:$K,8,0)=0,"",(VLOOKUP(Table1[[#This Row],[كود الصنف]],المنتجات!$D:$K,8,0)))</f>
        <v>#N/A</v>
      </c>
      <c r="N489" s="7">
        <f>IFERROR((Table1[[#This Row],[كمية الخامات بالكيلو]]/Table1[[#This Row],[وزن القطعة]])-Table1[[#This Row],[كمية الأنتاج بالقطعة]],0)</f>
        <v>0</v>
      </c>
      <c r="O489" s="9" t="s">
        <v>51</v>
      </c>
      <c r="P489" s="26">
        <f>IFERROR(VLOOKUP(Table1[[#This Row],[كود العامل]],العاملين!$A$1:$D$100,4,0),"")</f>
        <v>0</v>
      </c>
      <c r="Q489" s="5">
        <f>IF(Table1[[#This Row],[كود العامل]]&gt;0,60,"")</f>
        <v>60</v>
      </c>
      <c r="R489" s="10">
        <v>30</v>
      </c>
      <c r="S489" s="10">
        <v>10</v>
      </c>
      <c r="T489" s="10">
        <v>5</v>
      </c>
      <c r="U489" s="10"/>
      <c r="V489" s="10">
        <f t="shared" si="7"/>
        <v>105</v>
      </c>
      <c r="W489" s="10">
        <f>IFERROR(Table1[[#This Row],[اجمالى وقت التشغيل بالدقايق]]-Table1[[#This Row],[اجمالى وقت التوقف بالدقيقة]],"0")</f>
        <v>-105</v>
      </c>
      <c r="X489" s="11">
        <f>IFERROR((Table1[[#This Row],[كمية الأنتاج بالقطعة]]*Table1[[#This Row],[الزمن المعيارى لانتاج القطعة الواحدة بالدقيقة]])/W489,0%)</f>
        <v>0</v>
      </c>
      <c r="Y489" s="12"/>
      <c r="Z489" s="4"/>
      <c r="AA489" s="13">
        <f>IFERROR(Table1[[#This Row],[كمية الأنتاج بالقطعة]]/(Table1[[#This Row],[كمية الأنتاج بالقطعة]]+Z489+Y489),"")</f>
        <v>1</v>
      </c>
      <c r="AB489" s="4" t="s">
        <v>52</v>
      </c>
      <c r="AC489" s="51"/>
    </row>
    <row r="490" spans="1:29" s="20" customFormat="1" ht="15.75" hidden="1" customHeight="1">
      <c r="A490" s="50">
        <v>43534</v>
      </c>
      <c r="B490" s="3">
        <v>5361</v>
      </c>
      <c r="C490" s="4" t="str">
        <f>IFERROR(VLOOKUP(B490,المنتجات!$A:$B,2,0),"")</f>
        <v/>
      </c>
      <c r="D490" s="4" t="str">
        <f>IFERROR(VLOOKUP(B490,المنتجات!$A:$C,3,0),"")</f>
        <v/>
      </c>
      <c r="E490" s="5">
        <v>3</v>
      </c>
      <c r="F490" s="4">
        <f>IFERROR(VLOOKUP(E490,العاملين!$A$1:$C$80,2,0),"")</f>
        <v>0</v>
      </c>
      <c r="G490" s="4">
        <f>IFERROR(VLOOKUP(Table1[[#This Row],[كود العامل]],العاملين!$A:$C,3,FALSE),"")</f>
        <v>0</v>
      </c>
      <c r="H490" s="5">
        <v>95</v>
      </c>
      <c r="I490" s="6" t="str">
        <f>IFERROR(VLOOKUP(Table1[[#This Row],[كود الصنف]],المنتجات!$D:$E,2,0),"")</f>
        <v/>
      </c>
      <c r="J490" s="6" t="str">
        <f>IFERROR(VLOOKUP(H490,المنتجات!$D:$G,4,0),"")</f>
        <v/>
      </c>
      <c r="K490" s="7">
        <v>6100</v>
      </c>
      <c r="L490" s="7"/>
      <c r="M490" s="8" t="e">
        <f>IF(VLOOKUP(Table1[[#This Row],[كود الصنف]],المنتجات!$D:$K,8,0)=0,"",(VLOOKUP(Table1[[#This Row],[كود الصنف]],المنتجات!$D:$K,8,0)))</f>
        <v>#N/A</v>
      </c>
      <c r="N490" s="7">
        <f>IFERROR((Table1[[#This Row],[كمية الخامات بالكيلو]]/Table1[[#This Row],[وزن القطعة]])-Table1[[#This Row],[كمية الأنتاج بالقطعة]],0)</f>
        <v>0</v>
      </c>
      <c r="O490" s="9" t="s">
        <v>51</v>
      </c>
      <c r="P490" s="26">
        <f>IFERROR(VLOOKUP(Table1[[#This Row],[كود العامل]],العاملين!$A$1:$D$100,4,0),"")</f>
        <v>0</v>
      </c>
      <c r="Q490" s="5">
        <f>IF(Table1[[#This Row],[كود العامل]]&gt;0,60,"")</f>
        <v>60</v>
      </c>
      <c r="R490" s="10"/>
      <c r="S490" s="10"/>
      <c r="T490" s="10"/>
      <c r="U490" s="10"/>
      <c r="V490" s="10">
        <f t="shared" si="7"/>
        <v>60</v>
      </c>
      <c r="W490" s="10">
        <f>IFERROR(Table1[[#This Row],[اجمالى وقت التشغيل بالدقايق]]-Table1[[#This Row],[اجمالى وقت التوقف بالدقيقة]],"0")</f>
        <v>-60</v>
      </c>
      <c r="X490" s="11">
        <f>IFERROR((Table1[[#This Row],[كمية الأنتاج بالقطعة]]*Table1[[#This Row],[الزمن المعيارى لانتاج القطعة الواحدة بالدقيقة]])/W490,0%)</f>
        <v>0</v>
      </c>
      <c r="Y490" s="12"/>
      <c r="Z490" s="4"/>
      <c r="AA490" s="13">
        <f>IFERROR(Table1[[#This Row],[كمية الأنتاج بالقطعة]]/(Table1[[#This Row],[كمية الأنتاج بالقطعة]]+Z490+Y490),"")</f>
        <v>1</v>
      </c>
      <c r="AB490" s="4"/>
      <c r="AC490" s="51"/>
    </row>
    <row r="491" spans="1:29" s="20" customFormat="1" ht="15.75" hidden="1" customHeight="1">
      <c r="A491" s="50">
        <v>43534</v>
      </c>
      <c r="B491" s="3">
        <v>5361</v>
      </c>
      <c r="C491" s="4" t="str">
        <f>IFERROR(VLOOKUP(B491,المنتجات!$A:$B,2,0),"")</f>
        <v/>
      </c>
      <c r="D491" s="4" t="str">
        <f>IFERROR(VLOOKUP(B491,المنتجات!$A:$C,3,0),"")</f>
        <v/>
      </c>
      <c r="E491" s="5">
        <v>48</v>
      </c>
      <c r="F491" s="4">
        <f>IFERROR(VLOOKUP(Table1[[#This Row],[كود العامل]],العاملين!A:C,2,0),"")</f>
        <v>0</v>
      </c>
      <c r="G491" s="16">
        <f>IFERROR(VLOOKUP(Table1[[#This Row],[كود العامل]],العاملين!$A$1:$C$100,3,FALSE),"")</f>
        <v>0</v>
      </c>
      <c r="H491" s="5">
        <v>95</v>
      </c>
      <c r="I491" s="6" t="str">
        <f>IFERROR(VLOOKUP(Table1[[#This Row],[كود الصنف]],المنتجات!$D:$E,2,0),"")</f>
        <v/>
      </c>
      <c r="J491" s="6" t="str">
        <f>IFERROR(VLOOKUP(H491,المنتجات!$D:$G,4,0),"")</f>
        <v/>
      </c>
      <c r="K491" s="7">
        <v>6100</v>
      </c>
      <c r="L491" s="7"/>
      <c r="M491" s="8" t="e">
        <f>IF(VLOOKUP(Table1[[#This Row],[كود الصنف]],المنتجات!$D:$K,8,0)=0,"",(VLOOKUP(Table1[[#This Row],[كود الصنف]],المنتجات!$D:$K,8,0)))</f>
        <v>#N/A</v>
      </c>
      <c r="N491" s="7">
        <f>IFERROR((Table1[[#This Row],[كمية الخامات بالكيلو]]/Table1[[#This Row],[وزن القطعة]])-Table1[[#This Row],[كمية الأنتاج بالقطعة]],0)</f>
        <v>0</v>
      </c>
      <c r="O491" s="9" t="s">
        <v>51</v>
      </c>
      <c r="P491" s="26">
        <f>IFERROR(VLOOKUP(Table1[[#This Row],[كود العامل]],العاملين!$A$1:$D$100,4,0),"")</f>
        <v>0</v>
      </c>
      <c r="Q491" s="5">
        <f>IF(Table1[[#This Row],[كود العامل]]&gt;0,60,"")</f>
        <v>60</v>
      </c>
      <c r="R491" s="10"/>
      <c r="S491" s="10"/>
      <c r="T491" s="10"/>
      <c r="U491" s="10"/>
      <c r="V491" s="10">
        <f t="shared" si="7"/>
        <v>60</v>
      </c>
      <c r="W491" s="10">
        <f>IFERROR(Table1[[#This Row],[اجمالى وقت التشغيل بالدقايق]]-Table1[[#This Row],[اجمالى وقت التوقف بالدقيقة]],"0")</f>
        <v>-60</v>
      </c>
      <c r="X491" s="11">
        <f>IFERROR((Table1[[#This Row],[كمية الأنتاج بالقطعة]]*Table1[[#This Row],[الزمن المعيارى لانتاج القطعة الواحدة بالدقيقة]])/W491,0%)</f>
        <v>0</v>
      </c>
      <c r="Y491" s="12"/>
      <c r="Z491" s="4"/>
      <c r="AA491" s="13">
        <f>IFERROR(Table1[[#This Row],[كمية الأنتاج بالقطعة]]/(Table1[[#This Row],[كمية الأنتاج بالقطعة]]+Z491+Y491),"")</f>
        <v>1</v>
      </c>
      <c r="AB491" s="4"/>
      <c r="AC491" s="51"/>
    </row>
    <row r="492" spans="1:29" s="20" customFormat="1" ht="15.75" hidden="1" customHeight="1">
      <c r="A492" s="50">
        <v>43534</v>
      </c>
      <c r="B492" s="3">
        <v>5361</v>
      </c>
      <c r="C492" s="4" t="str">
        <f>IFERROR(VLOOKUP(B492,المنتجات!$A:$B,2,0),"")</f>
        <v/>
      </c>
      <c r="D492" s="4" t="str">
        <f>IFERROR(VLOOKUP(B492,المنتجات!$A:$C,3,0),"")</f>
        <v/>
      </c>
      <c r="E492" s="5">
        <v>7</v>
      </c>
      <c r="F492" s="4">
        <f>IFERROR(VLOOKUP(E492,العاملين!$A$1:$C$80,2,0),"")</f>
        <v>0</v>
      </c>
      <c r="G492" s="4">
        <f>IFERROR(VLOOKUP(Table1[[#This Row],[كود العامل]],العاملين!$A:$C,3,FALSE),"")</f>
        <v>0</v>
      </c>
      <c r="H492" s="5">
        <v>95</v>
      </c>
      <c r="I492" s="6" t="str">
        <f>IFERROR(VLOOKUP(Table1[[#This Row],[كود الصنف]],المنتجات!$D:$E,2,0),"")</f>
        <v/>
      </c>
      <c r="J492" s="6" t="str">
        <f>IFERROR(VLOOKUP(H492,المنتجات!$D:$G,4,0),"")</f>
        <v/>
      </c>
      <c r="K492" s="7">
        <v>6100</v>
      </c>
      <c r="L492" s="7"/>
      <c r="M492" s="8" t="e">
        <f>IF(VLOOKUP(Table1[[#This Row],[كود الصنف]],المنتجات!$D:$K,8,0)=0,"",(VLOOKUP(Table1[[#This Row],[كود الصنف]],المنتجات!$D:$K,8,0)))</f>
        <v>#N/A</v>
      </c>
      <c r="N492" s="7">
        <f>IFERROR((Table1[[#This Row],[كمية الخامات بالكيلو]]/Table1[[#This Row],[وزن القطعة]])-Table1[[#This Row],[كمية الأنتاج بالقطعة]],0)</f>
        <v>0</v>
      </c>
      <c r="O492" s="9" t="s">
        <v>51</v>
      </c>
      <c r="P492" s="26">
        <f>IFERROR(VLOOKUP(Table1[[#This Row],[كود العامل]],العاملين!$A$1:$D$100,4,0),"")</f>
        <v>0</v>
      </c>
      <c r="Q492" s="5">
        <f>IF(Table1[[#This Row],[كود العامل]]&gt;0,60,"")</f>
        <v>60</v>
      </c>
      <c r="R492" s="10"/>
      <c r="S492" s="10"/>
      <c r="T492" s="10"/>
      <c r="U492" s="10"/>
      <c r="V492" s="10">
        <f t="shared" si="7"/>
        <v>60</v>
      </c>
      <c r="W492" s="10">
        <f>IFERROR(Table1[[#This Row],[اجمالى وقت التشغيل بالدقايق]]-Table1[[#This Row],[اجمالى وقت التوقف بالدقيقة]],"0")</f>
        <v>-60</v>
      </c>
      <c r="X492" s="11">
        <f>IFERROR((Table1[[#This Row],[كمية الأنتاج بالقطعة]]*Table1[[#This Row],[الزمن المعيارى لانتاج القطعة الواحدة بالدقيقة]])/W492,0%)</f>
        <v>0</v>
      </c>
      <c r="Y492" s="12"/>
      <c r="Z492" s="4"/>
      <c r="AA492" s="13">
        <f>IFERROR(Table1[[#This Row],[كمية الأنتاج بالقطعة]]/(Table1[[#This Row],[كمية الأنتاج بالقطعة]]+Z492+Y492),"")</f>
        <v>1</v>
      </c>
      <c r="AB492" s="4"/>
      <c r="AC492" s="51"/>
    </row>
    <row r="493" spans="1:29" s="20" customFormat="1" ht="15.75" hidden="1" customHeight="1">
      <c r="A493" s="50">
        <v>43534</v>
      </c>
      <c r="B493" s="3">
        <v>5380</v>
      </c>
      <c r="C493" s="4" t="str">
        <f>IFERROR(VLOOKUP(B493,المنتجات!$A:$B,2,0),"")</f>
        <v/>
      </c>
      <c r="D493" s="4" t="str">
        <f>IFERROR(VLOOKUP(B493,المنتجات!$A:$C,3,0),"")</f>
        <v/>
      </c>
      <c r="E493" s="5">
        <v>21</v>
      </c>
      <c r="F493" s="4" t="s">
        <v>13</v>
      </c>
      <c r="G493" s="4" t="s">
        <v>8</v>
      </c>
      <c r="H493" s="5">
        <v>106</v>
      </c>
      <c r="I493" s="6" t="s">
        <v>53</v>
      </c>
      <c r="J493" s="6" t="str">
        <f>IFERROR(VLOOKUP(H493,المنتجات!$D:$G,4,0),"")</f>
        <v/>
      </c>
      <c r="K493" s="7">
        <v>6350</v>
      </c>
      <c r="L493" s="7"/>
      <c r="M493" s="8" t="e">
        <f>IF(VLOOKUP(Table1[[#This Row],[كود الصنف]],المنتجات!$D:$K,8,0)=0,"",(VLOOKUP(Table1[[#This Row],[كود الصنف]],المنتجات!$D:$K,8,0)))</f>
        <v>#N/A</v>
      </c>
      <c r="N493" s="7">
        <f>IFERROR((Table1[[#This Row],[كمية الخامات بالكيلو]]/Table1[[#This Row],[وزن القطعة]])-Table1[[#This Row],[كمية الأنتاج بالقطعة]],0)</f>
        <v>0</v>
      </c>
      <c r="O493" s="9" t="s">
        <v>51</v>
      </c>
      <c r="P493" s="3">
        <v>300</v>
      </c>
      <c r="Q493" s="5">
        <v>30</v>
      </c>
      <c r="R493" s="10"/>
      <c r="S493" s="10"/>
      <c r="T493" s="10"/>
      <c r="U493" s="10"/>
      <c r="V493" s="10">
        <f t="shared" si="7"/>
        <v>30</v>
      </c>
      <c r="W493" s="10">
        <f>IFERROR(Table1[[#This Row],[اجمالى وقت التشغيل بالدقايق]]-Table1[[#This Row],[اجمالى وقت التوقف بالدقيقة]],"0")</f>
        <v>270</v>
      </c>
      <c r="X493" s="11">
        <f>IFERROR((Table1[[#This Row],[كمية الأنتاج بالقطعة]]*Table1[[#This Row],[الزمن المعيارى لانتاج القطعة الواحدة بالدقيقة]])/W493,0%)</f>
        <v>0</v>
      </c>
      <c r="Y493" s="12"/>
      <c r="Z493" s="4"/>
      <c r="AA493" s="13">
        <f>IFERROR(Table1[[#This Row],[كمية الأنتاج بالقطعة]]/(Table1[[#This Row],[كمية الأنتاج بالقطعة]]+Z493+Y493),"")</f>
        <v>1</v>
      </c>
      <c r="AB493" s="4"/>
      <c r="AC493" s="51"/>
    </row>
    <row r="494" spans="1:29" s="20" customFormat="1" ht="15.75" hidden="1" customHeight="1">
      <c r="A494" s="50">
        <v>43534</v>
      </c>
      <c r="B494" s="3"/>
      <c r="C494" s="4" t="str">
        <f>IFERROR(VLOOKUP(B494,المنتجات!$A:$B,2,0),"")</f>
        <v/>
      </c>
      <c r="D494" s="4" t="str">
        <f>IFERROR(VLOOKUP(B494,المنتجات!$A:$C,3,0),"")</f>
        <v/>
      </c>
      <c r="E494" s="5">
        <v>42</v>
      </c>
      <c r="F494" s="4">
        <f>IFERROR(VLOOKUP(Table1[[#This Row],[كود العامل]],العاملين!A:C,2,0),"")</f>
        <v>0</v>
      </c>
      <c r="G494" s="16">
        <f>IFERROR(VLOOKUP(Table1[[#This Row],[كود العامل]],العاملين!$A$1:$C$100,3,FALSE),"")</f>
        <v>0</v>
      </c>
      <c r="H494" s="5">
        <v>132</v>
      </c>
      <c r="I494" s="6" t="s">
        <v>124</v>
      </c>
      <c r="J494" s="6" t="str">
        <f>IFERROR(VLOOKUP(H494,المنتجات!$D:$G,4,0),"")</f>
        <v/>
      </c>
      <c r="K494" s="7">
        <v>3000</v>
      </c>
      <c r="L494" s="7"/>
      <c r="M494" s="8" t="e">
        <f>IF(VLOOKUP(Table1[[#This Row],[كود الصنف]],المنتجات!$D:$K,8,0)=0,"",(VLOOKUP(Table1[[#This Row],[كود الصنف]],المنتجات!$D:$K,8,0)))</f>
        <v>#N/A</v>
      </c>
      <c r="N494" s="7">
        <f>IFERROR((Table1[[#This Row],[كمية الخامات بالكيلو]]/Table1[[#This Row],[وزن القطعة]])-Table1[[#This Row],[كمية الأنتاج بالقطعة]],0)</f>
        <v>0</v>
      </c>
      <c r="O494" s="9" t="s">
        <v>51</v>
      </c>
      <c r="P494" s="26">
        <f>IFERROR(VLOOKUP(Table1[[#This Row],[كود العامل]],العاملين!$A$1:$D$100,4,0),"")</f>
        <v>0</v>
      </c>
      <c r="Q494" s="5">
        <f>IF(Table1[[#This Row],[كود العامل]]&gt;0,60,"")</f>
        <v>60</v>
      </c>
      <c r="R494" s="10"/>
      <c r="S494" s="10"/>
      <c r="T494" s="10"/>
      <c r="U494" s="10"/>
      <c r="V494" s="10">
        <f t="shared" si="7"/>
        <v>60</v>
      </c>
      <c r="W494" s="10">
        <f>IFERROR(Table1[[#This Row],[اجمالى وقت التشغيل بالدقايق]]-Table1[[#This Row],[اجمالى وقت التوقف بالدقيقة]],"0")</f>
        <v>-60</v>
      </c>
      <c r="X494" s="11">
        <f>IFERROR((Table1[[#This Row],[كمية الأنتاج بالقطعة]]*Table1[[#This Row],[الزمن المعيارى لانتاج القطعة الواحدة بالدقيقة]])/W494,0%)</f>
        <v>0</v>
      </c>
      <c r="Y494" s="12"/>
      <c r="Z494" s="4"/>
      <c r="AA494" s="13">
        <f>IFERROR(Table1[[#This Row],[كمية الأنتاج بالقطعة]]/(Table1[[#This Row],[كمية الأنتاج بالقطعة]]+Z494+Y494),"")</f>
        <v>1</v>
      </c>
      <c r="AB494" s="4"/>
      <c r="AC494" s="51"/>
    </row>
    <row r="495" spans="1:29" s="20" customFormat="1" ht="15.75" hidden="1" customHeight="1">
      <c r="A495" s="50">
        <v>43535</v>
      </c>
      <c r="B495" s="3">
        <v>5201</v>
      </c>
      <c r="C495" s="4" t="str">
        <f>IFERROR(VLOOKUP(B495,المنتجات!$A:$B,2,0),"")</f>
        <v/>
      </c>
      <c r="D495" s="4" t="str">
        <f>IFERROR(VLOOKUP(B495,المنتجات!$A:$C,3,0),"")</f>
        <v/>
      </c>
      <c r="E495" s="5">
        <v>16</v>
      </c>
      <c r="F495" s="4">
        <f>IFERROR(VLOOKUP(E495,العاملين!$A$1:$C$80,2,0),"")</f>
        <v>0</v>
      </c>
      <c r="G495" s="4">
        <f>IFERROR(VLOOKUP(Table1[[#This Row],[كود العامل]],العاملين!$A:$C,3,FALSE),"")</f>
        <v>0</v>
      </c>
      <c r="H495" s="5">
        <v>1</v>
      </c>
      <c r="I495" s="6" t="str">
        <f>IFERROR(VLOOKUP(Table1[[#This Row],[كود الصنف]],المنتجات!$D:$E,2,0),"")</f>
        <v/>
      </c>
      <c r="J495" s="6" t="str">
        <f>IFERROR(VLOOKUP(H495,المنتجات!$D:$G,4,0),"")</f>
        <v/>
      </c>
      <c r="K495" s="7">
        <v>193</v>
      </c>
      <c r="L495" s="7"/>
      <c r="M495" s="8" t="e">
        <f>IF(VLOOKUP(Table1[[#This Row],[كود الصنف]],المنتجات!$D:$K,8,0)=0,"",(VLOOKUP(Table1[[#This Row],[كود الصنف]],المنتجات!$D:$K,8,0)))</f>
        <v>#N/A</v>
      </c>
      <c r="N495" s="7">
        <f>IFERROR((Table1[[#This Row],[كمية الخامات بالكيلو]]/Table1[[#This Row],[وزن القطعة]])-Table1[[#This Row],[كمية الأنتاج بالقطعة]],0)</f>
        <v>0</v>
      </c>
      <c r="O495" s="9" t="s">
        <v>1</v>
      </c>
      <c r="P495" s="26">
        <f>IFERROR(VLOOKUP(Table1[[#This Row],[كود العامل]],العاملين!$A$1:$D$100,4,0),"")</f>
        <v>0</v>
      </c>
      <c r="Q495" s="5">
        <f>IF(Table1[[#This Row],[كود العامل]]&gt;0,60,"")</f>
        <v>60</v>
      </c>
      <c r="R495" s="10"/>
      <c r="S495" s="10"/>
      <c r="T495" s="10"/>
      <c r="U495" s="10"/>
      <c r="V495" s="10">
        <f t="shared" si="7"/>
        <v>60</v>
      </c>
      <c r="W495" s="10">
        <f>IFERROR(Table1[[#This Row],[اجمالى وقت التشغيل بالدقايق]]-Table1[[#This Row],[اجمالى وقت التوقف بالدقيقة]],"0")</f>
        <v>-60</v>
      </c>
      <c r="X495" s="11">
        <f>IFERROR((Table1[[#This Row],[كمية الأنتاج بالقطعة]]*Table1[[#This Row],[الزمن المعيارى لانتاج القطعة الواحدة بالدقيقة]])/W495,0%)</f>
        <v>0</v>
      </c>
      <c r="Y495" s="12"/>
      <c r="Z495" s="4"/>
      <c r="AA495" s="13">
        <f>IFERROR(Table1[[#This Row],[كمية الأنتاج بالقطعة]]/(Table1[[#This Row],[كمية الأنتاج بالقطعة]]+Z495+Y495),"")</f>
        <v>1</v>
      </c>
      <c r="AB495" s="4"/>
      <c r="AC495" s="51"/>
    </row>
    <row r="496" spans="1:29" s="20" customFormat="1" ht="15.75" hidden="1" customHeight="1">
      <c r="A496" s="50">
        <v>43535</v>
      </c>
      <c r="B496" s="3">
        <v>5201</v>
      </c>
      <c r="C496" s="4" t="str">
        <f>IFERROR(VLOOKUP(B496,المنتجات!$A:$B,2,0),"")</f>
        <v/>
      </c>
      <c r="D496" s="4" t="str">
        <f>IFERROR(VLOOKUP(B496,المنتجات!$A:$C,3,0),"")</f>
        <v/>
      </c>
      <c r="E496" s="5">
        <v>15</v>
      </c>
      <c r="F496" s="4">
        <f>IFERROR(VLOOKUP(E496,العاملين!$A$1:$C$80,2,0),"")</f>
        <v>0</v>
      </c>
      <c r="G496" s="4">
        <f>IFERROR(VLOOKUP(Table1[[#This Row],[كود العامل]],العاملين!$A:$C,3,FALSE),"")</f>
        <v>0</v>
      </c>
      <c r="H496" s="5">
        <v>1</v>
      </c>
      <c r="I496" s="6" t="str">
        <f>IFERROR(VLOOKUP(Table1[[#This Row],[كود الصنف]],المنتجات!$D:$E,2,0),"")</f>
        <v/>
      </c>
      <c r="J496" s="6" t="str">
        <f>IFERROR(VLOOKUP(H496,المنتجات!$D:$G,4,0),"")</f>
        <v/>
      </c>
      <c r="K496" s="7">
        <v>190</v>
      </c>
      <c r="L496" s="7"/>
      <c r="M496" s="8" t="e">
        <f>IF(VLOOKUP(Table1[[#This Row],[كود الصنف]],المنتجات!$D:$K,8,0)=0,"",(VLOOKUP(Table1[[#This Row],[كود الصنف]],المنتجات!$D:$K,8,0)))</f>
        <v>#N/A</v>
      </c>
      <c r="N496" s="7">
        <f>IFERROR((Table1[[#This Row],[كمية الخامات بالكيلو]]/Table1[[#This Row],[وزن القطعة]])-Table1[[#This Row],[كمية الأنتاج بالقطعة]],0)</f>
        <v>0</v>
      </c>
      <c r="O496" s="9" t="s">
        <v>51</v>
      </c>
      <c r="P496" s="26">
        <f>IFERROR(VLOOKUP(Table1[[#This Row],[كود العامل]],العاملين!$A$1:$D$100,4,0),"")</f>
        <v>0</v>
      </c>
      <c r="Q496" s="5">
        <f>IF(Table1[[#This Row],[كود العامل]]&gt;0,60,"")</f>
        <v>60</v>
      </c>
      <c r="R496" s="10"/>
      <c r="S496" s="10"/>
      <c r="T496" s="10"/>
      <c r="U496" s="10"/>
      <c r="V496" s="10">
        <f t="shared" si="7"/>
        <v>60</v>
      </c>
      <c r="W496" s="10">
        <f>IFERROR(Table1[[#This Row],[اجمالى وقت التشغيل بالدقايق]]-Table1[[#This Row],[اجمالى وقت التوقف بالدقيقة]],"0")</f>
        <v>-60</v>
      </c>
      <c r="X496" s="11">
        <f>IFERROR((Table1[[#This Row],[كمية الأنتاج بالقطعة]]*Table1[[#This Row],[الزمن المعيارى لانتاج القطعة الواحدة بالدقيقة]])/W496,0%)</f>
        <v>0</v>
      </c>
      <c r="Y496" s="12"/>
      <c r="Z496" s="4"/>
      <c r="AA496" s="13">
        <f>IFERROR(Table1[[#This Row],[كمية الأنتاج بالقطعة]]/(Table1[[#This Row],[كمية الأنتاج بالقطعة]]+Z496+Y496),"")</f>
        <v>1</v>
      </c>
      <c r="AB496" s="4"/>
      <c r="AC496" s="51"/>
    </row>
    <row r="497" spans="1:29" s="20" customFormat="1" ht="15.75" hidden="1" customHeight="1">
      <c r="A497" s="50">
        <v>43535</v>
      </c>
      <c r="B497" s="3">
        <v>5203</v>
      </c>
      <c r="C497" s="4" t="str">
        <f>IFERROR(VLOOKUP(B497,المنتجات!$A:$B,2,0),"")</f>
        <v/>
      </c>
      <c r="D497" s="4" t="str">
        <f>IFERROR(VLOOKUP(B497,المنتجات!$A:$C,3,0),"")</f>
        <v/>
      </c>
      <c r="E497" s="5">
        <v>14</v>
      </c>
      <c r="F497" s="4">
        <f>IFERROR(VLOOKUP(E497,العاملين!$A$1:$C$80,2,0),"")</f>
        <v>0</v>
      </c>
      <c r="G497" s="4">
        <f>IFERROR(VLOOKUP(Table1[[#This Row],[كود العامل]],العاملين!$A:$C,3,FALSE),"")</f>
        <v>0</v>
      </c>
      <c r="H497" s="5">
        <v>8</v>
      </c>
      <c r="I497" s="6" t="str">
        <f>IFERROR(VLOOKUP(Table1[[#This Row],[كود الصنف]],المنتجات!$D:$E,2,0),"")</f>
        <v/>
      </c>
      <c r="J497" s="6" t="str">
        <f>IFERROR(VLOOKUP(H497,المنتجات!$D:$G,4,0),"")</f>
        <v/>
      </c>
      <c r="K497" s="7">
        <v>667</v>
      </c>
      <c r="L497" s="7"/>
      <c r="M497" s="8" t="e">
        <f>IF(VLOOKUP(Table1[[#This Row],[كود الصنف]],المنتجات!$D:$K,8,0)=0,"",(VLOOKUP(Table1[[#This Row],[كود الصنف]],المنتجات!$D:$K,8,0)))</f>
        <v>#N/A</v>
      </c>
      <c r="N497" s="7">
        <f>IFERROR((Table1[[#This Row],[كمية الخامات بالكيلو]]/Table1[[#This Row],[وزن القطعة]])-Table1[[#This Row],[كمية الأنتاج بالقطعة]],0)</f>
        <v>0</v>
      </c>
      <c r="O497" s="9" t="s">
        <v>51</v>
      </c>
      <c r="P497" s="26">
        <f>IFERROR(VLOOKUP(Table1[[#This Row],[كود العامل]],العاملين!$A$1:$D$100,4,0),"")</f>
        <v>0</v>
      </c>
      <c r="Q497" s="5">
        <f>IF(Table1[[#This Row],[كود العامل]]&gt;0,60,"")</f>
        <v>60</v>
      </c>
      <c r="R497" s="10"/>
      <c r="S497" s="10"/>
      <c r="T497" s="10"/>
      <c r="U497" s="10"/>
      <c r="V497" s="10">
        <f t="shared" si="7"/>
        <v>60</v>
      </c>
      <c r="W497" s="10">
        <f>IFERROR(Table1[[#This Row],[اجمالى وقت التشغيل بالدقايق]]-Table1[[#This Row],[اجمالى وقت التوقف بالدقيقة]],"0")</f>
        <v>-60</v>
      </c>
      <c r="X497" s="11">
        <f>IFERROR((Table1[[#This Row],[كمية الأنتاج بالقطعة]]*Table1[[#This Row],[الزمن المعيارى لانتاج القطعة الواحدة بالدقيقة]])/W497,0%)</f>
        <v>0</v>
      </c>
      <c r="Y497" s="12"/>
      <c r="Z497" s="4"/>
      <c r="AA497" s="13">
        <f>IFERROR(Table1[[#This Row],[كمية الأنتاج بالقطعة]]/(Table1[[#This Row],[كمية الأنتاج بالقطعة]]+Z497+Y497),"")</f>
        <v>1</v>
      </c>
      <c r="AB497" s="4"/>
      <c r="AC497" s="51"/>
    </row>
    <row r="498" spans="1:29" s="20" customFormat="1" ht="15.75" hidden="1" customHeight="1">
      <c r="A498" s="50">
        <v>43535</v>
      </c>
      <c r="B498" s="3">
        <v>5203</v>
      </c>
      <c r="C498" s="4" t="str">
        <f>IFERROR(VLOOKUP(B498,المنتجات!$A:$B,2,0),"")</f>
        <v/>
      </c>
      <c r="D498" s="4" t="str">
        <f>IFERROR(VLOOKUP(B498,المنتجات!$A:$C,3,0),"")</f>
        <v/>
      </c>
      <c r="E498" s="5">
        <v>10</v>
      </c>
      <c r="F498" s="4">
        <f>IFERROR(VLOOKUP(E498,العاملين!$A$1:$C$80,2,0),"")</f>
        <v>0</v>
      </c>
      <c r="G498" s="4">
        <f>IFERROR(VLOOKUP(Table1[[#This Row],[كود العامل]],العاملين!$A:$C,3,FALSE),"")</f>
        <v>0</v>
      </c>
      <c r="H498" s="5">
        <v>8</v>
      </c>
      <c r="I498" s="6" t="str">
        <f>IFERROR(VLOOKUP(Table1[[#This Row],[كود الصنف]],المنتجات!$D:$E,2,0),"")</f>
        <v/>
      </c>
      <c r="J498" s="6" t="str">
        <f>IFERROR(VLOOKUP(H498,المنتجات!$D:$G,4,0),"")</f>
        <v/>
      </c>
      <c r="K498" s="7">
        <v>667</v>
      </c>
      <c r="L498" s="7"/>
      <c r="M498" s="8" t="e">
        <f>IF(VLOOKUP(Table1[[#This Row],[كود الصنف]],المنتجات!$D:$K,8,0)=0,"",(VLOOKUP(Table1[[#This Row],[كود الصنف]],المنتجات!$D:$K,8,0)))</f>
        <v>#N/A</v>
      </c>
      <c r="N498" s="7">
        <f>IFERROR((Table1[[#This Row],[كمية الخامات بالكيلو]]/Table1[[#This Row],[وزن القطعة]])-Table1[[#This Row],[كمية الأنتاج بالقطعة]],0)</f>
        <v>0</v>
      </c>
      <c r="O498" s="9" t="s">
        <v>51</v>
      </c>
      <c r="P498" s="26">
        <f>IFERROR(VLOOKUP(Table1[[#This Row],[كود العامل]],العاملين!$A$1:$D$100,4,0),"")</f>
        <v>0</v>
      </c>
      <c r="Q498" s="5">
        <f>IF(Table1[[#This Row],[كود العامل]]&gt;0,60,"")</f>
        <v>60</v>
      </c>
      <c r="R498" s="10"/>
      <c r="S498" s="10"/>
      <c r="T498" s="10"/>
      <c r="U498" s="10"/>
      <c r="V498" s="10">
        <f t="shared" si="7"/>
        <v>60</v>
      </c>
      <c r="W498" s="10">
        <f>IFERROR(Table1[[#This Row],[اجمالى وقت التشغيل بالدقايق]]-Table1[[#This Row],[اجمالى وقت التوقف بالدقيقة]],"0")</f>
        <v>-60</v>
      </c>
      <c r="X498" s="11">
        <f>IFERROR((Table1[[#This Row],[كمية الأنتاج بالقطعة]]*Table1[[#This Row],[الزمن المعيارى لانتاج القطعة الواحدة بالدقيقة]])/W498,0%)</f>
        <v>0</v>
      </c>
      <c r="Y498" s="12"/>
      <c r="Z498" s="4"/>
      <c r="AA498" s="13">
        <f>IFERROR(Table1[[#This Row],[كمية الأنتاج بالقطعة]]/(Table1[[#This Row],[كمية الأنتاج بالقطعة]]+Z498+Y498),"")</f>
        <v>1</v>
      </c>
      <c r="AB498" s="4"/>
      <c r="AC498" s="51"/>
    </row>
    <row r="499" spans="1:29" s="20" customFormat="1" ht="15.75" hidden="1" customHeight="1">
      <c r="A499" s="50">
        <v>43535</v>
      </c>
      <c r="B499" s="3">
        <v>5203</v>
      </c>
      <c r="C499" s="4" t="str">
        <f>IFERROR(VLOOKUP(B499,المنتجات!$A:$B,2,0),"")</f>
        <v/>
      </c>
      <c r="D499" s="4" t="str">
        <f>IFERROR(VLOOKUP(B499,المنتجات!$A:$C,3,0),"")</f>
        <v/>
      </c>
      <c r="E499" s="5">
        <v>9</v>
      </c>
      <c r="F499" s="4">
        <f>IFERROR(VLOOKUP(E499,العاملين!$A$1:$C$80,2,0),"")</f>
        <v>0</v>
      </c>
      <c r="G499" s="4">
        <f>IFERROR(VLOOKUP(Table1[[#This Row],[كود العامل]],العاملين!$A:$C,3,FALSE),"")</f>
        <v>0</v>
      </c>
      <c r="H499" s="5">
        <v>8</v>
      </c>
      <c r="I499" s="6" t="str">
        <f>IFERROR(VLOOKUP(Table1[[#This Row],[كود الصنف]],المنتجات!$D:$E,2,0),"")</f>
        <v/>
      </c>
      <c r="J499" s="6" t="str">
        <f>IFERROR(VLOOKUP(H499,المنتجات!$D:$G,4,0),"")</f>
        <v/>
      </c>
      <c r="K499" s="7">
        <v>502</v>
      </c>
      <c r="L499" s="7"/>
      <c r="M499" s="8" t="e">
        <f>IF(VLOOKUP(Table1[[#This Row],[كود الصنف]],المنتجات!$D:$K,8,0)=0,"",(VLOOKUP(Table1[[#This Row],[كود الصنف]],المنتجات!$D:$K,8,0)))</f>
        <v>#N/A</v>
      </c>
      <c r="N499" s="7">
        <f>IFERROR((Table1[[#This Row],[كمية الخامات بالكيلو]]/Table1[[#This Row],[وزن القطعة]])-Table1[[#This Row],[كمية الأنتاج بالقطعة]],0)</f>
        <v>0</v>
      </c>
      <c r="O499" s="9" t="s">
        <v>1</v>
      </c>
      <c r="P499" s="26">
        <f>IFERROR(VLOOKUP(Table1[[#This Row],[كود العامل]],العاملين!$A$1:$D$100,4,0),"")</f>
        <v>0</v>
      </c>
      <c r="Q499" s="5">
        <f>IF(Table1[[#This Row],[كود العامل]]&gt;0,60,"")</f>
        <v>60</v>
      </c>
      <c r="R499" s="10"/>
      <c r="S499" s="10">
        <v>10</v>
      </c>
      <c r="T499" s="10">
        <v>10</v>
      </c>
      <c r="U499" s="10"/>
      <c r="V499" s="10">
        <f t="shared" si="7"/>
        <v>80</v>
      </c>
      <c r="W499" s="10">
        <f>IFERROR(Table1[[#This Row],[اجمالى وقت التشغيل بالدقايق]]-Table1[[#This Row],[اجمالى وقت التوقف بالدقيقة]],"0")</f>
        <v>-80</v>
      </c>
      <c r="X499" s="11">
        <f>IFERROR((Table1[[#This Row],[كمية الأنتاج بالقطعة]]*Table1[[#This Row],[الزمن المعيارى لانتاج القطعة الواحدة بالدقيقة]])/W499,0%)</f>
        <v>0</v>
      </c>
      <c r="Y499" s="12"/>
      <c r="Z499" s="4"/>
      <c r="AA499" s="13">
        <f>IFERROR(Table1[[#This Row],[كمية الأنتاج بالقطعة]]/(Table1[[#This Row],[كمية الأنتاج بالقطعة]]+Z499+Y499),"")</f>
        <v>1</v>
      </c>
      <c r="AB499" s="4"/>
      <c r="AC499" s="51"/>
    </row>
    <row r="500" spans="1:29" s="20" customFormat="1" ht="15.75" hidden="1" customHeight="1">
      <c r="A500" s="50">
        <v>43535</v>
      </c>
      <c r="B500" s="3">
        <v>5210</v>
      </c>
      <c r="C500" s="4" t="str">
        <f>IFERROR(VLOOKUP(B500,المنتجات!$A:$B,2,0),"")</f>
        <v/>
      </c>
      <c r="D500" s="4" t="str">
        <f>IFERROR(VLOOKUP(B500,المنتجات!$A:$C,3,0),"")</f>
        <v/>
      </c>
      <c r="E500" s="5">
        <v>11</v>
      </c>
      <c r="F500" s="4">
        <f>IFERROR(VLOOKUP(E500,العاملين!$A$1:$C$80,2,0),"")</f>
        <v>0</v>
      </c>
      <c r="G500" s="4">
        <f>IFERROR(VLOOKUP(Table1[[#This Row],[كود العامل]],العاملين!$A:$C,3,FALSE),"")</f>
        <v>0</v>
      </c>
      <c r="H500" s="5">
        <v>14</v>
      </c>
      <c r="I500" s="6" t="str">
        <f>IFERROR(VLOOKUP(Table1[[#This Row],[كود الصنف]],المنتجات!$D:$E,2,0),"")</f>
        <v/>
      </c>
      <c r="J500" s="6" t="str">
        <f>IFERROR(VLOOKUP(H500,المنتجات!$D:$G,4,0),"")</f>
        <v/>
      </c>
      <c r="K500" s="7">
        <v>83</v>
      </c>
      <c r="L500" s="7"/>
      <c r="M500" s="8" t="e">
        <f>IF(VLOOKUP(Table1[[#This Row],[كود الصنف]],المنتجات!$D:$K,8,0)=0,"",(VLOOKUP(Table1[[#This Row],[كود الصنف]],المنتجات!$D:$K,8,0)))</f>
        <v>#N/A</v>
      </c>
      <c r="N500" s="7">
        <f>IFERROR((Table1[[#This Row],[كمية الخامات بالكيلو]]/Table1[[#This Row],[وزن القطعة]])-Table1[[#This Row],[كمية الأنتاج بالقطعة]],0)</f>
        <v>0</v>
      </c>
      <c r="O500" s="9" t="s">
        <v>51</v>
      </c>
      <c r="P500" s="3">
        <v>360</v>
      </c>
      <c r="Q500" s="5">
        <v>30</v>
      </c>
      <c r="R500" s="10"/>
      <c r="S500" s="10">
        <v>10</v>
      </c>
      <c r="T500" s="10">
        <v>10</v>
      </c>
      <c r="U500" s="10"/>
      <c r="V500" s="10">
        <f t="shared" si="7"/>
        <v>50</v>
      </c>
      <c r="W500" s="10">
        <f>IFERROR(Table1[[#This Row],[اجمالى وقت التشغيل بالدقايق]]-Table1[[#This Row],[اجمالى وقت التوقف بالدقيقة]],"0")</f>
        <v>310</v>
      </c>
      <c r="X500" s="11">
        <f>IFERROR((Table1[[#This Row],[كمية الأنتاج بالقطعة]]*Table1[[#This Row],[الزمن المعيارى لانتاج القطعة الواحدة بالدقيقة]])/W500,0%)</f>
        <v>0</v>
      </c>
      <c r="Y500" s="12"/>
      <c r="Z500" s="4"/>
      <c r="AA500" s="13">
        <f>IFERROR(Table1[[#This Row],[كمية الأنتاج بالقطعة]]/(Table1[[#This Row],[كمية الأنتاج بالقطعة]]+Z500+Y500),"")</f>
        <v>1</v>
      </c>
      <c r="AB500" s="4"/>
      <c r="AC500" s="51"/>
    </row>
    <row r="501" spans="1:29" s="20" customFormat="1" ht="15.75" hidden="1" customHeight="1">
      <c r="A501" s="50">
        <v>43535</v>
      </c>
      <c r="B501" s="3">
        <v>5210</v>
      </c>
      <c r="C501" s="4" t="str">
        <f>IFERROR(VLOOKUP(B501,المنتجات!$A:$B,2,0),"")</f>
        <v/>
      </c>
      <c r="D501" s="4" t="str">
        <f>IFERROR(VLOOKUP(B501,المنتجات!$A:$C,3,0),"")</f>
        <v/>
      </c>
      <c r="E501" s="5">
        <v>11</v>
      </c>
      <c r="F501" s="4">
        <f>IFERROR(VLOOKUP(E501,العاملين!$A$1:$C$80,2,0),"")</f>
        <v>0</v>
      </c>
      <c r="G501" s="4">
        <f>IFERROR(VLOOKUP(Table1[[#This Row],[كود العامل]],العاملين!$A:$C,3,FALSE),"")</f>
        <v>0</v>
      </c>
      <c r="H501" s="5">
        <v>15</v>
      </c>
      <c r="I501" s="6" t="str">
        <f>IFERROR(VLOOKUP(Table1[[#This Row],[كود الصنف]],المنتجات!$D:$E,2,0),"")</f>
        <v/>
      </c>
      <c r="J501" s="6" t="str">
        <f>IFERROR(VLOOKUP(H501,المنتجات!$D:$G,4,0),"")</f>
        <v/>
      </c>
      <c r="K501" s="7">
        <v>90</v>
      </c>
      <c r="L501" s="7"/>
      <c r="M501" s="8" t="e">
        <f>IF(VLOOKUP(Table1[[#This Row],[كود الصنف]],المنتجات!$D:$K,8,0)=0,"",(VLOOKUP(Table1[[#This Row],[كود الصنف]],المنتجات!$D:$K,8,0)))</f>
        <v>#N/A</v>
      </c>
      <c r="N501" s="7">
        <f>IFERROR((Table1[[#This Row],[كمية الخامات بالكيلو]]/Table1[[#This Row],[وزن القطعة]])-Table1[[#This Row],[كمية الأنتاج بالقطعة]],0)</f>
        <v>0</v>
      </c>
      <c r="O501" s="9" t="s">
        <v>51</v>
      </c>
      <c r="P501" s="3">
        <v>360</v>
      </c>
      <c r="Q501" s="5">
        <v>30</v>
      </c>
      <c r="R501" s="10"/>
      <c r="S501" s="10">
        <v>10</v>
      </c>
      <c r="T501" s="10">
        <v>10</v>
      </c>
      <c r="U501" s="10"/>
      <c r="V501" s="10">
        <f t="shared" si="7"/>
        <v>50</v>
      </c>
      <c r="W501" s="10">
        <f>IFERROR(Table1[[#This Row],[اجمالى وقت التشغيل بالدقايق]]-Table1[[#This Row],[اجمالى وقت التوقف بالدقيقة]],"0")</f>
        <v>310</v>
      </c>
      <c r="X501" s="11">
        <f>IFERROR((Table1[[#This Row],[كمية الأنتاج بالقطعة]]*Table1[[#This Row],[الزمن المعيارى لانتاج القطعة الواحدة بالدقيقة]])/W501,0%)</f>
        <v>0</v>
      </c>
      <c r="Y501" s="12"/>
      <c r="Z501" s="4"/>
      <c r="AA501" s="13">
        <f>IFERROR(Table1[[#This Row],[كمية الأنتاج بالقطعة]]/(Table1[[#This Row],[كمية الأنتاج بالقطعة]]+Z501+Y501),"")</f>
        <v>1</v>
      </c>
      <c r="AB501" s="4"/>
      <c r="AC501" s="51"/>
    </row>
    <row r="502" spans="1:29" s="20" customFormat="1" ht="15.75" hidden="1" customHeight="1">
      <c r="A502" s="50">
        <v>43535</v>
      </c>
      <c r="B502" s="3">
        <v>5210</v>
      </c>
      <c r="C502" s="4" t="str">
        <f>IFERROR(VLOOKUP(B502,المنتجات!$A:$B,2,0),"")</f>
        <v/>
      </c>
      <c r="D502" s="4" t="str">
        <f>IFERROR(VLOOKUP(B502,المنتجات!$A:$C,3,0),"")</f>
        <v/>
      </c>
      <c r="E502" s="5">
        <v>13</v>
      </c>
      <c r="F502" s="4">
        <f>IFERROR(VLOOKUP(E502,العاملين!$A$1:$C$80,2,0),"")</f>
        <v>0</v>
      </c>
      <c r="G502" s="4">
        <f>IFERROR(VLOOKUP(Table1[[#This Row],[كود العامل]],العاملين!$A:$C,3,FALSE),"")</f>
        <v>0</v>
      </c>
      <c r="H502" s="5">
        <v>15</v>
      </c>
      <c r="I502" s="6" t="str">
        <f>IFERROR(VLOOKUP(Table1[[#This Row],[كود الصنف]],المنتجات!$D:$E,2,0),"")</f>
        <v/>
      </c>
      <c r="J502" s="6" t="str">
        <f>IFERROR(VLOOKUP(H502,المنتجات!$D:$G,4,0),"")</f>
        <v/>
      </c>
      <c r="K502" s="7">
        <v>169</v>
      </c>
      <c r="L502" s="7"/>
      <c r="M502" s="8" t="e">
        <f>IF(VLOOKUP(Table1[[#This Row],[كود الصنف]],المنتجات!$D:$K,8,0)=0,"",(VLOOKUP(Table1[[#This Row],[كود الصنف]],المنتجات!$D:$K,8,0)))</f>
        <v>#N/A</v>
      </c>
      <c r="N502" s="7">
        <f>IFERROR((Table1[[#This Row],[كمية الخامات بالكيلو]]/Table1[[#This Row],[وزن القطعة]])-Table1[[#This Row],[كمية الأنتاج بالقطعة]],0)</f>
        <v>0</v>
      </c>
      <c r="O502" s="9" t="s">
        <v>1</v>
      </c>
      <c r="P502" s="26">
        <f>IFERROR(VLOOKUP(Table1[[#This Row],[كود العامل]],العاملين!$A$1:$D$100,4,0),"")</f>
        <v>0</v>
      </c>
      <c r="Q502" s="5">
        <v>60</v>
      </c>
      <c r="R502" s="10"/>
      <c r="S502" s="10">
        <v>10</v>
      </c>
      <c r="T502" s="10">
        <v>10</v>
      </c>
      <c r="U502" s="10"/>
      <c r="V502" s="10">
        <f t="shared" si="7"/>
        <v>80</v>
      </c>
      <c r="W502" s="10">
        <f>IFERROR(Table1[[#This Row],[اجمالى وقت التشغيل بالدقايق]]-Table1[[#This Row],[اجمالى وقت التوقف بالدقيقة]],"0")</f>
        <v>-80</v>
      </c>
      <c r="X502" s="11">
        <f>IFERROR((Table1[[#This Row],[كمية الأنتاج بالقطعة]]*Table1[[#This Row],[الزمن المعيارى لانتاج القطعة الواحدة بالدقيقة]])/W502,0%)</f>
        <v>0</v>
      </c>
      <c r="Y502" s="12"/>
      <c r="Z502" s="4"/>
      <c r="AA502" s="13">
        <f>IFERROR(Table1[[#This Row],[كمية الأنتاج بالقطعة]]/(Table1[[#This Row],[كمية الأنتاج بالقطعة]]+Z502+Y502),"")</f>
        <v>1</v>
      </c>
      <c r="AB502" s="4"/>
      <c r="AC502" s="51"/>
    </row>
    <row r="503" spans="1:29" s="20" customFormat="1" ht="15.75" hidden="1" customHeight="1">
      <c r="A503" s="50">
        <v>43535</v>
      </c>
      <c r="B503" s="3">
        <v>5211</v>
      </c>
      <c r="C503" s="4" t="str">
        <f>IFERROR(VLOOKUP(B503,المنتجات!$A:$B,2,0),"")</f>
        <v/>
      </c>
      <c r="D503" s="4" t="str">
        <f>IFERROR(VLOOKUP(B503,المنتجات!$A:$C,3,0),"")</f>
        <v/>
      </c>
      <c r="E503" s="5">
        <v>13</v>
      </c>
      <c r="F503" s="4">
        <f>IFERROR(VLOOKUP(E503,العاملين!$A$1:$C$80,2,0),"")</f>
        <v>0</v>
      </c>
      <c r="G503" s="4">
        <f>IFERROR(VLOOKUP(Table1[[#This Row],[كود العامل]],العاملين!$A:$C,3,FALSE),"")</f>
        <v>0</v>
      </c>
      <c r="H503" s="5">
        <v>16</v>
      </c>
      <c r="I503" s="6" t="str">
        <f>IFERROR(VLOOKUP(Table1[[#This Row],[كود الصنف]],المنتجات!$D:$E,2,0),"")</f>
        <v/>
      </c>
      <c r="J503" s="6" t="str">
        <f>IFERROR(VLOOKUP(H503,المنتجات!$D:$G,4,0),"")</f>
        <v/>
      </c>
      <c r="K503" s="7">
        <v>185</v>
      </c>
      <c r="L503" s="7"/>
      <c r="M503" s="8" t="e">
        <f>IF(VLOOKUP(Table1[[#This Row],[كود الصنف]],المنتجات!$D:$K,8,0)=0,"",(VLOOKUP(Table1[[#This Row],[كود الصنف]],المنتجات!$D:$K,8,0)))</f>
        <v>#N/A</v>
      </c>
      <c r="N503" s="7">
        <f>IFERROR((Table1[[#This Row],[كمية الخامات بالكيلو]]/Table1[[#This Row],[وزن القطعة]])-Table1[[#This Row],[كمية الأنتاج بالقطعة]],0)</f>
        <v>0</v>
      </c>
      <c r="O503" s="9" t="s">
        <v>1</v>
      </c>
      <c r="P503" s="26">
        <f>IFERROR(VLOOKUP(Table1[[#This Row],[كود العامل]],العاملين!$A$1:$D$100,4,0),"")</f>
        <v>0</v>
      </c>
      <c r="Q503" s="5">
        <v>60</v>
      </c>
      <c r="R503" s="10"/>
      <c r="S503" s="10"/>
      <c r="T503" s="10"/>
      <c r="U503" s="10"/>
      <c r="V503" s="10">
        <f t="shared" si="7"/>
        <v>60</v>
      </c>
      <c r="W503" s="10">
        <f>IFERROR(Table1[[#This Row],[اجمالى وقت التشغيل بالدقايق]]-Table1[[#This Row],[اجمالى وقت التوقف بالدقيقة]],"0")</f>
        <v>-60</v>
      </c>
      <c r="X503" s="11">
        <f>IFERROR((Table1[[#This Row],[كمية الأنتاج بالقطعة]]*Table1[[#This Row],[الزمن المعيارى لانتاج القطعة الواحدة بالدقيقة]])/W503,0%)</f>
        <v>0</v>
      </c>
      <c r="Y503" s="12"/>
      <c r="Z503" s="4"/>
      <c r="AA503" s="13">
        <f>IFERROR(Table1[[#This Row],[كمية الأنتاج بالقطعة]]/(Table1[[#This Row],[كمية الأنتاج بالقطعة]]+Z503+Y503),"")</f>
        <v>1</v>
      </c>
      <c r="AB503" s="4"/>
      <c r="AC503" s="51"/>
    </row>
    <row r="504" spans="1:29" s="20" customFormat="1" ht="15.75" hidden="1" customHeight="1">
      <c r="A504" s="50">
        <v>43535</v>
      </c>
      <c r="B504" s="3">
        <v>5211</v>
      </c>
      <c r="C504" s="4" t="str">
        <f>IFERROR(VLOOKUP(B504,المنتجات!$A:$B,2,0),"")</f>
        <v/>
      </c>
      <c r="D504" s="4" t="str">
        <f>IFERROR(VLOOKUP(B504,المنتجات!$A:$C,3,0),"")</f>
        <v/>
      </c>
      <c r="E504" s="5">
        <v>11</v>
      </c>
      <c r="F504" s="4">
        <f>IFERROR(VLOOKUP(E504,العاملين!$A$1:$C$80,2,0),"")</f>
        <v>0</v>
      </c>
      <c r="G504" s="4">
        <f>IFERROR(VLOOKUP(Table1[[#This Row],[كود العامل]],العاملين!$A:$C,3,FALSE),"")</f>
        <v>0</v>
      </c>
      <c r="H504" s="5">
        <v>16</v>
      </c>
      <c r="I504" s="6" t="str">
        <f>IFERROR(VLOOKUP(Table1[[#This Row],[كود الصنف]],المنتجات!$D:$E,2,0),"")</f>
        <v/>
      </c>
      <c r="J504" s="6" t="str">
        <f>IFERROR(VLOOKUP(H504,المنتجات!$D:$G,4,0),"")</f>
        <v/>
      </c>
      <c r="K504" s="7">
        <v>162</v>
      </c>
      <c r="L504" s="7"/>
      <c r="M504" s="8" t="e">
        <f>IF(VLOOKUP(Table1[[#This Row],[كود الصنف]],المنتجات!$D:$K,8,0)=0,"",(VLOOKUP(Table1[[#This Row],[كود الصنف]],المنتجات!$D:$K,8,0)))</f>
        <v>#N/A</v>
      </c>
      <c r="N504" s="7">
        <f>IFERROR((Table1[[#This Row],[كمية الخامات بالكيلو]]/Table1[[#This Row],[وزن القطعة]])-Table1[[#This Row],[كمية الأنتاج بالقطعة]],0)</f>
        <v>0</v>
      </c>
      <c r="O504" s="9" t="s">
        <v>51</v>
      </c>
      <c r="P504" s="26">
        <f>IFERROR(VLOOKUP(Table1[[#This Row],[كود العامل]],العاملين!$A$1:$D$100,4,0),"")</f>
        <v>0</v>
      </c>
      <c r="Q504" s="5">
        <v>60</v>
      </c>
      <c r="R504" s="10"/>
      <c r="S504" s="10"/>
      <c r="T504" s="10"/>
      <c r="U504" s="10"/>
      <c r="V504" s="10">
        <f t="shared" si="7"/>
        <v>60</v>
      </c>
      <c r="W504" s="10">
        <f>IFERROR(Table1[[#This Row],[اجمالى وقت التشغيل بالدقايق]]-Table1[[#This Row],[اجمالى وقت التوقف بالدقيقة]],"0")</f>
        <v>-60</v>
      </c>
      <c r="X504" s="11">
        <f>IFERROR((Table1[[#This Row],[كمية الأنتاج بالقطعة]]*Table1[[#This Row],[الزمن المعيارى لانتاج القطعة الواحدة بالدقيقة]])/W504,0%)</f>
        <v>0</v>
      </c>
      <c r="Y504" s="12"/>
      <c r="Z504" s="4"/>
      <c r="AA504" s="13">
        <f>IFERROR(Table1[[#This Row],[كمية الأنتاج بالقطعة]]/(Table1[[#This Row],[كمية الأنتاج بالقطعة]]+Z504+Y504),"")</f>
        <v>1</v>
      </c>
      <c r="AB504" s="4"/>
      <c r="AC504" s="51"/>
    </row>
    <row r="505" spans="1:29" s="20" customFormat="1" ht="15.75" hidden="1" customHeight="1">
      <c r="A505" s="50">
        <v>43535</v>
      </c>
      <c r="B505" s="3">
        <v>5220</v>
      </c>
      <c r="C505" s="4" t="str">
        <f>IFERROR(VLOOKUP(B505,المنتجات!$A:$B,2,0),"")</f>
        <v/>
      </c>
      <c r="D505" s="4" t="str">
        <f>IFERROR(VLOOKUP(B505,المنتجات!$A:$C,3,0),"")</f>
        <v/>
      </c>
      <c r="E505" s="5">
        <v>39</v>
      </c>
      <c r="F505" s="4">
        <f>IFERROR(VLOOKUP(E505,العاملين!$A$1:$C$80,2,0),"")</f>
        <v>0</v>
      </c>
      <c r="G505" s="4">
        <f>IFERROR(VLOOKUP(Table1[[#This Row],[كود العامل]],العاملين!$A:$C,3,FALSE),"")</f>
        <v>0</v>
      </c>
      <c r="H505" s="5">
        <v>19</v>
      </c>
      <c r="I505" s="6" t="str">
        <f>IFERROR(VLOOKUP(Table1[[#This Row],[كود الصنف]],المنتجات!$D:$E,2,0),"")</f>
        <v/>
      </c>
      <c r="J505" s="6" t="str">
        <f>IFERROR(VLOOKUP(H505,المنتجات!$D:$G,4,0),"")</f>
        <v/>
      </c>
      <c r="K505" s="7">
        <v>2916</v>
      </c>
      <c r="L505" s="7"/>
      <c r="M505" s="8" t="e">
        <f>IF(VLOOKUP(Table1[[#This Row],[كود الصنف]],المنتجات!$D:$K,8,0)=0,"",(VLOOKUP(Table1[[#This Row],[كود الصنف]],المنتجات!$D:$K,8,0)))</f>
        <v>#N/A</v>
      </c>
      <c r="N505" s="7">
        <f>IFERROR((Table1[[#This Row],[كمية الخامات بالكيلو]]/Table1[[#This Row],[وزن القطعة]])-Table1[[#This Row],[كمية الأنتاج بالقطعة]],0)</f>
        <v>0</v>
      </c>
      <c r="O505" s="9" t="s">
        <v>51</v>
      </c>
      <c r="P505" s="3">
        <v>300</v>
      </c>
      <c r="Q505" s="5">
        <v>30</v>
      </c>
      <c r="R505" s="10"/>
      <c r="S505" s="10"/>
      <c r="T505" s="10"/>
      <c r="U505" s="10"/>
      <c r="V505" s="10">
        <f t="shared" si="7"/>
        <v>30</v>
      </c>
      <c r="W505" s="10">
        <f>IFERROR(Table1[[#This Row],[اجمالى وقت التشغيل بالدقايق]]-Table1[[#This Row],[اجمالى وقت التوقف بالدقيقة]],"0")</f>
        <v>270</v>
      </c>
      <c r="X505" s="11">
        <f>IFERROR((Table1[[#This Row],[كمية الأنتاج بالقطعة]]*Table1[[#This Row],[الزمن المعيارى لانتاج القطعة الواحدة بالدقيقة]])/W505,0%)</f>
        <v>0</v>
      </c>
      <c r="Y505" s="12"/>
      <c r="Z505" s="4"/>
      <c r="AA505" s="13">
        <f>IFERROR(Table1[[#This Row],[كمية الأنتاج بالقطعة]]/(Table1[[#This Row],[كمية الأنتاج بالقطعة]]+Z505+Y505),"")</f>
        <v>1</v>
      </c>
      <c r="AB505" s="4"/>
      <c r="AC505" s="51"/>
    </row>
    <row r="506" spans="1:29" s="20" customFormat="1" ht="15.75" hidden="1" customHeight="1">
      <c r="A506" s="50">
        <v>43535</v>
      </c>
      <c r="B506" s="3">
        <v>5220</v>
      </c>
      <c r="C506" s="4" t="str">
        <f>IFERROR(VLOOKUP(B506,المنتجات!$A:$B,2,0),"")</f>
        <v/>
      </c>
      <c r="D506" s="4" t="str">
        <f>IFERROR(VLOOKUP(B506,المنتجات!$A:$C,3,0),"")</f>
        <v/>
      </c>
      <c r="E506" s="5">
        <v>21</v>
      </c>
      <c r="F506" s="4">
        <f>IFERROR(VLOOKUP(E506,العاملين!$A$1:$C$80,2,0),"")</f>
        <v>0</v>
      </c>
      <c r="G506" s="4">
        <f>IFERROR(VLOOKUP(Table1[[#This Row],[كود العامل]],العاملين!$A:$C,3,FALSE),"")</f>
        <v>0</v>
      </c>
      <c r="H506" s="5">
        <v>19</v>
      </c>
      <c r="I506" s="6" t="str">
        <f>IFERROR(VLOOKUP(Table1[[#This Row],[كود الصنف]],المنتجات!$D:$E,2,0),"")</f>
        <v/>
      </c>
      <c r="J506" s="6" t="str">
        <f>IFERROR(VLOOKUP(H506,المنتجات!$D:$G,4,0),"")</f>
        <v/>
      </c>
      <c r="K506" s="7">
        <v>2916</v>
      </c>
      <c r="L506" s="7"/>
      <c r="M506" s="8" t="e">
        <f>IF(VLOOKUP(Table1[[#This Row],[كود الصنف]],المنتجات!$D:$K,8,0)=0,"",(VLOOKUP(Table1[[#This Row],[كود الصنف]],المنتجات!$D:$K,8,0)))</f>
        <v>#N/A</v>
      </c>
      <c r="N506" s="7">
        <f>IFERROR((Table1[[#This Row],[كمية الخامات بالكيلو]]/Table1[[#This Row],[وزن القطعة]])-Table1[[#This Row],[كمية الأنتاج بالقطعة]],0)</f>
        <v>0</v>
      </c>
      <c r="O506" s="9" t="s">
        <v>51</v>
      </c>
      <c r="P506" s="3">
        <v>300</v>
      </c>
      <c r="Q506" s="5">
        <v>30</v>
      </c>
      <c r="R506" s="10"/>
      <c r="S506" s="10">
        <v>10</v>
      </c>
      <c r="T506" s="10">
        <v>10</v>
      </c>
      <c r="U506" s="10"/>
      <c r="V506" s="10">
        <f t="shared" si="7"/>
        <v>50</v>
      </c>
      <c r="W506" s="10">
        <f>IFERROR(Table1[[#This Row],[اجمالى وقت التشغيل بالدقايق]]-Table1[[#This Row],[اجمالى وقت التوقف بالدقيقة]],"0")</f>
        <v>250</v>
      </c>
      <c r="X506" s="11">
        <f>IFERROR((Table1[[#This Row],[كمية الأنتاج بالقطعة]]*Table1[[#This Row],[الزمن المعيارى لانتاج القطعة الواحدة بالدقيقة]])/W506,0%)</f>
        <v>0</v>
      </c>
      <c r="Y506" s="12"/>
      <c r="Z506" s="4"/>
      <c r="AA506" s="13">
        <f>IFERROR(Table1[[#This Row],[كمية الأنتاج بالقطعة]]/(Table1[[#This Row],[كمية الأنتاج بالقطعة]]+Z506+Y506),"")</f>
        <v>1</v>
      </c>
      <c r="AB506" s="4"/>
      <c r="AC506" s="51"/>
    </row>
    <row r="507" spans="1:29" s="20" customFormat="1" ht="15.75" hidden="1" customHeight="1">
      <c r="A507" s="50">
        <v>43535</v>
      </c>
      <c r="B507" s="3">
        <v>5221</v>
      </c>
      <c r="C507" s="4" t="str">
        <f>IFERROR(VLOOKUP(B507,المنتجات!$A:$B,2,0),"")</f>
        <v/>
      </c>
      <c r="D507" s="4" t="str">
        <f>IFERROR(VLOOKUP(B507,المنتجات!$A:$C,3,0),"")</f>
        <v/>
      </c>
      <c r="E507" s="5">
        <v>41</v>
      </c>
      <c r="F507" s="4">
        <f>IFERROR(VLOOKUP(E507,العاملين!$A$1:$C$80,2,0),"")</f>
        <v>0</v>
      </c>
      <c r="G507" s="4">
        <f>IFERROR(VLOOKUP(Table1[[#This Row],[كود العامل]],العاملين!$A:$C,3,FALSE),"")</f>
        <v>0</v>
      </c>
      <c r="H507" s="5">
        <v>21</v>
      </c>
      <c r="I507" s="6" t="str">
        <f>IFERROR(VLOOKUP(Table1[[#This Row],[كود الصنف]],المنتجات!$D:$E,2,0),"")</f>
        <v/>
      </c>
      <c r="J507" s="6" t="str">
        <f>IFERROR(VLOOKUP(H507,المنتجات!$D:$G,4,0),"")</f>
        <v/>
      </c>
      <c r="K507" s="7">
        <v>3600</v>
      </c>
      <c r="L507" s="7"/>
      <c r="M507" s="8" t="e">
        <f>IF(VLOOKUP(Table1[[#This Row],[كود الصنف]],المنتجات!$D:$K,8,0)=0,"",(VLOOKUP(Table1[[#This Row],[كود الصنف]],المنتجات!$D:$K,8,0)))</f>
        <v>#N/A</v>
      </c>
      <c r="N507" s="7">
        <f>IFERROR((Table1[[#This Row],[كمية الخامات بالكيلو]]/Table1[[#This Row],[وزن القطعة]])-Table1[[#This Row],[كمية الأنتاج بالقطعة]],0)</f>
        <v>0</v>
      </c>
      <c r="O507" s="9" t="s">
        <v>51</v>
      </c>
      <c r="P507" s="26">
        <f>IFERROR(VLOOKUP(Table1[[#This Row],[كود العامل]],العاملين!$A$1:$D$100,4,0),"")</f>
        <v>0</v>
      </c>
      <c r="Q507" s="5">
        <f>IF(Table1[[#This Row],[كود العامل]]&gt;0,60,"")</f>
        <v>60</v>
      </c>
      <c r="R507" s="10">
        <v>30</v>
      </c>
      <c r="S507" s="10">
        <v>10</v>
      </c>
      <c r="T507" s="10">
        <v>10</v>
      </c>
      <c r="U507" s="10"/>
      <c r="V507" s="10">
        <f t="shared" si="7"/>
        <v>110</v>
      </c>
      <c r="W507" s="10">
        <f>IFERROR(Table1[[#This Row],[اجمالى وقت التشغيل بالدقايق]]-Table1[[#This Row],[اجمالى وقت التوقف بالدقيقة]],"0")</f>
        <v>-110</v>
      </c>
      <c r="X507" s="11">
        <f>IFERROR((Table1[[#This Row],[كمية الأنتاج بالقطعة]]*Table1[[#This Row],[الزمن المعيارى لانتاج القطعة الواحدة بالدقيقة]])/W507,0%)</f>
        <v>0</v>
      </c>
      <c r="Y507" s="12"/>
      <c r="Z507" s="4"/>
      <c r="AA507" s="13">
        <f>IFERROR(Table1[[#This Row],[كمية الأنتاج بالقطعة]]/(Table1[[#This Row],[كمية الأنتاج بالقطعة]]+Z507+Y507),"")</f>
        <v>1</v>
      </c>
      <c r="AB507" s="4" t="s">
        <v>112</v>
      </c>
      <c r="AC507" s="51"/>
    </row>
    <row r="508" spans="1:29" s="20" customFormat="1" ht="15.75" hidden="1" customHeight="1">
      <c r="A508" s="50">
        <v>43535</v>
      </c>
      <c r="B508" s="3">
        <v>5221</v>
      </c>
      <c r="C508" s="4" t="str">
        <f>IFERROR(VLOOKUP(B508,المنتجات!$A:$B,2,0),"")</f>
        <v/>
      </c>
      <c r="D508" s="4" t="str">
        <f>IFERROR(VLOOKUP(B508,المنتجات!$A:$C,3,0),"")</f>
        <v/>
      </c>
      <c r="E508" s="5">
        <v>24</v>
      </c>
      <c r="F508" s="4">
        <f>IFERROR(VLOOKUP(E508,العاملين!$A$1:$C$80,2,0),"")</f>
        <v>0</v>
      </c>
      <c r="G508" s="4">
        <f>IFERROR(VLOOKUP(Table1[[#This Row],[كود العامل]],العاملين!$A:$C,3,FALSE),"")</f>
        <v>0</v>
      </c>
      <c r="H508" s="5">
        <v>21</v>
      </c>
      <c r="I508" s="6" t="str">
        <f>IFERROR(VLOOKUP(Table1[[#This Row],[كود الصنف]],المنتجات!$D:$E,2,0),"")</f>
        <v/>
      </c>
      <c r="J508" s="6" t="str">
        <f>IFERROR(VLOOKUP(H508,المنتجات!$D:$G,4,0),"")</f>
        <v/>
      </c>
      <c r="K508" s="7">
        <v>3600</v>
      </c>
      <c r="L508" s="7"/>
      <c r="M508" s="8" t="e">
        <f>IF(VLOOKUP(Table1[[#This Row],[كود الصنف]],المنتجات!$D:$K,8,0)=0,"",(VLOOKUP(Table1[[#This Row],[كود الصنف]],المنتجات!$D:$K,8,0)))</f>
        <v>#N/A</v>
      </c>
      <c r="N508" s="7">
        <f>IFERROR((Table1[[#This Row],[كمية الخامات بالكيلو]]/Table1[[#This Row],[وزن القطعة]])-Table1[[#This Row],[كمية الأنتاج بالقطعة]],0)</f>
        <v>0</v>
      </c>
      <c r="O508" s="9" t="s">
        <v>51</v>
      </c>
      <c r="P508" s="26">
        <f>IFERROR(VLOOKUP(Table1[[#This Row],[كود العامل]],العاملين!$A$1:$D$100,4,0),"")</f>
        <v>0</v>
      </c>
      <c r="Q508" s="5">
        <f>IF(Table1[[#This Row],[كود العامل]]&gt;0,60,"")</f>
        <v>60</v>
      </c>
      <c r="R508" s="10">
        <v>30</v>
      </c>
      <c r="S508" s="10">
        <v>10</v>
      </c>
      <c r="T508" s="10">
        <v>10</v>
      </c>
      <c r="U508" s="10"/>
      <c r="V508" s="10">
        <f t="shared" si="7"/>
        <v>110</v>
      </c>
      <c r="W508" s="10">
        <f>IFERROR(Table1[[#This Row],[اجمالى وقت التشغيل بالدقايق]]-Table1[[#This Row],[اجمالى وقت التوقف بالدقيقة]],"0")</f>
        <v>-110</v>
      </c>
      <c r="X508" s="11">
        <f>IFERROR((Table1[[#This Row],[كمية الأنتاج بالقطعة]]*Table1[[#This Row],[الزمن المعيارى لانتاج القطعة الواحدة بالدقيقة]])/W508,0%)</f>
        <v>0</v>
      </c>
      <c r="Y508" s="12"/>
      <c r="Z508" s="4"/>
      <c r="AA508" s="13">
        <f>IFERROR(Table1[[#This Row],[كمية الأنتاج بالقطعة]]/(Table1[[#This Row],[كمية الأنتاج بالقطعة]]+Z508+Y508),"")</f>
        <v>1</v>
      </c>
      <c r="AB508" s="4" t="s">
        <v>112</v>
      </c>
      <c r="AC508" s="51"/>
    </row>
    <row r="509" spans="1:29" s="20" customFormat="1" ht="15.75" hidden="1" customHeight="1">
      <c r="A509" s="50">
        <v>43535</v>
      </c>
      <c r="B509" s="3">
        <v>5221</v>
      </c>
      <c r="C509" s="4" t="str">
        <f>IFERROR(VLOOKUP(B509,المنتجات!$A:$B,2,0),"")</f>
        <v/>
      </c>
      <c r="D509" s="4" t="str">
        <f>IFERROR(VLOOKUP(B509,المنتجات!$A:$C,3,0),"")</f>
        <v/>
      </c>
      <c r="E509" s="5">
        <v>19</v>
      </c>
      <c r="F509" s="4">
        <f>IFERROR(VLOOKUP(E509,العاملين!$A$1:$C$80,2,0),"")</f>
        <v>0</v>
      </c>
      <c r="G509" s="4">
        <f>IFERROR(VLOOKUP(Table1[[#This Row],[كود العامل]],العاملين!$A:$C,3,FALSE),"")</f>
        <v>0</v>
      </c>
      <c r="H509" s="5">
        <v>21</v>
      </c>
      <c r="I509" s="6" t="str">
        <f>IFERROR(VLOOKUP(Table1[[#This Row],[كود الصنف]],المنتجات!$D:$E,2,0),"")</f>
        <v/>
      </c>
      <c r="J509" s="6" t="str">
        <f>IFERROR(VLOOKUP(H509,المنتجات!$D:$G,4,0),"")</f>
        <v/>
      </c>
      <c r="K509" s="7">
        <v>3600</v>
      </c>
      <c r="L509" s="7"/>
      <c r="M509" s="8" t="e">
        <f>IF(VLOOKUP(Table1[[#This Row],[كود الصنف]],المنتجات!$D:$K,8,0)=0,"",(VLOOKUP(Table1[[#This Row],[كود الصنف]],المنتجات!$D:$K,8,0)))</f>
        <v>#N/A</v>
      </c>
      <c r="N509" s="7">
        <f>IFERROR((Table1[[#This Row],[كمية الخامات بالكيلو]]/Table1[[#This Row],[وزن القطعة]])-Table1[[#This Row],[كمية الأنتاج بالقطعة]],0)</f>
        <v>0</v>
      </c>
      <c r="O509" s="9" t="s">
        <v>51</v>
      </c>
      <c r="P509" s="26">
        <f>IFERROR(VLOOKUP(Table1[[#This Row],[كود العامل]],العاملين!$A$1:$D$100,4,0),"")</f>
        <v>0</v>
      </c>
      <c r="Q509" s="5">
        <f>IF(Table1[[#This Row],[كود العامل]]&gt;0,60,"")</f>
        <v>60</v>
      </c>
      <c r="R509" s="10"/>
      <c r="S509" s="10">
        <v>10</v>
      </c>
      <c r="T509" s="10">
        <v>10</v>
      </c>
      <c r="U509" s="10"/>
      <c r="V509" s="10">
        <f t="shared" si="7"/>
        <v>80</v>
      </c>
      <c r="W509" s="10">
        <f>IFERROR(Table1[[#This Row],[اجمالى وقت التشغيل بالدقايق]]-Table1[[#This Row],[اجمالى وقت التوقف بالدقيقة]],"0")</f>
        <v>-80</v>
      </c>
      <c r="X509" s="11">
        <f>IFERROR((Table1[[#This Row],[كمية الأنتاج بالقطعة]]*Table1[[#This Row],[الزمن المعيارى لانتاج القطعة الواحدة بالدقيقة]])/W509,0%)</f>
        <v>0</v>
      </c>
      <c r="Y509" s="12"/>
      <c r="Z509" s="4"/>
      <c r="AA509" s="13">
        <f>IFERROR(Table1[[#This Row],[كمية الأنتاج بالقطعة]]/(Table1[[#This Row],[كمية الأنتاج بالقطعة]]+Z509+Y509),"")</f>
        <v>1</v>
      </c>
      <c r="AB509" s="4" t="s">
        <v>65</v>
      </c>
      <c r="AC509" s="51"/>
    </row>
    <row r="510" spans="1:29" s="20" customFormat="1" ht="15.75" hidden="1" customHeight="1">
      <c r="A510" s="50">
        <v>43535</v>
      </c>
      <c r="B510" s="3">
        <v>5222</v>
      </c>
      <c r="C510" s="4" t="str">
        <f>IFERROR(VLOOKUP(B510,المنتجات!$A:$B,2,0),"")</f>
        <v/>
      </c>
      <c r="D510" s="4" t="str">
        <f>IFERROR(VLOOKUP(B510,المنتجات!$A:$C,3,0),"")</f>
        <v/>
      </c>
      <c r="E510" s="5">
        <v>43</v>
      </c>
      <c r="F510" s="4">
        <f>IFERROR(VLOOKUP(E510,العاملين!$A$1:$C$80,2,0),"")</f>
        <v>0</v>
      </c>
      <c r="G510" s="4">
        <f>IFERROR(VLOOKUP(Table1[[#This Row],[كود العامل]],العاملين!$A:$C,3,FALSE),"")</f>
        <v>0</v>
      </c>
      <c r="H510" s="5">
        <v>21</v>
      </c>
      <c r="I510" s="6" t="str">
        <f>IFERROR(VLOOKUP(Table1[[#This Row],[كود الصنف]],المنتجات!$D:$E,2,0),"")</f>
        <v/>
      </c>
      <c r="J510" s="6" t="str">
        <f>IFERROR(VLOOKUP(H510,المنتجات!$D:$G,4,0),"")</f>
        <v/>
      </c>
      <c r="K510" s="7">
        <v>3600</v>
      </c>
      <c r="L510" s="7"/>
      <c r="M510" s="8" t="e">
        <f>IF(VLOOKUP(Table1[[#This Row],[كود الصنف]],المنتجات!$D:$K,8,0)=0,"",(VLOOKUP(Table1[[#This Row],[كود الصنف]],المنتجات!$D:$K,8,0)))</f>
        <v>#N/A</v>
      </c>
      <c r="N510" s="7">
        <f>IFERROR((Table1[[#This Row],[كمية الخامات بالكيلو]]/Table1[[#This Row],[وزن القطعة]])-Table1[[#This Row],[كمية الأنتاج بالقطعة]],0)</f>
        <v>0</v>
      </c>
      <c r="O510" s="9" t="s">
        <v>51</v>
      </c>
      <c r="P510" s="26">
        <f>IFERROR(VLOOKUP(Table1[[#This Row],[كود العامل]],العاملين!$A$1:$D$100,4,0),"")</f>
        <v>0</v>
      </c>
      <c r="Q510" s="5">
        <f>IF(Table1[[#This Row],[كود العامل]]&gt;0,60,"")</f>
        <v>60</v>
      </c>
      <c r="R510" s="10">
        <v>30</v>
      </c>
      <c r="S510" s="10">
        <v>10</v>
      </c>
      <c r="T510" s="10">
        <v>14</v>
      </c>
      <c r="U510" s="10"/>
      <c r="V510" s="10">
        <f t="shared" si="7"/>
        <v>114</v>
      </c>
      <c r="W510" s="10">
        <f>IFERROR(Table1[[#This Row],[اجمالى وقت التشغيل بالدقايق]]-Table1[[#This Row],[اجمالى وقت التوقف بالدقيقة]],"0")</f>
        <v>-114</v>
      </c>
      <c r="X510" s="11">
        <f>IFERROR((Table1[[#This Row],[كمية الأنتاج بالقطعة]]*Table1[[#This Row],[الزمن المعيارى لانتاج القطعة الواحدة بالدقيقة]])/W510,0%)</f>
        <v>0</v>
      </c>
      <c r="Y510" s="12"/>
      <c r="Z510" s="4"/>
      <c r="AA510" s="13">
        <f>IFERROR(Table1[[#This Row],[كمية الأنتاج بالقطعة]]/(Table1[[#This Row],[كمية الأنتاج بالقطعة]]+Z510+Y510),"")</f>
        <v>1</v>
      </c>
      <c r="AB510" s="4" t="s">
        <v>114</v>
      </c>
      <c r="AC510" s="51"/>
    </row>
    <row r="511" spans="1:29" s="20" customFormat="1" ht="15.75" hidden="1" customHeight="1">
      <c r="A511" s="50">
        <v>43535</v>
      </c>
      <c r="B511" s="3">
        <v>5222</v>
      </c>
      <c r="C511" s="4" t="str">
        <f>IFERROR(VLOOKUP(B511,المنتجات!$A:$B,2,0),"")</f>
        <v/>
      </c>
      <c r="D511" s="4" t="str">
        <f>IFERROR(VLOOKUP(B511,المنتجات!$A:$C,3,0),"")</f>
        <v/>
      </c>
      <c r="E511" s="5">
        <v>6</v>
      </c>
      <c r="F511" s="4">
        <f>IFERROR(VLOOKUP(E511,العاملين!$A$1:$C$80,2,0),"")</f>
        <v>0</v>
      </c>
      <c r="G511" s="4">
        <f>IFERROR(VLOOKUP(Table1[[#This Row],[كود العامل]],العاملين!$A:$C,3,FALSE),"")</f>
        <v>0</v>
      </c>
      <c r="H511" s="5">
        <v>21</v>
      </c>
      <c r="I511" s="6" t="str">
        <f>IFERROR(VLOOKUP(Table1[[#This Row],[كود الصنف]],المنتجات!$D:$E,2,0),"")</f>
        <v/>
      </c>
      <c r="J511" s="6" t="str">
        <f>IFERROR(VLOOKUP(H511,المنتجات!$D:$G,4,0),"")</f>
        <v/>
      </c>
      <c r="K511" s="7">
        <v>3600</v>
      </c>
      <c r="L511" s="7"/>
      <c r="M511" s="8" t="e">
        <f>IF(VLOOKUP(Table1[[#This Row],[كود الصنف]],المنتجات!$D:$K,8,0)=0,"",(VLOOKUP(Table1[[#This Row],[كود الصنف]],المنتجات!$D:$K,8,0)))</f>
        <v>#N/A</v>
      </c>
      <c r="N511" s="7">
        <f>IFERROR((Table1[[#This Row],[كمية الخامات بالكيلو]]/Table1[[#This Row],[وزن القطعة]])-Table1[[#This Row],[كمية الأنتاج بالقطعة]],0)</f>
        <v>0</v>
      </c>
      <c r="O511" s="9" t="s">
        <v>51</v>
      </c>
      <c r="P511" s="26">
        <f>IFERROR(VLOOKUP(Table1[[#This Row],[كود العامل]],العاملين!$A$1:$D$100,4,0),"")</f>
        <v>0</v>
      </c>
      <c r="Q511" s="5">
        <f>IF(Table1[[#This Row],[كود العامل]]&gt;0,60,"")</f>
        <v>60</v>
      </c>
      <c r="R511" s="10">
        <v>30</v>
      </c>
      <c r="S511" s="10">
        <v>10</v>
      </c>
      <c r="T511" s="10">
        <v>14</v>
      </c>
      <c r="U511" s="10"/>
      <c r="V511" s="10">
        <f t="shared" si="7"/>
        <v>114</v>
      </c>
      <c r="W511" s="10">
        <f>IFERROR(Table1[[#This Row],[اجمالى وقت التشغيل بالدقايق]]-Table1[[#This Row],[اجمالى وقت التوقف بالدقيقة]],"0")</f>
        <v>-114</v>
      </c>
      <c r="X511" s="11">
        <f>IFERROR((Table1[[#This Row],[كمية الأنتاج بالقطعة]]*Table1[[#This Row],[الزمن المعيارى لانتاج القطعة الواحدة بالدقيقة]])/W511,0%)</f>
        <v>0</v>
      </c>
      <c r="Y511" s="12"/>
      <c r="Z511" s="4"/>
      <c r="AA511" s="13">
        <f>IFERROR(Table1[[#This Row],[كمية الأنتاج بالقطعة]]/(Table1[[#This Row],[كمية الأنتاج بالقطعة]]+Z511+Y511),"")</f>
        <v>1</v>
      </c>
      <c r="AB511" s="4" t="s">
        <v>114</v>
      </c>
      <c r="AC511" s="51"/>
    </row>
    <row r="512" spans="1:29" s="20" customFormat="1" ht="15.75" hidden="1" customHeight="1">
      <c r="A512" s="50">
        <v>43535</v>
      </c>
      <c r="B512" s="3">
        <v>5230</v>
      </c>
      <c r="C512" s="4" t="str">
        <f>IFERROR(VLOOKUP(B512,المنتجات!$A:$B,2,0),"")</f>
        <v/>
      </c>
      <c r="D512" s="4" t="str">
        <f>IFERROR(VLOOKUP(B512,المنتجات!$A:$C,3,0),"")</f>
        <v/>
      </c>
      <c r="E512" s="5">
        <v>23</v>
      </c>
      <c r="F512" s="4">
        <f>IFERROR(VLOOKUP(E512,العاملين!$A$1:$C$80,2,0),"")</f>
        <v>0</v>
      </c>
      <c r="G512" s="4">
        <f>IFERROR(VLOOKUP(Table1[[#This Row],[كود العامل]],العاملين!$A:$C,3,FALSE),"")</f>
        <v>0</v>
      </c>
      <c r="H512" s="5">
        <v>23</v>
      </c>
      <c r="I512" s="6" t="str">
        <f>IFERROR(VLOOKUP(Table1[[#This Row],[كود الصنف]],المنتجات!$D:$E,2,0),"")</f>
        <v/>
      </c>
      <c r="J512" s="6" t="str">
        <f>IFERROR(VLOOKUP(H512,المنتجات!$D:$G,4,0),"")</f>
        <v/>
      </c>
      <c r="K512" s="7">
        <v>32000</v>
      </c>
      <c r="L512" s="7"/>
      <c r="M512" s="8" t="e">
        <f>IF(VLOOKUP(Table1[[#This Row],[كود الصنف]],المنتجات!$D:$K,8,0)=0,"",(VLOOKUP(Table1[[#This Row],[كود الصنف]],المنتجات!$D:$K,8,0)))</f>
        <v>#N/A</v>
      </c>
      <c r="N512" s="7">
        <f>IFERROR((Table1[[#This Row],[كمية الخامات بالكيلو]]/Table1[[#This Row],[وزن القطعة]])-Table1[[#This Row],[كمية الأنتاج بالقطعة]],0)</f>
        <v>0</v>
      </c>
      <c r="O512" s="9" t="s">
        <v>51</v>
      </c>
      <c r="P512" s="26">
        <f>IFERROR(VLOOKUP(Table1[[#This Row],[كود العامل]],العاملين!$A$1:$D$100,4,0),"")</f>
        <v>0</v>
      </c>
      <c r="Q512" s="5">
        <f>IF(Table1[[#This Row],[كود العامل]]&gt;0,60,"")</f>
        <v>60</v>
      </c>
      <c r="R512" s="10"/>
      <c r="S512" s="10"/>
      <c r="T512" s="10"/>
      <c r="U512" s="10"/>
      <c r="V512" s="10">
        <f t="shared" si="7"/>
        <v>60</v>
      </c>
      <c r="W512" s="10">
        <f>IFERROR(Table1[[#This Row],[اجمالى وقت التشغيل بالدقايق]]-Table1[[#This Row],[اجمالى وقت التوقف بالدقيقة]],"0")</f>
        <v>-60</v>
      </c>
      <c r="X512" s="11">
        <f>IFERROR((Table1[[#This Row],[كمية الأنتاج بالقطعة]]*Table1[[#This Row],[الزمن المعيارى لانتاج القطعة الواحدة بالدقيقة]])/W512,0%)</f>
        <v>0</v>
      </c>
      <c r="Y512" s="12"/>
      <c r="Z512" s="4"/>
      <c r="AA512" s="13">
        <f>IFERROR(Table1[[#This Row],[كمية الأنتاج بالقطعة]]/(Table1[[#This Row],[كمية الأنتاج بالقطعة]]+Z512+Y512),"")</f>
        <v>1</v>
      </c>
      <c r="AB512" s="4"/>
      <c r="AC512" s="51"/>
    </row>
    <row r="513" spans="1:29" s="20" customFormat="1" ht="15.75" hidden="1" customHeight="1">
      <c r="A513" s="50">
        <v>43535</v>
      </c>
      <c r="B513" s="3">
        <v>5230</v>
      </c>
      <c r="C513" s="4" t="str">
        <f>IFERROR(VLOOKUP(B513,المنتجات!$A:$B,2,0),"")</f>
        <v/>
      </c>
      <c r="D513" s="4" t="str">
        <f>IFERROR(VLOOKUP(B513,المنتجات!$A:$C,3,0),"")</f>
        <v/>
      </c>
      <c r="E513" s="5">
        <v>29</v>
      </c>
      <c r="F513" s="4">
        <f>IFERROR(VLOOKUP(E513,العاملين!$A$1:$C$80,2,0),"")</f>
        <v>0</v>
      </c>
      <c r="G513" s="4">
        <f>IFERROR(VLOOKUP(Table1[[#This Row],[كود العامل]],العاملين!$A:$C,3,FALSE),"")</f>
        <v>0</v>
      </c>
      <c r="H513" s="5">
        <v>23</v>
      </c>
      <c r="I513" s="6" t="str">
        <f>IFERROR(VLOOKUP(Table1[[#This Row],[كود الصنف]],المنتجات!$D:$E,2,0),"")</f>
        <v/>
      </c>
      <c r="J513" s="6" t="str">
        <f>IFERROR(VLOOKUP(H513,المنتجات!$D:$G,4,0),"")</f>
        <v/>
      </c>
      <c r="K513" s="7">
        <v>32000</v>
      </c>
      <c r="L513" s="7"/>
      <c r="M513" s="8" t="e">
        <f>IF(VLOOKUP(Table1[[#This Row],[كود الصنف]],المنتجات!$D:$K,8,0)=0,"",(VLOOKUP(Table1[[#This Row],[كود الصنف]],المنتجات!$D:$K,8,0)))</f>
        <v>#N/A</v>
      </c>
      <c r="N513" s="7">
        <f>IFERROR((Table1[[#This Row],[كمية الخامات بالكيلو]]/Table1[[#This Row],[وزن القطعة]])-Table1[[#This Row],[كمية الأنتاج بالقطعة]],0)</f>
        <v>0</v>
      </c>
      <c r="O513" s="9" t="s">
        <v>51</v>
      </c>
      <c r="P513" s="26">
        <f>IFERROR(VLOOKUP(Table1[[#This Row],[كود العامل]],العاملين!$A$1:$D$100,4,0),"")</f>
        <v>0</v>
      </c>
      <c r="Q513" s="5">
        <f>IF(Table1[[#This Row],[كود العامل]]&gt;0,60,"")</f>
        <v>60</v>
      </c>
      <c r="R513" s="10"/>
      <c r="S513" s="10"/>
      <c r="T513" s="10"/>
      <c r="U513" s="10"/>
      <c r="V513" s="10">
        <f t="shared" si="7"/>
        <v>60</v>
      </c>
      <c r="W513" s="10">
        <f>IFERROR(Table1[[#This Row],[اجمالى وقت التشغيل بالدقايق]]-Table1[[#This Row],[اجمالى وقت التوقف بالدقيقة]],"0")</f>
        <v>-60</v>
      </c>
      <c r="X513" s="11">
        <f>IFERROR((Table1[[#This Row],[كمية الأنتاج بالقطعة]]*Table1[[#This Row],[الزمن المعيارى لانتاج القطعة الواحدة بالدقيقة]])/W513,0%)</f>
        <v>0</v>
      </c>
      <c r="Y513" s="12"/>
      <c r="Z513" s="4"/>
      <c r="AA513" s="13">
        <f>IFERROR(Table1[[#This Row],[كمية الأنتاج بالقطعة]]/(Table1[[#This Row],[كمية الأنتاج بالقطعة]]+Z513+Y513),"")</f>
        <v>1</v>
      </c>
      <c r="AB513" s="4"/>
      <c r="AC513" s="51"/>
    </row>
    <row r="514" spans="1:29" s="20" customFormat="1" ht="15.75" hidden="1" customHeight="1">
      <c r="A514" s="50">
        <v>43535</v>
      </c>
      <c r="B514" s="3">
        <v>5231</v>
      </c>
      <c r="C514" s="4" t="str">
        <f>IFERROR(VLOOKUP(B514,المنتجات!$A:$B,2,0),"")</f>
        <v/>
      </c>
      <c r="D514" s="4" t="str">
        <f>IFERROR(VLOOKUP(B514,المنتجات!$A:$C,3,0),"")</f>
        <v/>
      </c>
      <c r="E514" s="5">
        <v>45</v>
      </c>
      <c r="F514" s="4">
        <f>IFERROR(VLOOKUP(E514,العاملين!$A$1:$C$80,2,0),"")</f>
        <v>0</v>
      </c>
      <c r="G514" s="4">
        <f>IFERROR(VLOOKUP(Table1[[#This Row],[كود العامل]],العاملين!$A:$C,3,FALSE),"")</f>
        <v>0</v>
      </c>
      <c r="H514" s="5">
        <v>33</v>
      </c>
      <c r="I514" s="6" t="str">
        <f>IFERROR(VLOOKUP(Table1[[#This Row],[كود الصنف]],المنتجات!$D:$E,2,0),"")</f>
        <v/>
      </c>
      <c r="J514" s="6" t="str">
        <f>IFERROR(VLOOKUP(H514,المنتجات!$D:$G,4,0),"")</f>
        <v/>
      </c>
      <c r="K514" s="7">
        <v>27000</v>
      </c>
      <c r="L514" s="7"/>
      <c r="M514" s="8" t="e">
        <f>IF(VLOOKUP(Table1[[#This Row],[كود الصنف]],المنتجات!$D:$K,8,0)=0,"",(VLOOKUP(Table1[[#This Row],[كود الصنف]],المنتجات!$D:$K,8,0)))</f>
        <v>#N/A</v>
      </c>
      <c r="N514" s="7">
        <f>IFERROR((Table1[[#This Row],[كمية الخامات بالكيلو]]/Table1[[#This Row],[وزن القطعة]])-Table1[[#This Row],[كمية الأنتاج بالقطعة]],0)</f>
        <v>0</v>
      </c>
      <c r="O514" s="9" t="s">
        <v>51</v>
      </c>
      <c r="P514" s="26">
        <f>IFERROR(VLOOKUP(Table1[[#This Row],[كود العامل]],العاملين!$A$1:$D$100,4,0),"")</f>
        <v>0</v>
      </c>
      <c r="Q514" s="5">
        <f>IF(Table1[[#This Row],[كود العامل]]&gt;0,60,"")</f>
        <v>60</v>
      </c>
      <c r="R514" s="10"/>
      <c r="S514" s="10">
        <v>10</v>
      </c>
      <c r="T514" s="10">
        <v>10</v>
      </c>
      <c r="U514" s="10"/>
      <c r="V514" s="10">
        <f t="shared" ref="V514:V577" si="8">SUM(Q514:U514)</f>
        <v>80</v>
      </c>
      <c r="W514" s="10">
        <f>IFERROR(Table1[[#This Row],[اجمالى وقت التشغيل بالدقايق]]-Table1[[#This Row],[اجمالى وقت التوقف بالدقيقة]],"0")</f>
        <v>-80</v>
      </c>
      <c r="X514" s="11">
        <f>IFERROR((Table1[[#This Row],[كمية الأنتاج بالقطعة]]*Table1[[#This Row],[الزمن المعيارى لانتاج القطعة الواحدة بالدقيقة]])/W514,0%)</f>
        <v>0</v>
      </c>
      <c r="Y514" s="12"/>
      <c r="Z514" s="4"/>
      <c r="AA514" s="13">
        <f>IFERROR(Table1[[#This Row],[كمية الأنتاج بالقطعة]]/(Table1[[#This Row],[كمية الأنتاج بالقطعة]]+Z514+Y514),"")</f>
        <v>1</v>
      </c>
      <c r="AB514" s="4"/>
      <c r="AC514" s="51"/>
    </row>
    <row r="515" spans="1:29" s="20" customFormat="1" ht="15.75" hidden="1" customHeight="1">
      <c r="A515" s="50">
        <v>43535</v>
      </c>
      <c r="B515" s="3">
        <v>5231</v>
      </c>
      <c r="C515" s="4" t="str">
        <f>IFERROR(VLOOKUP(B515,المنتجات!$A:$B,2,0),"")</f>
        <v/>
      </c>
      <c r="D515" s="4" t="str">
        <f>IFERROR(VLOOKUP(B515,المنتجات!$A:$C,3,0),"")</f>
        <v/>
      </c>
      <c r="E515" s="5">
        <v>26</v>
      </c>
      <c r="F515" s="4">
        <f>IFERROR(VLOOKUP(E515,العاملين!$A$1:$C$80,2,0),"")</f>
        <v>0</v>
      </c>
      <c r="G515" s="4">
        <f>IFERROR(VLOOKUP(Table1[[#This Row],[كود العامل]],العاملين!$A:$C,3,FALSE),"")</f>
        <v>0</v>
      </c>
      <c r="H515" s="5">
        <v>33</v>
      </c>
      <c r="I515" s="6" t="str">
        <f>IFERROR(VLOOKUP(Table1[[#This Row],[كود الصنف]],المنتجات!$D:$E,2,0),"")</f>
        <v/>
      </c>
      <c r="J515" s="6" t="str">
        <f>IFERROR(VLOOKUP(H515,المنتجات!$D:$G,4,0),"")</f>
        <v/>
      </c>
      <c r="K515" s="7">
        <v>27000</v>
      </c>
      <c r="L515" s="7"/>
      <c r="M515" s="8" t="e">
        <f>IF(VLOOKUP(Table1[[#This Row],[كود الصنف]],المنتجات!$D:$K,8,0)=0,"",(VLOOKUP(Table1[[#This Row],[كود الصنف]],المنتجات!$D:$K,8,0)))</f>
        <v>#N/A</v>
      </c>
      <c r="N515" s="7">
        <f>IFERROR((Table1[[#This Row],[كمية الخامات بالكيلو]]/Table1[[#This Row],[وزن القطعة]])-Table1[[#This Row],[كمية الأنتاج بالقطعة]],0)</f>
        <v>0</v>
      </c>
      <c r="O515" s="9" t="s">
        <v>51</v>
      </c>
      <c r="P515" s="26">
        <f>IFERROR(VLOOKUP(Table1[[#This Row],[كود العامل]],العاملين!$A$1:$D$100,4,0),"")</f>
        <v>0</v>
      </c>
      <c r="Q515" s="5">
        <f>IF(Table1[[#This Row],[كود العامل]]&gt;0,60,"")</f>
        <v>60</v>
      </c>
      <c r="R515" s="10"/>
      <c r="S515" s="10">
        <v>10</v>
      </c>
      <c r="T515" s="10">
        <v>10</v>
      </c>
      <c r="U515" s="10"/>
      <c r="V515" s="10">
        <f t="shared" si="8"/>
        <v>80</v>
      </c>
      <c r="W515" s="10">
        <f>IFERROR(Table1[[#This Row],[اجمالى وقت التشغيل بالدقايق]]-Table1[[#This Row],[اجمالى وقت التوقف بالدقيقة]],"0")</f>
        <v>-80</v>
      </c>
      <c r="X515" s="11">
        <f>IFERROR((Table1[[#This Row],[كمية الأنتاج بالقطعة]]*Table1[[#This Row],[الزمن المعيارى لانتاج القطعة الواحدة بالدقيقة]])/W515,0%)</f>
        <v>0</v>
      </c>
      <c r="Y515" s="12"/>
      <c r="Z515" s="4"/>
      <c r="AA515" s="13">
        <f>IFERROR(Table1[[#This Row],[كمية الأنتاج بالقطعة]]/(Table1[[#This Row],[كمية الأنتاج بالقطعة]]+Z515+Y515),"")</f>
        <v>1</v>
      </c>
      <c r="AB515" s="4"/>
      <c r="AC515" s="51"/>
    </row>
    <row r="516" spans="1:29" s="20" customFormat="1" ht="15.75" hidden="1" customHeight="1">
      <c r="A516" s="50">
        <v>43535</v>
      </c>
      <c r="B516" s="3">
        <v>5231</v>
      </c>
      <c r="C516" s="4" t="str">
        <f>IFERROR(VLOOKUP(B516,المنتجات!$A:$B,2,0),"")</f>
        <v/>
      </c>
      <c r="D516" s="4" t="str">
        <f>IFERROR(VLOOKUP(B516,المنتجات!$A:$C,3,0),"")</f>
        <v/>
      </c>
      <c r="E516" s="5">
        <v>37</v>
      </c>
      <c r="F516" s="4">
        <f>IFERROR(VLOOKUP(E516,العاملين!$A$1:$C$80,2,0),"")</f>
        <v>0</v>
      </c>
      <c r="G516" s="4">
        <f>IFERROR(VLOOKUP(Table1[[#This Row],[كود العامل]],العاملين!$A:$C,3,FALSE),"")</f>
        <v>0</v>
      </c>
      <c r="H516" s="5">
        <v>33</v>
      </c>
      <c r="I516" s="6" t="str">
        <f>IFERROR(VLOOKUP(Table1[[#This Row],[كود الصنف]],المنتجات!$D:$E,2,0),"")</f>
        <v/>
      </c>
      <c r="J516" s="6" t="str">
        <f>IFERROR(VLOOKUP(H516,المنتجات!$D:$G,4,0),"")</f>
        <v/>
      </c>
      <c r="K516" s="7">
        <v>27000</v>
      </c>
      <c r="L516" s="7"/>
      <c r="M516" s="8" t="e">
        <f>IF(VLOOKUP(Table1[[#This Row],[كود الصنف]],المنتجات!$D:$K,8,0)=0,"",(VLOOKUP(Table1[[#This Row],[كود الصنف]],المنتجات!$D:$K,8,0)))</f>
        <v>#N/A</v>
      </c>
      <c r="N516" s="7">
        <f>IFERROR((Table1[[#This Row],[كمية الخامات بالكيلو]]/Table1[[#This Row],[وزن القطعة]])-Table1[[#This Row],[كمية الأنتاج بالقطعة]],0)</f>
        <v>0</v>
      </c>
      <c r="O516" s="9" t="s">
        <v>51</v>
      </c>
      <c r="P516" s="26">
        <f>IFERROR(VLOOKUP(Table1[[#This Row],[كود العامل]],العاملين!$A$1:$D$100,4,0),"")</f>
        <v>0</v>
      </c>
      <c r="Q516" s="5">
        <f>IF(Table1[[#This Row],[كود العامل]]&gt;0,60,"")</f>
        <v>60</v>
      </c>
      <c r="R516" s="10"/>
      <c r="S516" s="10">
        <v>10</v>
      </c>
      <c r="T516" s="10">
        <v>10</v>
      </c>
      <c r="U516" s="10"/>
      <c r="V516" s="10">
        <f t="shared" si="8"/>
        <v>80</v>
      </c>
      <c r="W516" s="10">
        <f>IFERROR(Table1[[#This Row],[اجمالى وقت التشغيل بالدقايق]]-Table1[[#This Row],[اجمالى وقت التوقف بالدقيقة]],"0")</f>
        <v>-80</v>
      </c>
      <c r="X516" s="11">
        <f>IFERROR((Table1[[#This Row],[كمية الأنتاج بالقطعة]]*Table1[[#This Row],[الزمن المعيارى لانتاج القطعة الواحدة بالدقيقة]])/W516,0%)</f>
        <v>0</v>
      </c>
      <c r="Y516" s="12"/>
      <c r="Z516" s="4"/>
      <c r="AA516" s="13">
        <f>IFERROR(Table1[[#This Row],[كمية الأنتاج بالقطعة]]/(Table1[[#This Row],[كمية الأنتاج بالقطعة]]+Z516+Y516),"")</f>
        <v>1</v>
      </c>
      <c r="AB516" s="4"/>
      <c r="AC516" s="51"/>
    </row>
    <row r="517" spans="1:29" s="20" customFormat="1" ht="15.75" hidden="1" customHeight="1">
      <c r="A517" s="50">
        <v>43535</v>
      </c>
      <c r="B517" s="3">
        <v>5260</v>
      </c>
      <c r="C517" s="4" t="str">
        <f>IFERROR(VLOOKUP(B517,المنتجات!$A:$B,2,0),"")</f>
        <v/>
      </c>
      <c r="D517" s="4" t="str">
        <f>IFERROR(VLOOKUP(B517,المنتجات!$A:$C,3,0),"")</f>
        <v/>
      </c>
      <c r="E517" s="5">
        <v>33</v>
      </c>
      <c r="F517" s="4">
        <f>IFERROR(VLOOKUP(E517,العاملين!$A$1:$C$80,2,0),"")</f>
        <v>0</v>
      </c>
      <c r="G517" s="4">
        <f>IFERROR(VLOOKUP(Table1[[#This Row],[كود العامل]],العاملين!$A:$C,3,FALSE),"")</f>
        <v>0</v>
      </c>
      <c r="H517" s="5">
        <v>45</v>
      </c>
      <c r="I517" s="6" t="str">
        <f>IFERROR(VLOOKUP(Table1[[#This Row],[كود الصنف]],المنتجات!$D:$E,2,0),"")</f>
        <v/>
      </c>
      <c r="J517" s="6" t="str">
        <f>IFERROR(VLOOKUP(H517,المنتجات!$D:$G,4,0),"")</f>
        <v/>
      </c>
      <c r="K517" s="7">
        <v>6000</v>
      </c>
      <c r="L517" s="7"/>
      <c r="M517" s="8" t="e">
        <f>IF(VLOOKUP(Table1[[#This Row],[كود الصنف]],المنتجات!$D:$K,8,0)=0,"",(VLOOKUP(Table1[[#This Row],[كود الصنف]],المنتجات!$D:$K,8,0)))</f>
        <v>#N/A</v>
      </c>
      <c r="N517" s="7">
        <f>IFERROR((Table1[[#This Row],[كمية الخامات بالكيلو]]/Table1[[#This Row],[وزن القطعة]])-Table1[[#This Row],[كمية الأنتاج بالقطعة]],0)</f>
        <v>0</v>
      </c>
      <c r="O517" s="9" t="s">
        <v>51</v>
      </c>
      <c r="P517" s="26">
        <f>IFERROR(VLOOKUP(Table1[[#This Row],[كود العامل]],العاملين!$A$1:$D$100,4,0),"")</f>
        <v>0</v>
      </c>
      <c r="Q517" s="5">
        <f>IF(Table1[[#This Row],[كود العامل]]&gt;0,60,"")</f>
        <v>60</v>
      </c>
      <c r="R517" s="10"/>
      <c r="S517" s="10"/>
      <c r="T517" s="10"/>
      <c r="U517" s="10"/>
      <c r="V517" s="10">
        <f t="shared" si="8"/>
        <v>60</v>
      </c>
      <c r="W517" s="10">
        <f>IFERROR(Table1[[#This Row],[اجمالى وقت التشغيل بالدقايق]]-Table1[[#This Row],[اجمالى وقت التوقف بالدقيقة]],"0")</f>
        <v>-60</v>
      </c>
      <c r="X517" s="11">
        <f>IFERROR((Table1[[#This Row],[كمية الأنتاج بالقطعة]]*Table1[[#This Row],[الزمن المعيارى لانتاج القطعة الواحدة بالدقيقة]])/W517,0%)</f>
        <v>0</v>
      </c>
      <c r="Y517" s="12"/>
      <c r="Z517" s="4"/>
      <c r="AA517" s="13">
        <f>IFERROR(Table1[[#This Row],[كمية الأنتاج بالقطعة]]/(Table1[[#This Row],[كمية الأنتاج بالقطعة]]+Z517+Y517),"")</f>
        <v>1</v>
      </c>
      <c r="AB517" s="4"/>
      <c r="AC517" s="51"/>
    </row>
    <row r="518" spans="1:29" s="20" customFormat="1" ht="15.75" hidden="1" customHeight="1">
      <c r="A518" s="50">
        <v>43535</v>
      </c>
      <c r="B518" s="3">
        <v>5260</v>
      </c>
      <c r="C518" s="4" t="str">
        <f>IFERROR(VLOOKUP(B518,المنتجات!$A:$B,2,0),"")</f>
        <v/>
      </c>
      <c r="D518" s="4" t="str">
        <f>IFERROR(VLOOKUP(B518,المنتجات!$A:$C,3,0),"")</f>
        <v/>
      </c>
      <c r="E518" s="5">
        <v>25</v>
      </c>
      <c r="F518" s="4">
        <f>IFERROR(VLOOKUP(E518,العاملين!$A$1:$C$80,2,0),"")</f>
        <v>0</v>
      </c>
      <c r="G518" s="4">
        <f>IFERROR(VLOOKUP(Table1[[#This Row],[كود العامل]],العاملين!$A:$C,3,FALSE),"")</f>
        <v>0</v>
      </c>
      <c r="H518" s="5">
        <v>45</v>
      </c>
      <c r="I518" s="6" t="str">
        <f>IFERROR(VLOOKUP(Table1[[#This Row],[كود الصنف]],المنتجات!$D:$E,2,0),"")</f>
        <v/>
      </c>
      <c r="J518" s="6" t="str">
        <f>IFERROR(VLOOKUP(H518,المنتجات!$D:$G,4,0),"")</f>
        <v/>
      </c>
      <c r="K518" s="7">
        <v>6000</v>
      </c>
      <c r="L518" s="7"/>
      <c r="M518" s="8" t="e">
        <f>IF(VLOOKUP(Table1[[#This Row],[كود الصنف]],المنتجات!$D:$K,8,0)=0,"",(VLOOKUP(Table1[[#This Row],[كود الصنف]],المنتجات!$D:$K,8,0)))</f>
        <v>#N/A</v>
      </c>
      <c r="N518" s="7">
        <f>IFERROR((Table1[[#This Row],[كمية الخامات بالكيلو]]/Table1[[#This Row],[وزن القطعة]])-Table1[[#This Row],[كمية الأنتاج بالقطعة]],0)</f>
        <v>0</v>
      </c>
      <c r="O518" s="9" t="s">
        <v>51</v>
      </c>
      <c r="P518" s="26">
        <f>IFERROR(VLOOKUP(Table1[[#This Row],[كود العامل]],العاملين!$A$1:$D$100,4,0),"")</f>
        <v>0</v>
      </c>
      <c r="Q518" s="5">
        <f>IF(Table1[[#This Row],[كود العامل]]&gt;0,60,"")</f>
        <v>60</v>
      </c>
      <c r="R518" s="10"/>
      <c r="S518" s="10"/>
      <c r="T518" s="10"/>
      <c r="U518" s="10"/>
      <c r="V518" s="10">
        <f t="shared" si="8"/>
        <v>60</v>
      </c>
      <c r="W518" s="10">
        <f>IFERROR(Table1[[#This Row],[اجمالى وقت التشغيل بالدقايق]]-Table1[[#This Row],[اجمالى وقت التوقف بالدقيقة]],"0")</f>
        <v>-60</v>
      </c>
      <c r="X518" s="11">
        <f>IFERROR((Table1[[#This Row],[كمية الأنتاج بالقطعة]]*Table1[[#This Row],[الزمن المعيارى لانتاج القطعة الواحدة بالدقيقة]])/W518,0%)</f>
        <v>0</v>
      </c>
      <c r="Y518" s="12"/>
      <c r="Z518" s="4"/>
      <c r="AA518" s="13">
        <f>IFERROR(Table1[[#This Row],[كمية الأنتاج بالقطعة]]/(Table1[[#This Row],[كمية الأنتاج بالقطعة]]+Z518+Y518),"")</f>
        <v>1</v>
      </c>
      <c r="AB518" s="4"/>
      <c r="AC518" s="51"/>
    </row>
    <row r="519" spans="1:29" s="20" customFormat="1" ht="15.75" customHeight="1">
      <c r="A519" s="50">
        <v>43535</v>
      </c>
      <c r="B519" s="3">
        <v>5270</v>
      </c>
      <c r="C519" s="4" t="str">
        <f>IFERROR(VLOOKUP(B519,المنتجات!$A:$B,2,0),"")</f>
        <v/>
      </c>
      <c r="D519" s="4" t="str">
        <f>IFERROR(VLOOKUP(B519,المنتجات!$A:$C,3,0),"")</f>
        <v/>
      </c>
      <c r="E519" s="5">
        <v>30</v>
      </c>
      <c r="F519" s="4">
        <f>IFERROR(VLOOKUP(E519,العاملين!$A$1:$C$80,2,0),"")</f>
        <v>0</v>
      </c>
      <c r="G519" s="4">
        <f>IFERROR(VLOOKUP(Table1[[#This Row],[كود العامل]],العاملين!$A:$C,3,FALSE),"")</f>
        <v>0</v>
      </c>
      <c r="H519" s="5">
        <v>53</v>
      </c>
      <c r="I519" s="6" t="str">
        <f>IFERROR(VLOOKUP(Table1[[#This Row],[كود الصنف]],المنتجات!$D:$E,2,0),"")</f>
        <v/>
      </c>
      <c r="J519" s="6" t="str">
        <f>IFERROR(VLOOKUP(H519,المنتجات!$D:$G,4,0),"")</f>
        <v/>
      </c>
      <c r="K519" s="7">
        <v>111</v>
      </c>
      <c r="L519" s="7"/>
      <c r="M519" s="8" t="e">
        <f>IF(VLOOKUP(Table1[[#This Row],[كود الصنف]],المنتجات!$D:$K,8,0)=0,"",(VLOOKUP(Table1[[#This Row],[كود الصنف]],المنتجات!$D:$K,8,0)))</f>
        <v>#N/A</v>
      </c>
      <c r="N519" s="7">
        <f>IFERROR((Table1[[#This Row],[كمية الخامات بالكيلو]]/Table1[[#This Row],[وزن القطعة]])-Table1[[#This Row],[كمية الأنتاج بالقطعة]],0)</f>
        <v>0</v>
      </c>
      <c r="O519" s="9" t="s">
        <v>51</v>
      </c>
      <c r="P519" s="3">
        <v>300</v>
      </c>
      <c r="Q519" s="5">
        <v>30</v>
      </c>
      <c r="R519" s="10"/>
      <c r="S519" s="10"/>
      <c r="T519" s="10"/>
      <c r="U519" s="10"/>
      <c r="V519" s="10">
        <f t="shared" si="8"/>
        <v>30</v>
      </c>
      <c r="W519" s="10">
        <f>IFERROR(Table1[[#This Row],[اجمالى وقت التشغيل بالدقايق]]-Table1[[#This Row],[اجمالى وقت التوقف بالدقيقة]],"0")</f>
        <v>270</v>
      </c>
      <c r="X519" s="11">
        <f>IFERROR((Table1[[#This Row],[كمية الأنتاج بالقطعة]]*Table1[[#This Row],[الزمن المعيارى لانتاج القطعة الواحدة بالدقيقة]])/W519,0%)</f>
        <v>0</v>
      </c>
      <c r="Y519" s="12"/>
      <c r="Z519" s="4"/>
      <c r="AA519" s="13">
        <f>IFERROR(Table1[[#This Row],[كمية الأنتاج بالقطعة]]/(Table1[[#This Row],[كمية الأنتاج بالقطعة]]+Z519+Y519),"")</f>
        <v>1</v>
      </c>
      <c r="AB519" s="4"/>
      <c r="AC519" s="51"/>
    </row>
    <row r="520" spans="1:29" s="20" customFormat="1" ht="15.75" customHeight="1">
      <c r="A520" s="50">
        <v>43535</v>
      </c>
      <c r="B520" s="3">
        <v>5270</v>
      </c>
      <c r="C520" s="4" t="str">
        <f>IFERROR(VLOOKUP(B520,المنتجات!$A:$B,2,0),"")</f>
        <v/>
      </c>
      <c r="D520" s="4" t="str">
        <f>IFERROR(VLOOKUP(B520,المنتجات!$A:$C,3,0),"")</f>
        <v/>
      </c>
      <c r="E520" s="5">
        <v>30</v>
      </c>
      <c r="F520" s="4">
        <f>IFERROR(VLOOKUP(E520,العاملين!$A$1:$C$80,2,0),"")</f>
        <v>0</v>
      </c>
      <c r="G520" s="4">
        <f>IFERROR(VLOOKUP(Table1[[#This Row],[كود العامل]],العاملين!$A:$C,3,FALSE),"")</f>
        <v>0</v>
      </c>
      <c r="H520" s="5">
        <v>52</v>
      </c>
      <c r="I520" s="6" t="str">
        <f>IFERROR(VLOOKUP(Table1[[#This Row],[كود الصنف]],المنتجات!$D:$E,2,0),"")</f>
        <v/>
      </c>
      <c r="J520" s="6" t="str">
        <f>IFERROR(VLOOKUP(H520,المنتجات!$D:$G,4,0),"")</f>
        <v/>
      </c>
      <c r="K520" s="7">
        <v>33</v>
      </c>
      <c r="L520" s="7"/>
      <c r="M520" s="8" t="e">
        <f>IF(VLOOKUP(Table1[[#This Row],[كود الصنف]],المنتجات!$D:$K,8,0)=0,"",(VLOOKUP(Table1[[#This Row],[كود الصنف]],المنتجات!$D:$K,8,0)))</f>
        <v>#N/A</v>
      </c>
      <c r="N520" s="7">
        <f>IFERROR((Table1[[#This Row],[كمية الخامات بالكيلو]]/Table1[[#This Row],[وزن القطعة]])-Table1[[#This Row],[كمية الأنتاج بالقطعة]],0)</f>
        <v>0</v>
      </c>
      <c r="O520" s="9" t="s">
        <v>51</v>
      </c>
      <c r="P520" s="3">
        <v>300</v>
      </c>
      <c r="Q520" s="5">
        <v>30</v>
      </c>
      <c r="R520" s="10"/>
      <c r="S520" s="10">
        <v>5</v>
      </c>
      <c r="T520" s="10">
        <v>10</v>
      </c>
      <c r="U520" s="10"/>
      <c r="V520" s="10">
        <f t="shared" si="8"/>
        <v>45</v>
      </c>
      <c r="W520" s="10">
        <f>IFERROR(Table1[[#This Row],[اجمالى وقت التشغيل بالدقايق]]-Table1[[#This Row],[اجمالى وقت التوقف بالدقيقة]],"0")</f>
        <v>255</v>
      </c>
      <c r="X520" s="11">
        <f>IFERROR((Table1[[#This Row],[كمية الأنتاج بالقطعة]]*Table1[[#This Row],[الزمن المعيارى لانتاج القطعة الواحدة بالدقيقة]])/W520,0%)</f>
        <v>0</v>
      </c>
      <c r="Y520" s="12"/>
      <c r="Z520" s="4"/>
      <c r="AA520" s="13">
        <f>IFERROR(Table1[[#This Row],[كمية الأنتاج بالقطعة]]/(Table1[[#This Row],[كمية الأنتاج بالقطعة]]+Z520+Y520),"")</f>
        <v>1</v>
      </c>
      <c r="AB520" s="4"/>
      <c r="AC520" s="51"/>
    </row>
    <row r="521" spans="1:29" ht="15.75" hidden="1" customHeight="1">
      <c r="A521" s="50">
        <v>43535</v>
      </c>
      <c r="B521" s="3">
        <v>5280</v>
      </c>
      <c r="C521" s="4" t="str">
        <f>IFERROR(VLOOKUP(B521,المنتجات!$A:$B,2,0),"")</f>
        <v/>
      </c>
      <c r="D521" s="4" t="str">
        <f>IFERROR(VLOOKUP(B521,المنتجات!$A:$C,3,0),"")</f>
        <v/>
      </c>
      <c r="E521" s="5">
        <v>20</v>
      </c>
      <c r="F521" s="4">
        <f>IFERROR(VLOOKUP(E521,العاملين!$A$1:$C$80,2,0),"")</f>
        <v>0</v>
      </c>
      <c r="G521" s="4">
        <f>IFERROR(VLOOKUP(Table1[[#This Row],[كود العامل]],العاملين!$A:$C,3,FALSE),"")</f>
        <v>0</v>
      </c>
      <c r="H521" s="5">
        <v>57</v>
      </c>
      <c r="I521" s="6" t="str">
        <f>IFERROR(VLOOKUP(Table1[[#This Row],[كود الصنف]],المنتجات!$D:$E,2,0),"")</f>
        <v/>
      </c>
      <c r="J521" s="6" t="str">
        <f>IFERROR(VLOOKUP(H521,المنتجات!$D:$G,4,0),"")</f>
        <v/>
      </c>
      <c r="K521" s="7">
        <v>425</v>
      </c>
      <c r="L521" s="7"/>
      <c r="M521" s="8" t="e">
        <f>IF(VLOOKUP(Table1[[#This Row],[كود الصنف]],المنتجات!$D:$K,8,0)=0,"",(VLOOKUP(Table1[[#This Row],[كود الصنف]],المنتجات!$D:$K,8,0)))</f>
        <v>#N/A</v>
      </c>
      <c r="N521" s="7">
        <f>IFERROR((Table1[[#This Row],[كمية الخامات بالكيلو]]/Table1[[#This Row],[وزن القطعة]])-Table1[[#This Row],[كمية الأنتاج بالقطعة]],0)</f>
        <v>0</v>
      </c>
      <c r="O521" s="9" t="s">
        <v>51</v>
      </c>
      <c r="P521" s="26">
        <f>IFERROR(VLOOKUP(Table1[[#This Row],[كود العامل]],العاملين!$A$1:$D$100,4,0),"")</f>
        <v>0</v>
      </c>
      <c r="Q521" s="5">
        <f>IF(Table1[[#This Row],[كود العامل]]&gt;0,60,"")</f>
        <v>60</v>
      </c>
      <c r="R521" s="10"/>
      <c r="S521" s="10"/>
      <c r="T521" s="10"/>
      <c r="U521" s="10"/>
      <c r="V521" s="10">
        <f t="shared" si="8"/>
        <v>60</v>
      </c>
      <c r="W521" s="10">
        <f>IFERROR(Table1[[#This Row],[اجمالى وقت التشغيل بالدقايق]]-Table1[[#This Row],[اجمالى وقت التوقف بالدقيقة]],"0")</f>
        <v>-60</v>
      </c>
      <c r="X521" s="11">
        <f>IFERROR((Table1[[#This Row],[كمية الأنتاج بالقطعة]]*Table1[[#This Row],[الزمن المعيارى لانتاج القطعة الواحدة بالدقيقة]])/W521,0%)</f>
        <v>0</v>
      </c>
      <c r="Y521" s="12"/>
      <c r="Z521" s="4"/>
      <c r="AA521" s="13">
        <f>IFERROR(Table1[[#This Row],[كمية الأنتاج بالقطعة]]/(Table1[[#This Row],[كمية الأنتاج بالقطعة]]+Z521+Y521),"")</f>
        <v>1</v>
      </c>
      <c r="AB521" s="4"/>
      <c r="AC521" s="51"/>
    </row>
    <row r="522" spans="1:29" s="20" customFormat="1" ht="15.75" hidden="1" customHeight="1">
      <c r="A522" s="50">
        <v>43535</v>
      </c>
      <c r="B522" s="3">
        <v>5280</v>
      </c>
      <c r="C522" s="4" t="str">
        <f>IFERROR(VLOOKUP(B522,المنتجات!$A:$B,2,0),"")</f>
        <v/>
      </c>
      <c r="D522" s="4" t="str">
        <f>IFERROR(VLOOKUP(B522,المنتجات!$A:$C,3,0),"")</f>
        <v/>
      </c>
      <c r="E522" s="5">
        <v>32</v>
      </c>
      <c r="F522" s="4">
        <f>IFERROR(VLOOKUP(E522,العاملين!$A$1:$C$80,2,0),"")</f>
        <v>0</v>
      </c>
      <c r="G522" s="4">
        <f>IFERROR(VLOOKUP(Table1[[#This Row],[كود العامل]],العاملين!$A:$C,3,FALSE),"")</f>
        <v>0</v>
      </c>
      <c r="H522" s="5">
        <v>57</v>
      </c>
      <c r="I522" s="6" t="str">
        <f>IFERROR(VLOOKUP(Table1[[#This Row],[كود الصنف]],المنتجات!$D:$E,2,0),"")</f>
        <v/>
      </c>
      <c r="J522" s="6" t="str">
        <f>IFERROR(VLOOKUP(H522,المنتجات!$D:$G,4,0),"")</f>
        <v/>
      </c>
      <c r="K522" s="7">
        <v>425</v>
      </c>
      <c r="L522" s="7"/>
      <c r="M522" s="8" t="e">
        <f>IF(VLOOKUP(Table1[[#This Row],[كود الصنف]],المنتجات!$D:$K,8,0)=0,"",(VLOOKUP(Table1[[#This Row],[كود الصنف]],المنتجات!$D:$K,8,0)))</f>
        <v>#N/A</v>
      </c>
      <c r="N522" s="7">
        <f>IFERROR((Table1[[#This Row],[كمية الخامات بالكيلو]]/Table1[[#This Row],[وزن القطعة]])-Table1[[#This Row],[كمية الأنتاج بالقطعة]],0)</f>
        <v>0</v>
      </c>
      <c r="O522" s="9" t="s">
        <v>51</v>
      </c>
      <c r="P522" s="26">
        <f>IFERROR(VLOOKUP(Table1[[#This Row],[كود العامل]],العاملين!$A$1:$D$100,4,0),"")</f>
        <v>0</v>
      </c>
      <c r="Q522" s="5">
        <f>IF(Table1[[#This Row],[كود العامل]]&gt;0,60,"")</f>
        <v>60</v>
      </c>
      <c r="R522" s="10"/>
      <c r="S522" s="10"/>
      <c r="T522" s="10"/>
      <c r="U522" s="10"/>
      <c r="V522" s="10">
        <f t="shared" si="8"/>
        <v>60</v>
      </c>
      <c r="W522" s="10">
        <f>IFERROR(Table1[[#This Row],[اجمالى وقت التشغيل بالدقايق]]-Table1[[#This Row],[اجمالى وقت التوقف بالدقيقة]],"0")</f>
        <v>-60</v>
      </c>
      <c r="X522" s="11">
        <f>IFERROR((Table1[[#This Row],[كمية الأنتاج بالقطعة]]*Table1[[#This Row],[الزمن المعيارى لانتاج القطعة الواحدة بالدقيقة]])/W522,0%)</f>
        <v>0</v>
      </c>
      <c r="Y522" s="12"/>
      <c r="Z522" s="4"/>
      <c r="AA522" s="13">
        <f>IFERROR(Table1[[#This Row],[كمية الأنتاج بالقطعة]]/(Table1[[#This Row],[كمية الأنتاج بالقطعة]]+Z522+Y522),"")</f>
        <v>1</v>
      </c>
      <c r="AB522" s="4"/>
      <c r="AC522" s="51"/>
    </row>
    <row r="523" spans="1:29" s="20" customFormat="1" ht="15.75" hidden="1" customHeight="1">
      <c r="A523" s="50">
        <v>43535</v>
      </c>
      <c r="B523" s="3">
        <v>5280</v>
      </c>
      <c r="C523" s="4" t="str">
        <f>IFERROR(VLOOKUP(B523,المنتجات!$A:$B,2,0),"")</f>
        <v/>
      </c>
      <c r="D523" s="4" t="str">
        <f>IFERROR(VLOOKUP(B523,المنتجات!$A:$C,3,0),"")</f>
        <v/>
      </c>
      <c r="E523" s="5">
        <v>28</v>
      </c>
      <c r="F523" s="4">
        <f>IFERROR(VLOOKUP(E523,العاملين!$A$1:$C$80,2,0),"")</f>
        <v>0</v>
      </c>
      <c r="G523" s="4">
        <f>IFERROR(VLOOKUP(Table1[[#This Row],[كود العامل]],العاملين!$A:$C,3,FALSE),"")</f>
        <v>0</v>
      </c>
      <c r="H523" s="5">
        <v>57</v>
      </c>
      <c r="I523" s="6" t="str">
        <f>IFERROR(VLOOKUP(Table1[[#This Row],[كود الصنف]],المنتجات!$D:$E,2,0),"")</f>
        <v/>
      </c>
      <c r="J523" s="6" t="str">
        <f>IFERROR(VLOOKUP(H523,المنتجات!$D:$G,4,0),"")</f>
        <v/>
      </c>
      <c r="K523" s="7">
        <v>425</v>
      </c>
      <c r="L523" s="7"/>
      <c r="M523" s="8" t="e">
        <f>IF(VLOOKUP(Table1[[#This Row],[كود الصنف]],المنتجات!$D:$K,8,0)=0,"",(VLOOKUP(Table1[[#This Row],[كود الصنف]],المنتجات!$D:$K,8,0)))</f>
        <v>#N/A</v>
      </c>
      <c r="N523" s="7">
        <f>IFERROR((Table1[[#This Row],[كمية الخامات بالكيلو]]/Table1[[#This Row],[وزن القطعة]])-Table1[[#This Row],[كمية الأنتاج بالقطعة]],0)</f>
        <v>0</v>
      </c>
      <c r="O523" s="9" t="s">
        <v>51</v>
      </c>
      <c r="P523" s="26">
        <f>IFERROR(VLOOKUP(Table1[[#This Row],[كود العامل]],العاملين!$A$1:$D$100,4,0),"")</f>
        <v>0</v>
      </c>
      <c r="Q523" s="5">
        <f>IF(Table1[[#This Row],[كود العامل]]&gt;0,60,"")</f>
        <v>60</v>
      </c>
      <c r="R523" s="10"/>
      <c r="S523" s="10"/>
      <c r="T523" s="10"/>
      <c r="U523" s="10"/>
      <c r="V523" s="10">
        <f t="shared" si="8"/>
        <v>60</v>
      </c>
      <c r="W523" s="10">
        <f>IFERROR(Table1[[#This Row],[اجمالى وقت التشغيل بالدقايق]]-Table1[[#This Row],[اجمالى وقت التوقف بالدقيقة]],"0")</f>
        <v>-60</v>
      </c>
      <c r="X523" s="11">
        <f>IFERROR((Table1[[#This Row],[كمية الأنتاج بالقطعة]]*Table1[[#This Row],[الزمن المعيارى لانتاج القطعة الواحدة بالدقيقة]])/W523,0%)</f>
        <v>0</v>
      </c>
      <c r="Y523" s="12"/>
      <c r="Z523" s="4"/>
      <c r="AA523" s="13">
        <f>IFERROR(Table1[[#This Row],[كمية الأنتاج بالقطعة]]/(Table1[[#This Row],[كمية الأنتاج بالقطعة]]+Z523+Y523),"")</f>
        <v>1</v>
      </c>
      <c r="AB523" s="4"/>
      <c r="AC523" s="51"/>
    </row>
    <row r="524" spans="1:29" s="20" customFormat="1" ht="15.75" hidden="1" customHeight="1">
      <c r="A524" s="50">
        <v>43535</v>
      </c>
      <c r="B524" s="3">
        <v>5290</v>
      </c>
      <c r="C524" s="4" t="str">
        <f>IFERROR(VLOOKUP(B524,المنتجات!$A:$B,2,0),"")</f>
        <v/>
      </c>
      <c r="D524" s="4" t="str">
        <f>IFERROR(VLOOKUP(B524,المنتجات!$A:$C,3,0),"")</f>
        <v/>
      </c>
      <c r="E524" s="5">
        <v>36</v>
      </c>
      <c r="F524" s="4">
        <f>IFERROR(VLOOKUP(E524,العاملين!$A$1:$C$80,2,0),"")</f>
        <v>0</v>
      </c>
      <c r="G524" s="4">
        <f>IFERROR(VLOOKUP(Table1[[#This Row],[كود العامل]],العاملين!$A:$C,3,FALSE),"")</f>
        <v>0</v>
      </c>
      <c r="H524" s="5">
        <v>62</v>
      </c>
      <c r="I524" s="6" t="str">
        <f>IFERROR(VLOOKUP(Table1[[#This Row],[كود الصنف]],المنتجات!$D:$E,2,0),"")</f>
        <v/>
      </c>
      <c r="J524" s="6" t="str">
        <f>IFERROR(VLOOKUP(H524,المنتجات!$D:$G,4,0),"")</f>
        <v/>
      </c>
      <c r="K524" s="7">
        <v>1300</v>
      </c>
      <c r="L524" s="7"/>
      <c r="M524" s="8" t="e">
        <f>IF(VLOOKUP(Table1[[#This Row],[كود الصنف]],المنتجات!$D:$K,8,0)=0,"",(VLOOKUP(Table1[[#This Row],[كود الصنف]],المنتجات!$D:$K,8,0)))</f>
        <v>#N/A</v>
      </c>
      <c r="N524" s="7">
        <f>IFERROR((Table1[[#This Row],[كمية الخامات بالكيلو]]/Table1[[#This Row],[وزن القطعة]])-Table1[[#This Row],[كمية الأنتاج بالقطعة]],0)</f>
        <v>0</v>
      </c>
      <c r="O524" s="9" t="s">
        <v>51</v>
      </c>
      <c r="P524" s="26">
        <f>IFERROR(VLOOKUP(Table1[[#This Row],[كود العامل]],العاملين!$A$1:$D$100,4,0),"")</f>
        <v>0</v>
      </c>
      <c r="Q524" s="5">
        <f>IF(Table1[[#This Row],[كود العامل]]&gt;0,60,"")</f>
        <v>60</v>
      </c>
      <c r="R524" s="10"/>
      <c r="S524" s="10"/>
      <c r="T524" s="10"/>
      <c r="U524" s="10"/>
      <c r="V524" s="10">
        <f t="shared" si="8"/>
        <v>60</v>
      </c>
      <c r="W524" s="10">
        <f>IFERROR(Table1[[#This Row],[اجمالى وقت التشغيل بالدقايق]]-Table1[[#This Row],[اجمالى وقت التوقف بالدقيقة]],"0")</f>
        <v>-60</v>
      </c>
      <c r="X524" s="11">
        <f>IFERROR((Table1[[#This Row],[كمية الأنتاج بالقطعة]]*Table1[[#This Row],[الزمن المعيارى لانتاج القطعة الواحدة بالدقيقة]])/W524,0%)</f>
        <v>0</v>
      </c>
      <c r="Y524" s="12"/>
      <c r="Z524" s="4"/>
      <c r="AA524" s="13">
        <f>IFERROR(Table1[[#This Row],[كمية الأنتاج بالقطعة]]/(Table1[[#This Row],[كمية الأنتاج بالقطعة]]+Z524+Y524),"")</f>
        <v>1</v>
      </c>
      <c r="AB524" s="4"/>
      <c r="AC524" s="51"/>
    </row>
    <row r="525" spans="1:29" s="20" customFormat="1" ht="15.75" hidden="1" customHeight="1">
      <c r="A525" s="50">
        <v>43535</v>
      </c>
      <c r="B525" s="3">
        <v>5300</v>
      </c>
      <c r="C525" s="4" t="str">
        <f>IFERROR(VLOOKUP(B525,المنتجات!$A:$B,2,0),"")</f>
        <v/>
      </c>
      <c r="D525" s="4" t="str">
        <f>IFERROR(VLOOKUP(B525,المنتجات!$A:$C,3,0),"")</f>
        <v/>
      </c>
      <c r="E525" s="5">
        <v>39</v>
      </c>
      <c r="F525" s="4">
        <f>IFERROR(VLOOKUP(E525,العاملين!$A$1:$C$80,2,0),"")</f>
        <v>0</v>
      </c>
      <c r="G525" s="4">
        <f>IFERROR(VLOOKUP(Table1[[#This Row],[كود العامل]],العاملين!$A:$C,3,FALSE),"")</f>
        <v>0</v>
      </c>
      <c r="H525" s="5">
        <v>61</v>
      </c>
      <c r="I525" s="6" t="str">
        <f>IFERROR(VLOOKUP(Table1[[#This Row],[كود الصنف]],المنتجات!$D:$E,2,0),"")</f>
        <v/>
      </c>
      <c r="J525" s="6" t="str">
        <f>IFERROR(VLOOKUP(H525,المنتجات!$D:$G,4,0),"")</f>
        <v/>
      </c>
      <c r="K525" s="7">
        <v>800</v>
      </c>
      <c r="L525" s="7"/>
      <c r="M525" s="8" t="e">
        <f>IF(VLOOKUP(Table1[[#This Row],[كود الصنف]],المنتجات!$D:$K,8,0)=0,"",(VLOOKUP(Table1[[#This Row],[كود الصنف]],المنتجات!$D:$K,8,0)))</f>
        <v>#N/A</v>
      </c>
      <c r="N525" s="7">
        <f>IFERROR((Table1[[#This Row],[كمية الخامات بالكيلو]]/Table1[[#This Row],[وزن القطعة]])-Table1[[#This Row],[كمية الأنتاج بالقطعة]],0)</f>
        <v>0</v>
      </c>
      <c r="O525" s="9" t="s">
        <v>51</v>
      </c>
      <c r="P525" s="3">
        <v>300</v>
      </c>
      <c r="Q525" s="5">
        <v>30</v>
      </c>
      <c r="R525" s="10"/>
      <c r="S525" s="10">
        <v>5</v>
      </c>
      <c r="T525" s="10"/>
      <c r="U525" s="10"/>
      <c r="V525" s="10">
        <f t="shared" si="8"/>
        <v>35</v>
      </c>
      <c r="W525" s="10">
        <f>IFERROR(Table1[[#This Row],[اجمالى وقت التشغيل بالدقايق]]-Table1[[#This Row],[اجمالى وقت التوقف بالدقيقة]],"0")</f>
        <v>265</v>
      </c>
      <c r="X525" s="11">
        <f>IFERROR((Table1[[#This Row],[كمية الأنتاج بالقطعة]]*Table1[[#This Row],[الزمن المعيارى لانتاج القطعة الواحدة بالدقيقة]])/W525,0%)</f>
        <v>0</v>
      </c>
      <c r="Y525" s="12"/>
      <c r="Z525" s="4"/>
      <c r="AA525" s="13">
        <f>IFERROR(Table1[[#This Row],[كمية الأنتاج بالقطعة]]/(Table1[[#This Row],[كمية الأنتاج بالقطعة]]+Z525+Y525),"")</f>
        <v>1</v>
      </c>
      <c r="AB525" s="4"/>
      <c r="AC525" s="51"/>
    </row>
    <row r="526" spans="1:29" s="20" customFormat="1" ht="15.75" hidden="1" customHeight="1">
      <c r="A526" s="50">
        <v>43535</v>
      </c>
      <c r="B526" s="3">
        <v>5302</v>
      </c>
      <c r="C526" s="4" t="str">
        <f>IFERROR(VLOOKUP(B526,المنتجات!$A:$B,2,0),"")</f>
        <v/>
      </c>
      <c r="D526" s="4" t="str">
        <f>IFERROR(VLOOKUP(B526,المنتجات!$A:$C,3,0),"")</f>
        <v/>
      </c>
      <c r="E526" s="5">
        <v>2</v>
      </c>
      <c r="F526" s="4">
        <f>IFERROR(VLOOKUP(E526,العاملين!$A$1:$C$80,2,0),"")</f>
        <v>0</v>
      </c>
      <c r="G526" s="4">
        <f>IFERROR(VLOOKUP(Table1[[#This Row],[كود العامل]],العاملين!$A:$C,3,FALSE),"")</f>
        <v>0</v>
      </c>
      <c r="H526" s="5"/>
      <c r="I526" s="6" t="str">
        <f>IFERROR(VLOOKUP(Table1[[#This Row],[كود الصنف]],المنتجات!$D:$E,2,0),"")</f>
        <v/>
      </c>
      <c r="J526" s="6" t="str">
        <f>IFERROR(VLOOKUP(H526,المنتجات!$D:$G,4,0),"")</f>
        <v/>
      </c>
      <c r="K526" s="7">
        <v>0</v>
      </c>
      <c r="L526" s="7"/>
      <c r="M526" s="8" t="e">
        <f>IF(VLOOKUP(Table1[[#This Row],[كود الصنف]],المنتجات!$D:$K,8,0)=0,"",(VLOOKUP(Table1[[#This Row],[كود الصنف]],المنتجات!$D:$K,8,0)))</f>
        <v>#N/A</v>
      </c>
      <c r="N526" s="7">
        <f>IFERROR((Table1[[#This Row],[كمية الخامات بالكيلو]]/Table1[[#This Row],[وزن القطعة]])-Table1[[#This Row],[كمية الأنتاج بالقطعة]],0)</f>
        <v>0</v>
      </c>
      <c r="O526" s="9" t="s">
        <v>51</v>
      </c>
      <c r="P526" s="3"/>
      <c r="Q526" s="5"/>
      <c r="R526" s="10"/>
      <c r="S526" s="10"/>
      <c r="T526" s="10"/>
      <c r="U526" s="10"/>
      <c r="V526" s="10">
        <f t="shared" si="8"/>
        <v>0</v>
      </c>
      <c r="W526" s="10">
        <f>IFERROR(Table1[[#This Row],[اجمالى وقت التشغيل بالدقايق]]-Table1[[#This Row],[اجمالى وقت التوقف بالدقيقة]],"0")</f>
        <v>0</v>
      </c>
      <c r="X526" s="11">
        <f>IFERROR((Table1[[#This Row],[كمية الأنتاج بالقطعة]]*Table1[[#This Row],[الزمن المعيارى لانتاج القطعة الواحدة بالدقيقة]])/W526,0%)</f>
        <v>0</v>
      </c>
      <c r="Y526" s="12"/>
      <c r="Z526" s="4"/>
      <c r="AA526" s="13" t="str">
        <f>IFERROR(Table1[[#This Row],[كمية الأنتاج بالقطعة]]/(Table1[[#This Row],[كمية الأنتاج بالقطعة]]+Z526+Y526),"")</f>
        <v/>
      </c>
      <c r="AB526" s="4"/>
      <c r="AC526" s="51" t="s">
        <v>54</v>
      </c>
    </row>
    <row r="527" spans="1:29" s="20" customFormat="1" ht="15.75" hidden="1" customHeight="1">
      <c r="A527" s="50">
        <v>43535</v>
      </c>
      <c r="B527" s="3">
        <v>5360</v>
      </c>
      <c r="C527" s="4" t="str">
        <f>IFERROR(VLOOKUP(B527,المنتجات!$A:$B,2,0),"")</f>
        <v/>
      </c>
      <c r="D527" s="4" t="str">
        <f>IFERROR(VLOOKUP(B527,المنتجات!$A:$C,3,0),"")</f>
        <v/>
      </c>
      <c r="E527" s="5">
        <v>4</v>
      </c>
      <c r="F527" s="4">
        <f>IFERROR(VLOOKUP(E527,العاملين!$A$1:$C$80,2,0),"")</f>
        <v>0</v>
      </c>
      <c r="G527" s="4">
        <f>IFERROR(VLOOKUP(Table1[[#This Row],[كود العامل]],العاملين!$A:$C,3,FALSE),"")</f>
        <v>0</v>
      </c>
      <c r="H527" s="5">
        <v>79</v>
      </c>
      <c r="I527" s="6" t="str">
        <f>IFERROR(VLOOKUP(Table1[[#This Row],[كود الصنف]],المنتجات!$D:$E,2,0),"")</f>
        <v/>
      </c>
      <c r="J527" s="6" t="str">
        <f>IFERROR(VLOOKUP(H527,المنتجات!$D:$G,4,0),"")</f>
        <v/>
      </c>
      <c r="K527" s="7">
        <v>1344</v>
      </c>
      <c r="L527" s="7"/>
      <c r="M527" s="8" t="e">
        <f>IF(VLOOKUP(Table1[[#This Row],[كود الصنف]],المنتجات!$D:$K,8,0)=0,"",(VLOOKUP(Table1[[#This Row],[كود الصنف]],المنتجات!$D:$K,8,0)))</f>
        <v>#N/A</v>
      </c>
      <c r="N527" s="7">
        <f>IFERROR((Table1[[#This Row],[كمية الخامات بالكيلو]]/Table1[[#This Row],[وزن القطعة]])-Table1[[#This Row],[كمية الأنتاج بالقطعة]],0)</f>
        <v>0</v>
      </c>
      <c r="O527" s="9" t="s">
        <v>51</v>
      </c>
      <c r="P527" s="3">
        <v>100</v>
      </c>
      <c r="Q527" s="5">
        <v>30</v>
      </c>
      <c r="R527" s="10">
        <v>20</v>
      </c>
      <c r="S527" s="10">
        <v>10</v>
      </c>
      <c r="T527" s="10">
        <v>5</v>
      </c>
      <c r="U527" s="10"/>
      <c r="V527" s="10">
        <f t="shared" si="8"/>
        <v>65</v>
      </c>
      <c r="W527" s="10">
        <f>IFERROR(Table1[[#This Row],[اجمالى وقت التشغيل بالدقايق]]-Table1[[#This Row],[اجمالى وقت التوقف بالدقيقة]],"0")</f>
        <v>35</v>
      </c>
      <c r="X527" s="11">
        <f>IFERROR((Table1[[#This Row],[كمية الأنتاج بالقطعة]]*Table1[[#This Row],[الزمن المعيارى لانتاج القطعة الواحدة بالدقيقة]])/W527,0%)</f>
        <v>0</v>
      </c>
      <c r="Y527" s="12"/>
      <c r="Z527" s="4"/>
      <c r="AA527" s="13">
        <f>IFERROR(Table1[[#This Row],[كمية الأنتاج بالقطعة]]/(Table1[[#This Row],[كمية الأنتاج بالقطعة]]+Z527+Y527),"")</f>
        <v>1</v>
      </c>
      <c r="AB527" s="4" t="s">
        <v>104</v>
      </c>
      <c r="AC527" s="51"/>
    </row>
    <row r="528" spans="1:29" s="20" customFormat="1" ht="15.75" hidden="1" customHeight="1">
      <c r="A528" s="50">
        <v>43535</v>
      </c>
      <c r="B528" s="3">
        <v>5360</v>
      </c>
      <c r="C528" s="4" t="str">
        <f>IFERROR(VLOOKUP(B528,المنتجات!$A:$B,2,0),"")</f>
        <v/>
      </c>
      <c r="D528" s="4" t="str">
        <f>IFERROR(VLOOKUP(B528,المنتجات!$A:$C,3,0),"")</f>
        <v/>
      </c>
      <c r="E528" s="5">
        <v>51</v>
      </c>
      <c r="F528" s="4">
        <f>IFERROR(VLOOKUP(E528,العاملين!$A$1:$C$80,2,0),"")</f>
        <v>0</v>
      </c>
      <c r="G528" s="4">
        <f>IFERROR(VLOOKUP(Table1[[#This Row],[كود العامل]],العاملين!$A:$C,3,FALSE),"")</f>
        <v>0</v>
      </c>
      <c r="H528" s="5">
        <v>73</v>
      </c>
      <c r="I528" s="6" t="str">
        <f>IFERROR(VLOOKUP(Table1[[#This Row],[كود الصنف]],المنتجات!$D:$E,2,0),"")</f>
        <v/>
      </c>
      <c r="J528" s="6" t="str">
        <f>IFERROR(VLOOKUP(H528,المنتجات!$D:$G,4,0),"")</f>
        <v/>
      </c>
      <c r="K528" s="7">
        <v>2800</v>
      </c>
      <c r="L528" s="7"/>
      <c r="M528" s="8" t="e">
        <f>IF(VLOOKUP(Table1[[#This Row],[كود الصنف]],المنتجات!$D:$K,8,0)=0,"",(VLOOKUP(Table1[[#This Row],[كود الصنف]],المنتجات!$D:$K,8,0)))</f>
        <v>#N/A</v>
      </c>
      <c r="N528" s="7">
        <f>IFERROR((Table1[[#This Row],[كمية الخامات بالكيلو]]/Table1[[#This Row],[وزن القطعة]])-Table1[[#This Row],[كمية الأنتاج بالقطعة]],0)</f>
        <v>0</v>
      </c>
      <c r="O528" s="9" t="s">
        <v>51</v>
      </c>
      <c r="P528" s="3">
        <v>300</v>
      </c>
      <c r="Q528" s="5">
        <v>30</v>
      </c>
      <c r="R528" s="10">
        <v>20</v>
      </c>
      <c r="S528" s="10"/>
      <c r="T528" s="10"/>
      <c r="U528" s="10"/>
      <c r="V528" s="10">
        <f t="shared" si="8"/>
        <v>50</v>
      </c>
      <c r="W528" s="10">
        <f>IFERROR(Table1[[#This Row],[اجمالى وقت التشغيل بالدقايق]]-Table1[[#This Row],[اجمالى وقت التوقف بالدقيقة]],"0")</f>
        <v>250</v>
      </c>
      <c r="X528" s="11">
        <f>IFERROR((Table1[[#This Row],[كمية الأنتاج بالقطعة]]*Table1[[#This Row],[الزمن المعيارى لانتاج القطعة الواحدة بالدقيقة]])/W528,0%)</f>
        <v>0</v>
      </c>
      <c r="Y528" s="12"/>
      <c r="Z528" s="4"/>
      <c r="AA528" s="13">
        <f>IFERROR(Table1[[#This Row],[كمية الأنتاج بالقطعة]]/(Table1[[#This Row],[كمية الأنتاج بالقطعة]]+Z528+Y528),"")</f>
        <v>1</v>
      </c>
      <c r="AB528" s="4" t="s">
        <v>95</v>
      </c>
      <c r="AC528" s="51"/>
    </row>
    <row r="529" spans="1:29" s="20" customFormat="1" ht="15.75" hidden="1" customHeight="1">
      <c r="A529" s="50">
        <v>43535</v>
      </c>
      <c r="B529" s="3">
        <v>5360</v>
      </c>
      <c r="C529" s="4" t="str">
        <f>IFERROR(VLOOKUP(B529,المنتجات!$A:$B,2,0),"")</f>
        <v/>
      </c>
      <c r="D529" s="4" t="str">
        <f>IFERROR(VLOOKUP(B529,المنتجات!$A:$C,3,0),"")</f>
        <v/>
      </c>
      <c r="E529" s="5">
        <v>4</v>
      </c>
      <c r="F529" s="4">
        <f>IFERROR(VLOOKUP(E529,العاملين!$A$1:$C$80,2,0),"")</f>
        <v>0</v>
      </c>
      <c r="G529" s="4">
        <f>IFERROR(VLOOKUP(Table1[[#This Row],[كود العامل]],العاملين!$A:$C,3,FALSE),"")</f>
        <v>0</v>
      </c>
      <c r="H529" s="5">
        <v>73</v>
      </c>
      <c r="I529" s="6" t="str">
        <f>IFERROR(VLOOKUP(Table1[[#This Row],[كود الصنف]],المنتجات!$D:$E,2,0),"")</f>
        <v/>
      </c>
      <c r="J529" s="6" t="str">
        <f>IFERROR(VLOOKUP(H529,المنتجات!$D:$G,4,0),"")</f>
        <v/>
      </c>
      <c r="K529" s="7">
        <v>2800</v>
      </c>
      <c r="L529" s="7"/>
      <c r="M529" s="8" t="e">
        <f>IF(VLOOKUP(Table1[[#This Row],[كود الصنف]],المنتجات!$D:$K,8,0)=0,"",(VLOOKUP(Table1[[#This Row],[كود الصنف]],المنتجات!$D:$K,8,0)))</f>
        <v>#N/A</v>
      </c>
      <c r="N529" s="7">
        <f>IFERROR((Table1[[#This Row],[كمية الخامات بالكيلو]]/Table1[[#This Row],[وزن القطعة]])-Table1[[#This Row],[كمية الأنتاج بالقطعة]],0)</f>
        <v>0</v>
      </c>
      <c r="O529" s="9" t="s">
        <v>51</v>
      </c>
      <c r="P529" s="3">
        <v>500</v>
      </c>
      <c r="Q529" s="5">
        <v>30</v>
      </c>
      <c r="R529" s="10">
        <v>20</v>
      </c>
      <c r="S529" s="10"/>
      <c r="T529" s="10"/>
      <c r="U529" s="10"/>
      <c r="V529" s="10">
        <f t="shared" si="8"/>
        <v>50</v>
      </c>
      <c r="W529" s="10">
        <f>IFERROR(Table1[[#This Row],[اجمالى وقت التشغيل بالدقايق]]-Table1[[#This Row],[اجمالى وقت التوقف بالدقيقة]],"0")</f>
        <v>450</v>
      </c>
      <c r="X529" s="11">
        <f>IFERROR((Table1[[#This Row],[كمية الأنتاج بالقطعة]]*Table1[[#This Row],[الزمن المعيارى لانتاج القطعة الواحدة بالدقيقة]])/W529,0%)</f>
        <v>0</v>
      </c>
      <c r="Y529" s="12"/>
      <c r="Z529" s="4"/>
      <c r="AA529" s="13">
        <f>IFERROR(Table1[[#This Row],[كمية الأنتاج بالقطعة]]/(Table1[[#This Row],[كمية الأنتاج بالقطعة]]+Z529+Y529),"")</f>
        <v>1</v>
      </c>
      <c r="AB529" s="4" t="s">
        <v>104</v>
      </c>
      <c r="AC529" s="51"/>
    </row>
    <row r="530" spans="1:29" s="20" customFormat="1" ht="15.75" hidden="1" customHeight="1">
      <c r="A530" s="50">
        <v>43535</v>
      </c>
      <c r="B530" s="3">
        <v>5360</v>
      </c>
      <c r="C530" s="4" t="str">
        <f>IFERROR(VLOOKUP(B530,المنتجات!$A:$B,2,0),"")</f>
        <v/>
      </c>
      <c r="D530" s="4" t="str">
        <f>IFERROR(VLOOKUP(B530,المنتجات!$A:$C,3,0),"")</f>
        <v/>
      </c>
      <c r="E530" s="5">
        <v>51</v>
      </c>
      <c r="F530" s="4">
        <f>IFERROR(VLOOKUP(E530,العاملين!$A$1:$C$80,2,0),"")</f>
        <v>0</v>
      </c>
      <c r="G530" s="4">
        <f>IFERROR(VLOOKUP(Table1[[#This Row],[كود العامل]],العاملين!$A:$C,3,FALSE),"")</f>
        <v>0</v>
      </c>
      <c r="H530" s="5">
        <v>79</v>
      </c>
      <c r="I530" s="6" t="str">
        <f>IFERROR(VLOOKUP(Table1[[#This Row],[كود الصنف]],المنتجات!$D:$E,2,0),"")</f>
        <v/>
      </c>
      <c r="J530" s="6" t="str">
        <f>IFERROR(VLOOKUP(H530,المنتجات!$D:$G,4,0),"")</f>
        <v/>
      </c>
      <c r="K530" s="7">
        <v>1344</v>
      </c>
      <c r="L530" s="7"/>
      <c r="M530" s="8" t="e">
        <f>IF(VLOOKUP(Table1[[#This Row],[كود الصنف]],المنتجات!$D:$K,8,0)=0,"",(VLOOKUP(Table1[[#This Row],[كود الصنف]],المنتجات!$D:$K,8,0)))</f>
        <v>#N/A</v>
      </c>
      <c r="N530" s="7">
        <f>IFERROR((Table1[[#This Row],[كمية الخامات بالكيلو]]/Table1[[#This Row],[وزن القطعة]])-Table1[[#This Row],[كمية الأنتاج بالقطعة]],0)</f>
        <v>0</v>
      </c>
      <c r="O530" s="9" t="s">
        <v>51</v>
      </c>
      <c r="P530" s="3">
        <v>300</v>
      </c>
      <c r="Q530" s="5">
        <v>30</v>
      </c>
      <c r="R530" s="10">
        <v>20</v>
      </c>
      <c r="S530" s="10">
        <v>10</v>
      </c>
      <c r="T530" s="10">
        <v>5</v>
      </c>
      <c r="U530" s="10"/>
      <c r="V530" s="10">
        <f t="shared" si="8"/>
        <v>65</v>
      </c>
      <c r="W530" s="10">
        <f>IFERROR(Table1[[#This Row],[اجمالى وقت التشغيل بالدقايق]]-Table1[[#This Row],[اجمالى وقت التوقف بالدقيقة]],"0")</f>
        <v>235</v>
      </c>
      <c r="X530" s="11">
        <f>IFERROR((Table1[[#This Row],[كمية الأنتاج بالقطعة]]*Table1[[#This Row],[الزمن المعيارى لانتاج القطعة الواحدة بالدقيقة]])/W530,0%)</f>
        <v>0</v>
      </c>
      <c r="Y530" s="12"/>
      <c r="Z530" s="4"/>
      <c r="AA530" s="13">
        <f>IFERROR(Table1[[#This Row],[كمية الأنتاج بالقطعة]]/(Table1[[#This Row],[كمية الأنتاج بالقطعة]]+Z530+Y530),"")</f>
        <v>1</v>
      </c>
      <c r="AB530" s="4" t="s">
        <v>104</v>
      </c>
      <c r="AC530" s="51"/>
    </row>
    <row r="531" spans="1:29" ht="15.75" hidden="1" customHeight="1">
      <c r="A531" s="50">
        <v>43535</v>
      </c>
      <c r="B531" s="3">
        <v>5361</v>
      </c>
      <c r="C531" s="4" t="str">
        <f>IFERROR(VLOOKUP(B531,المنتجات!$A:$B,2,0),"")</f>
        <v/>
      </c>
      <c r="D531" s="4" t="str">
        <f>IFERROR(VLOOKUP(B531,المنتجات!$A:$C,3,0),"")</f>
        <v/>
      </c>
      <c r="E531" s="5">
        <v>7</v>
      </c>
      <c r="F531" s="4">
        <f>IFERROR(VLOOKUP(E531,العاملين!$A$1:$C$80,2,0),"")</f>
        <v>0</v>
      </c>
      <c r="G531" s="4">
        <f>IFERROR(VLOOKUP(Table1[[#This Row],[كود العامل]],العاملين!$A:$C,3,FALSE),"")</f>
        <v>0</v>
      </c>
      <c r="H531" s="5">
        <v>95</v>
      </c>
      <c r="I531" s="6" t="str">
        <f>IFERROR(VLOOKUP(Table1[[#This Row],[كود الصنف]],المنتجات!$D:$E,2,0),"")</f>
        <v/>
      </c>
      <c r="J531" s="6" t="str">
        <f>IFERROR(VLOOKUP(H531,المنتجات!$D:$G,4,0),"")</f>
        <v/>
      </c>
      <c r="K531" s="7">
        <v>2500</v>
      </c>
      <c r="L531" s="7"/>
      <c r="M531" s="8" t="e">
        <f>IF(VLOOKUP(Table1[[#This Row],[كود الصنف]],المنتجات!$D:$K,8,0)=0,"",(VLOOKUP(Table1[[#This Row],[كود الصنف]],المنتجات!$D:$K,8,0)))</f>
        <v>#N/A</v>
      </c>
      <c r="N531" s="7">
        <f>IFERROR((Table1[[#This Row],[كمية الخامات بالكيلو]]/Table1[[#This Row],[وزن القطعة]])-Table1[[#This Row],[كمية الأنتاج بالقطعة]],0)</f>
        <v>0</v>
      </c>
      <c r="O531" s="9" t="s">
        <v>51</v>
      </c>
      <c r="P531" s="3">
        <v>300</v>
      </c>
      <c r="Q531" s="5">
        <v>30</v>
      </c>
      <c r="R531" s="10"/>
      <c r="S531" s="10"/>
      <c r="T531" s="10"/>
      <c r="U531" s="10"/>
      <c r="V531" s="10">
        <f t="shared" si="8"/>
        <v>30</v>
      </c>
      <c r="W531" s="10">
        <f>IFERROR(Table1[[#This Row],[اجمالى وقت التشغيل بالدقايق]]-Table1[[#This Row],[اجمالى وقت التوقف بالدقيقة]],"0")</f>
        <v>270</v>
      </c>
      <c r="X531" s="11">
        <f>IFERROR((Table1[[#This Row],[كمية الأنتاج بالقطعة]]*Table1[[#This Row],[الزمن المعيارى لانتاج القطعة الواحدة بالدقيقة]])/W531,0%)</f>
        <v>0</v>
      </c>
      <c r="Y531" s="12"/>
      <c r="Z531" s="4"/>
      <c r="AA531" s="13">
        <f>IFERROR(Table1[[#This Row],[كمية الأنتاج بالقطعة]]/(Table1[[#This Row],[كمية الأنتاج بالقطعة]]+Z531+Y531),"")</f>
        <v>1</v>
      </c>
      <c r="AB531" s="4"/>
      <c r="AC531" s="51"/>
    </row>
    <row r="532" spans="1:29" ht="15.75" hidden="1" customHeight="1">
      <c r="A532" s="50">
        <v>43535</v>
      </c>
      <c r="B532" s="3">
        <v>5361</v>
      </c>
      <c r="C532" s="4" t="str">
        <f>IFERROR(VLOOKUP(B532,المنتجات!$A:$B,2,0),"")</f>
        <v/>
      </c>
      <c r="D532" s="4" t="str">
        <f>IFERROR(VLOOKUP(B532,المنتجات!$A:$C,3,0),"")</f>
        <v/>
      </c>
      <c r="E532" s="5">
        <v>7</v>
      </c>
      <c r="F532" s="4">
        <f>IFERROR(VLOOKUP(E532,العاملين!$A$1:$C$80,2,0),"")</f>
        <v>0</v>
      </c>
      <c r="G532" s="4">
        <f>IFERROR(VLOOKUP(Table1[[#This Row],[كود العامل]],العاملين!$A:$C,3,FALSE),"")</f>
        <v>0</v>
      </c>
      <c r="H532" s="5">
        <v>87</v>
      </c>
      <c r="I532" s="6" t="str">
        <f>IFERROR(VLOOKUP(Table1[[#This Row],[كود الصنف]],المنتجات!$D:$E,2,0),"")</f>
        <v/>
      </c>
      <c r="J532" s="6" t="str">
        <f>IFERROR(VLOOKUP(H532,المنتجات!$D:$G,4,0),"")</f>
        <v/>
      </c>
      <c r="K532" s="7">
        <v>4000</v>
      </c>
      <c r="L532" s="7"/>
      <c r="M532" s="8" t="e">
        <f>IF(VLOOKUP(Table1[[#This Row],[كود الصنف]],المنتجات!$D:$K,8,0)=0,"",(VLOOKUP(Table1[[#This Row],[كود الصنف]],المنتجات!$D:$K,8,0)))</f>
        <v>#N/A</v>
      </c>
      <c r="N532" s="7">
        <f>IFERROR((Table1[[#This Row],[كمية الخامات بالكيلو]]/Table1[[#This Row],[وزن القطعة]])-Table1[[#This Row],[كمية الأنتاج بالقطعة]],0)</f>
        <v>0</v>
      </c>
      <c r="O532" s="9" t="s">
        <v>51</v>
      </c>
      <c r="P532" s="3">
        <v>300</v>
      </c>
      <c r="Q532" s="5">
        <v>30</v>
      </c>
      <c r="R532" s="10">
        <v>20</v>
      </c>
      <c r="S532" s="10">
        <v>10</v>
      </c>
      <c r="T532" s="10">
        <v>5</v>
      </c>
      <c r="U532" s="10"/>
      <c r="V532" s="10">
        <f t="shared" si="8"/>
        <v>65</v>
      </c>
      <c r="W532" s="10">
        <f>IFERROR(Table1[[#This Row],[اجمالى وقت التشغيل بالدقايق]]-Table1[[#This Row],[اجمالى وقت التوقف بالدقيقة]],"0")</f>
        <v>235</v>
      </c>
      <c r="X532" s="11">
        <f>IFERROR((Table1[[#This Row],[كمية الأنتاج بالقطعة]]*Table1[[#This Row],[الزمن المعيارى لانتاج القطعة الواحدة بالدقيقة]])/W532,0%)</f>
        <v>0</v>
      </c>
      <c r="Y532" s="12"/>
      <c r="Z532" s="4"/>
      <c r="AA532" s="13">
        <f>IFERROR(Table1[[#This Row],[كمية الأنتاج بالقطعة]]/(Table1[[#This Row],[كمية الأنتاج بالقطعة]]+Z532+Y532),"")</f>
        <v>1</v>
      </c>
      <c r="AB532" s="4" t="s">
        <v>104</v>
      </c>
      <c r="AC532" s="51"/>
    </row>
    <row r="533" spans="1:29" ht="15.75" hidden="1" customHeight="1">
      <c r="A533" s="50">
        <v>43535</v>
      </c>
      <c r="B533" s="3">
        <v>5361</v>
      </c>
      <c r="C533" s="4" t="str">
        <f>IFERROR(VLOOKUP(B533,المنتجات!$A:$B,2,0),"")</f>
        <v/>
      </c>
      <c r="D533" s="4" t="str">
        <f>IFERROR(VLOOKUP(B533,المنتجات!$A:$C,3,0),"")</f>
        <v/>
      </c>
      <c r="E533" s="5">
        <v>3</v>
      </c>
      <c r="F533" s="4">
        <f>IFERROR(VLOOKUP(E533,العاملين!$A$1:$C$80,2,0),"")</f>
        <v>0</v>
      </c>
      <c r="G533" s="4">
        <f>IFERROR(VLOOKUP(Table1[[#This Row],[كود العامل]],العاملين!$A:$C,3,FALSE),"")</f>
        <v>0</v>
      </c>
      <c r="H533" s="5">
        <v>95</v>
      </c>
      <c r="I533" s="6" t="str">
        <f>IFERROR(VLOOKUP(Table1[[#This Row],[كود الصنف]],المنتجات!$D:$E,2,0),"")</f>
        <v/>
      </c>
      <c r="J533" s="6" t="str">
        <f>IFERROR(VLOOKUP(H533,المنتجات!$D:$G,4,0),"")</f>
        <v/>
      </c>
      <c r="K533" s="7">
        <v>2500</v>
      </c>
      <c r="L533" s="7"/>
      <c r="M533" s="8" t="e">
        <f>IF(VLOOKUP(Table1[[#This Row],[كود الصنف]],المنتجات!$D:$K,8,0)=0,"",(VLOOKUP(Table1[[#This Row],[كود الصنف]],المنتجات!$D:$K,8,0)))</f>
        <v>#N/A</v>
      </c>
      <c r="N533" s="7">
        <f>IFERROR((Table1[[#This Row],[كمية الخامات بالكيلو]]/Table1[[#This Row],[وزن القطعة]])-Table1[[#This Row],[كمية الأنتاج بالقطعة]],0)</f>
        <v>0</v>
      </c>
      <c r="O533" s="9" t="s">
        <v>51</v>
      </c>
      <c r="P533" s="3">
        <v>300</v>
      </c>
      <c r="Q533" s="5">
        <v>30</v>
      </c>
      <c r="R533" s="10"/>
      <c r="S533" s="10">
        <v>10</v>
      </c>
      <c r="T533" s="10">
        <v>10</v>
      </c>
      <c r="U533" s="10"/>
      <c r="V533" s="10">
        <f t="shared" si="8"/>
        <v>50</v>
      </c>
      <c r="W533" s="10">
        <f>IFERROR(Table1[[#This Row],[اجمالى وقت التشغيل بالدقايق]]-Table1[[#This Row],[اجمالى وقت التوقف بالدقيقة]],"0")</f>
        <v>250</v>
      </c>
      <c r="X533" s="11">
        <f>IFERROR((Table1[[#This Row],[كمية الأنتاج بالقطعة]]*Table1[[#This Row],[الزمن المعيارى لانتاج القطعة الواحدة بالدقيقة]])/W533,0%)</f>
        <v>0</v>
      </c>
      <c r="Y533" s="12"/>
      <c r="Z533" s="4"/>
      <c r="AA533" s="13">
        <f>IFERROR(Table1[[#This Row],[كمية الأنتاج بالقطعة]]/(Table1[[#This Row],[كمية الأنتاج بالقطعة]]+Z533+Y533),"")</f>
        <v>1</v>
      </c>
      <c r="AB533" s="4"/>
      <c r="AC533" s="51"/>
    </row>
    <row r="534" spans="1:29" ht="15.75" hidden="1" customHeight="1">
      <c r="A534" s="50">
        <v>43535</v>
      </c>
      <c r="B534" s="3">
        <v>5361</v>
      </c>
      <c r="C534" s="4" t="str">
        <f>IFERROR(VLOOKUP(B534,المنتجات!$A:$B,2,0),"")</f>
        <v/>
      </c>
      <c r="D534" s="4" t="str">
        <f>IFERROR(VLOOKUP(B534,المنتجات!$A:$C,3,0),"")</f>
        <v/>
      </c>
      <c r="E534" s="5">
        <v>48</v>
      </c>
      <c r="F534" s="4">
        <f>IFERROR(VLOOKUP(E534,العاملين!$A$1:$C$80,2,0),"")</f>
        <v>0</v>
      </c>
      <c r="G534" s="4">
        <f>IFERROR(VLOOKUP(Table1[[#This Row],[كود العامل]],العاملين!$A:$C,3,FALSE),"")</f>
        <v>0</v>
      </c>
      <c r="H534" s="5">
        <v>95</v>
      </c>
      <c r="I534" s="6" t="str">
        <f>IFERROR(VLOOKUP(Table1[[#This Row],[كود الصنف]],المنتجات!$D:$E,2,0),"")</f>
        <v/>
      </c>
      <c r="J534" s="6" t="str">
        <f>IFERROR(VLOOKUP(H534,المنتجات!$D:$G,4,0),"")</f>
        <v/>
      </c>
      <c r="K534" s="7">
        <v>2500</v>
      </c>
      <c r="L534" s="7"/>
      <c r="M534" s="8" t="e">
        <f>IF(VLOOKUP(Table1[[#This Row],[كود الصنف]],المنتجات!$D:$K,8,0)=0,"",(VLOOKUP(Table1[[#This Row],[كود الصنف]],المنتجات!$D:$K,8,0)))</f>
        <v>#N/A</v>
      </c>
      <c r="N534" s="7">
        <f>IFERROR((Table1[[#This Row],[كمية الخامات بالكيلو]]/Table1[[#This Row],[وزن القطعة]])-Table1[[#This Row],[كمية الأنتاج بالقطعة]],0)</f>
        <v>0</v>
      </c>
      <c r="O534" s="9" t="s">
        <v>51</v>
      </c>
      <c r="P534" s="3">
        <v>300</v>
      </c>
      <c r="Q534" s="5">
        <v>30</v>
      </c>
      <c r="R534" s="10"/>
      <c r="S534" s="10">
        <v>10</v>
      </c>
      <c r="T534" s="10">
        <v>5</v>
      </c>
      <c r="U534" s="10"/>
      <c r="V534" s="10">
        <f t="shared" si="8"/>
        <v>45</v>
      </c>
      <c r="W534" s="10">
        <f>IFERROR(Table1[[#This Row],[اجمالى وقت التشغيل بالدقايق]]-Table1[[#This Row],[اجمالى وقت التوقف بالدقيقة]],"0")</f>
        <v>255</v>
      </c>
      <c r="X534" s="11">
        <f>IFERROR((Table1[[#This Row],[كمية الأنتاج بالقطعة]]*Table1[[#This Row],[الزمن المعيارى لانتاج القطعة الواحدة بالدقيقة]])/W534,0%)</f>
        <v>0</v>
      </c>
      <c r="Y534" s="12"/>
      <c r="Z534" s="4"/>
      <c r="AA534" s="13">
        <f>IFERROR(Table1[[#This Row],[كمية الأنتاج بالقطعة]]/(Table1[[#This Row],[كمية الأنتاج بالقطعة]]+Z534+Y534),"")</f>
        <v>1</v>
      </c>
      <c r="AB534" s="4"/>
      <c r="AC534" s="51"/>
    </row>
    <row r="535" spans="1:29" ht="15.75" hidden="1" customHeight="1">
      <c r="A535" s="50">
        <v>43535</v>
      </c>
      <c r="B535" s="3">
        <v>5361</v>
      </c>
      <c r="C535" s="4" t="str">
        <f>IFERROR(VLOOKUP(B535,المنتجات!$A:$B,2,0),"")</f>
        <v/>
      </c>
      <c r="D535" s="4" t="str">
        <f>IFERROR(VLOOKUP(B535,المنتجات!$A:$C,3,0),"")</f>
        <v/>
      </c>
      <c r="E535" s="5">
        <v>3</v>
      </c>
      <c r="F535" s="4">
        <f>IFERROR(VLOOKUP(E535,العاملين!$A$1:$C$80,2,0),"")</f>
        <v>0</v>
      </c>
      <c r="G535" s="4">
        <f>IFERROR(VLOOKUP(Table1[[#This Row],[كود العامل]],العاملين!$A:$C,3,FALSE),"")</f>
        <v>0</v>
      </c>
      <c r="H535" s="5">
        <v>87</v>
      </c>
      <c r="I535" s="6" t="str">
        <f>IFERROR(VLOOKUP(Table1[[#This Row],[كود الصنف]],المنتجات!$D:$E,2,0),"")</f>
        <v/>
      </c>
      <c r="J535" s="6" t="str">
        <f>IFERROR(VLOOKUP(H535,المنتجات!$D:$G,4,0),"")</f>
        <v/>
      </c>
      <c r="K535" s="7">
        <v>4000</v>
      </c>
      <c r="L535" s="7"/>
      <c r="M535" s="8" t="e">
        <f>IF(VLOOKUP(Table1[[#This Row],[كود الصنف]],المنتجات!$D:$K,8,0)=0,"",(VLOOKUP(Table1[[#This Row],[كود الصنف]],المنتجات!$D:$K,8,0)))</f>
        <v>#N/A</v>
      </c>
      <c r="N535" s="7">
        <f>IFERROR((Table1[[#This Row],[كمية الخامات بالكيلو]]/Table1[[#This Row],[وزن القطعة]])-Table1[[#This Row],[كمية الأنتاج بالقطعة]],0)</f>
        <v>0</v>
      </c>
      <c r="O535" s="9" t="s">
        <v>51</v>
      </c>
      <c r="P535" s="3">
        <v>300</v>
      </c>
      <c r="Q535" s="5">
        <v>30</v>
      </c>
      <c r="R535" s="10">
        <v>20</v>
      </c>
      <c r="S535" s="10"/>
      <c r="T535" s="10"/>
      <c r="U535" s="10"/>
      <c r="V535" s="10">
        <f t="shared" si="8"/>
        <v>50</v>
      </c>
      <c r="W535" s="10">
        <f>IFERROR(Table1[[#This Row],[اجمالى وقت التشغيل بالدقايق]]-Table1[[#This Row],[اجمالى وقت التوقف بالدقيقة]],"0")</f>
        <v>250</v>
      </c>
      <c r="X535" s="11">
        <f>IFERROR((Table1[[#This Row],[كمية الأنتاج بالقطعة]]*Table1[[#This Row],[الزمن المعيارى لانتاج القطعة الواحدة بالدقيقة]])/W535,0%)</f>
        <v>0</v>
      </c>
      <c r="Y535" s="12"/>
      <c r="Z535" s="4"/>
      <c r="AA535" s="13">
        <f>IFERROR(Table1[[#This Row],[كمية الأنتاج بالقطعة]]/(Table1[[#This Row],[كمية الأنتاج بالقطعة]]+Z535+Y535),"")</f>
        <v>1</v>
      </c>
      <c r="AB535" s="4" t="s">
        <v>104</v>
      </c>
      <c r="AC535" s="51"/>
    </row>
    <row r="536" spans="1:29" ht="15.75" hidden="1" customHeight="1">
      <c r="A536" s="50">
        <v>43535</v>
      </c>
      <c r="B536" s="3">
        <v>5361</v>
      </c>
      <c r="C536" s="4" t="str">
        <f>IFERROR(VLOOKUP(B536,المنتجات!$A:$B,2,0),"")</f>
        <v/>
      </c>
      <c r="D536" s="4" t="str">
        <f>IFERROR(VLOOKUP(B536,المنتجات!$A:$C,3,0),"")</f>
        <v/>
      </c>
      <c r="E536" s="5">
        <v>48</v>
      </c>
      <c r="F536" s="4">
        <f>IFERROR(VLOOKUP(E536,العاملين!$A$1:$C$80,2,0),"")</f>
        <v>0</v>
      </c>
      <c r="G536" s="4">
        <f>IFERROR(VLOOKUP(Table1[[#This Row],[كود العامل]],العاملين!$A:$C,3,FALSE),"")</f>
        <v>0</v>
      </c>
      <c r="H536" s="5">
        <v>87</v>
      </c>
      <c r="I536" s="6" t="str">
        <f>IFERROR(VLOOKUP(Table1[[#This Row],[كود الصنف]],المنتجات!$D:$E,2,0),"")</f>
        <v/>
      </c>
      <c r="J536" s="6" t="str">
        <f>IFERROR(VLOOKUP(H536,المنتجات!$D:$G,4,0),"")</f>
        <v/>
      </c>
      <c r="K536" s="7">
        <v>4000</v>
      </c>
      <c r="L536" s="7"/>
      <c r="M536" s="8" t="e">
        <f>IF(VLOOKUP(Table1[[#This Row],[كود الصنف]],المنتجات!$D:$K,8,0)=0,"",(VLOOKUP(Table1[[#This Row],[كود الصنف]],المنتجات!$D:$K,8,0)))</f>
        <v>#N/A</v>
      </c>
      <c r="N536" s="7">
        <f>IFERROR((Table1[[#This Row],[كمية الخامات بالكيلو]]/Table1[[#This Row],[وزن القطعة]])-Table1[[#This Row],[كمية الأنتاج بالقطعة]],0)</f>
        <v>0</v>
      </c>
      <c r="O536" s="9" t="s">
        <v>51</v>
      </c>
      <c r="P536" s="3">
        <v>300</v>
      </c>
      <c r="Q536" s="5">
        <v>30</v>
      </c>
      <c r="R536" s="10">
        <v>20</v>
      </c>
      <c r="S536" s="10"/>
      <c r="T536" s="10"/>
      <c r="U536" s="10"/>
      <c r="V536" s="10">
        <f t="shared" si="8"/>
        <v>50</v>
      </c>
      <c r="W536" s="10">
        <f>IFERROR(Table1[[#This Row],[اجمالى وقت التشغيل بالدقايق]]-Table1[[#This Row],[اجمالى وقت التوقف بالدقيقة]],"0")</f>
        <v>250</v>
      </c>
      <c r="X536" s="11">
        <f>IFERROR((Table1[[#This Row],[كمية الأنتاج بالقطعة]]*Table1[[#This Row],[الزمن المعيارى لانتاج القطعة الواحدة بالدقيقة]])/W536,0%)</f>
        <v>0</v>
      </c>
      <c r="Y536" s="12"/>
      <c r="Z536" s="4"/>
      <c r="AA536" s="13">
        <f>IFERROR(Table1[[#This Row],[كمية الأنتاج بالقطعة]]/(Table1[[#This Row],[كمية الأنتاج بالقطعة]]+Z536+Y536),"")</f>
        <v>1</v>
      </c>
      <c r="AB536" s="4" t="s">
        <v>104</v>
      </c>
      <c r="AC536" s="51"/>
    </row>
    <row r="537" spans="1:29" ht="15.75" hidden="1" customHeight="1">
      <c r="A537" s="50">
        <v>43535</v>
      </c>
      <c r="B537" s="3">
        <v>5380</v>
      </c>
      <c r="C537" s="4" t="str">
        <f>IFERROR(VLOOKUP(B537,المنتجات!$A:$B,2,0),"")</f>
        <v/>
      </c>
      <c r="D537" s="4" t="str">
        <f>IFERROR(VLOOKUP(B537,المنتجات!$A:$C,3,0),"")</f>
        <v/>
      </c>
      <c r="E537" s="5">
        <v>27</v>
      </c>
      <c r="F537" s="4">
        <f>IFERROR(VLOOKUP(E537,العاملين!$A$1:$C$80,2,0),"")</f>
        <v>0</v>
      </c>
      <c r="G537" s="4">
        <f>IFERROR(VLOOKUP(Table1[[#This Row],[كود العامل]],العاملين!$A:$C,3,FALSE),"")</f>
        <v>0</v>
      </c>
      <c r="H537" s="5">
        <v>106</v>
      </c>
      <c r="I537" s="6" t="str">
        <f>IFERROR(VLOOKUP(Table1[[#This Row],[كود الصنف]],المنتجات!$D:$E,2,0),"")</f>
        <v/>
      </c>
      <c r="J537" s="6" t="str">
        <f>IFERROR(VLOOKUP(H537,المنتجات!$D:$G,4,0),"")</f>
        <v/>
      </c>
      <c r="K537" s="7">
        <v>3800</v>
      </c>
      <c r="L537" s="7"/>
      <c r="M537" s="8" t="e">
        <f>IF(VLOOKUP(Table1[[#This Row],[كود الصنف]],المنتجات!$D:$K,8,0)=0,"",(VLOOKUP(Table1[[#This Row],[كود الصنف]],المنتجات!$D:$K,8,0)))</f>
        <v>#N/A</v>
      </c>
      <c r="N537" s="7">
        <f>IFERROR((Table1[[#This Row],[كمية الخامات بالكيلو]]/Table1[[#This Row],[وزن القطعة]])-Table1[[#This Row],[كمية الأنتاج بالقطعة]],0)</f>
        <v>0</v>
      </c>
      <c r="O537" s="9" t="s">
        <v>51</v>
      </c>
      <c r="P537" s="3">
        <v>200</v>
      </c>
      <c r="Q537" s="5">
        <v>20</v>
      </c>
      <c r="R537" s="10"/>
      <c r="S537" s="10">
        <v>10</v>
      </c>
      <c r="T537" s="10">
        <v>10</v>
      </c>
      <c r="U537" s="10"/>
      <c r="V537" s="10">
        <f t="shared" si="8"/>
        <v>40</v>
      </c>
      <c r="W537" s="10">
        <f>IFERROR(Table1[[#This Row],[اجمالى وقت التشغيل بالدقايق]]-Table1[[#This Row],[اجمالى وقت التوقف بالدقيقة]],"0")</f>
        <v>160</v>
      </c>
      <c r="X537" s="11">
        <f>IFERROR((Table1[[#This Row],[كمية الأنتاج بالقطعة]]*Table1[[#This Row],[الزمن المعيارى لانتاج القطعة الواحدة بالدقيقة]])/W537,0%)</f>
        <v>0</v>
      </c>
      <c r="Y537" s="12"/>
      <c r="Z537" s="4"/>
      <c r="AA537" s="13">
        <f>IFERROR(Table1[[#This Row],[كمية الأنتاج بالقطعة]]/(Table1[[#This Row],[كمية الأنتاج بالقطعة]]+Z537+Y537),"")</f>
        <v>1</v>
      </c>
      <c r="AB537" s="4"/>
      <c r="AC537" s="51"/>
    </row>
    <row r="538" spans="1:29" ht="15.75" hidden="1" customHeight="1">
      <c r="A538" s="50">
        <v>43535</v>
      </c>
      <c r="B538" s="3">
        <v>5380</v>
      </c>
      <c r="C538" s="4" t="str">
        <f>IFERROR(VLOOKUP(B538,المنتجات!$A:$B,2,0),"")</f>
        <v/>
      </c>
      <c r="D538" s="4" t="str">
        <f>IFERROR(VLOOKUP(B538,المنتجات!$A:$C,3,0),"")</f>
        <v/>
      </c>
      <c r="E538" s="5">
        <v>27</v>
      </c>
      <c r="F538" s="4">
        <f>IFERROR(VLOOKUP(E538,العاملين!$A$1:$C$80,2,0),"")</f>
        <v>0</v>
      </c>
      <c r="G538" s="4">
        <f>IFERROR(VLOOKUP(Table1[[#This Row],[كود العامل]],العاملين!$A:$C,3,FALSE),"")</f>
        <v>0</v>
      </c>
      <c r="H538" s="5">
        <v>107</v>
      </c>
      <c r="I538" s="6" t="str">
        <f>IFERROR(VLOOKUP(Table1[[#This Row],[كود الصنف]],المنتجات!$D:$E,2,0),"")</f>
        <v/>
      </c>
      <c r="J538" s="6" t="str">
        <f>IFERROR(VLOOKUP(H538,المنتجات!$D:$G,4,0),"")</f>
        <v/>
      </c>
      <c r="K538" s="7">
        <v>4000</v>
      </c>
      <c r="L538" s="7"/>
      <c r="M538" s="8" t="e">
        <f>IF(VLOOKUP(Table1[[#This Row],[كود الصنف]],المنتجات!$D:$K,8,0)=0,"",(VLOOKUP(Table1[[#This Row],[كود الصنف]],المنتجات!$D:$K,8,0)))</f>
        <v>#N/A</v>
      </c>
      <c r="N538" s="7">
        <f>IFERROR((Table1[[#This Row],[كمية الخامات بالكيلو]]/Table1[[#This Row],[وزن القطعة]])-Table1[[#This Row],[كمية الأنتاج بالقطعة]],0)</f>
        <v>0</v>
      </c>
      <c r="O538" s="9" t="s">
        <v>51</v>
      </c>
      <c r="P538" s="3">
        <v>200</v>
      </c>
      <c r="Q538" s="5">
        <v>20</v>
      </c>
      <c r="R538" s="10"/>
      <c r="S538" s="10"/>
      <c r="T538" s="10"/>
      <c r="U538" s="10"/>
      <c r="V538" s="10">
        <f t="shared" si="8"/>
        <v>20</v>
      </c>
      <c r="W538" s="10">
        <f>IFERROR(Table1[[#This Row],[اجمالى وقت التشغيل بالدقايق]]-Table1[[#This Row],[اجمالى وقت التوقف بالدقيقة]],"0")</f>
        <v>180</v>
      </c>
      <c r="X538" s="11">
        <f>IFERROR((Table1[[#This Row],[كمية الأنتاج بالقطعة]]*Table1[[#This Row],[الزمن المعيارى لانتاج القطعة الواحدة بالدقيقة]])/W538,0%)</f>
        <v>0</v>
      </c>
      <c r="Y538" s="12"/>
      <c r="Z538" s="4"/>
      <c r="AA538" s="13">
        <f>IFERROR(Table1[[#This Row],[كمية الأنتاج بالقطعة]]/(Table1[[#This Row],[كمية الأنتاج بالقطعة]]+Z538+Y538),"")</f>
        <v>1</v>
      </c>
      <c r="AB538" s="4"/>
      <c r="AC538" s="51"/>
    </row>
    <row r="539" spans="1:29" ht="15.75" hidden="1" customHeight="1">
      <c r="A539" s="50">
        <v>43535</v>
      </c>
      <c r="B539" s="3">
        <v>5380</v>
      </c>
      <c r="C539" s="4" t="str">
        <f>IFERROR(VLOOKUP(B539,المنتجات!$A:$B,2,0),"")</f>
        <v/>
      </c>
      <c r="D539" s="4" t="str">
        <f>IFERROR(VLOOKUP(B539,المنتجات!$A:$C,3,0),"")</f>
        <v/>
      </c>
      <c r="E539" s="5">
        <v>27</v>
      </c>
      <c r="F539" s="4">
        <f>IFERROR(VLOOKUP(E539,العاملين!$A$1:$C$80,2,0),"")</f>
        <v>0</v>
      </c>
      <c r="G539" s="4">
        <f>IFERROR(VLOOKUP(Table1[[#This Row],[كود العامل]],العاملين!$A:$C,3,FALSE),"")</f>
        <v>0</v>
      </c>
      <c r="H539" s="5">
        <v>108</v>
      </c>
      <c r="I539" s="6" t="str">
        <f>IFERROR(VLOOKUP(Table1[[#This Row],[كود الصنف]],المنتجات!$D:$E,2,0),"")</f>
        <v/>
      </c>
      <c r="J539" s="6" t="str">
        <f>IFERROR(VLOOKUP(H539,المنتجات!$D:$G,4,0),"")</f>
        <v/>
      </c>
      <c r="K539" s="7">
        <v>1700</v>
      </c>
      <c r="L539" s="7"/>
      <c r="M539" s="8" t="e">
        <f>IF(VLOOKUP(Table1[[#This Row],[كود الصنف]],المنتجات!$D:$K,8,0)=0,"",(VLOOKUP(Table1[[#This Row],[كود الصنف]],المنتجات!$D:$K,8,0)))</f>
        <v>#N/A</v>
      </c>
      <c r="N539" s="7">
        <f>IFERROR((Table1[[#This Row],[كمية الخامات بالكيلو]]/Table1[[#This Row],[وزن القطعة]])-Table1[[#This Row],[كمية الأنتاج بالقطعة]],0)</f>
        <v>0</v>
      </c>
      <c r="O539" s="9" t="s">
        <v>51</v>
      </c>
      <c r="P539" s="3">
        <v>200</v>
      </c>
      <c r="Q539" s="5">
        <v>20</v>
      </c>
      <c r="R539" s="10"/>
      <c r="S539" s="10"/>
      <c r="T539" s="10"/>
      <c r="U539" s="10"/>
      <c r="V539" s="10">
        <f t="shared" si="8"/>
        <v>20</v>
      </c>
      <c r="W539" s="10">
        <f>IFERROR(Table1[[#This Row],[اجمالى وقت التشغيل بالدقايق]]-Table1[[#This Row],[اجمالى وقت التوقف بالدقيقة]],"0")</f>
        <v>180</v>
      </c>
      <c r="X539" s="11">
        <f>IFERROR((Table1[[#This Row],[كمية الأنتاج بالقطعة]]*Table1[[#This Row],[الزمن المعيارى لانتاج القطعة الواحدة بالدقيقة]])/W539,0%)</f>
        <v>0</v>
      </c>
      <c r="Y539" s="12"/>
      <c r="Z539" s="4"/>
      <c r="AA539" s="13">
        <f>IFERROR(Table1[[#This Row],[كمية الأنتاج بالقطعة]]/(Table1[[#This Row],[كمية الأنتاج بالقطعة]]+Z539+Y539),"")</f>
        <v>1</v>
      </c>
      <c r="AB539" s="4"/>
      <c r="AC539" s="51"/>
    </row>
    <row r="540" spans="1:29" ht="15.75" hidden="1" customHeight="1">
      <c r="A540" s="50">
        <v>43535</v>
      </c>
      <c r="B540" s="3"/>
      <c r="C540" s="4" t="str">
        <f>IFERROR(VLOOKUP(B540,المنتجات!$A:$B,2,0),"")</f>
        <v/>
      </c>
      <c r="D540" s="4" t="str">
        <f>IFERROR(VLOOKUP(B540,المنتجات!$A:$C,3,0),"")</f>
        <v/>
      </c>
      <c r="E540" s="5">
        <v>42</v>
      </c>
      <c r="F540" s="4">
        <f>IFERROR(VLOOKUP(Table1[[#This Row],[كود العامل]],العاملين!A:C,2,0),"")</f>
        <v>0</v>
      </c>
      <c r="G540" s="16">
        <f>IFERROR(VLOOKUP(Table1[[#This Row],[كود العامل]],العاملين!$A$1:$C$100,3,FALSE),"")</f>
        <v>0</v>
      </c>
      <c r="H540" s="5">
        <v>132</v>
      </c>
      <c r="I540" s="6" t="s">
        <v>124</v>
      </c>
      <c r="J540" s="6" t="str">
        <f>IFERROR(VLOOKUP(H540,المنتجات!$D:$G,4,0),"")</f>
        <v/>
      </c>
      <c r="K540" s="7">
        <v>2800</v>
      </c>
      <c r="L540" s="7"/>
      <c r="M540" s="8" t="e">
        <f>IF(VLOOKUP(Table1[[#This Row],[كود الصنف]],المنتجات!$D:$K,8,0)=0,"",(VLOOKUP(Table1[[#This Row],[كود الصنف]],المنتجات!$D:$K,8,0)))</f>
        <v>#N/A</v>
      </c>
      <c r="N540" s="7">
        <f>IFERROR((Table1[[#This Row],[كمية الخامات بالكيلو]]/Table1[[#This Row],[وزن القطعة]])-Table1[[#This Row],[كمية الأنتاج بالقطعة]],0)</f>
        <v>0</v>
      </c>
      <c r="O540" s="9" t="s">
        <v>51</v>
      </c>
      <c r="P540" s="26">
        <f>IFERROR(VLOOKUP(Table1[[#This Row],[كود العامل]],العاملين!$A$1:$D$100,4,0),"")</f>
        <v>0</v>
      </c>
      <c r="Q540" s="5">
        <f>IF(Table1[[#This Row],[كود العامل]]&gt;0,60,"")</f>
        <v>60</v>
      </c>
      <c r="R540" s="10"/>
      <c r="S540" s="10">
        <v>10</v>
      </c>
      <c r="T540" s="10">
        <v>15</v>
      </c>
      <c r="U540" s="10"/>
      <c r="V540" s="10">
        <f t="shared" si="8"/>
        <v>85</v>
      </c>
      <c r="W540" s="10">
        <f>IFERROR(Table1[[#This Row],[اجمالى وقت التشغيل بالدقايق]]-Table1[[#This Row],[اجمالى وقت التوقف بالدقيقة]],"0")</f>
        <v>-85</v>
      </c>
      <c r="X540" s="11">
        <f>IFERROR((Table1[[#This Row],[كمية الأنتاج بالقطعة]]*Table1[[#This Row],[الزمن المعيارى لانتاج القطعة الواحدة بالدقيقة]])/W540,0%)</f>
        <v>0</v>
      </c>
      <c r="Y540" s="12"/>
      <c r="Z540" s="4"/>
      <c r="AA540" s="13">
        <f>IFERROR(Table1[[#This Row],[كمية الأنتاج بالقطعة]]/(Table1[[#This Row],[كمية الأنتاج بالقطعة]]+Z540+Y540),"")</f>
        <v>1</v>
      </c>
      <c r="AB540" s="4"/>
      <c r="AC540" s="51"/>
    </row>
    <row r="541" spans="1:29" ht="15.75" hidden="1" customHeight="1">
      <c r="A541" s="50">
        <v>43535</v>
      </c>
      <c r="B541" s="3"/>
      <c r="C541" s="4" t="str">
        <f>IFERROR(VLOOKUP(B541,المنتجات!$A:$B,2,0),"")</f>
        <v/>
      </c>
      <c r="D541" s="4" t="str">
        <f>IFERROR(VLOOKUP(B541,المنتجات!$A:$C,3,0),"")</f>
        <v/>
      </c>
      <c r="E541" s="5">
        <v>21</v>
      </c>
      <c r="F541" s="4">
        <f>IFERROR(VLOOKUP(Table1[[#This Row],[كود العامل]],العاملين!A:C,2,0),"")</f>
        <v>0</v>
      </c>
      <c r="G541" s="16">
        <f>IFERROR(VLOOKUP(Table1[[#This Row],[كود العامل]],العاملين!$A$1:$C$100,3,FALSE),"")</f>
        <v>0</v>
      </c>
      <c r="H541" s="5">
        <v>134</v>
      </c>
      <c r="I541" s="6" t="s">
        <v>102</v>
      </c>
      <c r="J541" s="6" t="str">
        <f>IFERROR(VLOOKUP(H541,المنتجات!$D:$G,4,0),"")</f>
        <v/>
      </c>
      <c r="K541" s="7">
        <v>500</v>
      </c>
      <c r="L541" s="7"/>
      <c r="M541" s="8" t="e">
        <f>IF(VLOOKUP(Table1[[#This Row],[كود الصنف]],المنتجات!$D:$K,8,0)=0,"",(VLOOKUP(Table1[[#This Row],[كود الصنف]],المنتجات!$D:$K,8,0)))</f>
        <v>#N/A</v>
      </c>
      <c r="N541" s="7">
        <f>IFERROR((Table1[[#This Row],[كمية الخامات بالكيلو]]/Table1[[#This Row],[وزن القطعة]])-Table1[[#This Row],[كمية الأنتاج بالقطعة]],0)</f>
        <v>0</v>
      </c>
      <c r="O541" s="9" t="s">
        <v>51</v>
      </c>
      <c r="P541" s="3">
        <v>300</v>
      </c>
      <c r="Q541" s="5">
        <v>30</v>
      </c>
      <c r="R541" s="10"/>
      <c r="S541" s="10"/>
      <c r="T541" s="10"/>
      <c r="U541" s="10"/>
      <c r="V541" s="10">
        <f t="shared" si="8"/>
        <v>30</v>
      </c>
      <c r="W541" s="10">
        <f>IFERROR(Table1[[#This Row],[اجمالى وقت التشغيل بالدقايق]]-Table1[[#This Row],[اجمالى وقت التوقف بالدقيقة]],"0")</f>
        <v>270</v>
      </c>
      <c r="X541" s="11">
        <f>IFERROR((Table1[[#This Row],[كمية الأنتاج بالقطعة]]*Table1[[#This Row],[الزمن المعيارى لانتاج القطعة الواحدة بالدقيقة]])/W541,0%)</f>
        <v>0</v>
      </c>
      <c r="Y541" s="12"/>
      <c r="Z541" s="4"/>
      <c r="AA541" s="13">
        <f>IFERROR(Table1[[#This Row],[كمية الأنتاج بالقطعة]]/(Table1[[#This Row],[كمية الأنتاج بالقطعة]]+Z541+Y541),"")</f>
        <v>1</v>
      </c>
      <c r="AB541" s="4"/>
      <c r="AC541" s="51"/>
    </row>
    <row r="542" spans="1:29" ht="15.75" hidden="1" customHeight="1">
      <c r="A542" s="50">
        <v>43535</v>
      </c>
      <c r="B542" s="3"/>
      <c r="C542" s="4" t="str">
        <f>IFERROR(VLOOKUP(B542,المنتجات!$A:$B,2,0),"")</f>
        <v/>
      </c>
      <c r="D542" s="4" t="str">
        <f>IFERROR(VLOOKUP(B542,المنتجات!$A:$C,3,0),"")</f>
        <v/>
      </c>
      <c r="E542" s="5">
        <v>34</v>
      </c>
      <c r="F542" s="4">
        <f>IFERROR(VLOOKUP(Table1[[#This Row],[كود العامل]],العاملين!A:C,2,0),"")</f>
        <v>0</v>
      </c>
      <c r="G542" s="16">
        <f>IFERROR(VLOOKUP(Table1[[#This Row],[كود العامل]],العاملين!$A$1:$C$100,3,FALSE),"")</f>
        <v>0</v>
      </c>
      <c r="H542" s="5"/>
      <c r="I542" s="6" t="str">
        <f>IFERROR(VLOOKUP(Table1[[#This Row],[كود الصنف]],المنتجات!$D:$E,2,0),"")</f>
        <v/>
      </c>
      <c r="J542" s="6" t="str">
        <f>IFERROR(VLOOKUP(H542,المنتجات!$D:$G,4,0),"")</f>
        <v/>
      </c>
      <c r="K542" s="7">
        <v>0</v>
      </c>
      <c r="L542" s="7"/>
      <c r="M542" s="8" t="e">
        <f>IF(VLOOKUP(Table1[[#This Row],[كود الصنف]],المنتجات!$D:$K,8,0)=0,"",(VLOOKUP(Table1[[#This Row],[كود الصنف]],المنتجات!$D:$K,8,0)))</f>
        <v>#N/A</v>
      </c>
      <c r="N542" s="7">
        <f>IFERROR((Table1[[#This Row],[كمية الخامات بالكيلو]]/Table1[[#This Row],[وزن القطعة]])-Table1[[#This Row],[كمية الأنتاج بالقطعة]],0)</f>
        <v>0</v>
      </c>
      <c r="O542" s="9"/>
      <c r="P542" s="3"/>
      <c r="Q542" s="5"/>
      <c r="R542" s="10"/>
      <c r="S542" s="10"/>
      <c r="T542" s="10"/>
      <c r="U542" s="10"/>
      <c r="V542" s="10">
        <f t="shared" si="8"/>
        <v>0</v>
      </c>
      <c r="W542" s="10">
        <f>IFERROR(Table1[[#This Row],[اجمالى وقت التشغيل بالدقايق]]-Table1[[#This Row],[اجمالى وقت التوقف بالدقيقة]],"0")</f>
        <v>0</v>
      </c>
      <c r="X542" s="11">
        <f>IFERROR((Table1[[#This Row],[كمية الأنتاج بالقطعة]]*Table1[[#This Row],[الزمن المعيارى لانتاج القطعة الواحدة بالدقيقة]])/W542,0%)</f>
        <v>0</v>
      </c>
      <c r="Y542" s="12"/>
      <c r="Z542" s="4"/>
      <c r="AA542" s="13" t="str">
        <f>IFERROR(Table1[[#This Row],[كمية الأنتاج بالقطعة]]/(Table1[[#This Row],[كمية الأنتاج بالقطعة]]+Z542+Y542),"")</f>
        <v/>
      </c>
      <c r="AB542" s="4"/>
      <c r="AC542" s="51" t="s">
        <v>54</v>
      </c>
    </row>
    <row r="543" spans="1:29" ht="15.75" hidden="1" customHeight="1">
      <c r="A543" s="50">
        <v>43535</v>
      </c>
      <c r="B543" s="3"/>
      <c r="C543" s="4" t="str">
        <f>IFERROR(VLOOKUP(B543,المنتجات!$A:$B,2,0),"")</f>
        <v/>
      </c>
      <c r="D543" s="4" t="str">
        <f>IFERROR(VLOOKUP(B543,المنتجات!$A:$C,3,0),"")</f>
        <v/>
      </c>
      <c r="E543" s="5">
        <v>38</v>
      </c>
      <c r="F543" s="4">
        <f>IFERROR(VLOOKUP(Table1[[#This Row],[كود العامل]],العاملين!A:C,2,0),"")</f>
        <v>0</v>
      </c>
      <c r="G543" s="16">
        <f>IFERROR(VLOOKUP(Table1[[#This Row],[كود العامل]],العاملين!$A$1:$C$100,3,FALSE),"")</f>
        <v>0</v>
      </c>
      <c r="H543" s="5"/>
      <c r="I543" s="6" t="str">
        <f>IFERROR(VLOOKUP(Table1[[#This Row],[كود الصنف]],المنتجات!$D:$E,2,0),"")</f>
        <v/>
      </c>
      <c r="J543" s="6" t="str">
        <f>IFERROR(VLOOKUP(H543,المنتجات!$D:$G,4,0),"")</f>
        <v/>
      </c>
      <c r="K543" s="7">
        <v>0</v>
      </c>
      <c r="L543" s="7"/>
      <c r="M543" s="8" t="e">
        <f>IF(VLOOKUP(Table1[[#This Row],[كود الصنف]],المنتجات!$D:$K,8,0)=0,"",(VLOOKUP(Table1[[#This Row],[كود الصنف]],المنتجات!$D:$K,8,0)))</f>
        <v>#N/A</v>
      </c>
      <c r="N543" s="7">
        <f>IFERROR((Table1[[#This Row],[كمية الخامات بالكيلو]]/Table1[[#This Row],[وزن القطعة]])-Table1[[#This Row],[كمية الأنتاج بالقطعة]],0)</f>
        <v>0</v>
      </c>
      <c r="O543" s="9" t="s">
        <v>51</v>
      </c>
      <c r="P543" s="3"/>
      <c r="Q543" s="5"/>
      <c r="R543" s="10"/>
      <c r="S543" s="10"/>
      <c r="T543" s="10"/>
      <c r="U543" s="10"/>
      <c r="V543" s="10">
        <f t="shared" si="8"/>
        <v>0</v>
      </c>
      <c r="W543" s="10">
        <f>IFERROR(Table1[[#This Row],[اجمالى وقت التشغيل بالدقايق]]-Table1[[#This Row],[اجمالى وقت التوقف بالدقيقة]],"0")</f>
        <v>0</v>
      </c>
      <c r="X543" s="11">
        <f>IFERROR((Table1[[#This Row],[كمية الأنتاج بالقطعة]]*Table1[[#This Row],[الزمن المعيارى لانتاج القطعة الواحدة بالدقيقة]])/W543,0%)</f>
        <v>0</v>
      </c>
      <c r="Y543" s="12"/>
      <c r="Z543" s="4"/>
      <c r="AA543" s="13" t="str">
        <f>IFERROR(Table1[[#This Row],[كمية الأنتاج بالقطعة]]/(Table1[[#This Row],[كمية الأنتاج بالقطعة]]+Z543+Y543),"")</f>
        <v/>
      </c>
      <c r="AB543" s="4"/>
      <c r="AC543" s="51" t="s">
        <v>54</v>
      </c>
    </row>
    <row r="544" spans="1:29" ht="15.75" hidden="1" customHeight="1">
      <c r="A544" s="50">
        <v>43536</v>
      </c>
      <c r="B544" s="3">
        <v>5201</v>
      </c>
      <c r="C544" s="4" t="str">
        <f>IFERROR(VLOOKUP(B544,المنتجات!$A:$B,2,0),"")</f>
        <v/>
      </c>
      <c r="D544" s="4" t="str">
        <f>IFERROR(VLOOKUP(B544,المنتجات!$A:$C,3,0),"")</f>
        <v/>
      </c>
      <c r="E544" s="5">
        <v>15</v>
      </c>
      <c r="F544" s="4">
        <f>IFERROR(VLOOKUP(E544,العاملين!$A$1:$C$80,2,0),"")</f>
        <v>0</v>
      </c>
      <c r="G544" s="4">
        <f>IFERROR(VLOOKUP(Table1[[#This Row],[كود العامل]],العاملين!$A:$C,3,FALSE),"")</f>
        <v>0</v>
      </c>
      <c r="H544" s="5">
        <v>1</v>
      </c>
      <c r="I544" s="6" t="str">
        <f>IFERROR(VLOOKUP(Table1[[#This Row],[كود الصنف]],المنتجات!$D:$E,2,0),"")</f>
        <v/>
      </c>
      <c r="J544" s="6" t="str">
        <f>IFERROR(VLOOKUP(H544,المنتجات!$D:$G,4,0),"")</f>
        <v/>
      </c>
      <c r="K544" s="7">
        <v>192</v>
      </c>
      <c r="L544" s="7"/>
      <c r="M544" s="8" t="e">
        <f>IF(VLOOKUP(Table1[[#This Row],[كود الصنف]],المنتجات!$D:$K,8,0)=0,"",(VLOOKUP(Table1[[#This Row],[كود الصنف]],المنتجات!$D:$K,8,0)))</f>
        <v>#N/A</v>
      </c>
      <c r="N544" s="7">
        <f>IFERROR((Table1[[#This Row],[كمية الخامات بالكيلو]]/Table1[[#This Row],[وزن القطعة]])-Table1[[#This Row],[كمية الأنتاج بالقطعة]],0)</f>
        <v>0</v>
      </c>
      <c r="O544" s="9" t="s">
        <v>51</v>
      </c>
      <c r="P544" s="26">
        <f>IFERROR(VLOOKUP(Table1[[#This Row],[كود العامل]],العاملين!$A$1:$D$100,4,0),"")</f>
        <v>0</v>
      </c>
      <c r="Q544" s="5">
        <f>IF(Table1[[#This Row],[كود العامل]]&gt;0,60,"")</f>
        <v>60</v>
      </c>
      <c r="R544" s="10"/>
      <c r="S544" s="10"/>
      <c r="T544" s="10"/>
      <c r="U544" s="10"/>
      <c r="V544" s="10">
        <f t="shared" si="8"/>
        <v>60</v>
      </c>
      <c r="W544" s="10">
        <f>IFERROR(Table1[[#This Row],[اجمالى وقت التشغيل بالدقايق]]-Table1[[#This Row],[اجمالى وقت التوقف بالدقيقة]],"0")</f>
        <v>-60</v>
      </c>
      <c r="X544" s="11">
        <f>IFERROR((Table1[[#This Row],[كمية الأنتاج بالقطعة]]*Table1[[#This Row],[الزمن المعيارى لانتاج القطعة الواحدة بالدقيقة]])/W544,0%)</f>
        <v>0</v>
      </c>
      <c r="Y544" s="12"/>
      <c r="Z544" s="4"/>
      <c r="AA544" s="13">
        <f>IFERROR(Table1[[#This Row],[كمية الأنتاج بالقطعة]]/(Table1[[#This Row],[كمية الأنتاج بالقطعة]]+Z544+Y544),"")</f>
        <v>1</v>
      </c>
      <c r="AB544" s="4"/>
      <c r="AC544" s="51"/>
    </row>
    <row r="545" spans="1:29" ht="15.75" hidden="1" customHeight="1">
      <c r="A545" s="50">
        <v>43536</v>
      </c>
      <c r="B545" s="3">
        <v>5201</v>
      </c>
      <c r="C545" s="4" t="str">
        <f>IFERROR(VLOOKUP(B545,المنتجات!$A:$B,2,0),"")</f>
        <v/>
      </c>
      <c r="D545" s="4" t="str">
        <f>IFERROR(VLOOKUP(B545,المنتجات!$A:$C,3,0),"")</f>
        <v/>
      </c>
      <c r="E545" s="5">
        <v>16</v>
      </c>
      <c r="F545" s="4">
        <f>IFERROR(VLOOKUP(E545,العاملين!$A$1:$C$80,2,0),"")</f>
        <v>0</v>
      </c>
      <c r="G545" s="4">
        <f>IFERROR(VLOOKUP(Table1[[#This Row],[كود العامل]],العاملين!$A:$C,3,FALSE),"")</f>
        <v>0</v>
      </c>
      <c r="H545" s="5">
        <v>1</v>
      </c>
      <c r="I545" s="6" t="str">
        <f>IFERROR(VLOOKUP(Table1[[#This Row],[كود الصنف]],المنتجات!$D:$E,2,0),"")</f>
        <v/>
      </c>
      <c r="J545" s="6" t="str">
        <f>IFERROR(VLOOKUP(H545,المنتجات!$D:$G,4,0),"")</f>
        <v/>
      </c>
      <c r="K545" s="7">
        <v>169</v>
      </c>
      <c r="L545" s="7"/>
      <c r="M545" s="8" t="e">
        <f>IF(VLOOKUP(Table1[[#This Row],[كود الصنف]],المنتجات!$D:$K,8,0)=0,"",(VLOOKUP(Table1[[#This Row],[كود الصنف]],المنتجات!$D:$K,8,0)))</f>
        <v>#N/A</v>
      </c>
      <c r="N545" s="7">
        <f>IFERROR((Table1[[#This Row],[كمية الخامات بالكيلو]]/Table1[[#This Row],[وزن القطعة]])-Table1[[#This Row],[كمية الأنتاج بالقطعة]],0)</f>
        <v>0</v>
      </c>
      <c r="O545" s="9" t="s">
        <v>1</v>
      </c>
      <c r="P545" s="26">
        <f>IFERROR(VLOOKUP(Table1[[#This Row],[كود العامل]],العاملين!$A$1:$D$100,4,0),"")</f>
        <v>0</v>
      </c>
      <c r="Q545" s="5">
        <f>IF(Table1[[#This Row],[كود العامل]]&gt;0,60,"")</f>
        <v>60</v>
      </c>
      <c r="R545" s="10"/>
      <c r="S545" s="10">
        <v>10</v>
      </c>
      <c r="T545" s="10">
        <v>10</v>
      </c>
      <c r="U545" s="10"/>
      <c r="V545" s="10">
        <f t="shared" si="8"/>
        <v>80</v>
      </c>
      <c r="W545" s="10">
        <f>IFERROR(Table1[[#This Row],[اجمالى وقت التشغيل بالدقايق]]-Table1[[#This Row],[اجمالى وقت التوقف بالدقيقة]],"0")</f>
        <v>-80</v>
      </c>
      <c r="X545" s="11">
        <f>IFERROR((Table1[[#This Row],[كمية الأنتاج بالقطعة]]*Table1[[#This Row],[الزمن المعيارى لانتاج القطعة الواحدة بالدقيقة]])/W545,0%)</f>
        <v>0</v>
      </c>
      <c r="Y545" s="12"/>
      <c r="Z545" s="4"/>
      <c r="AA545" s="13">
        <f>IFERROR(Table1[[#This Row],[كمية الأنتاج بالقطعة]]/(Table1[[#This Row],[كمية الأنتاج بالقطعة]]+Z545+Y545),"")</f>
        <v>1</v>
      </c>
      <c r="AB545" s="4"/>
      <c r="AC545" s="51"/>
    </row>
    <row r="546" spans="1:29" ht="15.75" hidden="1" customHeight="1">
      <c r="A546" s="50">
        <v>43536</v>
      </c>
      <c r="B546" s="3">
        <v>5203</v>
      </c>
      <c r="C546" s="4" t="str">
        <f>IFERROR(VLOOKUP(B546,المنتجات!$A:$B,2,0),"")</f>
        <v/>
      </c>
      <c r="D546" s="4" t="str">
        <f>IFERROR(VLOOKUP(B546,المنتجات!$A:$C,3,0),"")</f>
        <v/>
      </c>
      <c r="E546" s="5">
        <v>10</v>
      </c>
      <c r="F546" s="4">
        <f>IFERROR(VLOOKUP(E546,العاملين!$A$1:$C$80,2,0),"")</f>
        <v>0</v>
      </c>
      <c r="G546" s="4">
        <f>IFERROR(VLOOKUP(Table1[[#This Row],[كود العامل]],العاملين!$A:$C,3,FALSE),"")</f>
        <v>0</v>
      </c>
      <c r="H546" s="5">
        <v>8</v>
      </c>
      <c r="I546" s="6" t="str">
        <f>IFERROR(VLOOKUP(Table1[[#This Row],[كود الصنف]],المنتجات!$D:$E,2,0),"")</f>
        <v/>
      </c>
      <c r="J546" s="6" t="str">
        <f>IFERROR(VLOOKUP(H546,المنتجات!$D:$G,4,0),"")</f>
        <v/>
      </c>
      <c r="K546" s="7">
        <v>187</v>
      </c>
      <c r="L546" s="7"/>
      <c r="M546" s="8" t="e">
        <f>IF(VLOOKUP(Table1[[#This Row],[كود الصنف]],المنتجات!$D:$K,8,0)=0,"",(VLOOKUP(Table1[[#This Row],[كود الصنف]],المنتجات!$D:$K,8,0)))</f>
        <v>#N/A</v>
      </c>
      <c r="N546" s="7">
        <f>IFERROR((Table1[[#This Row],[كمية الخامات بالكيلو]]/Table1[[#This Row],[وزن القطعة]])-Table1[[#This Row],[كمية الأنتاج بالقطعة]],0)</f>
        <v>0</v>
      </c>
      <c r="O546" s="9" t="s">
        <v>51</v>
      </c>
      <c r="P546" s="3">
        <v>360</v>
      </c>
      <c r="Q546" s="5">
        <v>30</v>
      </c>
      <c r="R546" s="10">
        <v>120</v>
      </c>
      <c r="S546" s="10">
        <v>10</v>
      </c>
      <c r="T546" s="10">
        <v>10</v>
      </c>
      <c r="U546" s="10"/>
      <c r="V546" s="10">
        <f t="shared" si="8"/>
        <v>170</v>
      </c>
      <c r="W546" s="10">
        <f>IFERROR(Table1[[#This Row],[اجمالى وقت التشغيل بالدقايق]]-Table1[[#This Row],[اجمالى وقت التوقف بالدقيقة]],"0")</f>
        <v>190</v>
      </c>
      <c r="X546" s="11">
        <f>IFERROR((Table1[[#This Row],[كمية الأنتاج بالقطعة]]*Table1[[#This Row],[الزمن المعيارى لانتاج القطعة الواحدة بالدقيقة]])/W546,0%)</f>
        <v>0</v>
      </c>
      <c r="Y546" s="12"/>
      <c r="Z546" s="4"/>
      <c r="AA546" s="13">
        <f>IFERROR(Table1[[#This Row],[كمية الأنتاج بالقطعة]]/(Table1[[#This Row],[كمية الأنتاج بالقطعة]]+Z546+Y546),"")</f>
        <v>1</v>
      </c>
      <c r="AB546" s="4" t="s">
        <v>69</v>
      </c>
      <c r="AC546" s="51"/>
    </row>
    <row r="547" spans="1:29" ht="15.75" hidden="1" customHeight="1">
      <c r="A547" s="50">
        <v>43536</v>
      </c>
      <c r="B547" s="3">
        <v>5203</v>
      </c>
      <c r="C547" s="4" t="str">
        <f>IFERROR(VLOOKUP(B547,المنتجات!$A:$B,2,0),"")</f>
        <v/>
      </c>
      <c r="D547" s="4" t="str">
        <f>IFERROR(VLOOKUP(B547,المنتجات!$A:$C,3,0),"")</f>
        <v/>
      </c>
      <c r="E547" s="5">
        <v>9</v>
      </c>
      <c r="F547" s="4">
        <f>IFERROR(VLOOKUP(E547,العاملين!$A$1:$C$80,2,0),"")</f>
        <v>0</v>
      </c>
      <c r="G547" s="4">
        <f>IFERROR(VLOOKUP(Table1[[#This Row],[كود العامل]],العاملين!$A:$C,3,FALSE),"")</f>
        <v>0</v>
      </c>
      <c r="H547" s="5">
        <v>9</v>
      </c>
      <c r="I547" s="6" t="str">
        <f>IFERROR(VLOOKUP(Table1[[#This Row],[كود الصنف]],المنتجات!$D:$E,2,0),"")</f>
        <v/>
      </c>
      <c r="J547" s="6" t="str">
        <f>IFERROR(VLOOKUP(H547,المنتجات!$D:$G,4,0),"")</f>
        <v/>
      </c>
      <c r="K547" s="7">
        <v>280</v>
      </c>
      <c r="L547" s="7"/>
      <c r="M547" s="8" t="e">
        <f>IF(VLOOKUP(Table1[[#This Row],[كود الصنف]],المنتجات!$D:$K,8,0)=0,"",(VLOOKUP(Table1[[#This Row],[كود الصنف]],المنتجات!$D:$K,8,0)))</f>
        <v>#N/A</v>
      </c>
      <c r="N547" s="7">
        <f>IFERROR((Table1[[#This Row],[كمية الخامات بالكيلو]]/Table1[[#This Row],[وزن القطعة]])-Table1[[#This Row],[كمية الأنتاج بالقطعة]],0)</f>
        <v>0</v>
      </c>
      <c r="O547" s="9" t="s">
        <v>1</v>
      </c>
      <c r="P547" s="26">
        <f>IFERROR(VLOOKUP(Table1[[#This Row],[كود العامل]],العاملين!$A$1:$D$100,4,0),"")</f>
        <v>0</v>
      </c>
      <c r="Q547" s="5">
        <f>IF(Table1[[#This Row],[كود العامل]]&gt;0,60,"")</f>
        <v>60</v>
      </c>
      <c r="R547" s="10"/>
      <c r="S547" s="10">
        <v>10</v>
      </c>
      <c r="T547" s="10">
        <v>10</v>
      </c>
      <c r="U547" s="10"/>
      <c r="V547" s="10">
        <f t="shared" si="8"/>
        <v>80</v>
      </c>
      <c r="W547" s="10">
        <f>IFERROR(Table1[[#This Row],[اجمالى وقت التشغيل بالدقايق]]-Table1[[#This Row],[اجمالى وقت التوقف بالدقيقة]],"0")</f>
        <v>-80</v>
      </c>
      <c r="X547" s="11">
        <f>IFERROR((Table1[[#This Row],[كمية الأنتاج بالقطعة]]*Table1[[#This Row],[الزمن المعيارى لانتاج القطعة الواحدة بالدقيقة]])/W547,0%)</f>
        <v>0</v>
      </c>
      <c r="Y547" s="12"/>
      <c r="Z547" s="4"/>
      <c r="AA547" s="13">
        <f>IFERROR(Table1[[#This Row],[كمية الأنتاج بالقطعة]]/(Table1[[#This Row],[كمية الأنتاج بالقطعة]]+Z547+Y547),"")</f>
        <v>1</v>
      </c>
      <c r="AB547" s="4"/>
      <c r="AC547" s="51"/>
    </row>
    <row r="548" spans="1:29" ht="15.75" hidden="1" customHeight="1">
      <c r="A548" s="50">
        <v>43536</v>
      </c>
      <c r="B548" s="3">
        <v>5203</v>
      </c>
      <c r="C548" s="4" t="str">
        <f>IFERROR(VLOOKUP(B548,المنتجات!$A:$B,2,0),"")</f>
        <v/>
      </c>
      <c r="D548" s="4" t="str">
        <f>IFERROR(VLOOKUP(B548,المنتجات!$A:$C,3,0),"")</f>
        <v/>
      </c>
      <c r="E548" s="5">
        <v>17</v>
      </c>
      <c r="F548" s="4">
        <f>IFERROR(VLOOKUP(E548,العاملين!$A$1:$C$80,2,0),"")</f>
        <v>0</v>
      </c>
      <c r="G548" s="4">
        <f>IFERROR(VLOOKUP(Table1[[#This Row],[كود العامل]],العاملين!$A:$C,3,FALSE),"")</f>
        <v>0</v>
      </c>
      <c r="H548" s="5">
        <v>9</v>
      </c>
      <c r="I548" s="6" t="str">
        <f>IFERROR(VLOOKUP(Table1[[#This Row],[كود الصنف]],المنتجات!$D:$E,2,0),"")</f>
        <v/>
      </c>
      <c r="J548" s="6" t="str">
        <f>IFERROR(VLOOKUP(H548,المنتجات!$D:$G,4,0),"")</f>
        <v/>
      </c>
      <c r="K548" s="7">
        <v>280</v>
      </c>
      <c r="L548" s="7"/>
      <c r="M548" s="8" t="e">
        <f>IF(VLOOKUP(Table1[[#This Row],[كود الصنف]],المنتجات!$D:$K,8,0)=0,"",(VLOOKUP(Table1[[#This Row],[كود الصنف]],المنتجات!$D:$K,8,0)))</f>
        <v>#N/A</v>
      </c>
      <c r="N548" s="7">
        <f>IFERROR((Table1[[#This Row],[كمية الخامات بالكيلو]]/Table1[[#This Row],[وزن القطعة]])-Table1[[#This Row],[كمية الأنتاج بالقطعة]],0)</f>
        <v>0</v>
      </c>
      <c r="O548" s="9" t="s">
        <v>1</v>
      </c>
      <c r="P548" s="26">
        <f>IFERROR(VLOOKUP(Table1[[#This Row],[كود العامل]],العاملين!$A$1:$D$100,4,0),"")</f>
        <v>0</v>
      </c>
      <c r="Q548" s="5">
        <f>IF(Table1[[#This Row],[كود العامل]]&gt;0,60,"")</f>
        <v>60</v>
      </c>
      <c r="R548" s="10"/>
      <c r="S548" s="10">
        <v>10</v>
      </c>
      <c r="T548" s="10">
        <v>10</v>
      </c>
      <c r="U548" s="10"/>
      <c r="V548" s="10">
        <f t="shared" si="8"/>
        <v>80</v>
      </c>
      <c r="W548" s="10">
        <f>IFERROR(Table1[[#This Row],[اجمالى وقت التشغيل بالدقايق]]-Table1[[#This Row],[اجمالى وقت التوقف بالدقيقة]],"0")</f>
        <v>-80</v>
      </c>
      <c r="X548" s="11">
        <f>IFERROR((Table1[[#This Row],[كمية الأنتاج بالقطعة]]*Table1[[#This Row],[الزمن المعيارى لانتاج القطعة الواحدة بالدقيقة]])/W548,0%)</f>
        <v>0</v>
      </c>
      <c r="Y548" s="12"/>
      <c r="Z548" s="4"/>
      <c r="AA548" s="13">
        <f>IFERROR(Table1[[#This Row],[كمية الأنتاج بالقطعة]]/(Table1[[#This Row],[كمية الأنتاج بالقطعة]]+Z548+Y548),"")</f>
        <v>1</v>
      </c>
      <c r="AB548" s="4"/>
      <c r="AC548" s="51"/>
    </row>
    <row r="549" spans="1:29" ht="15.75" hidden="1" customHeight="1">
      <c r="A549" s="50">
        <v>43536</v>
      </c>
      <c r="B549" s="3">
        <v>5203</v>
      </c>
      <c r="C549" s="4" t="str">
        <f>IFERROR(VLOOKUP(B549,المنتجات!$A:$B,2,0),"")</f>
        <v/>
      </c>
      <c r="D549" s="4" t="str">
        <f>IFERROR(VLOOKUP(B549,المنتجات!$A:$C,3,0),"")</f>
        <v/>
      </c>
      <c r="E549" s="5">
        <v>14</v>
      </c>
      <c r="F549" s="4">
        <f>IFERROR(VLOOKUP(E549,العاملين!$A$1:$C$80,2,0),"")</f>
        <v>0</v>
      </c>
      <c r="G549" s="4">
        <f>IFERROR(VLOOKUP(Table1[[#This Row],[كود العامل]],العاملين!$A:$C,3,FALSE),"")</f>
        <v>0</v>
      </c>
      <c r="H549" s="5">
        <v>8</v>
      </c>
      <c r="I549" s="6" t="str">
        <f>IFERROR(VLOOKUP(Table1[[#This Row],[كود الصنف]],المنتجات!$D:$E,2,0),"")</f>
        <v/>
      </c>
      <c r="J549" s="6" t="str">
        <f>IFERROR(VLOOKUP(H549,المنتجات!$D:$G,4,0),"")</f>
        <v/>
      </c>
      <c r="K549" s="7">
        <v>187</v>
      </c>
      <c r="L549" s="7"/>
      <c r="M549" s="8" t="e">
        <f>IF(VLOOKUP(Table1[[#This Row],[كود الصنف]],المنتجات!$D:$K,8,0)=0,"",(VLOOKUP(Table1[[#This Row],[كود الصنف]],المنتجات!$D:$K,8,0)))</f>
        <v>#N/A</v>
      </c>
      <c r="N549" s="7">
        <f>IFERROR((Table1[[#This Row],[كمية الخامات بالكيلو]]/Table1[[#This Row],[وزن القطعة]])-Table1[[#This Row],[كمية الأنتاج بالقطعة]],0)</f>
        <v>0</v>
      </c>
      <c r="O549" s="9" t="s">
        <v>51</v>
      </c>
      <c r="P549" s="3">
        <v>360</v>
      </c>
      <c r="Q549" s="5">
        <v>30</v>
      </c>
      <c r="R549" s="10"/>
      <c r="S549" s="10">
        <v>10</v>
      </c>
      <c r="T549" s="10">
        <v>10</v>
      </c>
      <c r="U549" s="10"/>
      <c r="V549" s="10">
        <f t="shared" si="8"/>
        <v>50</v>
      </c>
      <c r="W549" s="10">
        <f>IFERROR(Table1[[#This Row],[اجمالى وقت التشغيل بالدقايق]]-Table1[[#This Row],[اجمالى وقت التوقف بالدقيقة]],"0")</f>
        <v>310</v>
      </c>
      <c r="X549" s="11">
        <f>IFERROR((Table1[[#This Row],[كمية الأنتاج بالقطعة]]*Table1[[#This Row],[الزمن المعيارى لانتاج القطعة الواحدة بالدقيقة]])/W549,0%)</f>
        <v>0</v>
      </c>
      <c r="Y549" s="12"/>
      <c r="Z549" s="4"/>
      <c r="AA549" s="13">
        <f>IFERROR(Table1[[#This Row],[كمية الأنتاج بالقطعة]]/(Table1[[#This Row],[كمية الأنتاج بالقطعة]]+Z549+Y549),"")</f>
        <v>1</v>
      </c>
      <c r="AB549" s="4"/>
      <c r="AC549" s="51"/>
    </row>
    <row r="550" spans="1:29" ht="15.75" hidden="1" customHeight="1">
      <c r="A550" s="50">
        <v>43536</v>
      </c>
      <c r="B550" s="3">
        <v>5203</v>
      </c>
      <c r="C550" s="4" t="str">
        <f>IFERROR(VLOOKUP(B550,المنتجات!$A:$B,2,0),"")</f>
        <v/>
      </c>
      <c r="D550" s="4" t="str">
        <f>IFERROR(VLOOKUP(B550,المنتجات!$A:$C,3,0),"")</f>
        <v/>
      </c>
      <c r="E550" s="5">
        <v>10</v>
      </c>
      <c r="F550" s="4">
        <f>IFERROR(VLOOKUP(E550,العاملين!$A$1:$C$80,2,0),"")</f>
        <v>0</v>
      </c>
      <c r="G550" s="4">
        <f>IFERROR(VLOOKUP(Table1[[#This Row],[كود العامل]],العاملين!$A:$C,3,FALSE),"")</f>
        <v>0</v>
      </c>
      <c r="H550" s="5">
        <v>9</v>
      </c>
      <c r="I550" s="6" t="str">
        <f>IFERROR(VLOOKUP(Table1[[#This Row],[كود الصنف]],المنتجات!$D:$E,2,0),"")</f>
        <v/>
      </c>
      <c r="J550" s="6" t="str">
        <f>IFERROR(VLOOKUP(H550,المنتجات!$D:$G,4,0),"")</f>
        <v/>
      </c>
      <c r="K550" s="7">
        <v>90</v>
      </c>
      <c r="L550" s="7"/>
      <c r="M550" s="8" t="e">
        <f>IF(VLOOKUP(Table1[[#This Row],[كود الصنف]],المنتجات!$D:$K,8,0)=0,"",(VLOOKUP(Table1[[#This Row],[كود الصنف]],المنتجات!$D:$K,8,0)))</f>
        <v>#N/A</v>
      </c>
      <c r="N550" s="7">
        <f>IFERROR((Table1[[#This Row],[كمية الخامات بالكيلو]]/Table1[[#This Row],[وزن القطعة]])-Table1[[#This Row],[كمية الأنتاج بالقطعة]],0)</f>
        <v>0</v>
      </c>
      <c r="O550" s="9" t="s">
        <v>51</v>
      </c>
      <c r="P550" s="3">
        <v>360</v>
      </c>
      <c r="Q550" s="5">
        <v>30</v>
      </c>
      <c r="R550" s="10"/>
      <c r="S550" s="10">
        <v>10</v>
      </c>
      <c r="T550" s="10">
        <v>10</v>
      </c>
      <c r="U550" s="10"/>
      <c r="V550" s="10">
        <f t="shared" si="8"/>
        <v>50</v>
      </c>
      <c r="W550" s="10">
        <f>IFERROR(Table1[[#This Row],[اجمالى وقت التشغيل بالدقايق]]-Table1[[#This Row],[اجمالى وقت التوقف بالدقيقة]],"0")</f>
        <v>310</v>
      </c>
      <c r="X550" s="11">
        <f>IFERROR((Table1[[#This Row],[كمية الأنتاج بالقطعة]]*Table1[[#This Row],[الزمن المعيارى لانتاج القطعة الواحدة بالدقيقة]])/W550,0%)</f>
        <v>0</v>
      </c>
      <c r="Y550" s="12"/>
      <c r="Z550" s="4"/>
      <c r="AA550" s="13">
        <f>IFERROR(Table1[[#This Row],[كمية الأنتاج بالقطعة]]/(Table1[[#This Row],[كمية الأنتاج بالقطعة]]+Z550+Y550),"")</f>
        <v>1</v>
      </c>
      <c r="AB550" s="4"/>
      <c r="AC550" s="51"/>
    </row>
    <row r="551" spans="1:29" ht="15.75" hidden="1" customHeight="1">
      <c r="A551" s="50">
        <v>43536</v>
      </c>
      <c r="B551" s="3">
        <v>5203</v>
      </c>
      <c r="C551" s="4" t="str">
        <f>IFERROR(VLOOKUP(B551,المنتجات!$A:$B,2,0),"")</f>
        <v/>
      </c>
      <c r="D551" s="4" t="str">
        <f>IFERROR(VLOOKUP(B551,المنتجات!$A:$C,3,0),"")</f>
        <v/>
      </c>
      <c r="E551" s="5">
        <v>14</v>
      </c>
      <c r="F551" s="4">
        <f>IFERROR(VLOOKUP(E551,العاملين!$A$1:$C$80,2,0),"")</f>
        <v>0</v>
      </c>
      <c r="G551" s="4">
        <f>IFERROR(VLOOKUP(Table1[[#This Row],[كود العامل]],العاملين!$A:$C,3,FALSE),"")</f>
        <v>0</v>
      </c>
      <c r="H551" s="5">
        <v>9</v>
      </c>
      <c r="I551" s="6" t="str">
        <f>IFERROR(VLOOKUP(Table1[[#This Row],[كود الصنف]],المنتجات!$D:$E,2,0),"")</f>
        <v/>
      </c>
      <c r="J551" s="6" t="str">
        <f>IFERROR(VLOOKUP(H551,المنتجات!$D:$G,4,0),"")</f>
        <v/>
      </c>
      <c r="K551" s="7">
        <v>90</v>
      </c>
      <c r="L551" s="7"/>
      <c r="M551" s="8" t="e">
        <f>IF(VLOOKUP(Table1[[#This Row],[كود الصنف]],المنتجات!$D:$K,8,0)=0,"",(VLOOKUP(Table1[[#This Row],[كود الصنف]],المنتجات!$D:$K,8,0)))</f>
        <v>#N/A</v>
      </c>
      <c r="N551" s="7">
        <f>IFERROR((Table1[[#This Row],[كمية الخامات بالكيلو]]/Table1[[#This Row],[وزن القطعة]])-Table1[[#This Row],[كمية الأنتاج بالقطعة]],0)</f>
        <v>0</v>
      </c>
      <c r="O551" s="9" t="s">
        <v>51</v>
      </c>
      <c r="P551" s="3">
        <v>360</v>
      </c>
      <c r="Q551" s="5">
        <v>30</v>
      </c>
      <c r="R551" s="10"/>
      <c r="S551" s="10">
        <v>10</v>
      </c>
      <c r="T551" s="10">
        <v>10</v>
      </c>
      <c r="U551" s="10"/>
      <c r="V551" s="10">
        <f t="shared" si="8"/>
        <v>50</v>
      </c>
      <c r="W551" s="10">
        <f>IFERROR(Table1[[#This Row],[اجمالى وقت التشغيل بالدقايق]]-Table1[[#This Row],[اجمالى وقت التوقف بالدقيقة]],"0")</f>
        <v>310</v>
      </c>
      <c r="X551" s="11">
        <f>IFERROR((Table1[[#This Row],[كمية الأنتاج بالقطعة]]*Table1[[#This Row],[الزمن المعيارى لانتاج القطعة الواحدة بالدقيقة]])/W551,0%)</f>
        <v>0</v>
      </c>
      <c r="Y551" s="12"/>
      <c r="Z551" s="4"/>
      <c r="AA551" s="13">
        <f>IFERROR(Table1[[#This Row],[كمية الأنتاج بالقطعة]]/(Table1[[#This Row],[كمية الأنتاج بالقطعة]]+Z551+Y551),"")</f>
        <v>1</v>
      </c>
      <c r="AB551" s="4"/>
      <c r="AC551" s="51"/>
    </row>
    <row r="552" spans="1:29" ht="15.75" hidden="1" customHeight="1">
      <c r="A552" s="50">
        <v>43536</v>
      </c>
      <c r="B552" s="3">
        <v>5210</v>
      </c>
      <c r="C552" s="4" t="str">
        <f>IFERROR(VLOOKUP(B552,المنتجات!$A:$B,2,0),"")</f>
        <v/>
      </c>
      <c r="D552" s="4" t="str">
        <f>IFERROR(VLOOKUP(B552,المنتجات!$A:$C,3,0),"")</f>
        <v/>
      </c>
      <c r="E552" s="5">
        <v>11</v>
      </c>
      <c r="F552" s="4">
        <f>IFERROR(VLOOKUP(E552,العاملين!$A$1:$C$80,2,0),"")</f>
        <v>0</v>
      </c>
      <c r="G552" s="4">
        <f>IFERROR(VLOOKUP(Table1[[#This Row],[كود العامل]],العاملين!$A:$C,3,FALSE),"")</f>
        <v>0</v>
      </c>
      <c r="H552" s="5">
        <v>15</v>
      </c>
      <c r="I552" s="6" t="str">
        <f>IFERROR(VLOOKUP(Table1[[#This Row],[كود الصنف]],المنتجات!$D:$E,2,0),"")</f>
        <v/>
      </c>
      <c r="J552" s="6" t="str">
        <f>IFERROR(VLOOKUP(H552,المنتجات!$D:$G,4,0),"")</f>
        <v/>
      </c>
      <c r="K552" s="7">
        <v>194</v>
      </c>
      <c r="L552" s="7"/>
      <c r="M552" s="8" t="e">
        <f>IF(VLOOKUP(Table1[[#This Row],[كود الصنف]],المنتجات!$D:$K,8,0)=0,"",(VLOOKUP(Table1[[#This Row],[كود الصنف]],المنتجات!$D:$K,8,0)))</f>
        <v>#N/A</v>
      </c>
      <c r="N552" s="7">
        <f>IFERROR((Table1[[#This Row],[كمية الخامات بالكيلو]]/Table1[[#This Row],[وزن القطعة]])-Table1[[#This Row],[كمية الأنتاج بالقطعة]],0)</f>
        <v>0</v>
      </c>
      <c r="O552" s="9" t="s">
        <v>51</v>
      </c>
      <c r="P552" s="26">
        <f>IFERROR(VLOOKUP(Table1[[#This Row],[كود العامل]],العاملين!$A$1:$D$100,4,0),"")</f>
        <v>0</v>
      </c>
      <c r="Q552" s="5">
        <v>60</v>
      </c>
      <c r="R552" s="10"/>
      <c r="S552" s="10">
        <v>5</v>
      </c>
      <c r="T552" s="10">
        <v>10</v>
      </c>
      <c r="U552" s="10"/>
      <c r="V552" s="10">
        <f t="shared" si="8"/>
        <v>75</v>
      </c>
      <c r="W552" s="10">
        <f>IFERROR(Table1[[#This Row],[اجمالى وقت التشغيل بالدقايق]]-Table1[[#This Row],[اجمالى وقت التوقف بالدقيقة]],"0")</f>
        <v>-75</v>
      </c>
      <c r="X552" s="11">
        <f>IFERROR((Table1[[#This Row],[كمية الأنتاج بالقطعة]]*Table1[[#This Row],[الزمن المعيارى لانتاج القطعة الواحدة بالدقيقة]])/W552,0%)</f>
        <v>0</v>
      </c>
      <c r="Y552" s="12"/>
      <c r="Z552" s="4"/>
      <c r="AA552" s="13">
        <f>IFERROR(Table1[[#This Row],[كمية الأنتاج بالقطعة]]/(Table1[[#This Row],[كمية الأنتاج بالقطعة]]+Z552+Y552),"")</f>
        <v>1</v>
      </c>
      <c r="AB552" s="4"/>
      <c r="AC552" s="51"/>
    </row>
    <row r="553" spans="1:29" ht="15.75" hidden="1" customHeight="1">
      <c r="A553" s="50">
        <v>43536</v>
      </c>
      <c r="B553" s="3">
        <v>5210</v>
      </c>
      <c r="C553" s="4" t="str">
        <f>IFERROR(VLOOKUP(B553,المنتجات!$A:$B,2,0),"")</f>
        <v/>
      </c>
      <c r="D553" s="4" t="str">
        <f>IFERROR(VLOOKUP(B553,المنتجات!$A:$C,3,0),"")</f>
        <v/>
      </c>
      <c r="E553" s="5">
        <v>13</v>
      </c>
      <c r="F553" s="4">
        <f>IFERROR(VLOOKUP(E553,العاملين!$A$1:$C$80,2,0),"")</f>
        <v>0</v>
      </c>
      <c r="G553" s="4">
        <f>IFERROR(VLOOKUP(Table1[[#This Row],[كود العامل]],العاملين!$A:$C,3,FALSE),"")</f>
        <v>0</v>
      </c>
      <c r="H553" s="5">
        <v>15</v>
      </c>
      <c r="I553" s="6" t="str">
        <f>IFERROR(VLOOKUP(Table1[[#This Row],[كود الصنف]],المنتجات!$D:$E,2,0),"")</f>
        <v/>
      </c>
      <c r="J553" s="6" t="str">
        <f>IFERROR(VLOOKUP(H553,المنتجات!$D:$G,4,0),"")</f>
        <v/>
      </c>
      <c r="K553" s="7">
        <v>173</v>
      </c>
      <c r="L553" s="7"/>
      <c r="M553" s="8" t="e">
        <f>IF(VLOOKUP(Table1[[#This Row],[كود الصنف]],المنتجات!$D:$K,8,0)=0,"",(VLOOKUP(Table1[[#This Row],[كود الصنف]],المنتجات!$D:$K,8,0)))</f>
        <v>#N/A</v>
      </c>
      <c r="N553" s="7">
        <f>IFERROR((Table1[[#This Row],[كمية الخامات بالكيلو]]/Table1[[#This Row],[وزن القطعة]])-Table1[[#This Row],[كمية الأنتاج بالقطعة]],0)</f>
        <v>0</v>
      </c>
      <c r="O553" s="9" t="s">
        <v>1</v>
      </c>
      <c r="P553" s="26">
        <f>IFERROR(VLOOKUP(Table1[[#This Row],[كود العامل]],العاملين!$A$1:$D$100,4,0),"")</f>
        <v>0</v>
      </c>
      <c r="Q553" s="5">
        <v>60</v>
      </c>
      <c r="R553" s="10"/>
      <c r="S553" s="10">
        <v>10</v>
      </c>
      <c r="T553" s="10">
        <v>10</v>
      </c>
      <c r="U553" s="10"/>
      <c r="V553" s="10">
        <f t="shared" si="8"/>
        <v>80</v>
      </c>
      <c r="W553" s="10">
        <f>IFERROR(Table1[[#This Row],[اجمالى وقت التشغيل بالدقايق]]-Table1[[#This Row],[اجمالى وقت التوقف بالدقيقة]],"0")</f>
        <v>-80</v>
      </c>
      <c r="X553" s="11">
        <f>IFERROR((Table1[[#This Row],[كمية الأنتاج بالقطعة]]*Table1[[#This Row],[الزمن المعيارى لانتاج القطعة الواحدة بالدقيقة]])/W553,0%)</f>
        <v>0</v>
      </c>
      <c r="Y553" s="12"/>
      <c r="Z553" s="4"/>
      <c r="AA553" s="13">
        <f>IFERROR(Table1[[#This Row],[كمية الأنتاج بالقطعة]]/(Table1[[#This Row],[كمية الأنتاج بالقطعة]]+Z553+Y553),"")</f>
        <v>1</v>
      </c>
      <c r="AB553" s="4"/>
      <c r="AC553" s="51"/>
    </row>
    <row r="554" spans="1:29" ht="15.75" hidden="1" customHeight="1">
      <c r="A554" s="50">
        <v>43536</v>
      </c>
      <c r="B554" s="3">
        <v>5211</v>
      </c>
      <c r="C554" s="4" t="str">
        <f>IFERROR(VLOOKUP(B554,المنتجات!$A:$B,2,0),"")</f>
        <v/>
      </c>
      <c r="D554" s="4" t="str">
        <f>IFERROR(VLOOKUP(B554,المنتجات!$A:$C,3,0),"")</f>
        <v/>
      </c>
      <c r="E554" s="5">
        <v>11</v>
      </c>
      <c r="F554" s="4">
        <f>IFERROR(VLOOKUP(E554,العاملين!$A$1:$C$80,2,0),"")</f>
        <v>0</v>
      </c>
      <c r="G554" s="4">
        <f>IFERROR(VLOOKUP(Table1[[#This Row],[كود العامل]],العاملين!$A:$C,3,FALSE),"")</f>
        <v>0</v>
      </c>
      <c r="H554" s="5">
        <v>16</v>
      </c>
      <c r="I554" s="6" t="str">
        <f>IFERROR(VLOOKUP(Table1[[#This Row],[كود الصنف]],المنتجات!$D:$E,2,0),"")</f>
        <v/>
      </c>
      <c r="J554" s="6" t="str">
        <f>IFERROR(VLOOKUP(H554,المنتجات!$D:$G,4,0),"")</f>
        <v/>
      </c>
      <c r="K554" s="7">
        <v>180</v>
      </c>
      <c r="L554" s="7"/>
      <c r="M554" s="8" t="e">
        <f>IF(VLOOKUP(Table1[[#This Row],[كود الصنف]],المنتجات!$D:$K,8,0)=0,"",(VLOOKUP(Table1[[#This Row],[كود الصنف]],المنتجات!$D:$K,8,0)))</f>
        <v>#N/A</v>
      </c>
      <c r="N554" s="7">
        <f>IFERROR((Table1[[#This Row],[كمية الخامات بالكيلو]]/Table1[[#This Row],[وزن القطعة]])-Table1[[#This Row],[كمية الأنتاج بالقطعة]],0)</f>
        <v>0</v>
      </c>
      <c r="O554" s="9" t="s">
        <v>51</v>
      </c>
      <c r="P554" s="26">
        <f>IFERROR(VLOOKUP(Table1[[#This Row],[كود العامل]],العاملين!$A$1:$D$100,4,0),"")</f>
        <v>0</v>
      </c>
      <c r="Q554" s="5">
        <v>60</v>
      </c>
      <c r="R554" s="10"/>
      <c r="S554" s="10"/>
      <c r="T554" s="10"/>
      <c r="U554" s="10"/>
      <c r="V554" s="10">
        <f t="shared" si="8"/>
        <v>60</v>
      </c>
      <c r="W554" s="10">
        <f>IFERROR(Table1[[#This Row],[اجمالى وقت التشغيل بالدقايق]]-Table1[[#This Row],[اجمالى وقت التوقف بالدقيقة]],"0")</f>
        <v>-60</v>
      </c>
      <c r="X554" s="11">
        <f>IFERROR((Table1[[#This Row],[كمية الأنتاج بالقطعة]]*Table1[[#This Row],[الزمن المعيارى لانتاج القطعة الواحدة بالدقيقة]])/W554,0%)</f>
        <v>0</v>
      </c>
      <c r="Y554" s="12"/>
      <c r="Z554" s="4"/>
      <c r="AA554" s="13">
        <f>IFERROR(Table1[[#This Row],[كمية الأنتاج بالقطعة]]/(Table1[[#This Row],[كمية الأنتاج بالقطعة]]+Z554+Y554),"")</f>
        <v>1</v>
      </c>
      <c r="AB554" s="4"/>
      <c r="AC554" s="51"/>
    </row>
    <row r="555" spans="1:29" ht="15.75" hidden="1" customHeight="1">
      <c r="A555" s="50">
        <v>43536</v>
      </c>
      <c r="B555" s="3">
        <v>5211</v>
      </c>
      <c r="C555" s="4" t="str">
        <f>IFERROR(VLOOKUP(B555,المنتجات!$A:$B,2,0),"")</f>
        <v/>
      </c>
      <c r="D555" s="4" t="str">
        <f>IFERROR(VLOOKUP(B555,المنتجات!$A:$C,3,0),"")</f>
        <v/>
      </c>
      <c r="E555" s="5">
        <v>13</v>
      </c>
      <c r="F555" s="4">
        <f>IFERROR(VLOOKUP(E555,العاملين!$A$1:$C$80,2,0),"")</f>
        <v>0</v>
      </c>
      <c r="G555" s="4">
        <f>IFERROR(VLOOKUP(Table1[[#This Row],[كود العامل]],العاملين!$A:$C,3,FALSE),"")</f>
        <v>0</v>
      </c>
      <c r="H555" s="5">
        <v>16</v>
      </c>
      <c r="I555" s="6" t="str">
        <f>IFERROR(VLOOKUP(Table1[[#This Row],[كود الصنف]],المنتجات!$D:$E,2,0),"")</f>
        <v/>
      </c>
      <c r="J555" s="6" t="str">
        <f>IFERROR(VLOOKUP(H555,المنتجات!$D:$G,4,0),"")</f>
        <v/>
      </c>
      <c r="K555" s="7">
        <v>169</v>
      </c>
      <c r="L555" s="7"/>
      <c r="M555" s="8" t="e">
        <f>IF(VLOOKUP(Table1[[#This Row],[كود الصنف]],المنتجات!$D:$K,8,0)=0,"",(VLOOKUP(Table1[[#This Row],[كود الصنف]],المنتجات!$D:$K,8,0)))</f>
        <v>#N/A</v>
      </c>
      <c r="N555" s="7">
        <f>IFERROR((Table1[[#This Row],[كمية الخامات بالكيلو]]/Table1[[#This Row],[وزن القطعة]])-Table1[[#This Row],[كمية الأنتاج بالقطعة]],0)</f>
        <v>0</v>
      </c>
      <c r="O555" s="9" t="s">
        <v>1</v>
      </c>
      <c r="P555" s="26">
        <f>IFERROR(VLOOKUP(Table1[[#This Row],[كود العامل]],العاملين!$A$1:$D$100,4,0),"")</f>
        <v>0</v>
      </c>
      <c r="Q555" s="5">
        <v>60</v>
      </c>
      <c r="R555" s="10"/>
      <c r="S555" s="10"/>
      <c r="T555" s="10"/>
      <c r="U555" s="10"/>
      <c r="V555" s="10">
        <f t="shared" si="8"/>
        <v>60</v>
      </c>
      <c r="W555" s="10">
        <f>IFERROR(Table1[[#This Row],[اجمالى وقت التشغيل بالدقايق]]-Table1[[#This Row],[اجمالى وقت التوقف بالدقيقة]],"0")</f>
        <v>-60</v>
      </c>
      <c r="X555" s="11">
        <f>IFERROR((Table1[[#This Row],[كمية الأنتاج بالقطعة]]*Table1[[#This Row],[الزمن المعيارى لانتاج القطعة الواحدة بالدقيقة]])/W555,0%)</f>
        <v>0</v>
      </c>
      <c r="Y555" s="12"/>
      <c r="Z555" s="4"/>
      <c r="AA555" s="13">
        <f>IFERROR(Table1[[#This Row],[كمية الأنتاج بالقطعة]]/(Table1[[#This Row],[كمية الأنتاج بالقطعة]]+Z555+Y555),"")</f>
        <v>1</v>
      </c>
      <c r="AB555" s="4"/>
      <c r="AC555" s="51"/>
    </row>
    <row r="556" spans="1:29" ht="15.75" hidden="1" customHeight="1">
      <c r="A556" s="50">
        <v>43536</v>
      </c>
      <c r="B556" s="3">
        <v>5220</v>
      </c>
      <c r="C556" s="4" t="str">
        <f>IFERROR(VLOOKUP(B556,المنتجات!$A:$B,2,0),"")</f>
        <v/>
      </c>
      <c r="D556" s="4" t="str">
        <f>IFERROR(VLOOKUP(B556,المنتجات!$A:$C,3,0),"")</f>
        <v/>
      </c>
      <c r="E556" s="5">
        <v>19</v>
      </c>
      <c r="F556" s="4">
        <f>IFERROR(VLOOKUP(E556,العاملين!$A$1:$C$80,2,0),"")</f>
        <v>0</v>
      </c>
      <c r="G556" s="4">
        <f>IFERROR(VLOOKUP(Table1[[#This Row],[كود العامل]],العاملين!$A:$C,3,FALSE),"")</f>
        <v>0</v>
      </c>
      <c r="H556" s="5">
        <v>19</v>
      </c>
      <c r="I556" s="6" t="str">
        <f>IFERROR(VLOOKUP(Table1[[#This Row],[كود الصنف]],المنتجات!$D:$E,2,0),"")</f>
        <v/>
      </c>
      <c r="J556" s="6" t="str">
        <f>IFERROR(VLOOKUP(H556,المنتجات!$D:$G,4,0),"")</f>
        <v/>
      </c>
      <c r="K556" s="7">
        <v>3804</v>
      </c>
      <c r="L556" s="7"/>
      <c r="M556" s="8" t="e">
        <f>IF(VLOOKUP(Table1[[#This Row],[كود الصنف]],المنتجات!$D:$K,8,0)=0,"",(VLOOKUP(Table1[[#This Row],[كود الصنف]],المنتجات!$D:$K,8,0)))</f>
        <v>#N/A</v>
      </c>
      <c r="N556" s="7">
        <f>IFERROR((Table1[[#This Row],[كمية الخامات بالكيلو]]/Table1[[#This Row],[وزن القطعة]])-Table1[[#This Row],[كمية الأنتاج بالقطعة]],0)</f>
        <v>0</v>
      </c>
      <c r="O556" s="9" t="s">
        <v>51</v>
      </c>
      <c r="P556" s="26">
        <f>IFERROR(VLOOKUP(Table1[[#This Row],[كود العامل]],العاملين!$A$1:$D$100,4,0),"")</f>
        <v>0</v>
      </c>
      <c r="Q556" s="5">
        <f>IF(Table1[[#This Row],[كود العامل]]&gt;0,60,"")</f>
        <v>60</v>
      </c>
      <c r="R556" s="10"/>
      <c r="S556" s="10">
        <v>10</v>
      </c>
      <c r="T556" s="10">
        <v>10</v>
      </c>
      <c r="U556" s="10"/>
      <c r="V556" s="10">
        <f t="shared" si="8"/>
        <v>80</v>
      </c>
      <c r="W556" s="10">
        <f>IFERROR(Table1[[#This Row],[اجمالى وقت التشغيل بالدقايق]]-Table1[[#This Row],[اجمالى وقت التوقف بالدقيقة]],"0")</f>
        <v>-80</v>
      </c>
      <c r="X556" s="11">
        <f>IFERROR((Table1[[#This Row],[كمية الأنتاج بالقطعة]]*Table1[[#This Row],[الزمن المعيارى لانتاج القطعة الواحدة بالدقيقة]])/W556,0%)</f>
        <v>0</v>
      </c>
      <c r="Y556" s="12"/>
      <c r="Z556" s="4"/>
      <c r="AA556" s="13">
        <f>IFERROR(Table1[[#This Row],[كمية الأنتاج بالقطعة]]/(Table1[[#This Row],[كمية الأنتاج بالقطعة]]+Z556+Y556),"")</f>
        <v>1</v>
      </c>
      <c r="AB556" s="4"/>
      <c r="AC556" s="51"/>
    </row>
    <row r="557" spans="1:29" ht="15.75" hidden="1" customHeight="1">
      <c r="A557" s="50">
        <v>43536</v>
      </c>
      <c r="B557" s="3">
        <v>5220</v>
      </c>
      <c r="C557" s="4" t="str">
        <f>IFERROR(VLOOKUP(B557,المنتجات!$A:$B,2,0),"")</f>
        <v/>
      </c>
      <c r="D557" s="4" t="str">
        <f>IFERROR(VLOOKUP(B557,المنتجات!$A:$C,3,0),"")</f>
        <v/>
      </c>
      <c r="E557" s="5">
        <v>39</v>
      </c>
      <c r="F557" s="4">
        <f>IFERROR(VLOOKUP(E557,العاملين!$A$1:$C$80,2,0),"")</f>
        <v>0</v>
      </c>
      <c r="G557" s="4">
        <f>IFERROR(VLOOKUP(Table1[[#This Row],[كود العامل]],العاملين!$A:$C,3,FALSE),"")</f>
        <v>0</v>
      </c>
      <c r="H557" s="5">
        <v>19</v>
      </c>
      <c r="I557" s="6" t="str">
        <f>IFERROR(VLOOKUP(Table1[[#This Row],[كود الصنف]],المنتجات!$D:$E,2,0),"")</f>
        <v/>
      </c>
      <c r="J557" s="6" t="str">
        <f>IFERROR(VLOOKUP(H557,المنتجات!$D:$G,4,0),"")</f>
        <v/>
      </c>
      <c r="K557" s="7">
        <v>3804</v>
      </c>
      <c r="L557" s="7"/>
      <c r="M557" s="8" t="e">
        <f>IF(VLOOKUP(Table1[[#This Row],[كود الصنف]],المنتجات!$D:$K,8,0)=0,"",(VLOOKUP(Table1[[#This Row],[كود الصنف]],المنتجات!$D:$K,8,0)))</f>
        <v>#N/A</v>
      </c>
      <c r="N557" s="7">
        <f>IFERROR((Table1[[#This Row],[كمية الخامات بالكيلو]]/Table1[[#This Row],[وزن القطعة]])-Table1[[#This Row],[كمية الأنتاج بالقطعة]],0)</f>
        <v>0</v>
      </c>
      <c r="O557" s="9" t="s">
        <v>51</v>
      </c>
      <c r="P557" s="26">
        <f>IFERROR(VLOOKUP(Table1[[#This Row],[كود العامل]],العاملين!$A$1:$D$100,4,0),"")</f>
        <v>0</v>
      </c>
      <c r="Q557" s="5">
        <f>IF(Table1[[#This Row],[كود العامل]]&gt;0,60,"")</f>
        <v>60</v>
      </c>
      <c r="R557" s="10"/>
      <c r="S557" s="10">
        <v>10</v>
      </c>
      <c r="T557" s="10">
        <v>10</v>
      </c>
      <c r="U557" s="10"/>
      <c r="V557" s="10">
        <f t="shared" si="8"/>
        <v>80</v>
      </c>
      <c r="W557" s="10">
        <f>IFERROR(Table1[[#This Row],[اجمالى وقت التشغيل بالدقايق]]-Table1[[#This Row],[اجمالى وقت التوقف بالدقيقة]],"0")</f>
        <v>-80</v>
      </c>
      <c r="X557" s="11">
        <f>IFERROR((Table1[[#This Row],[كمية الأنتاج بالقطعة]]*Table1[[#This Row],[الزمن المعيارى لانتاج القطعة الواحدة بالدقيقة]])/W557,0%)</f>
        <v>0</v>
      </c>
      <c r="Y557" s="12"/>
      <c r="Z557" s="4"/>
      <c r="AA557" s="13">
        <f>IFERROR(Table1[[#This Row],[كمية الأنتاج بالقطعة]]/(Table1[[#This Row],[كمية الأنتاج بالقطعة]]+Z557+Y557),"")</f>
        <v>1</v>
      </c>
      <c r="AB557" s="4"/>
      <c r="AC557" s="51"/>
    </row>
    <row r="558" spans="1:29" ht="15.75" hidden="1" customHeight="1">
      <c r="A558" s="50">
        <v>43536</v>
      </c>
      <c r="B558" s="3">
        <v>5220</v>
      </c>
      <c r="C558" s="4" t="str">
        <f>IFERROR(VLOOKUP(B558,المنتجات!$A:$B,2,0),"")</f>
        <v/>
      </c>
      <c r="D558" s="4" t="str">
        <f>IFERROR(VLOOKUP(B558,المنتجات!$A:$C,3,0),"")</f>
        <v/>
      </c>
      <c r="E558" s="5">
        <v>21</v>
      </c>
      <c r="F558" s="4">
        <f>IFERROR(VLOOKUP(E558,العاملين!$A$1:$C$80,2,0),"")</f>
        <v>0</v>
      </c>
      <c r="G558" s="4">
        <f>IFERROR(VLOOKUP(Table1[[#This Row],[كود العامل]],العاملين!$A:$C,3,FALSE),"")</f>
        <v>0</v>
      </c>
      <c r="H558" s="5">
        <v>19</v>
      </c>
      <c r="I558" s="6" t="str">
        <f>IFERROR(VLOOKUP(Table1[[#This Row],[كود الصنف]],المنتجات!$D:$E,2,0),"")</f>
        <v/>
      </c>
      <c r="J558" s="6" t="str">
        <f>IFERROR(VLOOKUP(H558,المنتجات!$D:$G,4,0),"")</f>
        <v/>
      </c>
      <c r="K558" s="7">
        <v>3804</v>
      </c>
      <c r="L558" s="7"/>
      <c r="M558" s="8" t="e">
        <f>IF(VLOOKUP(Table1[[#This Row],[كود الصنف]],المنتجات!$D:$K,8,0)=0,"",(VLOOKUP(Table1[[#This Row],[كود الصنف]],المنتجات!$D:$K,8,0)))</f>
        <v>#N/A</v>
      </c>
      <c r="N558" s="7">
        <f>IFERROR((Table1[[#This Row],[كمية الخامات بالكيلو]]/Table1[[#This Row],[وزن القطعة]])-Table1[[#This Row],[كمية الأنتاج بالقطعة]],0)</f>
        <v>0</v>
      </c>
      <c r="O558" s="9" t="s">
        <v>51</v>
      </c>
      <c r="P558" s="26">
        <f>IFERROR(VLOOKUP(Table1[[#This Row],[كود العامل]],العاملين!$A$1:$D$100,4,0),"")</f>
        <v>0</v>
      </c>
      <c r="Q558" s="5">
        <f>IF(Table1[[#This Row],[كود العامل]]&gt;0,60,"")</f>
        <v>60</v>
      </c>
      <c r="R558" s="10"/>
      <c r="S558" s="10">
        <v>10</v>
      </c>
      <c r="T558" s="10">
        <v>10</v>
      </c>
      <c r="U558" s="10"/>
      <c r="V558" s="10">
        <f t="shared" si="8"/>
        <v>80</v>
      </c>
      <c r="W558" s="10">
        <f>IFERROR(Table1[[#This Row],[اجمالى وقت التشغيل بالدقايق]]-Table1[[#This Row],[اجمالى وقت التوقف بالدقيقة]],"0")</f>
        <v>-80</v>
      </c>
      <c r="X558" s="11">
        <f>IFERROR((Table1[[#This Row],[كمية الأنتاج بالقطعة]]*Table1[[#This Row],[الزمن المعيارى لانتاج القطعة الواحدة بالدقيقة]])/W558,0%)</f>
        <v>0</v>
      </c>
      <c r="Y558" s="12"/>
      <c r="Z558" s="4"/>
      <c r="AA558" s="13">
        <f>IFERROR(Table1[[#This Row],[كمية الأنتاج بالقطعة]]/(Table1[[#This Row],[كمية الأنتاج بالقطعة]]+Z558+Y558),"")</f>
        <v>1</v>
      </c>
      <c r="AB558" s="4"/>
      <c r="AC558" s="51"/>
    </row>
    <row r="559" spans="1:29" ht="15.75" hidden="1" customHeight="1">
      <c r="A559" s="50">
        <v>43536</v>
      </c>
      <c r="B559" s="3">
        <v>5221</v>
      </c>
      <c r="C559" s="4" t="str">
        <f>IFERROR(VLOOKUP(B559,المنتجات!$A:$B,2,0),"")</f>
        <v/>
      </c>
      <c r="D559" s="4" t="str">
        <f>IFERROR(VLOOKUP(B559,المنتجات!$A:$C,3,0),"")</f>
        <v/>
      </c>
      <c r="E559" s="5">
        <v>41</v>
      </c>
      <c r="F559" s="4">
        <f>IFERROR(VLOOKUP(E559,العاملين!$A$1:$C$80,2,0),"")</f>
        <v>0</v>
      </c>
      <c r="G559" s="4">
        <f>IFERROR(VLOOKUP(Table1[[#This Row],[كود العامل]],العاملين!$A:$C,3,FALSE),"")</f>
        <v>0</v>
      </c>
      <c r="H559" s="5">
        <v>21</v>
      </c>
      <c r="I559" s="6" t="str">
        <f>IFERROR(VLOOKUP(Table1[[#This Row],[كود الصنف]],المنتجات!$D:$E,2,0),"")</f>
        <v/>
      </c>
      <c r="J559" s="6" t="str">
        <f>IFERROR(VLOOKUP(H559,المنتجات!$D:$G,4,0),"")</f>
        <v/>
      </c>
      <c r="K559" s="7">
        <v>3900</v>
      </c>
      <c r="L559" s="7"/>
      <c r="M559" s="8" t="e">
        <f>IF(VLOOKUP(Table1[[#This Row],[كود الصنف]],المنتجات!$D:$K,8,0)=0,"",(VLOOKUP(Table1[[#This Row],[كود الصنف]],المنتجات!$D:$K,8,0)))</f>
        <v>#N/A</v>
      </c>
      <c r="N559" s="7">
        <f>IFERROR((Table1[[#This Row],[كمية الخامات بالكيلو]]/Table1[[#This Row],[وزن القطعة]])-Table1[[#This Row],[كمية الأنتاج بالقطعة]],0)</f>
        <v>0</v>
      </c>
      <c r="O559" s="9" t="s">
        <v>51</v>
      </c>
      <c r="P559" s="26">
        <f>IFERROR(VLOOKUP(Table1[[#This Row],[كود العامل]],العاملين!$A$1:$D$100,4,0),"")</f>
        <v>0</v>
      </c>
      <c r="Q559" s="5">
        <f>IF(Table1[[#This Row],[كود العامل]]&gt;0,60,"")</f>
        <v>60</v>
      </c>
      <c r="R559" s="10"/>
      <c r="S559" s="10"/>
      <c r="T559" s="10">
        <v>10</v>
      </c>
      <c r="U559" s="10"/>
      <c r="V559" s="10">
        <f t="shared" si="8"/>
        <v>70</v>
      </c>
      <c r="W559" s="10">
        <f>IFERROR(Table1[[#This Row],[اجمالى وقت التشغيل بالدقايق]]-Table1[[#This Row],[اجمالى وقت التوقف بالدقيقة]],"0")</f>
        <v>-70</v>
      </c>
      <c r="X559" s="11">
        <f>IFERROR((Table1[[#This Row],[كمية الأنتاج بالقطعة]]*Table1[[#This Row],[الزمن المعيارى لانتاج القطعة الواحدة بالدقيقة]])/W559,0%)</f>
        <v>0</v>
      </c>
      <c r="Y559" s="12"/>
      <c r="Z559" s="4"/>
      <c r="AA559" s="13">
        <f>IFERROR(Table1[[#This Row],[كمية الأنتاج بالقطعة]]/(Table1[[#This Row],[كمية الأنتاج بالقطعة]]+Z559+Y559),"")</f>
        <v>1</v>
      </c>
      <c r="AB559" s="4"/>
      <c r="AC559" s="51"/>
    </row>
    <row r="560" spans="1:29" ht="15.75" hidden="1" customHeight="1">
      <c r="A560" s="50">
        <v>43536</v>
      </c>
      <c r="B560" s="3">
        <v>5221</v>
      </c>
      <c r="C560" s="4" t="str">
        <f>IFERROR(VLOOKUP(B560,المنتجات!$A:$B,2,0),"")</f>
        <v/>
      </c>
      <c r="D560" s="4" t="str">
        <f>IFERROR(VLOOKUP(B560,المنتجات!$A:$C,3,0),"")</f>
        <v/>
      </c>
      <c r="E560" s="5">
        <v>24</v>
      </c>
      <c r="F560" s="4">
        <f>IFERROR(VLOOKUP(E560,العاملين!$A$1:$C$80,2,0),"")</f>
        <v>0</v>
      </c>
      <c r="G560" s="4">
        <f>IFERROR(VLOOKUP(Table1[[#This Row],[كود العامل]],العاملين!$A:$C,3,FALSE),"")</f>
        <v>0</v>
      </c>
      <c r="H560" s="5">
        <v>21</v>
      </c>
      <c r="I560" s="6" t="str">
        <f>IFERROR(VLOOKUP(Table1[[#This Row],[كود الصنف]],المنتجات!$D:$E,2,0),"")</f>
        <v/>
      </c>
      <c r="J560" s="6" t="str">
        <f>IFERROR(VLOOKUP(H560,المنتجات!$D:$G,4,0),"")</f>
        <v/>
      </c>
      <c r="K560" s="7">
        <v>3900</v>
      </c>
      <c r="L560" s="7"/>
      <c r="M560" s="8" t="e">
        <f>IF(VLOOKUP(Table1[[#This Row],[كود الصنف]],المنتجات!$D:$K,8,0)=0,"",(VLOOKUP(Table1[[#This Row],[كود الصنف]],المنتجات!$D:$K,8,0)))</f>
        <v>#N/A</v>
      </c>
      <c r="N560" s="7">
        <f>IFERROR((Table1[[#This Row],[كمية الخامات بالكيلو]]/Table1[[#This Row],[وزن القطعة]])-Table1[[#This Row],[كمية الأنتاج بالقطعة]],0)</f>
        <v>0</v>
      </c>
      <c r="O560" s="9" t="s">
        <v>51</v>
      </c>
      <c r="P560" s="26">
        <f>IFERROR(VLOOKUP(Table1[[#This Row],[كود العامل]],العاملين!$A$1:$D$100,4,0),"")</f>
        <v>0</v>
      </c>
      <c r="Q560" s="5">
        <f>IF(Table1[[#This Row],[كود العامل]]&gt;0,60,"")</f>
        <v>60</v>
      </c>
      <c r="R560" s="10"/>
      <c r="S560" s="10"/>
      <c r="T560" s="10">
        <v>10</v>
      </c>
      <c r="U560" s="10"/>
      <c r="V560" s="10">
        <f t="shared" si="8"/>
        <v>70</v>
      </c>
      <c r="W560" s="10">
        <f>IFERROR(Table1[[#This Row],[اجمالى وقت التشغيل بالدقايق]]-Table1[[#This Row],[اجمالى وقت التوقف بالدقيقة]],"0")</f>
        <v>-70</v>
      </c>
      <c r="X560" s="11">
        <f>IFERROR((Table1[[#This Row],[كمية الأنتاج بالقطعة]]*Table1[[#This Row],[الزمن المعيارى لانتاج القطعة الواحدة بالدقيقة]])/W560,0%)</f>
        <v>0</v>
      </c>
      <c r="Y560" s="12"/>
      <c r="Z560" s="4"/>
      <c r="AA560" s="13">
        <f>IFERROR(Table1[[#This Row],[كمية الأنتاج بالقطعة]]/(Table1[[#This Row],[كمية الأنتاج بالقطعة]]+Z560+Y560),"")</f>
        <v>1</v>
      </c>
      <c r="AB560" s="4"/>
      <c r="AC560" s="51"/>
    </row>
    <row r="561" spans="1:29" ht="15.75" hidden="1" customHeight="1">
      <c r="A561" s="50">
        <v>43536</v>
      </c>
      <c r="B561" s="3">
        <v>5222</v>
      </c>
      <c r="C561" s="4" t="str">
        <f>IFERROR(VLOOKUP(B561,المنتجات!$A:$B,2,0),"")</f>
        <v/>
      </c>
      <c r="D561" s="4" t="str">
        <f>IFERROR(VLOOKUP(B561,المنتجات!$A:$C,3,0),"")</f>
        <v/>
      </c>
      <c r="E561" s="5">
        <v>6</v>
      </c>
      <c r="F561" s="4">
        <f>IFERROR(VLOOKUP(E561,العاملين!$A$1:$C$80,2,0),"")</f>
        <v>0</v>
      </c>
      <c r="G561" s="4">
        <f>IFERROR(VLOOKUP(Table1[[#This Row],[كود العامل]],العاملين!$A:$C,3,FALSE),"")</f>
        <v>0</v>
      </c>
      <c r="H561" s="5">
        <v>21</v>
      </c>
      <c r="I561" s="6" t="str">
        <f>IFERROR(VLOOKUP(Table1[[#This Row],[كود الصنف]],المنتجات!$D:$E,2,0),"")</f>
        <v/>
      </c>
      <c r="J561" s="6" t="str">
        <f>IFERROR(VLOOKUP(H561,المنتجات!$D:$G,4,0),"")</f>
        <v/>
      </c>
      <c r="K561" s="7">
        <v>3900</v>
      </c>
      <c r="L561" s="7"/>
      <c r="M561" s="8" t="e">
        <f>IF(VLOOKUP(Table1[[#This Row],[كود الصنف]],المنتجات!$D:$K,8,0)=0,"",(VLOOKUP(Table1[[#This Row],[كود الصنف]],المنتجات!$D:$K,8,0)))</f>
        <v>#N/A</v>
      </c>
      <c r="N561" s="7">
        <f>IFERROR((Table1[[#This Row],[كمية الخامات بالكيلو]]/Table1[[#This Row],[وزن القطعة]])-Table1[[#This Row],[كمية الأنتاج بالقطعة]],0)</f>
        <v>0</v>
      </c>
      <c r="O561" s="9" t="s">
        <v>51</v>
      </c>
      <c r="P561" s="26">
        <f>IFERROR(VLOOKUP(Table1[[#This Row],[كود العامل]],العاملين!$A$1:$D$100,4,0),"")</f>
        <v>0</v>
      </c>
      <c r="Q561" s="5">
        <f>IF(Table1[[#This Row],[كود العامل]]&gt;0,60,"")</f>
        <v>60</v>
      </c>
      <c r="R561" s="10"/>
      <c r="S561" s="10"/>
      <c r="T561" s="10">
        <v>10</v>
      </c>
      <c r="U561" s="10"/>
      <c r="V561" s="10">
        <f t="shared" si="8"/>
        <v>70</v>
      </c>
      <c r="W561" s="10">
        <f>IFERROR(Table1[[#This Row],[اجمالى وقت التشغيل بالدقايق]]-Table1[[#This Row],[اجمالى وقت التوقف بالدقيقة]],"0")</f>
        <v>-70</v>
      </c>
      <c r="X561" s="11">
        <f>IFERROR((Table1[[#This Row],[كمية الأنتاج بالقطعة]]*Table1[[#This Row],[الزمن المعيارى لانتاج القطعة الواحدة بالدقيقة]])/W561,0%)</f>
        <v>0</v>
      </c>
      <c r="Y561" s="12"/>
      <c r="Z561" s="4"/>
      <c r="AA561" s="13">
        <f>IFERROR(Table1[[#This Row],[كمية الأنتاج بالقطعة]]/(Table1[[#This Row],[كمية الأنتاج بالقطعة]]+Z561+Y561),"")</f>
        <v>1</v>
      </c>
      <c r="AB561" s="4"/>
      <c r="AC561" s="51"/>
    </row>
    <row r="562" spans="1:29" ht="15.75" hidden="1" customHeight="1">
      <c r="A562" s="50">
        <v>43536</v>
      </c>
      <c r="B562" s="3">
        <v>5222</v>
      </c>
      <c r="C562" s="4" t="str">
        <f>IFERROR(VLOOKUP(B562,المنتجات!$A:$B,2,0),"")</f>
        <v/>
      </c>
      <c r="D562" s="4" t="str">
        <f>IFERROR(VLOOKUP(B562,المنتجات!$A:$C,3,0),"")</f>
        <v/>
      </c>
      <c r="E562" s="5">
        <v>43</v>
      </c>
      <c r="F562" s="4">
        <f>IFERROR(VLOOKUP(E562,العاملين!$A$1:$C$80,2,0),"")</f>
        <v>0</v>
      </c>
      <c r="G562" s="4">
        <f>IFERROR(VLOOKUP(Table1[[#This Row],[كود العامل]],العاملين!$A:$C,3,FALSE),"")</f>
        <v>0</v>
      </c>
      <c r="H562" s="5">
        <v>21</v>
      </c>
      <c r="I562" s="6" t="str">
        <f>IFERROR(VLOOKUP(Table1[[#This Row],[كود الصنف]],المنتجات!$D:$E,2,0),"")</f>
        <v/>
      </c>
      <c r="J562" s="6" t="str">
        <f>IFERROR(VLOOKUP(H562,المنتجات!$D:$G,4,0),"")</f>
        <v/>
      </c>
      <c r="K562" s="7">
        <v>3900</v>
      </c>
      <c r="L562" s="7"/>
      <c r="M562" s="8" t="e">
        <f>IF(VLOOKUP(Table1[[#This Row],[كود الصنف]],المنتجات!$D:$K,8,0)=0,"",(VLOOKUP(Table1[[#This Row],[كود الصنف]],المنتجات!$D:$K,8,0)))</f>
        <v>#N/A</v>
      </c>
      <c r="N562" s="7">
        <f>IFERROR((Table1[[#This Row],[كمية الخامات بالكيلو]]/Table1[[#This Row],[وزن القطعة]])-Table1[[#This Row],[كمية الأنتاج بالقطعة]],0)</f>
        <v>0</v>
      </c>
      <c r="O562" s="9" t="s">
        <v>51</v>
      </c>
      <c r="P562" s="26">
        <f>IFERROR(VLOOKUP(Table1[[#This Row],[كود العامل]],العاملين!$A$1:$D$100,4,0),"")</f>
        <v>0</v>
      </c>
      <c r="Q562" s="5">
        <f>IF(Table1[[#This Row],[كود العامل]]&gt;0,60,"")</f>
        <v>60</v>
      </c>
      <c r="R562" s="10"/>
      <c r="S562" s="10"/>
      <c r="T562" s="10">
        <v>10</v>
      </c>
      <c r="U562" s="10"/>
      <c r="V562" s="10">
        <f t="shared" si="8"/>
        <v>70</v>
      </c>
      <c r="W562" s="10">
        <f>IFERROR(Table1[[#This Row],[اجمالى وقت التشغيل بالدقايق]]-Table1[[#This Row],[اجمالى وقت التوقف بالدقيقة]],"0")</f>
        <v>-70</v>
      </c>
      <c r="X562" s="11">
        <f>IFERROR((Table1[[#This Row],[كمية الأنتاج بالقطعة]]*Table1[[#This Row],[الزمن المعيارى لانتاج القطعة الواحدة بالدقيقة]])/W562,0%)</f>
        <v>0</v>
      </c>
      <c r="Y562" s="12"/>
      <c r="Z562" s="4"/>
      <c r="AA562" s="13">
        <f>IFERROR(Table1[[#This Row],[كمية الأنتاج بالقطعة]]/(Table1[[#This Row],[كمية الأنتاج بالقطعة]]+Z562+Y562),"")</f>
        <v>1</v>
      </c>
      <c r="AB562" s="4"/>
      <c r="AC562" s="51"/>
    </row>
    <row r="563" spans="1:29" ht="15.75" hidden="1" customHeight="1">
      <c r="A563" s="50">
        <v>43536</v>
      </c>
      <c r="B563" s="3">
        <v>5230</v>
      </c>
      <c r="C563" s="4" t="str">
        <f>IFERROR(VLOOKUP(B563,المنتجات!$A:$B,2,0),"")</f>
        <v/>
      </c>
      <c r="D563" s="4" t="str">
        <f>IFERROR(VLOOKUP(B563,المنتجات!$A:$C,3,0),"")</f>
        <v/>
      </c>
      <c r="E563" s="5">
        <v>29</v>
      </c>
      <c r="F563" s="4">
        <f>IFERROR(VLOOKUP(E563,العاملين!$A$1:$C$80,2,0),"")</f>
        <v>0</v>
      </c>
      <c r="G563" s="4">
        <f>IFERROR(VLOOKUP(Table1[[#This Row],[كود العامل]],العاملين!$A:$C,3,FALSE),"")</f>
        <v>0</v>
      </c>
      <c r="H563" s="5">
        <v>23</v>
      </c>
      <c r="I563" s="6" t="str">
        <f>IFERROR(VLOOKUP(Table1[[#This Row],[كود الصنف]],المنتجات!$D:$E,2,0),"")</f>
        <v/>
      </c>
      <c r="J563" s="6" t="str">
        <f>IFERROR(VLOOKUP(H563,المنتجات!$D:$G,4,0),"")</f>
        <v/>
      </c>
      <c r="K563" s="7">
        <v>25000</v>
      </c>
      <c r="L563" s="7"/>
      <c r="M563" s="8" t="e">
        <f>IF(VLOOKUP(Table1[[#This Row],[كود الصنف]],المنتجات!$D:$K,8,0)=0,"",(VLOOKUP(Table1[[#This Row],[كود الصنف]],المنتجات!$D:$K,8,0)))</f>
        <v>#N/A</v>
      </c>
      <c r="N563" s="7">
        <f>IFERROR((Table1[[#This Row],[كمية الخامات بالكيلو]]/Table1[[#This Row],[وزن القطعة]])-Table1[[#This Row],[كمية الأنتاج بالقطعة]],0)</f>
        <v>0</v>
      </c>
      <c r="O563" s="9" t="s">
        <v>51</v>
      </c>
      <c r="P563" s="26">
        <f>IFERROR(VLOOKUP(Table1[[#This Row],[كود العامل]],العاملين!$A$1:$D$100,4,0),"")</f>
        <v>0</v>
      </c>
      <c r="Q563" s="5">
        <f>IF(Table1[[#This Row],[كود العامل]]&gt;0,60,"")</f>
        <v>60</v>
      </c>
      <c r="R563" s="10">
        <v>90</v>
      </c>
      <c r="S563" s="10">
        <v>15</v>
      </c>
      <c r="T563" s="10">
        <v>10</v>
      </c>
      <c r="U563" s="10"/>
      <c r="V563" s="10">
        <f t="shared" si="8"/>
        <v>175</v>
      </c>
      <c r="W563" s="10">
        <f>IFERROR(Table1[[#This Row],[اجمالى وقت التشغيل بالدقايق]]-Table1[[#This Row],[اجمالى وقت التوقف بالدقيقة]],"0")</f>
        <v>-175</v>
      </c>
      <c r="X563" s="11">
        <f>IFERROR((Table1[[#This Row],[كمية الأنتاج بالقطعة]]*Table1[[#This Row],[الزمن المعيارى لانتاج القطعة الواحدة بالدقيقة]])/W563,0%)</f>
        <v>0</v>
      </c>
      <c r="Y563" s="12"/>
      <c r="Z563" s="4"/>
      <c r="AA563" s="13">
        <f>IFERROR(Table1[[#This Row],[كمية الأنتاج بالقطعة]]/(Table1[[#This Row],[كمية الأنتاج بالقطعة]]+Z563+Y563),"")</f>
        <v>1</v>
      </c>
      <c r="AB563" s="4" t="s">
        <v>98</v>
      </c>
      <c r="AC563" s="51"/>
    </row>
    <row r="564" spans="1:29" ht="15.75" hidden="1" customHeight="1">
      <c r="A564" s="50">
        <v>43536</v>
      </c>
      <c r="B564" s="3">
        <v>5230</v>
      </c>
      <c r="C564" s="4" t="str">
        <f>IFERROR(VLOOKUP(B564,المنتجات!$A:$B,2,0),"")</f>
        <v/>
      </c>
      <c r="D564" s="4" t="str">
        <f>IFERROR(VLOOKUP(B564,المنتجات!$A:$C,3,0),"")</f>
        <v/>
      </c>
      <c r="E564" s="5">
        <v>23</v>
      </c>
      <c r="F564" s="4">
        <f>IFERROR(VLOOKUP(E564,العاملين!$A$1:$C$80,2,0),"")</f>
        <v>0</v>
      </c>
      <c r="G564" s="4">
        <f>IFERROR(VLOOKUP(Table1[[#This Row],[كود العامل]],العاملين!$A:$C,3,FALSE),"")</f>
        <v>0</v>
      </c>
      <c r="H564" s="5">
        <v>23</v>
      </c>
      <c r="I564" s="6" t="str">
        <f>IFERROR(VLOOKUP(Table1[[#This Row],[كود الصنف]],المنتجات!$D:$E,2,0),"")</f>
        <v/>
      </c>
      <c r="J564" s="6" t="str">
        <f>IFERROR(VLOOKUP(H564,المنتجات!$D:$G,4,0),"")</f>
        <v/>
      </c>
      <c r="K564" s="7">
        <v>25000</v>
      </c>
      <c r="L564" s="7"/>
      <c r="M564" s="8" t="e">
        <f>IF(VLOOKUP(Table1[[#This Row],[كود الصنف]],المنتجات!$D:$K,8,0)=0,"",(VLOOKUP(Table1[[#This Row],[كود الصنف]],المنتجات!$D:$K,8,0)))</f>
        <v>#N/A</v>
      </c>
      <c r="N564" s="7">
        <f>IFERROR((Table1[[#This Row],[كمية الخامات بالكيلو]]/Table1[[#This Row],[وزن القطعة]])-Table1[[#This Row],[كمية الأنتاج بالقطعة]],0)</f>
        <v>0</v>
      </c>
      <c r="O564" s="9" t="s">
        <v>51</v>
      </c>
      <c r="P564" s="26">
        <f>IFERROR(VLOOKUP(Table1[[#This Row],[كود العامل]],العاملين!$A$1:$D$100,4,0),"")</f>
        <v>0</v>
      </c>
      <c r="Q564" s="5">
        <f>IF(Table1[[#This Row],[كود العامل]]&gt;0,60,"")</f>
        <v>60</v>
      </c>
      <c r="R564" s="10">
        <v>90</v>
      </c>
      <c r="S564" s="10">
        <v>15</v>
      </c>
      <c r="T564" s="10">
        <v>10</v>
      </c>
      <c r="U564" s="10"/>
      <c r="V564" s="10">
        <f t="shared" si="8"/>
        <v>175</v>
      </c>
      <c r="W564" s="10">
        <f>IFERROR(Table1[[#This Row],[اجمالى وقت التشغيل بالدقايق]]-Table1[[#This Row],[اجمالى وقت التوقف بالدقيقة]],"0")</f>
        <v>-175</v>
      </c>
      <c r="X564" s="11">
        <f>IFERROR((Table1[[#This Row],[كمية الأنتاج بالقطعة]]*Table1[[#This Row],[الزمن المعيارى لانتاج القطعة الواحدة بالدقيقة]])/W564,0%)</f>
        <v>0</v>
      </c>
      <c r="Y564" s="12"/>
      <c r="Z564" s="4"/>
      <c r="AA564" s="13">
        <f>IFERROR(Table1[[#This Row],[كمية الأنتاج بالقطعة]]/(Table1[[#This Row],[كمية الأنتاج بالقطعة]]+Z564+Y564),"")</f>
        <v>1</v>
      </c>
      <c r="AB564" s="4" t="s">
        <v>98</v>
      </c>
      <c r="AC564" s="51"/>
    </row>
    <row r="565" spans="1:29" ht="15.75" hidden="1" customHeight="1">
      <c r="A565" s="50">
        <v>43536</v>
      </c>
      <c r="B565" s="3">
        <v>5231</v>
      </c>
      <c r="C565" s="4" t="str">
        <f>IFERROR(VLOOKUP(B565,المنتجات!$A:$B,2,0),"")</f>
        <v/>
      </c>
      <c r="D565" s="4" t="str">
        <f>IFERROR(VLOOKUP(B565,المنتجات!$A:$C,3,0),"")</f>
        <v/>
      </c>
      <c r="E565" s="5">
        <v>37</v>
      </c>
      <c r="F565" s="4">
        <f>IFERROR(VLOOKUP(E565,العاملين!$A$1:$C$80,2,0),"")</f>
        <v>0</v>
      </c>
      <c r="G565" s="4">
        <f>IFERROR(VLOOKUP(Table1[[#This Row],[كود العامل]],العاملين!$A:$C,3,FALSE),"")</f>
        <v>0</v>
      </c>
      <c r="H565" s="5">
        <v>33</v>
      </c>
      <c r="I565" s="6" t="str">
        <f>IFERROR(VLOOKUP(Table1[[#This Row],[كود الصنف]],المنتجات!$D:$E,2,0),"")</f>
        <v/>
      </c>
      <c r="J565" s="6" t="str">
        <f>IFERROR(VLOOKUP(H565,المنتجات!$D:$G,4,0),"")</f>
        <v/>
      </c>
      <c r="K565" s="7">
        <v>27000</v>
      </c>
      <c r="L565" s="7"/>
      <c r="M565" s="8" t="e">
        <f>IF(VLOOKUP(Table1[[#This Row],[كود الصنف]],المنتجات!$D:$K,8,0)=0,"",(VLOOKUP(Table1[[#This Row],[كود الصنف]],المنتجات!$D:$K,8,0)))</f>
        <v>#N/A</v>
      </c>
      <c r="N565" s="7">
        <f>IFERROR((Table1[[#This Row],[كمية الخامات بالكيلو]]/Table1[[#This Row],[وزن القطعة]])-Table1[[#This Row],[كمية الأنتاج بالقطعة]],0)</f>
        <v>0</v>
      </c>
      <c r="O565" s="9" t="s">
        <v>51</v>
      </c>
      <c r="P565" s="26">
        <f>IFERROR(VLOOKUP(Table1[[#This Row],[كود العامل]],العاملين!$A$1:$D$100,4,0),"")</f>
        <v>0</v>
      </c>
      <c r="Q565" s="5">
        <f>IF(Table1[[#This Row],[كود العامل]]&gt;0,60,"")</f>
        <v>60</v>
      </c>
      <c r="R565" s="10"/>
      <c r="S565" s="10">
        <v>10</v>
      </c>
      <c r="T565" s="10">
        <v>10</v>
      </c>
      <c r="U565" s="10"/>
      <c r="V565" s="10">
        <f t="shared" si="8"/>
        <v>80</v>
      </c>
      <c r="W565" s="10">
        <f>IFERROR(Table1[[#This Row],[اجمالى وقت التشغيل بالدقايق]]-Table1[[#This Row],[اجمالى وقت التوقف بالدقيقة]],"0")</f>
        <v>-80</v>
      </c>
      <c r="X565" s="11">
        <f>IFERROR((Table1[[#This Row],[كمية الأنتاج بالقطعة]]*Table1[[#This Row],[الزمن المعيارى لانتاج القطعة الواحدة بالدقيقة]])/W565,0%)</f>
        <v>0</v>
      </c>
      <c r="Y565" s="12"/>
      <c r="Z565" s="4"/>
      <c r="AA565" s="13">
        <f>IFERROR(Table1[[#This Row],[كمية الأنتاج بالقطعة]]/(Table1[[#This Row],[كمية الأنتاج بالقطعة]]+Z565+Y565),"")</f>
        <v>1</v>
      </c>
      <c r="AB565" s="4"/>
      <c r="AC565" s="51"/>
    </row>
    <row r="566" spans="1:29" ht="15.75" hidden="1" customHeight="1">
      <c r="A566" s="50">
        <v>43536</v>
      </c>
      <c r="B566" s="3">
        <v>5231</v>
      </c>
      <c r="C566" s="4" t="str">
        <f>IFERROR(VLOOKUP(B566,المنتجات!$A:$B,2,0),"")</f>
        <v/>
      </c>
      <c r="D566" s="4" t="str">
        <f>IFERROR(VLOOKUP(B566,المنتجات!$A:$C,3,0),"")</f>
        <v/>
      </c>
      <c r="E566" s="5">
        <v>26</v>
      </c>
      <c r="F566" s="4">
        <f>IFERROR(VLOOKUP(E566,العاملين!$A$1:$C$80,2,0),"")</f>
        <v>0</v>
      </c>
      <c r="G566" s="4">
        <f>IFERROR(VLOOKUP(Table1[[#This Row],[كود العامل]],العاملين!$A:$C,3,FALSE),"")</f>
        <v>0</v>
      </c>
      <c r="H566" s="5">
        <v>33</v>
      </c>
      <c r="I566" s="6" t="str">
        <f>IFERROR(VLOOKUP(Table1[[#This Row],[كود الصنف]],المنتجات!$D:$E,2,0),"")</f>
        <v/>
      </c>
      <c r="J566" s="6" t="str">
        <f>IFERROR(VLOOKUP(H566,المنتجات!$D:$G,4,0),"")</f>
        <v/>
      </c>
      <c r="K566" s="7">
        <v>27000</v>
      </c>
      <c r="L566" s="7"/>
      <c r="M566" s="8" t="e">
        <f>IF(VLOOKUP(Table1[[#This Row],[كود الصنف]],المنتجات!$D:$K,8,0)=0,"",(VLOOKUP(Table1[[#This Row],[كود الصنف]],المنتجات!$D:$K,8,0)))</f>
        <v>#N/A</v>
      </c>
      <c r="N566" s="7">
        <f>IFERROR((Table1[[#This Row],[كمية الخامات بالكيلو]]/Table1[[#This Row],[وزن القطعة]])-Table1[[#This Row],[كمية الأنتاج بالقطعة]],0)</f>
        <v>0</v>
      </c>
      <c r="O566" s="9" t="s">
        <v>51</v>
      </c>
      <c r="P566" s="26">
        <f>IFERROR(VLOOKUP(Table1[[#This Row],[كود العامل]],العاملين!$A$1:$D$100,4,0),"")</f>
        <v>0</v>
      </c>
      <c r="Q566" s="5">
        <f>IF(Table1[[#This Row],[كود العامل]]&gt;0,60,"")</f>
        <v>60</v>
      </c>
      <c r="R566" s="10"/>
      <c r="S566" s="10">
        <v>10</v>
      </c>
      <c r="T566" s="10">
        <v>10</v>
      </c>
      <c r="U566" s="10"/>
      <c r="V566" s="10">
        <f t="shared" si="8"/>
        <v>80</v>
      </c>
      <c r="W566" s="10">
        <f>IFERROR(Table1[[#This Row],[اجمالى وقت التشغيل بالدقايق]]-Table1[[#This Row],[اجمالى وقت التوقف بالدقيقة]],"0")</f>
        <v>-80</v>
      </c>
      <c r="X566" s="11">
        <f>IFERROR((Table1[[#This Row],[كمية الأنتاج بالقطعة]]*Table1[[#This Row],[الزمن المعيارى لانتاج القطعة الواحدة بالدقيقة]])/W566,0%)</f>
        <v>0</v>
      </c>
      <c r="Y566" s="12"/>
      <c r="Z566" s="4"/>
      <c r="AA566" s="13">
        <f>IFERROR(Table1[[#This Row],[كمية الأنتاج بالقطعة]]/(Table1[[#This Row],[كمية الأنتاج بالقطعة]]+Z566+Y566),"")</f>
        <v>1</v>
      </c>
      <c r="AB566" s="4"/>
      <c r="AC566" s="51"/>
    </row>
    <row r="567" spans="1:29" ht="15.75" hidden="1" customHeight="1">
      <c r="A567" s="50">
        <v>43536</v>
      </c>
      <c r="B567" s="3">
        <v>5231</v>
      </c>
      <c r="C567" s="4" t="str">
        <f>IFERROR(VLOOKUP(B567,المنتجات!$A:$B,2,0),"")</f>
        <v/>
      </c>
      <c r="D567" s="4" t="str">
        <f>IFERROR(VLOOKUP(B567,المنتجات!$A:$C,3,0),"")</f>
        <v/>
      </c>
      <c r="E567" s="5">
        <v>45</v>
      </c>
      <c r="F567" s="4">
        <f>IFERROR(VLOOKUP(E567,العاملين!$A$1:$C$80,2,0),"")</f>
        <v>0</v>
      </c>
      <c r="G567" s="4">
        <f>IFERROR(VLOOKUP(Table1[[#This Row],[كود العامل]],العاملين!$A:$C,3,FALSE),"")</f>
        <v>0</v>
      </c>
      <c r="H567" s="5">
        <v>33</v>
      </c>
      <c r="I567" s="6" t="str">
        <f>IFERROR(VLOOKUP(Table1[[#This Row],[كود الصنف]],المنتجات!$D:$E,2,0),"")</f>
        <v/>
      </c>
      <c r="J567" s="6" t="str">
        <f>IFERROR(VLOOKUP(H567,المنتجات!$D:$G,4,0),"")</f>
        <v/>
      </c>
      <c r="K567" s="7">
        <v>27000</v>
      </c>
      <c r="L567" s="7"/>
      <c r="M567" s="8" t="e">
        <f>IF(VLOOKUP(Table1[[#This Row],[كود الصنف]],المنتجات!$D:$K,8,0)=0,"",(VLOOKUP(Table1[[#This Row],[كود الصنف]],المنتجات!$D:$K,8,0)))</f>
        <v>#N/A</v>
      </c>
      <c r="N567" s="7">
        <f>IFERROR((Table1[[#This Row],[كمية الخامات بالكيلو]]/Table1[[#This Row],[وزن القطعة]])-Table1[[#This Row],[كمية الأنتاج بالقطعة]],0)</f>
        <v>0</v>
      </c>
      <c r="O567" s="9" t="s">
        <v>51</v>
      </c>
      <c r="P567" s="26">
        <f>IFERROR(VLOOKUP(Table1[[#This Row],[كود العامل]],العاملين!$A$1:$D$100,4,0),"")</f>
        <v>0</v>
      </c>
      <c r="Q567" s="5">
        <f>IF(Table1[[#This Row],[كود العامل]]&gt;0,60,"")</f>
        <v>60</v>
      </c>
      <c r="R567" s="10"/>
      <c r="S567" s="10">
        <v>10</v>
      </c>
      <c r="T567" s="10">
        <v>10</v>
      </c>
      <c r="U567" s="10"/>
      <c r="V567" s="10">
        <f t="shared" si="8"/>
        <v>80</v>
      </c>
      <c r="W567" s="10">
        <f>IFERROR(Table1[[#This Row],[اجمالى وقت التشغيل بالدقايق]]-Table1[[#This Row],[اجمالى وقت التوقف بالدقيقة]],"0")</f>
        <v>-80</v>
      </c>
      <c r="X567" s="11">
        <f>IFERROR((Table1[[#This Row],[كمية الأنتاج بالقطعة]]*Table1[[#This Row],[الزمن المعيارى لانتاج القطعة الواحدة بالدقيقة]])/W567,0%)</f>
        <v>0</v>
      </c>
      <c r="Y567" s="12"/>
      <c r="Z567" s="4"/>
      <c r="AA567" s="13">
        <f>IFERROR(Table1[[#This Row],[كمية الأنتاج بالقطعة]]/(Table1[[#This Row],[كمية الأنتاج بالقطعة]]+Z567+Y567),"")</f>
        <v>1</v>
      </c>
      <c r="AB567" s="4"/>
      <c r="AC567" s="51"/>
    </row>
    <row r="568" spans="1:29" ht="15.75" hidden="1" customHeight="1">
      <c r="A568" s="50">
        <v>43536</v>
      </c>
      <c r="B568" s="3">
        <v>5260</v>
      </c>
      <c r="C568" s="4" t="str">
        <f>IFERROR(VLOOKUP(B568,المنتجات!$A:$B,2,0),"")</f>
        <v/>
      </c>
      <c r="D568" s="4" t="str">
        <f>IFERROR(VLOOKUP(B568,المنتجات!$A:$C,3,0),"")</f>
        <v/>
      </c>
      <c r="E568" s="5">
        <v>38</v>
      </c>
      <c r="F568" s="4">
        <f>IFERROR(VLOOKUP(E568,العاملين!$A$1:$C$80,2,0),"")</f>
        <v>0</v>
      </c>
      <c r="G568" s="4">
        <f>IFERROR(VLOOKUP(Table1[[#This Row],[كود العامل]],العاملين!$A:$C,3,FALSE),"")</f>
        <v>0</v>
      </c>
      <c r="H568" s="5">
        <v>45</v>
      </c>
      <c r="I568" s="6" t="str">
        <f>IFERROR(VLOOKUP(Table1[[#This Row],[كود الصنف]],المنتجات!$D:$E,2,0),"")</f>
        <v/>
      </c>
      <c r="J568" s="6" t="str">
        <f>IFERROR(VLOOKUP(H568,المنتجات!$D:$G,4,0),"")</f>
        <v/>
      </c>
      <c r="K568" s="7">
        <v>6000</v>
      </c>
      <c r="L568" s="7"/>
      <c r="M568" s="8" t="e">
        <f>IF(VLOOKUP(Table1[[#This Row],[كود الصنف]],المنتجات!$D:$K,8,0)=0,"",(VLOOKUP(Table1[[#This Row],[كود الصنف]],المنتجات!$D:$K,8,0)))</f>
        <v>#N/A</v>
      </c>
      <c r="N568" s="7">
        <f>IFERROR((Table1[[#This Row],[كمية الخامات بالكيلو]]/Table1[[#This Row],[وزن القطعة]])-Table1[[#This Row],[كمية الأنتاج بالقطعة]],0)</f>
        <v>0</v>
      </c>
      <c r="O568" s="9" t="s">
        <v>51</v>
      </c>
      <c r="P568" s="26">
        <f>IFERROR(VLOOKUP(Table1[[#This Row],[كود العامل]],العاملين!$A$1:$D$100,4,0),"")</f>
        <v>0</v>
      </c>
      <c r="Q568" s="5">
        <f>IF(Table1[[#This Row],[كود العامل]]&gt;0,60,"")</f>
        <v>60</v>
      </c>
      <c r="R568" s="10"/>
      <c r="S568" s="10"/>
      <c r="T568" s="10"/>
      <c r="U568" s="10"/>
      <c r="V568" s="10">
        <f t="shared" si="8"/>
        <v>60</v>
      </c>
      <c r="W568" s="10">
        <f>IFERROR(Table1[[#This Row],[اجمالى وقت التشغيل بالدقايق]]-Table1[[#This Row],[اجمالى وقت التوقف بالدقيقة]],"0")</f>
        <v>-60</v>
      </c>
      <c r="X568" s="11">
        <f>IFERROR((Table1[[#This Row],[كمية الأنتاج بالقطعة]]*Table1[[#This Row],[الزمن المعيارى لانتاج القطعة الواحدة بالدقيقة]])/W568,0%)</f>
        <v>0</v>
      </c>
      <c r="Y568" s="12"/>
      <c r="Z568" s="4"/>
      <c r="AA568" s="13">
        <f>IFERROR(Table1[[#This Row],[كمية الأنتاج بالقطعة]]/(Table1[[#This Row],[كمية الأنتاج بالقطعة]]+Z568+Y568),"")</f>
        <v>1</v>
      </c>
      <c r="AB568" s="4"/>
      <c r="AC568" s="51"/>
    </row>
    <row r="569" spans="1:29" ht="15.75" hidden="1" customHeight="1">
      <c r="A569" s="50">
        <v>43536</v>
      </c>
      <c r="B569" s="3">
        <v>5260</v>
      </c>
      <c r="C569" s="4" t="str">
        <f>IFERROR(VLOOKUP(B569,المنتجات!$A:$B,2,0),"")</f>
        <v/>
      </c>
      <c r="D569" s="4" t="str">
        <f>IFERROR(VLOOKUP(B569,المنتجات!$A:$C,3,0),"")</f>
        <v/>
      </c>
      <c r="E569" s="5">
        <v>25</v>
      </c>
      <c r="F569" s="4">
        <f>IFERROR(VLOOKUP(E569,العاملين!$A$1:$C$80,2,0),"")</f>
        <v>0</v>
      </c>
      <c r="G569" s="4">
        <f>IFERROR(VLOOKUP(Table1[[#This Row],[كود العامل]],العاملين!$A:$C,3,FALSE),"")</f>
        <v>0</v>
      </c>
      <c r="H569" s="5">
        <v>45</v>
      </c>
      <c r="I569" s="6" t="str">
        <f>IFERROR(VLOOKUP(Table1[[#This Row],[كود الصنف]],المنتجات!$D:$E,2,0),"")</f>
        <v/>
      </c>
      <c r="J569" s="6" t="str">
        <f>IFERROR(VLOOKUP(H569,المنتجات!$D:$G,4,0),"")</f>
        <v/>
      </c>
      <c r="K569" s="7">
        <v>6000</v>
      </c>
      <c r="L569" s="7"/>
      <c r="M569" s="8" t="e">
        <f>IF(VLOOKUP(Table1[[#This Row],[كود الصنف]],المنتجات!$D:$K,8,0)=0,"",(VLOOKUP(Table1[[#This Row],[كود الصنف]],المنتجات!$D:$K,8,0)))</f>
        <v>#N/A</v>
      </c>
      <c r="N569" s="7">
        <f>IFERROR((Table1[[#This Row],[كمية الخامات بالكيلو]]/Table1[[#This Row],[وزن القطعة]])-Table1[[#This Row],[كمية الأنتاج بالقطعة]],0)</f>
        <v>0</v>
      </c>
      <c r="O569" s="9" t="s">
        <v>51</v>
      </c>
      <c r="P569" s="26">
        <f>IFERROR(VLOOKUP(Table1[[#This Row],[كود العامل]],العاملين!$A$1:$D$100,4,0),"")</f>
        <v>0</v>
      </c>
      <c r="Q569" s="5">
        <f>IF(Table1[[#This Row],[كود العامل]]&gt;0,60,"")</f>
        <v>60</v>
      </c>
      <c r="R569" s="10"/>
      <c r="S569" s="10"/>
      <c r="T569" s="10"/>
      <c r="U569" s="10"/>
      <c r="V569" s="10">
        <f t="shared" si="8"/>
        <v>60</v>
      </c>
      <c r="W569" s="10">
        <f>IFERROR(Table1[[#This Row],[اجمالى وقت التشغيل بالدقايق]]-Table1[[#This Row],[اجمالى وقت التوقف بالدقيقة]],"0")</f>
        <v>-60</v>
      </c>
      <c r="X569" s="11">
        <f>IFERROR((Table1[[#This Row],[كمية الأنتاج بالقطعة]]*Table1[[#This Row],[الزمن المعيارى لانتاج القطعة الواحدة بالدقيقة]])/W569,0%)</f>
        <v>0</v>
      </c>
      <c r="Y569" s="12"/>
      <c r="Z569" s="4"/>
      <c r="AA569" s="13">
        <f>IFERROR(Table1[[#This Row],[كمية الأنتاج بالقطعة]]/(Table1[[#This Row],[كمية الأنتاج بالقطعة]]+Z569+Y569),"")</f>
        <v>1</v>
      </c>
      <c r="AB569" s="4"/>
      <c r="AC569" s="51"/>
    </row>
    <row r="570" spans="1:29" ht="15.75" customHeight="1">
      <c r="A570" s="50">
        <v>43536</v>
      </c>
      <c r="B570" s="3">
        <v>5270</v>
      </c>
      <c r="C570" s="4" t="str">
        <f>IFERROR(VLOOKUP(B570,المنتجات!$A:$B,2,0),"")</f>
        <v/>
      </c>
      <c r="D570" s="4" t="str">
        <f>IFERROR(VLOOKUP(B570,المنتجات!$A:$C,3,0),"")</f>
        <v/>
      </c>
      <c r="E570" s="5">
        <v>30</v>
      </c>
      <c r="F570" s="4">
        <f>IFERROR(VLOOKUP(E570,العاملين!$A$1:$C$80,2,0),"")</f>
        <v>0</v>
      </c>
      <c r="G570" s="4">
        <f>IFERROR(VLOOKUP(Table1[[#This Row],[كود العامل]],العاملين!$A:$C,3,FALSE),"")</f>
        <v>0</v>
      </c>
      <c r="H570" s="5">
        <v>53</v>
      </c>
      <c r="I570" s="6" t="str">
        <f>IFERROR(VLOOKUP(Table1[[#This Row],[كود الصنف]],المنتجات!$D:$E,2,0),"")</f>
        <v/>
      </c>
      <c r="J570" s="6" t="str">
        <f>IFERROR(VLOOKUP(H570,المنتجات!$D:$G,4,0),"")</f>
        <v/>
      </c>
      <c r="K570" s="7">
        <v>135</v>
      </c>
      <c r="L570" s="7"/>
      <c r="M570" s="8" t="e">
        <f>IF(VLOOKUP(Table1[[#This Row],[كود الصنف]],المنتجات!$D:$K,8,0)=0,"",(VLOOKUP(Table1[[#This Row],[كود الصنف]],المنتجات!$D:$K,8,0)))</f>
        <v>#N/A</v>
      </c>
      <c r="N570" s="7">
        <f>IFERROR((Table1[[#This Row],[كمية الخامات بالكيلو]]/Table1[[#This Row],[وزن القطعة]])-Table1[[#This Row],[كمية الأنتاج بالقطعة]],0)</f>
        <v>0</v>
      </c>
      <c r="O570" s="9" t="s">
        <v>51</v>
      </c>
      <c r="P570" s="3">
        <v>300</v>
      </c>
      <c r="Q570" s="5">
        <v>30</v>
      </c>
      <c r="R570" s="10"/>
      <c r="S570" s="10"/>
      <c r="T570" s="10"/>
      <c r="U570" s="10"/>
      <c r="V570" s="10">
        <f t="shared" si="8"/>
        <v>30</v>
      </c>
      <c r="W570" s="10">
        <f>IFERROR(Table1[[#This Row],[اجمالى وقت التشغيل بالدقايق]]-Table1[[#This Row],[اجمالى وقت التوقف بالدقيقة]],"0")</f>
        <v>270</v>
      </c>
      <c r="X570" s="11">
        <f>IFERROR((Table1[[#This Row],[كمية الأنتاج بالقطعة]]*Table1[[#This Row],[الزمن المعيارى لانتاج القطعة الواحدة بالدقيقة]])/W570,0%)</f>
        <v>0</v>
      </c>
      <c r="Y570" s="12"/>
      <c r="Z570" s="4"/>
      <c r="AA570" s="13">
        <f>IFERROR(Table1[[#This Row],[كمية الأنتاج بالقطعة]]/(Table1[[#This Row],[كمية الأنتاج بالقطعة]]+Z570+Y570),"")</f>
        <v>1</v>
      </c>
      <c r="AB570" s="4"/>
      <c r="AC570" s="51"/>
    </row>
    <row r="571" spans="1:29" ht="15.75" customHeight="1">
      <c r="A571" s="50">
        <v>43536</v>
      </c>
      <c r="B571" s="3">
        <v>5270</v>
      </c>
      <c r="C571" s="4" t="str">
        <f>IFERROR(VLOOKUP(B571,المنتجات!$A:$B,2,0),"")</f>
        <v/>
      </c>
      <c r="D571" s="4" t="str">
        <f>IFERROR(VLOOKUP(B571,المنتجات!$A:$C,3,0),"")</f>
        <v/>
      </c>
      <c r="E571" s="5">
        <v>30</v>
      </c>
      <c r="F571" s="4">
        <f>IFERROR(VLOOKUP(E571,العاملين!$A$1:$C$80,2,0),"")</f>
        <v>0</v>
      </c>
      <c r="G571" s="4">
        <f>IFERROR(VLOOKUP(Table1[[#This Row],[كود العامل]],العاملين!$A:$C,3,FALSE),"")</f>
        <v>0</v>
      </c>
      <c r="H571" s="5">
        <v>52</v>
      </c>
      <c r="I571" s="6" t="str">
        <f>IFERROR(VLOOKUP(Table1[[#This Row],[كود الصنف]],المنتجات!$D:$E,2,0),"")</f>
        <v/>
      </c>
      <c r="J571" s="6" t="str">
        <f>IFERROR(VLOOKUP(H571,المنتجات!$D:$G,4,0),"")</f>
        <v/>
      </c>
      <c r="K571" s="7">
        <v>34</v>
      </c>
      <c r="L571" s="7"/>
      <c r="M571" s="8" t="e">
        <f>IF(VLOOKUP(Table1[[#This Row],[كود الصنف]],المنتجات!$D:$K,8,0)=0,"",(VLOOKUP(Table1[[#This Row],[كود الصنف]],المنتجات!$D:$K,8,0)))</f>
        <v>#N/A</v>
      </c>
      <c r="N571" s="7">
        <f>IFERROR((Table1[[#This Row],[كمية الخامات بالكيلو]]/Table1[[#This Row],[وزن القطعة]])-Table1[[#This Row],[كمية الأنتاج بالقطعة]],0)</f>
        <v>0</v>
      </c>
      <c r="O571" s="9" t="s">
        <v>51</v>
      </c>
      <c r="P571" s="3">
        <v>300</v>
      </c>
      <c r="Q571" s="5">
        <v>30</v>
      </c>
      <c r="R571" s="10"/>
      <c r="S571" s="10">
        <v>5</v>
      </c>
      <c r="T571" s="10">
        <v>10</v>
      </c>
      <c r="U571" s="10"/>
      <c r="V571" s="10">
        <f t="shared" si="8"/>
        <v>45</v>
      </c>
      <c r="W571" s="10">
        <f>IFERROR(Table1[[#This Row],[اجمالى وقت التشغيل بالدقايق]]-Table1[[#This Row],[اجمالى وقت التوقف بالدقيقة]],"0")</f>
        <v>255</v>
      </c>
      <c r="X571" s="11">
        <f>IFERROR((Table1[[#This Row],[كمية الأنتاج بالقطعة]]*Table1[[#This Row],[الزمن المعيارى لانتاج القطعة الواحدة بالدقيقة]])/W571,0%)</f>
        <v>0</v>
      </c>
      <c r="Y571" s="12"/>
      <c r="Z571" s="4"/>
      <c r="AA571" s="13">
        <f>IFERROR(Table1[[#This Row],[كمية الأنتاج بالقطعة]]/(Table1[[#This Row],[كمية الأنتاج بالقطعة]]+Z571+Y571),"")</f>
        <v>1</v>
      </c>
      <c r="AB571" s="4"/>
      <c r="AC571" s="51"/>
    </row>
    <row r="572" spans="1:29" ht="15.75" hidden="1" customHeight="1">
      <c r="A572" s="50">
        <v>43536</v>
      </c>
      <c r="B572" s="3">
        <v>5280</v>
      </c>
      <c r="C572" s="4" t="str">
        <f>IFERROR(VLOOKUP(B572,المنتجات!$A:$B,2,0),"")</f>
        <v/>
      </c>
      <c r="D572" s="4" t="str">
        <f>IFERROR(VLOOKUP(B572,المنتجات!$A:$C,3,0),"")</f>
        <v/>
      </c>
      <c r="E572" s="5">
        <v>20</v>
      </c>
      <c r="F572" s="4">
        <f>IFERROR(VLOOKUP(E572,العاملين!$A$1:$C$80,2,0),"")</f>
        <v>0</v>
      </c>
      <c r="G572" s="4">
        <f>IFERROR(VLOOKUP(Table1[[#This Row],[كود العامل]],العاملين!$A:$C,3,FALSE),"")</f>
        <v>0</v>
      </c>
      <c r="H572" s="5">
        <v>57</v>
      </c>
      <c r="I572" s="6" t="str">
        <f>IFERROR(VLOOKUP(Table1[[#This Row],[كود الصنف]],المنتجات!$D:$E,2,0),"")</f>
        <v/>
      </c>
      <c r="J572" s="6" t="str">
        <f>IFERROR(VLOOKUP(H572,المنتجات!$D:$G,4,0),"")</f>
        <v/>
      </c>
      <c r="K572" s="7">
        <v>425</v>
      </c>
      <c r="L572" s="7"/>
      <c r="M572" s="8" t="e">
        <f>IF(VLOOKUP(Table1[[#This Row],[كود الصنف]],المنتجات!$D:$K,8,0)=0,"",(VLOOKUP(Table1[[#This Row],[كود الصنف]],المنتجات!$D:$K,8,0)))</f>
        <v>#N/A</v>
      </c>
      <c r="N572" s="7">
        <f>IFERROR((Table1[[#This Row],[كمية الخامات بالكيلو]]/Table1[[#This Row],[وزن القطعة]])-Table1[[#This Row],[كمية الأنتاج بالقطعة]],0)</f>
        <v>0</v>
      </c>
      <c r="O572" s="9" t="s">
        <v>51</v>
      </c>
      <c r="P572" s="26">
        <f>IFERROR(VLOOKUP(Table1[[#This Row],[كود العامل]],العاملين!$A$1:$D$100,4,0),"")</f>
        <v>0</v>
      </c>
      <c r="Q572" s="5">
        <f>IF(Table1[[#This Row],[كود العامل]]&gt;0,60,"")</f>
        <v>60</v>
      </c>
      <c r="R572" s="10"/>
      <c r="S572" s="10"/>
      <c r="T572" s="10"/>
      <c r="U572" s="10"/>
      <c r="V572" s="10">
        <f t="shared" si="8"/>
        <v>60</v>
      </c>
      <c r="W572" s="10">
        <f>IFERROR(Table1[[#This Row],[اجمالى وقت التشغيل بالدقايق]]-Table1[[#This Row],[اجمالى وقت التوقف بالدقيقة]],"0")</f>
        <v>-60</v>
      </c>
      <c r="X572" s="11">
        <f>IFERROR((Table1[[#This Row],[كمية الأنتاج بالقطعة]]*Table1[[#This Row],[الزمن المعيارى لانتاج القطعة الواحدة بالدقيقة]])/W572,0%)</f>
        <v>0</v>
      </c>
      <c r="Y572" s="12"/>
      <c r="Z572" s="4"/>
      <c r="AA572" s="13">
        <f>IFERROR(Table1[[#This Row],[كمية الأنتاج بالقطعة]]/(Table1[[#This Row],[كمية الأنتاج بالقطعة]]+Z572+Y572),"")</f>
        <v>1</v>
      </c>
      <c r="AB572" s="4"/>
      <c r="AC572" s="51"/>
    </row>
    <row r="573" spans="1:29" ht="15.75" hidden="1" customHeight="1">
      <c r="A573" s="50">
        <v>43536</v>
      </c>
      <c r="B573" s="3">
        <v>5280</v>
      </c>
      <c r="C573" s="4" t="str">
        <f>IFERROR(VLOOKUP(B573,المنتجات!$A:$B,2,0),"")</f>
        <v/>
      </c>
      <c r="D573" s="4" t="str">
        <f>IFERROR(VLOOKUP(B573,المنتجات!$A:$C,3,0),"")</f>
        <v/>
      </c>
      <c r="E573" s="5">
        <v>32</v>
      </c>
      <c r="F573" s="4">
        <f>IFERROR(VLOOKUP(E573,العاملين!$A$1:$C$80,2,0),"")</f>
        <v>0</v>
      </c>
      <c r="G573" s="4">
        <f>IFERROR(VLOOKUP(Table1[[#This Row],[كود العامل]],العاملين!$A:$C,3,FALSE),"")</f>
        <v>0</v>
      </c>
      <c r="H573" s="5">
        <v>57</v>
      </c>
      <c r="I573" s="6" t="str">
        <f>IFERROR(VLOOKUP(Table1[[#This Row],[كود الصنف]],المنتجات!$D:$E,2,0),"")</f>
        <v/>
      </c>
      <c r="J573" s="6" t="str">
        <f>IFERROR(VLOOKUP(H573,المنتجات!$D:$G,4,0),"")</f>
        <v/>
      </c>
      <c r="K573" s="7">
        <v>425</v>
      </c>
      <c r="L573" s="7"/>
      <c r="M573" s="8" t="e">
        <f>IF(VLOOKUP(Table1[[#This Row],[كود الصنف]],المنتجات!$D:$K,8,0)=0,"",(VLOOKUP(Table1[[#This Row],[كود الصنف]],المنتجات!$D:$K,8,0)))</f>
        <v>#N/A</v>
      </c>
      <c r="N573" s="7">
        <f>IFERROR((Table1[[#This Row],[كمية الخامات بالكيلو]]/Table1[[#This Row],[وزن القطعة]])-Table1[[#This Row],[كمية الأنتاج بالقطعة]],0)</f>
        <v>0</v>
      </c>
      <c r="O573" s="9" t="s">
        <v>51</v>
      </c>
      <c r="P573" s="26">
        <f>IFERROR(VLOOKUP(Table1[[#This Row],[كود العامل]],العاملين!$A$1:$D$100,4,0),"")</f>
        <v>0</v>
      </c>
      <c r="Q573" s="5">
        <f>IF(Table1[[#This Row],[كود العامل]]&gt;0,60,"")</f>
        <v>60</v>
      </c>
      <c r="R573" s="10"/>
      <c r="S573" s="10"/>
      <c r="T573" s="10"/>
      <c r="U573" s="10"/>
      <c r="V573" s="10">
        <f t="shared" si="8"/>
        <v>60</v>
      </c>
      <c r="W573" s="10">
        <f>IFERROR(Table1[[#This Row],[اجمالى وقت التشغيل بالدقايق]]-Table1[[#This Row],[اجمالى وقت التوقف بالدقيقة]],"0")</f>
        <v>-60</v>
      </c>
      <c r="X573" s="11">
        <f>IFERROR((Table1[[#This Row],[كمية الأنتاج بالقطعة]]*Table1[[#This Row],[الزمن المعيارى لانتاج القطعة الواحدة بالدقيقة]])/W573,0%)</f>
        <v>0</v>
      </c>
      <c r="Y573" s="12"/>
      <c r="Z573" s="4"/>
      <c r="AA573" s="13">
        <f>IFERROR(Table1[[#This Row],[كمية الأنتاج بالقطعة]]/(Table1[[#This Row],[كمية الأنتاج بالقطعة]]+Z573+Y573),"")</f>
        <v>1</v>
      </c>
      <c r="AB573" s="4"/>
      <c r="AC573" s="51"/>
    </row>
    <row r="574" spans="1:29" ht="15.75" hidden="1" customHeight="1">
      <c r="A574" s="50">
        <v>43536</v>
      </c>
      <c r="B574" s="3">
        <v>5280</v>
      </c>
      <c r="C574" s="4" t="str">
        <f>IFERROR(VLOOKUP(B574,المنتجات!$A:$B,2,0),"")</f>
        <v/>
      </c>
      <c r="D574" s="4" t="str">
        <f>IFERROR(VLOOKUP(B574,المنتجات!$A:$C,3,0),"")</f>
        <v/>
      </c>
      <c r="E574" s="5">
        <v>28</v>
      </c>
      <c r="F574" s="4">
        <f>IFERROR(VLOOKUP(E574,العاملين!$A$1:$C$80,2,0),"")</f>
        <v>0</v>
      </c>
      <c r="G574" s="4">
        <f>IFERROR(VLOOKUP(Table1[[#This Row],[كود العامل]],العاملين!$A:$C,3,FALSE),"")</f>
        <v>0</v>
      </c>
      <c r="H574" s="5">
        <v>57</v>
      </c>
      <c r="I574" s="6" t="str">
        <f>IFERROR(VLOOKUP(Table1[[#This Row],[كود الصنف]],المنتجات!$D:$E,2,0),"")</f>
        <v/>
      </c>
      <c r="J574" s="6" t="str">
        <f>IFERROR(VLOOKUP(H574,المنتجات!$D:$G,4,0),"")</f>
        <v/>
      </c>
      <c r="K574" s="7">
        <v>425</v>
      </c>
      <c r="L574" s="7"/>
      <c r="M574" s="8" t="e">
        <f>IF(VLOOKUP(Table1[[#This Row],[كود الصنف]],المنتجات!$D:$K,8,0)=0,"",(VLOOKUP(Table1[[#This Row],[كود الصنف]],المنتجات!$D:$K,8,0)))</f>
        <v>#N/A</v>
      </c>
      <c r="N574" s="7">
        <f>IFERROR((Table1[[#This Row],[كمية الخامات بالكيلو]]/Table1[[#This Row],[وزن القطعة]])-Table1[[#This Row],[كمية الأنتاج بالقطعة]],0)</f>
        <v>0</v>
      </c>
      <c r="O574" s="9" t="s">
        <v>51</v>
      </c>
      <c r="P574" s="26">
        <f>IFERROR(VLOOKUP(Table1[[#This Row],[كود العامل]],العاملين!$A$1:$D$100,4,0),"")</f>
        <v>0</v>
      </c>
      <c r="Q574" s="5">
        <f>IF(Table1[[#This Row],[كود العامل]]&gt;0,60,"")</f>
        <v>60</v>
      </c>
      <c r="R574" s="10"/>
      <c r="S574" s="10"/>
      <c r="T574" s="10"/>
      <c r="U574" s="10"/>
      <c r="V574" s="10">
        <f t="shared" si="8"/>
        <v>60</v>
      </c>
      <c r="W574" s="10">
        <f>IFERROR(Table1[[#This Row],[اجمالى وقت التشغيل بالدقايق]]-Table1[[#This Row],[اجمالى وقت التوقف بالدقيقة]],"0")</f>
        <v>-60</v>
      </c>
      <c r="X574" s="11">
        <f>IFERROR((Table1[[#This Row],[كمية الأنتاج بالقطعة]]*Table1[[#This Row],[الزمن المعيارى لانتاج القطعة الواحدة بالدقيقة]])/W574,0%)</f>
        <v>0</v>
      </c>
      <c r="Y574" s="12"/>
      <c r="Z574" s="4"/>
      <c r="AA574" s="13">
        <f>IFERROR(Table1[[#This Row],[كمية الأنتاج بالقطعة]]/(Table1[[#This Row],[كمية الأنتاج بالقطعة]]+Z574+Y574),"")</f>
        <v>1</v>
      </c>
      <c r="AB574" s="4"/>
      <c r="AC574" s="51"/>
    </row>
    <row r="575" spans="1:29" ht="15.75" hidden="1" customHeight="1">
      <c r="A575" s="50">
        <v>43536</v>
      </c>
      <c r="B575" s="3">
        <v>5290</v>
      </c>
      <c r="C575" s="4" t="str">
        <f>IFERROR(VLOOKUP(B575,المنتجات!$A:$B,2,0),"")</f>
        <v/>
      </c>
      <c r="D575" s="4" t="str">
        <f>IFERROR(VLOOKUP(B575,المنتجات!$A:$C,3,0),"")</f>
        <v/>
      </c>
      <c r="E575" s="5">
        <v>33</v>
      </c>
      <c r="F575" s="4">
        <f>IFERROR(VLOOKUP(E575,العاملين!$A$1:$C$80,2,0),"")</f>
        <v>0</v>
      </c>
      <c r="G575" s="4">
        <f>IFERROR(VLOOKUP(Table1[[#This Row],[كود العامل]],العاملين!$A:$C,3,FALSE),"")</f>
        <v>0</v>
      </c>
      <c r="H575" s="5">
        <v>62</v>
      </c>
      <c r="I575" s="6" t="str">
        <f>IFERROR(VLOOKUP(Table1[[#This Row],[كود الصنف]],المنتجات!$D:$E,2,0),"")</f>
        <v/>
      </c>
      <c r="J575" s="6" t="str">
        <f>IFERROR(VLOOKUP(H575,المنتجات!$D:$G,4,0),"")</f>
        <v/>
      </c>
      <c r="K575" s="7">
        <v>1400</v>
      </c>
      <c r="L575" s="7"/>
      <c r="M575" s="8" t="e">
        <f>IF(VLOOKUP(Table1[[#This Row],[كود الصنف]],المنتجات!$D:$K,8,0)=0,"",(VLOOKUP(Table1[[#This Row],[كود الصنف]],المنتجات!$D:$K,8,0)))</f>
        <v>#N/A</v>
      </c>
      <c r="N575" s="7">
        <f>IFERROR((Table1[[#This Row],[كمية الخامات بالكيلو]]/Table1[[#This Row],[وزن القطعة]])-Table1[[#This Row],[كمية الأنتاج بالقطعة]],0)</f>
        <v>0</v>
      </c>
      <c r="O575" s="9" t="s">
        <v>51</v>
      </c>
      <c r="P575" s="26">
        <f>IFERROR(VLOOKUP(Table1[[#This Row],[كود العامل]],العاملين!$A$1:$D$100,4,0),"")</f>
        <v>0</v>
      </c>
      <c r="Q575" s="5">
        <f>IF(Table1[[#This Row],[كود العامل]]&gt;0,60,"")</f>
        <v>60</v>
      </c>
      <c r="R575" s="10"/>
      <c r="S575" s="10"/>
      <c r="T575" s="10"/>
      <c r="U575" s="10"/>
      <c r="V575" s="10">
        <f t="shared" si="8"/>
        <v>60</v>
      </c>
      <c r="W575" s="10">
        <f>IFERROR(Table1[[#This Row],[اجمالى وقت التشغيل بالدقايق]]-Table1[[#This Row],[اجمالى وقت التوقف بالدقيقة]],"0")</f>
        <v>-60</v>
      </c>
      <c r="X575" s="11">
        <f>IFERROR((Table1[[#This Row],[كمية الأنتاج بالقطعة]]*Table1[[#This Row],[الزمن المعيارى لانتاج القطعة الواحدة بالدقيقة]])/W575,0%)</f>
        <v>0</v>
      </c>
      <c r="Y575" s="12"/>
      <c r="Z575" s="4"/>
      <c r="AA575" s="13">
        <f>IFERROR(Table1[[#This Row],[كمية الأنتاج بالقطعة]]/(Table1[[#This Row],[كمية الأنتاج بالقطعة]]+Z575+Y575),"")</f>
        <v>1</v>
      </c>
      <c r="AB575" s="4"/>
      <c r="AC575" s="51"/>
    </row>
    <row r="576" spans="1:29" ht="15.75" hidden="1" customHeight="1">
      <c r="A576" s="50">
        <v>43536</v>
      </c>
      <c r="B576" s="3">
        <v>5291</v>
      </c>
      <c r="C576" s="4" t="str">
        <f>IFERROR(VLOOKUP(B576,المنتجات!$A:$B,2,0),"")</f>
        <v/>
      </c>
      <c r="D576" s="4" t="str">
        <f>IFERROR(VLOOKUP(B576,المنتجات!$A:$C,3,0),"")</f>
        <v/>
      </c>
      <c r="E576" s="5">
        <v>36</v>
      </c>
      <c r="F576" s="4">
        <f>IFERROR(VLOOKUP(E576,العاملين!$A$1:$C$80,2,0),"")</f>
        <v>0</v>
      </c>
      <c r="G576" s="4">
        <f>IFERROR(VLOOKUP(Table1[[#This Row],[كود العامل]],العاملين!$A:$C,3,FALSE),"")</f>
        <v>0</v>
      </c>
      <c r="H576" s="5">
        <v>62</v>
      </c>
      <c r="I576" s="6" t="str">
        <f>IFERROR(VLOOKUP(Table1[[#This Row],[كود الصنف]],المنتجات!$D:$E,2,0),"")</f>
        <v/>
      </c>
      <c r="J576" s="6" t="str">
        <f>IFERROR(VLOOKUP(H576,المنتجات!$D:$G,4,0),"")</f>
        <v/>
      </c>
      <c r="K576" s="7">
        <v>1400</v>
      </c>
      <c r="L576" s="7"/>
      <c r="M576" s="8" t="e">
        <f>IF(VLOOKUP(Table1[[#This Row],[كود الصنف]],المنتجات!$D:$K,8,0)=0,"",(VLOOKUP(Table1[[#This Row],[كود الصنف]],المنتجات!$D:$K,8,0)))</f>
        <v>#N/A</v>
      </c>
      <c r="N576" s="7">
        <f>IFERROR((Table1[[#This Row],[كمية الخامات بالكيلو]]/Table1[[#This Row],[وزن القطعة]])-Table1[[#This Row],[كمية الأنتاج بالقطعة]],0)</f>
        <v>0</v>
      </c>
      <c r="O576" s="9" t="s">
        <v>51</v>
      </c>
      <c r="P576" s="26">
        <f>IFERROR(VLOOKUP(Table1[[#This Row],[كود العامل]],العاملين!$A$1:$D$100,4,0),"")</f>
        <v>0</v>
      </c>
      <c r="Q576" s="5">
        <f>IF(Table1[[#This Row],[كود العامل]]&gt;0,60,"")</f>
        <v>60</v>
      </c>
      <c r="R576" s="10"/>
      <c r="S576" s="10"/>
      <c r="T576" s="10"/>
      <c r="U576" s="10"/>
      <c r="V576" s="10">
        <f t="shared" si="8"/>
        <v>60</v>
      </c>
      <c r="W576" s="10">
        <f>IFERROR(Table1[[#This Row],[اجمالى وقت التشغيل بالدقايق]]-Table1[[#This Row],[اجمالى وقت التوقف بالدقيقة]],"0")</f>
        <v>-60</v>
      </c>
      <c r="X576" s="11">
        <f>IFERROR((Table1[[#This Row],[كمية الأنتاج بالقطعة]]*Table1[[#This Row],[الزمن المعيارى لانتاج القطعة الواحدة بالدقيقة]])/W576,0%)</f>
        <v>0</v>
      </c>
      <c r="Y576" s="12"/>
      <c r="Z576" s="4"/>
      <c r="AA576" s="13">
        <f>IFERROR(Table1[[#This Row],[كمية الأنتاج بالقطعة]]/(Table1[[#This Row],[كمية الأنتاج بالقطعة]]+Z576+Y576),"")</f>
        <v>1</v>
      </c>
      <c r="AB576" s="4"/>
      <c r="AC576" s="51"/>
    </row>
    <row r="577" spans="1:29" ht="15.75" hidden="1" customHeight="1">
      <c r="A577" s="50">
        <v>43536</v>
      </c>
      <c r="B577" s="3">
        <v>5300</v>
      </c>
      <c r="C577" s="4" t="str">
        <f>IFERROR(VLOOKUP(B577,المنتجات!$A:$B,2,0),"")</f>
        <v/>
      </c>
      <c r="D577" s="4" t="str">
        <f>IFERROR(VLOOKUP(B577,المنتجات!$A:$C,3,0),"")</f>
        <v/>
      </c>
      <c r="E577" s="5">
        <v>51</v>
      </c>
      <c r="F577" s="4">
        <f>IFERROR(VLOOKUP(E577,العاملين!$A$1:$C$80,2,0),"")</f>
        <v>0</v>
      </c>
      <c r="G577" s="4">
        <f>IFERROR(VLOOKUP(Table1[[#This Row],[كود العامل]],العاملين!$A:$C,3,FALSE),"")</f>
        <v>0</v>
      </c>
      <c r="H577" s="5"/>
      <c r="I577" s="6" t="s">
        <v>54</v>
      </c>
      <c r="J577" s="6" t="str">
        <f>IFERROR(VLOOKUP(H577,المنتجات!$D:$G,4,0),"")</f>
        <v/>
      </c>
      <c r="K577" s="7">
        <v>0</v>
      </c>
      <c r="L577" s="7"/>
      <c r="M577" s="8" t="e">
        <f>IF(VLOOKUP(Table1[[#This Row],[كود الصنف]],المنتجات!$D:$K,8,0)=0,"",(VLOOKUP(Table1[[#This Row],[كود الصنف]],المنتجات!$D:$K,8,0)))</f>
        <v>#N/A</v>
      </c>
      <c r="N577" s="7">
        <f>IFERROR((Table1[[#This Row],[كمية الخامات بالكيلو]]/Table1[[#This Row],[وزن القطعة]])-Table1[[#This Row],[كمية الأنتاج بالقطعة]],0)</f>
        <v>0</v>
      </c>
      <c r="O577" s="9"/>
      <c r="P577" s="3"/>
      <c r="Q577" s="5"/>
      <c r="R577" s="10"/>
      <c r="S577" s="10"/>
      <c r="T577" s="10"/>
      <c r="U577" s="10"/>
      <c r="V577" s="10">
        <f t="shared" si="8"/>
        <v>0</v>
      </c>
      <c r="W577" s="10">
        <f>IFERROR(Table1[[#This Row],[اجمالى وقت التشغيل بالدقايق]]-Table1[[#This Row],[اجمالى وقت التوقف بالدقيقة]],"0")</f>
        <v>0</v>
      </c>
      <c r="X577" s="11">
        <f>IFERROR((Table1[[#This Row],[كمية الأنتاج بالقطعة]]*Table1[[#This Row],[الزمن المعيارى لانتاج القطعة الواحدة بالدقيقة]])/W577,0%)</f>
        <v>0</v>
      </c>
      <c r="Y577" s="12"/>
      <c r="Z577" s="4"/>
      <c r="AA577" s="13" t="str">
        <f>IFERROR(Table1[[#This Row],[كمية الأنتاج بالقطعة]]/(Table1[[#This Row],[كمية الأنتاج بالقطعة]]+Z577+Y577),"")</f>
        <v/>
      </c>
      <c r="AB577" s="4"/>
      <c r="AC577" s="51" t="s">
        <v>54</v>
      </c>
    </row>
    <row r="578" spans="1:29" ht="15.75" hidden="1" customHeight="1">
      <c r="A578" s="50">
        <v>43536</v>
      </c>
      <c r="B578" s="3">
        <v>5301</v>
      </c>
      <c r="C578" s="4" t="str">
        <f>IFERROR(VLOOKUP(B578,المنتجات!$A:$B,2,0),"")</f>
        <v/>
      </c>
      <c r="D578" s="4" t="str">
        <f>IFERROR(VLOOKUP(B578,المنتجات!$A:$C,3,0),"")</f>
        <v/>
      </c>
      <c r="E578" s="5">
        <v>22</v>
      </c>
      <c r="F578" s="4">
        <f>IFERROR(VLOOKUP(E578,العاملين!$A$1:$C$80,2,0),"")</f>
        <v>0</v>
      </c>
      <c r="G578" s="4">
        <f>IFERROR(VLOOKUP(Table1[[#This Row],[كود العامل]],العاملين!$A:$C,3,FALSE),"")</f>
        <v>0</v>
      </c>
      <c r="H578" s="5">
        <v>62</v>
      </c>
      <c r="I578" s="6" t="str">
        <f>IFERROR(VLOOKUP(Table1[[#This Row],[كود الصنف]],المنتجات!$D:$E,2,0),"")</f>
        <v/>
      </c>
      <c r="J578" s="6" t="str">
        <f>IFERROR(VLOOKUP(H578,المنتجات!$D:$G,4,0),"")</f>
        <v/>
      </c>
      <c r="K578" s="7">
        <v>500</v>
      </c>
      <c r="L578" s="7"/>
      <c r="M578" s="8" t="e">
        <f>IF(VLOOKUP(Table1[[#This Row],[كود الصنف]],المنتجات!$D:$K,8,0)=0,"",(VLOOKUP(Table1[[#This Row],[كود الصنف]],المنتجات!$D:$K,8,0)))</f>
        <v>#N/A</v>
      </c>
      <c r="N578" s="7">
        <f>IFERROR((Table1[[#This Row],[كمية الخامات بالكيلو]]/Table1[[#This Row],[وزن القطعة]])-Table1[[#This Row],[كمية الأنتاج بالقطعة]],0)</f>
        <v>0</v>
      </c>
      <c r="O578" s="9" t="s">
        <v>51</v>
      </c>
      <c r="P578" s="3">
        <v>300</v>
      </c>
      <c r="Q578" s="5">
        <v>30</v>
      </c>
      <c r="R578" s="10"/>
      <c r="S578" s="10">
        <v>10</v>
      </c>
      <c r="T578" s="10">
        <v>10</v>
      </c>
      <c r="U578" s="10"/>
      <c r="V578" s="10">
        <f t="shared" ref="V578:V641" si="9">SUM(Q578:U578)</f>
        <v>50</v>
      </c>
      <c r="W578" s="10">
        <f>IFERROR(Table1[[#This Row],[اجمالى وقت التشغيل بالدقايق]]-Table1[[#This Row],[اجمالى وقت التوقف بالدقيقة]],"0")</f>
        <v>250</v>
      </c>
      <c r="X578" s="11">
        <f>IFERROR((Table1[[#This Row],[كمية الأنتاج بالقطعة]]*Table1[[#This Row],[الزمن المعيارى لانتاج القطعة الواحدة بالدقيقة]])/W578,0%)</f>
        <v>0</v>
      </c>
      <c r="Y578" s="12"/>
      <c r="Z578" s="4"/>
      <c r="AA578" s="13">
        <f>IFERROR(Table1[[#This Row],[كمية الأنتاج بالقطعة]]/(Table1[[#This Row],[كمية الأنتاج بالقطعة]]+Z578+Y578),"")</f>
        <v>1</v>
      </c>
      <c r="AB578" s="4"/>
      <c r="AC578" s="51"/>
    </row>
    <row r="579" spans="1:29" ht="15.75" hidden="1" customHeight="1">
      <c r="A579" s="50">
        <v>43536</v>
      </c>
      <c r="B579" s="3">
        <v>5302</v>
      </c>
      <c r="C579" s="4" t="str">
        <f>IFERROR(VLOOKUP(B579,المنتجات!$A:$B,2,0),"")</f>
        <v/>
      </c>
      <c r="D579" s="4" t="str">
        <f>IFERROR(VLOOKUP(B579,المنتجات!$A:$C,3,0),"")</f>
        <v/>
      </c>
      <c r="E579" s="5">
        <v>22</v>
      </c>
      <c r="F579" s="4">
        <f>IFERROR(VLOOKUP(E579,العاملين!$A$1:$C$80,2,0),"")</f>
        <v>0</v>
      </c>
      <c r="G579" s="4">
        <f>IFERROR(VLOOKUP(Table1[[#This Row],[كود العامل]],العاملين!$A:$C,3,FALSE),"")</f>
        <v>0</v>
      </c>
      <c r="H579" s="5">
        <v>61</v>
      </c>
      <c r="I579" s="6" t="str">
        <f>IFERROR(VLOOKUP(Table1[[#This Row],[كود الصنف]],المنتجات!$D:$E,2,0),"")</f>
        <v/>
      </c>
      <c r="J579" s="6" t="str">
        <f>IFERROR(VLOOKUP(H579,المنتجات!$D:$G,4,0),"")</f>
        <v/>
      </c>
      <c r="K579" s="7">
        <v>650</v>
      </c>
      <c r="L579" s="7"/>
      <c r="M579" s="8" t="e">
        <f>IF(VLOOKUP(Table1[[#This Row],[كود الصنف]],المنتجات!$D:$K,8,0)=0,"",(VLOOKUP(Table1[[#This Row],[كود الصنف]],المنتجات!$D:$K,8,0)))</f>
        <v>#N/A</v>
      </c>
      <c r="N579" s="7">
        <f>IFERROR((Table1[[#This Row],[كمية الخامات بالكيلو]]/Table1[[#This Row],[وزن القطعة]])-Table1[[#This Row],[كمية الأنتاج بالقطعة]],0)</f>
        <v>0</v>
      </c>
      <c r="O579" s="9" t="s">
        <v>51</v>
      </c>
      <c r="P579" s="3">
        <v>300</v>
      </c>
      <c r="Q579" s="5">
        <v>30</v>
      </c>
      <c r="R579" s="10"/>
      <c r="S579" s="10">
        <v>10</v>
      </c>
      <c r="T579" s="10">
        <v>10</v>
      </c>
      <c r="U579" s="10"/>
      <c r="V579" s="10">
        <f t="shared" si="9"/>
        <v>50</v>
      </c>
      <c r="W579" s="10">
        <f>IFERROR(Table1[[#This Row],[اجمالى وقت التشغيل بالدقايق]]-Table1[[#This Row],[اجمالى وقت التوقف بالدقيقة]],"0")</f>
        <v>250</v>
      </c>
      <c r="X579" s="11">
        <f>IFERROR((Table1[[#This Row],[كمية الأنتاج بالقطعة]]*Table1[[#This Row],[الزمن المعيارى لانتاج القطعة الواحدة بالدقيقة]])/W579,0%)</f>
        <v>0</v>
      </c>
      <c r="Y579" s="12"/>
      <c r="Z579" s="4"/>
      <c r="AA579" s="13">
        <f>IFERROR(Table1[[#This Row],[كمية الأنتاج بالقطعة]]/(Table1[[#This Row],[كمية الأنتاج بالقطعة]]+Z579+Y579),"")</f>
        <v>1</v>
      </c>
      <c r="AB579" s="4"/>
      <c r="AC579" s="51"/>
    </row>
    <row r="580" spans="1:29" ht="15.75" hidden="1" customHeight="1">
      <c r="A580" s="50">
        <v>43536</v>
      </c>
      <c r="B580" s="3">
        <v>5360</v>
      </c>
      <c r="C580" s="4" t="str">
        <f>IFERROR(VLOOKUP(B580,المنتجات!$A:$B,2,0),"")</f>
        <v/>
      </c>
      <c r="D580" s="4" t="str">
        <f>IFERROR(VLOOKUP(B580,المنتجات!$A:$C,3,0),"")</f>
        <v/>
      </c>
      <c r="E580" s="5">
        <v>4</v>
      </c>
      <c r="F580" s="4">
        <f>IFERROR(VLOOKUP(E580,العاملين!$A$1:$C$80,2,0),"")</f>
        <v>0</v>
      </c>
      <c r="G580" s="4">
        <f>IFERROR(VLOOKUP(Table1[[#This Row],[كود العامل]],العاملين!$A:$C,3,FALSE),"")</f>
        <v>0</v>
      </c>
      <c r="H580" s="5">
        <v>120</v>
      </c>
      <c r="I580" s="6" t="str">
        <f>IFERROR(VLOOKUP(Table1[[#This Row],[كود الصنف]],المنتجات!$D:$E,2,0),"")</f>
        <v/>
      </c>
      <c r="J580" s="6" t="str">
        <f>IFERROR(VLOOKUP(H580,المنتجات!$D:$G,4,0),"")</f>
        <v/>
      </c>
      <c r="K580" s="7">
        <v>1650</v>
      </c>
      <c r="L580" s="7"/>
      <c r="M580" s="8" t="e">
        <f>IF(VLOOKUP(Table1[[#This Row],[كود الصنف]],المنتجات!$D:$K,8,0)=0,"",(VLOOKUP(Table1[[#This Row],[كود الصنف]],المنتجات!$D:$K,8,0)))</f>
        <v>#N/A</v>
      </c>
      <c r="N580" s="7">
        <f>IFERROR((Table1[[#This Row],[كمية الخامات بالكيلو]]/Table1[[#This Row],[وزن القطعة]])-Table1[[#This Row],[كمية الأنتاج بالقطعة]],0)</f>
        <v>0</v>
      </c>
      <c r="O580" s="9" t="s">
        <v>51</v>
      </c>
      <c r="P580" s="3">
        <v>300</v>
      </c>
      <c r="Q580" s="5">
        <v>30</v>
      </c>
      <c r="R580" s="10">
        <v>30</v>
      </c>
      <c r="S580" s="10">
        <v>10</v>
      </c>
      <c r="T580" s="10">
        <v>5</v>
      </c>
      <c r="U580" s="10"/>
      <c r="V580" s="10">
        <f t="shared" si="9"/>
        <v>75</v>
      </c>
      <c r="W580" s="10">
        <f>IFERROR(Table1[[#This Row],[اجمالى وقت التشغيل بالدقايق]]-Table1[[#This Row],[اجمالى وقت التوقف بالدقيقة]],"0")</f>
        <v>225</v>
      </c>
      <c r="X580" s="11">
        <f>IFERROR((Table1[[#This Row],[كمية الأنتاج بالقطعة]]*Table1[[#This Row],[الزمن المعيارى لانتاج القطعة الواحدة بالدقيقة]])/W580,0%)</f>
        <v>0</v>
      </c>
      <c r="Y580" s="12"/>
      <c r="Z580" s="4"/>
      <c r="AA580" s="13">
        <f>IFERROR(Table1[[#This Row],[كمية الأنتاج بالقطعة]]/(Table1[[#This Row],[كمية الأنتاج بالقطعة]]+Z580+Y580),"")</f>
        <v>1</v>
      </c>
      <c r="AB580" s="4" t="s">
        <v>120</v>
      </c>
      <c r="AC580" s="51"/>
    </row>
    <row r="581" spans="1:29" s="20" customFormat="1" ht="15.75" hidden="1" customHeight="1">
      <c r="A581" s="50">
        <v>43536</v>
      </c>
      <c r="B581" s="3">
        <v>5360</v>
      </c>
      <c r="C581" s="4" t="str">
        <f>IFERROR(VLOOKUP(B581,المنتجات!$A:$B,2,0),"")</f>
        <v/>
      </c>
      <c r="D581" s="4" t="str">
        <f>IFERROR(VLOOKUP(B581,المنتجات!$A:$C,3,0),"")</f>
        <v/>
      </c>
      <c r="E581" s="5">
        <v>2</v>
      </c>
      <c r="F581" s="4">
        <f>IFERROR(VLOOKUP(E581,العاملين!$A$1:$C$80,2,0),"")</f>
        <v>0</v>
      </c>
      <c r="G581" s="4">
        <f>IFERROR(VLOOKUP(Table1[[#This Row],[كود العامل]],العاملين!$A:$C,3,FALSE),"")</f>
        <v>0</v>
      </c>
      <c r="H581" s="5">
        <v>120</v>
      </c>
      <c r="I581" s="6" t="str">
        <f>IFERROR(VLOOKUP(Table1[[#This Row],[كود الصنف]],المنتجات!$D:$E,2,0),"")</f>
        <v/>
      </c>
      <c r="J581" s="6" t="str">
        <f>IFERROR(VLOOKUP(H581,المنتجات!$D:$G,4,0),"")</f>
        <v/>
      </c>
      <c r="K581" s="7">
        <v>1650</v>
      </c>
      <c r="L581" s="7"/>
      <c r="M581" s="8" t="e">
        <f>IF(VLOOKUP(Table1[[#This Row],[كود الصنف]],المنتجات!$D:$K,8,0)=0,"",(VLOOKUP(Table1[[#This Row],[كود الصنف]],المنتجات!$D:$K,8,0)))</f>
        <v>#N/A</v>
      </c>
      <c r="N581" s="7">
        <f>IFERROR((Table1[[#This Row],[كمية الخامات بالكيلو]]/Table1[[#This Row],[وزن القطعة]])-Table1[[#This Row],[كمية الأنتاج بالقطعة]],0)</f>
        <v>0</v>
      </c>
      <c r="O581" s="9" t="s">
        <v>51</v>
      </c>
      <c r="P581" s="3">
        <v>300</v>
      </c>
      <c r="Q581" s="5">
        <v>30</v>
      </c>
      <c r="R581" s="10">
        <v>30</v>
      </c>
      <c r="S581" s="10">
        <v>10</v>
      </c>
      <c r="T581" s="10">
        <v>5</v>
      </c>
      <c r="U581" s="10"/>
      <c r="V581" s="10">
        <f t="shared" si="9"/>
        <v>75</v>
      </c>
      <c r="W581" s="10">
        <f>IFERROR(Table1[[#This Row],[اجمالى وقت التشغيل بالدقايق]]-Table1[[#This Row],[اجمالى وقت التوقف بالدقيقة]],"0")</f>
        <v>225</v>
      </c>
      <c r="X581" s="11">
        <f>IFERROR((Table1[[#This Row],[كمية الأنتاج بالقطعة]]*Table1[[#This Row],[الزمن المعيارى لانتاج القطعة الواحدة بالدقيقة]])/W581,0%)</f>
        <v>0</v>
      </c>
      <c r="Y581" s="12"/>
      <c r="Z581" s="4"/>
      <c r="AA581" s="13">
        <f>IFERROR(Table1[[#This Row],[كمية الأنتاج بالقطعة]]/(Table1[[#This Row],[كمية الأنتاج بالقطعة]]+Z581+Y581),"")</f>
        <v>1</v>
      </c>
      <c r="AB581" s="4" t="s">
        <v>120</v>
      </c>
      <c r="AC581" s="51"/>
    </row>
    <row r="582" spans="1:29" s="20" customFormat="1" ht="15.75" hidden="1" customHeight="1">
      <c r="A582" s="50">
        <v>43536</v>
      </c>
      <c r="B582" s="3">
        <v>5360</v>
      </c>
      <c r="C582" s="4" t="str">
        <f>IFERROR(VLOOKUP(B582,المنتجات!$A:$B,2,0),"")</f>
        <v/>
      </c>
      <c r="D582" s="4" t="str">
        <f>IFERROR(VLOOKUP(B582,المنتجات!$A:$C,3,0),"")</f>
        <v/>
      </c>
      <c r="E582" s="5">
        <v>4</v>
      </c>
      <c r="F582" s="4">
        <f>IFERROR(VLOOKUP(E582,العاملين!$A$1:$C$80,2,0),"")</f>
        <v>0</v>
      </c>
      <c r="G582" s="4">
        <f>IFERROR(VLOOKUP(Table1[[#This Row],[كود العامل]],العاملين!$A:$C,3,FALSE),"")</f>
        <v>0</v>
      </c>
      <c r="H582" s="5">
        <v>115</v>
      </c>
      <c r="I582" s="6" t="str">
        <f>IFERROR(VLOOKUP(Table1[[#This Row],[كود الصنف]],المنتجات!$D:$E,2,0),"")</f>
        <v/>
      </c>
      <c r="J582" s="6" t="str">
        <f>IFERROR(VLOOKUP(H582,المنتجات!$D:$G,4,0),"")</f>
        <v/>
      </c>
      <c r="K582" s="7">
        <v>1700</v>
      </c>
      <c r="L582" s="7"/>
      <c r="M582" s="8" t="e">
        <f>IF(VLOOKUP(Table1[[#This Row],[كود الصنف]],المنتجات!$D:$K,8,0)=0,"",(VLOOKUP(Table1[[#This Row],[كود الصنف]],المنتجات!$D:$K,8,0)))</f>
        <v>#N/A</v>
      </c>
      <c r="N582" s="7">
        <f>IFERROR((Table1[[#This Row],[كمية الخامات بالكيلو]]/Table1[[#This Row],[وزن القطعة]])-Table1[[#This Row],[كمية الأنتاج بالقطعة]],0)</f>
        <v>0</v>
      </c>
      <c r="O582" s="9" t="s">
        <v>51</v>
      </c>
      <c r="P582" s="3">
        <v>300</v>
      </c>
      <c r="Q582" s="5">
        <v>30</v>
      </c>
      <c r="R582" s="10"/>
      <c r="S582" s="10"/>
      <c r="T582" s="10"/>
      <c r="U582" s="10"/>
      <c r="V582" s="10">
        <f t="shared" si="9"/>
        <v>30</v>
      </c>
      <c r="W582" s="10">
        <f>IFERROR(Table1[[#This Row],[اجمالى وقت التشغيل بالدقايق]]-Table1[[#This Row],[اجمالى وقت التوقف بالدقيقة]],"0")</f>
        <v>270</v>
      </c>
      <c r="X582" s="11">
        <f>IFERROR((Table1[[#This Row],[كمية الأنتاج بالقطعة]]*Table1[[#This Row],[الزمن المعيارى لانتاج القطعة الواحدة بالدقيقة]])/W582,0%)</f>
        <v>0</v>
      </c>
      <c r="Y582" s="12"/>
      <c r="Z582" s="4"/>
      <c r="AA582" s="13">
        <f>IFERROR(Table1[[#This Row],[كمية الأنتاج بالقطعة]]/(Table1[[#This Row],[كمية الأنتاج بالقطعة]]+Z582+Y582),"")</f>
        <v>1</v>
      </c>
      <c r="AB582" s="4"/>
      <c r="AC582" s="51"/>
    </row>
    <row r="583" spans="1:29" s="20" customFormat="1" ht="15.75" hidden="1" customHeight="1">
      <c r="A583" s="50">
        <v>43536</v>
      </c>
      <c r="B583" s="3">
        <v>5360</v>
      </c>
      <c r="C583" s="4" t="str">
        <f>IFERROR(VLOOKUP(B583,المنتجات!$A:$B,2,0),"")</f>
        <v/>
      </c>
      <c r="D583" s="4" t="str">
        <f>IFERROR(VLOOKUP(B583,المنتجات!$A:$C,3,0),"")</f>
        <v/>
      </c>
      <c r="E583" s="5">
        <v>2</v>
      </c>
      <c r="F583" s="4">
        <f>IFERROR(VLOOKUP(E583,العاملين!$A$1:$C$80,2,0),"")</f>
        <v>0</v>
      </c>
      <c r="G583" s="4">
        <f>IFERROR(VLOOKUP(Table1[[#This Row],[كود العامل]],العاملين!$A:$C,3,FALSE),"")</f>
        <v>0</v>
      </c>
      <c r="H583" s="5">
        <v>115</v>
      </c>
      <c r="I583" s="6" t="str">
        <f>IFERROR(VLOOKUP(Table1[[#This Row],[كود الصنف]],المنتجات!$D:$E,2,0),"")</f>
        <v/>
      </c>
      <c r="J583" s="6" t="str">
        <f>IFERROR(VLOOKUP(H583,المنتجات!$D:$G,4,0),"")</f>
        <v/>
      </c>
      <c r="K583" s="7">
        <v>1700</v>
      </c>
      <c r="L583" s="7"/>
      <c r="M583" s="8" t="e">
        <f>IF(VLOOKUP(Table1[[#This Row],[كود الصنف]],المنتجات!$D:$K,8,0)=0,"",(VLOOKUP(Table1[[#This Row],[كود الصنف]],المنتجات!$D:$K,8,0)))</f>
        <v>#N/A</v>
      </c>
      <c r="N583" s="7">
        <f>IFERROR((Table1[[#This Row],[كمية الخامات بالكيلو]]/Table1[[#This Row],[وزن القطعة]])-Table1[[#This Row],[كمية الأنتاج بالقطعة]],0)</f>
        <v>0</v>
      </c>
      <c r="O583" s="9" t="s">
        <v>51</v>
      </c>
      <c r="P583" s="3">
        <v>300</v>
      </c>
      <c r="Q583" s="5">
        <v>30</v>
      </c>
      <c r="R583" s="10"/>
      <c r="S583" s="10"/>
      <c r="T583" s="10"/>
      <c r="U583" s="10"/>
      <c r="V583" s="10">
        <f t="shared" si="9"/>
        <v>30</v>
      </c>
      <c r="W583" s="10">
        <f>IFERROR(Table1[[#This Row],[اجمالى وقت التشغيل بالدقايق]]-Table1[[#This Row],[اجمالى وقت التوقف بالدقيقة]],"0")</f>
        <v>270</v>
      </c>
      <c r="X583" s="11">
        <f>IFERROR((Table1[[#This Row],[كمية الأنتاج بالقطعة]]*Table1[[#This Row],[الزمن المعيارى لانتاج القطعة الواحدة بالدقيقة]])/W583,0%)</f>
        <v>0</v>
      </c>
      <c r="Y583" s="12"/>
      <c r="Z583" s="4"/>
      <c r="AA583" s="13">
        <f>IFERROR(Table1[[#This Row],[كمية الأنتاج بالقطعة]]/(Table1[[#This Row],[كمية الأنتاج بالقطعة]]+Z583+Y583),"")</f>
        <v>1</v>
      </c>
      <c r="AB583" s="4"/>
      <c r="AC583" s="51"/>
    </row>
    <row r="584" spans="1:29" s="20" customFormat="1" ht="15.75" hidden="1" customHeight="1">
      <c r="A584" s="50">
        <v>43536</v>
      </c>
      <c r="B584" s="3">
        <v>5361</v>
      </c>
      <c r="C584" s="4" t="str">
        <f>IFERROR(VLOOKUP(B584,المنتجات!$A:$B,2,0),"")</f>
        <v/>
      </c>
      <c r="D584" s="4" t="str">
        <f>IFERROR(VLOOKUP(B584,المنتجات!$A:$C,3,0),"")</f>
        <v/>
      </c>
      <c r="E584" s="5">
        <v>3</v>
      </c>
      <c r="F584" s="4">
        <f>IFERROR(VLOOKUP(E584,العاملين!$A$1:$C$80,2,0),"")</f>
        <v>0</v>
      </c>
      <c r="G584" s="4">
        <f>IFERROR(VLOOKUP(Table1[[#This Row],[كود العامل]],العاملين!$A:$C,3,FALSE),"")</f>
        <v>0</v>
      </c>
      <c r="H584" s="5">
        <v>115</v>
      </c>
      <c r="I584" s="6" t="str">
        <f>IFERROR(VLOOKUP(Table1[[#This Row],[كود الصنف]],المنتجات!$D:$E,2,0),"")</f>
        <v/>
      </c>
      <c r="J584" s="6" t="str">
        <f>IFERROR(VLOOKUP(H584,المنتجات!$D:$G,4,0),"")</f>
        <v/>
      </c>
      <c r="K584" s="7">
        <v>1700</v>
      </c>
      <c r="L584" s="7"/>
      <c r="M584" s="8" t="e">
        <f>IF(VLOOKUP(Table1[[#This Row],[كود الصنف]],المنتجات!$D:$K,8,0)=0,"",(VLOOKUP(Table1[[#This Row],[كود الصنف]],المنتجات!$D:$K,8,0)))</f>
        <v>#N/A</v>
      </c>
      <c r="N584" s="7">
        <f>IFERROR((Table1[[#This Row],[كمية الخامات بالكيلو]]/Table1[[#This Row],[وزن القطعة]])-Table1[[#This Row],[كمية الأنتاج بالقطعة]],0)</f>
        <v>0</v>
      </c>
      <c r="O584" s="9" t="s">
        <v>51</v>
      </c>
      <c r="P584" s="3">
        <v>200</v>
      </c>
      <c r="Q584" s="5">
        <v>20</v>
      </c>
      <c r="R584" s="10"/>
      <c r="S584" s="10"/>
      <c r="T584" s="10"/>
      <c r="U584" s="10"/>
      <c r="V584" s="10">
        <f t="shared" si="9"/>
        <v>20</v>
      </c>
      <c r="W584" s="10">
        <f>IFERROR(Table1[[#This Row],[اجمالى وقت التشغيل بالدقايق]]-Table1[[#This Row],[اجمالى وقت التوقف بالدقيقة]],"0")</f>
        <v>180</v>
      </c>
      <c r="X584" s="11">
        <f>IFERROR((Table1[[#This Row],[كمية الأنتاج بالقطعة]]*Table1[[#This Row],[الزمن المعيارى لانتاج القطعة الواحدة بالدقيقة]])/W584,0%)</f>
        <v>0</v>
      </c>
      <c r="Y584" s="12"/>
      <c r="Z584" s="4"/>
      <c r="AA584" s="13">
        <f>IFERROR(Table1[[#This Row],[كمية الأنتاج بالقطعة]]/(Table1[[#This Row],[كمية الأنتاج بالقطعة]]+Z584+Y584),"")</f>
        <v>1</v>
      </c>
      <c r="AB584" s="4"/>
      <c r="AC584" s="51"/>
    </row>
    <row r="585" spans="1:29" s="20" customFormat="1" ht="15.75" hidden="1" customHeight="1">
      <c r="A585" s="50">
        <v>43536</v>
      </c>
      <c r="B585" s="3">
        <v>5361</v>
      </c>
      <c r="C585" s="4" t="str">
        <f>IFERROR(VLOOKUP(B585,المنتجات!$A:$B,2,0),"")</f>
        <v/>
      </c>
      <c r="D585" s="4" t="str">
        <f>IFERROR(VLOOKUP(B585,المنتجات!$A:$C,3,0),"")</f>
        <v/>
      </c>
      <c r="E585" s="5">
        <v>48</v>
      </c>
      <c r="F585" s="4">
        <f>IFERROR(VLOOKUP(E585,العاملين!$A$1:$C$80,2,0),"")</f>
        <v>0</v>
      </c>
      <c r="G585" s="16">
        <f>IFERROR(VLOOKUP(Table1[[#This Row],[كود العامل]],العاملين!$A$1:$C$100,3,FALSE),"")</f>
        <v>0</v>
      </c>
      <c r="H585" s="5">
        <v>115</v>
      </c>
      <c r="I585" s="6" t="str">
        <f>IFERROR(VLOOKUP(Table1[[#This Row],[كود الصنف]],المنتجات!$D:$E,2,0),"")</f>
        <v/>
      </c>
      <c r="J585" s="6" t="str">
        <f>IFERROR(VLOOKUP(H585,المنتجات!$D:$G,4,0),"")</f>
        <v/>
      </c>
      <c r="K585" s="7">
        <v>1700</v>
      </c>
      <c r="L585" s="7"/>
      <c r="M585" s="8" t="e">
        <f>IF(VLOOKUP(Table1[[#This Row],[كود الصنف]],المنتجات!$D:$K,8,0)=0,"",(VLOOKUP(Table1[[#This Row],[كود الصنف]],المنتجات!$D:$K,8,0)))</f>
        <v>#N/A</v>
      </c>
      <c r="N585" s="7">
        <f>IFERROR((Table1[[#This Row],[كمية الخامات بالكيلو]]/Table1[[#This Row],[وزن القطعة]])-Table1[[#This Row],[كمية الأنتاج بالقطعة]],0)</f>
        <v>0</v>
      </c>
      <c r="O585" s="9" t="s">
        <v>51</v>
      </c>
      <c r="P585" s="3">
        <v>200</v>
      </c>
      <c r="Q585" s="5">
        <v>20</v>
      </c>
      <c r="R585" s="10"/>
      <c r="S585" s="10"/>
      <c r="T585" s="10"/>
      <c r="U585" s="10"/>
      <c r="V585" s="10">
        <f t="shared" si="9"/>
        <v>20</v>
      </c>
      <c r="W585" s="10">
        <f>IFERROR(Table1[[#This Row],[اجمالى وقت التشغيل بالدقايق]]-Table1[[#This Row],[اجمالى وقت التوقف بالدقيقة]],"0")</f>
        <v>180</v>
      </c>
      <c r="X585" s="11">
        <f>IFERROR((Table1[[#This Row],[كمية الأنتاج بالقطعة]]*Table1[[#This Row],[الزمن المعيارى لانتاج القطعة الواحدة بالدقيقة]])/W585,0%)</f>
        <v>0</v>
      </c>
      <c r="Y585" s="12"/>
      <c r="Z585" s="4"/>
      <c r="AA585" s="13">
        <f>IFERROR(Table1[[#This Row],[كمية الأنتاج بالقطعة]]/(Table1[[#This Row],[كمية الأنتاج بالقطعة]]+Z585+Y585),"")</f>
        <v>1</v>
      </c>
      <c r="AB585" s="4" t="s">
        <v>72</v>
      </c>
      <c r="AC585" s="51"/>
    </row>
    <row r="586" spans="1:29" s="20" customFormat="1" ht="15.75" hidden="1" customHeight="1">
      <c r="A586" s="50">
        <v>43536</v>
      </c>
      <c r="B586" s="3">
        <v>5361</v>
      </c>
      <c r="C586" s="4" t="str">
        <f>IFERROR(VLOOKUP(B586,المنتجات!$A:$B,2,0),"")</f>
        <v/>
      </c>
      <c r="D586" s="4" t="str">
        <f>IFERROR(VLOOKUP(B586,المنتجات!$A:$C,3,0),"")</f>
        <v/>
      </c>
      <c r="E586" s="5">
        <v>7</v>
      </c>
      <c r="F586" s="4">
        <f>IFERROR(VLOOKUP(E586,العاملين!$A$1:$C$80,2,0),"")</f>
        <v>0</v>
      </c>
      <c r="G586" s="4">
        <f>IFERROR(VLOOKUP(Table1[[#This Row],[كود العامل]],العاملين!$A:$C,3,FALSE),"")</f>
        <v>0</v>
      </c>
      <c r="H586" s="5">
        <v>115</v>
      </c>
      <c r="I586" s="6" t="str">
        <f>IFERROR(VLOOKUP(Table1[[#This Row],[كود الصنف]],المنتجات!$D:$E,2,0),"")</f>
        <v/>
      </c>
      <c r="J586" s="6" t="str">
        <f>IFERROR(VLOOKUP(H586,المنتجات!$D:$G,4,0),"")</f>
        <v/>
      </c>
      <c r="K586" s="7">
        <v>1700</v>
      </c>
      <c r="L586" s="7"/>
      <c r="M586" s="8" t="e">
        <f>IF(VLOOKUP(Table1[[#This Row],[كود الصنف]],المنتجات!$D:$K,8,0)=0,"",(VLOOKUP(Table1[[#This Row],[كود الصنف]],المنتجات!$D:$K,8,0)))</f>
        <v>#N/A</v>
      </c>
      <c r="N586" s="7">
        <f>IFERROR((Table1[[#This Row],[كمية الخامات بالكيلو]]/Table1[[#This Row],[وزن القطعة]])-Table1[[#This Row],[كمية الأنتاج بالقطعة]],0)</f>
        <v>0</v>
      </c>
      <c r="O586" s="9" t="s">
        <v>51</v>
      </c>
      <c r="P586" s="3">
        <v>200</v>
      </c>
      <c r="Q586" s="5">
        <v>20</v>
      </c>
      <c r="R586" s="10"/>
      <c r="S586" s="10"/>
      <c r="T586" s="10"/>
      <c r="U586" s="10"/>
      <c r="V586" s="10">
        <f t="shared" si="9"/>
        <v>20</v>
      </c>
      <c r="W586" s="10">
        <f>IFERROR(Table1[[#This Row],[اجمالى وقت التشغيل بالدقايق]]-Table1[[#This Row],[اجمالى وقت التوقف بالدقيقة]],"0")</f>
        <v>180</v>
      </c>
      <c r="X586" s="11">
        <f>IFERROR((Table1[[#This Row],[كمية الأنتاج بالقطعة]]*Table1[[#This Row],[الزمن المعيارى لانتاج القطعة الواحدة بالدقيقة]])/W586,0%)</f>
        <v>0</v>
      </c>
      <c r="Y586" s="12"/>
      <c r="Z586" s="4"/>
      <c r="AA586" s="13">
        <f>IFERROR(Table1[[#This Row],[كمية الأنتاج بالقطعة]]/(Table1[[#This Row],[كمية الأنتاج بالقطعة]]+Z586+Y586),"")</f>
        <v>1</v>
      </c>
      <c r="AB586" s="4"/>
      <c r="AC586" s="51"/>
    </row>
    <row r="587" spans="1:29" s="20" customFormat="1" ht="15.75" hidden="1" customHeight="1">
      <c r="A587" s="50">
        <v>43536</v>
      </c>
      <c r="B587" s="3">
        <v>5361</v>
      </c>
      <c r="C587" s="4" t="str">
        <f>IFERROR(VLOOKUP(B587,المنتجات!$A:$B,2,0),"")</f>
        <v/>
      </c>
      <c r="D587" s="4" t="str">
        <f>IFERROR(VLOOKUP(B587,المنتجات!$A:$C,3,0),"")</f>
        <v/>
      </c>
      <c r="E587" s="5">
        <v>7</v>
      </c>
      <c r="F587" s="4">
        <f>IFERROR(VLOOKUP(E587,العاملين!$A$1:$C$80,2,0),"")</f>
        <v>0</v>
      </c>
      <c r="G587" s="4">
        <f>IFERROR(VLOOKUP(Table1[[#This Row],[كود العامل]],العاملين!$A:$C,3,FALSE),"")</f>
        <v>0</v>
      </c>
      <c r="H587" s="5">
        <v>87</v>
      </c>
      <c r="I587" s="6" t="str">
        <f>IFERROR(VLOOKUP(Table1[[#This Row],[كود الصنف]],المنتجات!$D:$E,2,0),"")</f>
        <v/>
      </c>
      <c r="J587" s="6" t="str">
        <f>IFERROR(VLOOKUP(H587,المنتجات!$D:$G,4,0),"")</f>
        <v/>
      </c>
      <c r="K587" s="7">
        <v>1600</v>
      </c>
      <c r="L587" s="7"/>
      <c r="M587" s="8" t="e">
        <f>IF(VLOOKUP(Table1[[#This Row],[كود الصنف]],المنتجات!$D:$K,8,0)=0,"",(VLOOKUP(Table1[[#This Row],[كود الصنف]],المنتجات!$D:$K,8,0)))</f>
        <v>#N/A</v>
      </c>
      <c r="N587" s="7">
        <f>IFERROR((Table1[[#This Row],[كمية الخامات بالكيلو]]/Table1[[#This Row],[وزن القطعة]])-Table1[[#This Row],[كمية الأنتاج بالقطعة]],0)</f>
        <v>0</v>
      </c>
      <c r="O587" s="9" t="s">
        <v>51</v>
      </c>
      <c r="P587" s="3">
        <v>200</v>
      </c>
      <c r="Q587" s="5">
        <v>20</v>
      </c>
      <c r="R587" s="10">
        <v>30</v>
      </c>
      <c r="S587" s="10">
        <v>10</v>
      </c>
      <c r="T587" s="10">
        <v>5</v>
      </c>
      <c r="U587" s="10"/>
      <c r="V587" s="10">
        <f t="shared" si="9"/>
        <v>65</v>
      </c>
      <c r="W587" s="10">
        <f>IFERROR(Table1[[#This Row],[اجمالى وقت التشغيل بالدقايق]]-Table1[[#This Row],[اجمالى وقت التوقف بالدقيقة]],"0")</f>
        <v>135</v>
      </c>
      <c r="X587" s="11">
        <f>IFERROR((Table1[[#This Row],[كمية الأنتاج بالقطعة]]*Table1[[#This Row],[الزمن المعيارى لانتاج القطعة الواحدة بالدقيقة]])/W587,0%)</f>
        <v>0</v>
      </c>
      <c r="Y587" s="12"/>
      <c r="Z587" s="4"/>
      <c r="AA587" s="13">
        <f>IFERROR(Table1[[#This Row],[كمية الأنتاج بالقطعة]]/(Table1[[#This Row],[كمية الأنتاج بالقطعة]]+Z587+Y587),"")</f>
        <v>1</v>
      </c>
      <c r="AB587" s="4" t="s">
        <v>59</v>
      </c>
      <c r="AC587" s="51"/>
    </row>
    <row r="588" spans="1:29" s="20" customFormat="1" ht="15.75" hidden="1" customHeight="1">
      <c r="A588" s="50">
        <v>43536</v>
      </c>
      <c r="B588" s="3">
        <v>5361</v>
      </c>
      <c r="C588" s="4" t="str">
        <f>IFERROR(VLOOKUP(B588,المنتجات!$A:$B,2,0),"")</f>
        <v/>
      </c>
      <c r="D588" s="4" t="str">
        <f>IFERROR(VLOOKUP(B588,المنتجات!$A:$C,3,0),"")</f>
        <v/>
      </c>
      <c r="E588" s="5">
        <v>7</v>
      </c>
      <c r="F588" s="4">
        <f>IFERROR(VLOOKUP(E588,العاملين!$A$1:$C$80,2,0),"")</f>
        <v>0</v>
      </c>
      <c r="G588" s="4">
        <f>IFERROR(VLOOKUP(Table1[[#This Row],[كود العامل]],العاملين!$A:$C,3,FALSE),"")</f>
        <v>0</v>
      </c>
      <c r="H588" s="5">
        <v>88</v>
      </c>
      <c r="I588" s="6" t="str">
        <f>IFERROR(VLOOKUP(Table1[[#This Row],[كود الصنف]],المنتجات!$D:$E,2,0),"")</f>
        <v/>
      </c>
      <c r="J588" s="6" t="str">
        <f>IFERROR(VLOOKUP(H588,المنتجات!$D:$G,4,0),"")</f>
        <v/>
      </c>
      <c r="K588" s="7">
        <v>1700</v>
      </c>
      <c r="L588" s="7"/>
      <c r="M588" s="8" t="e">
        <f>IF(VLOOKUP(Table1[[#This Row],[كود الصنف]],المنتجات!$D:$K,8,0)=0,"",(VLOOKUP(Table1[[#This Row],[كود الصنف]],المنتجات!$D:$K,8,0)))</f>
        <v>#N/A</v>
      </c>
      <c r="N588" s="7">
        <f>IFERROR((Table1[[#This Row],[كمية الخامات بالكيلو]]/Table1[[#This Row],[وزن القطعة]])-Table1[[#This Row],[كمية الأنتاج بالقطعة]],0)</f>
        <v>0</v>
      </c>
      <c r="O588" s="9" t="s">
        <v>51</v>
      </c>
      <c r="P588" s="3">
        <v>200</v>
      </c>
      <c r="Q588" s="5">
        <v>20</v>
      </c>
      <c r="R588" s="10">
        <v>20</v>
      </c>
      <c r="S588" s="10"/>
      <c r="T588" s="10"/>
      <c r="U588" s="10"/>
      <c r="V588" s="10">
        <f t="shared" si="9"/>
        <v>40</v>
      </c>
      <c r="W588" s="10">
        <f>IFERROR(Table1[[#This Row],[اجمالى وقت التشغيل بالدقايق]]-Table1[[#This Row],[اجمالى وقت التوقف بالدقيقة]],"0")</f>
        <v>160</v>
      </c>
      <c r="X588" s="11">
        <f>IFERROR((Table1[[#This Row],[كمية الأنتاج بالقطعة]]*Table1[[#This Row],[الزمن المعيارى لانتاج القطعة الواحدة بالدقيقة]])/W588,0%)</f>
        <v>0</v>
      </c>
      <c r="Y588" s="12"/>
      <c r="Z588" s="4"/>
      <c r="AA588" s="13">
        <f>IFERROR(Table1[[#This Row],[كمية الأنتاج بالقطعة]]/(Table1[[#This Row],[كمية الأنتاج بالقطعة]]+Z588+Y588),"")</f>
        <v>1</v>
      </c>
      <c r="AB588" s="4" t="s">
        <v>104</v>
      </c>
      <c r="AC588" s="51"/>
    </row>
    <row r="589" spans="1:29" s="20" customFormat="1" ht="15.75" hidden="1" customHeight="1">
      <c r="A589" s="50">
        <v>43536</v>
      </c>
      <c r="B589" s="3">
        <v>5361</v>
      </c>
      <c r="C589" s="4" t="str">
        <f>IFERROR(VLOOKUP(B589,المنتجات!$A:$B,2,0),"")</f>
        <v/>
      </c>
      <c r="D589" s="4" t="str">
        <f>IFERROR(VLOOKUP(B589,المنتجات!$A:$C,3,0),"")</f>
        <v/>
      </c>
      <c r="E589" s="5">
        <v>3</v>
      </c>
      <c r="F589" s="4">
        <f>IFERROR(VLOOKUP(E589,العاملين!$A$1:$C$80,2,0),"")</f>
        <v>0</v>
      </c>
      <c r="G589" s="4">
        <f>IFERROR(VLOOKUP(Table1[[#This Row],[كود العامل]],العاملين!$A:$C,3,FALSE),"")</f>
        <v>0</v>
      </c>
      <c r="H589" s="5">
        <v>87</v>
      </c>
      <c r="I589" s="6" t="str">
        <f>IFERROR(VLOOKUP(Table1[[#This Row],[كود الصنف]],المنتجات!$D:$E,2,0),"")</f>
        <v/>
      </c>
      <c r="J589" s="6" t="str">
        <f>IFERROR(VLOOKUP(H589,المنتجات!$D:$G,4,0),"")</f>
        <v/>
      </c>
      <c r="K589" s="7">
        <v>1600</v>
      </c>
      <c r="L589" s="7"/>
      <c r="M589" s="8" t="e">
        <f>IF(VLOOKUP(Table1[[#This Row],[كود الصنف]],المنتجات!$D:$K,8,0)=0,"",(VLOOKUP(Table1[[#This Row],[كود الصنف]],المنتجات!$D:$K,8,0)))</f>
        <v>#N/A</v>
      </c>
      <c r="N589" s="7">
        <f>IFERROR((Table1[[#This Row],[كمية الخامات بالكيلو]]/Table1[[#This Row],[وزن القطعة]])-Table1[[#This Row],[كمية الأنتاج بالقطعة]],0)</f>
        <v>0</v>
      </c>
      <c r="O589" s="9" t="s">
        <v>51</v>
      </c>
      <c r="P589" s="3">
        <v>200</v>
      </c>
      <c r="Q589" s="5">
        <v>20</v>
      </c>
      <c r="R589" s="10">
        <v>30</v>
      </c>
      <c r="S589" s="10">
        <v>10</v>
      </c>
      <c r="T589" s="10">
        <v>10</v>
      </c>
      <c r="U589" s="10"/>
      <c r="V589" s="10">
        <f t="shared" si="9"/>
        <v>70</v>
      </c>
      <c r="W589" s="10">
        <f>IFERROR(Table1[[#This Row],[اجمالى وقت التشغيل بالدقايق]]-Table1[[#This Row],[اجمالى وقت التوقف بالدقيقة]],"0")</f>
        <v>130</v>
      </c>
      <c r="X589" s="11">
        <f>IFERROR((Table1[[#This Row],[كمية الأنتاج بالقطعة]]*Table1[[#This Row],[الزمن المعيارى لانتاج القطعة الواحدة بالدقيقة]])/W589,0%)</f>
        <v>0</v>
      </c>
      <c r="Y589" s="12"/>
      <c r="Z589" s="4"/>
      <c r="AA589" s="13">
        <f>IFERROR(Table1[[#This Row],[كمية الأنتاج بالقطعة]]/(Table1[[#This Row],[كمية الأنتاج بالقطعة]]+Z589+Y589),"")</f>
        <v>1</v>
      </c>
      <c r="AB589" s="4" t="s">
        <v>59</v>
      </c>
      <c r="AC589" s="51"/>
    </row>
    <row r="590" spans="1:29" s="20" customFormat="1" ht="15.75" hidden="1" customHeight="1">
      <c r="A590" s="50">
        <v>43536</v>
      </c>
      <c r="B590" s="3">
        <v>5361</v>
      </c>
      <c r="C590" s="4" t="str">
        <f>IFERROR(VLOOKUP(B590,المنتجات!$A:$B,2,0),"")</f>
        <v/>
      </c>
      <c r="D590" s="4" t="str">
        <f>IFERROR(VLOOKUP(B590,المنتجات!$A:$C,3,0),"")</f>
        <v/>
      </c>
      <c r="E590" s="5">
        <v>48</v>
      </c>
      <c r="F590" s="4">
        <f>IFERROR(VLOOKUP(E590,العاملين!$A$1:$C$80,2,0),"")</f>
        <v>0</v>
      </c>
      <c r="G590" s="4">
        <f>IFERROR(VLOOKUP(Table1[[#This Row],[كود العامل]],العاملين!$A:$C,3,FALSE),"")</f>
        <v>0</v>
      </c>
      <c r="H590" s="5">
        <v>87</v>
      </c>
      <c r="I590" s="6" t="str">
        <f>IFERROR(VLOOKUP(Table1[[#This Row],[كود الصنف]],المنتجات!$D:$E,2,0),"")</f>
        <v/>
      </c>
      <c r="J590" s="6" t="str">
        <f>IFERROR(VLOOKUP(H590,المنتجات!$D:$G,4,0),"")</f>
        <v/>
      </c>
      <c r="K590" s="7">
        <v>1600</v>
      </c>
      <c r="L590" s="7"/>
      <c r="M590" s="8" t="e">
        <f>IF(VLOOKUP(Table1[[#This Row],[كود الصنف]],المنتجات!$D:$K,8,0)=0,"",(VLOOKUP(Table1[[#This Row],[كود الصنف]],المنتجات!$D:$K,8,0)))</f>
        <v>#N/A</v>
      </c>
      <c r="N590" s="7">
        <f>IFERROR((Table1[[#This Row],[كمية الخامات بالكيلو]]/Table1[[#This Row],[وزن القطعة]])-Table1[[#This Row],[كمية الأنتاج بالقطعة]],0)</f>
        <v>0</v>
      </c>
      <c r="O590" s="9" t="s">
        <v>51</v>
      </c>
      <c r="P590" s="3">
        <v>200</v>
      </c>
      <c r="Q590" s="5">
        <v>20</v>
      </c>
      <c r="R590" s="10">
        <v>30</v>
      </c>
      <c r="S590" s="10">
        <v>10</v>
      </c>
      <c r="T590" s="10">
        <v>5</v>
      </c>
      <c r="U590" s="10"/>
      <c r="V590" s="10">
        <f t="shared" si="9"/>
        <v>65</v>
      </c>
      <c r="W590" s="10">
        <f>IFERROR(Table1[[#This Row],[اجمالى وقت التشغيل بالدقايق]]-Table1[[#This Row],[اجمالى وقت التوقف بالدقيقة]],"0")</f>
        <v>135</v>
      </c>
      <c r="X590" s="11">
        <f>IFERROR((Table1[[#This Row],[كمية الأنتاج بالقطعة]]*Table1[[#This Row],[الزمن المعيارى لانتاج القطعة الواحدة بالدقيقة]])/W590,0%)</f>
        <v>0</v>
      </c>
      <c r="Y590" s="12"/>
      <c r="Z590" s="4"/>
      <c r="AA590" s="13">
        <f>IFERROR(Table1[[#This Row],[كمية الأنتاج بالقطعة]]/(Table1[[#This Row],[كمية الأنتاج بالقطعة]]+Z590+Y590),"")</f>
        <v>1</v>
      </c>
      <c r="AB590" s="4" t="s">
        <v>59</v>
      </c>
      <c r="AC590" s="51"/>
    </row>
    <row r="591" spans="1:29" s="20" customFormat="1" ht="15.75" hidden="1" customHeight="1">
      <c r="A591" s="50">
        <v>43536</v>
      </c>
      <c r="B591" s="3">
        <v>5361</v>
      </c>
      <c r="C591" s="4" t="str">
        <f>IFERROR(VLOOKUP(B591,المنتجات!$A:$B,2,0),"")</f>
        <v/>
      </c>
      <c r="D591" s="4" t="str">
        <f>IFERROR(VLOOKUP(B591,المنتجات!$A:$C,3,0),"")</f>
        <v/>
      </c>
      <c r="E591" s="5">
        <v>3</v>
      </c>
      <c r="F591" s="4">
        <f>IFERROR(VLOOKUP(E591,العاملين!$A$1:$C$80,2,0),"")</f>
        <v>0</v>
      </c>
      <c r="G591" s="4">
        <f>IFERROR(VLOOKUP(Table1[[#This Row],[كود العامل]],العاملين!$A:$C,3,FALSE),"")</f>
        <v>0</v>
      </c>
      <c r="H591" s="5">
        <v>88</v>
      </c>
      <c r="I591" s="6" t="str">
        <f>IFERROR(VLOOKUP(Table1[[#This Row],[كود الصنف]],المنتجات!$D:$E,2,0),"")</f>
        <v/>
      </c>
      <c r="J591" s="6" t="str">
        <f>IFERROR(VLOOKUP(H591,المنتجات!$D:$G,4,0),"")</f>
        <v/>
      </c>
      <c r="K591" s="7">
        <v>1700</v>
      </c>
      <c r="L591" s="7"/>
      <c r="M591" s="8" t="e">
        <f>IF(VLOOKUP(Table1[[#This Row],[كود الصنف]],المنتجات!$D:$K,8,0)=0,"",(VLOOKUP(Table1[[#This Row],[كود الصنف]],المنتجات!$D:$K,8,0)))</f>
        <v>#N/A</v>
      </c>
      <c r="N591" s="7">
        <f>IFERROR((Table1[[#This Row],[كمية الخامات بالكيلو]]/Table1[[#This Row],[وزن القطعة]])-Table1[[#This Row],[كمية الأنتاج بالقطعة]],0)</f>
        <v>0</v>
      </c>
      <c r="O591" s="9" t="s">
        <v>51</v>
      </c>
      <c r="P591" s="3">
        <v>200</v>
      </c>
      <c r="Q591" s="5">
        <v>20</v>
      </c>
      <c r="R591" s="10">
        <v>20</v>
      </c>
      <c r="S591" s="10"/>
      <c r="T591" s="10"/>
      <c r="U591" s="10"/>
      <c r="V591" s="10">
        <f t="shared" si="9"/>
        <v>40</v>
      </c>
      <c r="W591" s="10">
        <f>IFERROR(Table1[[#This Row],[اجمالى وقت التشغيل بالدقايق]]-Table1[[#This Row],[اجمالى وقت التوقف بالدقيقة]],"0")</f>
        <v>160</v>
      </c>
      <c r="X591" s="11">
        <f>IFERROR((Table1[[#This Row],[كمية الأنتاج بالقطعة]]*Table1[[#This Row],[الزمن المعيارى لانتاج القطعة الواحدة بالدقيقة]])/W591,0%)</f>
        <v>0</v>
      </c>
      <c r="Y591" s="12"/>
      <c r="Z591" s="4"/>
      <c r="AA591" s="13">
        <f>IFERROR(Table1[[#This Row],[كمية الأنتاج بالقطعة]]/(Table1[[#This Row],[كمية الأنتاج بالقطعة]]+Z591+Y591),"")</f>
        <v>1</v>
      </c>
      <c r="AB591" s="4" t="s">
        <v>104</v>
      </c>
      <c r="AC591" s="51"/>
    </row>
    <row r="592" spans="1:29" s="20" customFormat="1" ht="15.75" hidden="1" customHeight="1">
      <c r="A592" s="50">
        <v>43536</v>
      </c>
      <c r="B592" s="3">
        <v>5361</v>
      </c>
      <c r="C592" s="4" t="str">
        <f>IFERROR(VLOOKUP(B592,المنتجات!$A:$B,2,0),"")</f>
        <v/>
      </c>
      <c r="D592" s="4" t="str">
        <f>IFERROR(VLOOKUP(B592,المنتجات!$A:$C,3,0),"")</f>
        <v/>
      </c>
      <c r="E592" s="5">
        <v>48</v>
      </c>
      <c r="F592" s="4">
        <f>IFERROR(VLOOKUP(E592,العاملين!$A$1:$C$80,2,0),"")</f>
        <v>0</v>
      </c>
      <c r="G592" s="4">
        <f>IFERROR(VLOOKUP(Table1[[#This Row],[كود العامل]],العاملين!$A:$C,3,FALSE),"")</f>
        <v>0</v>
      </c>
      <c r="H592" s="5">
        <v>88</v>
      </c>
      <c r="I592" s="6" t="str">
        <f>IFERROR(VLOOKUP(Table1[[#This Row],[كود الصنف]],المنتجات!$D:$E,2,0),"")</f>
        <v/>
      </c>
      <c r="J592" s="6" t="str">
        <f>IFERROR(VLOOKUP(H592,المنتجات!$D:$G,4,0),"")</f>
        <v/>
      </c>
      <c r="K592" s="7">
        <v>1700</v>
      </c>
      <c r="L592" s="7"/>
      <c r="M592" s="8" t="e">
        <f>IF(VLOOKUP(Table1[[#This Row],[كود الصنف]],المنتجات!$D:$K,8,0)=0,"",(VLOOKUP(Table1[[#This Row],[كود الصنف]],المنتجات!$D:$K,8,0)))</f>
        <v>#N/A</v>
      </c>
      <c r="N592" s="7">
        <f>IFERROR((Table1[[#This Row],[كمية الخامات بالكيلو]]/Table1[[#This Row],[وزن القطعة]])-Table1[[#This Row],[كمية الأنتاج بالقطعة]],0)</f>
        <v>0</v>
      </c>
      <c r="O592" s="9" t="s">
        <v>51</v>
      </c>
      <c r="P592" s="3">
        <v>200</v>
      </c>
      <c r="Q592" s="5">
        <v>20</v>
      </c>
      <c r="R592" s="10">
        <v>20</v>
      </c>
      <c r="S592" s="10"/>
      <c r="T592" s="10"/>
      <c r="U592" s="10"/>
      <c r="V592" s="10">
        <f t="shared" si="9"/>
        <v>40</v>
      </c>
      <c r="W592" s="10">
        <f>IFERROR(Table1[[#This Row],[اجمالى وقت التشغيل بالدقايق]]-Table1[[#This Row],[اجمالى وقت التوقف بالدقيقة]],"0")</f>
        <v>160</v>
      </c>
      <c r="X592" s="11">
        <f>IFERROR((Table1[[#This Row],[كمية الأنتاج بالقطعة]]*Table1[[#This Row],[الزمن المعيارى لانتاج القطعة الواحدة بالدقيقة]])/W592,0%)</f>
        <v>0</v>
      </c>
      <c r="Y592" s="12"/>
      <c r="Z592" s="4"/>
      <c r="AA592" s="13">
        <f>IFERROR(Table1[[#This Row],[كمية الأنتاج بالقطعة]]/(Table1[[#This Row],[كمية الأنتاج بالقطعة]]+Z592+Y592),"")</f>
        <v>1</v>
      </c>
      <c r="AB592" s="4" t="s">
        <v>72</v>
      </c>
      <c r="AC592" s="51"/>
    </row>
    <row r="593" spans="1:29" s="20" customFormat="1" ht="15.75" hidden="1" customHeight="1">
      <c r="A593" s="50">
        <v>43536</v>
      </c>
      <c r="B593" s="3"/>
      <c r="C593" s="4" t="str">
        <f>IFERROR(VLOOKUP(B593,المنتجات!$A:$B,2,0),"")</f>
        <v/>
      </c>
      <c r="D593" s="4" t="str">
        <f>IFERROR(VLOOKUP(B593,المنتجات!$A:$C,3,0),"")</f>
        <v/>
      </c>
      <c r="E593" s="5">
        <v>42</v>
      </c>
      <c r="F593" s="4">
        <f>IFERROR(VLOOKUP(Table1[[#This Row],[كود العامل]],العاملين!A:C,2,0),"")</f>
        <v>0</v>
      </c>
      <c r="G593" s="16">
        <f>IFERROR(VLOOKUP(Table1[[#This Row],[كود العامل]],العاملين!$A$1:$C$100,3,FALSE),"")</f>
        <v>0</v>
      </c>
      <c r="H593" s="5">
        <v>132</v>
      </c>
      <c r="I593" s="6" t="s">
        <v>124</v>
      </c>
      <c r="J593" s="6" t="str">
        <f>IFERROR(VLOOKUP(H593,المنتجات!$D:$G,4,0),"")</f>
        <v/>
      </c>
      <c r="K593" s="7">
        <v>3000</v>
      </c>
      <c r="L593" s="7"/>
      <c r="M593" s="8" t="e">
        <f>IF(VLOOKUP(Table1[[#This Row],[كود الصنف]],المنتجات!$D:$K,8,0)=0,"",(VLOOKUP(Table1[[#This Row],[كود الصنف]],المنتجات!$D:$K,8,0)))</f>
        <v>#N/A</v>
      </c>
      <c r="N593" s="7">
        <f>IFERROR((Table1[[#This Row],[كمية الخامات بالكيلو]]/Table1[[#This Row],[وزن القطعة]])-Table1[[#This Row],[كمية الأنتاج بالقطعة]],0)</f>
        <v>0</v>
      </c>
      <c r="O593" s="9" t="s">
        <v>51</v>
      </c>
      <c r="P593" s="26">
        <f>IFERROR(VLOOKUP(Table1[[#This Row],[كود العامل]],العاملين!$A$1:$D$100,4,0),"")</f>
        <v>0</v>
      </c>
      <c r="Q593" s="5">
        <f>IF(Table1[[#This Row],[كود العامل]]&gt;0,60,"")</f>
        <v>60</v>
      </c>
      <c r="R593" s="10"/>
      <c r="S593" s="10"/>
      <c r="T593" s="10"/>
      <c r="U593" s="10"/>
      <c r="V593" s="10">
        <f t="shared" si="9"/>
        <v>60</v>
      </c>
      <c r="W593" s="10">
        <f>IFERROR(Table1[[#This Row],[اجمالى وقت التشغيل بالدقايق]]-Table1[[#This Row],[اجمالى وقت التوقف بالدقيقة]],"0")</f>
        <v>-60</v>
      </c>
      <c r="X593" s="11">
        <f>IFERROR((Table1[[#This Row],[كمية الأنتاج بالقطعة]]*Table1[[#This Row],[الزمن المعيارى لانتاج القطعة الواحدة بالدقيقة]])/W593,0%)</f>
        <v>0</v>
      </c>
      <c r="Y593" s="12"/>
      <c r="Z593" s="4"/>
      <c r="AA593" s="13">
        <f>IFERROR(Table1[[#This Row],[كمية الأنتاج بالقطعة]]/(Table1[[#This Row],[كمية الأنتاج بالقطعة]]+Z593+Y593),"")</f>
        <v>1</v>
      </c>
      <c r="AB593" s="4"/>
      <c r="AC593" s="51"/>
    </row>
    <row r="594" spans="1:29" s="20" customFormat="1" ht="15.75" hidden="1" customHeight="1">
      <c r="A594" s="50">
        <v>43536</v>
      </c>
      <c r="B594" s="3"/>
      <c r="C594" s="4" t="str">
        <f>IFERROR(VLOOKUP(B594,المنتجات!$A:$B,2,0),"")</f>
        <v/>
      </c>
      <c r="D594" s="4" t="str">
        <f>IFERROR(VLOOKUP(B594,المنتجات!$A:$C,3,0),"")</f>
        <v/>
      </c>
      <c r="E594" s="5">
        <v>34</v>
      </c>
      <c r="F594" s="4">
        <f>IFERROR(VLOOKUP(Table1[[#This Row],[كود العامل]],العاملين!A:C,2,0),"")</f>
        <v>0</v>
      </c>
      <c r="G594" s="16">
        <f>IFERROR(VLOOKUP(Table1[[#This Row],[كود العامل]],العاملين!$A$1:$C$100,3,FALSE),"")</f>
        <v>0</v>
      </c>
      <c r="H594" s="5"/>
      <c r="I594" s="6" t="str">
        <f>IFERROR(VLOOKUP(Table1[[#This Row],[كود الصنف]],المنتجات!$D:$E,2,0),"")</f>
        <v/>
      </c>
      <c r="J594" s="6" t="str">
        <f>IFERROR(VLOOKUP(H594,المنتجات!$D:$G,4,0),"")</f>
        <v/>
      </c>
      <c r="K594" s="7">
        <v>0</v>
      </c>
      <c r="L594" s="7"/>
      <c r="M594" s="8" t="e">
        <f>IF(VLOOKUP(Table1[[#This Row],[كود الصنف]],المنتجات!$D:$K,8,0)=0,"",(VLOOKUP(Table1[[#This Row],[كود الصنف]],المنتجات!$D:$K,8,0)))</f>
        <v>#N/A</v>
      </c>
      <c r="N594" s="7">
        <f>IFERROR((Table1[[#This Row],[كمية الخامات بالكيلو]]/Table1[[#This Row],[وزن القطعة]])-Table1[[#This Row],[كمية الأنتاج بالقطعة]],0)</f>
        <v>0</v>
      </c>
      <c r="O594" s="9"/>
      <c r="P594" s="3"/>
      <c r="Q594" s="5"/>
      <c r="R594" s="10"/>
      <c r="S594" s="10"/>
      <c r="T594" s="10"/>
      <c r="U594" s="10"/>
      <c r="V594" s="10">
        <f t="shared" si="9"/>
        <v>0</v>
      </c>
      <c r="W594" s="10">
        <f>IFERROR(Table1[[#This Row],[اجمالى وقت التشغيل بالدقايق]]-Table1[[#This Row],[اجمالى وقت التوقف بالدقيقة]],"0")</f>
        <v>0</v>
      </c>
      <c r="X594" s="11">
        <f>IFERROR((Table1[[#This Row],[كمية الأنتاج بالقطعة]]*Table1[[#This Row],[الزمن المعيارى لانتاج القطعة الواحدة بالدقيقة]])/W594,0%)</f>
        <v>0</v>
      </c>
      <c r="Y594" s="12"/>
      <c r="Z594" s="4"/>
      <c r="AA594" s="13" t="str">
        <f>IFERROR(Table1[[#This Row],[كمية الأنتاج بالقطعة]]/(Table1[[#This Row],[كمية الأنتاج بالقطعة]]+Z594+Y594),"")</f>
        <v/>
      </c>
      <c r="AB594" s="4"/>
      <c r="AC594" s="51" t="s">
        <v>54</v>
      </c>
    </row>
    <row r="595" spans="1:29" s="20" customFormat="1" ht="15.75" hidden="1" customHeight="1">
      <c r="A595" s="50">
        <v>43537</v>
      </c>
      <c r="B595" s="3">
        <v>5201</v>
      </c>
      <c r="C595" s="4" t="str">
        <f>IFERROR(VLOOKUP(B595,المنتجات!$A:$B,2,0),"")</f>
        <v/>
      </c>
      <c r="D595" s="4" t="str">
        <f>IFERROR(VLOOKUP(B595,المنتجات!$A:$C,3,0),"")</f>
        <v/>
      </c>
      <c r="E595" s="5">
        <v>10</v>
      </c>
      <c r="F595" s="4">
        <f>IFERROR(VLOOKUP(Table1[[#This Row],[كود العامل]],العاملين!A:C,2,0),"")</f>
        <v>0</v>
      </c>
      <c r="G595" s="16">
        <f>IFERROR(VLOOKUP(Table1[[#This Row],[كود العامل]],العاملين!$A$1:$C$100,3,FALSE),"")</f>
        <v>0</v>
      </c>
      <c r="H595" s="5">
        <v>1</v>
      </c>
      <c r="I595" s="6" t="str">
        <f>IFERROR(VLOOKUP(Table1[[#This Row],[كود الصنف]],المنتجات!$D:$E,2,0),"")</f>
        <v/>
      </c>
      <c r="J595" s="6" t="str">
        <f>IFERROR(VLOOKUP(H595,المنتجات!$D:$G,4,0),"")</f>
        <v/>
      </c>
      <c r="K595" s="7">
        <v>166</v>
      </c>
      <c r="L595" s="7"/>
      <c r="M595" s="8" t="e">
        <f>IF(VLOOKUP(Table1[[#This Row],[كود الصنف]],المنتجات!$D:$K,8,0)=0,"",(VLOOKUP(Table1[[#This Row],[كود الصنف]],المنتجات!$D:$K,8,0)))</f>
        <v>#N/A</v>
      </c>
      <c r="N595" s="7">
        <f>IFERROR((Table1[[#This Row],[كمية الخامات بالكيلو]]/Table1[[#This Row],[وزن القطعة]])-Table1[[#This Row],[كمية الأنتاج بالقطعة]],0)</f>
        <v>0</v>
      </c>
      <c r="O595" s="9" t="s">
        <v>51</v>
      </c>
      <c r="P595" s="26">
        <f>IFERROR(VLOOKUP(Table1[[#This Row],[كود العامل]],العاملين!$A$1:$D$100,4,0),"")</f>
        <v>0</v>
      </c>
      <c r="Q595" s="5">
        <f>IF(Table1[[#This Row],[كود العامل]]&gt;0,60,"")</f>
        <v>60</v>
      </c>
      <c r="R595" s="10">
        <v>50</v>
      </c>
      <c r="S595" s="10"/>
      <c r="T595" s="10"/>
      <c r="U595" s="10"/>
      <c r="V595" s="10">
        <f t="shared" si="9"/>
        <v>110</v>
      </c>
      <c r="W595" s="10">
        <f>IFERROR(Table1[[#This Row],[اجمالى وقت التشغيل بالدقايق]]-Table1[[#This Row],[اجمالى وقت التوقف بالدقيقة]],"0")</f>
        <v>-110</v>
      </c>
      <c r="X595" s="11">
        <f>IFERROR((Table1[[#This Row],[كمية الأنتاج بالقطعة]]*Table1[[#This Row],[الزمن المعيارى لانتاج القطعة الواحدة بالدقيقة]])/W595,0%)</f>
        <v>0</v>
      </c>
      <c r="Y595" s="12"/>
      <c r="Z595" s="4"/>
      <c r="AA595" s="13">
        <f>IFERROR(Table1[[#This Row],[كمية الأنتاج بالقطعة]]/(Table1[[#This Row],[كمية الأنتاج بالقطعة]]+Z595+Y595),"")</f>
        <v>1</v>
      </c>
      <c r="AB595" s="4" t="s">
        <v>74</v>
      </c>
      <c r="AC595" s="51"/>
    </row>
    <row r="596" spans="1:29" s="20" customFormat="1" ht="15.75" hidden="1" customHeight="1">
      <c r="A596" s="50">
        <v>43537</v>
      </c>
      <c r="B596" s="3">
        <v>5201</v>
      </c>
      <c r="C596" s="4" t="str">
        <f>IFERROR(VLOOKUP(B596,المنتجات!$A:$B,2,0),"")</f>
        <v/>
      </c>
      <c r="D596" s="4" t="str">
        <f>IFERROR(VLOOKUP(B596,المنتجات!$A:$C,3,0),"")</f>
        <v/>
      </c>
      <c r="E596" s="5">
        <v>15</v>
      </c>
      <c r="F596" s="4">
        <f>IFERROR(VLOOKUP(E596,العاملين!$A$1:$C$80,2,0),"")</f>
        <v>0</v>
      </c>
      <c r="G596" s="4">
        <f>IFERROR(VLOOKUP(Table1[[#This Row],[كود العامل]],العاملين!$A:$C,3,FALSE),"")</f>
        <v>0</v>
      </c>
      <c r="H596" s="5">
        <v>1</v>
      </c>
      <c r="I596" s="6" t="str">
        <f>IFERROR(VLOOKUP(Table1[[#This Row],[كود الصنف]],المنتجات!$D:$E,2,0),"")</f>
        <v/>
      </c>
      <c r="J596" s="6" t="str">
        <f>IFERROR(VLOOKUP(H596,المنتجات!$D:$G,4,0),"")</f>
        <v/>
      </c>
      <c r="K596" s="7">
        <v>166</v>
      </c>
      <c r="L596" s="7"/>
      <c r="M596" s="8" t="e">
        <f>IF(VLOOKUP(Table1[[#This Row],[كود الصنف]],المنتجات!$D:$K,8,0)=0,"",(VLOOKUP(Table1[[#This Row],[كود الصنف]],المنتجات!$D:$K,8,0)))</f>
        <v>#N/A</v>
      </c>
      <c r="N596" s="7">
        <f>IFERROR((Table1[[#This Row],[كمية الخامات بالكيلو]]/Table1[[#This Row],[وزن القطعة]])-Table1[[#This Row],[كمية الأنتاج بالقطعة]],0)</f>
        <v>0</v>
      </c>
      <c r="O596" s="9" t="s">
        <v>51</v>
      </c>
      <c r="P596" s="26">
        <f>IFERROR(VLOOKUP(Table1[[#This Row],[كود العامل]],العاملين!$A$1:$D$100,4,0),"")</f>
        <v>0</v>
      </c>
      <c r="Q596" s="5">
        <f>IF(Table1[[#This Row],[كود العامل]]&gt;0,60,"")</f>
        <v>60</v>
      </c>
      <c r="R596" s="10">
        <v>50</v>
      </c>
      <c r="S596" s="10"/>
      <c r="T596" s="10"/>
      <c r="U596" s="10"/>
      <c r="V596" s="10">
        <f t="shared" si="9"/>
        <v>110</v>
      </c>
      <c r="W596" s="10">
        <f>IFERROR(Table1[[#This Row],[اجمالى وقت التشغيل بالدقايق]]-Table1[[#This Row],[اجمالى وقت التوقف بالدقيقة]],"0")</f>
        <v>-110</v>
      </c>
      <c r="X596" s="11">
        <f>IFERROR((Table1[[#This Row],[كمية الأنتاج بالقطعة]]*Table1[[#This Row],[الزمن المعيارى لانتاج القطعة الواحدة بالدقيقة]])/W596,0%)</f>
        <v>0</v>
      </c>
      <c r="Y596" s="12"/>
      <c r="Z596" s="4"/>
      <c r="AA596" s="13">
        <f>IFERROR(Table1[[#This Row],[كمية الأنتاج بالقطعة]]/(Table1[[#This Row],[كمية الأنتاج بالقطعة]]+Z596+Y596),"")</f>
        <v>1</v>
      </c>
      <c r="AB596" s="4" t="s">
        <v>74</v>
      </c>
      <c r="AC596" s="51"/>
    </row>
    <row r="597" spans="1:29" s="20" customFormat="1" ht="15.75" hidden="1" customHeight="1">
      <c r="A597" s="50">
        <v>43537</v>
      </c>
      <c r="B597" s="3">
        <v>5201</v>
      </c>
      <c r="C597" s="4" t="str">
        <f>IFERROR(VLOOKUP(B597,المنتجات!$A:$B,2,0),"")</f>
        <v/>
      </c>
      <c r="D597" s="4" t="str">
        <f>IFERROR(VLOOKUP(B597,المنتجات!$A:$C,3,0),"")</f>
        <v/>
      </c>
      <c r="E597" s="5">
        <v>16</v>
      </c>
      <c r="F597" s="4">
        <f>IFERROR(VLOOKUP(E597,العاملين!$A$1:$C$80,2,0),"")</f>
        <v>0</v>
      </c>
      <c r="G597" s="4">
        <f>IFERROR(VLOOKUP(Table1[[#This Row],[كود العامل]],العاملين!$A:$C,3,FALSE),"")</f>
        <v>0</v>
      </c>
      <c r="H597" s="5">
        <v>1</v>
      </c>
      <c r="I597" s="6" t="str">
        <f>IFERROR(VLOOKUP(Table1[[#This Row],[كود الصنف]],المنتجات!$D:$E,2,0),"")</f>
        <v/>
      </c>
      <c r="J597" s="6" t="str">
        <f>IFERROR(VLOOKUP(H597,المنتجات!$D:$G,4,0),"")</f>
        <v/>
      </c>
      <c r="K597" s="7">
        <v>172</v>
      </c>
      <c r="L597" s="7"/>
      <c r="M597" s="8" t="e">
        <f>IF(VLOOKUP(Table1[[#This Row],[كود الصنف]],المنتجات!$D:$K,8,0)=0,"",(VLOOKUP(Table1[[#This Row],[كود الصنف]],المنتجات!$D:$K,8,0)))</f>
        <v>#N/A</v>
      </c>
      <c r="N597" s="7">
        <f>IFERROR((Table1[[#This Row],[كمية الخامات بالكيلو]]/Table1[[#This Row],[وزن القطعة]])-Table1[[#This Row],[كمية الأنتاج بالقطعة]],0)</f>
        <v>0</v>
      </c>
      <c r="O597" s="9" t="s">
        <v>1</v>
      </c>
      <c r="P597" s="26">
        <f>IFERROR(VLOOKUP(Table1[[#This Row],[كود العامل]],العاملين!$A$1:$D$100,4,0),"")</f>
        <v>0</v>
      </c>
      <c r="Q597" s="5">
        <f>IF(Table1[[#This Row],[كود العامل]]&gt;0,60,"")</f>
        <v>60</v>
      </c>
      <c r="R597" s="10"/>
      <c r="S597" s="10">
        <v>10</v>
      </c>
      <c r="T597" s="10">
        <v>10</v>
      </c>
      <c r="U597" s="10"/>
      <c r="V597" s="10">
        <f t="shared" si="9"/>
        <v>80</v>
      </c>
      <c r="W597" s="10">
        <f>IFERROR(Table1[[#This Row],[اجمالى وقت التشغيل بالدقايق]]-Table1[[#This Row],[اجمالى وقت التوقف بالدقيقة]],"0")</f>
        <v>-80</v>
      </c>
      <c r="X597" s="11">
        <f>IFERROR((Table1[[#This Row],[كمية الأنتاج بالقطعة]]*Table1[[#This Row],[الزمن المعيارى لانتاج القطعة الواحدة بالدقيقة]])/W597,0%)</f>
        <v>0</v>
      </c>
      <c r="Y597" s="12"/>
      <c r="Z597" s="4"/>
      <c r="AA597" s="13">
        <f>IFERROR(Table1[[#This Row],[كمية الأنتاج بالقطعة]]/(Table1[[#This Row],[كمية الأنتاج بالقطعة]]+Z597+Y597),"")</f>
        <v>1</v>
      </c>
      <c r="AB597" s="4"/>
      <c r="AC597" s="51"/>
    </row>
    <row r="598" spans="1:29" s="20" customFormat="1" ht="15.75" hidden="1" customHeight="1">
      <c r="A598" s="50">
        <v>43537</v>
      </c>
      <c r="B598" s="3">
        <v>5203</v>
      </c>
      <c r="C598" s="4" t="str">
        <f>IFERROR(VLOOKUP(B598,المنتجات!$A:$B,2,0),"")</f>
        <v/>
      </c>
      <c r="D598" s="4" t="str">
        <f>IFERROR(VLOOKUP(B598,المنتجات!$A:$C,3,0),"")</f>
        <v/>
      </c>
      <c r="E598" s="5">
        <v>17</v>
      </c>
      <c r="F598" s="4">
        <f>IFERROR(VLOOKUP(E598,العاملين!$A$1:$C$80,2,0),"")</f>
        <v>0</v>
      </c>
      <c r="G598" s="4">
        <f>IFERROR(VLOOKUP(Table1[[#This Row],[كود العامل]],العاملين!$A:$C,3,FALSE),"")</f>
        <v>0</v>
      </c>
      <c r="H598" s="5">
        <v>10</v>
      </c>
      <c r="I598" s="6" t="str">
        <f>IFERROR(VLOOKUP(Table1[[#This Row],[كود الصنف]],المنتجات!$D:$E,2,0),"")</f>
        <v/>
      </c>
      <c r="J598" s="6" t="str">
        <f>IFERROR(VLOOKUP(H598,المنتجات!$D:$G,4,0),"")</f>
        <v/>
      </c>
      <c r="K598" s="7">
        <v>214</v>
      </c>
      <c r="L598" s="7"/>
      <c r="M598" s="8" t="e">
        <f>IF(VLOOKUP(Table1[[#This Row],[كود الصنف]],المنتجات!$D:$K,8,0)=0,"",(VLOOKUP(Table1[[#This Row],[كود الصنف]],المنتجات!$D:$K,8,0)))</f>
        <v>#N/A</v>
      </c>
      <c r="N598" s="7">
        <f>IFERROR((Table1[[#This Row],[كمية الخامات بالكيلو]]/Table1[[#This Row],[وزن القطعة]])-Table1[[#This Row],[كمية الأنتاج بالقطعة]],0)</f>
        <v>0</v>
      </c>
      <c r="O598" s="9" t="s">
        <v>1</v>
      </c>
      <c r="P598" s="3">
        <v>360</v>
      </c>
      <c r="Q598" s="5">
        <v>30</v>
      </c>
      <c r="R598" s="10"/>
      <c r="S598" s="10">
        <v>10</v>
      </c>
      <c r="T598" s="10">
        <v>10</v>
      </c>
      <c r="U598" s="10"/>
      <c r="V598" s="10">
        <f t="shared" si="9"/>
        <v>50</v>
      </c>
      <c r="W598" s="10">
        <f>IFERROR(Table1[[#This Row],[اجمالى وقت التشغيل بالدقايق]]-Table1[[#This Row],[اجمالى وقت التوقف بالدقيقة]],"0")</f>
        <v>310</v>
      </c>
      <c r="X598" s="11">
        <f>IFERROR((Table1[[#This Row],[كمية الأنتاج بالقطعة]]*Table1[[#This Row],[الزمن المعيارى لانتاج القطعة الواحدة بالدقيقة]])/W598,0%)</f>
        <v>0</v>
      </c>
      <c r="Y598" s="12"/>
      <c r="Z598" s="4"/>
      <c r="AA598" s="13">
        <f>IFERROR(Table1[[#This Row],[كمية الأنتاج بالقطعة]]/(Table1[[#This Row],[كمية الأنتاج بالقطعة]]+Z598+Y598),"")</f>
        <v>1</v>
      </c>
      <c r="AB598" s="4"/>
      <c r="AC598" s="51"/>
    </row>
    <row r="599" spans="1:29" s="20" customFormat="1" ht="15.75" hidden="1" customHeight="1">
      <c r="A599" s="50">
        <v>43537</v>
      </c>
      <c r="B599" s="3">
        <v>5203</v>
      </c>
      <c r="C599" s="4" t="str">
        <f>IFERROR(VLOOKUP(B599,المنتجات!$A:$B,2,0),"")</f>
        <v/>
      </c>
      <c r="D599" s="4" t="str">
        <f>IFERROR(VLOOKUP(B599,المنتجات!$A:$C,3,0),"")</f>
        <v/>
      </c>
      <c r="E599" s="5">
        <v>9</v>
      </c>
      <c r="F599" s="4">
        <f>IFERROR(VLOOKUP(E599,العاملين!$A$1:$C$80,2,0),"")</f>
        <v>0</v>
      </c>
      <c r="G599" s="4">
        <f>IFERROR(VLOOKUP(Table1[[#This Row],[كود العامل]],العاملين!$A:$C,3,FALSE),"")</f>
        <v>0</v>
      </c>
      <c r="H599" s="5">
        <v>10</v>
      </c>
      <c r="I599" s="6" t="str">
        <f>IFERROR(VLOOKUP(Table1[[#This Row],[كود الصنف]],المنتجات!$D:$E,2,0),"")</f>
        <v/>
      </c>
      <c r="J599" s="6" t="str">
        <f>IFERROR(VLOOKUP(H599,المنتجات!$D:$G,4,0),"")</f>
        <v/>
      </c>
      <c r="K599" s="7">
        <v>214</v>
      </c>
      <c r="L599" s="7"/>
      <c r="M599" s="8" t="e">
        <f>IF(VLOOKUP(Table1[[#This Row],[كود الصنف]],المنتجات!$D:$K,8,0)=0,"",(VLOOKUP(Table1[[#This Row],[كود الصنف]],المنتجات!$D:$K,8,0)))</f>
        <v>#N/A</v>
      </c>
      <c r="N599" s="7">
        <f>IFERROR((Table1[[#This Row],[كمية الخامات بالكيلو]]/Table1[[#This Row],[وزن القطعة]])-Table1[[#This Row],[كمية الأنتاج بالقطعة]],0)</f>
        <v>0</v>
      </c>
      <c r="O599" s="9" t="s">
        <v>1</v>
      </c>
      <c r="P599" s="3">
        <v>360</v>
      </c>
      <c r="Q599" s="5">
        <v>30</v>
      </c>
      <c r="R599" s="10"/>
      <c r="S599" s="10">
        <v>10</v>
      </c>
      <c r="T599" s="10">
        <v>10</v>
      </c>
      <c r="U599" s="10"/>
      <c r="V599" s="10">
        <f t="shared" si="9"/>
        <v>50</v>
      </c>
      <c r="W599" s="10">
        <f>IFERROR(Table1[[#This Row],[اجمالى وقت التشغيل بالدقايق]]-Table1[[#This Row],[اجمالى وقت التوقف بالدقيقة]],"0")</f>
        <v>310</v>
      </c>
      <c r="X599" s="11">
        <f>IFERROR((Table1[[#This Row],[كمية الأنتاج بالقطعة]]*Table1[[#This Row],[الزمن المعيارى لانتاج القطعة الواحدة بالدقيقة]])/W599,0%)</f>
        <v>0</v>
      </c>
      <c r="Y599" s="12"/>
      <c r="Z599" s="4"/>
      <c r="AA599" s="13">
        <f>IFERROR(Table1[[#This Row],[كمية الأنتاج بالقطعة]]/(Table1[[#This Row],[كمية الأنتاج بالقطعة]]+Z599+Y599),"")</f>
        <v>1</v>
      </c>
      <c r="AB599" s="4"/>
      <c r="AC599" s="51"/>
    </row>
    <row r="600" spans="1:29" s="20" customFormat="1" ht="15.75" hidden="1" customHeight="1">
      <c r="A600" s="50">
        <v>43537</v>
      </c>
      <c r="B600" s="3">
        <v>5203</v>
      </c>
      <c r="C600" s="4" t="str">
        <f>IFERROR(VLOOKUP(B600,المنتجات!$A:$B,2,0),"")</f>
        <v/>
      </c>
      <c r="D600" s="4" t="str">
        <f>IFERROR(VLOOKUP(B600,المنتجات!$A:$C,3,0),"")</f>
        <v/>
      </c>
      <c r="E600" s="5">
        <v>14</v>
      </c>
      <c r="F600" s="4">
        <f>IFERROR(VLOOKUP(E600,العاملين!$A$1:$C$80,2,0),"")</f>
        <v>0</v>
      </c>
      <c r="G600" s="4">
        <f>IFERROR(VLOOKUP(Table1[[#This Row],[كود العامل]],العاملين!$A:$C,3,FALSE),"")</f>
        <v>0</v>
      </c>
      <c r="H600" s="5">
        <v>9</v>
      </c>
      <c r="I600" s="6" t="str">
        <f>IFERROR(VLOOKUP(Table1[[#This Row],[كود الصنف]],المنتجات!$D:$E,2,0),"")</f>
        <v/>
      </c>
      <c r="J600" s="6" t="str">
        <f>IFERROR(VLOOKUP(H600,المنتجات!$D:$G,4,0),"")</f>
        <v/>
      </c>
      <c r="K600" s="7">
        <v>320</v>
      </c>
      <c r="L600" s="7"/>
      <c r="M600" s="8" t="e">
        <f>IF(VLOOKUP(Table1[[#This Row],[كود الصنف]],المنتجات!$D:$K,8,0)=0,"",(VLOOKUP(Table1[[#This Row],[كود الصنف]],المنتجات!$D:$K,8,0)))</f>
        <v>#N/A</v>
      </c>
      <c r="N600" s="7">
        <f>IFERROR((Table1[[#This Row],[كمية الخامات بالكيلو]]/Table1[[#This Row],[وزن القطعة]])-Table1[[#This Row],[كمية الأنتاج بالقطعة]],0)</f>
        <v>0</v>
      </c>
      <c r="O600" s="9" t="s">
        <v>51</v>
      </c>
      <c r="P600" s="26">
        <f>IFERROR(VLOOKUP(Table1[[#This Row],[كود العامل]],العاملين!$A$1:$D$100,4,0),"")</f>
        <v>0</v>
      </c>
      <c r="Q600" s="5">
        <f>IF(Table1[[#This Row],[كود العامل]]&gt;0,60,"")</f>
        <v>60</v>
      </c>
      <c r="R600" s="10"/>
      <c r="S600" s="10">
        <v>10</v>
      </c>
      <c r="T600" s="10">
        <v>10</v>
      </c>
      <c r="U600" s="10"/>
      <c r="V600" s="10">
        <f t="shared" si="9"/>
        <v>80</v>
      </c>
      <c r="W600" s="10">
        <f>IFERROR(Table1[[#This Row],[اجمالى وقت التشغيل بالدقايق]]-Table1[[#This Row],[اجمالى وقت التوقف بالدقيقة]],"0")</f>
        <v>-80</v>
      </c>
      <c r="X600" s="11">
        <f>IFERROR((Table1[[#This Row],[كمية الأنتاج بالقطعة]]*Table1[[#This Row],[الزمن المعيارى لانتاج القطعة الواحدة بالدقيقة]])/W600,0%)</f>
        <v>0</v>
      </c>
      <c r="Y600" s="12"/>
      <c r="Z600" s="4"/>
      <c r="AA600" s="13">
        <f>IFERROR(Table1[[#This Row],[كمية الأنتاج بالقطعة]]/(Table1[[#This Row],[كمية الأنتاج بالقطعة]]+Z600+Y600),"")</f>
        <v>1</v>
      </c>
      <c r="AB600" s="4"/>
      <c r="AC600" s="51"/>
    </row>
    <row r="601" spans="1:29" s="20" customFormat="1" ht="15.75" hidden="1" customHeight="1">
      <c r="A601" s="50">
        <v>43537</v>
      </c>
      <c r="B601" s="3">
        <v>5203</v>
      </c>
      <c r="C601" s="4" t="str">
        <f>IFERROR(VLOOKUP(B601,المنتجات!$A:$B,2,0),"")</f>
        <v/>
      </c>
      <c r="D601" s="4" t="str">
        <f>IFERROR(VLOOKUP(B601,المنتجات!$A:$C,3,0),"")</f>
        <v/>
      </c>
      <c r="E601" s="5">
        <v>10</v>
      </c>
      <c r="F601" s="4">
        <f>IFERROR(VLOOKUP(E601,العاملين!$A$1:$C$80,2,0),"")</f>
        <v>0</v>
      </c>
      <c r="G601" s="4">
        <f>IFERROR(VLOOKUP(Table1[[#This Row],[كود العامل]],العاملين!$A:$C,3,FALSE),"")</f>
        <v>0</v>
      </c>
      <c r="H601" s="5">
        <v>9</v>
      </c>
      <c r="I601" s="6" t="str">
        <f>IFERROR(VLOOKUP(Table1[[#This Row],[كود الصنف]],المنتجات!$D:$E,2,0),"")</f>
        <v/>
      </c>
      <c r="J601" s="6" t="str">
        <f>IFERROR(VLOOKUP(H601,المنتجات!$D:$G,4,0),"")</f>
        <v/>
      </c>
      <c r="K601" s="7">
        <v>320</v>
      </c>
      <c r="L601" s="7"/>
      <c r="M601" s="8" t="e">
        <f>IF(VLOOKUP(Table1[[#This Row],[كود الصنف]],المنتجات!$D:$K,8,0)=0,"",(VLOOKUP(Table1[[#This Row],[كود الصنف]],المنتجات!$D:$K,8,0)))</f>
        <v>#N/A</v>
      </c>
      <c r="N601" s="7">
        <f>IFERROR((Table1[[#This Row],[كمية الخامات بالكيلو]]/Table1[[#This Row],[وزن القطعة]])-Table1[[#This Row],[كمية الأنتاج بالقطعة]],0)</f>
        <v>0</v>
      </c>
      <c r="O601" s="9" t="s">
        <v>51</v>
      </c>
      <c r="P601" s="26">
        <f>IFERROR(VLOOKUP(Table1[[#This Row],[كود العامل]],العاملين!$A$1:$D$100,4,0),"")</f>
        <v>0</v>
      </c>
      <c r="Q601" s="5">
        <f>IF(Table1[[#This Row],[كود العامل]]&gt;0,60,"")</f>
        <v>60</v>
      </c>
      <c r="R601" s="10"/>
      <c r="S601" s="10">
        <v>10</v>
      </c>
      <c r="T601" s="10">
        <v>10</v>
      </c>
      <c r="U601" s="10"/>
      <c r="V601" s="10">
        <f t="shared" si="9"/>
        <v>80</v>
      </c>
      <c r="W601" s="10">
        <f>IFERROR(Table1[[#This Row],[اجمالى وقت التشغيل بالدقايق]]-Table1[[#This Row],[اجمالى وقت التوقف بالدقيقة]],"0")</f>
        <v>-80</v>
      </c>
      <c r="X601" s="11">
        <f>IFERROR((Table1[[#This Row],[كمية الأنتاج بالقطعة]]*Table1[[#This Row],[الزمن المعيارى لانتاج القطعة الواحدة بالدقيقة]])/W601,0%)</f>
        <v>0</v>
      </c>
      <c r="Y601" s="12"/>
      <c r="Z601" s="4"/>
      <c r="AA601" s="13">
        <f>IFERROR(Table1[[#This Row],[كمية الأنتاج بالقطعة]]/(Table1[[#This Row],[كمية الأنتاج بالقطعة]]+Z601+Y601),"")</f>
        <v>1</v>
      </c>
      <c r="AB601" s="4"/>
      <c r="AC601" s="51"/>
    </row>
    <row r="602" spans="1:29" s="20" customFormat="1" ht="15.75" hidden="1" customHeight="1">
      <c r="A602" s="50">
        <v>43537</v>
      </c>
      <c r="B602" s="3">
        <v>5203</v>
      </c>
      <c r="C602" s="4" t="str">
        <f>IFERROR(VLOOKUP(B602,المنتجات!$A:$B,2,0),"")</f>
        <v/>
      </c>
      <c r="D602" s="4" t="str">
        <f>IFERROR(VLOOKUP(B602,المنتجات!$A:$C,3,0),"")</f>
        <v/>
      </c>
      <c r="E602" s="5">
        <v>17</v>
      </c>
      <c r="F602" s="4">
        <f>IFERROR(VLOOKUP(E602,العاملين!$A$1:$C$80,2,0),"")</f>
        <v>0</v>
      </c>
      <c r="G602" s="4">
        <f>IFERROR(VLOOKUP(Table1[[#This Row],[كود العامل]],العاملين!$A:$C,3,FALSE),"")</f>
        <v>0</v>
      </c>
      <c r="H602" s="5">
        <v>9</v>
      </c>
      <c r="I602" s="6" t="str">
        <f>IFERROR(VLOOKUP(Table1[[#This Row],[كود الصنف]],المنتجات!$D:$E,2,0),"")</f>
        <v/>
      </c>
      <c r="J602" s="6" t="str">
        <f>IFERROR(VLOOKUP(H602,المنتجات!$D:$G,4,0),"")</f>
        <v/>
      </c>
      <c r="K602" s="7">
        <v>105</v>
      </c>
      <c r="L602" s="7"/>
      <c r="M602" s="8" t="e">
        <f>IF(VLOOKUP(Table1[[#This Row],[كود الصنف]],المنتجات!$D:$K,8,0)=0,"",(VLOOKUP(Table1[[#This Row],[كود الصنف]],المنتجات!$D:$K,8,0)))</f>
        <v>#N/A</v>
      </c>
      <c r="N602" s="7">
        <f>IFERROR((Table1[[#This Row],[كمية الخامات بالكيلو]]/Table1[[#This Row],[وزن القطعة]])-Table1[[#This Row],[كمية الأنتاج بالقطعة]],0)</f>
        <v>0</v>
      </c>
      <c r="O602" s="9" t="s">
        <v>1</v>
      </c>
      <c r="P602" s="3">
        <v>360</v>
      </c>
      <c r="Q602" s="5">
        <v>30</v>
      </c>
      <c r="R602" s="10"/>
      <c r="S602" s="10">
        <v>10</v>
      </c>
      <c r="T602" s="10">
        <v>10</v>
      </c>
      <c r="U602" s="10"/>
      <c r="V602" s="10">
        <f t="shared" si="9"/>
        <v>50</v>
      </c>
      <c r="W602" s="10">
        <f>IFERROR(Table1[[#This Row],[اجمالى وقت التشغيل بالدقايق]]-Table1[[#This Row],[اجمالى وقت التوقف بالدقيقة]],"0")</f>
        <v>310</v>
      </c>
      <c r="X602" s="11">
        <f>IFERROR((Table1[[#This Row],[كمية الأنتاج بالقطعة]]*Table1[[#This Row],[الزمن المعيارى لانتاج القطعة الواحدة بالدقيقة]])/W602,0%)</f>
        <v>0</v>
      </c>
      <c r="Y602" s="12"/>
      <c r="Z602" s="4"/>
      <c r="AA602" s="13">
        <f>IFERROR(Table1[[#This Row],[كمية الأنتاج بالقطعة]]/(Table1[[#This Row],[كمية الأنتاج بالقطعة]]+Z602+Y602),"")</f>
        <v>1</v>
      </c>
      <c r="AB602" s="4"/>
      <c r="AC602" s="51"/>
    </row>
    <row r="603" spans="1:29" s="20" customFormat="1" ht="15.75" hidden="1" customHeight="1">
      <c r="A603" s="50">
        <v>43537</v>
      </c>
      <c r="B603" s="3">
        <v>5203</v>
      </c>
      <c r="C603" s="4" t="str">
        <f>IFERROR(VLOOKUP(B603,المنتجات!$A:$B,2,0),"")</f>
        <v/>
      </c>
      <c r="D603" s="4" t="str">
        <f>IFERROR(VLOOKUP(B603,المنتجات!$A:$C,3,0),"")</f>
        <v/>
      </c>
      <c r="E603" s="5">
        <v>9</v>
      </c>
      <c r="F603" s="4">
        <f>IFERROR(VLOOKUP(E603,العاملين!$A$1:$C$80,2,0),"")</f>
        <v>0</v>
      </c>
      <c r="G603" s="4">
        <f>IFERROR(VLOOKUP(Table1[[#This Row],[كود العامل]],العاملين!$A:$C,3,FALSE),"")</f>
        <v>0</v>
      </c>
      <c r="H603" s="5">
        <v>9</v>
      </c>
      <c r="I603" s="6" t="str">
        <f>IFERROR(VLOOKUP(Table1[[#This Row],[كود الصنف]],المنتجات!$D:$E,2,0),"")</f>
        <v/>
      </c>
      <c r="J603" s="6" t="str">
        <f>IFERROR(VLOOKUP(H603,المنتجات!$D:$G,4,0),"")</f>
        <v/>
      </c>
      <c r="K603" s="7">
        <v>105</v>
      </c>
      <c r="L603" s="7"/>
      <c r="M603" s="8" t="e">
        <f>IF(VLOOKUP(Table1[[#This Row],[كود الصنف]],المنتجات!$D:$K,8,0)=0,"",(VLOOKUP(Table1[[#This Row],[كود الصنف]],المنتجات!$D:$K,8,0)))</f>
        <v>#N/A</v>
      </c>
      <c r="N603" s="7">
        <f>IFERROR((Table1[[#This Row],[كمية الخامات بالكيلو]]/Table1[[#This Row],[وزن القطعة]])-Table1[[#This Row],[كمية الأنتاج بالقطعة]],0)</f>
        <v>0</v>
      </c>
      <c r="O603" s="9" t="s">
        <v>1</v>
      </c>
      <c r="P603" s="3">
        <v>360</v>
      </c>
      <c r="Q603" s="5">
        <v>30</v>
      </c>
      <c r="R603" s="10"/>
      <c r="S603" s="10">
        <v>10</v>
      </c>
      <c r="T603" s="10">
        <v>10</v>
      </c>
      <c r="U603" s="10"/>
      <c r="V603" s="10">
        <f t="shared" si="9"/>
        <v>50</v>
      </c>
      <c r="W603" s="10">
        <f>IFERROR(Table1[[#This Row],[اجمالى وقت التشغيل بالدقايق]]-Table1[[#This Row],[اجمالى وقت التوقف بالدقيقة]],"0")</f>
        <v>310</v>
      </c>
      <c r="X603" s="11">
        <f>IFERROR((Table1[[#This Row],[كمية الأنتاج بالقطعة]]*Table1[[#This Row],[الزمن المعيارى لانتاج القطعة الواحدة بالدقيقة]])/W603,0%)</f>
        <v>0</v>
      </c>
      <c r="Y603" s="12"/>
      <c r="Z603" s="4"/>
      <c r="AA603" s="13">
        <f>IFERROR(Table1[[#This Row],[كمية الأنتاج بالقطعة]]/(Table1[[#This Row],[كمية الأنتاج بالقطعة]]+Z603+Y603),"")</f>
        <v>1</v>
      </c>
      <c r="AB603" s="4"/>
      <c r="AC603" s="51"/>
    </row>
    <row r="604" spans="1:29" s="20" customFormat="1" ht="15.75" hidden="1" customHeight="1">
      <c r="A604" s="50">
        <v>43537</v>
      </c>
      <c r="B604" s="3">
        <v>5210</v>
      </c>
      <c r="C604" s="4" t="str">
        <f>IFERROR(VLOOKUP(B604,المنتجات!$A:$B,2,0),"")</f>
        <v/>
      </c>
      <c r="D604" s="4" t="str">
        <f>IFERROR(VLOOKUP(B604,المنتجات!$A:$C,3,0),"")</f>
        <v/>
      </c>
      <c r="E604" s="5">
        <v>11</v>
      </c>
      <c r="F604" s="4">
        <f>IFERROR(VLOOKUP(E604,العاملين!$A$1:$C$80,2,0),"")</f>
        <v>0</v>
      </c>
      <c r="G604" s="4">
        <f>IFERROR(VLOOKUP(Table1[[#This Row],[كود العامل]],العاملين!$A:$C,3,FALSE),"")</f>
        <v>0</v>
      </c>
      <c r="H604" s="5">
        <v>15</v>
      </c>
      <c r="I604" s="6" t="str">
        <f>IFERROR(VLOOKUP(Table1[[#This Row],[كود الصنف]],المنتجات!$D:$E,2,0),"")</f>
        <v/>
      </c>
      <c r="J604" s="6" t="str">
        <f>IFERROR(VLOOKUP(H604,المنتجات!$D:$G,4,0),"")</f>
        <v/>
      </c>
      <c r="K604" s="7">
        <v>174</v>
      </c>
      <c r="L604" s="7"/>
      <c r="M604" s="8" t="e">
        <f>IF(VLOOKUP(Table1[[#This Row],[كود الصنف]],المنتجات!$D:$K,8,0)=0,"",(VLOOKUP(Table1[[#This Row],[كود الصنف]],المنتجات!$D:$K,8,0)))</f>
        <v>#N/A</v>
      </c>
      <c r="N604" s="7">
        <f>IFERROR((Table1[[#This Row],[كمية الخامات بالكيلو]]/Table1[[#This Row],[وزن القطعة]])-Table1[[#This Row],[كمية الأنتاج بالقطعة]],0)</f>
        <v>0</v>
      </c>
      <c r="O604" s="9" t="s">
        <v>51</v>
      </c>
      <c r="P604" s="26">
        <f>IFERROR(VLOOKUP(Table1[[#This Row],[كود العامل]],العاملين!$A$1:$D$100,4,0),"")</f>
        <v>0</v>
      </c>
      <c r="Q604" s="5">
        <v>60</v>
      </c>
      <c r="R604" s="10"/>
      <c r="S604" s="10">
        <v>10</v>
      </c>
      <c r="T604" s="10">
        <v>10</v>
      </c>
      <c r="U604" s="10"/>
      <c r="V604" s="10">
        <f t="shared" si="9"/>
        <v>80</v>
      </c>
      <c r="W604" s="10">
        <f>IFERROR(Table1[[#This Row],[اجمالى وقت التشغيل بالدقايق]]-Table1[[#This Row],[اجمالى وقت التوقف بالدقيقة]],"0")</f>
        <v>-80</v>
      </c>
      <c r="X604" s="11">
        <f>IFERROR((Table1[[#This Row],[كمية الأنتاج بالقطعة]]*Table1[[#This Row],[الزمن المعيارى لانتاج القطعة الواحدة بالدقيقة]])/W604,0%)</f>
        <v>0</v>
      </c>
      <c r="Y604" s="12"/>
      <c r="Z604" s="4"/>
      <c r="AA604" s="13">
        <f>IFERROR(Table1[[#This Row],[كمية الأنتاج بالقطعة]]/(Table1[[#This Row],[كمية الأنتاج بالقطعة]]+Z604+Y604),"")</f>
        <v>1</v>
      </c>
      <c r="AB604" s="4"/>
      <c r="AC604" s="51"/>
    </row>
    <row r="605" spans="1:29" s="20" customFormat="1" ht="15.75" hidden="1" customHeight="1">
      <c r="A605" s="50">
        <v>43537</v>
      </c>
      <c r="B605" s="3">
        <v>5210</v>
      </c>
      <c r="C605" s="4" t="str">
        <f>IFERROR(VLOOKUP(B605,المنتجات!$A:$B,2,0),"")</f>
        <v/>
      </c>
      <c r="D605" s="4" t="str">
        <f>IFERROR(VLOOKUP(B605,المنتجات!$A:$C,3,0),"")</f>
        <v/>
      </c>
      <c r="E605" s="5">
        <v>13</v>
      </c>
      <c r="F605" s="4">
        <f>IFERROR(VLOOKUP(E605,العاملين!$A$1:$C$80,2,0),"")</f>
        <v>0</v>
      </c>
      <c r="G605" s="4">
        <f>IFERROR(VLOOKUP(Table1[[#This Row],[كود العامل]],العاملين!$A:$C,3,FALSE),"")</f>
        <v>0</v>
      </c>
      <c r="H605" s="5">
        <v>15</v>
      </c>
      <c r="I605" s="6" t="str">
        <f>IFERROR(VLOOKUP(Table1[[#This Row],[كود الصنف]],المنتجات!$D:$E,2,0),"")</f>
        <v/>
      </c>
      <c r="J605" s="6" t="str">
        <f>IFERROR(VLOOKUP(H605,المنتجات!$D:$G,4,0),"")</f>
        <v/>
      </c>
      <c r="K605" s="7">
        <v>165</v>
      </c>
      <c r="L605" s="7"/>
      <c r="M605" s="8" t="e">
        <f>IF(VLOOKUP(Table1[[#This Row],[كود الصنف]],المنتجات!$D:$K,8,0)=0,"",(VLOOKUP(Table1[[#This Row],[كود الصنف]],المنتجات!$D:$K,8,0)))</f>
        <v>#N/A</v>
      </c>
      <c r="N605" s="7">
        <f>IFERROR((Table1[[#This Row],[كمية الخامات بالكيلو]]/Table1[[#This Row],[وزن القطعة]])-Table1[[#This Row],[كمية الأنتاج بالقطعة]],0)</f>
        <v>0</v>
      </c>
      <c r="O605" s="9" t="s">
        <v>1</v>
      </c>
      <c r="P605" s="26">
        <f>IFERROR(VLOOKUP(Table1[[#This Row],[كود العامل]],العاملين!$A$1:$D$100,4,0),"")</f>
        <v>0</v>
      </c>
      <c r="Q605" s="5">
        <v>60</v>
      </c>
      <c r="R605" s="10"/>
      <c r="S605" s="10">
        <v>10</v>
      </c>
      <c r="T605" s="10">
        <v>10</v>
      </c>
      <c r="U605" s="10"/>
      <c r="V605" s="10">
        <f t="shared" si="9"/>
        <v>80</v>
      </c>
      <c r="W605" s="10">
        <f>IFERROR(Table1[[#This Row],[اجمالى وقت التشغيل بالدقايق]]-Table1[[#This Row],[اجمالى وقت التوقف بالدقيقة]],"0")</f>
        <v>-80</v>
      </c>
      <c r="X605" s="11">
        <f>IFERROR((Table1[[#This Row],[كمية الأنتاج بالقطعة]]*Table1[[#This Row],[الزمن المعيارى لانتاج القطعة الواحدة بالدقيقة]])/W605,0%)</f>
        <v>0</v>
      </c>
      <c r="Y605" s="12"/>
      <c r="Z605" s="4"/>
      <c r="AA605" s="13">
        <f>IFERROR(Table1[[#This Row],[كمية الأنتاج بالقطعة]]/(Table1[[#This Row],[كمية الأنتاج بالقطعة]]+Z605+Y605),"")</f>
        <v>1</v>
      </c>
      <c r="AB605" s="4"/>
      <c r="AC605" s="51"/>
    </row>
    <row r="606" spans="1:29" s="20" customFormat="1" ht="15.75" hidden="1" customHeight="1">
      <c r="A606" s="50">
        <v>43537</v>
      </c>
      <c r="B606" s="3">
        <v>5211</v>
      </c>
      <c r="C606" s="4" t="str">
        <f>IFERROR(VLOOKUP(B606,المنتجات!$A:$B,2,0),"")</f>
        <v/>
      </c>
      <c r="D606" s="4" t="str">
        <f>IFERROR(VLOOKUP(B606,المنتجات!$A:$C,3,0),"")</f>
        <v/>
      </c>
      <c r="E606" s="5">
        <v>11</v>
      </c>
      <c r="F606" s="4">
        <f>IFERROR(VLOOKUP(E606,العاملين!$A$1:$C$80,2,0),"")</f>
        <v>0</v>
      </c>
      <c r="G606" s="4">
        <f>IFERROR(VLOOKUP(Table1[[#This Row],[كود العامل]],العاملين!$A:$C,3,FALSE),"")</f>
        <v>0</v>
      </c>
      <c r="H606" s="5">
        <v>16</v>
      </c>
      <c r="I606" s="6" t="str">
        <f>IFERROR(VLOOKUP(Table1[[#This Row],[كود الصنف]],المنتجات!$D:$E,2,0),"")</f>
        <v/>
      </c>
      <c r="J606" s="6" t="str">
        <f>IFERROR(VLOOKUP(H606,المنتجات!$D:$G,4,0),"")</f>
        <v/>
      </c>
      <c r="K606" s="7">
        <v>156</v>
      </c>
      <c r="L606" s="7"/>
      <c r="M606" s="8" t="e">
        <f>IF(VLOOKUP(Table1[[#This Row],[كود الصنف]],المنتجات!$D:$K,8,0)=0,"",(VLOOKUP(Table1[[#This Row],[كود الصنف]],المنتجات!$D:$K,8,0)))</f>
        <v>#N/A</v>
      </c>
      <c r="N606" s="7">
        <f>IFERROR((Table1[[#This Row],[كمية الخامات بالكيلو]]/Table1[[#This Row],[وزن القطعة]])-Table1[[#This Row],[كمية الأنتاج بالقطعة]],0)</f>
        <v>0</v>
      </c>
      <c r="O606" s="9" t="s">
        <v>51</v>
      </c>
      <c r="P606" s="26">
        <f>IFERROR(VLOOKUP(Table1[[#This Row],[كود العامل]],العاملين!$A$1:$D$100,4,0),"")</f>
        <v>0</v>
      </c>
      <c r="Q606" s="5">
        <v>60</v>
      </c>
      <c r="R606" s="10"/>
      <c r="S606" s="10"/>
      <c r="T606" s="10"/>
      <c r="U606" s="10"/>
      <c r="V606" s="10">
        <f t="shared" si="9"/>
        <v>60</v>
      </c>
      <c r="W606" s="10">
        <f>IFERROR(Table1[[#This Row],[اجمالى وقت التشغيل بالدقايق]]-Table1[[#This Row],[اجمالى وقت التوقف بالدقيقة]],"0")</f>
        <v>-60</v>
      </c>
      <c r="X606" s="11">
        <f>IFERROR((Table1[[#This Row],[كمية الأنتاج بالقطعة]]*Table1[[#This Row],[الزمن المعيارى لانتاج القطعة الواحدة بالدقيقة]])/W606,0%)</f>
        <v>0</v>
      </c>
      <c r="Y606" s="12"/>
      <c r="Z606" s="4"/>
      <c r="AA606" s="13">
        <f>IFERROR(Table1[[#This Row],[كمية الأنتاج بالقطعة]]/(Table1[[#This Row],[كمية الأنتاج بالقطعة]]+Z606+Y606),"")</f>
        <v>1</v>
      </c>
      <c r="AB606" s="4"/>
      <c r="AC606" s="51"/>
    </row>
    <row r="607" spans="1:29" s="20" customFormat="1" ht="15.75" hidden="1" customHeight="1">
      <c r="A607" s="50">
        <v>43537</v>
      </c>
      <c r="B607" s="3">
        <v>5211</v>
      </c>
      <c r="C607" s="4" t="str">
        <f>IFERROR(VLOOKUP(B607,المنتجات!$A:$B,2,0),"")</f>
        <v/>
      </c>
      <c r="D607" s="4" t="str">
        <f>IFERROR(VLOOKUP(B607,المنتجات!$A:$C,3,0),"")</f>
        <v/>
      </c>
      <c r="E607" s="5">
        <v>13</v>
      </c>
      <c r="F607" s="4">
        <f>IFERROR(VLOOKUP(E607,العاملين!$A$1:$C$80,2,0),"")</f>
        <v>0</v>
      </c>
      <c r="G607" s="4">
        <f>IFERROR(VLOOKUP(Table1[[#This Row],[كود العامل]],العاملين!$A:$C,3,FALSE),"")</f>
        <v>0</v>
      </c>
      <c r="H607" s="5">
        <v>52</v>
      </c>
      <c r="I607" s="6" t="str">
        <f>IFERROR(VLOOKUP(Table1[[#This Row],[كود الصنف]],المنتجات!$D:$E,2,0),"")</f>
        <v/>
      </c>
      <c r="J607" s="6" t="str">
        <f>IFERROR(VLOOKUP(H607,المنتجات!$D:$G,4,0),"")</f>
        <v/>
      </c>
      <c r="K607" s="7">
        <v>141</v>
      </c>
      <c r="L607" s="7"/>
      <c r="M607" s="8" t="e">
        <f>IF(VLOOKUP(Table1[[#This Row],[كود الصنف]],المنتجات!$D:$K,8,0)=0,"",(VLOOKUP(Table1[[#This Row],[كود الصنف]],المنتجات!$D:$K,8,0)))</f>
        <v>#N/A</v>
      </c>
      <c r="N607" s="7">
        <f>IFERROR((Table1[[#This Row],[كمية الخامات بالكيلو]]/Table1[[#This Row],[وزن القطعة]])-Table1[[#This Row],[كمية الأنتاج بالقطعة]],0)</f>
        <v>0</v>
      </c>
      <c r="O607" s="9" t="s">
        <v>1</v>
      </c>
      <c r="P607" s="26">
        <f>IFERROR(VLOOKUP(Table1[[#This Row],[كود العامل]],العاملين!$A$1:$D$100,4,0),"")</f>
        <v>0</v>
      </c>
      <c r="Q607" s="5">
        <v>60</v>
      </c>
      <c r="R607" s="10"/>
      <c r="S607" s="10">
        <v>10</v>
      </c>
      <c r="T607" s="10">
        <v>10</v>
      </c>
      <c r="U607" s="10"/>
      <c r="V607" s="10">
        <f t="shared" si="9"/>
        <v>80</v>
      </c>
      <c r="W607" s="10">
        <f>IFERROR(Table1[[#This Row],[اجمالى وقت التشغيل بالدقايق]]-Table1[[#This Row],[اجمالى وقت التوقف بالدقيقة]],"0")</f>
        <v>-80</v>
      </c>
      <c r="X607" s="11">
        <f>IFERROR((Table1[[#This Row],[كمية الأنتاج بالقطعة]]*Table1[[#This Row],[الزمن المعيارى لانتاج القطعة الواحدة بالدقيقة]])/W607,0%)</f>
        <v>0</v>
      </c>
      <c r="Y607" s="12"/>
      <c r="Z607" s="4"/>
      <c r="AA607" s="13">
        <f>IFERROR(Table1[[#This Row],[كمية الأنتاج بالقطعة]]/(Table1[[#This Row],[كمية الأنتاج بالقطعة]]+Z607+Y607),"")</f>
        <v>1</v>
      </c>
      <c r="AB607" s="4"/>
      <c r="AC607" s="51"/>
    </row>
    <row r="608" spans="1:29" s="20" customFormat="1" ht="15.75" hidden="1" customHeight="1">
      <c r="A608" s="50">
        <v>43537</v>
      </c>
      <c r="B608" s="3">
        <v>5220</v>
      </c>
      <c r="C608" s="4" t="str">
        <f>IFERROR(VLOOKUP(B608,المنتجات!$A:$B,2,0),"")</f>
        <v/>
      </c>
      <c r="D608" s="4" t="str">
        <f>IFERROR(VLOOKUP(B608,المنتجات!$A:$C,3,0),"")</f>
        <v/>
      </c>
      <c r="E608" s="5">
        <v>39</v>
      </c>
      <c r="F608" s="4">
        <f>IFERROR(VLOOKUP(E608,العاملين!$A$1:$C$80,2,0),"")</f>
        <v>0</v>
      </c>
      <c r="G608" s="4">
        <f>IFERROR(VLOOKUP(Table1[[#This Row],[كود العامل]],العاملين!$A:$C,3,FALSE),"")</f>
        <v>0</v>
      </c>
      <c r="H608" s="5">
        <v>19</v>
      </c>
      <c r="I608" s="6" t="str">
        <f>IFERROR(VLOOKUP(Table1[[#This Row],[كود الصنف]],المنتجات!$D:$E,2,0),"")</f>
        <v/>
      </c>
      <c r="J608" s="6" t="str">
        <f>IFERROR(VLOOKUP(H608,المنتجات!$D:$G,4,0),"")</f>
        <v/>
      </c>
      <c r="K608" s="7">
        <v>3816</v>
      </c>
      <c r="L608" s="7"/>
      <c r="M608" s="8" t="e">
        <f>IF(VLOOKUP(Table1[[#This Row],[كود الصنف]],المنتجات!$D:$K,8,0)=0,"",(VLOOKUP(Table1[[#This Row],[كود الصنف]],المنتجات!$D:$K,8,0)))</f>
        <v>#N/A</v>
      </c>
      <c r="N608" s="7">
        <f>IFERROR((Table1[[#This Row],[كمية الخامات بالكيلو]]/Table1[[#This Row],[وزن القطعة]])-Table1[[#This Row],[كمية الأنتاج بالقطعة]],0)</f>
        <v>0</v>
      </c>
      <c r="O608" s="9" t="s">
        <v>51</v>
      </c>
      <c r="P608" s="26">
        <f>IFERROR(VLOOKUP(Table1[[#This Row],[كود العامل]],العاملين!$A$1:$D$100,4,0),"")</f>
        <v>0</v>
      </c>
      <c r="Q608" s="5">
        <f>IF(Table1[[#This Row],[كود العامل]]&gt;0,60,"")</f>
        <v>60</v>
      </c>
      <c r="R608" s="10"/>
      <c r="S608" s="10">
        <v>10</v>
      </c>
      <c r="T608" s="10">
        <v>10</v>
      </c>
      <c r="U608" s="10"/>
      <c r="V608" s="10">
        <f t="shared" si="9"/>
        <v>80</v>
      </c>
      <c r="W608" s="10">
        <f>IFERROR(Table1[[#This Row],[اجمالى وقت التشغيل بالدقايق]]-Table1[[#This Row],[اجمالى وقت التوقف بالدقيقة]],"0")</f>
        <v>-80</v>
      </c>
      <c r="X608" s="11">
        <f>IFERROR((Table1[[#This Row],[كمية الأنتاج بالقطعة]]*Table1[[#This Row],[الزمن المعيارى لانتاج القطعة الواحدة بالدقيقة]])/W608,0%)</f>
        <v>0</v>
      </c>
      <c r="Y608" s="12"/>
      <c r="Z608" s="4"/>
      <c r="AA608" s="13">
        <f>IFERROR(Table1[[#This Row],[كمية الأنتاج بالقطعة]]/(Table1[[#This Row],[كمية الأنتاج بالقطعة]]+Z608+Y608),"")</f>
        <v>1</v>
      </c>
      <c r="AB608" s="4"/>
      <c r="AC608" s="51"/>
    </row>
    <row r="609" spans="1:29" s="20" customFormat="1" ht="15.75" hidden="1" customHeight="1">
      <c r="A609" s="50">
        <v>43537</v>
      </c>
      <c r="B609" s="3">
        <v>5220</v>
      </c>
      <c r="C609" s="4" t="str">
        <f>IFERROR(VLOOKUP(B609,المنتجات!$A:$B,2,0),"")</f>
        <v/>
      </c>
      <c r="D609" s="4" t="str">
        <f>IFERROR(VLOOKUP(B609,المنتجات!$A:$C,3,0),"")</f>
        <v/>
      </c>
      <c r="E609" s="5">
        <v>21</v>
      </c>
      <c r="F609" s="4">
        <f>IFERROR(VLOOKUP(E609,العاملين!$A$1:$C$80,2,0),"")</f>
        <v>0</v>
      </c>
      <c r="G609" s="4">
        <f>IFERROR(VLOOKUP(Table1[[#This Row],[كود العامل]],العاملين!$A:$C,3,FALSE),"")</f>
        <v>0</v>
      </c>
      <c r="H609" s="5">
        <v>19</v>
      </c>
      <c r="I609" s="6" t="str">
        <f>IFERROR(VLOOKUP(Table1[[#This Row],[كود الصنف]],المنتجات!$D:$E,2,0),"")</f>
        <v/>
      </c>
      <c r="J609" s="6" t="str">
        <f>IFERROR(VLOOKUP(H609,المنتجات!$D:$G,4,0),"")</f>
        <v/>
      </c>
      <c r="K609" s="7">
        <v>3816</v>
      </c>
      <c r="L609" s="7"/>
      <c r="M609" s="8" t="e">
        <f>IF(VLOOKUP(Table1[[#This Row],[كود الصنف]],المنتجات!$D:$K,8,0)=0,"",(VLOOKUP(Table1[[#This Row],[كود الصنف]],المنتجات!$D:$K,8,0)))</f>
        <v>#N/A</v>
      </c>
      <c r="N609" s="7">
        <f>IFERROR((Table1[[#This Row],[كمية الخامات بالكيلو]]/Table1[[#This Row],[وزن القطعة]])-Table1[[#This Row],[كمية الأنتاج بالقطعة]],0)</f>
        <v>0</v>
      </c>
      <c r="O609" s="9" t="s">
        <v>51</v>
      </c>
      <c r="P609" s="26">
        <f>IFERROR(VLOOKUP(Table1[[#This Row],[كود العامل]],العاملين!$A$1:$D$100,4,0),"")</f>
        <v>0</v>
      </c>
      <c r="Q609" s="5">
        <f>IF(Table1[[#This Row],[كود العامل]]&gt;0,60,"")</f>
        <v>60</v>
      </c>
      <c r="R609" s="10"/>
      <c r="S609" s="10">
        <v>10</v>
      </c>
      <c r="T609" s="10">
        <v>10</v>
      </c>
      <c r="U609" s="10"/>
      <c r="V609" s="10">
        <f t="shared" si="9"/>
        <v>80</v>
      </c>
      <c r="W609" s="10">
        <f>IFERROR(Table1[[#This Row],[اجمالى وقت التشغيل بالدقايق]]-Table1[[#This Row],[اجمالى وقت التوقف بالدقيقة]],"0")</f>
        <v>-80</v>
      </c>
      <c r="X609" s="11">
        <f>IFERROR((Table1[[#This Row],[كمية الأنتاج بالقطعة]]*Table1[[#This Row],[الزمن المعيارى لانتاج القطعة الواحدة بالدقيقة]])/W609,0%)</f>
        <v>0</v>
      </c>
      <c r="Y609" s="12"/>
      <c r="Z609" s="4"/>
      <c r="AA609" s="13">
        <f>IFERROR(Table1[[#This Row],[كمية الأنتاج بالقطعة]]/(Table1[[#This Row],[كمية الأنتاج بالقطعة]]+Z609+Y609),"")</f>
        <v>1</v>
      </c>
      <c r="AB609" s="4"/>
      <c r="AC609" s="51"/>
    </row>
    <row r="610" spans="1:29" s="20" customFormat="1" ht="15.75" hidden="1" customHeight="1">
      <c r="A610" s="50">
        <v>43537</v>
      </c>
      <c r="B610" s="3">
        <v>5221</v>
      </c>
      <c r="C610" s="4" t="str">
        <f>IFERROR(VLOOKUP(B610,المنتجات!$A:$B,2,0),"")</f>
        <v/>
      </c>
      <c r="D610" s="4" t="str">
        <f>IFERROR(VLOOKUP(B610,المنتجات!$A:$C,3,0),"")</f>
        <v/>
      </c>
      <c r="E610" s="5">
        <v>41</v>
      </c>
      <c r="F610" s="4">
        <f>IFERROR(VLOOKUP(E610,العاملين!$A$1:$C$80,2,0),"")</f>
        <v>0</v>
      </c>
      <c r="G610" s="4">
        <f>IFERROR(VLOOKUP(Table1[[#This Row],[كود العامل]],العاملين!$A:$C,3,FALSE),"")</f>
        <v>0</v>
      </c>
      <c r="H610" s="5">
        <v>21</v>
      </c>
      <c r="I610" s="6" t="str">
        <f>IFERROR(VLOOKUP(Table1[[#This Row],[كود الصنف]],المنتجات!$D:$E,2,0),"")</f>
        <v/>
      </c>
      <c r="J610" s="6" t="str">
        <f>IFERROR(VLOOKUP(H610,المنتجات!$D:$G,4,0),"")</f>
        <v/>
      </c>
      <c r="K610" s="7">
        <v>3924</v>
      </c>
      <c r="L610" s="7"/>
      <c r="M610" s="8" t="e">
        <f>IF(VLOOKUP(Table1[[#This Row],[كود الصنف]],المنتجات!$D:$K,8,0)=0,"",(VLOOKUP(Table1[[#This Row],[كود الصنف]],المنتجات!$D:$K,8,0)))</f>
        <v>#N/A</v>
      </c>
      <c r="N610" s="7">
        <f>IFERROR((Table1[[#This Row],[كمية الخامات بالكيلو]]/Table1[[#This Row],[وزن القطعة]])-Table1[[#This Row],[كمية الأنتاج بالقطعة]],0)</f>
        <v>0</v>
      </c>
      <c r="O610" s="9" t="s">
        <v>51</v>
      </c>
      <c r="P610" s="26">
        <f>IFERROR(VLOOKUP(Table1[[#This Row],[كود العامل]],العاملين!$A$1:$D$100,4,0),"")</f>
        <v>0</v>
      </c>
      <c r="Q610" s="5">
        <f>IF(Table1[[#This Row],[كود العامل]]&gt;0,60,"")</f>
        <v>60</v>
      </c>
      <c r="R610" s="10"/>
      <c r="S610" s="10"/>
      <c r="T610" s="10">
        <v>10</v>
      </c>
      <c r="U610" s="10"/>
      <c r="V610" s="10">
        <f t="shared" si="9"/>
        <v>70</v>
      </c>
      <c r="W610" s="10">
        <f>IFERROR(Table1[[#This Row],[اجمالى وقت التشغيل بالدقايق]]-Table1[[#This Row],[اجمالى وقت التوقف بالدقيقة]],"0")</f>
        <v>-70</v>
      </c>
      <c r="X610" s="11">
        <f>IFERROR((Table1[[#This Row],[كمية الأنتاج بالقطعة]]*Table1[[#This Row],[الزمن المعيارى لانتاج القطعة الواحدة بالدقيقة]])/W610,0%)</f>
        <v>0</v>
      </c>
      <c r="Y610" s="12"/>
      <c r="Z610" s="4"/>
      <c r="AA610" s="13">
        <f>IFERROR(Table1[[#This Row],[كمية الأنتاج بالقطعة]]/(Table1[[#This Row],[كمية الأنتاج بالقطعة]]+Z610+Y610),"")</f>
        <v>1</v>
      </c>
      <c r="AB610" s="4"/>
      <c r="AC610" s="51"/>
    </row>
    <row r="611" spans="1:29" s="20" customFormat="1" ht="15.75" hidden="1" customHeight="1">
      <c r="A611" s="50">
        <v>43537</v>
      </c>
      <c r="B611" s="3">
        <v>5221</v>
      </c>
      <c r="C611" s="4" t="str">
        <f>IFERROR(VLOOKUP(B611,المنتجات!$A:$B,2,0),"")</f>
        <v/>
      </c>
      <c r="D611" s="4" t="str">
        <f>IFERROR(VLOOKUP(B611,المنتجات!$A:$C,3,0),"")</f>
        <v/>
      </c>
      <c r="E611" s="5">
        <v>24</v>
      </c>
      <c r="F611" s="4">
        <f>IFERROR(VLOOKUP(E611,العاملين!$A$1:$C$80,2,0),"")</f>
        <v>0</v>
      </c>
      <c r="G611" s="4">
        <f>IFERROR(VLOOKUP(Table1[[#This Row],[كود العامل]],العاملين!$A:$C,3,FALSE),"")</f>
        <v>0</v>
      </c>
      <c r="H611" s="5">
        <v>21</v>
      </c>
      <c r="I611" s="6" t="str">
        <f>IFERROR(VLOOKUP(Table1[[#This Row],[كود الصنف]],المنتجات!$D:$E,2,0),"")</f>
        <v/>
      </c>
      <c r="J611" s="6" t="str">
        <f>IFERROR(VLOOKUP(H611,المنتجات!$D:$G,4,0),"")</f>
        <v/>
      </c>
      <c r="K611" s="7">
        <v>3924</v>
      </c>
      <c r="L611" s="7"/>
      <c r="M611" s="8" t="e">
        <f>IF(VLOOKUP(Table1[[#This Row],[كود الصنف]],المنتجات!$D:$K,8,0)=0,"",(VLOOKUP(Table1[[#This Row],[كود الصنف]],المنتجات!$D:$K,8,0)))</f>
        <v>#N/A</v>
      </c>
      <c r="N611" s="7">
        <f>IFERROR((Table1[[#This Row],[كمية الخامات بالكيلو]]/Table1[[#This Row],[وزن القطعة]])-Table1[[#This Row],[كمية الأنتاج بالقطعة]],0)</f>
        <v>0</v>
      </c>
      <c r="O611" s="9" t="s">
        <v>51</v>
      </c>
      <c r="P611" s="26">
        <f>IFERROR(VLOOKUP(Table1[[#This Row],[كود العامل]],العاملين!$A$1:$D$100,4,0),"")</f>
        <v>0</v>
      </c>
      <c r="Q611" s="5">
        <f>IF(Table1[[#This Row],[كود العامل]]&gt;0,60,"")</f>
        <v>60</v>
      </c>
      <c r="R611" s="10"/>
      <c r="S611" s="10"/>
      <c r="T611" s="10">
        <v>10</v>
      </c>
      <c r="U611" s="10"/>
      <c r="V611" s="10">
        <f t="shared" si="9"/>
        <v>70</v>
      </c>
      <c r="W611" s="10">
        <f>IFERROR(Table1[[#This Row],[اجمالى وقت التشغيل بالدقايق]]-Table1[[#This Row],[اجمالى وقت التوقف بالدقيقة]],"0")</f>
        <v>-70</v>
      </c>
      <c r="X611" s="11">
        <f>IFERROR((Table1[[#This Row],[كمية الأنتاج بالقطعة]]*Table1[[#This Row],[الزمن المعيارى لانتاج القطعة الواحدة بالدقيقة]])/W611,0%)</f>
        <v>0</v>
      </c>
      <c r="Y611" s="12"/>
      <c r="Z611" s="4"/>
      <c r="AA611" s="13">
        <f>IFERROR(Table1[[#This Row],[كمية الأنتاج بالقطعة]]/(Table1[[#This Row],[كمية الأنتاج بالقطعة]]+Z611+Y611),"")</f>
        <v>1</v>
      </c>
      <c r="AB611" s="4"/>
      <c r="AC611" s="51"/>
    </row>
    <row r="612" spans="1:29" s="20" customFormat="1" ht="15.75" hidden="1" customHeight="1">
      <c r="A612" s="50">
        <v>43537</v>
      </c>
      <c r="B612" s="3">
        <v>5222</v>
      </c>
      <c r="C612" s="4" t="str">
        <f>IFERROR(VLOOKUP(B612,المنتجات!$A:$B,2,0),"")</f>
        <v/>
      </c>
      <c r="D612" s="4" t="str">
        <f>IFERROR(VLOOKUP(B612,المنتجات!$A:$C,3,0),"")</f>
        <v/>
      </c>
      <c r="E612" s="5">
        <v>43</v>
      </c>
      <c r="F612" s="4">
        <f>IFERROR(VLOOKUP(E612,العاملين!$A$1:$C$80,2,0),"")</f>
        <v>0</v>
      </c>
      <c r="G612" s="4">
        <f>IFERROR(VLOOKUP(Table1[[#This Row],[كود العامل]],العاملين!$A:$C,3,FALSE),"")</f>
        <v>0</v>
      </c>
      <c r="H612" s="5">
        <v>21</v>
      </c>
      <c r="I612" s="6" t="str">
        <f>IFERROR(VLOOKUP(Table1[[#This Row],[كود الصنف]],المنتجات!$D:$E,2,0),"")</f>
        <v/>
      </c>
      <c r="J612" s="6" t="str">
        <f>IFERROR(VLOOKUP(H612,المنتجات!$D:$G,4,0),"")</f>
        <v/>
      </c>
      <c r="K612" s="7">
        <v>3920</v>
      </c>
      <c r="L612" s="7"/>
      <c r="M612" s="8" t="e">
        <f>IF(VLOOKUP(Table1[[#This Row],[كود الصنف]],المنتجات!$D:$K,8,0)=0,"",(VLOOKUP(Table1[[#This Row],[كود الصنف]],المنتجات!$D:$K,8,0)))</f>
        <v>#N/A</v>
      </c>
      <c r="N612" s="7">
        <f>IFERROR((Table1[[#This Row],[كمية الخامات بالكيلو]]/Table1[[#This Row],[وزن القطعة]])-Table1[[#This Row],[كمية الأنتاج بالقطعة]],0)</f>
        <v>0</v>
      </c>
      <c r="O612" s="9" t="s">
        <v>51</v>
      </c>
      <c r="P612" s="26">
        <f>IFERROR(VLOOKUP(Table1[[#This Row],[كود العامل]],العاملين!$A$1:$D$100,4,0),"")</f>
        <v>0</v>
      </c>
      <c r="Q612" s="5">
        <f>IF(Table1[[#This Row],[كود العامل]]&gt;0,60,"")</f>
        <v>60</v>
      </c>
      <c r="R612" s="10"/>
      <c r="S612" s="10"/>
      <c r="T612" s="10">
        <v>10</v>
      </c>
      <c r="U612" s="10"/>
      <c r="V612" s="10">
        <f t="shared" si="9"/>
        <v>70</v>
      </c>
      <c r="W612" s="10">
        <f>IFERROR(Table1[[#This Row],[اجمالى وقت التشغيل بالدقايق]]-Table1[[#This Row],[اجمالى وقت التوقف بالدقيقة]],"0")</f>
        <v>-70</v>
      </c>
      <c r="X612" s="11">
        <f>IFERROR((Table1[[#This Row],[كمية الأنتاج بالقطعة]]*Table1[[#This Row],[الزمن المعيارى لانتاج القطعة الواحدة بالدقيقة]])/W612,0%)</f>
        <v>0</v>
      </c>
      <c r="Y612" s="12"/>
      <c r="Z612" s="4"/>
      <c r="AA612" s="13">
        <f>IFERROR(Table1[[#This Row],[كمية الأنتاج بالقطعة]]/(Table1[[#This Row],[كمية الأنتاج بالقطعة]]+Z612+Y612),"")</f>
        <v>1</v>
      </c>
      <c r="AB612" s="4"/>
      <c r="AC612" s="51"/>
    </row>
    <row r="613" spans="1:29" s="20" customFormat="1" ht="15.75" hidden="1" customHeight="1">
      <c r="A613" s="50">
        <v>43537</v>
      </c>
      <c r="B613" s="3">
        <v>5222</v>
      </c>
      <c r="C613" s="4" t="str">
        <f>IFERROR(VLOOKUP(B613,المنتجات!$A:$B,2,0),"")</f>
        <v/>
      </c>
      <c r="D613" s="4" t="str">
        <f>IFERROR(VLOOKUP(B613,المنتجات!$A:$C,3,0),"")</f>
        <v/>
      </c>
      <c r="E613" s="5">
        <v>6</v>
      </c>
      <c r="F613" s="4">
        <f>IFERROR(VLOOKUP(E613,العاملين!$A$1:$C$80,2,0),"")</f>
        <v>0</v>
      </c>
      <c r="G613" s="4">
        <f>IFERROR(VLOOKUP(Table1[[#This Row],[كود العامل]],العاملين!$A:$C,3,FALSE),"")</f>
        <v>0</v>
      </c>
      <c r="H613" s="5">
        <v>21</v>
      </c>
      <c r="I613" s="6" t="str">
        <f>IFERROR(VLOOKUP(Table1[[#This Row],[كود الصنف]],المنتجات!$D:$E,2,0),"")</f>
        <v/>
      </c>
      <c r="J613" s="6" t="str">
        <f>IFERROR(VLOOKUP(H613,المنتجات!$D:$G,4,0),"")</f>
        <v/>
      </c>
      <c r="K613" s="7">
        <v>3920</v>
      </c>
      <c r="L613" s="7"/>
      <c r="M613" s="8" t="e">
        <f>IF(VLOOKUP(Table1[[#This Row],[كود الصنف]],المنتجات!$D:$K,8,0)=0,"",(VLOOKUP(Table1[[#This Row],[كود الصنف]],المنتجات!$D:$K,8,0)))</f>
        <v>#N/A</v>
      </c>
      <c r="N613" s="7">
        <f>IFERROR((Table1[[#This Row],[كمية الخامات بالكيلو]]/Table1[[#This Row],[وزن القطعة]])-Table1[[#This Row],[كمية الأنتاج بالقطعة]],0)</f>
        <v>0</v>
      </c>
      <c r="O613" s="9" t="s">
        <v>51</v>
      </c>
      <c r="P613" s="26">
        <f>IFERROR(VLOOKUP(Table1[[#This Row],[كود العامل]],العاملين!$A$1:$D$100,4,0),"")</f>
        <v>0</v>
      </c>
      <c r="Q613" s="5">
        <f>IF(Table1[[#This Row],[كود العامل]]&gt;0,60,"")</f>
        <v>60</v>
      </c>
      <c r="R613" s="10"/>
      <c r="S613" s="10"/>
      <c r="T613" s="10">
        <v>11</v>
      </c>
      <c r="U613" s="10"/>
      <c r="V613" s="10">
        <f t="shared" si="9"/>
        <v>71</v>
      </c>
      <c r="W613" s="10">
        <f>IFERROR(Table1[[#This Row],[اجمالى وقت التشغيل بالدقايق]]-Table1[[#This Row],[اجمالى وقت التوقف بالدقيقة]],"0")</f>
        <v>-71</v>
      </c>
      <c r="X613" s="11">
        <f>IFERROR((Table1[[#This Row],[كمية الأنتاج بالقطعة]]*Table1[[#This Row],[الزمن المعيارى لانتاج القطعة الواحدة بالدقيقة]])/W613,0%)</f>
        <v>0</v>
      </c>
      <c r="Y613" s="12"/>
      <c r="Z613" s="4"/>
      <c r="AA613" s="13">
        <f>IFERROR(Table1[[#This Row],[كمية الأنتاج بالقطعة]]/(Table1[[#This Row],[كمية الأنتاج بالقطعة]]+Z613+Y613),"")</f>
        <v>1</v>
      </c>
      <c r="AB613" s="4"/>
      <c r="AC613" s="51"/>
    </row>
    <row r="614" spans="1:29" s="20" customFormat="1" ht="15.75" hidden="1" customHeight="1">
      <c r="A614" s="50">
        <v>43537</v>
      </c>
      <c r="B614" s="3">
        <v>5230</v>
      </c>
      <c r="C614" s="4" t="str">
        <f>IFERROR(VLOOKUP(B614,المنتجات!$A:$B,2,0),"")</f>
        <v/>
      </c>
      <c r="D614" s="4" t="str">
        <f>IFERROR(VLOOKUP(B614,المنتجات!$A:$C,3,0),"")</f>
        <v/>
      </c>
      <c r="E614" s="5">
        <v>23</v>
      </c>
      <c r="F614" s="4">
        <f>IFERROR(VLOOKUP(E614,العاملين!$A$1:$C$80,2,0),"")</f>
        <v>0</v>
      </c>
      <c r="G614" s="4">
        <f>IFERROR(VLOOKUP(Table1[[#This Row],[كود العامل]],العاملين!$A:$C,3,FALSE),"")</f>
        <v>0</v>
      </c>
      <c r="H614" s="5">
        <v>23</v>
      </c>
      <c r="I614" s="6" t="str">
        <f>IFERROR(VLOOKUP(Table1[[#This Row],[كود الصنف]],المنتجات!$D:$E,2,0),"")</f>
        <v/>
      </c>
      <c r="J614" s="6" t="str">
        <f>IFERROR(VLOOKUP(H614,المنتجات!$D:$G,4,0),"")</f>
        <v/>
      </c>
      <c r="K614" s="7">
        <v>32000</v>
      </c>
      <c r="L614" s="7"/>
      <c r="M614" s="8" t="e">
        <f>IF(VLOOKUP(Table1[[#This Row],[كود الصنف]],المنتجات!$D:$K,8,0)=0,"",(VLOOKUP(Table1[[#This Row],[كود الصنف]],المنتجات!$D:$K,8,0)))</f>
        <v>#N/A</v>
      </c>
      <c r="N614" s="7">
        <f>IFERROR((Table1[[#This Row],[كمية الخامات بالكيلو]]/Table1[[#This Row],[وزن القطعة]])-Table1[[#This Row],[كمية الأنتاج بالقطعة]],0)</f>
        <v>0</v>
      </c>
      <c r="O614" s="9" t="s">
        <v>51</v>
      </c>
      <c r="P614" s="26">
        <f>IFERROR(VLOOKUP(Table1[[#This Row],[كود العامل]],العاملين!$A$1:$D$100,4,0),"")</f>
        <v>0</v>
      </c>
      <c r="Q614" s="5">
        <f>IF(Table1[[#This Row],[كود العامل]]&gt;0,60,"")</f>
        <v>60</v>
      </c>
      <c r="R614" s="10"/>
      <c r="S614" s="10"/>
      <c r="T614" s="10"/>
      <c r="U614" s="10"/>
      <c r="V614" s="10">
        <f t="shared" si="9"/>
        <v>60</v>
      </c>
      <c r="W614" s="10">
        <f>IFERROR(Table1[[#This Row],[اجمالى وقت التشغيل بالدقايق]]-Table1[[#This Row],[اجمالى وقت التوقف بالدقيقة]],"0")</f>
        <v>-60</v>
      </c>
      <c r="X614" s="11">
        <f>IFERROR((Table1[[#This Row],[كمية الأنتاج بالقطعة]]*Table1[[#This Row],[الزمن المعيارى لانتاج القطعة الواحدة بالدقيقة]])/W614,0%)</f>
        <v>0</v>
      </c>
      <c r="Y614" s="12"/>
      <c r="Z614" s="4"/>
      <c r="AA614" s="13">
        <f>IFERROR(Table1[[#This Row],[كمية الأنتاج بالقطعة]]/(Table1[[#This Row],[كمية الأنتاج بالقطعة]]+Z614+Y614),"")</f>
        <v>1</v>
      </c>
      <c r="AB614" s="4"/>
      <c r="AC614" s="51"/>
    </row>
    <row r="615" spans="1:29" s="20" customFormat="1" ht="15.75" hidden="1" customHeight="1">
      <c r="A615" s="50">
        <v>43537</v>
      </c>
      <c r="B615" s="3">
        <v>5230</v>
      </c>
      <c r="C615" s="4" t="str">
        <f>IFERROR(VLOOKUP(B615,المنتجات!$A:$B,2,0),"")</f>
        <v/>
      </c>
      <c r="D615" s="4" t="str">
        <f>IFERROR(VLOOKUP(B615,المنتجات!$A:$C,3,0),"")</f>
        <v/>
      </c>
      <c r="E615" s="5">
        <v>29</v>
      </c>
      <c r="F615" s="4">
        <f>IFERROR(VLOOKUP(E615,العاملين!$A$1:$C$80,2,0),"")</f>
        <v>0</v>
      </c>
      <c r="G615" s="4">
        <f>IFERROR(VLOOKUP(Table1[[#This Row],[كود العامل]],العاملين!$A:$C,3,FALSE),"")</f>
        <v>0</v>
      </c>
      <c r="H615" s="5">
        <v>23</v>
      </c>
      <c r="I615" s="6" t="str">
        <f>IFERROR(VLOOKUP(Table1[[#This Row],[كود الصنف]],المنتجات!$D:$E,2,0),"")</f>
        <v/>
      </c>
      <c r="J615" s="6" t="str">
        <f>IFERROR(VLOOKUP(H615,المنتجات!$D:$G,4,0),"")</f>
        <v/>
      </c>
      <c r="K615" s="7">
        <v>32000</v>
      </c>
      <c r="L615" s="7"/>
      <c r="M615" s="8" t="e">
        <f>IF(VLOOKUP(Table1[[#This Row],[كود الصنف]],المنتجات!$D:$K,8,0)=0,"",(VLOOKUP(Table1[[#This Row],[كود الصنف]],المنتجات!$D:$K,8,0)))</f>
        <v>#N/A</v>
      </c>
      <c r="N615" s="7">
        <f>IFERROR((Table1[[#This Row],[كمية الخامات بالكيلو]]/Table1[[#This Row],[وزن القطعة]])-Table1[[#This Row],[كمية الأنتاج بالقطعة]],0)</f>
        <v>0</v>
      </c>
      <c r="O615" s="9" t="s">
        <v>51</v>
      </c>
      <c r="P615" s="26">
        <f>IFERROR(VLOOKUP(Table1[[#This Row],[كود العامل]],العاملين!$A$1:$D$100,4,0),"")</f>
        <v>0</v>
      </c>
      <c r="Q615" s="5">
        <f>IF(Table1[[#This Row],[كود العامل]]&gt;0,60,"")</f>
        <v>60</v>
      </c>
      <c r="R615" s="10"/>
      <c r="S615" s="10"/>
      <c r="T615" s="10"/>
      <c r="U615" s="10"/>
      <c r="V615" s="10">
        <f t="shared" si="9"/>
        <v>60</v>
      </c>
      <c r="W615" s="10">
        <f>IFERROR(Table1[[#This Row],[اجمالى وقت التشغيل بالدقايق]]-Table1[[#This Row],[اجمالى وقت التوقف بالدقيقة]],"0")</f>
        <v>-60</v>
      </c>
      <c r="X615" s="11">
        <f>IFERROR((Table1[[#This Row],[كمية الأنتاج بالقطعة]]*Table1[[#This Row],[الزمن المعيارى لانتاج القطعة الواحدة بالدقيقة]])/W615,0%)</f>
        <v>0</v>
      </c>
      <c r="Y615" s="12"/>
      <c r="Z615" s="4"/>
      <c r="AA615" s="13">
        <f>IFERROR(Table1[[#This Row],[كمية الأنتاج بالقطعة]]/(Table1[[#This Row],[كمية الأنتاج بالقطعة]]+Z615+Y615),"")</f>
        <v>1</v>
      </c>
      <c r="AB615" s="4"/>
      <c r="AC615" s="51"/>
    </row>
    <row r="616" spans="1:29" s="20" customFormat="1" ht="15.75" hidden="1" customHeight="1">
      <c r="A616" s="50">
        <v>43537</v>
      </c>
      <c r="B616" s="3">
        <v>5231</v>
      </c>
      <c r="C616" s="4" t="str">
        <f>IFERROR(VLOOKUP(B616,المنتجات!$A:$B,2,0),"")</f>
        <v/>
      </c>
      <c r="D616" s="4" t="str">
        <f>IFERROR(VLOOKUP(B616,المنتجات!$A:$C,3,0),"")</f>
        <v/>
      </c>
      <c r="E616" s="5">
        <v>26</v>
      </c>
      <c r="F616" s="4">
        <f>IFERROR(VLOOKUP(E616,العاملين!$A$1:$C$80,2,0),"")</f>
        <v>0</v>
      </c>
      <c r="G616" s="4">
        <f>IFERROR(VLOOKUP(Table1[[#This Row],[كود العامل]],العاملين!$A:$C,3,FALSE),"")</f>
        <v>0</v>
      </c>
      <c r="H616" s="5">
        <v>33</v>
      </c>
      <c r="I616" s="6" t="str">
        <f>IFERROR(VLOOKUP(Table1[[#This Row],[كود الصنف]],المنتجات!$D:$E,2,0),"")</f>
        <v/>
      </c>
      <c r="J616" s="6" t="str">
        <f>IFERROR(VLOOKUP(H616,المنتجات!$D:$G,4,0),"")</f>
        <v/>
      </c>
      <c r="K616" s="7">
        <v>27000</v>
      </c>
      <c r="L616" s="7"/>
      <c r="M616" s="8" t="e">
        <f>IF(VLOOKUP(Table1[[#This Row],[كود الصنف]],المنتجات!$D:$K,8,0)=0,"",(VLOOKUP(Table1[[#This Row],[كود الصنف]],المنتجات!$D:$K,8,0)))</f>
        <v>#N/A</v>
      </c>
      <c r="N616" s="7">
        <f>IFERROR((Table1[[#This Row],[كمية الخامات بالكيلو]]/Table1[[#This Row],[وزن القطعة]])-Table1[[#This Row],[كمية الأنتاج بالقطعة]],0)</f>
        <v>0</v>
      </c>
      <c r="O616" s="9" t="s">
        <v>51</v>
      </c>
      <c r="P616" s="26">
        <f>IFERROR(VLOOKUP(Table1[[#This Row],[كود العامل]],العاملين!$A$1:$D$100,4,0),"")</f>
        <v>0</v>
      </c>
      <c r="Q616" s="5">
        <f>IF(Table1[[#This Row],[كود العامل]]&gt;0,60,"")</f>
        <v>60</v>
      </c>
      <c r="R616" s="10"/>
      <c r="S616" s="10">
        <v>10</v>
      </c>
      <c r="T616" s="10">
        <v>10</v>
      </c>
      <c r="U616" s="10"/>
      <c r="V616" s="10">
        <f t="shared" si="9"/>
        <v>80</v>
      </c>
      <c r="W616" s="10">
        <f>IFERROR(Table1[[#This Row],[اجمالى وقت التشغيل بالدقايق]]-Table1[[#This Row],[اجمالى وقت التوقف بالدقيقة]],"0")</f>
        <v>-80</v>
      </c>
      <c r="X616" s="11">
        <f>IFERROR((Table1[[#This Row],[كمية الأنتاج بالقطعة]]*Table1[[#This Row],[الزمن المعيارى لانتاج القطعة الواحدة بالدقيقة]])/W616,0%)</f>
        <v>0</v>
      </c>
      <c r="Y616" s="12"/>
      <c r="Z616" s="4"/>
      <c r="AA616" s="13">
        <f>IFERROR(Table1[[#This Row],[كمية الأنتاج بالقطعة]]/(Table1[[#This Row],[كمية الأنتاج بالقطعة]]+Z616+Y616),"")</f>
        <v>1</v>
      </c>
      <c r="AB616" s="4"/>
      <c r="AC616" s="51"/>
    </row>
    <row r="617" spans="1:29" s="20" customFormat="1" ht="15.75" hidden="1" customHeight="1">
      <c r="A617" s="50">
        <v>43537</v>
      </c>
      <c r="B617" s="3">
        <v>5231</v>
      </c>
      <c r="C617" s="4" t="str">
        <f>IFERROR(VLOOKUP(B617,المنتجات!$A:$B,2,0),"")</f>
        <v/>
      </c>
      <c r="D617" s="4" t="str">
        <f>IFERROR(VLOOKUP(B617,المنتجات!$A:$C,3,0),"")</f>
        <v/>
      </c>
      <c r="E617" s="5">
        <v>45</v>
      </c>
      <c r="F617" s="4">
        <f>IFERROR(VLOOKUP(E617,العاملين!$A$1:$C$80,2,0),"")</f>
        <v>0</v>
      </c>
      <c r="G617" s="4">
        <f>IFERROR(VLOOKUP(Table1[[#This Row],[كود العامل]],العاملين!$A:$C,3,FALSE),"")</f>
        <v>0</v>
      </c>
      <c r="H617" s="5">
        <v>33</v>
      </c>
      <c r="I617" s="6" t="str">
        <f>IFERROR(VLOOKUP(Table1[[#This Row],[كود الصنف]],المنتجات!$D:$E,2,0),"")</f>
        <v/>
      </c>
      <c r="J617" s="6" t="str">
        <f>IFERROR(VLOOKUP(H617,المنتجات!$D:$G,4,0),"")</f>
        <v/>
      </c>
      <c r="K617" s="7">
        <v>27000</v>
      </c>
      <c r="L617" s="7"/>
      <c r="M617" s="8" t="e">
        <f>IF(VLOOKUP(Table1[[#This Row],[كود الصنف]],المنتجات!$D:$K,8,0)=0,"",(VLOOKUP(Table1[[#This Row],[كود الصنف]],المنتجات!$D:$K,8,0)))</f>
        <v>#N/A</v>
      </c>
      <c r="N617" s="7">
        <f>IFERROR((Table1[[#This Row],[كمية الخامات بالكيلو]]/Table1[[#This Row],[وزن القطعة]])-Table1[[#This Row],[كمية الأنتاج بالقطعة]],0)</f>
        <v>0</v>
      </c>
      <c r="O617" s="9" t="s">
        <v>51</v>
      </c>
      <c r="P617" s="26">
        <f>IFERROR(VLOOKUP(Table1[[#This Row],[كود العامل]],العاملين!$A$1:$D$100,4,0),"")</f>
        <v>0</v>
      </c>
      <c r="Q617" s="5">
        <f>IF(Table1[[#This Row],[كود العامل]]&gt;0,60,"")</f>
        <v>60</v>
      </c>
      <c r="R617" s="10"/>
      <c r="S617" s="10">
        <v>10</v>
      </c>
      <c r="T617" s="10">
        <v>10</v>
      </c>
      <c r="U617" s="10"/>
      <c r="V617" s="10">
        <f t="shared" si="9"/>
        <v>80</v>
      </c>
      <c r="W617" s="10">
        <f>IFERROR(Table1[[#This Row],[اجمالى وقت التشغيل بالدقايق]]-Table1[[#This Row],[اجمالى وقت التوقف بالدقيقة]],"0")</f>
        <v>-80</v>
      </c>
      <c r="X617" s="11">
        <f>IFERROR((Table1[[#This Row],[كمية الأنتاج بالقطعة]]*Table1[[#This Row],[الزمن المعيارى لانتاج القطعة الواحدة بالدقيقة]])/W617,0%)</f>
        <v>0</v>
      </c>
      <c r="Y617" s="12"/>
      <c r="Z617" s="4"/>
      <c r="AA617" s="13">
        <f>IFERROR(Table1[[#This Row],[كمية الأنتاج بالقطعة]]/(Table1[[#This Row],[كمية الأنتاج بالقطعة]]+Z617+Y617),"")</f>
        <v>1</v>
      </c>
      <c r="AB617" s="4"/>
      <c r="AC617" s="51"/>
    </row>
    <row r="618" spans="1:29" s="20" customFormat="1" ht="15.75" hidden="1" customHeight="1">
      <c r="A618" s="50">
        <v>43537</v>
      </c>
      <c r="B618" s="3">
        <v>5231</v>
      </c>
      <c r="C618" s="4" t="str">
        <f>IFERROR(VLOOKUP(B618,المنتجات!$A:$B,2,0),"")</f>
        <v/>
      </c>
      <c r="D618" s="4" t="str">
        <f>IFERROR(VLOOKUP(B618,المنتجات!$A:$C,3,0),"")</f>
        <v/>
      </c>
      <c r="E618" s="5">
        <v>37</v>
      </c>
      <c r="F618" s="4">
        <f>IFERROR(VLOOKUP(E618,العاملين!$A$1:$C$80,2,0),"")</f>
        <v>0</v>
      </c>
      <c r="G618" s="4">
        <f>IFERROR(VLOOKUP(Table1[[#This Row],[كود العامل]],العاملين!$A:$C,3,FALSE),"")</f>
        <v>0</v>
      </c>
      <c r="H618" s="5">
        <v>33</v>
      </c>
      <c r="I618" s="6" t="str">
        <f>IFERROR(VLOOKUP(Table1[[#This Row],[كود الصنف]],المنتجات!$D:$E,2,0),"")</f>
        <v/>
      </c>
      <c r="J618" s="6" t="str">
        <f>IFERROR(VLOOKUP(H618,المنتجات!$D:$G,4,0),"")</f>
        <v/>
      </c>
      <c r="K618" s="7">
        <v>27000</v>
      </c>
      <c r="L618" s="7"/>
      <c r="M618" s="8" t="e">
        <f>IF(VLOOKUP(Table1[[#This Row],[كود الصنف]],المنتجات!$D:$K,8,0)=0,"",(VLOOKUP(Table1[[#This Row],[كود الصنف]],المنتجات!$D:$K,8,0)))</f>
        <v>#N/A</v>
      </c>
      <c r="N618" s="7">
        <f>IFERROR((Table1[[#This Row],[كمية الخامات بالكيلو]]/Table1[[#This Row],[وزن القطعة]])-Table1[[#This Row],[كمية الأنتاج بالقطعة]],0)</f>
        <v>0</v>
      </c>
      <c r="O618" s="9" t="s">
        <v>51</v>
      </c>
      <c r="P618" s="26">
        <f>IFERROR(VLOOKUP(Table1[[#This Row],[كود العامل]],العاملين!$A$1:$D$100,4,0),"")</f>
        <v>0</v>
      </c>
      <c r="Q618" s="5">
        <f>IF(Table1[[#This Row],[كود العامل]]&gt;0,60,"")</f>
        <v>60</v>
      </c>
      <c r="R618" s="10"/>
      <c r="S618" s="10">
        <v>10</v>
      </c>
      <c r="T618" s="10">
        <v>10</v>
      </c>
      <c r="U618" s="10"/>
      <c r="V618" s="10">
        <f t="shared" si="9"/>
        <v>80</v>
      </c>
      <c r="W618" s="10">
        <f>IFERROR(Table1[[#This Row],[اجمالى وقت التشغيل بالدقايق]]-Table1[[#This Row],[اجمالى وقت التوقف بالدقيقة]],"0")</f>
        <v>-80</v>
      </c>
      <c r="X618" s="11">
        <f>IFERROR((Table1[[#This Row],[كمية الأنتاج بالقطعة]]*Table1[[#This Row],[الزمن المعيارى لانتاج القطعة الواحدة بالدقيقة]])/W618,0%)</f>
        <v>0</v>
      </c>
      <c r="Y618" s="12"/>
      <c r="Z618" s="4"/>
      <c r="AA618" s="13">
        <f>IFERROR(Table1[[#This Row],[كمية الأنتاج بالقطعة]]/(Table1[[#This Row],[كمية الأنتاج بالقطعة]]+Z618+Y618),"")</f>
        <v>1</v>
      </c>
      <c r="AB618" s="4"/>
      <c r="AC618" s="51"/>
    </row>
    <row r="619" spans="1:29" s="20" customFormat="1" ht="15.75" hidden="1" customHeight="1">
      <c r="A619" s="50">
        <v>43537</v>
      </c>
      <c r="B619" s="3">
        <v>5260</v>
      </c>
      <c r="C619" s="4" t="str">
        <f>IFERROR(VLOOKUP(B619,المنتجات!$A:$B,2,0),"")</f>
        <v/>
      </c>
      <c r="D619" s="4" t="str">
        <f>IFERROR(VLOOKUP(B619,المنتجات!$A:$C,3,0),"")</f>
        <v/>
      </c>
      <c r="E619" s="5">
        <v>25</v>
      </c>
      <c r="F619" s="4">
        <f>IFERROR(VLOOKUP(E619,العاملين!$A$1:$C$80,2,0),"")</f>
        <v>0</v>
      </c>
      <c r="G619" s="4">
        <f>IFERROR(VLOOKUP(Table1[[#This Row],[كود العامل]],العاملين!$A:$C,3,FALSE),"")</f>
        <v>0</v>
      </c>
      <c r="H619" s="5">
        <v>46</v>
      </c>
      <c r="I619" s="6" t="str">
        <f>IFERROR(VLOOKUP(Table1[[#This Row],[كود الصنف]],المنتجات!$D:$E,2,0),"")</f>
        <v/>
      </c>
      <c r="J619" s="6" t="str">
        <f>IFERROR(VLOOKUP(H619,المنتجات!$D:$G,4,0),"")</f>
        <v/>
      </c>
      <c r="K619" s="7">
        <v>7600</v>
      </c>
      <c r="L619" s="7"/>
      <c r="M619" s="8" t="e">
        <f>IF(VLOOKUP(Table1[[#This Row],[كود الصنف]],المنتجات!$D:$K,8,0)=0,"",(VLOOKUP(Table1[[#This Row],[كود الصنف]],المنتجات!$D:$K,8,0)))</f>
        <v>#N/A</v>
      </c>
      <c r="N619" s="7">
        <f>IFERROR((Table1[[#This Row],[كمية الخامات بالكيلو]]/Table1[[#This Row],[وزن القطعة]])-Table1[[#This Row],[كمية الأنتاج بالقطعة]],0)</f>
        <v>0</v>
      </c>
      <c r="O619" s="9" t="s">
        <v>51</v>
      </c>
      <c r="P619" s="3">
        <v>300</v>
      </c>
      <c r="Q619" s="5">
        <v>30</v>
      </c>
      <c r="R619" s="10"/>
      <c r="S619" s="10"/>
      <c r="T619" s="10"/>
      <c r="U619" s="10"/>
      <c r="V619" s="10">
        <f t="shared" si="9"/>
        <v>30</v>
      </c>
      <c r="W619" s="10">
        <f>IFERROR(Table1[[#This Row],[اجمالى وقت التشغيل بالدقايق]]-Table1[[#This Row],[اجمالى وقت التوقف بالدقيقة]],"0")</f>
        <v>270</v>
      </c>
      <c r="X619" s="11">
        <f>IFERROR((Table1[[#This Row],[كمية الأنتاج بالقطعة]]*Table1[[#This Row],[الزمن المعيارى لانتاج القطعة الواحدة بالدقيقة]])/W619,0%)</f>
        <v>0</v>
      </c>
      <c r="Y619" s="12"/>
      <c r="Z619" s="4"/>
      <c r="AA619" s="13">
        <f>IFERROR(Table1[[#This Row],[كمية الأنتاج بالقطعة]]/(Table1[[#This Row],[كمية الأنتاج بالقطعة]]+Z619+Y619),"")</f>
        <v>1</v>
      </c>
      <c r="AB619" s="4"/>
      <c r="AC619" s="51"/>
    </row>
    <row r="620" spans="1:29" s="20" customFormat="1" ht="15.75" hidden="1" customHeight="1">
      <c r="A620" s="50">
        <v>43537</v>
      </c>
      <c r="B620" s="3">
        <v>5260</v>
      </c>
      <c r="C620" s="4" t="str">
        <f>IFERROR(VLOOKUP(B620,المنتجات!$A:$B,2,0),"")</f>
        <v/>
      </c>
      <c r="D620" s="4" t="str">
        <f>IFERROR(VLOOKUP(B620,المنتجات!$A:$C,3,0),"")</f>
        <v/>
      </c>
      <c r="E620" s="5">
        <v>38</v>
      </c>
      <c r="F620" s="4">
        <f>IFERROR(VLOOKUP(E620,العاملين!$A$1:$C$80,2,0),"")</f>
        <v>0</v>
      </c>
      <c r="G620" s="4">
        <f>IFERROR(VLOOKUP(Table1[[#This Row],[كود العامل]],العاملين!$A:$C,3,FALSE),"")</f>
        <v>0</v>
      </c>
      <c r="H620" s="5">
        <v>46</v>
      </c>
      <c r="I620" s="6" t="str">
        <f>IFERROR(VLOOKUP(Table1[[#This Row],[كود الصنف]],المنتجات!$D:$E,2,0),"")</f>
        <v/>
      </c>
      <c r="J620" s="6" t="str">
        <f>IFERROR(VLOOKUP(H620,المنتجات!$D:$G,4,0),"")</f>
        <v/>
      </c>
      <c r="K620" s="7">
        <v>7600</v>
      </c>
      <c r="L620" s="7"/>
      <c r="M620" s="8" t="e">
        <f>IF(VLOOKUP(Table1[[#This Row],[كود الصنف]],المنتجات!$D:$K,8,0)=0,"",(VLOOKUP(Table1[[#This Row],[كود الصنف]],المنتجات!$D:$K,8,0)))</f>
        <v>#N/A</v>
      </c>
      <c r="N620" s="7">
        <f>IFERROR((Table1[[#This Row],[كمية الخامات بالكيلو]]/Table1[[#This Row],[وزن القطعة]])-Table1[[#This Row],[كمية الأنتاج بالقطعة]],0)</f>
        <v>0</v>
      </c>
      <c r="O620" s="9" t="s">
        <v>51</v>
      </c>
      <c r="P620" s="26">
        <f>IFERROR(VLOOKUP(Table1[[#This Row],[كود العامل]],العاملين!$A$1:$D$100,4,0),"")</f>
        <v>0</v>
      </c>
      <c r="Q620" s="5">
        <f>IF(Table1[[#This Row],[كود العامل]]&gt;0,60,"")</f>
        <v>60</v>
      </c>
      <c r="R620" s="10"/>
      <c r="S620" s="10">
        <v>10</v>
      </c>
      <c r="T620" s="10">
        <v>10</v>
      </c>
      <c r="U620" s="10"/>
      <c r="V620" s="10">
        <f t="shared" si="9"/>
        <v>80</v>
      </c>
      <c r="W620" s="10">
        <f>IFERROR(Table1[[#This Row],[اجمالى وقت التشغيل بالدقايق]]-Table1[[#This Row],[اجمالى وقت التوقف بالدقيقة]],"0")</f>
        <v>-80</v>
      </c>
      <c r="X620" s="11">
        <f>IFERROR((Table1[[#This Row],[كمية الأنتاج بالقطعة]]*Table1[[#This Row],[الزمن المعيارى لانتاج القطعة الواحدة بالدقيقة]])/W620,0%)</f>
        <v>0</v>
      </c>
      <c r="Y620" s="12"/>
      <c r="Z620" s="4"/>
      <c r="AA620" s="13">
        <f>IFERROR(Table1[[#This Row],[كمية الأنتاج بالقطعة]]/(Table1[[#This Row],[كمية الأنتاج بالقطعة]]+Z620+Y620),"")</f>
        <v>1</v>
      </c>
      <c r="AB620" s="4"/>
      <c r="AC620" s="51"/>
    </row>
    <row r="621" spans="1:29" s="20" customFormat="1" ht="15.75" hidden="1" customHeight="1">
      <c r="A621" s="50">
        <v>43537</v>
      </c>
      <c r="B621" s="3">
        <v>5261</v>
      </c>
      <c r="C621" s="4" t="str">
        <f>IFERROR(VLOOKUP(B621,المنتجات!$A:$B,2,0),"")</f>
        <v/>
      </c>
      <c r="D621" s="4" t="str">
        <f>IFERROR(VLOOKUP(B621,المنتجات!$A:$C,3,0),"")</f>
        <v/>
      </c>
      <c r="E621" s="5">
        <v>33</v>
      </c>
      <c r="F621" s="4">
        <f>IFERROR(VLOOKUP(E621,العاملين!$A$1:$C$80,2,0),"")</f>
        <v>0</v>
      </c>
      <c r="G621" s="4">
        <f>IFERROR(VLOOKUP(Table1[[#This Row],[كود العامل]],العاملين!$A:$C,3,FALSE),"")</f>
        <v>0</v>
      </c>
      <c r="H621" s="5">
        <v>41</v>
      </c>
      <c r="I621" s="6" t="str">
        <f>IFERROR(VLOOKUP(Table1[[#This Row],[كود الصنف]],المنتجات!$D:$E,2,0),"")</f>
        <v/>
      </c>
      <c r="J621" s="6" t="str">
        <f>IFERROR(VLOOKUP(H621,المنتجات!$D:$G,4,0),"")</f>
        <v/>
      </c>
      <c r="K621" s="7">
        <v>3620</v>
      </c>
      <c r="L621" s="7"/>
      <c r="M621" s="8" t="e">
        <f>IF(VLOOKUP(Table1[[#This Row],[كود الصنف]],المنتجات!$D:$K,8,0)=0,"",(VLOOKUP(Table1[[#This Row],[كود الصنف]],المنتجات!$D:$K,8,0)))</f>
        <v>#N/A</v>
      </c>
      <c r="N621" s="7">
        <f>IFERROR((Table1[[#This Row],[كمية الخامات بالكيلو]]/Table1[[#This Row],[وزن القطعة]])-Table1[[#This Row],[كمية الأنتاج بالقطعة]],0)</f>
        <v>0</v>
      </c>
      <c r="O621" s="9" t="s">
        <v>51</v>
      </c>
      <c r="P621" s="26">
        <f>IFERROR(VLOOKUP(Table1[[#This Row],[كود العامل]],العاملين!$A$1:$D$100,4,0),"")</f>
        <v>0</v>
      </c>
      <c r="Q621" s="5">
        <f>IF(Table1[[#This Row],[كود العامل]]&gt;0,60,"")</f>
        <v>60</v>
      </c>
      <c r="R621" s="10"/>
      <c r="S621" s="10">
        <v>10</v>
      </c>
      <c r="T621" s="10">
        <v>10</v>
      </c>
      <c r="U621" s="10"/>
      <c r="V621" s="10">
        <f t="shared" si="9"/>
        <v>80</v>
      </c>
      <c r="W621" s="10">
        <f>IFERROR(Table1[[#This Row],[اجمالى وقت التشغيل بالدقايق]]-Table1[[#This Row],[اجمالى وقت التوقف بالدقيقة]],"0")</f>
        <v>-80</v>
      </c>
      <c r="X621" s="11">
        <f>IFERROR((Table1[[#This Row],[كمية الأنتاج بالقطعة]]*Table1[[#This Row],[الزمن المعيارى لانتاج القطعة الواحدة بالدقيقة]])/W621,0%)</f>
        <v>0</v>
      </c>
      <c r="Y621" s="12"/>
      <c r="Z621" s="4"/>
      <c r="AA621" s="13">
        <f>IFERROR(Table1[[#This Row],[كمية الأنتاج بالقطعة]]/(Table1[[#This Row],[كمية الأنتاج بالقطعة]]+Z621+Y621),"")</f>
        <v>1</v>
      </c>
      <c r="AB621" s="4"/>
      <c r="AC621" s="51"/>
    </row>
    <row r="622" spans="1:29" s="20" customFormat="1" ht="15.75" hidden="1" customHeight="1">
      <c r="A622" s="50">
        <v>43537</v>
      </c>
      <c r="B622" s="3">
        <v>5261</v>
      </c>
      <c r="C622" s="4" t="str">
        <f>IFERROR(VLOOKUP(B622,المنتجات!$A:$B,2,0),"")</f>
        <v/>
      </c>
      <c r="D622" s="4" t="str">
        <f>IFERROR(VLOOKUP(B622,المنتجات!$A:$C,3,0),"")</f>
        <v/>
      </c>
      <c r="E622" s="5">
        <v>19</v>
      </c>
      <c r="F622" s="4">
        <f>IFERROR(VLOOKUP(E622,العاملين!$A$1:$C$80,2,0),"")</f>
        <v>0</v>
      </c>
      <c r="G622" s="4">
        <f>IFERROR(VLOOKUP(Table1[[#This Row],[كود العامل]],العاملين!$A:$C,3,FALSE),"")</f>
        <v>0</v>
      </c>
      <c r="H622" s="5">
        <v>41</v>
      </c>
      <c r="I622" s="6" t="str">
        <f>IFERROR(VLOOKUP(Table1[[#This Row],[كود الصنف]],المنتجات!$D:$E,2,0),"")</f>
        <v/>
      </c>
      <c r="J622" s="6" t="str">
        <f>IFERROR(VLOOKUP(H622,المنتجات!$D:$G,4,0),"")</f>
        <v/>
      </c>
      <c r="K622" s="7">
        <v>3620</v>
      </c>
      <c r="L622" s="7"/>
      <c r="M622" s="8" t="e">
        <f>IF(VLOOKUP(Table1[[#This Row],[كود الصنف]],المنتجات!$D:$K,8,0)=0,"",(VLOOKUP(Table1[[#This Row],[كود الصنف]],المنتجات!$D:$K,8,0)))</f>
        <v>#N/A</v>
      </c>
      <c r="N622" s="7">
        <f>IFERROR((Table1[[#This Row],[كمية الخامات بالكيلو]]/Table1[[#This Row],[وزن القطعة]])-Table1[[#This Row],[كمية الأنتاج بالقطعة]],0)</f>
        <v>0</v>
      </c>
      <c r="O622" s="9" t="s">
        <v>51</v>
      </c>
      <c r="P622" s="26">
        <f>IFERROR(VLOOKUP(Table1[[#This Row],[كود العامل]],العاملين!$A$1:$D$100,4,0),"")</f>
        <v>0</v>
      </c>
      <c r="Q622" s="5">
        <f>IF(Table1[[#This Row],[كود العامل]]&gt;0,60,"")</f>
        <v>60</v>
      </c>
      <c r="R622" s="10"/>
      <c r="S622" s="10">
        <v>10</v>
      </c>
      <c r="T622" s="10">
        <v>10</v>
      </c>
      <c r="U622" s="10"/>
      <c r="V622" s="10">
        <f t="shared" si="9"/>
        <v>80</v>
      </c>
      <c r="W622" s="10">
        <f>IFERROR(Table1[[#This Row],[اجمالى وقت التشغيل بالدقايق]]-Table1[[#This Row],[اجمالى وقت التوقف بالدقيقة]],"0")</f>
        <v>-80</v>
      </c>
      <c r="X622" s="11">
        <f>IFERROR((Table1[[#This Row],[كمية الأنتاج بالقطعة]]*Table1[[#This Row],[الزمن المعيارى لانتاج القطعة الواحدة بالدقيقة]])/W622,0%)</f>
        <v>0</v>
      </c>
      <c r="Y622" s="12"/>
      <c r="Z622" s="4"/>
      <c r="AA622" s="13">
        <f>IFERROR(Table1[[#This Row],[كمية الأنتاج بالقطعة]]/(Table1[[#This Row],[كمية الأنتاج بالقطعة]]+Z622+Y622),"")</f>
        <v>1</v>
      </c>
      <c r="AB622" s="4"/>
      <c r="AC622" s="51"/>
    </row>
    <row r="623" spans="1:29" s="20" customFormat="1" ht="15.75" customHeight="1">
      <c r="A623" s="50">
        <v>43537</v>
      </c>
      <c r="B623" s="3">
        <v>5270</v>
      </c>
      <c r="C623" s="4" t="str">
        <f>IFERROR(VLOOKUP(B623,المنتجات!$A:$B,2,0),"")</f>
        <v/>
      </c>
      <c r="D623" s="4" t="str">
        <f>IFERROR(VLOOKUP(B623,المنتجات!$A:$C,3,0),"")</f>
        <v/>
      </c>
      <c r="E623" s="5">
        <v>30</v>
      </c>
      <c r="F623" s="4">
        <f>IFERROR(VLOOKUP(E623,العاملين!$A$1:$C$80,2,0),"")</f>
        <v>0</v>
      </c>
      <c r="G623" s="4">
        <f>IFERROR(VLOOKUP(Table1[[#This Row],[كود العامل]],العاملين!$A:$C,3,FALSE),"")</f>
        <v>0</v>
      </c>
      <c r="H623" s="5">
        <v>53</v>
      </c>
      <c r="I623" s="6" t="str">
        <f>IFERROR(VLOOKUP(Table1[[#This Row],[كود الصنف]],المنتجات!$D:$E,2,0),"")</f>
        <v/>
      </c>
      <c r="J623" s="6" t="str">
        <f>IFERROR(VLOOKUP(H623,المنتجات!$D:$G,4,0),"")</f>
        <v/>
      </c>
      <c r="K623" s="7">
        <v>135</v>
      </c>
      <c r="L623" s="7"/>
      <c r="M623" s="8" t="e">
        <f>IF(VLOOKUP(Table1[[#This Row],[كود الصنف]],المنتجات!$D:$K,8,0)=0,"",(VLOOKUP(Table1[[#This Row],[كود الصنف]],المنتجات!$D:$K,8,0)))</f>
        <v>#N/A</v>
      </c>
      <c r="N623" s="7">
        <f>IFERROR((Table1[[#This Row],[كمية الخامات بالكيلو]]/Table1[[#This Row],[وزن القطعة]])-Table1[[#This Row],[كمية الأنتاج بالقطعة]],0)</f>
        <v>0</v>
      </c>
      <c r="O623" s="9" t="s">
        <v>51</v>
      </c>
      <c r="P623" s="3">
        <v>300</v>
      </c>
      <c r="Q623" s="5">
        <v>30</v>
      </c>
      <c r="R623" s="10"/>
      <c r="S623" s="10"/>
      <c r="T623" s="10"/>
      <c r="U623" s="10"/>
      <c r="V623" s="10">
        <f t="shared" si="9"/>
        <v>30</v>
      </c>
      <c r="W623" s="10">
        <f>IFERROR(Table1[[#This Row],[اجمالى وقت التشغيل بالدقايق]]-Table1[[#This Row],[اجمالى وقت التوقف بالدقيقة]],"0")</f>
        <v>270</v>
      </c>
      <c r="X623" s="11">
        <f>IFERROR((Table1[[#This Row],[كمية الأنتاج بالقطعة]]*Table1[[#This Row],[الزمن المعيارى لانتاج القطعة الواحدة بالدقيقة]])/W623,0%)</f>
        <v>0</v>
      </c>
      <c r="Y623" s="12"/>
      <c r="Z623" s="4"/>
      <c r="AA623" s="13">
        <f>IFERROR(Table1[[#This Row],[كمية الأنتاج بالقطعة]]/(Table1[[#This Row],[كمية الأنتاج بالقطعة]]+Z623+Y623),"")</f>
        <v>1</v>
      </c>
      <c r="AB623" s="4"/>
      <c r="AC623" s="51"/>
    </row>
    <row r="624" spans="1:29" s="20" customFormat="1" ht="15.75" customHeight="1">
      <c r="A624" s="50">
        <v>43537</v>
      </c>
      <c r="B624" s="3">
        <v>5270</v>
      </c>
      <c r="C624" s="4" t="str">
        <f>IFERROR(VLOOKUP(B624,المنتجات!$A:$B,2,0),"")</f>
        <v/>
      </c>
      <c r="D624" s="4" t="str">
        <f>IFERROR(VLOOKUP(B624,المنتجات!$A:$C,3,0),"")</f>
        <v/>
      </c>
      <c r="E624" s="5">
        <v>30</v>
      </c>
      <c r="F624" s="4">
        <f>IFERROR(VLOOKUP(E624,العاملين!$A$1:$C$80,2,0),"")</f>
        <v>0</v>
      </c>
      <c r="G624" s="4">
        <f>IFERROR(VLOOKUP(Table1[[#This Row],[كود العامل]],العاملين!$A:$C,3,FALSE),"")</f>
        <v>0</v>
      </c>
      <c r="H624" s="5">
        <v>52</v>
      </c>
      <c r="I624" s="6" t="str">
        <f>IFERROR(VLOOKUP(Table1[[#This Row],[كود الصنف]],المنتجات!$D:$E,2,0),"")</f>
        <v/>
      </c>
      <c r="J624" s="6" t="str">
        <f>IFERROR(VLOOKUP(H624,المنتجات!$D:$G,4,0),"")</f>
        <v/>
      </c>
      <c r="K624" s="7">
        <v>34</v>
      </c>
      <c r="L624" s="7"/>
      <c r="M624" s="8" t="e">
        <f>IF(VLOOKUP(Table1[[#This Row],[كود الصنف]],المنتجات!$D:$K,8,0)=0,"",(VLOOKUP(Table1[[#This Row],[كود الصنف]],المنتجات!$D:$K,8,0)))</f>
        <v>#N/A</v>
      </c>
      <c r="N624" s="7">
        <f>IFERROR((Table1[[#This Row],[كمية الخامات بالكيلو]]/Table1[[#This Row],[وزن القطعة]])-Table1[[#This Row],[كمية الأنتاج بالقطعة]],0)</f>
        <v>0</v>
      </c>
      <c r="O624" s="9" t="s">
        <v>51</v>
      </c>
      <c r="P624" s="3">
        <v>300</v>
      </c>
      <c r="Q624" s="5">
        <v>30</v>
      </c>
      <c r="R624" s="10"/>
      <c r="S624" s="10">
        <v>5</v>
      </c>
      <c r="T624" s="10">
        <v>10</v>
      </c>
      <c r="U624" s="10"/>
      <c r="V624" s="10">
        <f t="shared" si="9"/>
        <v>45</v>
      </c>
      <c r="W624" s="10">
        <f>IFERROR(Table1[[#This Row],[اجمالى وقت التشغيل بالدقايق]]-Table1[[#This Row],[اجمالى وقت التوقف بالدقيقة]],"0")</f>
        <v>255</v>
      </c>
      <c r="X624" s="11">
        <f>IFERROR((Table1[[#This Row],[كمية الأنتاج بالقطعة]]*Table1[[#This Row],[الزمن المعيارى لانتاج القطعة الواحدة بالدقيقة]])/W624,0%)</f>
        <v>0</v>
      </c>
      <c r="Y624" s="12"/>
      <c r="Z624" s="4"/>
      <c r="AA624" s="13">
        <f>IFERROR(Table1[[#This Row],[كمية الأنتاج بالقطعة]]/(Table1[[#This Row],[كمية الأنتاج بالقطعة]]+Z624+Y624),"")</f>
        <v>1</v>
      </c>
      <c r="AB624" s="4"/>
      <c r="AC624" s="51"/>
    </row>
    <row r="625" spans="1:29" s="20" customFormat="1" ht="15.75" hidden="1" customHeight="1">
      <c r="A625" s="50">
        <v>43537</v>
      </c>
      <c r="B625" s="3">
        <v>5271</v>
      </c>
      <c r="C625" s="4" t="str">
        <f>IFERROR(VLOOKUP(B625,المنتجات!$A:$B,2,0),"")</f>
        <v/>
      </c>
      <c r="D625" s="4" t="str">
        <f>IFERROR(VLOOKUP(B625,المنتجات!$A:$C,3,0),"")</f>
        <v/>
      </c>
      <c r="E625" s="5">
        <v>25</v>
      </c>
      <c r="F625" s="4">
        <f>IFERROR(VLOOKUP(E625,العاملين!$A$1:$C$80,2,0),"")</f>
        <v>0</v>
      </c>
      <c r="G625" s="4">
        <f>IFERROR(VLOOKUP(Table1[[#This Row],[كود العامل]],العاملين!$A:$C,3,FALSE),"")</f>
        <v>0</v>
      </c>
      <c r="H625" s="5">
        <v>55</v>
      </c>
      <c r="I625" s="6" t="str">
        <f>IFERROR(VLOOKUP(Table1[[#This Row],[كود الصنف]],المنتجات!$D:$E,2,0),"")</f>
        <v/>
      </c>
      <c r="J625" s="6" t="str">
        <f>IFERROR(VLOOKUP(H625,المنتجات!$D:$G,4,0),"")</f>
        <v/>
      </c>
      <c r="K625" s="7">
        <v>72</v>
      </c>
      <c r="L625" s="7"/>
      <c r="M625" s="8" t="e">
        <f>IF(VLOOKUP(Table1[[#This Row],[كود الصنف]],المنتجات!$D:$K,8,0)=0,"",(VLOOKUP(Table1[[#This Row],[كود الصنف]],المنتجات!$D:$K,8,0)))</f>
        <v>#N/A</v>
      </c>
      <c r="N625" s="7">
        <f>IFERROR((Table1[[#This Row],[كمية الخامات بالكيلو]]/Table1[[#This Row],[وزن القطعة]])-Table1[[#This Row],[كمية الأنتاج بالقطعة]],0)</f>
        <v>0</v>
      </c>
      <c r="O625" s="9" t="s">
        <v>51</v>
      </c>
      <c r="P625" s="3">
        <v>300</v>
      </c>
      <c r="Q625" s="5">
        <v>30</v>
      </c>
      <c r="R625" s="10"/>
      <c r="S625" s="10">
        <v>10</v>
      </c>
      <c r="T625" s="10"/>
      <c r="U625" s="10"/>
      <c r="V625" s="10">
        <f t="shared" si="9"/>
        <v>40</v>
      </c>
      <c r="W625" s="10">
        <f>IFERROR(Table1[[#This Row],[اجمالى وقت التشغيل بالدقايق]]-Table1[[#This Row],[اجمالى وقت التوقف بالدقيقة]],"0")</f>
        <v>260</v>
      </c>
      <c r="X625" s="11">
        <f>IFERROR((Table1[[#This Row],[كمية الأنتاج بالقطعة]]*Table1[[#This Row],[الزمن المعيارى لانتاج القطعة الواحدة بالدقيقة]])/W625,0%)</f>
        <v>0</v>
      </c>
      <c r="Y625" s="12"/>
      <c r="Z625" s="4"/>
      <c r="AA625" s="13">
        <f>IFERROR(Table1[[#This Row],[كمية الأنتاج بالقطعة]]/(Table1[[#This Row],[كمية الأنتاج بالقطعة]]+Z625+Y625),"")</f>
        <v>1</v>
      </c>
      <c r="AB625" s="4"/>
      <c r="AC625" s="51"/>
    </row>
    <row r="626" spans="1:29" s="20" customFormat="1" ht="15.75" hidden="1" customHeight="1">
      <c r="A626" s="50">
        <v>43537</v>
      </c>
      <c r="B626" s="3">
        <v>5290</v>
      </c>
      <c r="C626" s="4" t="str">
        <f>IFERROR(VLOOKUP(B626,المنتجات!$A:$B,2,0),"")</f>
        <v/>
      </c>
      <c r="D626" s="4" t="str">
        <f>IFERROR(VLOOKUP(B626,المنتجات!$A:$C,3,0),"")</f>
        <v/>
      </c>
      <c r="E626" s="5">
        <v>32</v>
      </c>
      <c r="F626" s="4">
        <f>IFERROR(VLOOKUP(E626,العاملين!$A$1:$C$80,2,0),"")</f>
        <v>0</v>
      </c>
      <c r="G626" s="4">
        <f>IFERROR(VLOOKUP(Table1[[#This Row],[كود العامل]],العاملين!$A:$C,3,FALSE),"")</f>
        <v>0</v>
      </c>
      <c r="H626" s="5">
        <v>65</v>
      </c>
      <c r="I626" s="6" t="str">
        <f>IFERROR(VLOOKUP(Table1[[#This Row],[كود الصنف]],المنتجات!$D:$E,2,0),"")</f>
        <v/>
      </c>
      <c r="J626" s="6" t="str">
        <f>IFERROR(VLOOKUP(H626,المنتجات!$D:$G,4,0),"")</f>
        <v/>
      </c>
      <c r="K626" s="7">
        <v>2304</v>
      </c>
      <c r="L626" s="7"/>
      <c r="M626" s="8" t="e">
        <f>IF(VLOOKUP(Table1[[#This Row],[كود الصنف]],المنتجات!$D:$K,8,0)=0,"",(VLOOKUP(Table1[[#This Row],[كود الصنف]],المنتجات!$D:$K,8,0)))</f>
        <v>#N/A</v>
      </c>
      <c r="N626" s="7">
        <f>IFERROR((Table1[[#This Row],[كمية الخامات بالكيلو]]/Table1[[#This Row],[وزن القطعة]])-Table1[[#This Row],[كمية الأنتاج بالقطعة]],0)</f>
        <v>0</v>
      </c>
      <c r="O626" s="9" t="s">
        <v>51</v>
      </c>
      <c r="P626" s="26">
        <f>IFERROR(VLOOKUP(Table1[[#This Row],[كود العامل]],العاملين!$A$1:$D$100,4,0),"")</f>
        <v>0</v>
      </c>
      <c r="Q626" s="5">
        <f>IF(Table1[[#This Row],[كود العامل]]&gt;0,60,"")</f>
        <v>60</v>
      </c>
      <c r="R626" s="10"/>
      <c r="S626" s="10"/>
      <c r="T626" s="10"/>
      <c r="U626" s="10"/>
      <c r="V626" s="10">
        <f t="shared" si="9"/>
        <v>60</v>
      </c>
      <c r="W626" s="10">
        <f>IFERROR(Table1[[#This Row],[اجمالى وقت التشغيل بالدقايق]]-Table1[[#This Row],[اجمالى وقت التوقف بالدقيقة]],"0")</f>
        <v>-60</v>
      </c>
      <c r="X626" s="11">
        <f>IFERROR((Table1[[#This Row],[كمية الأنتاج بالقطعة]]*Table1[[#This Row],[الزمن المعيارى لانتاج القطعة الواحدة بالدقيقة]])/W626,0%)</f>
        <v>0</v>
      </c>
      <c r="Y626" s="12"/>
      <c r="Z626" s="4"/>
      <c r="AA626" s="13">
        <f>IFERROR(Table1[[#This Row],[كمية الأنتاج بالقطعة]]/(Table1[[#This Row],[كمية الأنتاج بالقطعة]]+Z626+Y626),"")</f>
        <v>1</v>
      </c>
      <c r="AB626" s="4"/>
      <c r="AC626" s="51"/>
    </row>
    <row r="627" spans="1:29" s="20" customFormat="1" ht="15.75" hidden="1" customHeight="1">
      <c r="A627" s="50">
        <v>43537</v>
      </c>
      <c r="B627" s="3">
        <v>5291</v>
      </c>
      <c r="C627" s="4" t="str">
        <f>IFERROR(VLOOKUP(B627,المنتجات!$A:$B,2,0),"")</f>
        <v/>
      </c>
      <c r="D627" s="4" t="str">
        <f>IFERROR(VLOOKUP(B627,المنتجات!$A:$C,3,0),"")</f>
        <v/>
      </c>
      <c r="E627" s="5">
        <v>20</v>
      </c>
      <c r="F627" s="4">
        <f>IFERROR(VLOOKUP(E627,العاملين!$A$1:$C$80,2,0),"")</f>
        <v>0</v>
      </c>
      <c r="G627" s="4">
        <f>IFERROR(VLOOKUP(Table1[[#This Row],[كود العامل]],العاملين!$A:$C,3,FALSE),"")</f>
        <v>0</v>
      </c>
      <c r="H627" s="5">
        <v>60</v>
      </c>
      <c r="I627" s="6" t="str">
        <f>IFERROR(VLOOKUP(Table1[[#This Row],[كود الصنف]],المنتجات!$D:$E,2,0),"")</f>
        <v/>
      </c>
      <c r="J627" s="6" t="str">
        <f>IFERROR(VLOOKUP(H627,المنتجات!$D:$G,4,0),"")</f>
        <v/>
      </c>
      <c r="K627" s="7">
        <v>2304</v>
      </c>
      <c r="L627" s="7"/>
      <c r="M627" s="8" t="e">
        <f>IF(VLOOKUP(Table1[[#This Row],[كود الصنف]],المنتجات!$D:$K,8,0)=0,"",(VLOOKUP(Table1[[#This Row],[كود الصنف]],المنتجات!$D:$K,8,0)))</f>
        <v>#N/A</v>
      </c>
      <c r="N627" s="7">
        <f>IFERROR((Table1[[#This Row],[كمية الخامات بالكيلو]]/Table1[[#This Row],[وزن القطعة]])-Table1[[#This Row],[كمية الأنتاج بالقطعة]],0)</f>
        <v>0</v>
      </c>
      <c r="O627" s="9" t="s">
        <v>51</v>
      </c>
      <c r="P627" s="26">
        <f>IFERROR(VLOOKUP(Table1[[#This Row],[كود العامل]],العاملين!$A$1:$D$100,4,0),"")</f>
        <v>0</v>
      </c>
      <c r="Q627" s="5">
        <f>IF(Table1[[#This Row],[كود العامل]]&gt;0,60,"")</f>
        <v>60</v>
      </c>
      <c r="R627" s="10"/>
      <c r="S627" s="10"/>
      <c r="T627" s="10"/>
      <c r="U627" s="10"/>
      <c r="V627" s="10">
        <f t="shared" si="9"/>
        <v>60</v>
      </c>
      <c r="W627" s="10">
        <f>IFERROR(Table1[[#This Row],[اجمالى وقت التشغيل بالدقايق]]-Table1[[#This Row],[اجمالى وقت التوقف بالدقيقة]],"0")</f>
        <v>-60</v>
      </c>
      <c r="X627" s="11">
        <f>IFERROR((Table1[[#This Row],[كمية الأنتاج بالقطعة]]*Table1[[#This Row],[الزمن المعيارى لانتاج القطعة الواحدة بالدقيقة]])/W627,0%)</f>
        <v>0</v>
      </c>
      <c r="Y627" s="12"/>
      <c r="Z627" s="4"/>
      <c r="AA627" s="13">
        <f>IFERROR(Table1[[#This Row],[كمية الأنتاج بالقطعة]]/(Table1[[#This Row],[كمية الأنتاج بالقطعة]]+Z627+Y627),"")</f>
        <v>1</v>
      </c>
      <c r="AB627" s="4"/>
      <c r="AC627" s="51"/>
    </row>
    <row r="628" spans="1:29" s="20" customFormat="1" ht="15.75" hidden="1" customHeight="1">
      <c r="A628" s="50">
        <v>43537</v>
      </c>
      <c r="B628" s="3">
        <v>5300</v>
      </c>
      <c r="C628" s="4" t="str">
        <f>IFERROR(VLOOKUP(B628,المنتجات!$A:$B,2,0),"")</f>
        <v/>
      </c>
      <c r="D628" s="4" t="str">
        <f>IFERROR(VLOOKUP(B628,المنتجات!$A:$C,3,0),"")</f>
        <v/>
      </c>
      <c r="E628" s="5">
        <v>28</v>
      </c>
      <c r="F628" s="4">
        <f>IFERROR(VLOOKUP(E628,العاملين!$A$1:$C$80,2,0),"")</f>
        <v>0</v>
      </c>
      <c r="G628" s="4">
        <f>IFERROR(VLOOKUP(Table1[[#This Row],[كود العامل]],العاملين!$A:$C,3,FALSE),"")</f>
        <v>0</v>
      </c>
      <c r="H628" s="5">
        <v>60</v>
      </c>
      <c r="I628" s="6" t="str">
        <f>IFERROR(VLOOKUP(Table1[[#This Row],[كود الصنف]],المنتجات!$D:$E,2,0),"")</f>
        <v/>
      </c>
      <c r="J628" s="6" t="str">
        <f>IFERROR(VLOOKUP(H628,المنتجات!$D:$G,4,0),"")</f>
        <v/>
      </c>
      <c r="K628" s="7">
        <v>2304</v>
      </c>
      <c r="L628" s="7"/>
      <c r="M628" s="8" t="e">
        <f>IF(VLOOKUP(Table1[[#This Row],[كود الصنف]],المنتجات!$D:$K,8,0)=0,"",(VLOOKUP(Table1[[#This Row],[كود الصنف]],المنتجات!$D:$K,8,0)))</f>
        <v>#N/A</v>
      </c>
      <c r="N628" s="7">
        <f>IFERROR((Table1[[#This Row],[كمية الخامات بالكيلو]]/Table1[[#This Row],[وزن القطعة]])-Table1[[#This Row],[كمية الأنتاج بالقطعة]],0)</f>
        <v>0</v>
      </c>
      <c r="O628" s="9" t="s">
        <v>51</v>
      </c>
      <c r="P628" s="26">
        <f>IFERROR(VLOOKUP(Table1[[#This Row],[كود العامل]],العاملين!$A$1:$D$100,4,0),"")</f>
        <v>0</v>
      </c>
      <c r="Q628" s="5">
        <f>IF(Table1[[#This Row],[كود العامل]]&gt;0,60,"")</f>
        <v>60</v>
      </c>
      <c r="R628" s="10"/>
      <c r="S628" s="10"/>
      <c r="T628" s="10"/>
      <c r="U628" s="10"/>
      <c r="V628" s="10">
        <f t="shared" si="9"/>
        <v>60</v>
      </c>
      <c r="W628" s="10">
        <f>IFERROR(Table1[[#This Row],[اجمالى وقت التشغيل بالدقايق]]-Table1[[#This Row],[اجمالى وقت التوقف بالدقيقة]],"0")</f>
        <v>-60</v>
      </c>
      <c r="X628" s="11">
        <f>IFERROR((Table1[[#This Row],[كمية الأنتاج بالقطعة]]*Table1[[#This Row],[الزمن المعيارى لانتاج القطعة الواحدة بالدقيقة]])/W628,0%)</f>
        <v>0</v>
      </c>
      <c r="Y628" s="12"/>
      <c r="Z628" s="4"/>
      <c r="AA628" s="13">
        <f>IFERROR(Table1[[#This Row],[كمية الأنتاج بالقطعة]]/(Table1[[#This Row],[كمية الأنتاج بالقطعة]]+Z628+Y628),"")</f>
        <v>1</v>
      </c>
      <c r="AB628" s="4"/>
      <c r="AC628" s="51"/>
    </row>
    <row r="629" spans="1:29" s="20" customFormat="1" ht="15.75" hidden="1" customHeight="1">
      <c r="A629" s="50">
        <v>43537</v>
      </c>
      <c r="B629" s="3">
        <v>5301</v>
      </c>
      <c r="C629" s="4" t="str">
        <f>IFERROR(VLOOKUP(B629,المنتجات!$A:$B,2,0),"")</f>
        <v/>
      </c>
      <c r="D629" s="4" t="str">
        <f>IFERROR(VLOOKUP(B629,المنتجات!$A:$C,3,0),"")</f>
        <v/>
      </c>
      <c r="E629" s="5">
        <v>22</v>
      </c>
      <c r="F629" s="4">
        <f>IFERROR(VLOOKUP(E629,العاملين!$A$1:$C$80,2,0),"")</f>
        <v>0</v>
      </c>
      <c r="G629" s="4">
        <f>IFERROR(VLOOKUP(Table1[[#This Row],[كود العامل]],العاملين!$A:$C,3,FALSE),"")</f>
        <v>0</v>
      </c>
      <c r="H629" s="5">
        <v>62</v>
      </c>
      <c r="I629" s="6" t="str">
        <f>IFERROR(VLOOKUP(Table1[[#This Row],[كود الصنف]],المنتجات!$D:$E,2,0),"")</f>
        <v/>
      </c>
      <c r="J629" s="6" t="str">
        <f>IFERROR(VLOOKUP(H629,المنتجات!$D:$G,4,0),"")</f>
        <v/>
      </c>
      <c r="K629" s="7">
        <v>1300</v>
      </c>
      <c r="L629" s="7"/>
      <c r="M629" s="8" t="e">
        <f>IF(VLOOKUP(Table1[[#This Row],[كود الصنف]],المنتجات!$D:$K,8,0)=0,"",(VLOOKUP(Table1[[#This Row],[كود الصنف]],المنتجات!$D:$K,8,0)))</f>
        <v>#N/A</v>
      </c>
      <c r="N629" s="7">
        <f>IFERROR((Table1[[#This Row],[كمية الخامات بالكيلو]]/Table1[[#This Row],[وزن القطعة]])-Table1[[#This Row],[كمية الأنتاج بالقطعة]],0)</f>
        <v>0</v>
      </c>
      <c r="O629" s="9" t="s">
        <v>51</v>
      </c>
      <c r="P629" s="26">
        <f>IFERROR(VLOOKUP(Table1[[#This Row],[كود العامل]],العاملين!$A$1:$D$100,4,0),"")</f>
        <v>0</v>
      </c>
      <c r="Q629" s="5">
        <f>IF(Table1[[#This Row],[كود العامل]]&gt;0,60,"")</f>
        <v>60</v>
      </c>
      <c r="R629" s="10"/>
      <c r="S629" s="10"/>
      <c r="T629" s="10"/>
      <c r="U629" s="10"/>
      <c r="V629" s="10">
        <f t="shared" si="9"/>
        <v>60</v>
      </c>
      <c r="W629" s="10">
        <f>IFERROR(Table1[[#This Row],[اجمالى وقت التشغيل بالدقايق]]-Table1[[#This Row],[اجمالى وقت التوقف بالدقيقة]],"0")</f>
        <v>-60</v>
      </c>
      <c r="X629" s="11">
        <f>IFERROR((Table1[[#This Row],[كمية الأنتاج بالقطعة]]*Table1[[#This Row],[الزمن المعيارى لانتاج القطعة الواحدة بالدقيقة]])/W629,0%)</f>
        <v>0</v>
      </c>
      <c r="Y629" s="12"/>
      <c r="Z629" s="4"/>
      <c r="AA629" s="13">
        <f>IFERROR(Table1[[#This Row],[كمية الأنتاج بالقطعة]]/(Table1[[#This Row],[كمية الأنتاج بالقطعة]]+Z629+Y629),"")</f>
        <v>1</v>
      </c>
      <c r="AB629" s="4"/>
      <c r="AC629" s="51"/>
    </row>
    <row r="630" spans="1:29" s="20" customFormat="1" ht="15.75" hidden="1" customHeight="1">
      <c r="A630" s="50">
        <v>43537</v>
      </c>
      <c r="B630" s="3">
        <v>5302</v>
      </c>
      <c r="C630" s="4" t="str">
        <f>IFERROR(VLOOKUP(B630,المنتجات!$A:$B,2,0),"")</f>
        <v/>
      </c>
      <c r="D630" s="4" t="str">
        <f>IFERROR(VLOOKUP(B630,المنتجات!$A:$C,3,0),"")</f>
        <v/>
      </c>
      <c r="E630" s="5">
        <v>34</v>
      </c>
      <c r="F630" s="4">
        <f>IFERROR(VLOOKUP(E630,العاملين!$A$1:$C$80,2,0),"")</f>
        <v>0</v>
      </c>
      <c r="G630" s="4">
        <f>IFERROR(VLOOKUP(Table1[[#This Row],[كود العامل]],العاملين!$A:$C,3,FALSE),"")</f>
        <v>0</v>
      </c>
      <c r="H630" s="5">
        <v>62</v>
      </c>
      <c r="I630" s="6" t="str">
        <f>IFERROR(VLOOKUP(Table1[[#This Row],[كود الصنف]],المنتجات!$D:$E,2,0),"")</f>
        <v/>
      </c>
      <c r="J630" s="6" t="str">
        <f>IFERROR(VLOOKUP(H630,المنتجات!$D:$G,4,0),"")</f>
        <v/>
      </c>
      <c r="K630" s="7">
        <v>1300</v>
      </c>
      <c r="L630" s="7"/>
      <c r="M630" s="8" t="e">
        <f>IF(VLOOKUP(Table1[[#This Row],[كود الصنف]],المنتجات!$D:$K,8,0)=0,"",(VLOOKUP(Table1[[#This Row],[كود الصنف]],المنتجات!$D:$K,8,0)))</f>
        <v>#N/A</v>
      </c>
      <c r="N630" s="7">
        <f>IFERROR((Table1[[#This Row],[كمية الخامات بالكيلو]]/Table1[[#This Row],[وزن القطعة]])-Table1[[#This Row],[كمية الأنتاج بالقطعة]],0)</f>
        <v>0</v>
      </c>
      <c r="O630" s="9" t="s">
        <v>51</v>
      </c>
      <c r="P630" s="26">
        <f>IFERROR(VLOOKUP(Table1[[#This Row],[كود العامل]],العاملين!$A$1:$D$100,4,0),"")</f>
        <v>0</v>
      </c>
      <c r="Q630" s="5">
        <f>IF(Table1[[#This Row],[كود العامل]]&gt;0,60,"")</f>
        <v>60</v>
      </c>
      <c r="R630" s="10"/>
      <c r="S630" s="10"/>
      <c r="T630" s="10"/>
      <c r="U630" s="10"/>
      <c r="V630" s="10">
        <f t="shared" si="9"/>
        <v>60</v>
      </c>
      <c r="W630" s="10">
        <f>IFERROR(Table1[[#This Row],[اجمالى وقت التشغيل بالدقايق]]-Table1[[#This Row],[اجمالى وقت التوقف بالدقيقة]],"0")</f>
        <v>-60</v>
      </c>
      <c r="X630" s="11">
        <f>IFERROR((Table1[[#This Row],[كمية الأنتاج بالقطعة]]*Table1[[#This Row],[الزمن المعيارى لانتاج القطعة الواحدة بالدقيقة]])/W630,0%)</f>
        <v>0</v>
      </c>
      <c r="Y630" s="12"/>
      <c r="Z630" s="4"/>
      <c r="AA630" s="13">
        <f>IFERROR(Table1[[#This Row],[كمية الأنتاج بالقطعة]]/(Table1[[#This Row],[كمية الأنتاج بالقطعة]]+Z630+Y630),"")</f>
        <v>1</v>
      </c>
      <c r="AB630" s="4"/>
      <c r="AC630" s="51"/>
    </row>
    <row r="631" spans="1:29" s="20" customFormat="1" ht="15.75" hidden="1" customHeight="1">
      <c r="A631" s="50">
        <v>43537</v>
      </c>
      <c r="B631" s="3">
        <v>5303</v>
      </c>
      <c r="C631" s="4" t="str">
        <f>IFERROR(VLOOKUP(B631,المنتجات!$A:$B,2,0),"")</f>
        <v/>
      </c>
      <c r="D631" s="4" t="str">
        <f>IFERROR(VLOOKUP(B631,المنتجات!$A:$C,3,0),"")</f>
        <v/>
      </c>
      <c r="E631" s="5">
        <v>36</v>
      </c>
      <c r="F631" s="4">
        <f>IFERROR(VLOOKUP(E631,العاملين!$A$1:$C$80,2,0),"")</f>
        <v>0</v>
      </c>
      <c r="G631" s="4">
        <f>IFERROR(VLOOKUP(Table1[[#This Row],[كود العامل]],العاملين!$A:$C,3,FALSE),"")</f>
        <v>0</v>
      </c>
      <c r="H631" s="5">
        <v>62</v>
      </c>
      <c r="I631" s="6" t="str">
        <f>IFERROR(VLOOKUP(Table1[[#This Row],[كود الصنف]],المنتجات!$D:$E,2,0),"")</f>
        <v/>
      </c>
      <c r="J631" s="6" t="str">
        <f>IFERROR(VLOOKUP(H631,المنتجات!$D:$G,4,0),"")</f>
        <v/>
      </c>
      <c r="K631" s="7">
        <v>1300</v>
      </c>
      <c r="L631" s="7"/>
      <c r="M631" s="8" t="e">
        <f>IF(VLOOKUP(Table1[[#This Row],[كود الصنف]],المنتجات!$D:$K,8,0)=0,"",(VLOOKUP(Table1[[#This Row],[كود الصنف]],المنتجات!$D:$K,8,0)))</f>
        <v>#N/A</v>
      </c>
      <c r="N631" s="7">
        <f>IFERROR((Table1[[#This Row],[كمية الخامات بالكيلو]]/Table1[[#This Row],[وزن القطعة]])-Table1[[#This Row],[كمية الأنتاج بالقطعة]],0)</f>
        <v>0</v>
      </c>
      <c r="O631" s="9" t="s">
        <v>51</v>
      </c>
      <c r="P631" s="26">
        <f>IFERROR(VLOOKUP(Table1[[#This Row],[كود العامل]],العاملين!$A$1:$D$100,4,0),"")</f>
        <v>0</v>
      </c>
      <c r="Q631" s="5">
        <f>IF(Table1[[#This Row],[كود العامل]]&gt;0,60,"")</f>
        <v>60</v>
      </c>
      <c r="R631" s="10"/>
      <c r="S631" s="10"/>
      <c r="T631" s="10"/>
      <c r="U631" s="10"/>
      <c r="V631" s="10">
        <f t="shared" si="9"/>
        <v>60</v>
      </c>
      <c r="W631" s="10">
        <f>IFERROR(Table1[[#This Row],[اجمالى وقت التشغيل بالدقايق]]-Table1[[#This Row],[اجمالى وقت التوقف بالدقيقة]],"0")</f>
        <v>-60</v>
      </c>
      <c r="X631" s="11">
        <f>IFERROR((Table1[[#This Row],[كمية الأنتاج بالقطعة]]*Table1[[#This Row],[الزمن المعيارى لانتاج القطعة الواحدة بالدقيقة]])/W631,0%)</f>
        <v>0</v>
      </c>
      <c r="Y631" s="12"/>
      <c r="Z631" s="4"/>
      <c r="AA631" s="13">
        <f>IFERROR(Table1[[#This Row],[كمية الأنتاج بالقطعة]]/(Table1[[#This Row],[كمية الأنتاج بالقطعة]]+Z631+Y631),"")</f>
        <v>1</v>
      </c>
      <c r="AB631" s="4"/>
      <c r="AC631" s="51"/>
    </row>
    <row r="632" spans="1:29" s="20" customFormat="1" ht="15.75" hidden="1" customHeight="1">
      <c r="A632" s="50">
        <v>43537</v>
      </c>
      <c r="B632" s="3">
        <v>5360</v>
      </c>
      <c r="C632" s="4" t="str">
        <f>IFERROR(VLOOKUP(B632,المنتجات!$A:$B,2,0),"")</f>
        <v/>
      </c>
      <c r="D632" s="4" t="str">
        <f>IFERROR(VLOOKUP(B632,المنتجات!$A:$C,3,0),"")</f>
        <v/>
      </c>
      <c r="E632" s="5">
        <v>4</v>
      </c>
      <c r="F632" s="4">
        <f>IFERROR(VLOOKUP(E632,العاملين!$A$1:$C$80,2,0),"")</f>
        <v>0</v>
      </c>
      <c r="G632" s="4">
        <f>IFERROR(VLOOKUP(Table1[[#This Row],[كود العامل]],العاملين!$A:$C,3,FALSE),"")</f>
        <v>0</v>
      </c>
      <c r="H632" s="5">
        <v>121</v>
      </c>
      <c r="I632" s="6" t="str">
        <f>IFERROR(VLOOKUP(Table1[[#This Row],[كود الصنف]],المنتجات!$D:$E,2,0),"")</f>
        <v/>
      </c>
      <c r="J632" s="6" t="str">
        <f>IFERROR(VLOOKUP(H632,المنتجات!$D:$G,4,0),"")</f>
        <v/>
      </c>
      <c r="K632" s="7">
        <v>1650</v>
      </c>
      <c r="L632" s="7"/>
      <c r="M632" s="8" t="e">
        <f>IF(VLOOKUP(Table1[[#This Row],[كود الصنف]],المنتجات!$D:$K,8,0)=0,"",(VLOOKUP(Table1[[#This Row],[كود الصنف]],المنتجات!$D:$K,8,0)))</f>
        <v>#N/A</v>
      </c>
      <c r="N632" s="7">
        <f>IFERROR((Table1[[#This Row],[كمية الخامات بالكيلو]]/Table1[[#This Row],[وزن القطعة]])-Table1[[#This Row],[كمية الأنتاج بالقطعة]],0)</f>
        <v>0</v>
      </c>
      <c r="O632" s="9" t="s">
        <v>51</v>
      </c>
      <c r="P632" s="3">
        <v>200</v>
      </c>
      <c r="Q632" s="5">
        <v>20</v>
      </c>
      <c r="R632" s="10">
        <v>20</v>
      </c>
      <c r="S632" s="10"/>
      <c r="T632" s="10"/>
      <c r="U632" s="10"/>
      <c r="V632" s="10">
        <f t="shared" si="9"/>
        <v>40</v>
      </c>
      <c r="W632" s="10">
        <f>IFERROR(Table1[[#This Row],[اجمالى وقت التشغيل بالدقايق]]-Table1[[#This Row],[اجمالى وقت التوقف بالدقيقة]],"0")</f>
        <v>160</v>
      </c>
      <c r="X632" s="11">
        <f>IFERROR((Table1[[#This Row],[كمية الأنتاج بالقطعة]]*Table1[[#This Row],[الزمن المعيارى لانتاج القطعة الواحدة بالدقيقة]])/W632,0%)</f>
        <v>0</v>
      </c>
      <c r="Y632" s="12"/>
      <c r="Z632" s="4"/>
      <c r="AA632" s="13">
        <f>IFERROR(Table1[[#This Row],[كمية الأنتاج بالقطعة]]/(Table1[[#This Row],[كمية الأنتاج بالقطعة]]+Z632+Y632),"")</f>
        <v>1</v>
      </c>
      <c r="AB632" s="4" t="s">
        <v>104</v>
      </c>
      <c r="AC632" s="51"/>
    </row>
    <row r="633" spans="1:29" s="20" customFormat="1" ht="15.75" hidden="1" customHeight="1">
      <c r="A633" s="50">
        <v>43537</v>
      </c>
      <c r="B633" s="3">
        <v>5360</v>
      </c>
      <c r="C633" s="4" t="str">
        <f>IFERROR(VLOOKUP(B633,المنتجات!$A:$B,2,0),"")</f>
        <v/>
      </c>
      <c r="D633" s="4" t="str">
        <f>IFERROR(VLOOKUP(B633,المنتجات!$A:$C,3,0),"")</f>
        <v/>
      </c>
      <c r="E633" s="5">
        <v>51</v>
      </c>
      <c r="F633" s="4">
        <f>IFERROR(VLOOKUP(E633,العاملين!$A$1:$C$80,2,0),"")</f>
        <v>0</v>
      </c>
      <c r="G633" s="4">
        <f>IFERROR(VLOOKUP(Table1[[#This Row],[كود العامل]],العاملين!$A:$C,3,FALSE),"")</f>
        <v>0</v>
      </c>
      <c r="H633" s="5">
        <v>121</v>
      </c>
      <c r="I633" s="6" t="str">
        <f>IFERROR(VLOOKUP(Table1[[#This Row],[كود الصنف]],المنتجات!$D:$E,2,0),"")</f>
        <v/>
      </c>
      <c r="J633" s="6" t="str">
        <f>IFERROR(VLOOKUP(H633,المنتجات!$D:$G,4,0),"")</f>
        <v/>
      </c>
      <c r="K633" s="7">
        <v>1650</v>
      </c>
      <c r="L633" s="7"/>
      <c r="M633" s="8" t="e">
        <f>IF(VLOOKUP(Table1[[#This Row],[كود الصنف]],المنتجات!$D:$K,8,0)=0,"",(VLOOKUP(Table1[[#This Row],[كود الصنف]],المنتجات!$D:$K,8,0)))</f>
        <v>#N/A</v>
      </c>
      <c r="N633" s="7">
        <f>IFERROR((Table1[[#This Row],[كمية الخامات بالكيلو]]/Table1[[#This Row],[وزن القطعة]])-Table1[[#This Row],[كمية الأنتاج بالقطعة]],0)</f>
        <v>0</v>
      </c>
      <c r="O633" s="9" t="s">
        <v>51</v>
      </c>
      <c r="P633" s="3">
        <v>200</v>
      </c>
      <c r="Q633" s="5">
        <v>20</v>
      </c>
      <c r="R633" s="10">
        <v>20</v>
      </c>
      <c r="S633" s="10"/>
      <c r="T633" s="10"/>
      <c r="U633" s="10"/>
      <c r="V633" s="10">
        <f t="shared" si="9"/>
        <v>40</v>
      </c>
      <c r="W633" s="10">
        <f>IFERROR(Table1[[#This Row],[اجمالى وقت التشغيل بالدقايق]]-Table1[[#This Row],[اجمالى وقت التوقف بالدقيقة]],"0")</f>
        <v>160</v>
      </c>
      <c r="X633" s="11">
        <f>IFERROR((Table1[[#This Row],[كمية الأنتاج بالقطعة]]*Table1[[#This Row],[الزمن المعيارى لانتاج القطعة الواحدة بالدقيقة]])/W633,0%)</f>
        <v>0</v>
      </c>
      <c r="Y633" s="12"/>
      <c r="Z633" s="4"/>
      <c r="AA633" s="13">
        <f>IFERROR(Table1[[#This Row],[كمية الأنتاج بالقطعة]]/(Table1[[#This Row],[كمية الأنتاج بالقطعة]]+Z633+Y633),"")</f>
        <v>1</v>
      </c>
      <c r="AB633" s="4" t="s">
        <v>104</v>
      </c>
      <c r="AC633" s="51"/>
    </row>
    <row r="634" spans="1:29" s="20" customFormat="1" ht="15.75" hidden="1" customHeight="1">
      <c r="A634" s="50">
        <v>43537</v>
      </c>
      <c r="B634" s="3">
        <v>5360</v>
      </c>
      <c r="C634" s="4" t="str">
        <f>IFERROR(VLOOKUP(B634,المنتجات!$A:$B,2,0),"")</f>
        <v/>
      </c>
      <c r="D634" s="4" t="str">
        <f>IFERROR(VLOOKUP(B634,المنتجات!$A:$C,3,0),"")</f>
        <v/>
      </c>
      <c r="E634" s="5">
        <v>2</v>
      </c>
      <c r="F634" s="4">
        <f>IFERROR(VLOOKUP(E634,العاملين!$A$1:$C$80,2,0),"")</f>
        <v>0</v>
      </c>
      <c r="G634" s="4">
        <f>IFERROR(VLOOKUP(Table1[[#This Row],[كود العامل]],العاملين!$A:$C,3,FALSE),"")</f>
        <v>0</v>
      </c>
      <c r="H634" s="5">
        <v>121</v>
      </c>
      <c r="I634" s="6" t="str">
        <f>IFERROR(VLOOKUP(Table1[[#This Row],[كود الصنف]],المنتجات!$D:$E,2,0),"")</f>
        <v/>
      </c>
      <c r="J634" s="6" t="str">
        <f>IFERROR(VLOOKUP(H634,المنتجات!$D:$G,4,0),"")</f>
        <v/>
      </c>
      <c r="K634" s="7">
        <v>1650</v>
      </c>
      <c r="L634" s="7"/>
      <c r="M634" s="8" t="e">
        <f>IF(VLOOKUP(Table1[[#This Row],[كود الصنف]],المنتجات!$D:$K,8,0)=0,"",(VLOOKUP(Table1[[#This Row],[كود الصنف]],المنتجات!$D:$K,8,0)))</f>
        <v>#N/A</v>
      </c>
      <c r="N634" s="7">
        <f>IFERROR((Table1[[#This Row],[كمية الخامات بالكيلو]]/Table1[[#This Row],[وزن القطعة]])-Table1[[#This Row],[كمية الأنتاج بالقطعة]],0)</f>
        <v>0</v>
      </c>
      <c r="O634" s="9" t="s">
        <v>51</v>
      </c>
      <c r="P634" s="3">
        <v>200</v>
      </c>
      <c r="Q634" s="5">
        <v>20</v>
      </c>
      <c r="R634" s="10"/>
      <c r="S634" s="10"/>
      <c r="T634" s="10"/>
      <c r="U634" s="10"/>
      <c r="V634" s="10">
        <f t="shared" si="9"/>
        <v>20</v>
      </c>
      <c r="W634" s="10">
        <f>IFERROR(Table1[[#This Row],[اجمالى وقت التشغيل بالدقايق]]-Table1[[#This Row],[اجمالى وقت التوقف بالدقيقة]],"0")</f>
        <v>180</v>
      </c>
      <c r="X634" s="11">
        <f>IFERROR((Table1[[#This Row],[كمية الأنتاج بالقطعة]]*Table1[[#This Row],[الزمن المعيارى لانتاج القطعة الواحدة بالدقيقة]])/W634,0%)</f>
        <v>0</v>
      </c>
      <c r="Y634" s="12"/>
      <c r="Z634" s="4"/>
      <c r="AA634" s="13">
        <f>IFERROR(Table1[[#This Row],[كمية الأنتاج بالقطعة]]/(Table1[[#This Row],[كمية الأنتاج بالقطعة]]+Z634+Y634),"")</f>
        <v>1</v>
      </c>
      <c r="AB634" s="4" t="s">
        <v>71</v>
      </c>
      <c r="AC634" s="51"/>
    </row>
    <row r="635" spans="1:29" s="20" customFormat="1" ht="15.75" hidden="1" customHeight="1">
      <c r="A635" s="50">
        <v>43537</v>
      </c>
      <c r="B635" s="3">
        <v>5360</v>
      </c>
      <c r="C635" s="4" t="str">
        <f>IFERROR(VLOOKUP(B635,المنتجات!$A:$B,2,0),"")</f>
        <v/>
      </c>
      <c r="D635" s="4" t="str">
        <f>IFERROR(VLOOKUP(B635,المنتجات!$A:$C,3,0),"")</f>
        <v/>
      </c>
      <c r="E635" s="5">
        <v>2</v>
      </c>
      <c r="F635" s="4">
        <f>IFERROR(VLOOKUP(E635,العاملين!$A$1:$C$80,2,0),"")</f>
        <v>0</v>
      </c>
      <c r="G635" s="4">
        <f>IFERROR(VLOOKUP(Table1[[#This Row],[كود العامل]],العاملين!$A:$C,3,FALSE),"")</f>
        <v>0</v>
      </c>
      <c r="H635" s="5">
        <v>80</v>
      </c>
      <c r="I635" s="6" t="str">
        <f>IFERROR(VLOOKUP(Table1[[#This Row],[كود الصنف]],المنتجات!$D:$E,2,0),"")</f>
        <v/>
      </c>
      <c r="J635" s="6" t="str">
        <f>IFERROR(VLOOKUP(H635,المنتجات!$D:$G,4,0),"")</f>
        <v/>
      </c>
      <c r="K635" s="7">
        <v>4200</v>
      </c>
      <c r="L635" s="7"/>
      <c r="M635" s="8" t="e">
        <f>IF(VLOOKUP(Table1[[#This Row],[كود الصنف]],المنتجات!$D:$K,8,0)=0,"",(VLOOKUP(Table1[[#This Row],[كود الصنف]],المنتجات!$D:$K,8,0)))</f>
        <v>#N/A</v>
      </c>
      <c r="N635" s="7">
        <f>IFERROR((Table1[[#This Row],[كمية الخامات بالكيلو]]/Table1[[#This Row],[وزن القطعة]])-Table1[[#This Row],[كمية الأنتاج بالقطعة]],0)</f>
        <v>0</v>
      </c>
      <c r="O635" s="9" t="s">
        <v>51</v>
      </c>
      <c r="P635" s="3">
        <v>200</v>
      </c>
      <c r="Q635" s="5">
        <v>20</v>
      </c>
      <c r="R635" s="10">
        <v>20</v>
      </c>
      <c r="S635" s="10"/>
      <c r="T635" s="10"/>
      <c r="U635" s="10"/>
      <c r="V635" s="10">
        <f t="shared" si="9"/>
        <v>40</v>
      </c>
      <c r="W635" s="10">
        <f>IFERROR(Table1[[#This Row],[اجمالى وقت التشغيل بالدقايق]]-Table1[[#This Row],[اجمالى وقت التوقف بالدقيقة]],"0")</f>
        <v>160</v>
      </c>
      <c r="X635" s="11">
        <f>IFERROR((Table1[[#This Row],[كمية الأنتاج بالقطعة]]*Table1[[#This Row],[الزمن المعيارى لانتاج القطعة الواحدة بالدقيقة]])/W635,0%)</f>
        <v>0</v>
      </c>
      <c r="Y635" s="12"/>
      <c r="Z635" s="4"/>
      <c r="AA635" s="13">
        <f>IFERROR(Table1[[#This Row],[كمية الأنتاج بالقطعة]]/(Table1[[#This Row],[كمية الأنتاج بالقطعة]]+Z635+Y635),"")</f>
        <v>1</v>
      </c>
      <c r="AB635" s="4" t="s">
        <v>104</v>
      </c>
      <c r="AC635" s="51"/>
    </row>
    <row r="636" spans="1:29" s="20" customFormat="1" ht="15.75" hidden="1" customHeight="1">
      <c r="A636" s="50">
        <v>43537</v>
      </c>
      <c r="B636" s="3">
        <v>5360</v>
      </c>
      <c r="C636" s="4" t="str">
        <f>IFERROR(VLOOKUP(B636,المنتجات!$A:$B,2,0),"")</f>
        <v/>
      </c>
      <c r="D636" s="4" t="str">
        <f>IFERROR(VLOOKUP(B636,المنتجات!$A:$C,3,0),"")</f>
        <v/>
      </c>
      <c r="E636" s="5">
        <v>4</v>
      </c>
      <c r="F636" s="4">
        <f>IFERROR(VLOOKUP(E636,العاملين!$A$1:$C$80,2,0),"")</f>
        <v>0</v>
      </c>
      <c r="G636" s="4">
        <f>IFERROR(VLOOKUP(Table1[[#This Row],[كود العامل]],العاملين!$A:$C,3,FALSE),"")</f>
        <v>0</v>
      </c>
      <c r="H636" s="5">
        <v>80</v>
      </c>
      <c r="I636" s="6" t="str">
        <f>IFERROR(VLOOKUP(Table1[[#This Row],[كود الصنف]],المنتجات!$D:$E,2,0),"")</f>
        <v/>
      </c>
      <c r="J636" s="6" t="str">
        <f>IFERROR(VLOOKUP(H636,المنتجات!$D:$G,4,0),"")</f>
        <v/>
      </c>
      <c r="K636" s="7">
        <v>4200</v>
      </c>
      <c r="L636" s="7"/>
      <c r="M636" s="8" t="e">
        <f>IF(VLOOKUP(Table1[[#This Row],[كود الصنف]],المنتجات!$D:$K,8,0)=0,"",(VLOOKUP(Table1[[#This Row],[كود الصنف]],المنتجات!$D:$K,8,0)))</f>
        <v>#N/A</v>
      </c>
      <c r="N636" s="7">
        <f>IFERROR((Table1[[#This Row],[كمية الخامات بالكيلو]]/Table1[[#This Row],[وزن القطعة]])-Table1[[#This Row],[كمية الأنتاج بالقطعة]],0)</f>
        <v>0</v>
      </c>
      <c r="O636" s="9" t="s">
        <v>51</v>
      </c>
      <c r="P636" s="3">
        <v>200</v>
      </c>
      <c r="Q636" s="5">
        <v>20</v>
      </c>
      <c r="R636" s="10">
        <v>20</v>
      </c>
      <c r="S636" s="10"/>
      <c r="T636" s="10"/>
      <c r="U636" s="10"/>
      <c r="V636" s="10">
        <f t="shared" si="9"/>
        <v>40</v>
      </c>
      <c r="W636" s="10">
        <f>IFERROR(Table1[[#This Row],[اجمالى وقت التشغيل بالدقايق]]-Table1[[#This Row],[اجمالى وقت التوقف بالدقيقة]],"0")</f>
        <v>160</v>
      </c>
      <c r="X636" s="11">
        <f>IFERROR((Table1[[#This Row],[كمية الأنتاج بالقطعة]]*Table1[[#This Row],[الزمن المعيارى لانتاج القطعة الواحدة بالدقيقة]])/W636,0%)</f>
        <v>0</v>
      </c>
      <c r="Y636" s="12"/>
      <c r="Z636" s="4"/>
      <c r="AA636" s="13">
        <f>IFERROR(Table1[[#This Row],[كمية الأنتاج بالقطعة]]/(Table1[[#This Row],[كمية الأنتاج بالقطعة]]+Z636+Y636),"")</f>
        <v>1</v>
      </c>
      <c r="AB636" s="4" t="s">
        <v>104</v>
      </c>
      <c r="AC636" s="51"/>
    </row>
    <row r="637" spans="1:29" s="20" customFormat="1" ht="15.75" hidden="1" customHeight="1">
      <c r="A637" s="50">
        <v>43537</v>
      </c>
      <c r="B637" s="3">
        <v>5360</v>
      </c>
      <c r="C637" s="4" t="str">
        <f>IFERROR(VLOOKUP(B637,المنتجات!$A:$B,2,0),"")</f>
        <v/>
      </c>
      <c r="D637" s="4" t="str">
        <f>IFERROR(VLOOKUP(B637,المنتجات!$A:$C,3,0),"")</f>
        <v/>
      </c>
      <c r="E637" s="5">
        <v>51</v>
      </c>
      <c r="F637" s="4">
        <f>IFERROR(VLOOKUP(E637,العاملين!$A$1:$C$80,2,0),"")</f>
        <v>0</v>
      </c>
      <c r="G637" s="4">
        <f>IFERROR(VLOOKUP(Table1[[#This Row],[كود العامل]],العاملين!$A:$C,3,FALSE),"")</f>
        <v>0</v>
      </c>
      <c r="H637" s="5">
        <v>80</v>
      </c>
      <c r="I637" s="6" t="str">
        <f>IFERROR(VLOOKUP(Table1[[#This Row],[كود الصنف]],المنتجات!$D:$E,2,0),"")</f>
        <v/>
      </c>
      <c r="J637" s="6" t="str">
        <f>IFERROR(VLOOKUP(H637,المنتجات!$D:$G,4,0),"")</f>
        <v/>
      </c>
      <c r="K637" s="7">
        <v>4200</v>
      </c>
      <c r="L637" s="7"/>
      <c r="M637" s="8" t="e">
        <f>IF(VLOOKUP(Table1[[#This Row],[كود الصنف]],المنتجات!$D:$K,8,0)=0,"",(VLOOKUP(Table1[[#This Row],[كود الصنف]],المنتجات!$D:$K,8,0)))</f>
        <v>#N/A</v>
      </c>
      <c r="N637" s="7">
        <f>IFERROR((Table1[[#This Row],[كمية الخامات بالكيلو]]/Table1[[#This Row],[وزن القطعة]])-Table1[[#This Row],[كمية الأنتاج بالقطعة]],0)</f>
        <v>0</v>
      </c>
      <c r="O637" s="9" t="s">
        <v>51</v>
      </c>
      <c r="P637" s="3">
        <v>200</v>
      </c>
      <c r="Q637" s="5">
        <v>20</v>
      </c>
      <c r="R637" s="10">
        <v>20</v>
      </c>
      <c r="S637" s="10"/>
      <c r="T637" s="10"/>
      <c r="U637" s="10"/>
      <c r="V637" s="10">
        <f t="shared" si="9"/>
        <v>40</v>
      </c>
      <c r="W637" s="10">
        <f>IFERROR(Table1[[#This Row],[اجمالى وقت التشغيل بالدقايق]]-Table1[[#This Row],[اجمالى وقت التوقف بالدقيقة]],"0")</f>
        <v>160</v>
      </c>
      <c r="X637" s="11">
        <f>IFERROR((Table1[[#This Row],[كمية الأنتاج بالقطعة]]*Table1[[#This Row],[الزمن المعيارى لانتاج القطعة الواحدة بالدقيقة]])/W637,0%)</f>
        <v>0</v>
      </c>
      <c r="Y637" s="12"/>
      <c r="Z637" s="4"/>
      <c r="AA637" s="13">
        <f>IFERROR(Table1[[#This Row],[كمية الأنتاج بالقطعة]]/(Table1[[#This Row],[كمية الأنتاج بالقطعة]]+Z637+Y637),"")</f>
        <v>1</v>
      </c>
      <c r="AB637" s="4" t="s">
        <v>104</v>
      </c>
      <c r="AC637" s="51"/>
    </row>
    <row r="638" spans="1:29" s="20" customFormat="1" ht="15.75" hidden="1" customHeight="1">
      <c r="A638" s="50">
        <v>43537</v>
      </c>
      <c r="B638" s="3">
        <v>5360</v>
      </c>
      <c r="C638" s="4" t="str">
        <f>IFERROR(VLOOKUP(B638,المنتجات!$A:$B,2,0),"")</f>
        <v/>
      </c>
      <c r="D638" s="4" t="str">
        <f>IFERROR(VLOOKUP(B638,المنتجات!$A:$C,3,0),"")</f>
        <v/>
      </c>
      <c r="E638" s="5">
        <v>2</v>
      </c>
      <c r="F638" s="4">
        <f>IFERROR(VLOOKUP(E638,العاملين!$A$1:$C$80,2,0),"")</f>
        <v>0</v>
      </c>
      <c r="G638" s="4">
        <f>IFERROR(VLOOKUP(Table1[[#This Row],[كود العامل]],العاملين!$A:$C,3,FALSE),"")</f>
        <v>0</v>
      </c>
      <c r="H638" s="5">
        <v>120</v>
      </c>
      <c r="I638" s="6" t="str">
        <f>IFERROR(VLOOKUP(Table1[[#This Row],[كود الصنف]],المنتجات!$D:$E,2,0),"")</f>
        <v/>
      </c>
      <c r="J638" s="6" t="str">
        <f>IFERROR(VLOOKUP(H638,المنتجات!$D:$G,4,0),"")</f>
        <v/>
      </c>
      <c r="K638" s="7">
        <v>650</v>
      </c>
      <c r="L638" s="7"/>
      <c r="M638" s="8" t="e">
        <f>IF(VLOOKUP(Table1[[#This Row],[كود الصنف]],المنتجات!$D:$K,8,0)=0,"",(VLOOKUP(Table1[[#This Row],[كود الصنف]],المنتجات!$D:$K,8,0)))</f>
        <v>#N/A</v>
      </c>
      <c r="N638" s="7">
        <f>IFERROR((Table1[[#This Row],[كمية الخامات بالكيلو]]/Table1[[#This Row],[وزن القطعة]])-Table1[[#This Row],[كمية الأنتاج بالقطعة]],0)</f>
        <v>0</v>
      </c>
      <c r="O638" s="9" t="s">
        <v>51</v>
      </c>
      <c r="P638" s="3">
        <v>200</v>
      </c>
      <c r="Q638" s="5">
        <v>20</v>
      </c>
      <c r="R638" s="10"/>
      <c r="S638" s="10">
        <v>10</v>
      </c>
      <c r="T638" s="10">
        <v>5</v>
      </c>
      <c r="U638" s="10"/>
      <c r="V638" s="10">
        <f t="shared" si="9"/>
        <v>35</v>
      </c>
      <c r="W638" s="10">
        <f>IFERROR(Table1[[#This Row],[اجمالى وقت التشغيل بالدقايق]]-Table1[[#This Row],[اجمالى وقت التوقف بالدقيقة]],"0")</f>
        <v>165</v>
      </c>
      <c r="X638" s="11">
        <f>IFERROR((Table1[[#This Row],[كمية الأنتاج بالقطعة]]*Table1[[#This Row],[الزمن المعيارى لانتاج القطعة الواحدة بالدقيقة]])/W638,0%)</f>
        <v>0</v>
      </c>
      <c r="Y638" s="12"/>
      <c r="Z638" s="4"/>
      <c r="AA638" s="13">
        <f>IFERROR(Table1[[#This Row],[كمية الأنتاج بالقطعة]]/(Table1[[#This Row],[كمية الأنتاج بالقطعة]]+Z638+Y638),"")</f>
        <v>1</v>
      </c>
      <c r="AB638" s="4" t="s">
        <v>71</v>
      </c>
      <c r="AC638" s="51"/>
    </row>
    <row r="639" spans="1:29" s="20" customFormat="1" ht="15.75" hidden="1" customHeight="1">
      <c r="A639" s="50">
        <v>43537</v>
      </c>
      <c r="B639" s="3">
        <v>5360</v>
      </c>
      <c r="C639" s="4" t="str">
        <f>IFERROR(VLOOKUP(B639,المنتجات!$A:$B,2,0),"")</f>
        <v/>
      </c>
      <c r="D639" s="4" t="str">
        <f>IFERROR(VLOOKUP(B639,المنتجات!$A:$C,3,0),"")</f>
        <v/>
      </c>
      <c r="E639" s="5">
        <v>51</v>
      </c>
      <c r="F639" s="4">
        <f>IFERROR(VLOOKUP(E639,العاملين!$A$1:$C$80,2,0),"")</f>
        <v>0</v>
      </c>
      <c r="G639" s="4">
        <f>IFERROR(VLOOKUP(Table1[[#This Row],[كود العامل]],العاملين!$A:$C,3,FALSE),"")</f>
        <v>0</v>
      </c>
      <c r="H639" s="5">
        <v>120</v>
      </c>
      <c r="I639" s="6" t="str">
        <f>IFERROR(VLOOKUP(Table1[[#This Row],[كود الصنف]],المنتجات!$D:$E,2,0),"")</f>
        <v/>
      </c>
      <c r="J639" s="6" t="str">
        <f>IFERROR(VLOOKUP(H639,المنتجات!$D:$G,4,0),"")</f>
        <v/>
      </c>
      <c r="K639" s="7">
        <v>650</v>
      </c>
      <c r="L639" s="7"/>
      <c r="M639" s="8" t="e">
        <f>IF(VLOOKUP(Table1[[#This Row],[كود الصنف]],المنتجات!$D:$K,8,0)=0,"",(VLOOKUP(Table1[[#This Row],[كود الصنف]],المنتجات!$D:$K,8,0)))</f>
        <v>#N/A</v>
      </c>
      <c r="N639" s="7">
        <f>IFERROR((Table1[[#This Row],[كمية الخامات بالكيلو]]/Table1[[#This Row],[وزن القطعة]])-Table1[[#This Row],[كمية الأنتاج بالقطعة]],0)</f>
        <v>0</v>
      </c>
      <c r="O639" s="9" t="s">
        <v>51</v>
      </c>
      <c r="P639" s="3">
        <v>200</v>
      </c>
      <c r="Q639" s="5">
        <v>20</v>
      </c>
      <c r="R639" s="10"/>
      <c r="S639" s="10">
        <v>10</v>
      </c>
      <c r="T639" s="10">
        <v>5</v>
      </c>
      <c r="U639" s="10"/>
      <c r="V639" s="10">
        <f t="shared" si="9"/>
        <v>35</v>
      </c>
      <c r="W639" s="10">
        <f>IFERROR(Table1[[#This Row],[اجمالى وقت التشغيل بالدقايق]]-Table1[[#This Row],[اجمالى وقت التوقف بالدقيقة]],"0")</f>
        <v>165</v>
      </c>
      <c r="X639" s="11">
        <f>IFERROR((Table1[[#This Row],[كمية الأنتاج بالقطعة]]*Table1[[#This Row],[الزمن المعيارى لانتاج القطعة الواحدة بالدقيقة]])/W639,0%)</f>
        <v>0</v>
      </c>
      <c r="Y639" s="12"/>
      <c r="Z639" s="4"/>
      <c r="AA639" s="13">
        <f>IFERROR(Table1[[#This Row],[كمية الأنتاج بالقطعة]]/(Table1[[#This Row],[كمية الأنتاج بالقطعة]]+Z639+Y639),"")</f>
        <v>1</v>
      </c>
      <c r="AB639" s="4" t="s">
        <v>71</v>
      </c>
      <c r="AC639" s="51"/>
    </row>
    <row r="640" spans="1:29" s="20" customFormat="1" ht="15.75" hidden="1" customHeight="1">
      <c r="A640" s="50">
        <v>43537</v>
      </c>
      <c r="B640" s="3">
        <v>5360</v>
      </c>
      <c r="C640" s="4" t="str">
        <f>IFERROR(VLOOKUP(B640,المنتجات!$A:$B,2,0),"")</f>
        <v/>
      </c>
      <c r="D640" s="4" t="str">
        <f>IFERROR(VLOOKUP(B640,المنتجات!$A:$C,3,0),"")</f>
        <v/>
      </c>
      <c r="E640" s="5">
        <v>4</v>
      </c>
      <c r="F640" s="4">
        <f>IFERROR(VLOOKUP(E640,العاملين!$A$1:$C$80,2,0),"")</f>
        <v>0</v>
      </c>
      <c r="G640" s="4">
        <f>IFERROR(VLOOKUP(Table1[[#This Row],[كود العامل]],العاملين!$A:$C,3,FALSE),"")</f>
        <v>0</v>
      </c>
      <c r="H640" s="5">
        <v>120</v>
      </c>
      <c r="I640" s="6" t="str">
        <f>IFERROR(VLOOKUP(Table1[[#This Row],[كود الصنف]],المنتجات!$D:$E,2,0),"")</f>
        <v/>
      </c>
      <c r="J640" s="6" t="str">
        <f>IFERROR(VLOOKUP(H640,المنتجات!$D:$G,4,0),"")</f>
        <v/>
      </c>
      <c r="K640" s="7">
        <v>650</v>
      </c>
      <c r="L640" s="7"/>
      <c r="M640" s="8" t="e">
        <f>IF(VLOOKUP(Table1[[#This Row],[كود الصنف]],المنتجات!$D:$K,8,0)=0,"",(VLOOKUP(Table1[[#This Row],[كود الصنف]],المنتجات!$D:$K,8,0)))</f>
        <v>#N/A</v>
      </c>
      <c r="N640" s="7">
        <f>IFERROR((Table1[[#This Row],[كمية الخامات بالكيلو]]/Table1[[#This Row],[وزن القطعة]])-Table1[[#This Row],[كمية الأنتاج بالقطعة]],0)</f>
        <v>0</v>
      </c>
      <c r="O640" s="9" t="s">
        <v>51</v>
      </c>
      <c r="P640" s="3">
        <v>200</v>
      </c>
      <c r="Q640" s="5">
        <v>20</v>
      </c>
      <c r="R640" s="10"/>
      <c r="S640" s="10">
        <v>10</v>
      </c>
      <c r="T640" s="10">
        <v>5</v>
      </c>
      <c r="U640" s="10"/>
      <c r="V640" s="10">
        <f t="shared" si="9"/>
        <v>35</v>
      </c>
      <c r="W640" s="10">
        <f>IFERROR(Table1[[#This Row],[اجمالى وقت التشغيل بالدقايق]]-Table1[[#This Row],[اجمالى وقت التوقف بالدقيقة]],"0")</f>
        <v>165</v>
      </c>
      <c r="X640" s="11">
        <f>IFERROR((Table1[[#This Row],[كمية الأنتاج بالقطعة]]*Table1[[#This Row],[الزمن المعيارى لانتاج القطعة الواحدة بالدقيقة]])/W640,0%)</f>
        <v>0</v>
      </c>
      <c r="Y640" s="12"/>
      <c r="Z640" s="4"/>
      <c r="AA640" s="13">
        <f>IFERROR(Table1[[#This Row],[كمية الأنتاج بالقطعة]]/(Table1[[#This Row],[كمية الأنتاج بالقطعة]]+Z640+Y640),"")</f>
        <v>1</v>
      </c>
      <c r="AB640" s="4"/>
      <c r="AC640" s="51"/>
    </row>
    <row r="641" spans="1:29" s="20" customFormat="1" ht="15.75" hidden="1" customHeight="1">
      <c r="A641" s="50">
        <v>43537</v>
      </c>
      <c r="B641" s="3">
        <v>5361</v>
      </c>
      <c r="C641" s="4" t="str">
        <f>IFERROR(VLOOKUP(B641,المنتجات!$A:$B,2,0),"")</f>
        <v/>
      </c>
      <c r="D641" s="4" t="str">
        <f>IFERROR(VLOOKUP(B641,المنتجات!$A:$C,3,0),"")</f>
        <v/>
      </c>
      <c r="E641" s="5">
        <v>3</v>
      </c>
      <c r="F641" s="4">
        <f>IFERROR(VLOOKUP(E641,العاملين!$A$1:$C$80,2,0),"")</f>
        <v>0</v>
      </c>
      <c r="G641" s="4">
        <f>IFERROR(VLOOKUP(Table1[[#This Row],[كود العامل]],العاملين!$A:$C,3,FALSE),"")</f>
        <v>0</v>
      </c>
      <c r="H641" s="5">
        <v>95</v>
      </c>
      <c r="I641" s="6" t="str">
        <f>IFERROR(VLOOKUP(Table1[[#This Row],[كود الصنف]],المنتجات!$D:$E,2,0),"")</f>
        <v/>
      </c>
      <c r="J641" s="6" t="str">
        <f>IFERROR(VLOOKUP(H641,المنتجات!$D:$G,4,0),"")</f>
        <v/>
      </c>
      <c r="K641" s="7">
        <v>6200</v>
      </c>
      <c r="L641" s="7"/>
      <c r="M641" s="8" t="e">
        <f>IF(VLOOKUP(Table1[[#This Row],[كود الصنف]],المنتجات!$D:$K,8,0)=0,"",(VLOOKUP(Table1[[#This Row],[كود الصنف]],المنتجات!$D:$K,8,0)))</f>
        <v>#N/A</v>
      </c>
      <c r="N641" s="7">
        <f>IFERROR((Table1[[#This Row],[كمية الخامات بالكيلو]]/Table1[[#This Row],[وزن القطعة]])-Table1[[#This Row],[كمية الأنتاج بالقطعة]],0)</f>
        <v>0</v>
      </c>
      <c r="O641" s="9" t="s">
        <v>51</v>
      </c>
      <c r="P641" s="3">
        <v>300</v>
      </c>
      <c r="Q641" s="5">
        <v>30</v>
      </c>
      <c r="R641" s="10">
        <v>30</v>
      </c>
      <c r="S641" s="10">
        <v>10</v>
      </c>
      <c r="T641" s="10">
        <v>10</v>
      </c>
      <c r="U641" s="10"/>
      <c r="V641" s="10">
        <f t="shared" si="9"/>
        <v>80</v>
      </c>
      <c r="W641" s="10">
        <f>IFERROR(Table1[[#This Row],[اجمالى وقت التشغيل بالدقايق]]-Table1[[#This Row],[اجمالى وقت التوقف بالدقيقة]],"0")</f>
        <v>220</v>
      </c>
      <c r="X641" s="11">
        <f>IFERROR((Table1[[#This Row],[كمية الأنتاج بالقطعة]]*Table1[[#This Row],[الزمن المعيارى لانتاج القطعة الواحدة بالدقيقة]])/W641,0%)</f>
        <v>0</v>
      </c>
      <c r="Y641" s="12"/>
      <c r="Z641" s="4"/>
      <c r="AA641" s="13">
        <f>IFERROR(Table1[[#This Row],[كمية الأنتاج بالقطعة]]/(Table1[[#This Row],[كمية الأنتاج بالقطعة]]+Z641+Y641),"")</f>
        <v>1</v>
      </c>
      <c r="AB641" s="4" t="s">
        <v>59</v>
      </c>
      <c r="AC641" s="51"/>
    </row>
    <row r="642" spans="1:29" s="20" customFormat="1" ht="15.75" hidden="1" customHeight="1">
      <c r="A642" s="50">
        <v>43537</v>
      </c>
      <c r="B642" s="3">
        <v>5361</v>
      </c>
      <c r="C642" s="4" t="str">
        <f>IFERROR(VLOOKUP(B642,المنتجات!$A:$B,2,0),"")</f>
        <v/>
      </c>
      <c r="D642" s="4" t="str">
        <f>IFERROR(VLOOKUP(B642,المنتجات!$A:$C,3,0),"")</f>
        <v/>
      </c>
      <c r="E642" s="5">
        <v>7</v>
      </c>
      <c r="F642" s="4">
        <f>IFERROR(VLOOKUP(E642,العاملين!$A$1:$C$80,2,0),"")</f>
        <v>0</v>
      </c>
      <c r="G642" s="4">
        <f>IFERROR(VLOOKUP(Table1[[#This Row],[كود العامل]],العاملين!$A:$C,3,FALSE),"")</f>
        <v>0</v>
      </c>
      <c r="H642" s="5">
        <v>95</v>
      </c>
      <c r="I642" s="6" t="str">
        <f>IFERROR(VLOOKUP(Table1[[#This Row],[كود الصنف]],المنتجات!$D:$E,2,0),"")</f>
        <v/>
      </c>
      <c r="J642" s="6" t="str">
        <f>IFERROR(VLOOKUP(H642,المنتجات!$D:$G,4,0),"")</f>
        <v/>
      </c>
      <c r="K642" s="7">
        <v>6200</v>
      </c>
      <c r="L642" s="7"/>
      <c r="M642" s="8" t="e">
        <f>IF(VLOOKUP(Table1[[#This Row],[كود الصنف]],المنتجات!$D:$K,8,0)=0,"",(VLOOKUP(Table1[[#This Row],[كود الصنف]],المنتجات!$D:$K,8,0)))</f>
        <v>#N/A</v>
      </c>
      <c r="N642" s="7">
        <f>IFERROR((Table1[[#This Row],[كمية الخامات بالكيلو]]/Table1[[#This Row],[وزن القطعة]])-Table1[[#This Row],[كمية الأنتاج بالقطعة]],0)</f>
        <v>0</v>
      </c>
      <c r="O642" s="9" t="s">
        <v>51</v>
      </c>
      <c r="P642" s="3">
        <v>300</v>
      </c>
      <c r="Q642" s="5">
        <v>30</v>
      </c>
      <c r="R642" s="10"/>
      <c r="S642" s="10"/>
      <c r="T642" s="10"/>
      <c r="U642" s="10"/>
      <c r="V642" s="10">
        <f t="shared" ref="V642:V705" si="10">SUM(Q642:U642)</f>
        <v>30</v>
      </c>
      <c r="W642" s="10">
        <f>IFERROR(Table1[[#This Row],[اجمالى وقت التشغيل بالدقايق]]-Table1[[#This Row],[اجمالى وقت التوقف بالدقيقة]],"0")</f>
        <v>270</v>
      </c>
      <c r="X642" s="11">
        <f>IFERROR((Table1[[#This Row],[كمية الأنتاج بالقطعة]]*Table1[[#This Row],[الزمن المعيارى لانتاج القطعة الواحدة بالدقيقة]])/W642,0%)</f>
        <v>0</v>
      </c>
      <c r="Y642" s="12"/>
      <c r="Z642" s="4"/>
      <c r="AA642" s="13">
        <f>IFERROR(Table1[[#This Row],[كمية الأنتاج بالقطعة]]/(Table1[[#This Row],[كمية الأنتاج بالقطعة]]+Z642+Y642),"")</f>
        <v>1</v>
      </c>
      <c r="AB642" s="4" t="s">
        <v>104</v>
      </c>
      <c r="AC642" s="51"/>
    </row>
    <row r="643" spans="1:29" s="20" customFormat="1" ht="15.75" hidden="1" customHeight="1">
      <c r="A643" s="50">
        <v>43537</v>
      </c>
      <c r="B643" s="3">
        <v>5361</v>
      </c>
      <c r="C643" s="4" t="str">
        <f>IFERROR(VLOOKUP(B643,المنتجات!$A:$B,2,0),"")</f>
        <v/>
      </c>
      <c r="D643" s="4" t="str">
        <f>IFERROR(VLOOKUP(B643,المنتجات!$A:$C,3,0),"")</f>
        <v/>
      </c>
      <c r="E643" s="5">
        <v>7</v>
      </c>
      <c r="F643" s="4">
        <f>IFERROR(VLOOKUP(E643,العاملين!$A$1:$C$80,2,0),"")</f>
        <v>0</v>
      </c>
      <c r="G643" s="4">
        <f>IFERROR(VLOOKUP(Table1[[#This Row],[كود العامل]],العاملين!$A:$C,3,FALSE),"")</f>
        <v>0</v>
      </c>
      <c r="H643" s="5">
        <v>88</v>
      </c>
      <c r="I643" s="6" t="str">
        <f>IFERROR(VLOOKUP(Table1[[#This Row],[كود الصنف]],المنتجات!$D:$E,2,0),"")</f>
        <v/>
      </c>
      <c r="J643" s="6" t="str">
        <f>IFERROR(VLOOKUP(H643,المنتجات!$D:$G,4,0),"")</f>
        <v/>
      </c>
      <c r="K643" s="7">
        <v>500</v>
      </c>
      <c r="L643" s="7"/>
      <c r="M643" s="8" t="e">
        <f>IF(VLOOKUP(Table1[[#This Row],[كود الصنف]],المنتجات!$D:$K,8,0)=0,"",(VLOOKUP(Table1[[#This Row],[كود الصنف]],المنتجات!$D:$K,8,0)))</f>
        <v>#N/A</v>
      </c>
      <c r="N643" s="7">
        <f>IFERROR((Table1[[#This Row],[كمية الخامات بالكيلو]]/Table1[[#This Row],[وزن القطعة]])-Table1[[#This Row],[كمية الأنتاج بالقطعة]],0)</f>
        <v>0</v>
      </c>
      <c r="O643" s="9" t="s">
        <v>51</v>
      </c>
      <c r="P643" s="3">
        <v>300</v>
      </c>
      <c r="Q643" s="5">
        <v>30</v>
      </c>
      <c r="R643" s="10">
        <v>50</v>
      </c>
      <c r="S643" s="10">
        <v>10</v>
      </c>
      <c r="T643" s="10">
        <v>5</v>
      </c>
      <c r="U643" s="10"/>
      <c r="V643" s="10">
        <f t="shared" si="10"/>
        <v>95</v>
      </c>
      <c r="W643" s="10">
        <f>IFERROR(Table1[[#This Row],[اجمالى وقت التشغيل بالدقايق]]-Table1[[#This Row],[اجمالى وقت التوقف بالدقيقة]],"0")</f>
        <v>205</v>
      </c>
      <c r="X643" s="11">
        <f>IFERROR((Table1[[#This Row],[كمية الأنتاج بالقطعة]]*Table1[[#This Row],[الزمن المعيارى لانتاج القطعة الواحدة بالدقيقة]])/W643,0%)</f>
        <v>0</v>
      </c>
      <c r="Y643" s="12"/>
      <c r="Z643" s="4"/>
      <c r="AA643" s="13">
        <f>IFERROR(Table1[[#This Row],[كمية الأنتاج بالقطعة]]/(Table1[[#This Row],[كمية الأنتاج بالقطعة]]+Z643+Y643),"")</f>
        <v>1</v>
      </c>
      <c r="AB643" s="4" t="s">
        <v>132</v>
      </c>
      <c r="AC643" s="51"/>
    </row>
    <row r="644" spans="1:29" s="20" customFormat="1" ht="15.75" hidden="1" customHeight="1">
      <c r="A644" s="50">
        <v>43537</v>
      </c>
      <c r="B644" s="3">
        <v>5361</v>
      </c>
      <c r="C644" s="4" t="str">
        <f>IFERROR(VLOOKUP(B644,المنتجات!$A:$B,2,0),"")</f>
        <v/>
      </c>
      <c r="D644" s="4" t="str">
        <f>IFERROR(VLOOKUP(B644,المنتجات!$A:$C,3,0),"")</f>
        <v/>
      </c>
      <c r="E644" s="5">
        <v>3</v>
      </c>
      <c r="F644" s="4">
        <f>IFERROR(VLOOKUP(E644,العاملين!$A$1:$C$80,2,0),"")</f>
        <v>0</v>
      </c>
      <c r="G644" s="4">
        <f>IFERROR(VLOOKUP(Table1[[#This Row],[كود العامل]],العاملين!$A:$C,3,FALSE),"")</f>
        <v>0</v>
      </c>
      <c r="H644" s="5">
        <v>88</v>
      </c>
      <c r="I644" s="6" t="str">
        <f>IFERROR(VLOOKUP(Table1[[#This Row],[كود الصنف]],المنتجات!$D:$E,2,0),"")</f>
        <v/>
      </c>
      <c r="J644" s="6" t="str">
        <f>IFERROR(VLOOKUP(H644,المنتجات!$D:$G,4,0),"")</f>
        <v/>
      </c>
      <c r="K644" s="7">
        <v>500</v>
      </c>
      <c r="L644" s="7"/>
      <c r="M644" s="8" t="e">
        <f>IF(VLOOKUP(Table1[[#This Row],[كود الصنف]],المنتجات!$D:$K,8,0)=0,"",(VLOOKUP(Table1[[#This Row],[كود الصنف]],المنتجات!$D:$K,8,0)))</f>
        <v>#N/A</v>
      </c>
      <c r="N644" s="7">
        <f>IFERROR((Table1[[#This Row],[كمية الخامات بالكيلو]]/Table1[[#This Row],[وزن القطعة]])-Table1[[#This Row],[كمية الأنتاج بالقطعة]],0)</f>
        <v>0</v>
      </c>
      <c r="O644" s="9" t="s">
        <v>51</v>
      </c>
      <c r="P644" s="3">
        <v>300</v>
      </c>
      <c r="Q644" s="5">
        <v>30</v>
      </c>
      <c r="R644" s="10">
        <v>20</v>
      </c>
      <c r="S644" s="10"/>
      <c r="T644" s="10"/>
      <c r="U644" s="10"/>
      <c r="V644" s="10">
        <f t="shared" si="10"/>
        <v>50</v>
      </c>
      <c r="W644" s="10">
        <f>IFERROR(Table1[[#This Row],[اجمالى وقت التشغيل بالدقايق]]-Table1[[#This Row],[اجمالى وقت التوقف بالدقيقة]],"0")</f>
        <v>250</v>
      </c>
      <c r="X644" s="11">
        <f>IFERROR((Table1[[#This Row],[كمية الأنتاج بالقطعة]]*Table1[[#This Row],[الزمن المعيارى لانتاج القطعة الواحدة بالدقيقة]])/W644,0%)</f>
        <v>0</v>
      </c>
      <c r="Y644" s="12"/>
      <c r="Z644" s="4"/>
      <c r="AA644" s="13">
        <f>IFERROR(Table1[[#This Row],[كمية الأنتاج بالقطعة]]/(Table1[[#This Row],[كمية الأنتاج بالقطعة]]+Z644+Y644),"")</f>
        <v>1</v>
      </c>
      <c r="AB644" s="4" t="s">
        <v>104</v>
      </c>
      <c r="AC644" s="51"/>
    </row>
    <row r="645" spans="1:29" s="20" customFormat="1" ht="15.75" hidden="1" customHeight="1">
      <c r="A645" s="50">
        <v>43537</v>
      </c>
      <c r="B645" s="3">
        <v>5380</v>
      </c>
      <c r="C645" s="4" t="str">
        <f>IFERROR(VLOOKUP(B645,المنتجات!$A:$B,2,0),"")</f>
        <v/>
      </c>
      <c r="D645" s="4" t="str">
        <f>IFERROR(VLOOKUP(B645,المنتجات!$A:$C,3,0),"")</f>
        <v/>
      </c>
      <c r="E645" s="5">
        <v>27</v>
      </c>
      <c r="F645" s="4">
        <f>IFERROR(VLOOKUP(E645,العاملين!$A$1:$C$80,2,0),"")</f>
        <v>0</v>
      </c>
      <c r="G645" s="4">
        <f>IFERROR(VLOOKUP(Table1[[#This Row],[كود العامل]],العاملين!$A:$C,3,FALSE),"")</f>
        <v>0</v>
      </c>
      <c r="H645" s="5">
        <v>106</v>
      </c>
      <c r="I645" s="6" t="str">
        <f>IFERROR(VLOOKUP(Table1[[#This Row],[كود الصنف]],المنتجات!$D:$E,2,0),"")</f>
        <v/>
      </c>
      <c r="J645" s="6" t="str">
        <f>IFERROR(VLOOKUP(H645,المنتجات!$D:$G,4,0),"")</f>
        <v/>
      </c>
      <c r="K645" s="7">
        <v>8700</v>
      </c>
      <c r="L645" s="7"/>
      <c r="M645" s="8" t="e">
        <f>IF(VLOOKUP(Table1[[#This Row],[كود الصنف]],المنتجات!$D:$K,8,0)=0,"",(VLOOKUP(Table1[[#This Row],[كود الصنف]],المنتجات!$D:$K,8,0)))</f>
        <v>#N/A</v>
      </c>
      <c r="N645" s="7">
        <f>IFERROR((Table1[[#This Row],[كمية الخامات بالكيلو]]/Table1[[#This Row],[وزن القطعة]])-Table1[[#This Row],[كمية الأنتاج بالقطعة]],0)</f>
        <v>0</v>
      </c>
      <c r="O645" s="9" t="s">
        <v>51</v>
      </c>
      <c r="P645" s="3">
        <v>300</v>
      </c>
      <c r="Q645" s="5">
        <v>30</v>
      </c>
      <c r="R645" s="10"/>
      <c r="S645" s="10"/>
      <c r="T645" s="10"/>
      <c r="U645" s="10"/>
      <c r="V645" s="10">
        <f t="shared" si="10"/>
        <v>30</v>
      </c>
      <c r="W645" s="10">
        <f>IFERROR(Table1[[#This Row],[اجمالى وقت التشغيل بالدقايق]]-Table1[[#This Row],[اجمالى وقت التوقف بالدقيقة]],"0")</f>
        <v>270</v>
      </c>
      <c r="X645" s="11">
        <f>IFERROR((Table1[[#This Row],[كمية الأنتاج بالقطعة]]*Table1[[#This Row],[الزمن المعيارى لانتاج القطعة الواحدة بالدقيقة]])/W645,0%)</f>
        <v>0</v>
      </c>
      <c r="Y645" s="12"/>
      <c r="Z645" s="4"/>
      <c r="AA645" s="13">
        <f>IFERROR(Table1[[#This Row],[كمية الأنتاج بالقطعة]]/(Table1[[#This Row],[كمية الأنتاج بالقطعة]]+Z645+Y645),"")</f>
        <v>1</v>
      </c>
      <c r="AB645" s="4"/>
      <c r="AC645" s="51"/>
    </row>
    <row r="646" spans="1:29" s="20" customFormat="1" ht="15.75" hidden="1" customHeight="1">
      <c r="A646" s="50">
        <v>43537</v>
      </c>
      <c r="B646" s="3">
        <v>5380</v>
      </c>
      <c r="C646" s="4" t="str">
        <f>IFERROR(VLOOKUP(B646,المنتجات!$A:$B,2,0),"")</f>
        <v/>
      </c>
      <c r="D646" s="4" t="str">
        <f>IFERROR(VLOOKUP(B646,المنتجات!$A:$C,3,0),"")</f>
        <v/>
      </c>
      <c r="E646" s="5">
        <v>27</v>
      </c>
      <c r="F646" s="4">
        <f>IFERROR(VLOOKUP(E646,العاملين!$A$1:$C$80,2,0),"")</f>
        <v>0</v>
      </c>
      <c r="G646" s="4">
        <f>IFERROR(VLOOKUP(Table1[[#This Row],[كود العامل]],العاملين!$A:$C,3,FALSE),"")</f>
        <v>0</v>
      </c>
      <c r="H646" s="5">
        <v>107</v>
      </c>
      <c r="I646" s="6" t="str">
        <f>IFERROR(VLOOKUP(Table1[[#This Row],[كود الصنف]],المنتجات!$D:$E,2,0),"")</f>
        <v/>
      </c>
      <c r="J646" s="6" t="str">
        <f>IFERROR(VLOOKUP(H646,المنتجات!$D:$G,4,0),"")</f>
        <v/>
      </c>
      <c r="K646" s="7">
        <v>1500</v>
      </c>
      <c r="L646" s="7"/>
      <c r="M646" s="8" t="e">
        <f>IF(VLOOKUP(Table1[[#This Row],[كود الصنف]],المنتجات!$D:$K,8,0)=0,"",(VLOOKUP(Table1[[#This Row],[كود الصنف]],المنتجات!$D:$K,8,0)))</f>
        <v>#N/A</v>
      </c>
      <c r="N646" s="7">
        <f>IFERROR((Table1[[#This Row],[كمية الخامات بالكيلو]]/Table1[[#This Row],[وزن القطعة]])-Table1[[#This Row],[كمية الأنتاج بالقطعة]],0)</f>
        <v>0</v>
      </c>
      <c r="O646" s="9" t="s">
        <v>51</v>
      </c>
      <c r="P646" s="3">
        <v>300</v>
      </c>
      <c r="Q646" s="5">
        <v>30</v>
      </c>
      <c r="R646" s="10"/>
      <c r="S646" s="10">
        <v>10</v>
      </c>
      <c r="T646" s="10">
        <v>10</v>
      </c>
      <c r="U646" s="10"/>
      <c r="V646" s="10">
        <f t="shared" si="10"/>
        <v>50</v>
      </c>
      <c r="W646" s="10">
        <f>IFERROR(Table1[[#This Row],[اجمالى وقت التشغيل بالدقايق]]-Table1[[#This Row],[اجمالى وقت التوقف بالدقيقة]],"0")</f>
        <v>250</v>
      </c>
      <c r="X646" s="11">
        <f>IFERROR((Table1[[#This Row],[كمية الأنتاج بالقطعة]]*Table1[[#This Row],[الزمن المعيارى لانتاج القطعة الواحدة بالدقيقة]])/W646,0%)</f>
        <v>0</v>
      </c>
      <c r="Y646" s="12"/>
      <c r="Z646" s="4"/>
      <c r="AA646" s="13">
        <f>IFERROR(Table1[[#This Row],[كمية الأنتاج بالقطعة]]/(Table1[[#This Row],[كمية الأنتاج بالقطعة]]+Z646+Y646),"")</f>
        <v>1</v>
      </c>
      <c r="AB646" s="4"/>
      <c r="AC646" s="51"/>
    </row>
    <row r="647" spans="1:29" s="20" customFormat="1" ht="15.75" hidden="1" customHeight="1">
      <c r="A647" s="50">
        <v>43537</v>
      </c>
      <c r="B647" s="3"/>
      <c r="C647" s="4" t="str">
        <f>IFERROR(VLOOKUP(B647,المنتجات!$A:$B,2,0),"")</f>
        <v/>
      </c>
      <c r="D647" s="4" t="str">
        <f>IFERROR(VLOOKUP(B647,المنتجات!$A:$C,3,0),"")</f>
        <v/>
      </c>
      <c r="E647" s="5">
        <v>42</v>
      </c>
      <c r="F647" s="4">
        <f>IFERROR(VLOOKUP(Table1[[#This Row],[كود العامل]],العاملين!A:C,2,0),"")</f>
        <v>0</v>
      </c>
      <c r="G647" s="16">
        <f>IFERROR(VLOOKUP(Table1[[#This Row],[كود العامل]],العاملين!$A$1:$C$100,3,FALSE),"")</f>
        <v>0</v>
      </c>
      <c r="H647" s="5">
        <v>132</v>
      </c>
      <c r="I647" s="6" t="s">
        <v>124</v>
      </c>
      <c r="J647" s="6" t="str">
        <f>IFERROR(VLOOKUP(H647,المنتجات!$D:$G,4,0),"")</f>
        <v/>
      </c>
      <c r="K647" s="7">
        <v>3000</v>
      </c>
      <c r="L647" s="7"/>
      <c r="M647" s="8" t="e">
        <f>IF(VLOOKUP(Table1[[#This Row],[كود الصنف]],المنتجات!$D:$K,8,0)=0,"",(VLOOKUP(Table1[[#This Row],[كود الصنف]],المنتجات!$D:$K,8,0)))</f>
        <v>#N/A</v>
      </c>
      <c r="N647" s="7">
        <f>IFERROR((Table1[[#This Row],[كمية الخامات بالكيلو]]/Table1[[#This Row],[وزن القطعة]])-Table1[[#This Row],[كمية الأنتاج بالقطعة]],0)</f>
        <v>0</v>
      </c>
      <c r="O647" s="9" t="s">
        <v>51</v>
      </c>
      <c r="P647" s="26">
        <f>IFERROR(VLOOKUP(Table1[[#This Row],[كود العامل]],العاملين!$A$1:$D$100,4,0),"")</f>
        <v>0</v>
      </c>
      <c r="Q647" s="5">
        <f>IF(Table1[[#This Row],[كود العامل]]&gt;0,60,"")</f>
        <v>60</v>
      </c>
      <c r="R647" s="10"/>
      <c r="S647" s="10"/>
      <c r="T647" s="10"/>
      <c r="U647" s="10"/>
      <c r="V647" s="10">
        <f t="shared" si="10"/>
        <v>60</v>
      </c>
      <c r="W647" s="10">
        <f>IFERROR(Table1[[#This Row],[اجمالى وقت التشغيل بالدقايق]]-Table1[[#This Row],[اجمالى وقت التوقف بالدقيقة]],"0")</f>
        <v>-60</v>
      </c>
      <c r="X647" s="11">
        <f>IFERROR((Table1[[#This Row],[كمية الأنتاج بالقطعة]]*Table1[[#This Row],[الزمن المعيارى لانتاج القطعة الواحدة بالدقيقة]])/W647,0%)</f>
        <v>0</v>
      </c>
      <c r="Y647" s="12"/>
      <c r="Z647" s="4"/>
      <c r="AA647" s="13">
        <f>IFERROR(Table1[[#This Row],[كمية الأنتاج بالقطعة]]/(Table1[[#This Row],[كمية الأنتاج بالقطعة]]+Z647+Y647),"")</f>
        <v>1</v>
      </c>
      <c r="AB647" s="4"/>
      <c r="AC647" s="51"/>
    </row>
    <row r="648" spans="1:29" s="20" customFormat="1" ht="15.75" hidden="1" customHeight="1">
      <c r="A648" s="50">
        <v>43538</v>
      </c>
      <c r="B648" s="3">
        <v>5201</v>
      </c>
      <c r="C648" s="4" t="str">
        <f>IFERROR(VLOOKUP(B648,المنتجات!$A:$B,2,0),"")</f>
        <v/>
      </c>
      <c r="D648" s="4" t="str">
        <f>IFERROR(VLOOKUP(B648,المنتجات!$A:$C,3,0),"")</f>
        <v/>
      </c>
      <c r="E648" s="5">
        <v>10</v>
      </c>
      <c r="F648" s="4">
        <f>IFERROR(VLOOKUP(E648,العاملين!$A$1:$C$80,2,0),"")</f>
        <v>0</v>
      </c>
      <c r="G648" s="4">
        <f>IFERROR(VLOOKUP(Table1[[#This Row],[كود العامل]],العاملين!$A:$C,3,FALSE),"")</f>
        <v>0</v>
      </c>
      <c r="H648" s="5">
        <v>1</v>
      </c>
      <c r="I648" s="6" t="str">
        <f>IFERROR(VLOOKUP(Table1[[#This Row],[كود الصنف]],المنتجات!$D:$E,2,0),"")</f>
        <v/>
      </c>
      <c r="J648" s="6" t="str">
        <f>IFERROR(VLOOKUP(H648,المنتجات!$D:$G,4,0),"")</f>
        <v/>
      </c>
      <c r="K648" s="7">
        <v>94</v>
      </c>
      <c r="L648" s="7"/>
      <c r="M648" s="8" t="e">
        <f>IF(VLOOKUP(Table1[[#This Row],[كود الصنف]],المنتجات!$D:$K,8,0)=0,"",(VLOOKUP(Table1[[#This Row],[كود الصنف]],المنتجات!$D:$K,8,0)))</f>
        <v>#N/A</v>
      </c>
      <c r="N648" s="7">
        <f>IFERROR((Table1[[#This Row],[كمية الخامات بالكيلو]]/Table1[[#This Row],[وزن القطعة]])-Table1[[#This Row],[كمية الأنتاج بالقطعة]],0)</f>
        <v>0</v>
      </c>
      <c r="O648" s="9" t="s">
        <v>51</v>
      </c>
      <c r="P648" s="26">
        <f>IFERROR(VLOOKUP(Table1[[#This Row],[كود العامل]],العاملين!$A$1:$D$100,4,0),"")</f>
        <v>0</v>
      </c>
      <c r="Q648" s="5">
        <v>60</v>
      </c>
      <c r="R648" s="10"/>
      <c r="S648" s="10">
        <v>10</v>
      </c>
      <c r="T648" s="10">
        <v>10</v>
      </c>
      <c r="U648" s="10">
        <v>210</v>
      </c>
      <c r="V648" s="10">
        <f t="shared" si="10"/>
        <v>290</v>
      </c>
      <c r="W648" s="10">
        <f>IFERROR(Table1[[#This Row],[اجمالى وقت التشغيل بالدقايق]]-Table1[[#This Row],[اجمالى وقت التوقف بالدقيقة]],"0")</f>
        <v>-290</v>
      </c>
      <c r="X648" s="11">
        <f>IFERROR((Table1[[#This Row],[كمية الأنتاج بالقطعة]]*Table1[[#This Row],[الزمن المعيارى لانتاج القطعة الواحدة بالدقيقة]])/W648,0%)</f>
        <v>0</v>
      </c>
      <c r="Y648" s="12"/>
      <c r="Z648" s="4"/>
      <c r="AA648" s="13">
        <f>IFERROR(Table1[[#This Row],[كمية الأنتاج بالقطعة]]/(Table1[[#This Row],[كمية الأنتاج بالقطعة]]+Z648+Y648),"")</f>
        <v>1</v>
      </c>
      <c r="AB648" s="4" t="s">
        <v>75</v>
      </c>
      <c r="AC648" s="51"/>
    </row>
    <row r="649" spans="1:29" s="20" customFormat="1" ht="15.75" hidden="1" customHeight="1">
      <c r="A649" s="50">
        <v>43538</v>
      </c>
      <c r="B649" s="3">
        <v>5203</v>
      </c>
      <c r="C649" s="4" t="str">
        <f>IFERROR(VLOOKUP(B649,المنتجات!$A:$B,2,0),"")</f>
        <v/>
      </c>
      <c r="D649" s="4" t="str">
        <f>IFERROR(VLOOKUP(B649,المنتجات!$A:$C,3,0),"")</f>
        <v/>
      </c>
      <c r="E649" s="5">
        <v>10</v>
      </c>
      <c r="F649" s="4">
        <f>IFERROR(VLOOKUP(E649,العاملين!$A$1:$C$80,2,0),"")</f>
        <v>0</v>
      </c>
      <c r="G649" s="4">
        <f>IFERROR(VLOOKUP(Table1[[#This Row],[كود العامل]],العاملين!$A:$C,3,FALSE),"")</f>
        <v>0</v>
      </c>
      <c r="H649" s="5">
        <v>10</v>
      </c>
      <c r="I649" s="6" t="str">
        <f>IFERROR(VLOOKUP(Table1[[#This Row],[كود الصنف]],المنتجات!$D:$E,2,0),"")</f>
        <v/>
      </c>
      <c r="J649" s="6" t="str">
        <f>IFERROR(VLOOKUP(H649,المنتجات!$D:$G,4,0),"")</f>
        <v/>
      </c>
      <c r="K649" s="7">
        <v>266</v>
      </c>
      <c r="L649" s="7"/>
      <c r="M649" s="8" t="e">
        <f>IF(VLOOKUP(Table1[[#This Row],[كود الصنف]],المنتجات!$D:$K,8,0)=0,"",(VLOOKUP(Table1[[#This Row],[كود الصنف]],المنتجات!$D:$K,8,0)))</f>
        <v>#N/A</v>
      </c>
      <c r="N649" s="7">
        <f>IFERROR((Table1[[#This Row],[كمية الخامات بالكيلو]]/Table1[[#This Row],[وزن القطعة]])-Table1[[#This Row],[كمية الأنتاج بالقطعة]],0)</f>
        <v>0</v>
      </c>
      <c r="O649" s="9" t="s">
        <v>51</v>
      </c>
      <c r="P649" s="26">
        <f>IFERROR(VLOOKUP(Table1[[#This Row],[كود العامل]],العاملين!$A$1:$D$100,4,0),"")</f>
        <v>0</v>
      </c>
      <c r="Q649" s="5">
        <v>60</v>
      </c>
      <c r="R649" s="10"/>
      <c r="S649" s="10">
        <v>10</v>
      </c>
      <c r="T649" s="10">
        <v>10</v>
      </c>
      <c r="U649" s="10"/>
      <c r="V649" s="10">
        <f t="shared" si="10"/>
        <v>80</v>
      </c>
      <c r="W649" s="10">
        <f>IFERROR(Table1[[#This Row],[اجمالى وقت التشغيل بالدقايق]]-Table1[[#This Row],[اجمالى وقت التوقف بالدقيقة]],"0")</f>
        <v>-80</v>
      </c>
      <c r="X649" s="11">
        <f>IFERROR((Table1[[#This Row],[كمية الأنتاج بالقطعة]]*Table1[[#This Row],[الزمن المعيارى لانتاج القطعة الواحدة بالدقيقة]])/W649,0%)</f>
        <v>0</v>
      </c>
      <c r="Y649" s="12"/>
      <c r="Z649" s="4"/>
      <c r="AA649" s="13">
        <f>IFERROR(Table1[[#This Row],[كمية الأنتاج بالقطعة]]/(Table1[[#This Row],[كمية الأنتاج بالقطعة]]+Z649+Y649),"")</f>
        <v>1</v>
      </c>
      <c r="AB649" s="4"/>
      <c r="AC649" s="51"/>
    </row>
    <row r="650" spans="1:29" s="20" customFormat="1" ht="15.75" hidden="1" customHeight="1">
      <c r="A650" s="50">
        <v>43538</v>
      </c>
      <c r="B650" s="3">
        <v>5210</v>
      </c>
      <c r="C650" s="4" t="str">
        <f>IFERROR(VLOOKUP(B650,المنتجات!$A:$B,2,0),"")</f>
        <v/>
      </c>
      <c r="D650" s="4" t="str">
        <f>IFERROR(VLOOKUP(B650,المنتجات!$A:$C,3,0),"")</f>
        <v/>
      </c>
      <c r="E650" s="5">
        <v>11</v>
      </c>
      <c r="F650" s="4">
        <f>IFERROR(VLOOKUP(E650,العاملين!$A$1:$C$80,2,0),"")</f>
        <v>0</v>
      </c>
      <c r="G650" s="4">
        <f>IFERROR(VLOOKUP(Table1[[#This Row],[كود العامل]],العاملين!$A:$C,3,FALSE),"")</f>
        <v>0</v>
      </c>
      <c r="H650" s="5">
        <v>15</v>
      </c>
      <c r="I650" s="6" t="str">
        <f>IFERROR(VLOOKUP(Table1[[#This Row],[كود الصنف]],المنتجات!$D:$E,2,0),"")</f>
        <v/>
      </c>
      <c r="J650" s="6" t="str">
        <f>IFERROR(VLOOKUP(H650,المنتجات!$D:$G,4,0),"")</f>
        <v/>
      </c>
      <c r="K650" s="7">
        <v>143</v>
      </c>
      <c r="L650" s="7"/>
      <c r="M650" s="8" t="e">
        <f>IF(VLOOKUP(Table1[[#This Row],[كود الصنف]],المنتجات!$D:$K,8,0)=0,"",(VLOOKUP(Table1[[#This Row],[كود الصنف]],المنتجات!$D:$K,8,0)))</f>
        <v>#N/A</v>
      </c>
      <c r="N650" s="7">
        <f>IFERROR((Table1[[#This Row],[كمية الخامات بالكيلو]]/Table1[[#This Row],[وزن القطعة]])-Table1[[#This Row],[كمية الأنتاج بالقطعة]],0)</f>
        <v>0</v>
      </c>
      <c r="O650" s="9" t="s">
        <v>51</v>
      </c>
      <c r="P650" s="26">
        <f>IFERROR(VLOOKUP(Table1[[#This Row],[كود العامل]],العاملين!$A$1:$D$100,4,0),"")</f>
        <v>0</v>
      </c>
      <c r="Q650" s="5">
        <v>60</v>
      </c>
      <c r="R650" s="10"/>
      <c r="S650" s="10">
        <v>10</v>
      </c>
      <c r="T650" s="10">
        <v>10</v>
      </c>
      <c r="U650" s="10"/>
      <c r="V650" s="10">
        <f t="shared" si="10"/>
        <v>80</v>
      </c>
      <c r="W650" s="10">
        <f>IFERROR(Table1[[#This Row],[اجمالى وقت التشغيل بالدقايق]]-Table1[[#This Row],[اجمالى وقت التوقف بالدقيقة]],"0")</f>
        <v>-80</v>
      </c>
      <c r="X650" s="11">
        <f>IFERROR((Table1[[#This Row],[كمية الأنتاج بالقطعة]]*Table1[[#This Row],[الزمن المعيارى لانتاج القطعة الواحدة بالدقيقة]])/W650,0%)</f>
        <v>0</v>
      </c>
      <c r="Y650" s="12"/>
      <c r="Z650" s="4"/>
      <c r="AA650" s="13">
        <f>IFERROR(Table1[[#This Row],[كمية الأنتاج بالقطعة]]/(Table1[[#This Row],[كمية الأنتاج بالقطعة]]+Z650+Y650),"")</f>
        <v>1</v>
      </c>
      <c r="AB650" s="4"/>
      <c r="AC650" s="51"/>
    </row>
    <row r="651" spans="1:29" s="20" customFormat="1" ht="15.75" hidden="1" customHeight="1">
      <c r="A651" s="50">
        <v>43538</v>
      </c>
      <c r="B651" s="3">
        <v>5211</v>
      </c>
      <c r="C651" s="4" t="str">
        <f>IFERROR(VLOOKUP(B651,المنتجات!$A:$B,2,0),"")</f>
        <v/>
      </c>
      <c r="D651" s="4" t="str">
        <f>IFERROR(VLOOKUP(B651,المنتجات!$A:$C,3,0),"")</f>
        <v/>
      </c>
      <c r="E651" s="5">
        <v>11</v>
      </c>
      <c r="F651" s="4">
        <f>IFERROR(VLOOKUP(E651,العاملين!$A$1:$C$80,2,0),"")</f>
        <v>0</v>
      </c>
      <c r="G651" s="4">
        <f>IFERROR(VLOOKUP(Table1[[#This Row],[كود العامل]],العاملين!$A:$C,3,FALSE),"")</f>
        <v>0</v>
      </c>
      <c r="H651" s="5">
        <v>18</v>
      </c>
      <c r="I651" s="6" t="str">
        <f>IFERROR(VLOOKUP(Table1[[#This Row],[كود الصنف]],المنتجات!$D:$E,2,0),"")</f>
        <v/>
      </c>
      <c r="J651" s="6" t="str">
        <f>IFERROR(VLOOKUP(H651,المنتجات!$D:$G,4,0),"")</f>
        <v/>
      </c>
      <c r="K651" s="7">
        <v>121</v>
      </c>
      <c r="L651" s="7"/>
      <c r="M651" s="8" t="e">
        <f>IF(VLOOKUP(Table1[[#This Row],[كود الصنف]],المنتجات!$D:$K,8,0)=0,"",(VLOOKUP(Table1[[#This Row],[كود الصنف]],المنتجات!$D:$K,8,0)))</f>
        <v>#N/A</v>
      </c>
      <c r="N651" s="7">
        <f>IFERROR((Table1[[#This Row],[كمية الخامات بالكيلو]]/Table1[[#This Row],[وزن القطعة]])-Table1[[#This Row],[كمية الأنتاج بالقطعة]],0)</f>
        <v>0</v>
      </c>
      <c r="O651" s="9" t="s">
        <v>51</v>
      </c>
      <c r="P651" s="26">
        <f>IFERROR(VLOOKUP(Table1[[#This Row],[كود العامل]],العاملين!$A$1:$D$100,4,0),"")</f>
        <v>0</v>
      </c>
      <c r="Q651" s="5">
        <v>60</v>
      </c>
      <c r="R651" s="10"/>
      <c r="S651" s="10">
        <v>10</v>
      </c>
      <c r="T651" s="10">
        <v>10</v>
      </c>
      <c r="U651" s="10"/>
      <c r="V651" s="10">
        <f t="shared" si="10"/>
        <v>80</v>
      </c>
      <c r="W651" s="10">
        <f>IFERROR(Table1[[#This Row],[اجمالى وقت التشغيل بالدقايق]]-Table1[[#This Row],[اجمالى وقت التوقف بالدقيقة]],"0")</f>
        <v>-80</v>
      </c>
      <c r="X651" s="11">
        <f>IFERROR((Table1[[#This Row],[كمية الأنتاج بالقطعة]]*Table1[[#This Row],[الزمن المعيارى لانتاج القطعة الواحدة بالدقيقة]])/W651,0%)</f>
        <v>0</v>
      </c>
      <c r="Y651" s="12"/>
      <c r="Z651" s="4"/>
      <c r="AA651" s="13">
        <f>IFERROR(Table1[[#This Row],[كمية الأنتاج بالقطعة]]/(Table1[[#This Row],[كمية الأنتاج بالقطعة]]+Z651+Y651),"")</f>
        <v>1</v>
      </c>
      <c r="AB651" s="4"/>
      <c r="AC651" s="51"/>
    </row>
    <row r="652" spans="1:29" s="20" customFormat="1" ht="15.75" hidden="1" customHeight="1">
      <c r="A652" s="50">
        <v>43538</v>
      </c>
      <c r="B652" s="3">
        <v>5221</v>
      </c>
      <c r="C652" s="4" t="str">
        <f>IFERROR(VLOOKUP(B652,المنتجات!$A:$B,2,0),"")</f>
        <v/>
      </c>
      <c r="D652" s="4" t="str">
        <f>IFERROR(VLOOKUP(B652,المنتجات!$A:$C,3,0),"")</f>
        <v/>
      </c>
      <c r="E652" s="5">
        <v>34</v>
      </c>
      <c r="F652" s="4">
        <f>IFERROR(VLOOKUP(E652,العاملين!$A$1:$C$80,2,0),"")</f>
        <v>0</v>
      </c>
      <c r="G652" s="4">
        <f>IFERROR(VLOOKUP(Table1[[#This Row],[كود العامل]],العاملين!$A:$C,3,FALSE),"")</f>
        <v>0</v>
      </c>
      <c r="H652" s="5">
        <v>21</v>
      </c>
      <c r="I652" s="6" t="str">
        <f>IFERROR(VLOOKUP(Table1[[#This Row],[كود الصنف]],المنتجات!$D:$E,2,0),"")</f>
        <v/>
      </c>
      <c r="J652" s="6" t="str">
        <f>IFERROR(VLOOKUP(H652,المنتجات!$D:$G,4,0),"")</f>
        <v/>
      </c>
      <c r="K652" s="7">
        <v>3900</v>
      </c>
      <c r="L652" s="7"/>
      <c r="M652" s="8" t="e">
        <f>IF(VLOOKUP(Table1[[#This Row],[كود الصنف]],المنتجات!$D:$K,8,0)=0,"",(VLOOKUP(Table1[[#This Row],[كود الصنف]],المنتجات!$D:$K,8,0)))</f>
        <v>#N/A</v>
      </c>
      <c r="N652" s="7">
        <f>IFERROR((Table1[[#This Row],[كمية الخامات بالكيلو]]/Table1[[#This Row],[وزن القطعة]])-Table1[[#This Row],[كمية الأنتاج بالقطعة]],0)</f>
        <v>0</v>
      </c>
      <c r="O652" s="9" t="s">
        <v>51</v>
      </c>
      <c r="P652" s="26">
        <f>IFERROR(VLOOKUP(Table1[[#This Row],[كود العامل]],العاملين!$A$1:$D$100,4,0),"")</f>
        <v>0</v>
      </c>
      <c r="Q652" s="5">
        <f>IF(Table1[[#This Row],[كود العامل]]&gt;0,60,"")</f>
        <v>60</v>
      </c>
      <c r="R652" s="10"/>
      <c r="S652" s="10"/>
      <c r="T652" s="10">
        <v>10</v>
      </c>
      <c r="U652" s="10"/>
      <c r="V652" s="10">
        <f t="shared" si="10"/>
        <v>70</v>
      </c>
      <c r="W652" s="10">
        <f>IFERROR(Table1[[#This Row],[اجمالى وقت التشغيل بالدقايق]]-Table1[[#This Row],[اجمالى وقت التوقف بالدقيقة]],"0")</f>
        <v>-70</v>
      </c>
      <c r="X652" s="11">
        <f>IFERROR((Table1[[#This Row],[كمية الأنتاج بالقطعة]]*Table1[[#This Row],[الزمن المعيارى لانتاج القطعة الواحدة بالدقيقة]])/W652,0%)</f>
        <v>0</v>
      </c>
      <c r="Y652" s="12"/>
      <c r="Z652" s="4"/>
      <c r="AA652" s="13">
        <f>IFERROR(Table1[[#This Row],[كمية الأنتاج بالقطعة]]/(Table1[[#This Row],[كمية الأنتاج بالقطعة]]+Z652+Y652),"")</f>
        <v>1</v>
      </c>
      <c r="AB652" s="4"/>
      <c r="AC652" s="51"/>
    </row>
    <row r="653" spans="1:29" s="20" customFormat="1" ht="15.75" hidden="1" customHeight="1">
      <c r="A653" s="50">
        <v>43538</v>
      </c>
      <c r="B653" s="3">
        <v>5221</v>
      </c>
      <c r="C653" s="4" t="str">
        <f>IFERROR(VLOOKUP(B653,المنتجات!$A:$B,2,0),"")</f>
        <v/>
      </c>
      <c r="D653" s="4" t="str">
        <f>IFERROR(VLOOKUP(B653,المنتجات!$A:$C,3,0),"")</f>
        <v/>
      </c>
      <c r="E653" s="5">
        <v>24</v>
      </c>
      <c r="F653" s="4">
        <f>IFERROR(VLOOKUP(E653,العاملين!$A$1:$C$80,2,0),"")</f>
        <v>0</v>
      </c>
      <c r="G653" s="4">
        <f>IFERROR(VLOOKUP(Table1[[#This Row],[كود العامل]],العاملين!$A:$C,3,FALSE),"")</f>
        <v>0</v>
      </c>
      <c r="H653" s="5">
        <v>21</v>
      </c>
      <c r="I653" s="6" t="str">
        <f>IFERROR(VLOOKUP(Table1[[#This Row],[كود الصنف]],المنتجات!$D:$E,2,0),"")</f>
        <v/>
      </c>
      <c r="J653" s="6" t="str">
        <f>IFERROR(VLOOKUP(H653,المنتجات!$D:$G,4,0),"")</f>
        <v/>
      </c>
      <c r="K653" s="7">
        <v>3900</v>
      </c>
      <c r="L653" s="7"/>
      <c r="M653" s="8" t="e">
        <f>IF(VLOOKUP(Table1[[#This Row],[كود الصنف]],المنتجات!$D:$K,8,0)=0,"",(VLOOKUP(Table1[[#This Row],[كود الصنف]],المنتجات!$D:$K,8,0)))</f>
        <v>#N/A</v>
      </c>
      <c r="N653" s="7">
        <f>IFERROR((Table1[[#This Row],[كمية الخامات بالكيلو]]/Table1[[#This Row],[وزن القطعة]])-Table1[[#This Row],[كمية الأنتاج بالقطعة]],0)</f>
        <v>0</v>
      </c>
      <c r="O653" s="9" t="s">
        <v>51</v>
      </c>
      <c r="P653" s="26">
        <f>IFERROR(VLOOKUP(Table1[[#This Row],[كود العامل]],العاملين!$A$1:$D$100,4,0),"")</f>
        <v>0</v>
      </c>
      <c r="Q653" s="5">
        <f>IF(Table1[[#This Row],[كود العامل]]&gt;0,60,"")</f>
        <v>60</v>
      </c>
      <c r="R653" s="10"/>
      <c r="S653" s="10"/>
      <c r="T653" s="10">
        <v>10</v>
      </c>
      <c r="U653" s="10"/>
      <c r="V653" s="10">
        <f t="shared" si="10"/>
        <v>70</v>
      </c>
      <c r="W653" s="10">
        <f>IFERROR(Table1[[#This Row],[اجمالى وقت التشغيل بالدقايق]]-Table1[[#This Row],[اجمالى وقت التوقف بالدقيقة]],"0")</f>
        <v>-70</v>
      </c>
      <c r="X653" s="11">
        <f>IFERROR((Table1[[#This Row],[كمية الأنتاج بالقطعة]]*Table1[[#This Row],[الزمن المعيارى لانتاج القطعة الواحدة بالدقيقة]])/W653,0%)</f>
        <v>0</v>
      </c>
      <c r="Y653" s="12"/>
      <c r="Z653" s="4"/>
      <c r="AA653" s="13">
        <f>IFERROR(Table1[[#This Row],[كمية الأنتاج بالقطعة]]/(Table1[[#This Row],[كمية الأنتاج بالقطعة]]+Z653+Y653),"")</f>
        <v>1</v>
      </c>
      <c r="AB653" s="4"/>
      <c r="AC653" s="51"/>
    </row>
    <row r="654" spans="1:29" s="20" customFormat="1" ht="15.75" hidden="1" customHeight="1">
      <c r="A654" s="50">
        <v>43538</v>
      </c>
      <c r="B654" s="3">
        <v>5222</v>
      </c>
      <c r="C654" s="4" t="str">
        <f>IFERROR(VLOOKUP(B654,المنتجات!$A:$B,2,0),"")</f>
        <v/>
      </c>
      <c r="D654" s="4" t="str">
        <f>IFERROR(VLOOKUP(B654,المنتجات!$A:$C,3,0),"")</f>
        <v/>
      </c>
      <c r="E654" s="5">
        <v>43</v>
      </c>
      <c r="F654" s="4">
        <f>IFERROR(VLOOKUP(E654,العاملين!$A$1:$C$80,2,0),"")</f>
        <v>0</v>
      </c>
      <c r="G654" s="4">
        <f>IFERROR(VLOOKUP(Table1[[#This Row],[كود العامل]],العاملين!$A:$C,3,FALSE),"")</f>
        <v>0</v>
      </c>
      <c r="H654" s="5">
        <v>21</v>
      </c>
      <c r="I654" s="6" t="str">
        <f>IFERROR(VLOOKUP(Table1[[#This Row],[كود الصنف]],المنتجات!$D:$E,2,0),"")</f>
        <v/>
      </c>
      <c r="J654" s="6" t="str">
        <f>IFERROR(VLOOKUP(H654,المنتجات!$D:$G,4,0),"")</f>
        <v/>
      </c>
      <c r="K654" s="7">
        <v>3900</v>
      </c>
      <c r="L654" s="7"/>
      <c r="M654" s="8" t="e">
        <f>IF(VLOOKUP(Table1[[#This Row],[كود الصنف]],المنتجات!$D:$K,8,0)=0,"",(VLOOKUP(Table1[[#This Row],[كود الصنف]],المنتجات!$D:$K,8,0)))</f>
        <v>#N/A</v>
      </c>
      <c r="N654" s="7">
        <f>IFERROR((Table1[[#This Row],[كمية الخامات بالكيلو]]/Table1[[#This Row],[وزن القطعة]])-Table1[[#This Row],[كمية الأنتاج بالقطعة]],0)</f>
        <v>0</v>
      </c>
      <c r="O654" s="9" t="s">
        <v>51</v>
      </c>
      <c r="P654" s="26">
        <f>IFERROR(VLOOKUP(Table1[[#This Row],[كود العامل]],العاملين!$A$1:$D$100,4,0),"")</f>
        <v>0</v>
      </c>
      <c r="Q654" s="5">
        <f>IF(Table1[[#This Row],[كود العامل]]&gt;0,60,"")</f>
        <v>60</v>
      </c>
      <c r="R654" s="10"/>
      <c r="S654" s="10"/>
      <c r="T654" s="10">
        <v>10</v>
      </c>
      <c r="U654" s="10"/>
      <c r="V654" s="10">
        <f t="shared" si="10"/>
        <v>70</v>
      </c>
      <c r="W654" s="10">
        <f>IFERROR(Table1[[#This Row],[اجمالى وقت التشغيل بالدقايق]]-Table1[[#This Row],[اجمالى وقت التوقف بالدقيقة]],"0")</f>
        <v>-70</v>
      </c>
      <c r="X654" s="11">
        <f>IFERROR((Table1[[#This Row],[كمية الأنتاج بالقطعة]]*Table1[[#This Row],[الزمن المعيارى لانتاج القطعة الواحدة بالدقيقة]])/W654,0%)</f>
        <v>0</v>
      </c>
      <c r="Y654" s="12"/>
      <c r="Z654" s="4"/>
      <c r="AA654" s="13">
        <f>IFERROR(Table1[[#This Row],[كمية الأنتاج بالقطعة]]/(Table1[[#This Row],[كمية الأنتاج بالقطعة]]+Z654+Y654),"")</f>
        <v>1</v>
      </c>
      <c r="AB654" s="4"/>
      <c r="AC654" s="51"/>
    </row>
    <row r="655" spans="1:29" s="20" customFormat="1" ht="15.75" hidden="1" customHeight="1">
      <c r="A655" s="50">
        <v>43538</v>
      </c>
      <c r="B655" s="3">
        <v>5222</v>
      </c>
      <c r="C655" s="4" t="str">
        <f>IFERROR(VLOOKUP(B655,المنتجات!$A:$B,2,0),"")</f>
        <v/>
      </c>
      <c r="D655" s="4" t="str">
        <f>IFERROR(VLOOKUP(B655,المنتجات!$A:$C,3,0),"")</f>
        <v/>
      </c>
      <c r="E655" s="5">
        <v>6</v>
      </c>
      <c r="F655" s="4">
        <f>IFERROR(VLOOKUP(E655,العاملين!$A$1:$C$80,2,0),"")</f>
        <v>0</v>
      </c>
      <c r="G655" s="4">
        <f>IFERROR(VLOOKUP(Table1[[#This Row],[كود العامل]],العاملين!$A:$C,3,FALSE),"")</f>
        <v>0</v>
      </c>
      <c r="H655" s="5">
        <v>21</v>
      </c>
      <c r="I655" s="6" t="str">
        <f>IFERROR(VLOOKUP(Table1[[#This Row],[كود الصنف]],المنتجات!$D:$E,2,0),"")</f>
        <v/>
      </c>
      <c r="J655" s="6" t="str">
        <f>IFERROR(VLOOKUP(H655,المنتجات!$D:$G,4,0),"")</f>
        <v/>
      </c>
      <c r="K655" s="7">
        <v>3900</v>
      </c>
      <c r="L655" s="7"/>
      <c r="M655" s="8" t="e">
        <f>IF(VLOOKUP(Table1[[#This Row],[كود الصنف]],المنتجات!$D:$K,8,0)=0,"",(VLOOKUP(Table1[[#This Row],[كود الصنف]],المنتجات!$D:$K,8,0)))</f>
        <v>#N/A</v>
      </c>
      <c r="N655" s="7">
        <f>IFERROR((Table1[[#This Row],[كمية الخامات بالكيلو]]/Table1[[#This Row],[وزن القطعة]])-Table1[[#This Row],[كمية الأنتاج بالقطعة]],0)</f>
        <v>0</v>
      </c>
      <c r="O655" s="9" t="s">
        <v>51</v>
      </c>
      <c r="P655" s="26">
        <f>IFERROR(VLOOKUP(Table1[[#This Row],[كود العامل]],العاملين!$A$1:$D$100,4,0),"")</f>
        <v>0</v>
      </c>
      <c r="Q655" s="5">
        <f>IF(Table1[[#This Row],[كود العامل]]&gt;0,60,"")</f>
        <v>60</v>
      </c>
      <c r="R655" s="10"/>
      <c r="S655" s="10"/>
      <c r="T655" s="10">
        <v>10</v>
      </c>
      <c r="U655" s="10"/>
      <c r="V655" s="10">
        <f t="shared" si="10"/>
        <v>70</v>
      </c>
      <c r="W655" s="10">
        <f>IFERROR(Table1[[#This Row],[اجمالى وقت التشغيل بالدقايق]]-Table1[[#This Row],[اجمالى وقت التوقف بالدقيقة]],"0")</f>
        <v>-70</v>
      </c>
      <c r="X655" s="11">
        <f>IFERROR((Table1[[#This Row],[كمية الأنتاج بالقطعة]]*Table1[[#This Row],[الزمن المعيارى لانتاج القطعة الواحدة بالدقيقة]])/W655,0%)</f>
        <v>0</v>
      </c>
      <c r="Y655" s="12"/>
      <c r="Z655" s="4"/>
      <c r="AA655" s="13">
        <f>IFERROR(Table1[[#This Row],[كمية الأنتاج بالقطعة]]/(Table1[[#This Row],[كمية الأنتاج بالقطعة]]+Z655+Y655),"")</f>
        <v>1</v>
      </c>
      <c r="AB655" s="4"/>
      <c r="AC655" s="51"/>
    </row>
    <row r="656" spans="1:29" s="20" customFormat="1" ht="15.75" hidden="1" customHeight="1">
      <c r="A656" s="50">
        <v>43538</v>
      </c>
      <c r="B656" s="3">
        <v>5230</v>
      </c>
      <c r="C656" s="4" t="str">
        <f>IFERROR(VLOOKUP(B656,المنتجات!$A:$B,2,0),"")</f>
        <v/>
      </c>
      <c r="D656" s="4" t="str">
        <f>IFERROR(VLOOKUP(B656,المنتجات!$A:$C,3,0),"")</f>
        <v/>
      </c>
      <c r="E656" s="5">
        <v>23</v>
      </c>
      <c r="F656" s="4">
        <f>IFERROR(VLOOKUP(E656,العاملين!$A$1:$C$80,2,0),"")</f>
        <v>0</v>
      </c>
      <c r="G656" s="4">
        <f>IFERROR(VLOOKUP(Table1[[#This Row],[كود العامل]],العاملين!$A:$C,3,FALSE),"")</f>
        <v>0</v>
      </c>
      <c r="H656" s="5">
        <v>23</v>
      </c>
      <c r="I656" s="6" t="str">
        <f>IFERROR(VLOOKUP(Table1[[#This Row],[كود الصنف]],المنتجات!$D:$E,2,0),"")</f>
        <v/>
      </c>
      <c r="J656" s="6" t="str">
        <f>IFERROR(VLOOKUP(H656,المنتجات!$D:$G,4,0),"")</f>
        <v/>
      </c>
      <c r="K656" s="7">
        <v>32000</v>
      </c>
      <c r="L656" s="7"/>
      <c r="M656" s="8" t="e">
        <f>IF(VLOOKUP(Table1[[#This Row],[كود الصنف]],المنتجات!$D:$K,8,0)=0,"",(VLOOKUP(Table1[[#This Row],[كود الصنف]],المنتجات!$D:$K,8,0)))</f>
        <v>#N/A</v>
      </c>
      <c r="N656" s="7">
        <f>IFERROR((Table1[[#This Row],[كمية الخامات بالكيلو]]/Table1[[#This Row],[وزن القطعة]])-Table1[[#This Row],[كمية الأنتاج بالقطعة]],0)</f>
        <v>0</v>
      </c>
      <c r="O656" s="9" t="s">
        <v>51</v>
      </c>
      <c r="P656" s="26">
        <f>IFERROR(VLOOKUP(Table1[[#This Row],[كود العامل]],العاملين!$A$1:$D$100,4,0),"")</f>
        <v>0</v>
      </c>
      <c r="Q656" s="5">
        <f>IF(Table1[[#This Row],[كود العامل]]&gt;0,60,"")</f>
        <v>60</v>
      </c>
      <c r="R656" s="10"/>
      <c r="S656" s="10"/>
      <c r="T656" s="10"/>
      <c r="U656" s="10"/>
      <c r="V656" s="10">
        <f t="shared" si="10"/>
        <v>60</v>
      </c>
      <c r="W656" s="10">
        <f>IFERROR(Table1[[#This Row],[اجمالى وقت التشغيل بالدقايق]]-Table1[[#This Row],[اجمالى وقت التوقف بالدقيقة]],"0")</f>
        <v>-60</v>
      </c>
      <c r="X656" s="11">
        <f>IFERROR((Table1[[#This Row],[كمية الأنتاج بالقطعة]]*Table1[[#This Row],[الزمن المعيارى لانتاج القطعة الواحدة بالدقيقة]])/W656,0%)</f>
        <v>0</v>
      </c>
      <c r="Y656" s="12"/>
      <c r="Z656" s="4"/>
      <c r="AA656" s="13">
        <f>IFERROR(Table1[[#This Row],[كمية الأنتاج بالقطعة]]/(Table1[[#This Row],[كمية الأنتاج بالقطعة]]+Z656+Y656),"")</f>
        <v>1</v>
      </c>
      <c r="AB656" s="4"/>
      <c r="AC656" s="51"/>
    </row>
    <row r="657" spans="1:29" s="20" customFormat="1" ht="15.75" hidden="1" customHeight="1">
      <c r="A657" s="50">
        <v>43538</v>
      </c>
      <c r="B657" s="3">
        <v>5230</v>
      </c>
      <c r="C657" s="4" t="str">
        <f>IFERROR(VLOOKUP(B657,المنتجات!$A:$B,2,0),"")</f>
        <v/>
      </c>
      <c r="D657" s="4" t="str">
        <f>IFERROR(VLOOKUP(B657,المنتجات!$A:$C,3,0),"")</f>
        <v/>
      </c>
      <c r="E657" s="5">
        <v>29</v>
      </c>
      <c r="F657" s="4">
        <f>IFERROR(VLOOKUP(E657,العاملين!$A$1:$C$80,2,0),"")</f>
        <v>0</v>
      </c>
      <c r="G657" s="4">
        <f>IFERROR(VLOOKUP(Table1[[#This Row],[كود العامل]],العاملين!$A:$C,3,FALSE),"")</f>
        <v>0</v>
      </c>
      <c r="H657" s="5">
        <v>23</v>
      </c>
      <c r="I657" s="6" t="str">
        <f>IFERROR(VLOOKUP(Table1[[#This Row],[كود الصنف]],المنتجات!$D:$E,2,0),"")</f>
        <v/>
      </c>
      <c r="J657" s="6" t="str">
        <f>IFERROR(VLOOKUP(H657,المنتجات!$D:$G,4,0),"")</f>
        <v/>
      </c>
      <c r="K657" s="7">
        <v>32000</v>
      </c>
      <c r="L657" s="7"/>
      <c r="M657" s="8" t="e">
        <f>IF(VLOOKUP(Table1[[#This Row],[كود الصنف]],المنتجات!$D:$K,8,0)=0,"",(VLOOKUP(Table1[[#This Row],[كود الصنف]],المنتجات!$D:$K,8,0)))</f>
        <v>#N/A</v>
      </c>
      <c r="N657" s="7">
        <f>IFERROR((Table1[[#This Row],[كمية الخامات بالكيلو]]/Table1[[#This Row],[وزن القطعة]])-Table1[[#This Row],[كمية الأنتاج بالقطعة]],0)</f>
        <v>0</v>
      </c>
      <c r="O657" s="9" t="s">
        <v>51</v>
      </c>
      <c r="P657" s="26">
        <f>IFERROR(VLOOKUP(Table1[[#This Row],[كود العامل]],العاملين!$A$1:$D$100,4,0),"")</f>
        <v>0</v>
      </c>
      <c r="Q657" s="5">
        <f>IF(Table1[[#This Row],[كود العامل]]&gt;0,60,"")</f>
        <v>60</v>
      </c>
      <c r="R657" s="10"/>
      <c r="S657" s="10"/>
      <c r="T657" s="10"/>
      <c r="U657" s="10"/>
      <c r="V657" s="10">
        <f t="shared" si="10"/>
        <v>60</v>
      </c>
      <c r="W657" s="10">
        <f>IFERROR(Table1[[#This Row],[اجمالى وقت التشغيل بالدقايق]]-Table1[[#This Row],[اجمالى وقت التوقف بالدقيقة]],"0")</f>
        <v>-60</v>
      </c>
      <c r="X657" s="11">
        <f>IFERROR((Table1[[#This Row],[كمية الأنتاج بالقطعة]]*Table1[[#This Row],[الزمن المعيارى لانتاج القطعة الواحدة بالدقيقة]])/W657,0%)</f>
        <v>0</v>
      </c>
      <c r="Y657" s="12"/>
      <c r="Z657" s="4"/>
      <c r="AA657" s="13">
        <f>IFERROR(Table1[[#This Row],[كمية الأنتاج بالقطعة]]/(Table1[[#This Row],[كمية الأنتاج بالقطعة]]+Z657+Y657),"")</f>
        <v>1</v>
      </c>
      <c r="AB657" s="4"/>
      <c r="AC657" s="51"/>
    </row>
    <row r="658" spans="1:29" s="20" customFormat="1" ht="15.75" hidden="1" customHeight="1">
      <c r="A658" s="50">
        <v>43538</v>
      </c>
      <c r="B658" s="3">
        <v>5231</v>
      </c>
      <c r="C658" s="4" t="str">
        <f>IFERROR(VLOOKUP(B658,المنتجات!$A:$B,2,0),"")</f>
        <v/>
      </c>
      <c r="D658" s="4" t="str">
        <f>IFERROR(VLOOKUP(B658,المنتجات!$A:$C,3,0),"")</f>
        <v/>
      </c>
      <c r="E658" s="5">
        <v>26</v>
      </c>
      <c r="F658" s="4">
        <f>IFERROR(VLOOKUP(E658,العاملين!$A$1:$C$80,2,0),"")</f>
        <v>0</v>
      </c>
      <c r="G658" s="4">
        <f>IFERROR(VLOOKUP(Table1[[#This Row],[كود العامل]],العاملين!$A:$C,3,FALSE),"")</f>
        <v>0</v>
      </c>
      <c r="H658" s="5">
        <v>34</v>
      </c>
      <c r="I658" s="6" t="str">
        <f>IFERROR(VLOOKUP(Table1[[#This Row],[كود الصنف]],المنتجات!$D:$E,2,0),"")</f>
        <v/>
      </c>
      <c r="J658" s="6" t="str">
        <f>IFERROR(VLOOKUP(H658,المنتجات!$D:$G,4,0),"")</f>
        <v/>
      </c>
      <c r="K658" s="7">
        <v>27000</v>
      </c>
      <c r="L658" s="7"/>
      <c r="M658" s="8" t="e">
        <f>IF(VLOOKUP(Table1[[#This Row],[كود الصنف]],المنتجات!$D:$K,8,0)=0,"",(VLOOKUP(Table1[[#This Row],[كود الصنف]],المنتجات!$D:$K,8,0)))</f>
        <v>#N/A</v>
      </c>
      <c r="N658" s="7">
        <f>IFERROR((Table1[[#This Row],[كمية الخامات بالكيلو]]/Table1[[#This Row],[وزن القطعة]])-Table1[[#This Row],[كمية الأنتاج بالقطعة]],0)</f>
        <v>0</v>
      </c>
      <c r="O658" s="9" t="s">
        <v>51</v>
      </c>
      <c r="P658" s="26">
        <f>IFERROR(VLOOKUP(Table1[[#This Row],[كود العامل]],العاملين!$A$1:$D$100,4,0),"")</f>
        <v>0</v>
      </c>
      <c r="Q658" s="5">
        <f>IF(Table1[[#This Row],[كود العامل]]&gt;0,60,"")</f>
        <v>60</v>
      </c>
      <c r="R658" s="10"/>
      <c r="S658" s="10">
        <v>10</v>
      </c>
      <c r="T658" s="10">
        <v>10</v>
      </c>
      <c r="U658" s="10"/>
      <c r="V658" s="10">
        <f t="shared" si="10"/>
        <v>80</v>
      </c>
      <c r="W658" s="10">
        <f>IFERROR(Table1[[#This Row],[اجمالى وقت التشغيل بالدقايق]]-Table1[[#This Row],[اجمالى وقت التوقف بالدقيقة]],"0")</f>
        <v>-80</v>
      </c>
      <c r="X658" s="11">
        <f>IFERROR((Table1[[#This Row],[كمية الأنتاج بالقطعة]]*Table1[[#This Row],[الزمن المعيارى لانتاج القطعة الواحدة بالدقيقة]])/W658,0%)</f>
        <v>0</v>
      </c>
      <c r="Y658" s="12"/>
      <c r="Z658" s="4"/>
      <c r="AA658" s="13">
        <f>IFERROR(Table1[[#This Row],[كمية الأنتاج بالقطعة]]/(Table1[[#This Row],[كمية الأنتاج بالقطعة]]+Z658+Y658),"")</f>
        <v>1</v>
      </c>
      <c r="AB658" s="4"/>
      <c r="AC658" s="51"/>
    </row>
    <row r="659" spans="1:29" s="20" customFormat="1" ht="15.75" hidden="1" customHeight="1">
      <c r="A659" s="50">
        <v>43538</v>
      </c>
      <c r="B659" s="3">
        <v>5231</v>
      </c>
      <c r="C659" s="4" t="str">
        <f>IFERROR(VLOOKUP(B659,المنتجات!$A:$B,2,0),"")</f>
        <v/>
      </c>
      <c r="D659" s="4" t="str">
        <f>IFERROR(VLOOKUP(B659,المنتجات!$A:$C,3,0),"")</f>
        <v/>
      </c>
      <c r="E659" s="5">
        <v>45</v>
      </c>
      <c r="F659" s="4">
        <f>IFERROR(VLOOKUP(E659,العاملين!$A$1:$C$80,2,0),"")</f>
        <v>0</v>
      </c>
      <c r="G659" s="4">
        <f>IFERROR(VLOOKUP(Table1[[#This Row],[كود العامل]],العاملين!$A:$C,3,FALSE),"")</f>
        <v>0</v>
      </c>
      <c r="H659" s="5">
        <v>34</v>
      </c>
      <c r="I659" s="6" t="str">
        <f>IFERROR(VLOOKUP(Table1[[#This Row],[كود الصنف]],المنتجات!$D:$E,2,0),"")</f>
        <v/>
      </c>
      <c r="J659" s="6" t="str">
        <f>IFERROR(VLOOKUP(H659,المنتجات!$D:$G,4,0),"")</f>
        <v/>
      </c>
      <c r="K659" s="7">
        <v>27000</v>
      </c>
      <c r="L659" s="7"/>
      <c r="M659" s="8" t="e">
        <f>IF(VLOOKUP(Table1[[#This Row],[كود الصنف]],المنتجات!$D:$K,8,0)=0,"",(VLOOKUP(Table1[[#This Row],[كود الصنف]],المنتجات!$D:$K,8,0)))</f>
        <v>#N/A</v>
      </c>
      <c r="N659" s="7">
        <f>IFERROR((Table1[[#This Row],[كمية الخامات بالكيلو]]/Table1[[#This Row],[وزن القطعة]])-Table1[[#This Row],[كمية الأنتاج بالقطعة]],0)</f>
        <v>0</v>
      </c>
      <c r="O659" s="9" t="s">
        <v>51</v>
      </c>
      <c r="P659" s="26">
        <f>IFERROR(VLOOKUP(Table1[[#This Row],[كود العامل]],العاملين!$A$1:$D$100,4,0),"")</f>
        <v>0</v>
      </c>
      <c r="Q659" s="5">
        <f>IF(Table1[[#This Row],[كود العامل]]&gt;0,60,"")</f>
        <v>60</v>
      </c>
      <c r="R659" s="10"/>
      <c r="S659" s="10">
        <v>10</v>
      </c>
      <c r="T659" s="10">
        <v>10</v>
      </c>
      <c r="U659" s="10"/>
      <c r="V659" s="10">
        <f t="shared" si="10"/>
        <v>80</v>
      </c>
      <c r="W659" s="10">
        <f>IFERROR(Table1[[#This Row],[اجمالى وقت التشغيل بالدقايق]]-Table1[[#This Row],[اجمالى وقت التوقف بالدقيقة]],"0")</f>
        <v>-80</v>
      </c>
      <c r="X659" s="11">
        <f>IFERROR((Table1[[#This Row],[كمية الأنتاج بالقطعة]]*Table1[[#This Row],[الزمن المعيارى لانتاج القطعة الواحدة بالدقيقة]])/W659,0%)</f>
        <v>0</v>
      </c>
      <c r="Y659" s="12"/>
      <c r="Z659" s="4"/>
      <c r="AA659" s="13">
        <f>IFERROR(Table1[[#This Row],[كمية الأنتاج بالقطعة]]/(Table1[[#This Row],[كمية الأنتاج بالقطعة]]+Z659+Y659),"")</f>
        <v>1</v>
      </c>
      <c r="AB659" s="4"/>
      <c r="AC659" s="51"/>
    </row>
    <row r="660" spans="1:29" s="20" customFormat="1" ht="15.75" hidden="1" customHeight="1">
      <c r="A660" s="50">
        <v>43538</v>
      </c>
      <c r="B660" s="3">
        <v>5231</v>
      </c>
      <c r="C660" s="4" t="str">
        <f>IFERROR(VLOOKUP(B660,المنتجات!$A:$B,2,0),"")</f>
        <v/>
      </c>
      <c r="D660" s="4" t="str">
        <f>IFERROR(VLOOKUP(B660,المنتجات!$A:$C,3,0),"")</f>
        <v/>
      </c>
      <c r="E660" s="5">
        <v>37</v>
      </c>
      <c r="F660" s="4">
        <f>IFERROR(VLOOKUP(E660,العاملين!$A$1:$C$80,2,0),"")</f>
        <v>0</v>
      </c>
      <c r="G660" s="4">
        <f>IFERROR(VLOOKUP(Table1[[#This Row],[كود العامل]],العاملين!$A:$C,3,FALSE),"")</f>
        <v>0</v>
      </c>
      <c r="H660" s="5">
        <v>34</v>
      </c>
      <c r="I660" s="6" t="str">
        <f>IFERROR(VLOOKUP(Table1[[#This Row],[كود الصنف]],المنتجات!$D:$E,2,0),"")</f>
        <v/>
      </c>
      <c r="J660" s="6" t="str">
        <f>IFERROR(VLOOKUP(H660,المنتجات!$D:$G,4,0),"")</f>
        <v/>
      </c>
      <c r="K660" s="7">
        <v>27000</v>
      </c>
      <c r="L660" s="7"/>
      <c r="M660" s="8" t="e">
        <f>IF(VLOOKUP(Table1[[#This Row],[كود الصنف]],المنتجات!$D:$K,8,0)=0,"",(VLOOKUP(Table1[[#This Row],[كود الصنف]],المنتجات!$D:$K,8,0)))</f>
        <v>#N/A</v>
      </c>
      <c r="N660" s="7">
        <f>IFERROR((Table1[[#This Row],[كمية الخامات بالكيلو]]/Table1[[#This Row],[وزن القطعة]])-Table1[[#This Row],[كمية الأنتاج بالقطعة]],0)</f>
        <v>0</v>
      </c>
      <c r="O660" s="9" t="s">
        <v>51</v>
      </c>
      <c r="P660" s="26">
        <f>IFERROR(VLOOKUP(Table1[[#This Row],[كود العامل]],العاملين!$A$1:$D$100,4,0),"")</f>
        <v>0</v>
      </c>
      <c r="Q660" s="5">
        <f>IF(Table1[[#This Row],[كود العامل]]&gt;0,60,"")</f>
        <v>60</v>
      </c>
      <c r="R660" s="10"/>
      <c r="S660" s="10">
        <v>10</v>
      </c>
      <c r="T660" s="10">
        <v>10</v>
      </c>
      <c r="U660" s="10"/>
      <c r="V660" s="10">
        <f t="shared" si="10"/>
        <v>80</v>
      </c>
      <c r="W660" s="10">
        <f>IFERROR(Table1[[#This Row],[اجمالى وقت التشغيل بالدقايق]]-Table1[[#This Row],[اجمالى وقت التوقف بالدقيقة]],"0")</f>
        <v>-80</v>
      </c>
      <c r="X660" s="11">
        <f>IFERROR((Table1[[#This Row],[كمية الأنتاج بالقطعة]]*Table1[[#This Row],[الزمن المعيارى لانتاج القطعة الواحدة بالدقيقة]])/W660,0%)</f>
        <v>0</v>
      </c>
      <c r="Y660" s="12"/>
      <c r="Z660" s="4"/>
      <c r="AA660" s="13">
        <f>IFERROR(Table1[[#This Row],[كمية الأنتاج بالقطعة]]/(Table1[[#This Row],[كمية الأنتاج بالقطعة]]+Z660+Y660),"")</f>
        <v>1</v>
      </c>
      <c r="AB660" s="4"/>
      <c r="AC660" s="51"/>
    </row>
    <row r="661" spans="1:29" s="20" customFormat="1" ht="15.75" hidden="1" customHeight="1">
      <c r="A661" s="50">
        <v>43538</v>
      </c>
      <c r="B661" s="3">
        <v>5260</v>
      </c>
      <c r="C661" s="4" t="str">
        <f>IFERROR(VLOOKUP(B661,المنتجات!$A:$B,2,0),"")</f>
        <v/>
      </c>
      <c r="D661" s="4" t="str">
        <f>IFERROR(VLOOKUP(B661,المنتجات!$A:$C,3,0),"")</f>
        <v/>
      </c>
      <c r="E661" s="5">
        <v>38</v>
      </c>
      <c r="F661" s="4">
        <f>IFERROR(VLOOKUP(E661,العاملين!$A$1:$C$80,2,0),"")</f>
        <v>0</v>
      </c>
      <c r="G661" s="4">
        <f>IFERROR(VLOOKUP(Table1[[#This Row],[كود العامل]],العاملين!$A:$C,3,FALSE),"")</f>
        <v>0</v>
      </c>
      <c r="H661" s="5">
        <v>46</v>
      </c>
      <c r="I661" s="6" t="str">
        <f>IFERROR(VLOOKUP(Table1[[#This Row],[كود الصنف]],المنتجات!$D:$E,2,0),"")</f>
        <v/>
      </c>
      <c r="J661" s="6" t="str">
        <f>IFERROR(VLOOKUP(H661,المنتجات!$D:$G,4,0),"")</f>
        <v/>
      </c>
      <c r="K661" s="7">
        <v>8500</v>
      </c>
      <c r="L661" s="7"/>
      <c r="M661" s="8" t="e">
        <f>IF(VLOOKUP(Table1[[#This Row],[كود الصنف]],المنتجات!$D:$K,8,0)=0,"",(VLOOKUP(Table1[[#This Row],[كود الصنف]],المنتجات!$D:$K,8,0)))</f>
        <v>#N/A</v>
      </c>
      <c r="N661" s="7">
        <f>IFERROR((Table1[[#This Row],[كمية الخامات بالكيلو]]/Table1[[#This Row],[وزن القطعة]])-Table1[[#This Row],[كمية الأنتاج بالقطعة]],0)</f>
        <v>0</v>
      </c>
      <c r="O661" s="9" t="s">
        <v>51</v>
      </c>
      <c r="P661" s="26">
        <f>IFERROR(VLOOKUP(Table1[[#This Row],[كود العامل]],العاملين!$A$1:$D$100,4,0),"")</f>
        <v>0</v>
      </c>
      <c r="Q661" s="5">
        <f>IF(Table1[[#This Row],[كود العامل]]&gt;0,60,"")</f>
        <v>60</v>
      </c>
      <c r="R661" s="10"/>
      <c r="S661" s="10"/>
      <c r="T661" s="10">
        <v>15</v>
      </c>
      <c r="U661" s="10"/>
      <c r="V661" s="10">
        <f t="shared" si="10"/>
        <v>75</v>
      </c>
      <c r="W661" s="10">
        <f>IFERROR(Table1[[#This Row],[اجمالى وقت التشغيل بالدقايق]]-Table1[[#This Row],[اجمالى وقت التوقف بالدقيقة]],"0")</f>
        <v>-75</v>
      </c>
      <c r="X661" s="11">
        <f>IFERROR((Table1[[#This Row],[كمية الأنتاج بالقطعة]]*Table1[[#This Row],[الزمن المعيارى لانتاج القطعة الواحدة بالدقيقة]])/W661,0%)</f>
        <v>0</v>
      </c>
      <c r="Y661" s="12"/>
      <c r="Z661" s="4"/>
      <c r="AA661" s="13">
        <f>IFERROR(Table1[[#This Row],[كمية الأنتاج بالقطعة]]/(Table1[[#This Row],[كمية الأنتاج بالقطعة]]+Z661+Y661),"")</f>
        <v>1</v>
      </c>
      <c r="AB661" s="4"/>
      <c r="AC661" s="51"/>
    </row>
    <row r="662" spans="1:29" s="20" customFormat="1" ht="15.75" hidden="1" customHeight="1">
      <c r="A662" s="50">
        <v>43538</v>
      </c>
      <c r="B662" s="3">
        <v>5260</v>
      </c>
      <c r="C662" s="4" t="str">
        <f>IFERROR(VLOOKUP(B662,المنتجات!$A:$B,2,0),"")</f>
        <v/>
      </c>
      <c r="D662" s="4" t="str">
        <f>IFERROR(VLOOKUP(B662,المنتجات!$A:$C,3,0),"")</f>
        <v/>
      </c>
      <c r="E662" s="5">
        <v>25</v>
      </c>
      <c r="F662" s="4">
        <f>IFERROR(VLOOKUP(E662,العاملين!$A$1:$C$80,2,0),"")</f>
        <v>0</v>
      </c>
      <c r="G662" s="4">
        <f>IFERROR(VLOOKUP(Table1[[#This Row],[كود العامل]],العاملين!$A:$C,3,FALSE),"")</f>
        <v>0</v>
      </c>
      <c r="H662" s="5">
        <v>46</v>
      </c>
      <c r="I662" s="6" t="str">
        <f>IFERROR(VLOOKUP(Table1[[#This Row],[كود الصنف]],المنتجات!$D:$E,2,0),"")</f>
        <v/>
      </c>
      <c r="J662" s="6" t="str">
        <f>IFERROR(VLOOKUP(H662,المنتجات!$D:$G,4,0),"")</f>
        <v/>
      </c>
      <c r="K662" s="7">
        <v>8500</v>
      </c>
      <c r="L662" s="7"/>
      <c r="M662" s="8" t="e">
        <f>IF(VLOOKUP(Table1[[#This Row],[كود الصنف]],المنتجات!$D:$K,8,0)=0,"",(VLOOKUP(Table1[[#This Row],[كود الصنف]],المنتجات!$D:$K,8,0)))</f>
        <v>#N/A</v>
      </c>
      <c r="N662" s="7">
        <f>IFERROR((Table1[[#This Row],[كمية الخامات بالكيلو]]/Table1[[#This Row],[وزن القطعة]])-Table1[[#This Row],[كمية الأنتاج بالقطعة]],0)</f>
        <v>0</v>
      </c>
      <c r="O662" s="9" t="s">
        <v>51</v>
      </c>
      <c r="P662" s="26">
        <f>IFERROR(VLOOKUP(Table1[[#This Row],[كود العامل]],العاملين!$A$1:$D$100,4,0),"")</f>
        <v>0</v>
      </c>
      <c r="Q662" s="5">
        <f>IF(Table1[[#This Row],[كود العامل]]&gt;0,60,"")</f>
        <v>60</v>
      </c>
      <c r="R662" s="10"/>
      <c r="S662" s="10"/>
      <c r="T662" s="10">
        <v>10</v>
      </c>
      <c r="U662" s="10"/>
      <c r="V662" s="10">
        <f t="shared" si="10"/>
        <v>70</v>
      </c>
      <c r="W662" s="10">
        <f>IFERROR(Table1[[#This Row],[اجمالى وقت التشغيل بالدقايق]]-Table1[[#This Row],[اجمالى وقت التوقف بالدقيقة]],"0")</f>
        <v>-70</v>
      </c>
      <c r="X662" s="11">
        <f>IFERROR((Table1[[#This Row],[كمية الأنتاج بالقطعة]]*Table1[[#This Row],[الزمن المعيارى لانتاج القطعة الواحدة بالدقيقة]])/W662,0%)</f>
        <v>0</v>
      </c>
      <c r="Y662" s="12"/>
      <c r="Z662" s="4"/>
      <c r="AA662" s="13">
        <f>IFERROR(Table1[[#This Row],[كمية الأنتاج بالقطعة]]/(Table1[[#This Row],[كمية الأنتاج بالقطعة]]+Z662+Y662),"")</f>
        <v>1</v>
      </c>
      <c r="AB662" s="4"/>
      <c r="AC662" s="51"/>
    </row>
    <row r="663" spans="1:29" s="20" customFormat="1" ht="15.75" hidden="1" customHeight="1">
      <c r="A663" s="50">
        <v>43538</v>
      </c>
      <c r="B663" s="3">
        <v>5261</v>
      </c>
      <c r="C663" s="4" t="str">
        <f>IFERROR(VLOOKUP(B663,المنتجات!$A:$B,2,0),"")</f>
        <v/>
      </c>
      <c r="D663" s="4" t="str">
        <f>IFERROR(VLOOKUP(B663,المنتجات!$A:$C,3,0),"")</f>
        <v/>
      </c>
      <c r="E663" s="5">
        <v>33</v>
      </c>
      <c r="F663" s="4">
        <f>IFERROR(VLOOKUP(E663,العاملين!$A$1:$C$80,2,0),"")</f>
        <v>0</v>
      </c>
      <c r="G663" s="4">
        <f>IFERROR(VLOOKUP(Table1[[#This Row],[كود العامل]],العاملين!$A:$C,3,FALSE),"")</f>
        <v>0</v>
      </c>
      <c r="H663" s="5">
        <v>41</v>
      </c>
      <c r="I663" s="6" t="str">
        <f>IFERROR(VLOOKUP(Table1[[#This Row],[كود الصنف]],المنتجات!$D:$E,2,0),"")</f>
        <v/>
      </c>
      <c r="J663" s="6" t="str">
        <f>IFERROR(VLOOKUP(H663,المنتجات!$D:$G,4,0),"")</f>
        <v/>
      </c>
      <c r="K663" s="7">
        <v>4180</v>
      </c>
      <c r="L663" s="7"/>
      <c r="M663" s="8" t="e">
        <f>IF(VLOOKUP(Table1[[#This Row],[كود الصنف]],المنتجات!$D:$K,8,0)=0,"",(VLOOKUP(Table1[[#This Row],[كود الصنف]],المنتجات!$D:$K,8,0)))</f>
        <v>#N/A</v>
      </c>
      <c r="N663" s="7">
        <f>IFERROR((Table1[[#This Row],[كمية الخامات بالكيلو]]/Table1[[#This Row],[وزن القطعة]])-Table1[[#This Row],[كمية الأنتاج بالقطعة]],0)</f>
        <v>0</v>
      </c>
      <c r="O663" s="9" t="s">
        <v>51</v>
      </c>
      <c r="P663" s="26">
        <f>IFERROR(VLOOKUP(Table1[[#This Row],[كود العامل]],العاملين!$A$1:$D$100,4,0),"")</f>
        <v>0</v>
      </c>
      <c r="Q663" s="5">
        <f>IF(Table1[[#This Row],[كود العامل]]&gt;0,60,"")</f>
        <v>60</v>
      </c>
      <c r="R663" s="10"/>
      <c r="S663" s="10"/>
      <c r="T663" s="10"/>
      <c r="U663" s="10"/>
      <c r="V663" s="10">
        <f t="shared" si="10"/>
        <v>60</v>
      </c>
      <c r="W663" s="10">
        <f>IFERROR(Table1[[#This Row],[اجمالى وقت التشغيل بالدقايق]]-Table1[[#This Row],[اجمالى وقت التوقف بالدقيقة]],"0")</f>
        <v>-60</v>
      </c>
      <c r="X663" s="11">
        <f>IFERROR((Table1[[#This Row],[كمية الأنتاج بالقطعة]]*Table1[[#This Row],[الزمن المعيارى لانتاج القطعة الواحدة بالدقيقة]])/W663,0%)</f>
        <v>0</v>
      </c>
      <c r="Y663" s="12"/>
      <c r="Z663" s="4"/>
      <c r="AA663" s="13">
        <f>IFERROR(Table1[[#This Row],[كمية الأنتاج بالقطعة]]/(Table1[[#This Row],[كمية الأنتاج بالقطعة]]+Z663+Y663),"")</f>
        <v>1</v>
      </c>
      <c r="AB663" s="4"/>
      <c r="AC663" s="51"/>
    </row>
    <row r="664" spans="1:29" s="20" customFormat="1" ht="15.75" hidden="1" customHeight="1">
      <c r="A664" s="50">
        <v>43538</v>
      </c>
      <c r="B664" s="3">
        <v>5261</v>
      </c>
      <c r="C664" s="4" t="str">
        <f>IFERROR(VLOOKUP(B664,المنتجات!$A:$B,2,0),"")</f>
        <v/>
      </c>
      <c r="D664" s="4" t="str">
        <f>IFERROR(VLOOKUP(B664,المنتجات!$A:$C,3,0),"")</f>
        <v/>
      </c>
      <c r="E664" s="5">
        <v>19</v>
      </c>
      <c r="F664" s="4">
        <f>IFERROR(VLOOKUP(E664,العاملين!$A$1:$C$80,2,0),"")</f>
        <v>0</v>
      </c>
      <c r="G664" s="4">
        <f>IFERROR(VLOOKUP(Table1[[#This Row],[كود العامل]],العاملين!$A:$C,3,FALSE),"")</f>
        <v>0</v>
      </c>
      <c r="H664" s="5">
        <v>41</v>
      </c>
      <c r="I664" s="6" t="str">
        <f>IFERROR(VLOOKUP(Table1[[#This Row],[كود الصنف]],المنتجات!$D:$E,2,0),"")</f>
        <v/>
      </c>
      <c r="J664" s="6" t="str">
        <f>IFERROR(VLOOKUP(H664,المنتجات!$D:$G,4,0),"")</f>
        <v/>
      </c>
      <c r="K664" s="7">
        <v>4180</v>
      </c>
      <c r="L664" s="7"/>
      <c r="M664" s="8" t="e">
        <f>IF(VLOOKUP(Table1[[#This Row],[كود الصنف]],المنتجات!$D:$K,8,0)=0,"",(VLOOKUP(Table1[[#This Row],[كود الصنف]],المنتجات!$D:$K,8,0)))</f>
        <v>#N/A</v>
      </c>
      <c r="N664" s="7">
        <f>IFERROR((Table1[[#This Row],[كمية الخامات بالكيلو]]/Table1[[#This Row],[وزن القطعة]])-Table1[[#This Row],[كمية الأنتاج بالقطعة]],0)</f>
        <v>0</v>
      </c>
      <c r="O664" s="9" t="s">
        <v>51</v>
      </c>
      <c r="P664" s="26">
        <f>IFERROR(VLOOKUP(Table1[[#This Row],[كود العامل]],العاملين!$A$1:$D$100,4,0),"")</f>
        <v>0</v>
      </c>
      <c r="Q664" s="5">
        <f>IF(Table1[[#This Row],[كود العامل]]&gt;0,60,"")</f>
        <v>60</v>
      </c>
      <c r="R664" s="10"/>
      <c r="S664" s="10"/>
      <c r="T664" s="10"/>
      <c r="U664" s="10"/>
      <c r="V664" s="10">
        <f t="shared" si="10"/>
        <v>60</v>
      </c>
      <c r="W664" s="10">
        <f>IFERROR(Table1[[#This Row],[اجمالى وقت التشغيل بالدقايق]]-Table1[[#This Row],[اجمالى وقت التوقف بالدقيقة]],"0")</f>
        <v>-60</v>
      </c>
      <c r="X664" s="11">
        <f>IFERROR((Table1[[#This Row],[كمية الأنتاج بالقطعة]]*Table1[[#This Row],[الزمن المعيارى لانتاج القطعة الواحدة بالدقيقة]])/W664,0%)</f>
        <v>0</v>
      </c>
      <c r="Y664" s="12"/>
      <c r="Z664" s="4"/>
      <c r="AA664" s="13">
        <f>IFERROR(Table1[[#This Row],[كمية الأنتاج بالقطعة]]/(Table1[[#This Row],[كمية الأنتاج بالقطعة]]+Z664+Y664),"")</f>
        <v>1</v>
      </c>
      <c r="AB664" s="4"/>
      <c r="AC664" s="51"/>
    </row>
    <row r="665" spans="1:29" s="20" customFormat="1" ht="15.75" customHeight="1">
      <c r="A665" s="50">
        <v>43538</v>
      </c>
      <c r="B665" s="3">
        <v>5270</v>
      </c>
      <c r="C665" s="4" t="str">
        <f>IFERROR(VLOOKUP(B665,المنتجات!$A:$B,2,0),"")</f>
        <v/>
      </c>
      <c r="D665" s="4" t="str">
        <f>IFERROR(VLOOKUP(B665,المنتجات!$A:$C,3,0),"")</f>
        <v/>
      </c>
      <c r="E665" s="5">
        <v>30</v>
      </c>
      <c r="F665" s="4">
        <f>IFERROR(VLOOKUP(E665,العاملين!$A$1:$C$80,2,0),"")</f>
        <v>0</v>
      </c>
      <c r="G665" s="4">
        <f>IFERROR(VLOOKUP(Table1[[#This Row],[كود العامل]],العاملين!$A:$C,3,FALSE),"")</f>
        <v>0</v>
      </c>
      <c r="H665" s="5">
        <v>53</v>
      </c>
      <c r="I665" s="6" t="str">
        <f>IFERROR(VLOOKUP(Table1[[#This Row],[كود الصنف]],المنتجات!$D:$E,2,0),"")</f>
        <v/>
      </c>
      <c r="J665" s="6" t="str">
        <f>IFERROR(VLOOKUP(H665,المنتجات!$D:$G,4,0),"")</f>
        <v/>
      </c>
      <c r="K665" s="7">
        <v>135</v>
      </c>
      <c r="L665" s="7"/>
      <c r="M665" s="8" t="e">
        <f>IF(VLOOKUP(Table1[[#This Row],[كود الصنف]],المنتجات!$D:$K,8,0)=0,"",(VLOOKUP(Table1[[#This Row],[كود الصنف]],المنتجات!$D:$K,8,0)))</f>
        <v>#N/A</v>
      </c>
      <c r="N665" s="7">
        <f>IFERROR((Table1[[#This Row],[كمية الخامات بالكيلو]]/Table1[[#This Row],[وزن القطعة]])-Table1[[#This Row],[كمية الأنتاج بالقطعة]],0)</f>
        <v>0</v>
      </c>
      <c r="O665" s="9" t="s">
        <v>51</v>
      </c>
      <c r="P665" s="3">
        <v>200</v>
      </c>
      <c r="Q665" s="5">
        <v>20</v>
      </c>
      <c r="R665" s="10"/>
      <c r="S665" s="10"/>
      <c r="T665" s="10"/>
      <c r="U665" s="10"/>
      <c r="V665" s="10">
        <f t="shared" si="10"/>
        <v>20</v>
      </c>
      <c r="W665" s="10">
        <f>IFERROR(Table1[[#This Row],[اجمالى وقت التشغيل بالدقايق]]-Table1[[#This Row],[اجمالى وقت التوقف بالدقيقة]],"0")</f>
        <v>180</v>
      </c>
      <c r="X665" s="11">
        <f>IFERROR((Table1[[#This Row],[كمية الأنتاج بالقطعة]]*Table1[[#This Row],[الزمن المعيارى لانتاج القطعة الواحدة بالدقيقة]])/W665,0%)</f>
        <v>0</v>
      </c>
      <c r="Y665" s="12"/>
      <c r="Z665" s="4"/>
      <c r="AA665" s="13">
        <f>IFERROR(Table1[[#This Row],[كمية الأنتاج بالقطعة]]/(Table1[[#This Row],[كمية الأنتاج بالقطعة]]+Z665+Y665),"")</f>
        <v>1</v>
      </c>
      <c r="AB665" s="4"/>
      <c r="AC665" s="51"/>
    </row>
    <row r="666" spans="1:29" s="20" customFormat="1" ht="15.75" customHeight="1">
      <c r="A666" s="50">
        <v>43538</v>
      </c>
      <c r="B666" s="3">
        <v>5270</v>
      </c>
      <c r="C666" s="4" t="str">
        <f>IFERROR(VLOOKUP(B666,المنتجات!$A:$B,2,0),"")</f>
        <v/>
      </c>
      <c r="D666" s="4" t="str">
        <f>IFERROR(VLOOKUP(B666,المنتجات!$A:$C,3,0),"")</f>
        <v/>
      </c>
      <c r="E666" s="5">
        <v>30</v>
      </c>
      <c r="F666" s="4">
        <f>IFERROR(VLOOKUP(E666,العاملين!$A$1:$C$80,2,0),"")</f>
        <v>0</v>
      </c>
      <c r="G666" s="4">
        <f>IFERROR(VLOOKUP(Table1[[#This Row],[كود العامل]],العاملين!$A:$C,3,FALSE),"")</f>
        <v>0</v>
      </c>
      <c r="H666" s="5">
        <v>52</v>
      </c>
      <c r="I666" s="6" t="str">
        <f>IFERROR(VLOOKUP(Table1[[#This Row],[كود الصنف]],المنتجات!$D:$E,2,0),"")</f>
        <v/>
      </c>
      <c r="J666" s="6" t="str">
        <f>IFERROR(VLOOKUP(H666,المنتجات!$D:$G,4,0),"")</f>
        <v/>
      </c>
      <c r="K666" s="7">
        <v>34</v>
      </c>
      <c r="L666" s="7"/>
      <c r="M666" s="8" t="e">
        <f>IF(VLOOKUP(Table1[[#This Row],[كود الصنف]],المنتجات!$D:$K,8,0)=0,"",(VLOOKUP(Table1[[#This Row],[كود الصنف]],المنتجات!$D:$K,8,0)))</f>
        <v>#N/A</v>
      </c>
      <c r="N666" s="7">
        <f>IFERROR((Table1[[#This Row],[كمية الخامات بالكيلو]]/Table1[[#This Row],[وزن القطعة]])-Table1[[#This Row],[كمية الأنتاج بالقطعة]],0)</f>
        <v>0</v>
      </c>
      <c r="O666" s="9" t="s">
        <v>51</v>
      </c>
      <c r="P666" s="3">
        <v>200</v>
      </c>
      <c r="Q666" s="5">
        <v>20</v>
      </c>
      <c r="R666" s="10"/>
      <c r="S666" s="10">
        <v>5</v>
      </c>
      <c r="T666" s="10">
        <v>10</v>
      </c>
      <c r="U666" s="10"/>
      <c r="V666" s="10">
        <f t="shared" si="10"/>
        <v>35</v>
      </c>
      <c r="W666" s="10">
        <f>IFERROR(Table1[[#This Row],[اجمالى وقت التشغيل بالدقايق]]-Table1[[#This Row],[اجمالى وقت التوقف بالدقيقة]],"0")</f>
        <v>165</v>
      </c>
      <c r="X666" s="11">
        <f>IFERROR((Table1[[#This Row],[كمية الأنتاج بالقطعة]]*Table1[[#This Row],[الزمن المعيارى لانتاج القطعة الواحدة بالدقيقة]])/W666,0%)</f>
        <v>0</v>
      </c>
      <c r="Y666" s="12"/>
      <c r="Z666" s="4"/>
      <c r="AA666" s="13">
        <f>IFERROR(Table1[[#This Row],[كمية الأنتاج بالقطعة]]/(Table1[[#This Row],[كمية الأنتاج بالقطعة]]+Z666+Y666),"")</f>
        <v>1</v>
      </c>
      <c r="AB666" s="4"/>
      <c r="AC666" s="51"/>
    </row>
    <row r="667" spans="1:29" s="20" customFormat="1" ht="15.75" customHeight="1">
      <c r="A667" s="50">
        <v>43538</v>
      </c>
      <c r="B667" s="3">
        <v>5270</v>
      </c>
      <c r="C667" s="4" t="str">
        <f>IFERROR(VLOOKUP(B667,المنتجات!$A:$B,2,0),"")</f>
        <v/>
      </c>
      <c r="D667" s="4" t="str">
        <f>IFERROR(VLOOKUP(B667,المنتجات!$A:$C,3,0),"")</f>
        <v/>
      </c>
      <c r="E667" s="5">
        <v>30</v>
      </c>
      <c r="F667" s="4">
        <f>IFERROR(VLOOKUP(E667,العاملين!$A$1:$C$80,2,0),"")</f>
        <v>0</v>
      </c>
      <c r="G667" s="4">
        <f>IFERROR(VLOOKUP(Table1[[#This Row],[كود العامل]],العاملين!$A:$C,3,FALSE),"")</f>
        <v>0</v>
      </c>
      <c r="H667" s="5">
        <v>56</v>
      </c>
      <c r="I667" s="6" t="str">
        <f>IFERROR(VLOOKUP(Table1[[#This Row],[كود الصنف]],المنتجات!$D:$E,2,0),"")</f>
        <v/>
      </c>
      <c r="J667" s="6" t="str">
        <f>IFERROR(VLOOKUP(H667,المنتجات!$D:$G,4,0),"")</f>
        <v/>
      </c>
      <c r="K667" s="7">
        <v>11</v>
      </c>
      <c r="L667" s="7"/>
      <c r="M667" s="8" t="e">
        <f>IF(VLOOKUP(Table1[[#This Row],[كود الصنف]],المنتجات!$D:$K,8,0)=0,"",(VLOOKUP(Table1[[#This Row],[كود الصنف]],المنتجات!$D:$K,8,0)))</f>
        <v>#N/A</v>
      </c>
      <c r="N667" s="7">
        <f>IFERROR((Table1[[#This Row],[كمية الخامات بالكيلو]]/Table1[[#This Row],[وزن القطعة]])-Table1[[#This Row],[كمية الأنتاج بالقطعة]],0)</f>
        <v>0</v>
      </c>
      <c r="O667" s="9" t="s">
        <v>51</v>
      </c>
      <c r="P667" s="3">
        <v>200</v>
      </c>
      <c r="Q667" s="5">
        <v>20</v>
      </c>
      <c r="R667" s="10"/>
      <c r="S667" s="10"/>
      <c r="T667" s="10"/>
      <c r="U667" s="10"/>
      <c r="V667" s="10">
        <f t="shared" si="10"/>
        <v>20</v>
      </c>
      <c r="W667" s="10">
        <f>IFERROR(Table1[[#This Row],[اجمالى وقت التشغيل بالدقايق]]-Table1[[#This Row],[اجمالى وقت التوقف بالدقيقة]],"0")</f>
        <v>180</v>
      </c>
      <c r="X667" s="11">
        <f>IFERROR((Table1[[#This Row],[كمية الأنتاج بالقطعة]]*Table1[[#This Row],[الزمن المعيارى لانتاج القطعة الواحدة بالدقيقة]])/W667,0%)</f>
        <v>0</v>
      </c>
      <c r="Y667" s="12"/>
      <c r="Z667" s="4"/>
      <c r="AA667" s="13">
        <f>IFERROR(Table1[[#This Row],[كمية الأنتاج بالقطعة]]/(Table1[[#This Row],[كمية الأنتاج بالقطعة]]+Z667+Y667),"")</f>
        <v>1</v>
      </c>
      <c r="AB667" s="4"/>
      <c r="AC667" s="51"/>
    </row>
    <row r="668" spans="1:29" s="20" customFormat="1" ht="15.75" hidden="1" customHeight="1">
      <c r="A668" s="50">
        <v>43538</v>
      </c>
      <c r="B668" s="3">
        <v>5290</v>
      </c>
      <c r="C668" s="4" t="str">
        <f>IFERROR(VLOOKUP(B668,المنتجات!$A:$B,2,0),"")</f>
        <v/>
      </c>
      <c r="D668" s="4" t="str">
        <f>IFERROR(VLOOKUP(B668,المنتجات!$A:$C,3,0),"")</f>
        <v/>
      </c>
      <c r="E668" s="5">
        <v>20</v>
      </c>
      <c r="F668" s="4">
        <f>IFERROR(VLOOKUP(E668,العاملين!$A$1:$C$80,2,0),"")</f>
        <v>0</v>
      </c>
      <c r="G668" s="4">
        <f>IFERROR(VLOOKUP(Table1[[#This Row],[كود العامل]],العاملين!$A:$C,3,FALSE),"")</f>
        <v>0</v>
      </c>
      <c r="H668" s="5">
        <v>60</v>
      </c>
      <c r="I668" s="6" t="str">
        <f>IFERROR(VLOOKUP(Table1[[#This Row],[كود الصنف]],المنتجات!$D:$E,2,0),"")</f>
        <v/>
      </c>
      <c r="J668" s="6" t="str">
        <f>IFERROR(VLOOKUP(H668,المنتجات!$D:$G,4,0),"")</f>
        <v/>
      </c>
      <c r="K668" s="7">
        <v>2304</v>
      </c>
      <c r="L668" s="7"/>
      <c r="M668" s="8" t="e">
        <f>IF(VLOOKUP(Table1[[#This Row],[كود الصنف]],المنتجات!$D:$K,8,0)=0,"",(VLOOKUP(Table1[[#This Row],[كود الصنف]],المنتجات!$D:$K,8,0)))</f>
        <v>#N/A</v>
      </c>
      <c r="N668" s="7">
        <f>IFERROR((Table1[[#This Row],[كمية الخامات بالكيلو]]/Table1[[#This Row],[وزن القطعة]])-Table1[[#This Row],[كمية الأنتاج بالقطعة]],0)</f>
        <v>0</v>
      </c>
      <c r="O668" s="9" t="s">
        <v>51</v>
      </c>
      <c r="P668" s="26">
        <f>IFERROR(VLOOKUP(Table1[[#This Row],[كود العامل]],العاملين!$A$1:$D$100,4,0),"")</f>
        <v>0</v>
      </c>
      <c r="Q668" s="5">
        <f>IF(Table1[[#This Row],[كود العامل]]&gt;0,60,"")</f>
        <v>60</v>
      </c>
      <c r="R668" s="10"/>
      <c r="S668" s="10"/>
      <c r="T668" s="10"/>
      <c r="U668" s="10"/>
      <c r="V668" s="10">
        <f t="shared" si="10"/>
        <v>60</v>
      </c>
      <c r="W668" s="10">
        <f>IFERROR(Table1[[#This Row],[اجمالى وقت التشغيل بالدقايق]]-Table1[[#This Row],[اجمالى وقت التوقف بالدقيقة]],"0")</f>
        <v>-60</v>
      </c>
      <c r="X668" s="11">
        <f>IFERROR((Table1[[#This Row],[كمية الأنتاج بالقطعة]]*Table1[[#This Row],[الزمن المعيارى لانتاج القطعة الواحدة بالدقيقة]])/W668,0%)</f>
        <v>0</v>
      </c>
      <c r="Y668" s="12"/>
      <c r="Z668" s="4"/>
      <c r="AA668" s="13">
        <f>IFERROR(Table1[[#This Row],[كمية الأنتاج بالقطعة]]/(Table1[[#This Row],[كمية الأنتاج بالقطعة]]+Z668+Y668),"")</f>
        <v>1</v>
      </c>
      <c r="AB668" s="4"/>
      <c r="AC668" s="51"/>
    </row>
    <row r="669" spans="1:29" s="20" customFormat="1" ht="15.75" hidden="1" customHeight="1">
      <c r="A669" s="50">
        <v>43538</v>
      </c>
      <c r="B669" s="3">
        <v>5291</v>
      </c>
      <c r="C669" s="4" t="str">
        <f>IFERROR(VLOOKUP(B669,المنتجات!$A:$B,2,0),"")</f>
        <v/>
      </c>
      <c r="D669" s="4" t="str">
        <f>IFERROR(VLOOKUP(B669,المنتجات!$A:$C,3,0),"")</f>
        <v/>
      </c>
      <c r="E669" s="5">
        <v>28</v>
      </c>
      <c r="F669" s="4">
        <f>IFERROR(VLOOKUP(E669,العاملين!$A$1:$C$80,2,0),"")</f>
        <v>0</v>
      </c>
      <c r="G669" s="4">
        <f>IFERROR(VLOOKUP(Table1[[#This Row],[كود العامل]],العاملين!$A:$C,3,FALSE),"")</f>
        <v>0</v>
      </c>
      <c r="H669" s="5">
        <v>62</v>
      </c>
      <c r="I669" s="6" t="str">
        <f>IFERROR(VLOOKUP(Table1[[#This Row],[كود الصنف]],المنتجات!$D:$E,2,0),"")</f>
        <v/>
      </c>
      <c r="J669" s="6" t="str">
        <f>IFERROR(VLOOKUP(H669,المنتجات!$D:$G,4,0),"")</f>
        <v/>
      </c>
      <c r="K669" s="7">
        <v>1300</v>
      </c>
      <c r="L669" s="7"/>
      <c r="M669" s="8" t="e">
        <f>IF(VLOOKUP(Table1[[#This Row],[كود الصنف]],المنتجات!$D:$K,8,0)=0,"",(VLOOKUP(Table1[[#This Row],[كود الصنف]],المنتجات!$D:$K,8,0)))</f>
        <v>#N/A</v>
      </c>
      <c r="N669" s="7">
        <f>IFERROR((Table1[[#This Row],[كمية الخامات بالكيلو]]/Table1[[#This Row],[وزن القطعة]])-Table1[[#This Row],[كمية الأنتاج بالقطعة]],0)</f>
        <v>0</v>
      </c>
      <c r="O669" s="9" t="s">
        <v>51</v>
      </c>
      <c r="P669" s="26">
        <f>IFERROR(VLOOKUP(Table1[[#This Row],[كود العامل]],العاملين!$A$1:$D$100,4,0),"")</f>
        <v>0</v>
      </c>
      <c r="Q669" s="5">
        <f>IF(Table1[[#This Row],[كود العامل]]&gt;0,60,"")</f>
        <v>60</v>
      </c>
      <c r="R669" s="10"/>
      <c r="S669" s="10"/>
      <c r="T669" s="10"/>
      <c r="U669" s="10"/>
      <c r="V669" s="10">
        <f t="shared" si="10"/>
        <v>60</v>
      </c>
      <c r="W669" s="10">
        <f>IFERROR(Table1[[#This Row],[اجمالى وقت التشغيل بالدقايق]]-Table1[[#This Row],[اجمالى وقت التوقف بالدقيقة]],"0")</f>
        <v>-60</v>
      </c>
      <c r="X669" s="11">
        <f>IFERROR((Table1[[#This Row],[كمية الأنتاج بالقطعة]]*Table1[[#This Row],[الزمن المعيارى لانتاج القطعة الواحدة بالدقيقة]])/W669,0%)</f>
        <v>0</v>
      </c>
      <c r="Y669" s="12"/>
      <c r="Z669" s="4"/>
      <c r="AA669" s="13">
        <f>IFERROR(Table1[[#This Row],[كمية الأنتاج بالقطعة]]/(Table1[[#This Row],[كمية الأنتاج بالقطعة]]+Z669+Y669),"")</f>
        <v>1</v>
      </c>
      <c r="AB669" s="4"/>
      <c r="AC669" s="51"/>
    </row>
    <row r="670" spans="1:29" s="20" customFormat="1" ht="15.75" hidden="1" customHeight="1">
      <c r="A670" s="50">
        <v>43538</v>
      </c>
      <c r="B670" s="3">
        <v>5300</v>
      </c>
      <c r="C670" s="4" t="str">
        <f>IFERROR(VLOOKUP(B670,المنتجات!$A:$B,2,0),"")</f>
        <v/>
      </c>
      <c r="D670" s="4" t="str">
        <f>IFERROR(VLOOKUP(B670,المنتجات!$A:$C,3,0),"")</f>
        <v/>
      </c>
      <c r="E670" s="5">
        <v>32</v>
      </c>
      <c r="F670" s="4">
        <f>IFERROR(VLOOKUP(E670,العاملين!$A$1:$C$80,2,0),"")</f>
        <v>0</v>
      </c>
      <c r="G670" s="4">
        <f>IFERROR(VLOOKUP(Table1[[#This Row],[كود العامل]],العاملين!$A:$C,3,FALSE),"")</f>
        <v>0</v>
      </c>
      <c r="H670" s="5">
        <v>62</v>
      </c>
      <c r="I670" s="6" t="str">
        <f>IFERROR(VLOOKUP(Table1[[#This Row],[كود الصنف]],المنتجات!$D:$E,2,0),"")</f>
        <v/>
      </c>
      <c r="J670" s="6" t="str">
        <f>IFERROR(VLOOKUP(H670,المنتجات!$D:$G,4,0),"")</f>
        <v/>
      </c>
      <c r="K670" s="7">
        <v>1300</v>
      </c>
      <c r="L670" s="7"/>
      <c r="M670" s="8" t="e">
        <f>IF(VLOOKUP(Table1[[#This Row],[كود الصنف]],المنتجات!$D:$K,8,0)=0,"",(VLOOKUP(Table1[[#This Row],[كود الصنف]],المنتجات!$D:$K,8,0)))</f>
        <v>#N/A</v>
      </c>
      <c r="N670" s="7">
        <f>IFERROR((Table1[[#This Row],[كمية الخامات بالكيلو]]/Table1[[#This Row],[وزن القطعة]])-Table1[[#This Row],[كمية الأنتاج بالقطعة]],0)</f>
        <v>0</v>
      </c>
      <c r="O670" s="9" t="s">
        <v>51</v>
      </c>
      <c r="P670" s="26">
        <f>IFERROR(VLOOKUP(Table1[[#This Row],[كود العامل]],العاملين!$A$1:$D$100,4,0),"")</f>
        <v>0</v>
      </c>
      <c r="Q670" s="5">
        <f>IF(Table1[[#This Row],[كود العامل]]&gt;0,60,"")</f>
        <v>60</v>
      </c>
      <c r="R670" s="10"/>
      <c r="S670" s="10"/>
      <c r="T670" s="10"/>
      <c r="U670" s="10"/>
      <c r="V670" s="10">
        <f t="shared" si="10"/>
        <v>60</v>
      </c>
      <c r="W670" s="10">
        <f>IFERROR(Table1[[#This Row],[اجمالى وقت التشغيل بالدقايق]]-Table1[[#This Row],[اجمالى وقت التوقف بالدقيقة]],"0")</f>
        <v>-60</v>
      </c>
      <c r="X670" s="11">
        <f>IFERROR((Table1[[#This Row],[كمية الأنتاج بالقطعة]]*Table1[[#This Row],[الزمن المعيارى لانتاج القطعة الواحدة بالدقيقة]])/W670,0%)</f>
        <v>0</v>
      </c>
      <c r="Y670" s="12"/>
      <c r="Z670" s="4"/>
      <c r="AA670" s="13">
        <f>IFERROR(Table1[[#This Row],[كمية الأنتاج بالقطعة]]/(Table1[[#This Row],[كمية الأنتاج بالقطعة]]+Z670+Y670),"")</f>
        <v>1</v>
      </c>
      <c r="AB670" s="4"/>
      <c r="AC670" s="51"/>
    </row>
    <row r="671" spans="1:29" s="20" customFormat="1" ht="15.75" hidden="1" customHeight="1">
      <c r="A671" s="50">
        <v>43538</v>
      </c>
      <c r="B671" s="3">
        <v>5301</v>
      </c>
      <c r="C671" s="4" t="str">
        <f>IFERROR(VLOOKUP(B671,المنتجات!$A:$B,2,0),"")</f>
        <v/>
      </c>
      <c r="D671" s="4" t="str">
        <f>IFERROR(VLOOKUP(B671,المنتجات!$A:$C,3,0),"")</f>
        <v/>
      </c>
      <c r="E671" s="5">
        <v>36</v>
      </c>
      <c r="F671" s="4">
        <f>IFERROR(VLOOKUP(E671,العاملين!$A$1:$C$80,2,0),"")</f>
        <v>0</v>
      </c>
      <c r="G671" s="4">
        <f>IFERROR(VLOOKUP(Table1[[#This Row],[كود العامل]],العاملين!$A:$C,3,FALSE),"")</f>
        <v>0</v>
      </c>
      <c r="H671" s="5">
        <v>62</v>
      </c>
      <c r="I671" s="6" t="str">
        <f>IFERROR(VLOOKUP(Table1[[#This Row],[كود الصنف]],المنتجات!$D:$E,2,0),"")</f>
        <v/>
      </c>
      <c r="J671" s="6" t="str">
        <f>IFERROR(VLOOKUP(H671,المنتجات!$D:$G,4,0),"")</f>
        <v/>
      </c>
      <c r="K671" s="7">
        <v>1300</v>
      </c>
      <c r="L671" s="7"/>
      <c r="M671" s="8" t="e">
        <f>IF(VLOOKUP(Table1[[#This Row],[كود الصنف]],المنتجات!$D:$K,8,0)=0,"",(VLOOKUP(Table1[[#This Row],[كود الصنف]],المنتجات!$D:$K,8,0)))</f>
        <v>#N/A</v>
      </c>
      <c r="N671" s="7">
        <f>IFERROR((Table1[[#This Row],[كمية الخامات بالكيلو]]/Table1[[#This Row],[وزن القطعة]])-Table1[[#This Row],[كمية الأنتاج بالقطعة]],0)</f>
        <v>0</v>
      </c>
      <c r="O671" s="9" t="s">
        <v>51</v>
      </c>
      <c r="P671" s="26">
        <f>IFERROR(VLOOKUP(Table1[[#This Row],[كود العامل]],العاملين!$A$1:$D$100,4,0),"")</f>
        <v>0</v>
      </c>
      <c r="Q671" s="5">
        <f>IF(Table1[[#This Row],[كود العامل]]&gt;0,60,"")</f>
        <v>60</v>
      </c>
      <c r="R671" s="10"/>
      <c r="S671" s="10"/>
      <c r="T671" s="10"/>
      <c r="U671" s="10"/>
      <c r="V671" s="10">
        <f t="shared" si="10"/>
        <v>60</v>
      </c>
      <c r="W671" s="10">
        <f>IFERROR(Table1[[#This Row],[اجمالى وقت التشغيل بالدقايق]]-Table1[[#This Row],[اجمالى وقت التوقف بالدقيقة]],"0")</f>
        <v>-60</v>
      </c>
      <c r="X671" s="11">
        <f>IFERROR((Table1[[#This Row],[كمية الأنتاج بالقطعة]]*Table1[[#This Row],[الزمن المعيارى لانتاج القطعة الواحدة بالدقيقة]])/W671,0%)</f>
        <v>0</v>
      </c>
      <c r="Y671" s="12"/>
      <c r="Z671" s="4"/>
      <c r="AA671" s="13">
        <f>IFERROR(Table1[[#This Row],[كمية الأنتاج بالقطعة]]/(Table1[[#This Row],[كمية الأنتاج بالقطعة]]+Z671+Y671),"")</f>
        <v>1</v>
      </c>
      <c r="AB671" s="4"/>
      <c r="AC671" s="51"/>
    </row>
    <row r="672" spans="1:29" s="20" customFormat="1" ht="15.75" hidden="1" customHeight="1">
      <c r="A672" s="50">
        <v>43538</v>
      </c>
      <c r="B672" s="3">
        <v>5302</v>
      </c>
      <c r="C672" s="4" t="str">
        <f>IFERROR(VLOOKUP(B672,المنتجات!$A:$B,2,0),"")</f>
        <v/>
      </c>
      <c r="D672" s="4" t="str">
        <f>IFERROR(VLOOKUP(B672,المنتجات!$A:$C,3,0),"")</f>
        <v/>
      </c>
      <c r="E672" s="5">
        <v>22</v>
      </c>
      <c r="F672" s="4">
        <f>IFERROR(VLOOKUP(E672,العاملين!$A$1:$C$80,2,0),"")</f>
        <v>0</v>
      </c>
      <c r="G672" s="4">
        <f>IFERROR(VLOOKUP(Table1[[#This Row],[كود العامل]],العاملين!$A:$C,3,FALSE),"")</f>
        <v>0</v>
      </c>
      <c r="H672" s="5">
        <v>62</v>
      </c>
      <c r="I672" s="6" t="str">
        <f>IFERROR(VLOOKUP(Table1[[#This Row],[كود الصنف]],المنتجات!$D:$E,2,0),"")</f>
        <v/>
      </c>
      <c r="J672" s="6" t="str">
        <f>IFERROR(VLOOKUP(H672,المنتجات!$D:$G,4,0),"")</f>
        <v/>
      </c>
      <c r="K672" s="7">
        <v>1300</v>
      </c>
      <c r="L672" s="7"/>
      <c r="M672" s="8" t="e">
        <f>IF(VLOOKUP(Table1[[#This Row],[كود الصنف]],المنتجات!$D:$K,8,0)=0,"",(VLOOKUP(Table1[[#This Row],[كود الصنف]],المنتجات!$D:$K,8,0)))</f>
        <v>#N/A</v>
      </c>
      <c r="N672" s="7">
        <f>IFERROR((Table1[[#This Row],[كمية الخامات بالكيلو]]/Table1[[#This Row],[وزن القطعة]])-Table1[[#This Row],[كمية الأنتاج بالقطعة]],0)</f>
        <v>0</v>
      </c>
      <c r="O672" s="9" t="s">
        <v>51</v>
      </c>
      <c r="P672" s="3">
        <v>600</v>
      </c>
      <c r="Q672" s="5">
        <v>60</v>
      </c>
      <c r="R672" s="10"/>
      <c r="S672" s="10"/>
      <c r="T672" s="10"/>
      <c r="U672" s="10"/>
      <c r="V672" s="10">
        <f t="shared" si="10"/>
        <v>60</v>
      </c>
      <c r="W672" s="10">
        <f>IFERROR(Table1[[#This Row],[اجمالى وقت التشغيل بالدقايق]]-Table1[[#This Row],[اجمالى وقت التوقف بالدقيقة]],"0")</f>
        <v>540</v>
      </c>
      <c r="X672" s="11">
        <f>IFERROR((Table1[[#This Row],[كمية الأنتاج بالقطعة]]*Table1[[#This Row],[الزمن المعيارى لانتاج القطعة الواحدة بالدقيقة]])/W672,0%)</f>
        <v>0</v>
      </c>
      <c r="Y672" s="12"/>
      <c r="Z672" s="4"/>
      <c r="AA672" s="13">
        <f>IFERROR(Table1[[#This Row],[كمية الأنتاج بالقطعة]]/(Table1[[#This Row],[كمية الأنتاج بالقطعة]]+Z672+Y672),"")</f>
        <v>1</v>
      </c>
      <c r="AB672" s="4"/>
      <c r="AC672" s="51"/>
    </row>
    <row r="673" spans="1:29" s="20" customFormat="1" ht="15.75" hidden="1" customHeight="1">
      <c r="A673" s="50">
        <v>43538</v>
      </c>
      <c r="B673" s="3">
        <v>5360</v>
      </c>
      <c r="C673" s="4" t="str">
        <f>IFERROR(VLOOKUP(B673,المنتجات!$A:$B,2,0),"")</f>
        <v/>
      </c>
      <c r="D673" s="4" t="str">
        <f>IFERROR(VLOOKUP(B673,المنتجات!$A:$C,3,0),"")</f>
        <v/>
      </c>
      <c r="E673" s="5">
        <v>51</v>
      </c>
      <c r="F673" s="4">
        <f>IFERROR(VLOOKUP(E673,العاملين!$A$1:$C$80,2,0),"")</f>
        <v>0</v>
      </c>
      <c r="G673" s="4">
        <f>IFERROR(VLOOKUP(Table1[[#This Row],[كود العامل]],العاملين!$A:$C,3,FALSE),"")</f>
        <v>0</v>
      </c>
      <c r="H673" s="5">
        <v>80</v>
      </c>
      <c r="I673" s="6" t="str">
        <f>IFERROR(VLOOKUP(Table1[[#This Row],[كود الصنف]],المنتجات!$D:$E,2,0),"")</f>
        <v/>
      </c>
      <c r="J673" s="6" t="str">
        <f>IFERROR(VLOOKUP(H673,المنتجات!$D:$G,4,0),"")</f>
        <v/>
      </c>
      <c r="K673" s="7">
        <v>14300</v>
      </c>
      <c r="L673" s="7"/>
      <c r="M673" s="8" t="e">
        <f>IF(VLOOKUP(Table1[[#This Row],[كود الصنف]],المنتجات!$D:$K,8,0)=0,"",(VLOOKUP(Table1[[#This Row],[كود الصنف]],المنتجات!$D:$K,8,0)))</f>
        <v>#N/A</v>
      </c>
      <c r="N673" s="7">
        <f>IFERROR((Table1[[#This Row],[كمية الخامات بالكيلو]]/Table1[[#This Row],[وزن القطعة]])-Table1[[#This Row],[كمية الأنتاج بالقطعة]],0)</f>
        <v>0</v>
      </c>
      <c r="O673" s="9" t="s">
        <v>51</v>
      </c>
      <c r="P673" s="26">
        <f>IFERROR(VLOOKUP(Table1[[#This Row],[كود العامل]],العاملين!$A$1:$D$100,4,0),"")</f>
        <v>0</v>
      </c>
      <c r="Q673" s="5">
        <f>IF(Table1[[#This Row],[كود العامل]]&gt;0,60,"")</f>
        <v>60</v>
      </c>
      <c r="R673" s="10">
        <v>15</v>
      </c>
      <c r="S673" s="10">
        <v>10</v>
      </c>
      <c r="T673" s="10"/>
      <c r="U673" s="10"/>
      <c r="V673" s="10">
        <f t="shared" si="10"/>
        <v>85</v>
      </c>
      <c r="W673" s="10">
        <f>IFERROR(Table1[[#This Row],[اجمالى وقت التشغيل بالدقايق]]-Table1[[#This Row],[اجمالى وقت التوقف بالدقيقة]],"0")</f>
        <v>-85</v>
      </c>
      <c r="X673" s="11">
        <f>IFERROR((Table1[[#This Row],[كمية الأنتاج بالقطعة]]*Table1[[#This Row],[الزمن المعيارى لانتاج القطعة الواحدة بالدقيقة]])/W673,0%)</f>
        <v>0</v>
      </c>
      <c r="Y673" s="12"/>
      <c r="Z673" s="4"/>
      <c r="AA673" s="13">
        <f>IFERROR(Table1[[#This Row],[كمية الأنتاج بالقطعة]]/(Table1[[#This Row],[كمية الأنتاج بالقطعة]]+Z673+Y673),"")</f>
        <v>1</v>
      </c>
      <c r="AB673" s="4" t="s">
        <v>59</v>
      </c>
      <c r="AC673" s="51"/>
    </row>
    <row r="674" spans="1:29" s="20" customFormat="1" ht="15.75" hidden="1" customHeight="1">
      <c r="A674" s="50">
        <v>43538</v>
      </c>
      <c r="B674" s="3">
        <v>5360</v>
      </c>
      <c r="C674" s="4" t="str">
        <f>IFERROR(VLOOKUP(B674,المنتجات!$A:$B,2,0),"")</f>
        <v/>
      </c>
      <c r="D674" s="4" t="str">
        <f>IFERROR(VLOOKUP(B674,المنتجات!$A:$C,3,0),"")</f>
        <v/>
      </c>
      <c r="E674" s="5">
        <v>4</v>
      </c>
      <c r="F674" s="4">
        <f>IFERROR(VLOOKUP(E674,العاملين!$A$1:$C$80,2,0),"")</f>
        <v>0</v>
      </c>
      <c r="G674" s="4">
        <f>IFERROR(VLOOKUP(Table1[[#This Row],[كود العامل]],العاملين!$A:$C,3,FALSE),"")</f>
        <v>0</v>
      </c>
      <c r="H674" s="5">
        <v>80</v>
      </c>
      <c r="I674" s="6" t="str">
        <f>IFERROR(VLOOKUP(Table1[[#This Row],[كود الصنف]],المنتجات!$D:$E,2,0),"")</f>
        <v/>
      </c>
      <c r="J674" s="6" t="str">
        <f>IFERROR(VLOOKUP(H674,المنتجات!$D:$G,4,0),"")</f>
        <v/>
      </c>
      <c r="K674" s="7">
        <v>14300</v>
      </c>
      <c r="L674" s="7"/>
      <c r="M674" s="8" t="e">
        <f>IF(VLOOKUP(Table1[[#This Row],[كود الصنف]],المنتجات!$D:$K,8,0)=0,"",(VLOOKUP(Table1[[#This Row],[كود الصنف]],المنتجات!$D:$K,8,0)))</f>
        <v>#N/A</v>
      </c>
      <c r="N674" s="7">
        <f>IFERROR((Table1[[#This Row],[كمية الخامات بالكيلو]]/Table1[[#This Row],[وزن القطعة]])-Table1[[#This Row],[كمية الأنتاج بالقطعة]],0)</f>
        <v>0</v>
      </c>
      <c r="O674" s="9" t="s">
        <v>51</v>
      </c>
      <c r="P674" s="26">
        <f>IFERROR(VLOOKUP(Table1[[#This Row],[كود العامل]],العاملين!$A$1:$D$100,4,0),"")</f>
        <v>0</v>
      </c>
      <c r="Q674" s="5">
        <f>IF(Table1[[#This Row],[كود العامل]]&gt;0,60,"")</f>
        <v>60</v>
      </c>
      <c r="R674" s="10">
        <v>20</v>
      </c>
      <c r="S674" s="10"/>
      <c r="T674" s="10"/>
      <c r="U674" s="10"/>
      <c r="V674" s="10">
        <f t="shared" si="10"/>
        <v>80</v>
      </c>
      <c r="W674" s="10">
        <f>IFERROR(Table1[[#This Row],[اجمالى وقت التشغيل بالدقايق]]-Table1[[#This Row],[اجمالى وقت التوقف بالدقيقة]],"0")</f>
        <v>-80</v>
      </c>
      <c r="X674" s="11">
        <f>IFERROR((Table1[[#This Row],[كمية الأنتاج بالقطعة]]*Table1[[#This Row],[الزمن المعيارى لانتاج القطعة الواحدة بالدقيقة]])/W674,0%)</f>
        <v>0</v>
      </c>
      <c r="Y674" s="12"/>
      <c r="Z674" s="4"/>
      <c r="AA674" s="13">
        <f>IFERROR(Table1[[#This Row],[كمية الأنتاج بالقطعة]]/(Table1[[#This Row],[كمية الأنتاج بالقطعة]]+Z674+Y674),"")</f>
        <v>1</v>
      </c>
      <c r="AB674" s="4" t="s">
        <v>59</v>
      </c>
      <c r="AC674" s="51"/>
    </row>
    <row r="675" spans="1:29" s="20" customFormat="1" ht="15.75" hidden="1" customHeight="1">
      <c r="A675" s="50">
        <v>43538</v>
      </c>
      <c r="B675" s="3">
        <v>5360</v>
      </c>
      <c r="C675" s="4" t="str">
        <f>IFERROR(VLOOKUP(B675,المنتجات!$A:$B,2,0),"")</f>
        <v/>
      </c>
      <c r="D675" s="4" t="str">
        <f>IFERROR(VLOOKUP(B675,المنتجات!$A:$C,3,0),"")</f>
        <v/>
      </c>
      <c r="E675" s="5">
        <v>2</v>
      </c>
      <c r="F675" s="4">
        <f>IFERROR(VLOOKUP(E675,العاملين!$A$1:$C$80,2,0),"")</f>
        <v>0</v>
      </c>
      <c r="G675" s="4">
        <f>IFERROR(VLOOKUP(Table1[[#This Row],[كود العامل]],العاملين!$A:$C,3,FALSE),"")</f>
        <v>0</v>
      </c>
      <c r="H675" s="5"/>
      <c r="I675" s="6" t="str">
        <f>IFERROR(VLOOKUP(Table1[[#This Row],[كود الصنف]],المنتجات!$D:$E,2,0),"")</f>
        <v/>
      </c>
      <c r="J675" s="6" t="str">
        <f>IFERROR(VLOOKUP(H675,المنتجات!$D:$G,4,0),"")</f>
        <v/>
      </c>
      <c r="K675" s="7"/>
      <c r="L675" s="7"/>
      <c r="M675" s="8" t="e">
        <f>IF(VLOOKUP(Table1[[#This Row],[كود الصنف]],المنتجات!$D:$K,8,0)=0,"",(VLOOKUP(Table1[[#This Row],[كود الصنف]],المنتجات!$D:$K,8,0)))</f>
        <v>#N/A</v>
      </c>
      <c r="N675" s="7">
        <f>IFERROR((Table1[[#This Row],[كمية الخامات بالكيلو]]/Table1[[#This Row],[وزن القطعة]])-Table1[[#This Row],[كمية الأنتاج بالقطعة]],0)</f>
        <v>0</v>
      </c>
      <c r="O675" s="9"/>
      <c r="P675" s="3"/>
      <c r="Q675" s="5"/>
      <c r="R675" s="10"/>
      <c r="S675" s="10"/>
      <c r="T675" s="10"/>
      <c r="U675" s="10"/>
      <c r="V675" s="10">
        <f t="shared" si="10"/>
        <v>0</v>
      </c>
      <c r="W675" s="10">
        <f>IFERROR(Table1[[#This Row],[اجمالى وقت التشغيل بالدقايق]]-Table1[[#This Row],[اجمالى وقت التوقف بالدقيقة]],"0")</f>
        <v>0</v>
      </c>
      <c r="X675" s="11">
        <f>IFERROR((Table1[[#This Row],[كمية الأنتاج بالقطعة]]*Table1[[#This Row],[الزمن المعيارى لانتاج القطعة الواحدة بالدقيقة]])/W675,0%)</f>
        <v>0</v>
      </c>
      <c r="Y675" s="12"/>
      <c r="Z675" s="4"/>
      <c r="AA675" s="13" t="str">
        <f>IFERROR(Table1[[#This Row],[كمية الأنتاج بالقطعة]]/(Table1[[#This Row],[كمية الأنتاج بالقطعة]]+Z675+Y675),"")</f>
        <v/>
      </c>
      <c r="AB675" s="4" t="s">
        <v>77</v>
      </c>
      <c r="AC675" s="51"/>
    </row>
    <row r="676" spans="1:29" s="20" customFormat="1" ht="15.75" hidden="1" customHeight="1">
      <c r="A676" s="50">
        <v>43538</v>
      </c>
      <c r="B676" s="3">
        <v>5361</v>
      </c>
      <c r="C676" s="4" t="str">
        <f>IFERROR(VLOOKUP(B676,المنتجات!$A:$B,2,0),"")</f>
        <v/>
      </c>
      <c r="D676" s="4" t="str">
        <f>IFERROR(VLOOKUP(B676,المنتجات!$A:$C,3,0),"")</f>
        <v/>
      </c>
      <c r="E676" s="5">
        <v>3</v>
      </c>
      <c r="F676" s="4">
        <f>IFERROR(VLOOKUP(E676,العاملين!$A$1:$C$80,2,0),"")</f>
        <v>0</v>
      </c>
      <c r="G676" s="4">
        <f>IFERROR(VLOOKUP(Table1[[#This Row],[كود العامل]],العاملين!$A:$C,3,FALSE),"")</f>
        <v>0</v>
      </c>
      <c r="H676" s="5">
        <v>113</v>
      </c>
      <c r="I676" s="6" t="str">
        <f>IFERROR(VLOOKUP(Table1[[#This Row],[كود الصنف]],المنتجات!$D:$E,2,0),"")</f>
        <v/>
      </c>
      <c r="J676" s="6" t="str">
        <f>IFERROR(VLOOKUP(H676,المنتجات!$D:$G,4,0),"")</f>
        <v/>
      </c>
      <c r="K676" s="7">
        <v>12000</v>
      </c>
      <c r="L676" s="7"/>
      <c r="M676" s="8" t="e">
        <f>IF(VLOOKUP(Table1[[#This Row],[كود الصنف]],المنتجات!$D:$K,8,0)=0,"",(VLOOKUP(Table1[[#This Row],[كود الصنف]],المنتجات!$D:$K,8,0)))</f>
        <v>#N/A</v>
      </c>
      <c r="N676" s="7">
        <f>IFERROR((Table1[[#This Row],[كمية الخامات بالكيلو]]/Table1[[#This Row],[وزن القطعة]])-Table1[[#This Row],[كمية الأنتاج بالقطعة]],0)</f>
        <v>0</v>
      </c>
      <c r="O676" s="9" t="s">
        <v>51</v>
      </c>
      <c r="P676" s="26">
        <f>IFERROR(VLOOKUP(Table1[[#This Row],[كود العامل]],العاملين!$A$1:$D$100,4,0),"")</f>
        <v>0</v>
      </c>
      <c r="Q676" s="5">
        <f>IF(Table1[[#This Row],[كود العامل]]&gt;0,60,"")</f>
        <v>60</v>
      </c>
      <c r="R676" s="10"/>
      <c r="S676" s="10"/>
      <c r="T676" s="10"/>
      <c r="U676" s="10"/>
      <c r="V676" s="10">
        <f t="shared" si="10"/>
        <v>60</v>
      </c>
      <c r="W676" s="10">
        <f>IFERROR(Table1[[#This Row],[اجمالى وقت التشغيل بالدقايق]]-Table1[[#This Row],[اجمالى وقت التوقف بالدقيقة]],"0")</f>
        <v>-60</v>
      </c>
      <c r="X676" s="11">
        <f>IFERROR((Table1[[#This Row],[كمية الأنتاج بالقطعة]]*Table1[[#This Row],[الزمن المعيارى لانتاج القطعة الواحدة بالدقيقة]])/W676,0%)</f>
        <v>0</v>
      </c>
      <c r="Y676" s="12"/>
      <c r="Z676" s="4"/>
      <c r="AA676" s="13">
        <f>IFERROR(Table1[[#This Row],[كمية الأنتاج بالقطعة]]/(Table1[[#This Row],[كمية الأنتاج بالقطعة]]+Z676+Y676),"")</f>
        <v>1</v>
      </c>
      <c r="AB676" s="4"/>
      <c r="AC676" s="51"/>
    </row>
    <row r="677" spans="1:29" s="20" customFormat="1" ht="15.75" hidden="1" customHeight="1">
      <c r="A677" s="50">
        <v>43538</v>
      </c>
      <c r="B677" s="3">
        <v>5361</v>
      </c>
      <c r="C677" s="4" t="str">
        <f>IFERROR(VLOOKUP(B677,المنتجات!$A:$B,2,0),"")</f>
        <v/>
      </c>
      <c r="D677" s="4" t="str">
        <f>IFERROR(VLOOKUP(B677,المنتجات!$A:$C,3,0),"")</f>
        <v/>
      </c>
      <c r="E677" s="5">
        <v>48</v>
      </c>
      <c r="F677" s="4">
        <f>IFERROR(VLOOKUP(E677,العاملين!$A$1:$C$80,2,0),"")</f>
        <v>0</v>
      </c>
      <c r="G677" s="4">
        <f>IFERROR(VLOOKUP(Table1[[#This Row],[كود العامل]],العاملين!$A:$C,3,FALSE),"")</f>
        <v>0</v>
      </c>
      <c r="H677" s="5">
        <v>113</v>
      </c>
      <c r="I677" s="6" t="str">
        <f>IFERROR(VLOOKUP(Table1[[#This Row],[كود الصنف]],المنتجات!$D:$E,2,0),"")</f>
        <v/>
      </c>
      <c r="J677" s="6" t="str">
        <f>IFERROR(VLOOKUP(H677,المنتجات!$D:$G,4,0),"")</f>
        <v/>
      </c>
      <c r="K677" s="7">
        <v>12000</v>
      </c>
      <c r="L677" s="7"/>
      <c r="M677" s="8" t="e">
        <f>IF(VLOOKUP(Table1[[#This Row],[كود الصنف]],المنتجات!$D:$K,8,0)=0,"",(VLOOKUP(Table1[[#This Row],[كود الصنف]],المنتجات!$D:$K,8,0)))</f>
        <v>#N/A</v>
      </c>
      <c r="N677" s="7">
        <f>IFERROR((Table1[[#This Row],[كمية الخامات بالكيلو]]/Table1[[#This Row],[وزن القطعة]])-Table1[[#This Row],[كمية الأنتاج بالقطعة]],0)</f>
        <v>0</v>
      </c>
      <c r="O677" s="9" t="s">
        <v>51</v>
      </c>
      <c r="P677" s="26">
        <f>IFERROR(VLOOKUP(Table1[[#This Row],[كود العامل]],العاملين!$A$1:$D$100,4,0),"")</f>
        <v>0</v>
      </c>
      <c r="Q677" s="5">
        <f>IF(Table1[[#This Row],[كود العامل]]&gt;0,60,"")</f>
        <v>60</v>
      </c>
      <c r="R677" s="10"/>
      <c r="S677" s="10"/>
      <c r="T677" s="10"/>
      <c r="U677" s="10"/>
      <c r="V677" s="10">
        <f t="shared" si="10"/>
        <v>60</v>
      </c>
      <c r="W677" s="10">
        <f>IFERROR(Table1[[#This Row],[اجمالى وقت التشغيل بالدقايق]]-Table1[[#This Row],[اجمالى وقت التوقف بالدقيقة]],"0")</f>
        <v>-60</v>
      </c>
      <c r="X677" s="11">
        <f>IFERROR((Table1[[#This Row],[كمية الأنتاج بالقطعة]]*Table1[[#This Row],[الزمن المعيارى لانتاج القطعة الواحدة بالدقيقة]])/W677,0%)</f>
        <v>0</v>
      </c>
      <c r="Y677" s="12"/>
      <c r="Z677" s="4"/>
      <c r="AA677" s="13">
        <f>IFERROR(Table1[[#This Row],[كمية الأنتاج بالقطعة]]/(Table1[[#This Row],[كمية الأنتاج بالقطعة]]+Z677+Y677),"")</f>
        <v>1</v>
      </c>
      <c r="AB677" s="4"/>
      <c r="AC677" s="51"/>
    </row>
    <row r="678" spans="1:29" s="20" customFormat="1" ht="15.75" hidden="1" customHeight="1">
      <c r="A678" s="50">
        <v>43538</v>
      </c>
      <c r="B678" s="3">
        <v>5361</v>
      </c>
      <c r="C678" s="4" t="str">
        <f>IFERROR(VLOOKUP(B678,المنتجات!$A:$B,2,0),"")</f>
        <v/>
      </c>
      <c r="D678" s="4" t="str">
        <f>IFERROR(VLOOKUP(B678,المنتجات!$A:$C,3,0),"")</f>
        <v/>
      </c>
      <c r="E678" s="5">
        <v>7</v>
      </c>
      <c r="F678" s="4">
        <f>IFERROR(VLOOKUP(E678,العاملين!$A$1:$C$80,2,0),"")</f>
        <v>0</v>
      </c>
      <c r="G678" s="4">
        <f>IFERROR(VLOOKUP(Table1[[#This Row],[كود العامل]],العاملين!$A:$C,3,FALSE),"")</f>
        <v>0</v>
      </c>
      <c r="H678" s="5">
        <v>113</v>
      </c>
      <c r="I678" s="6" t="str">
        <f>IFERROR(VLOOKUP(Table1[[#This Row],[كود الصنف]],المنتجات!$D:$E,2,0),"")</f>
        <v/>
      </c>
      <c r="J678" s="6" t="str">
        <f>IFERROR(VLOOKUP(H678,المنتجات!$D:$G,4,0),"")</f>
        <v/>
      </c>
      <c r="K678" s="7">
        <v>12000</v>
      </c>
      <c r="L678" s="7"/>
      <c r="M678" s="8" t="e">
        <f>IF(VLOOKUP(Table1[[#This Row],[كود الصنف]],المنتجات!$D:$K,8,0)=0,"",(VLOOKUP(Table1[[#This Row],[كود الصنف]],المنتجات!$D:$K,8,0)))</f>
        <v>#N/A</v>
      </c>
      <c r="N678" s="7">
        <f>IFERROR((Table1[[#This Row],[كمية الخامات بالكيلو]]/Table1[[#This Row],[وزن القطعة]])-Table1[[#This Row],[كمية الأنتاج بالقطعة]],0)</f>
        <v>0</v>
      </c>
      <c r="O678" s="9" t="s">
        <v>51</v>
      </c>
      <c r="P678" s="26">
        <f>IFERROR(VLOOKUP(Table1[[#This Row],[كود العامل]],العاملين!$A$1:$D$100,4,0),"")</f>
        <v>0</v>
      </c>
      <c r="Q678" s="5">
        <f>IF(Table1[[#This Row],[كود العامل]]&gt;0,60,"")</f>
        <v>60</v>
      </c>
      <c r="R678" s="10"/>
      <c r="S678" s="10"/>
      <c r="T678" s="10"/>
      <c r="U678" s="10"/>
      <c r="V678" s="10">
        <f t="shared" si="10"/>
        <v>60</v>
      </c>
      <c r="W678" s="10">
        <f>IFERROR(Table1[[#This Row],[اجمالى وقت التشغيل بالدقايق]]-Table1[[#This Row],[اجمالى وقت التوقف بالدقيقة]],"0")</f>
        <v>-60</v>
      </c>
      <c r="X678" s="11">
        <f>IFERROR((Table1[[#This Row],[كمية الأنتاج بالقطعة]]*Table1[[#This Row],[الزمن المعيارى لانتاج القطعة الواحدة بالدقيقة]])/W678,0%)</f>
        <v>0</v>
      </c>
      <c r="Y678" s="12"/>
      <c r="Z678" s="4"/>
      <c r="AA678" s="13">
        <f>IFERROR(Table1[[#This Row],[كمية الأنتاج بالقطعة]]/(Table1[[#This Row],[كمية الأنتاج بالقطعة]]+Z678+Y678),"")</f>
        <v>1</v>
      </c>
      <c r="AB678" s="4"/>
      <c r="AC678" s="51"/>
    </row>
    <row r="679" spans="1:29" s="20" customFormat="1" ht="15.75" hidden="1" customHeight="1">
      <c r="A679" s="50">
        <v>43538</v>
      </c>
      <c r="B679" s="3">
        <v>5380</v>
      </c>
      <c r="C679" s="4" t="str">
        <f>IFERROR(VLOOKUP(B679,المنتجات!$A:$B,2,0),"")</f>
        <v/>
      </c>
      <c r="D679" s="4" t="str">
        <f>IFERROR(VLOOKUP(B679,المنتجات!$A:$C,3,0),"")</f>
        <v/>
      </c>
      <c r="E679" s="5">
        <v>27</v>
      </c>
      <c r="F679" s="4">
        <f>IFERROR(VLOOKUP(E679,العاملين!$A$1:$C$80,2,0),"")</f>
        <v>0</v>
      </c>
      <c r="G679" s="4">
        <f>IFERROR(VLOOKUP(Table1[[#This Row],[كود العامل]],العاملين!$A:$C,3,FALSE),"")</f>
        <v>0</v>
      </c>
      <c r="H679" s="5">
        <v>106</v>
      </c>
      <c r="I679" s="6" t="str">
        <f>IFERROR(VLOOKUP(Table1[[#This Row],[كود الصنف]],المنتجات!$D:$E,2,0),"")</f>
        <v/>
      </c>
      <c r="J679" s="6" t="str">
        <f>IFERROR(VLOOKUP(H679,المنتجات!$D:$G,4,0),"")</f>
        <v/>
      </c>
      <c r="K679" s="7">
        <v>9000</v>
      </c>
      <c r="L679" s="7"/>
      <c r="M679" s="8" t="e">
        <f>IF(VLOOKUP(Table1[[#This Row],[كود الصنف]],المنتجات!$D:$K,8,0)=0,"",(VLOOKUP(Table1[[#This Row],[كود الصنف]],المنتجات!$D:$K,8,0)))</f>
        <v>#N/A</v>
      </c>
      <c r="N679" s="7">
        <f>IFERROR((Table1[[#This Row],[كمية الخامات بالكيلو]]/Table1[[#This Row],[وزن القطعة]])-Table1[[#This Row],[كمية الأنتاج بالقطعة]],0)</f>
        <v>0</v>
      </c>
      <c r="O679" s="9" t="s">
        <v>51</v>
      </c>
      <c r="P679" s="3">
        <v>300</v>
      </c>
      <c r="Q679" s="5">
        <v>30</v>
      </c>
      <c r="R679" s="10"/>
      <c r="S679" s="10">
        <v>10</v>
      </c>
      <c r="T679" s="10">
        <v>10</v>
      </c>
      <c r="U679" s="10"/>
      <c r="V679" s="10">
        <f t="shared" si="10"/>
        <v>50</v>
      </c>
      <c r="W679" s="10">
        <f>IFERROR(Table1[[#This Row],[اجمالى وقت التشغيل بالدقايق]]-Table1[[#This Row],[اجمالى وقت التوقف بالدقيقة]],"0")</f>
        <v>250</v>
      </c>
      <c r="X679" s="11">
        <f>IFERROR((Table1[[#This Row],[كمية الأنتاج بالقطعة]]*Table1[[#This Row],[الزمن المعيارى لانتاج القطعة الواحدة بالدقيقة]])/W679,0%)</f>
        <v>0</v>
      </c>
      <c r="Y679" s="12"/>
      <c r="Z679" s="4"/>
      <c r="AA679" s="13">
        <f>IFERROR(Table1[[#This Row],[كمية الأنتاج بالقطعة]]/(Table1[[#This Row],[كمية الأنتاج بالقطعة]]+Z679+Y679),"")</f>
        <v>1</v>
      </c>
      <c r="AB679" s="4"/>
      <c r="AC679" s="51"/>
    </row>
    <row r="680" spans="1:29" s="20" customFormat="1" ht="15.75" hidden="1" customHeight="1">
      <c r="A680" s="50">
        <v>43538</v>
      </c>
      <c r="B680" s="3">
        <v>5380</v>
      </c>
      <c r="C680" s="4" t="str">
        <f>IFERROR(VLOOKUP(B680,المنتجات!$A:$B,2,0),"")</f>
        <v/>
      </c>
      <c r="D680" s="4" t="str">
        <f>IFERROR(VLOOKUP(B680,المنتجات!$A:$C,3,0),"")</f>
        <v/>
      </c>
      <c r="E680" s="5">
        <v>27</v>
      </c>
      <c r="F680" s="4">
        <f>IFERROR(VLOOKUP(E680,العاملين!$A$1:$C$80,2,0),"")</f>
        <v>0</v>
      </c>
      <c r="G680" s="4">
        <f>IFERROR(VLOOKUP(Table1[[#This Row],[كود العامل]],العاملين!$A:$C,3,FALSE),"")</f>
        <v>0</v>
      </c>
      <c r="H680" s="5">
        <v>108</v>
      </c>
      <c r="I680" s="6" t="str">
        <f>IFERROR(VLOOKUP(Table1[[#This Row],[كود الصنف]],المنتجات!$D:$E,2,0),"")</f>
        <v/>
      </c>
      <c r="J680" s="6" t="str">
        <f>IFERROR(VLOOKUP(H680,المنتجات!$D:$G,4,0),"")</f>
        <v/>
      </c>
      <c r="K680" s="7">
        <v>1200</v>
      </c>
      <c r="L680" s="7"/>
      <c r="M680" s="8" t="e">
        <f>IF(VLOOKUP(Table1[[#This Row],[كود الصنف]],المنتجات!$D:$K,8,0)=0,"",(VLOOKUP(Table1[[#This Row],[كود الصنف]],المنتجات!$D:$K,8,0)))</f>
        <v>#N/A</v>
      </c>
      <c r="N680" s="7">
        <f>IFERROR((Table1[[#This Row],[كمية الخامات بالكيلو]]/Table1[[#This Row],[وزن القطعة]])-Table1[[#This Row],[كمية الأنتاج بالقطعة]],0)</f>
        <v>0</v>
      </c>
      <c r="O680" s="9" t="s">
        <v>51</v>
      </c>
      <c r="P680" s="3">
        <v>300</v>
      </c>
      <c r="Q680" s="5">
        <v>30</v>
      </c>
      <c r="R680" s="10"/>
      <c r="S680" s="10"/>
      <c r="T680" s="10"/>
      <c r="U680" s="10"/>
      <c r="V680" s="10">
        <f t="shared" si="10"/>
        <v>30</v>
      </c>
      <c r="W680" s="10">
        <f>IFERROR(Table1[[#This Row],[اجمالى وقت التشغيل بالدقايق]]-Table1[[#This Row],[اجمالى وقت التوقف بالدقيقة]],"0")</f>
        <v>270</v>
      </c>
      <c r="X680" s="11">
        <f>IFERROR((Table1[[#This Row],[كمية الأنتاج بالقطعة]]*Table1[[#This Row],[الزمن المعيارى لانتاج القطعة الواحدة بالدقيقة]])/W680,0%)</f>
        <v>0</v>
      </c>
      <c r="Y680" s="12"/>
      <c r="Z680" s="4"/>
      <c r="AA680" s="13">
        <f>IFERROR(Table1[[#This Row],[كمية الأنتاج بالقطعة]]/(Table1[[#This Row],[كمية الأنتاج بالقطعة]]+Z680+Y680),"")</f>
        <v>1</v>
      </c>
      <c r="AB680" s="4"/>
      <c r="AC680" s="51"/>
    </row>
    <row r="681" spans="1:29" s="20" customFormat="1" ht="15.75" hidden="1" customHeight="1">
      <c r="A681" s="50">
        <v>43538</v>
      </c>
      <c r="B681" s="3"/>
      <c r="C681" s="4" t="str">
        <f>IFERROR(VLOOKUP(B681,المنتجات!$A:$B,2,0),"")</f>
        <v/>
      </c>
      <c r="D681" s="4" t="str">
        <f>IFERROR(VLOOKUP(B681,المنتجات!$A:$C,3,0),"")</f>
        <v/>
      </c>
      <c r="E681" s="5">
        <v>42</v>
      </c>
      <c r="F681" s="4">
        <f>IFERROR(VLOOKUP(Table1[[#This Row],[كود العامل]],العاملين!A:C,2,0),"")</f>
        <v>0</v>
      </c>
      <c r="G681" s="16">
        <f>IFERROR(VLOOKUP(Table1[[#This Row],[كود العامل]],العاملين!$A$1:$C$100,3,FALSE),"")</f>
        <v>0</v>
      </c>
      <c r="H681" s="5">
        <v>132</v>
      </c>
      <c r="I681" s="6" t="s">
        <v>124</v>
      </c>
      <c r="J681" s="6" t="str">
        <f>IFERROR(VLOOKUP(H681,المنتجات!$D:$G,4,0),"")</f>
        <v/>
      </c>
      <c r="K681" s="7">
        <v>3000</v>
      </c>
      <c r="L681" s="7"/>
      <c r="M681" s="8" t="e">
        <f>IF(VLOOKUP(Table1[[#This Row],[كود الصنف]],المنتجات!$D:$K,8,0)=0,"",(VLOOKUP(Table1[[#This Row],[كود الصنف]],المنتجات!$D:$K,8,0)))</f>
        <v>#N/A</v>
      </c>
      <c r="N681" s="7">
        <f>IFERROR((Table1[[#This Row],[كمية الخامات بالكيلو]]/Table1[[#This Row],[وزن القطعة]])-Table1[[#This Row],[كمية الأنتاج بالقطعة]],0)</f>
        <v>0</v>
      </c>
      <c r="O681" s="9" t="s">
        <v>51</v>
      </c>
      <c r="P681" s="26">
        <f>IFERROR(VLOOKUP(Table1[[#This Row],[كود العامل]],العاملين!$A$1:$D$100,4,0),"")</f>
        <v>0</v>
      </c>
      <c r="Q681" s="5">
        <f>IF(Table1[[#This Row],[كود العامل]]&gt;0,60,"")</f>
        <v>60</v>
      </c>
      <c r="R681" s="10"/>
      <c r="S681" s="10"/>
      <c r="T681" s="10"/>
      <c r="U681" s="10"/>
      <c r="V681" s="10">
        <f t="shared" si="10"/>
        <v>60</v>
      </c>
      <c r="W681" s="10">
        <f>IFERROR(Table1[[#This Row],[اجمالى وقت التشغيل بالدقايق]]-Table1[[#This Row],[اجمالى وقت التوقف بالدقيقة]],"0")</f>
        <v>-60</v>
      </c>
      <c r="X681" s="11">
        <f>IFERROR((Table1[[#This Row],[كمية الأنتاج بالقطعة]]*Table1[[#This Row],[الزمن المعيارى لانتاج القطعة الواحدة بالدقيقة]])/W681,0%)</f>
        <v>0</v>
      </c>
      <c r="Y681" s="12"/>
      <c r="Z681" s="4"/>
      <c r="AA681" s="13">
        <f>IFERROR(Table1[[#This Row],[كمية الأنتاج بالقطعة]]/(Table1[[#This Row],[كمية الأنتاج بالقطعة]]+Z681+Y681),"")</f>
        <v>1</v>
      </c>
      <c r="AB681" s="4"/>
      <c r="AC681" s="51"/>
    </row>
    <row r="682" spans="1:29" s="20" customFormat="1" ht="15.75" hidden="1" customHeight="1">
      <c r="A682" s="50">
        <v>43538</v>
      </c>
      <c r="B682" s="3"/>
      <c r="C682" s="4" t="str">
        <f>IFERROR(VLOOKUP(B682,المنتجات!$A:$B,2,0),"")</f>
        <v/>
      </c>
      <c r="D682" s="4" t="str">
        <f>IFERROR(VLOOKUP(B682,المنتجات!$A:$C,3,0),"")</f>
        <v/>
      </c>
      <c r="E682" s="5">
        <v>21</v>
      </c>
      <c r="F682" s="4">
        <f>IFERROR(VLOOKUP(Table1[[#This Row],[كود العامل]],العاملين!A:C,2,0),"")</f>
        <v>0</v>
      </c>
      <c r="G682" s="16">
        <f>IFERROR(VLOOKUP(Table1[[#This Row],[كود العامل]],العاملين!$A$1:$C$100,3,FALSE),"")</f>
        <v>0</v>
      </c>
      <c r="H682" s="5">
        <v>134</v>
      </c>
      <c r="I682" s="6" t="s">
        <v>102</v>
      </c>
      <c r="J682" s="6" t="str">
        <f>IFERROR(VLOOKUP(H682,المنتجات!$D:$G,4,0),"")</f>
        <v/>
      </c>
      <c r="K682" s="7">
        <v>3000</v>
      </c>
      <c r="L682" s="7"/>
      <c r="M682" s="8" t="e">
        <f>IF(VLOOKUP(Table1[[#This Row],[كود الصنف]],المنتجات!$D:$K,8,0)=0,"",(VLOOKUP(Table1[[#This Row],[كود الصنف]],المنتجات!$D:$K,8,0)))</f>
        <v>#N/A</v>
      </c>
      <c r="N682" s="7">
        <f>IFERROR((Table1[[#This Row],[كمية الخامات بالكيلو]]/Table1[[#This Row],[وزن القطعة]])-Table1[[#This Row],[كمية الأنتاج بالقطعة]],0)</f>
        <v>0</v>
      </c>
      <c r="O682" s="9" t="s">
        <v>51</v>
      </c>
      <c r="P682" s="26">
        <f>IFERROR(VLOOKUP(Table1[[#This Row],[كود العامل]],العاملين!$A$1:$D$100,4,0),"")</f>
        <v>0</v>
      </c>
      <c r="Q682" s="5">
        <f>IF(Table1[[#This Row],[كود العامل]]&gt;0,60,"")</f>
        <v>60</v>
      </c>
      <c r="R682" s="10"/>
      <c r="S682" s="10"/>
      <c r="T682" s="10"/>
      <c r="U682" s="10"/>
      <c r="V682" s="10">
        <f t="shared" si="10"/>
        <v>60</v>
      </c>
      <c r="W682" s="10">
        <f>IFERROR(Table1[[#This Row],[اجمالى وقت التشغيل بالدقايق]]-Table1[[#This Row],[اجمالى وقت التوقف بالدقيقة]],"0")</f>
        <v>-60</v>
      </c>
      <c r="X682" s="11">
        <f>IFERROR((Table1[[#This Row],[كمية الأنتاج بالقطعة]]*Table1[[#This Row],[الزمن المعيارى لانتاج القطعة الواحدة بالدقيقة]])/W682,0%)</f>
        <v>0</v>
      </c>
      <c r="Y682" s="12"/>
      <c r="Z682" s="4"/>
      <c r="AA682" s="13">
        <f>IFERROR(Table1[[#This Row],[كمية الأنتاج بالقطعة]]/(Table1[[#This Row],[كمية الأنتاج بالقطعة]]+Z682+Y682),"")</f>
        <v>1</v>
      </c>
      <c r="AB682" s="4"/>
      <c r="AC682" s="51"/>
    </row>
    <row r="683" spans="1:29" s="20" customFormat="1" ht="15.75" hidden="1" customHeight="1">
      <c r="A683" s="50">
        <v>43538</v>
      </c>
      <c r="B683" s="3"/>
      <c r="C683" s="4" t="str">
        <f>IFERROR(VLOOKUP(B683,المنتجات!$A:$B,2,0),"")</f>
        <v/>
      </c>
      <c r="D683" s="4" t="str">
        <f>IFERROR(VLOOKUP(B683,المنتجات!$A:$C,3,0),"")</f>
        <v/>
      </c>
      <c r="E683" s="5">
        <v>39</v>
      </c>
      <c r="F683" s="4">
        <f>IFERROR(VLOOKUP(Table1[[#This Row],[كود العامل]],العاملين!A:C,2,0),"")</f>
        <v>0</v>
      </c>
      <c r="G683" s="16">
        <f>IFERROR(VLOOKUP(Table1[[#This Row],[كود العامل]],العاملين!$A$1:$C$100,3,FALSE),"")</f>
        <v>0</v>
      </c>
      <c r="H683" s="5"/>
      <c r="I683" s="6" t="s">
        <v>107</v>
      </c>
      <c r="J683" s="6" t="str">
        <f>IFERROR(VLOOKUP(H683,المنتجات!$D:$G,4,0),"")</f>
        <v/>
      </c>
      <c r="K683" s="7">
        <v>4000</v>
      </c>
      <c r="L683" s="7"/>
      <c r="M683" s="8" t="e">
        <f>IF(VLOOKUP(Table1[[#This Row],[كود الصنف]],المنتجات!$D:$K,8,0)=0,"",(VLOOKUP(Table1[[#This Row],[كود الصنف]],المنتجات!$D:$K,8,0)))</f>
        <v>#N/A</v>
      </c>
      <c r="N683" s="7">
        <f>IFERROR((Table1[[#This Row],[كمية الخامات بالكيلو]]/Table1[[#This Row],[وزن القطعة]])-Table1[[#This Row],[كمية الأنتاج بالقطعة]],0)</f>
        <v>0</v>
      </c>
      <c r="O683" s="9" t="s">
        <v>51</v>
      </c>
      <c r="P683" s="26">
        <f>IFERROR(VLOOKUP(Table1[[#This Row],[كود العامل]],العاملين!$A$1:$D$100,4,0),"")</f>
        <v>0</v>
      </c>
      <c r="Q683" s="5">
        <f>IF(Table1[[#This Row],[كود العامل]]&gt;0,60,"")</f>
        <v>60</v>
      </c>
      <c r="R683" s="10"/>
      <c r="S683" s="10"/>
      <c r="T683" s="10"/>
      <c r="U683" s="10"/>
      <c r="V683" s="10">
        <f t="shared" si="10"/>
        <v>60</v>
      </c>
      <c r="W683" s="10">
        <f>IFERROR(Table1[[#This Row],[اجمالى وقت التشغيل بالدقايق]]-Table1[[#This Row],[اجمالى وقت التوقف بالدقيقة]],"0")</f>
        <v>-60</v>
      </c>
      <c r="X683" s="11">
        <v>1</v>
      </c>
      <c r="Y683" s="12"/>
      <c r="Z683" s="4"/>
      <c r="AA683" s="13">
        <f>IFERROR(Table1[[#This Row],[كمية الأنتاج بالقطعة]]/(Table1[[#This Row],[كمية الأنتاج بالقطعة]]+Z683+Y683),"")</f>
        <v>1</v>
      </c>
      <c r="AB683" s="4"/>
      <c r="AC683" s="51"/>
    </row>
    <row r="684" spans="1:29" s="20" customFormat="1" ht="15.75" hidden="1" customHeight="1">
      <c r="A684" s="50">
        <v>43540</v>
      </c>
      <c r="B684" s="3">
        <v>5201</v>
      </c>
      <c r="C684" s="4" t="str">
        <f>IFERROR(VLOOKUP(B684,المنتجات!$A:$B,2,0),"")</f>
        <v/>
      </c>
      <c r="D684" s="4" t="str">
        <f>IFERROR(VLOOKUP(B684,المنتجات!$A:$C,3,0),"")</f>
        <v/>
      </c>
      <c r="E684" s="5">
        <v>15</v>
      </c>
      <c r="F684" s="4">
        <f>IFERROR(VLOOKUP(E684,العاملين!$A$1:$C$80,2,0),"")</f>
        <v>0</v>
      </c>
      <c r="G684" s="4">
        <f>IFERROR(VLOOKUP(Table1[[#This Row],[كود العامل]],العاملين!$A:$C,3,FALSE),"")</f>
        <v>0</v>
      </c>
      <c r="H684" s="5">
        <v>1</v>
      </c>
      <c r="I684" s="6" t="str">
        <f>IFERROR(VLOOKUP(Table1[[#This Row],[كود الصنف]],المنتجات!$D:$E,2,0),"")</f>
        <v/>
      </c>
      <c r="J684" s="6" t="str">
        <f>IFERROR(VLOOKUP(H684,المنتجات!$D:$G,4,0),"")</f>
        <v/>
      </c>
      <c r="K684" s="7">
        <v>150</v>
      </c>
      <c r="L684" s="7"/>
      <c r="M684" s="8" t="e">
        <f>IF(VLOOKUP(Table1[[#This Row],[كود الصنف]],المنتجات!$D:$K,8,0)=0,"",(VLOOKUP(Table1[[#This Row],[كود الصنف]],المنتجات!$D:$K,8,0)))</f>
        <v>#N/A</v>
      </c>
      <c r="N684" s="7">
        <f>IFERROR((Table1[[#This Row],[كمية الخامات بالكيلو]]/Table1[[#This Row],[وزن القطعة]])-Table1[[#This Row],[كمية الأنتاج بالقطعة]],0)</f>
        <v>0</v>
      </c>
      <c r="O684" s="9" t="s">
        <v>1</v>
      </c>
      <c r="P684" s="26">
        <f>IFERROR(VLOOKUP(Table1[[#This Row],[كود العامل]],العاملين!$A$1:$D$100,4,0),"")</f>
        <v>0</v>
      </c>
      <c r="Q684" s="5">
        <f>IF(Table1[[#This Row],[كود العامل]]&gt;0,60,"")</f>
        <v>60</v>
      </c>
      <c r="R684" s="10"/>
      <c r="S684" s="10">
        <v>10</v>
      </c>
      <c r="T684" s="10">
        <v>10</v>
      </c>
      <c r="U684" s="10"/>
      <c r="V684" s="10">
        <f t="shared" si="10"/>
        <v>80</v>
      </c>
      <c r="W684" s="10">
        <f>IFERROR(Table1[[#This Row],[اجمالى وقت التشغيل بالدقايق]]-Table1[[#This Row],[اجمالى وقت التوقف بالدقيقة]],"0")</f>
        <v>-80</v>
      </c>
      <c r="X684" s="11">
        <f>IFERROR((Table1[[#This Row],[كمية الأنتاج بالقطعة]]*Table1[[#This Row],[الزمن المعيارى لانتاج القطعة الواحدة بالدقيقة]])/W684,0%)</f>
        <v>0</v>
      </c>
      <c r="Y684" s="12"/>
      <c r="Z684" s="4"/>
      <c r="AA684" s="13">
        <f>IFERROR(Table1[[#This Row],[كمية الأنتاج بالقطعة]]/(Table1[[#This Row],[كمية الأنتاج بالقطعة]]+Z684+Y684),"")</f>
        <v>1</v>
      </c>
      <c r="AB684" s="4"/>
      <c r="AC684" s="51"/>
    </row>
    <row r="685" spans="1:29" s="20" customFormat="1" ht="15.75" hidden="1" customHeight="1">
      <c r="A685" s="50">
        <v>43540</v>
      </c>
      <c r="B685" s="3">
        <v>5201</v>
      </c>
      <c r="C685" s="4" t="str">
        <f>IFERROR(VLOOKUP(B685,المنتجات!$A:$B,2,0),"")</f>
        <v/>
      </c>
      <c r="D685" s="4" t="str">
        <f>IFERROR(VLOOKUP(B685,المنتجات!$A:$C,3,0),"")</f>
        <v/>
      </c>
      <c r="E685" s="5">
        <v>16</v>
      </c>
      <c r="F685" s="4">
        <f>IFERROR(VLOOKUP(E685,العاملين!$A$1:$C$80,2,0),"")</f>
        <v>0</v>
      </c>
      <c r="G685" s="4">
        <f>IFERROR(VLOOKUP(Table1[[#This Row],[كود العامل]],العاملين!$A:$C,3,FALSE),"")</f>
        <v>0</v>
      </c>
      <c r="H685" s="5">
        <v>1</v>
      </c>
      <c r="I685" s="6" t="str">
        <f>IFERROR(VLOOKUP(Table1[[#This Row],[كود الصنف]],المنتجات!$D:$E,2,0),"")</f>
        <v/>
      </c>
      <c r="J685" s="6" t="str">
        <f>IFERROR(VLOOKUP(H685,المنتجات!$D:$G,4,0),"")</f>
        <v/>
      </c>
      <c r="K685" s="7">
        <v>80</v>
      </c>
      <c r="L685" s="7"/>
      <c r="M685" s="8" t="e">
        <f>IF(VLOOKUP(Table1[[#This Row],[كود الصنف]],المنتجات!$D:$K,8,0)=0,"",(VLOOKUP(Table1[[#This Row],[كود الصنف]],المنتجات!$D:$K,8,0)))</f>
        <v>#N/A</v>
      </c>
      <c r="N685" s="7">
        <f>IFERROR((Table1[[#This Row],[كمية الخامات بالكيلو]]/Table1[[#This Row],[وزن القطعة]])-Table1[[#This Row],[كمية الأنتاج بالقطعة]],0)</f>
        <v>0</v>
      </c>
      <c r="O685" s="9" t="s">
        <v>51</v>
      </c>
      <c r="P685" s="26">
        <f>IFERROR(VLOOKUP(Table1[[#This Row],[كود العامل]],العاملين!$A$1:$D$100,4,0),"")</f>
        <v>0</v>
      </c>
      <c r="Q685" s="5">
        <f>IF(Table1[[#This Row],[كود العامل]]&gt;0,60,"")</f>
        <v>60</v>
      </c>
      <c r="R685" s="10"/>
      <c r="S685" s="10">
        <v>10</v>
      </c>
      <c r="T685" s="10">
        <v>10</v>
      </c>
      <c r="U685" s="10"/>
      <c r="V685" s="10">
        <f t="shared" si="10"/>
        <v>80</v>
      </c>
      <c r="W685" s="10">
        <f>IFERROR(Table1[[#This Row],[اجمالى وقت التشغيل بالدقايق]]-Table1[[#This Row],[اجمالى وقت التوقف بالدقيقة]],"0")</f>
        <v>-80</v>
      </c>
      <c r="X685" s="11">
        <f>IFERROR((Table1[[#This Row],[كمية الأنتاج بالقطعة]]*Table1[[#This Row],[الزمن المعيارى لانتاج القطعة الواحدة بالدقيقة]])/W685,0%)</f>
        <v>0</v>
      </c>
      <c r="Y685" s="12"/>
      <c r="Z685" s="4"/>
      <c r="AA685" s="13">
        <f>IFERROR(Table1[[#This Row],[كمية الأنتاج بالقطعة]]/(Table1[[#This Row],[كمية الأنتاج بالقطعة]]+Z685+Y685),"")</f>
        <v>1</v>
      </c>
      <c r="AB685" s="4"/>
      <c r="AC685" s="51"/>
    </row>
    <row r="686" spans="1:29" s="20" customFormat="1" ht="15.75" hidden="1" customHeight="1">
      <c r="A686" s="50">
        <v>43540</v>
      </c>
      <c r="B686" s="3">
        <v>5203</v>
      </c>
      <c r="C686" s="4" t="str">
        <f>IFERROR(VLOOKUP(B686,المنتجات!$A:$B,2,0),"")</f>
        <v/>
      </c>
      <c r="D686" s="4" t="str">
        <f>IFERROR(VLOOKUP(B686,المنتجات!$A:$C,3,0),"")</f>
        <v/>
      </c>
      <c r="E686" s="5">
        <v>14</v>
      </c>
      <c r="F686" s="4">
        <f>IFERROR(VLOOKUP(E686,العاملين!$A$1:$C$80,2,0),"")</f>
        <v>0</v>
      </c>
      <c r="G686" s="4">
        <f>IFERROR(VLOOKUP(Table1[[#This Row],[كود العامل]],العاملين!$A:$C,3,FALSE),"")</f>
        <v>0</v>
      </c>
      <c r="H686" s="5">
        <v>10</v>
      </c>
      <c r="I686" s="6" t="str">
        <f>IFERROR(VLOOKUP(Table1[[#This Row],[كود الصنف]],المنتجات!$D:$E,2,0),"")</f>
        <v/>
      </c>
      <c r="J686" s="6" t="str">
        <f>IFERROR(VLOOKUP(H686,المنتجات!$D:$G,4,0),"")</f>
        <v/>
      </c>
      <c r="K686" s="7">
        <v>342</v>
      </c>
      <c r="L686" s="7"/>
      <c r="M686" s="8" t="e">
        <f>IF(VLOOKUP(Table1[[#This Row],[كود الصنف]],المنتجات!$D:$K,8,0)=0,"",(VLOOKUP(Table1[[#This Row],[كود الصنف]],المنتجات!$D:$K,8,0)))</f>
        <v>#N/A</v>
      </c>
      <c r="N686" s="7">
        <f>IFERROR((Table1[[#This Row],[كمية الخامات بالكيلو]]/Table1[[#This Row],[وزن القطعة]])-Table1[[#This Row],[كمية الأنتاج بالقطعة]],0)</f>
        <v>0</v>
      </c>
      <c r="O686" s="9" t="s">
        <v>1</v>
      </c>
      <c r="P686" s="26">
        <f>IFERROR(VLOOKUP(Table1[[#This Row],[كود العامل]],العاملين!$A$1:$D$100,4,0),"")</f>
        <v>0</v>
      </c>
      <c r="Q686" s="5">
        <f>IF(Table1[[#This Row],[كود العامل]]&gt;0,60,"")</f>
        <v>60</v>
      </c>
      <c r="R686" s="10"/>
      <c r="S686" s="10">
        <v>10</v>
      </c>
      <c r="T686" s="10">
        <v>10</v>
      </c>
      <c r="U686" s="10"/>
      <c r="V686" s="10">
        <f t="shared" si="10"/>
        <v>80</v>
      </c>
      <c r="W686" s="10">
        <f>IFERROR(Table1[[#This Row],[اجمالى وقت التشغيل بالدقايق]]-Table1[[#This Row],[اجمالى وقت التوقف بالدقيقة]],"0")</f>
        <v>-80</v>
      </c>
      <c r="X686" s="11">
        <f>IFERROR((Table1[[#This Row],[كمية الأنتاج بالقطعة]]*Table1[[#This Row],[الزمن المعيارى لانتاج القطعة الواحدة بالدقيقة]])/W686,0%)</f>
        <v>0</v>
      </c>
      <c r="Y686" s="12"/>
      <c r="Z686" s="4"/>
      <c r="AA686" s="13">
        <f>IFERROR(Table1[[#This Row],[كمية الأنتاج بالقطعة]]/(Table1[[#This Row],[كمية الأنتاج بالقطعة]]+Z686+Y686),"")</f>
        <v>1</v>
      </c>
      <c r="AB686" s="4"/>
      <c r="AC686" s="51"/>
    </row>
    <row r="687" spans="1:29" s="20" customFormat="1" ht="15.75" hidden="1" customHeight="1">
      <c r="A687" s="50">
        <v>43540</v>
      </c>
      <c r="B687" s="3">
        <v>5203</v>
      </c>
      <c r="C687" s="4" t="str">
        <f>IFERROR(VLOOKUP(B687,المنتجات!$A:$B,2,0),"")</f>
        <v/>
      </c>
      <c r="D687" s="4" t="str">
        <f>IFERROR(VLOOKUP(B687,المنتجات!$A:$C,3,0),"")</f>
        <v/>
      </c>
      <c r="E687" s="5">
        <v>10</v>
      </c>
      <c r="F687" s="4">
        <f>IFERROR(VLOOKUP(E687,العاملين!$A$1:$C$80,2,0),"")</f>
        <v>0</v>
      </c>
      <c r="G687" s="4">
        <f>IFERROR(VLOOKUP(Table1[[#This Row],[كود العامل]],العاملين!$A:$C,3,FALSE),"")</f>
        <v>0</v>
      </c>
      <c r="H687" s="5">
        <v>10</v>
      </c>
      <c r="I687" s="6" t="str">
        <f>IFERROR(VLOOKUP(Table1[[#This Row],[كود الصنف]],المنتجات!$D:$E,2,0),"")</f>
        <v/>
      </c>
      <c r="J687" s="6" t="str">
        <f>IFERROR(VLOOKUP(H687,المنتجات!$D:$G,4,0),"")</f>
        <v/>
      </c>
      <c r="K687" s="7">
        <v>342</v>
      </c>
      <c r="L687" s="7"/>
      <c r="M687" s="8" t="e">
        <f>IF(VLOOKUP(Table1[[#This Row],[كود الصنف]],المنتجات!$D:$K,8,0)=0,"",(VLOOKUP(Table1[[#This Row],[كود الصنف]],المنتجات!$D:$K,8,0)))</f>
        <v>#N/A</v>
      </c>
      <c r="N687" s="7">
        <f>IFERROR((Table1[[#This Row],[كمية الخامات بالكيلو]]/Table1[[#This Row],[وزن القطعة]])-Table1[[#This Row],[كمية الأنتاج بالقطعة]],0)</f>
        <v>0</v>
      </c>
      <c r="O687" s="9" t="s">
        <v>1</v>
      </c>
      <c r="P687" s="26">
        <f>IFERROR(VLOOKUP(Table1[[#This Row],[كود العامل]],العاملين!$A$1:$D$100,4,0),"")</f>
        <v>0</v>
      </c>
      <c r="Q687" s="5">
        <f>IF(Table1[[#This Row],[كود العامل]]&gt;0,60,"")</f>
        <v>60</v>
      </c>
      <c r="R687" s="10"/>
      <c r="S687" s="10">
        <v>10</v>
      </c>
      <c r="T687" s="10">
        <v>10</v>
      </c>
      <c r="U687" s="10"/>
      <c r="V687" s="10">
        <f t="shared" si="10"/>
        <v>80</v>
      </c>
      <c r="W687" s="10">
        <f>IFERROR(Table1[[#This Row],[اجمالى وقت التشغيل بالدقايق]]-Table1[[#This Row],[اجمالى وقت التوقف بالدقيقة]],"0")</f>
        <v>-80</v>
      </c>
      <c r="X687" s="11">
        <f>IFERROR((Table1[[#This Row],[كمية الأنتاج بالقطعة]]*Table1[[#This Row],[الزمن المعيارى لانتاج القطعة الواحدة بالدقيقة]])/W687,0%)</f>
        <v>0</v>
      </c>
      <c r="Y687" s="12"/>
      <c r="Z687" s="4"/>
      <c r="AA687" s="13">
        <f>IFERROR(Table1[[#This Row],[كمية الأنتاج بالقطعة]]/(Table1[[#This Row],[كمية الأنتاج بالقطعة]]+Z687+Y687),"")</f>
        <v>1</v>
      </c>
      <c r="AB687" s="4"/>
      <c r="AC687" s="51"/>
    </row>
    <row r="688" spans="1:29" s="20" customFormat="1" ht="15.75" hidden="1" customHeight="1">
      <c r="A688" s="50">
        <v>43540</v>
      </c>
      <c r="B688" s="3">
        <v>5203</v>
      </c>
      <c r="C688" s="4" t="str">
        <f>IFERROR(VLOOKUP(B688,المنتجات!$A:$B,2,0),"")</f>
        <v/>
      </c>
      <c r="D688" s="4" t="str">
        <f>IFERROR(VLOOKUP(B688,المنتجات!$A:$C,3,0),"")</f>
        <v/>
      </c>
      <c r="E688" s="5">
        <v>17</v>
      </c>
      <c r="F688" s="4">
        <f>IFERROR(VLOOKUP(E688,العاملين!$A$1:$C$80,2,0),"")</f>
        <v>0</v>
      </c>
      <c r="G688" s="4">
        <f>IFERROR(VLOOKUP(Table1[[#This Row],[كود العامل]],العاملين!$A:$C,3,FALSE),"")</f>
        <v>0</v>
      </c>
      <c r="H688" s="5">
        <v>10</v>
      </c>
      <c r="I688" s="6" t="str">
        <f>IFERROR(VLOOKUP(Table1[[#This Row],[كود الصنف]],المنتجات!$D:$E,2,0),"")</f>
        <v/>
      </c>
      <c r="J688" s="6" t="str">
        <f>IFERROR(VLOOKUP(H688,المنتجات!$D:$G,4,0),"")</f>
        <v/>
      </c>
      <c r="K688" s="7">
        <v>145</v>
      </c>
      <c r="L688" s="7"/>
      <c r="M688" s="8" t="e">
        <f>IF(VLOOKUP(Table1[[#This Row],[كود الصنف]],المنتجات!$D:$K,8,0)=0,"",(VLOOKUP(Table1[[#This Row],[كود الصنف]],المنتجات!$D:$K,8,0)))</f>
        <v>#N/A</v>
      </c>
      <c r="N688" s="7">
        <f>IFERROR((Table1[[#This Row],[كمية الخامات بالكيلو]]/Table1[[#This Row],[وزن القطعة]])-Table1[[#This Row],[كمية الأنتاج بالقطعة]],0)</f>
        <v>0</v>
      </c>
      <c r="O688" s="9" t="s">
        <v>51</v>
      </c>
      <c r="P688" s="26">
        <f>IFERROR(VLOOKUP(Table1[[#This Row],[كود العامل]],العاملين!$A$1:$D$100,4,0),"")</f>
        <v>0</v>
      </c>
      <c r="Q688" s="5">
        <f>IF(Table1[[#This Row],[كود العامل]]&gt;0,60,"")</f>
        <v>60</v>
      </c>
      <c r="R688" s="10"/>
      <c r="S688" s="10">
        <v>10</v>
      </c>
      <c r="T688" s="10">
        <v>10</v>
      </c>
      <c r="U688" s="10"/>
      <c r="V688" s="10">
        <f t="shared" si="10"/>
        <v>80</v>
      </c>
      <c r="W688" s="10">
        <f>IFERROR(Table1[[#This Row],[اجمالى وقت التشغيل بالدقايق]]-Table1[[#This Row],[اجمالى وقت التوقف بالدقيقة]],"0")</f>
        <v>-80</v>
      </c>
      <c r="X688" s="11">
        <f>IFERROR((Table1[[#This Row],[كمية الأنتاج بالقطعة]]*Table1[[#This Row],[الزمن المعيارى لانتاج القطعة الواحدة بالدقيقة]])/W688,0%)</f>
        <v>0</v>
      </c>
      <c r="Y688" s="12"/>
      <c r="Z688" s="4"/>
      <c r="AA688" s="13">
        <f>IFERROR(Table1[[#This Row],[كمية الأنتاج بالقطعة]]/(Table1[[#This Row],[كمية الأنتاج بالقطعة]]+Z688+Y688),"")</f>
        <v>1</v>
      </c>
      <c r="AB688" s="4"/>
      <c r="AC688" s="51"/>
    </row>
    <row r="689" spans="1:29" s="20" customFormat="1" ht="15.75" hidden="1" customHeight="1">
      <c r="A689" s="50">
        <v>43540</v>
      </c>
      <c r="B689" s="3">
        <v>5203</v>
      </c>
      <c r="C689" s="4" t="str">
        <f>IFERROR(VLOOKUP(B689,المنتجات!$A:$B,2,0),"")</f>
        <v/>
      </c>
      <c r="D689" s="4" t="str">
        <f>IFERROR(VLOOKUP(B689,المنتجات!$A:$C,3,0),"")</f>
        <v/>
      </c>
      <c r="E689" s="5">
        <v>9</v>
      </c>
      <c r="F689" s="4">
        <f>IFERROR(VLOOKUP(E689,العاملين!$A$1:$C$80,2,0),"")</f>
        <v>0</v>
      </c>
      <c r="G689" s="4">
        <f>IFERROR(VLOOKUP(Table1[[#This Row],[كود العامل]],العاملين!$A:$C,3,FALSE),"")</f>
        <v>0</v>
      </c>
      <c r="H689" s="5">
        <v>10</v>
      </c>
      <c r="I689" s="6" t="str">
        <f>IFERROR(VLOOKUP(Table1[[#This Row],[كود الصنف]],المنتجات!$D:$E,2,0),"")</f>
        <v/>
      </c>
      <c r="J689" s="6" t="str">
        <f>IFERROR(VLOOKUP(H689,المنتجات!$D:$G,4,0),"")</f>
        <v/>
      </c>
      <c r="K689" s="7">
        <v>145</v>
      </c>
      <c r="L689" s="7"/>
      <c r="M689" s="8" t="e">
        <f>IF(VLOOKUP(Table1[[#This Row],[كود الصنف]],المنتجات!$D:$K,8,0)=0,"",(VLOOKUP(Table1[[#This Row],[كود الصنف]],المنتجات!$D:$K,8,0)))</f>
        <v>#N/A</v>
      </c>
      <c r="N689" s="7">
        <f>IFERROR((Table1[[#This Row],[كمية الخامات بالكيلو]]/Table1[[#This Row],[وزن القطعة]])-Table1[[#This Row],[كمية الأنتاج بالقطعة]],0)</f>
        <v>0</v>
      </c>
      <c r="O689" s="9" t="s">
        <v>51</v>
      </c>
      <c r="P689" s="26">
        <f>IFERROR(VLOOKUP(Table1[[#This Row],[كود العامل]],العاملين!$A$1:$D$100,4,0),"")</f>
        <v>0</v>
      </c>
      <c r="Q689" s="5">
        <f>IF(Table1[[#This Row],[كود العامل]]&gt;0,60,"")</f>
        <v>60</v>
      </c>
      <c r="R689" s="10"/>
      <c r="S689" s="10">
        <v>10</v>
      </c>
      <c r="T689" s="10">
        <v>10</v>
      </c>
      <c r="U689" s="10"/>
      <c r="V689" s="10">
        <f t="shared" si="10"/>
        <v>80</v>
      </c>
      <c r="W689" s="10">
        <f>IFERROR(Table1[[#This Row],[اجمالى وقت التشغيل بالدقايق]]-Table1[[#This Row],[اجمالى وقت التوقف بالدقيقة]],"0")</f>
        <v>-80</v>
      </c>
      <c r="X689" s="11">
        <f>IFERROR((Table1[[#This Row],[كمية الأنتاج بالقطعة]]*Table1[[#This Row],[الزمن المعيارى لانتاج القطعة الواحدة بالدقيقة]])/W689,0%)</f>
        <v>0</v>
      </c>
      <c r="Y689" s="12"/>
      <c r="Z689" s="4"/>
      <c r="AA689" s="13">
        <f>IFERROR(Table1[[#This Row],[كمية الأنتاج بالقطعة]]/(Table1[[#This Row],[كمية الأنتاج بالقطعة]]+Z689+Y689),"")</f>
        <v>1</v>
      </c>
      <c r="AB689" s="4"/>
      <c r="AC689" s="51"/>
    </row>
    <row r="690" spans="1:29" s="20" customFormat="1" ht="15.75" hidden="1" customHeight="1">
      <c r="A690" s="50">
        <v>43540</v>
      </c>
      <c r="B690" s="3">
        <v>5210</v>
      </c>
      <c r="C690" s="4" t="str">
        <f>IFERROR(VLOOKUP(B690,المنتجات!$A:$B,2,0),"")</f>
        <v/>
      </c>
      <c r="D690" s="4" t="str">
        <f>IFERROR(VLOOKUP(B690,المنتجات!$A:$C,3,0),"")</f>
        <v/>
      </c>
      <c r="E690" s="5">
        <v>11</v>
      </c>
      <c r="F690" s="4">
        <f>IFERROR(VLOOKUP(E690,العاملين!$A$1:$C$80,2,0),"")</f>
        <v>0</v>
      </c>
      <c r="G690" s="4">
        <f>IFERROR(VLOOKUP(Table1[[#This Row],[كود العامل]],العاملين!$A:$C,3,FALSE),"")</f>
        <v>0</v>
      </c>
      <c r="H690" s="5">
        <v>15</v>
      </c>
      <c r="I690" s="6" t="str">
        <f>IFERROR(VLOOKUP(Table1[[#This Row],[كود الصنف]],المنتجات!$D:$E,2,0),"")</f>
        <v/>
      </c>
      <c r="J690" s="6" t="str">
        <f>IFERROR(VLOOKUP(H690,المنتجات!$D:$G,4,0),"")</f>
        <v/>
      </c>
      <c r="K690" s="7">
        <v>158</v>
      </c>
      <c r="L690" s="7"/>
      <c r="M690" s="8" t="e">
        <f>IF(VLOOKUP(Table1[[#This Row],[كود الصنف]],المنتجات!$D:$K,8,0)=0,"",(VLOOKUP(Table1[[#This Row],[كود الصنف]],المنتجات!$D:$K,8,0)))</f>
        <v>#N/A</v>
      </c>
      <c r="N690" s="7">
        <f>IFERROR((Table1[[#This Row],[كمية الخامات بالكيلو]]/Table1[[#This Row],[وزن القطعة]])-Table1[[#This Row],[كمية الأنتاج بالقطعة]],0)</f>
        <v>0</v>
      </c>
      <c r="O690" s="9" t="s">
        <v>1</v>
      </c>
      <c r="P690" s="26">
        <f>IFERROR(VLOOKUP(Table1[[#This Row],[كود العامل]],العاملين!$A$1:$D$100,4,0),"")</f>
        <v>0</v>
      </c>
      <c r="Q690" s="5">
        <f>IF(Table1[[#This Row],[كود العامل]]&gt;0,60,"")</f>
        <v>60</v>
      </c>
      <c r="R690" s="10"/>
      <c r="S690" s="10">
        <v>10</v>
      </c>
      <c r="T690" s="10">
        <v>10</v>
      </c>
      <c r="U690" s="10"/>
      <c r="V690" s="10">
        <f t="shared" si="10"/>
        <v>80</v>
      </c>
      <c r="W690" s="10">
        <f>IFERROR(Table1[[#This Row],[اجمالى وقت التشغيل بالدقايق]]-Table1[[#This Row],[اجمالى وقت التوقف بالدقيقة]],"0")</f>
        <v>-80</v>
      </c>
      <c r="X690" s="11">
        <f>IFERROR((Table1[[#This Row],[كمية الأنتاج بالقطعة]]*Table1[[#This Row],[الزمن المعيارى لانتاج القطعة الواحدة بالدقيقة]])/W690,0%)</f>
        <v>0</v>
      </c>
      <c r="Y690" s="12"/>
      <c r="Z690" s="4"/>
      <c r="AA690" s="13">
        <f>IFERROR(Table1[[#This Row],[كمية الأنتاج بالقطعة]]/(Table1[[#This Row],[كمية الأنتاج بالقطعة]]+Z690+Y690),"")</f>
        <v>1</v>
      </c>
      <c r="AB690" s="4"/>
      <c r="AC690" s="51"/>
    </row>
    <row r="691" spans="1:29" s="20" customFormat="1" ht="15.75" hidden="1" customHeight="1">
      <c r="A691" s="50">
        <v>43540</v>
      </c>
      <c r="B691" s="3">
        <v>5210</v>
      </c>
      <c r="C691" s="4" t="str">
        <f>IFERROR(VLOOKUP(B691,المنتجات!$A:$B,2,0),"")</f>
        <v/>
      </c>
      <c r="D691" s="4" t="str">
        <f>IFERROR(VLOOKUP(B691,المنتجات!$A:$C,3,0),"")</f>
        <v/>
      </c>
      <c r="E691" s="5">
        <v>13</v>
      </c>
      <c r="F691" s="4">
        <f>IFERROR(VLOOKUP(E691,العاملين!$A$1:$C$80,2,0),"")</f>
        <v>0</v>
      </c>
      <c r="G691" s="4">
        <f>IFERROR(VLOOKUP(Table1[[#This Row],[كود العامل]],العاملين!$A:$C,3,FALSE),"")</f>
        <v>0</v>
      </c>
      <c r="H691" s="5">
        <v>15</v>
      </c>
      <c r="I691" s="6" t="str">
        <f>IFERROR(VLOOKUP(Table1[[#This Row],[كود الصنف]],المنتجات!$D:$E,2,0),"")</f>
        <v/>
      </c>
      <c r="J691" s="6" t="str">
        <f>IFERROR(VLOOKUP(H691,المنتجات!$D:$G,4,0),"")</f>
        <v/>
      </c>
      <c r="K691" s="7">
        <v>96</v>
      </c>
      <c r="L691" s="7"/>
      <c r="M691" s="8" t="e">
        <f>IF(VLOOKUP(Table1[[#This Row],[كود الصنف]],المنتجات!$D:$K,8,0)=0,"",(VLOOKUP(Table1[[#This Row],[كود الصنف]],المنتجات!$D:$K,8,0)))</f>
        <v>#N/A</v>
      </c>
      <c r="N691" s="7">
        <f>IFERROR((Table1[[#This Row],[كمية الخامات بالكيلو]]/Table1[[#This Row],[وزن القطعة]])-Table1[[#This Row],[كمية الأنتاج بالقطعة]],0)</f>
        <v>0</v>
      </c>
      <c r="O691" s="9" t="s">
        <v>51</v>
      </c>
      <c r="P691" s="26">
        <f>IFERROR(VLOOKUP(Table1[[#This Row],[كود العامل]],العاملين!$A$1:$D$100,4,0),"")</f>
        <v>0</v>
      </c>
      <c r="Q691" s="5">
        <f>IF(Table1[[#This Row],[كود العامل]]&gt;0,60,"")</f>
        <v>60</v>
      </c>
      <c r="R691" s="10"/>
      <c r="S691" s="10">
        <v>10</v>
      </c>
      <c r="T691" s="10">
        <v>10</v>
      </c>
      <c r="U691" s="10"/>
      <c r="V691" s="10">
        <f t="shared" si="10"/>
        <v>80</v>
      </c>
      <c r="W691" s="10">
        <f>IFERROR(Table1[[#This Row],[اجمالى وقت التشغيل بالدقايق]]-Table1[[#This Row],[اجمالى وقت التوقف بالدقيقة]],"0")</f>
        <v>-80</v>
      </c>
      <c r="X691" s="11">
        <f>IFERROR((Table1[[#This Row],[كمية الأنتاج بالقطعة]]*Table1[[#This Row],[الزمن المعيارى لانتاج القطعة الواحدة بالدقيقة]])/W691,0%)</f>
        <v>0</v>
      </c>
      <c r="Y691" s="12"/>
      <c r="Z691" s="4"/>
      <c r="AA691" s="13">
        <f>IFERROR(Table1[[#This Row],[كمية الأنتاج بالقطعة]]/(Table1[[#This Row],[كمية الأنتاج بالقطعة]]+Z691+Y691),"")</f>
        <v>1</v>
      </c>
      <c r="AB691" s="4"/>
      <c r="AC691" s="51"/>
    </row>
    <row r="692" spans="1:29" s="20" customFormat="1" ht="15.75" hidden="1" customHeight="1">
      <c r="A692" s="50">
        <v>43540</v>
      </c>
      <c r="B692" s="3">
        <v>5211</v>
      </c>
      <c r="C692" s="4" t="str">
        <f>IFERROR(VLOOKUP(B692,المنتجات!$A:$B,2,0),"")</f>
        <v/>
      </c>
      <c r="D692" s="4" t="str">
        <f>IFERROR(VLOOKUP(B692,المنتجات!$A:$C,3,0),"")</f>
        <v/>
      </c>
      <c r="E692" s="5">
        <v>11</v>
      </c>
      <c r="F692" s="4">
        <f>IFERROR(VLOOKUP(E692,العاملين!$A$1:$C$80,2,0),"")</f>
        <v>0</v>
      </c>
      <c r="G692" s="4">
        <f>IFERROR(VLOOKUP(Table1[[#This Row],[كود العامل]],العاملين!$A:$C,3,FALSE),"")</f>
        <v>0</v>
      </c>
      <c r="H692" s="5">
        <v>16</v>
      </c>
      <c r="I692" s="6" t="str">
        <f>IFERROR(VLOOKUP(Table1[[#This Row],[كود الصنف]],المنتجات!$D:$E,2,0),"")</f>
        <v/>
      </c>
      <c r="J692" s="6" t="str">
        <f>IFERROR(VLOOKUP(H692,المنتجات!$D:$G,4,0),"")</f>
        <v/>
      </c>
      <c r="K692" s="7">
        <v>175</v>
      </c>
      <c r="L692" s="7"/>
      <c r="M692" s="8" t="e">
        <f>IF(VLOOKUP(Table1[[#This Row],[كود الصنف]],المنتجات!$D:$K,8,0)=0,"",(VLOOKUP(Table1[[#This Row],[كود الصنف]],المنتجات!$D:$K,8,0)))</f>
        <v>#N/A</v>
      </c>
      <c r="N692" s="7">
        <f>IFERROR((Table1[[#This Row],[كمية الخامات بالكيلو]]/Table1[[#This Row],[وزن القطعة]])-Table1[[#This Row],[كمية الأنتاج بالقطعة]],0)</f>
        <v>0</v>
      </c>
      <c r="O692" s="9" t="s">
        <v>1</v>
      </c>
      <c r="P692" s="26">
        <f>IFERROR(VLOOKUP(Table1[[#This Row],[كود العامل]],العاملين!$A$1:$D$100,4,0),"")</f>
        <v>0</v>
      </c>
      <c r="Q692" s="5">
        <f>IF(Table1[[#This Row],[كود العامل]]&gt;0,60,"")</f>
        <v>60</v>
      </c>
      <c r="R692" s="10"/>
      <c r="S692" s="10"/>
      <c r="T692" s="10"/>
      <c r="U692" s="10"/>
      <c r="V692" s="10">
        <f t="shared" si="10"/>
        <v>60</v>
      </c>
      <c r="W692" s="10">
        <f>IFERROR(Table1[[#This Row],[اجمالى وقت التشغيل بالدقايق]]-Table1[[#This Row],[اجمالى وقت التوقف بالدقيقة]],"0")</f>
        <v>-60</v>
      </c>
      <c r="X692" s="11">
        <f>IFERROR((Table1[[#This Row],[كمية الأنتاج بالقطعة]]*Table1[[#This Row],[الزمن المعيارى لانتاج القطعة الواحدة بالدقيقة]])/W692,0%)</f>
        <v>0</v>
      </c>
      <c r="Y692" s="12"/>
      <c r="Z692" s="4"/>
      <c r="AA692" s="13">
        <f>IFERROR(Table1[[#This Row],[كمية الأنتاج بالقطعة]]/(Table1[[#This Row],[كمية الأنتاج بالقطعة]]+Z692+Y692),"")</f>
        <v>1</v>
      </c>
      <c r="AB692" s="4"/>
      <c r="AC692" s="51"/>
    </row>
    <row r="693" spans="1:29" s="20" customFormat="1" ht="15.75" hidden="1" customHeight="1">
      <c r="A693" s="50">
        <v>43540</v>
      </c>
      <c r="B693" s="3">
        <v>5211</v>
      </c>
      <c r="C693" s="4" t="str">
        <f>IFERROR(VLOOKUP(B693,المنتجات!$A:$B,2,0),"")</f>
        <v/>
      </c>
      <c r="D693" s="4" t="str">
        <f>IFERROR(VLOOKUP(B693,المنتجات!$A:$C,3,0),"")</f>
        <v/>
      </c>
      <c r="E693" s="5">
        <v>13</v>
      </c>
      <c r="F693" s="4">
        <f>IFERROR(VLOOKUP(E693,العاملين!$A$1:$C$80,2,0),"")</f>
        <v>0</v>
      </c>
      <c r="G693" s="4">
        <f>IFERROR(VLOOKUP(Table1[[#This Row],[كود العامل]],العاملين!$A:$C,3,FALSE),"")</f>
        <v>0</v>
      </c>
      <c r="H693" s="5">
        <v>16</v>
      </c>
      <c r="I693" s="6" t="str">
        <f>IFERROR(VLOOKUP(Table1[[#This Row],[كود الصنف]],المنتجات!$D:$E,2,0),"")</f>
        <v/>
      </c>
      <c r="J693" s="6" t="str">
        <f>IFERROR(VLOOKUP(H693,المنتجات!$D:$G,4,0),"")</f>
        <v/>
      </c>
      <c r="K693" s="7">
        <v>79</v>
      </c>
      <c r="L693" s="7"/>
      <c r="M693" s="8" t="e">
        <f>IF(VLOOKUP(Table1[[#This Row],[كود الصنف]],المنتجات!$D:$K,8,0)=0,"",(VLOOKUP(Table1[[#This Row],[كود الصنف]],المنتجات!$D:$K,8,0)))</f>
        <v>#N/A</v>
      </c>
      <c r="N693" s="7">
        <f>IFERROR((Table1[[#This Row],[كمية الخامات بالكيلو]]/Table1[[#This Row],[وزن القطعة]])-Table1[[#This Row],[كمية الأنتاج بالقطعة]],0)</f>
        <v>0</v>
      </c>
      <c r="O693" s="9" t="s">
        <v>51</v>
      </c>
      <c r="P693" s="26">
        <f>IFERROR(VLOOKUP(Table1[[#This Row],[كود العامل]],العاملين!$A$1:$D$100,4,0),"")</f>
        <v>0</v>
      </c>
      <c r="Q693" s="5">
        <f>IF(Table1[[#This Row],[كود العامل]]&gt;0,60,"")</f>
        <v>60</v>
      </c>
      <c r="R693" s="10"/>
      <c r="S693" s="10">
        <v>10</v>
      </c>
      <c r="T693" s="10">
        <v>10</v>
      </c>
      <c r="U693" s="10"/>
      <c r="V693" s="10">
        <f t="shared" si="10"/>
        <v>80</v>
      </c>
      <c r="W693" s="10">
        <f>IFERROR(Table1[[#This Row],[اجمالى وقت التشغيل بالدقايق]]-Table1[[#This Row],[اجمالى وقت التوقف بالدقيقة]],"0")</f>
        <v>-80</v>
      </c>
      <c r="X693" s="11">
        <f>IFERROR((Table1[[#This Row],[كمية الأنتاج بالقطعة]]*Table1[[#This Row],[الزمن المعيارى لانتاج القطعة الواحدة بالدقيقة]])/W693,0%)</f>
        <v>0</v>
      </c>
      <c r="Y693" s="12"/>
      <c r="Z693" s="4"/>
      <c r="AA693" s="13">
        <f>IFERROR(Table1[[#This Row],[كمية الأنتاج بالقطعة]]/(Table1[[#This Row],[كمية الأنتاج بالقطعة]]+Z693+Y693),"")</f>
        <v>1</v>
      </c>
      <c r="AB693" s="4"/>
      <c r="AC693" s="51"/>
    </row>
    <row r="694" spans="1:29" s="20" customFormat="1" ht="15.75" hidden="1" customHeight="1">
      <c r="A694" s="50">
        <v>43540</v>
      </c>
      <c r="B694" s="3">
        <v>5220</v>
      </c>
      <c r="C694" s="4" t="str">
        <f>IFERROR(VLOOKUP(B694,المنتجات!$A:$B,2,0),"")</f>
        <v/>
      </c>
      <c r="D694" s="4" t="str">
        <f>IFERROR(VLOOKUP(B694,المنتجات!$A:$C,3,0),"")</f>
        <v/>
      </c>
      <c r="E694" s="5">
        <v>43</v>
      </c>
      <c r="F694" s="4">
        <f>IFERROR(VLOOKUP(E694,العاملين!$A$1:$C$80,2,0),"")</f>
        <v>0</v>
      </c>
      <c r="G694" s="4">
        <f>IFERROR(VLOOKUP(Table1[[#This Row],[كود العامل]],العاملين!$A:$C,3,FALSE),"")</f>
        <v>0</v>
      </c>
      <c r="H694" s="5">
        <v>19</v>
      </c>
      <c r="I694" s="6" t="str">
        <f>IFERROR(VLOOKUP(Table1[[#This Row],[كود الصنف]],المنتجات!$D:$E,2,0),"")</f>
        <v/>
      </c>
      <c r="J694" s="6" t="str">
        <f>IFERROR(VLOOKUP(H694,المنتجات!$D:$G,4,0),"")</f>
        <v/>
      </c>
      <c r="K694" s="7">
        <v>1620</v>
      </c>
      <c r="L694" s="7"/>
      <c r="M694" s="8" t="e">
        <f>IF(VLOOKUP(Table1[[#This Row],[كود الصنف]],المنتجات!$D:$K,8,0)=0,"",(VLOOKUP(Table1[[#This Row],[كود الصنف]],المنتجات!$D:$K,8,0)))</f>
        <v>#N/A</v>
      </c>
      <c r="N694" s="7">
        <f>IFERROR((Table1[[#This Row],[كمية الخامات بالكيلو]]/Table1[[#This Row],[وزن القطعة]])-Table1[[#This Row],[كمية الأنتاج بالقطعة]],0)</f>
        <v>0</v>
      </c>
      <c r="O694" s="9" t="s">
        <v>51</v>
      </c>
      <c r="P694" s="26">
        <f>IFERROR(VLOOKUP(Table1[[#This Row],[كود العامل]],العاملين!$A$1:$D$100,4,0),"")</f>
        <v>0</v>
      </c>
      <c r="Q694" s="5">
        <f>IF(Table1[[#This Row],[كود العامل]]&gt;0,60,"")</f>
        <v>60</v>
      </c>
      <c r="R694" s="10">
        <v>300</v>
      </c>
      <c r="S694" s="10">
        <v>7</v>
      </c>
      <c r="T694" s="10">
        <v>10</v>
      </c>
      <c r="U694" s="10"/>
      <c r="V694" s="10">
        <f t="shared" si="10"/>
        <v>377</v>
      </c>
      <c r="W694" s="10">
        <f>IFERROR(Table1[[#This Row],[اجمالى وقت التشغيل بالدقايق]]-Table1[[#This Row],[اجمالى وقت التوقف بالدقيقة]],"0")</f>
        <v>-377</v>
      </c>
      <c r="X694" s="11">
        <f>IFERROR((Table1[[#This Row],[كمية الأنتاج بالقطعة]]*Table1[[#This Row],[الزمن المعيارى لانتاج القطعة الواحدة بالدقيقة]])/W694,0%)</f>
        <v>0</v>
      </c>
      <c r="Y694" s="12"/>
      <c r="Z694" s="4"/>
      <c r="AA694" s="13">
        <f>IFERROR(Table1[[#This Row],[كمية الأنتاج بالقطعة]]/(Table1[[#This Row],[كمية الأنتاج بالقطعة]]+Z694+Y694),"")</f>
        <v>1</v>
      </c>
      <c r="AB694" s="4" t="s">
        <v>106</v>
      </c>
      <c r="AC694" s="51"/>
    </row>
    <row r="695" spans="1:29" s="20" customFormat="1" ht="15.75" hidden="1" customHeight="1">
      <c r="A695" s="50">
        <v>43540</v>
      </c>
      <c r="B695" s="3">
        <v>5220</v>
      </c>
      <c r="C695" s="4" t="str">
        <f>IFERROR(VLOOKUP(B695,المنتجات!$A:$B,2,0),"")</f>
        <v/>
      </c>
      <c r="D695" s="4" t="str">
        <f>IFERROR(VLOOKUP(B695,المنتجات!$A:$C,3,0),"")</f>
        <v/>
      </c>
      <c r="E695" s="5">
        <v>21</v>
      </c>
      <c r="F695" s="4">
        <f>IFERROR(VLOOKUP(E695,العاملين!$A$1:$C$80,2,0),"")</f>
        <v>0</v>
      </c>
      <c r="G695" s="4">
        <f>IFERROR(VLOOKUP(Table1[[#This Row],[كود العامل]],العاملين!$A:$C,3,FALSE),"")</f>
        <v>0</v>
      </c>
      <c r="H695" s="5">
        <v>19</v>
      </c>
      <c r="I695" s="6" t="str">
        <f>IFERROR(VLOOKUP(Table1[[#This Row],[كود الصنف]],المنتجات!$D:$E,2,0),"")</f>
        <v/>
      </c>
      <c r="J695" s="6" t="str">
        <f>IFERROR(VLOOKUP(H695,المنتجات!$D:$G,4,0),"")</f>
        <v/>
      </c>
      <c r="K695" s="7">
        <v>1620</v>
      </c>
      <c r="L695" s="7"/>
      <c r="M695" s="8" t="e">
        <f>IF(VLOOKUP(Table1[[#This Row],[كود الصنف]],المنتجات!$D:$K,8,0)=0,"",(VLOOKUP(Table1[[#This Row],[كود الصنف]],المنتجات!$D:$K,8,0)))</f>
        <v>#N/A</v>
      </c>
      <c r="N695" s="7">
        <f>IFERROR((Table1[[#This Row],[كمية الخامات بالكيلو]]/Table1[[#This Row],[وزن القطعة]])-Table1[[#This Row],[كمية الأنتاج بالقطعة]],0)</f>
        <v>0</v>
      </c>
      <c r="O695" s="9" t="s">
        <v>51</v>
      </c>
      <c r="P695" s="26">
        <f>IFERROR(VLOOKUP(Table1[[#This Row],[كود العامل]],العاملين!$A$1:$D$100,4,0),"")</f>
        <v>0</v>
      </c>
      <c r="Q695" s="5">
        <f>IF(Table1[[#This Row],[كود العامل]]&gt;0,60,"")</f>
        <v>60</v>
      </c>
      <c r="R695" s="10">
        <v>250</v>
      </c>
      <c r="S695" s="10">
        <v>10</v>
      </c>
      <c r="T695" s="10">
        <v>10</v>
      </c>
      <c r="U695" s="10"/>
      <c r="V695" s="10">
        <f t="shared" si="10"/>
        <v>330</v>
      </c>
      <c r="W695" s="10">
        <f>IFERROR(Table1[[#This Row],[اجمالى وقت التشغيل بالدقايق]]-Table1[[#This Row],[اجمالى وقت التوقف بالدقيقة]],"0")</f>
        <v>-330</v>
      </c>
      <c r="X695" s="11">
        <f>IFERROR((Table1[[#This Row],[كمية الأنتاج بالقطعة]]*Table1[[#This Row],[الزمن المعيارى لانتاج القطعة الواحدة بالدقيقة]])/W695,0%)</f>
        <v>0</v>
      </c>
      <c r="Y695" s="12"/>
      <c r="Z695" s="4"/>
      <c r="AA695" s="13">
        <f>IFERROR(Table1[[#This Row],[كمية الأنتاج بالقطعة]]/(Table1[[#This Row],[كمية الأنتاج بالقطعة]]+Z695+Y695),"")</f>
        <v>1</v>
      </c>
      <c r="AB695" s="4" t="s">
        <v>106</v>
      </c>
      <c r="AC695" s="51"/>
    </row>
    <row r="696" spans="1:29" s="20" customFormat="1" ht="15.75" hidden="1" customHeight="1">
      <c r="A696" s="50">
        <v>43540</v>
      </c>
      <c r="B696" s="3">
        <v>5221</v>
      </c>
      <c r="C696" s="4" t="str">
        <f>IFERROR(VLOOKUP(B696,المنتجات!$A:$B,2,0),"")</f>
        <v/>
      </c>
      <c r="D696" s="4" t="str">
        <f>IFERROR(VLOOKUP(B696,المنتجات!$A:$C,3,0),"")</f>
        <v/>
      </c>
      <c r="E696" s="5">
        <v>41</v>
      </c>
      <c r="F696" s="4">
        <f>IFERROR(VLOOKUP(E696,العاملين!$A$1:$C$80,2,0),"")</f>
        <v>0</v>
      </c>
      <c r="G696" s="4">
        <f>IFERROR(VLOOKUP(Table1[[#This Row],[كود العامل]],العاملين!$A:$C,3,FALSE),"")</f>
        <v>0</v>
      </c>
      <c r="H696" s="5">
        <v>21</v>
      </c>
      <c r="I696" s="6" t="str">
        <f>IFERROR(VLOOKUP(Table1[[#This Row],[كود الصنف]],المنتجات!$D:$E,2,0),"")</f>
        <v/>
      </c>
      <c r="J696" s="6" t="str">
        <f>IFERROR(VLOOKUP(H696,المنتجات!$D:$G,4,0),"")</f>
        <v/>
      </c>
      <c r="K696" s="7">
        <v>3900</v>
      </c>
      <c r="L696" s="7"/>
      <c r="M696" s="8" t="e">
        <f>IF(VLOOKUP(Table1[[#This Row],[كود الصنف]],المنتجات!$D:$K,8,0)=0,"",(VLOOKUP(Table1[[#This Row],[كود الصنف]],المنتجات!$D:$K,8,0)))</f>
        <v>#N/A</v>
      </c>
      <c r="N696" s="7">
        <f>IFERROR((Table1[[#This Row],[كمية الخامات بالكيلو]]/Table1[[#This Row],[وزن القطعة]])-Table1[[#This Row],[كمية الأنتاج بالقطعة]],0)</f>
        <v>0</v>
      </c>
      <c r="O696" s="9" t="s">
        <v>51</v>
      </c>
      <c r="P696" s="26">
        <f>IFERROR(VLOOKUP(Table1[[#This Row],[كود العامل]],العاملين!$A$1:$D$100,4,0),"")</f>
        <v>0</v>
      </c>
      <c r="Q696" s="5">
        <f>IF(Table1[[#This Row],[كود العامل]]&gt;0,60,"")</f>
        <v>60</v>
      </c>
      <c r="R696" s="10"/>
      <c r="S696" s="10"/>
      <c r="T696" s="10">
        <v>10</v>
      </c>
      <c r="U696" s="10"/>
      <c r="V696" s="10">
        <f t="shared" si="10"/>
        <v>70</v>
      </c>
      <c r="W696" s="10">
        <f>IFERROR(Table1[[#This Row],[اجمالى وقت التشغيل بالدقايق]]-Table1[[#This Row],[اجمالى وقت التوقف بالدقيقة]],"0")</f>
        <v>-70</v>
      </c>
      <c r="X696" s="11">
        <f>IFERROR((Table1[[#This Row],[كمية الأنتاج بالقطعة]]*Table1[[#This Row],[الزمن المعيارى لانتاج القطعة الواحدة بالدقيقة]])/W696,0%)</f>
        <v>0</v>
      </c>
      <c r="Y696" s="12"/>
      <c r="Z696" s="4"/>
      <c r="AA696" s="13">
        <f>IFERROR(Table1[[#This Row],[كمية الأنتاج بالقطعة]]/(Table1[[#This Row],[كمية الأنتاج بالقطعة]]+Z696+Y696),"")</f>
        <v>1</v>
      </c>
      <c r="AB696" s="4"/>
      <c r="AC696" s="51"/>
    </row>
    <row r="697" spans="1:29" s="20" customFormat="1" ht="15.75" hidden="1" customHeight="1">
      <c r="A697" s="50">
        <v>43540</v>
      </c>
      <c r="B697" s="3">
        <v>5221</v>
      </c>
      <c r="C697" s="4" t="str">
        <f>IFERROR(VLOOKUP(B697,المنتجات!$A:$B,2,0),"")</f>
        <v/>
      </c>
      <c r="D697" s="4" t="str">
        <f>IFERROR(VLOOKUP(B697,المنتجات!$A:$C,3,0),"")</f>
        <v/>
      </c>
      <c r="E697" s="5">
        <v>24</v>
      </c>
      <c r="F697" s="4">
        <f>IFERROR(VLOOKUP(E697,العاملين!$A$1:$C$80,2,0),"")</f>
        <v>0</v>
      </c>
      <c r="G697" s="4">
        <f>IFERROR(VLOOKUP(Table1[[#This Row],[كود العامل]],العاملين!$A:$C,3,FALSE),"")</f>
        <v>0</v>
      </c>
      <c r="H697" s="5">
        <v>21</v>
      </c>
      <c r="I697" s="6" t="str">
        <f>IFERROR(VLOOKUP(Table1[[#This Row],[كود الصنف]],المنتجات!$D:$E,2,0),"")</f>
        <v/>
      </c>
      <c r="J697" s="6" t="str">
        <f>IFERROR(VLOOKUP(H697,المنتجات!$D:$G,4,0),"")</f>
        <v/>
      </c>
      <c r="K697" s="7">
        <v>3900</v>
      </c>
      <c r="L697" s="7"/>
      <c r="M697" s="8" t="e">
        <f>IF(VLOOKUP(Table1[[#This Row],[كود الصنف]],المنتجات!$D:$K,8,0)=0,"",(VLOOKUP(Table1[[#This Row],[كود الصنف]],المنتجات!$D:$K,8,0)))</f>
        <v>#N/A</v>
      </c>
      <c r="N697" s="7">
        <f>IFERROR((Table1[[#This Row],[كمية الخامات بالكيلو]]/Table1[[#This Row],[وزن القطعة]])-Table1[[#This Row],[كمية الأنتاج بالقطعة]],0)</f>
        <v>0</v>
      </c>
      <c r="O697" s="9" t="s">
        <v>51</v>
      </c>
      <c r="P697" s="26">
        <f>IFERROR(VLOOKUP(Table1[[#This Row],[كود العامل]],العاملين!$A$1:$D$100,4,0),"")</f>
        <v>0</v>
      </c>
      <c r="Q697" s="5">
        <f>IF(Table1[[#This Row],[كود العامل]]&gt;0,60,"")</f>
        <v>60</v>
      </c>
      <c r="R697" s="10"/>
      <c r="S697" s="10"/>
      <c r="T697" s="10">
        <v>10</v>
      </c>
      <c r="U697" s="10"/>
      <c r="V697" s="10">
        <f t="shared" si="10"/>
        <v>70</v>
      </c>
      <c r="W697" s="10">
        <f>IFERROR(Table1[[#This Row],[اجمالى وقت التشغيل بالدقايق]]-Table1[[#This Row],[اجمالى وقت التوقف بالدقيقة]],"0")</f>
        <v>-70</v>
      </c>
      <c r="X697" s="11">
        <f>IFERROR((Table1[[#This Row],[كمية الأنتاج بالقطعة]]*Table1[[#This Row],[الزمن المعيارى لانتاج القطعة الواحدة بالدقيقة]])/W697,0%)</f>
        <v>0</v>
      </c>
      <c r="Y697" s="12"/>
      <c r="Z697" s="4"/>
      <c r="AA697" s="13">
        <f>IFERROR(Table1[[#This Row],[كمية الأنتاج بالقطعة]]/(Table1[[#This Row],[كمية الأنتاج بالقطعة]]+Z697+Y697),"")</f>
        <v>1</v>
      </c>
      <c r="AB697" s="4"/>
      <c r="AC697" s="51"/>
    </row>
    <row r="698" spans="1:29" s="20" customFormat="1" ht="15.75" hidden="1" customHeight="1">
      <c r="A698" s="50">
        <v>43540</v>
      </c>
      <c r="B698" s="3">
        <v>5222</v>
      </c>
      <c r="C698" s="4" t="str">
        <f>IFERROR(VLOOKUP(B698,المنتجات!$A:$B,2,0),"")</f>
        <v/>
      </c>
      <c r="D698" s="4" t="str">
        <f>IFERROR(VLOOKUP(B698,المنتجات!$A:$C,3,0),"")</f>
        <v/>
      </c>
      <c r="E698" s="5">
        <v>34</v>
      </c>
      <c r="F698" s="4">
        <f>IFERROR(VLOOKUP(E698,العاملين!$A$1:$C$80,2,0),"")</f>
        <v>0</v>
      </c>
      <c r="G698" s="4">
        <f>IFERROR(VLOOKUP(Table1[[#This Row],[كود العامل]],العاملين!$A:$C,3,FALSE),"")</f>
        <v>0</v>
      </c>
      <c r="H698" s="5">
        <v>21</v>
      </c>
      <c r="I698" s="6" t="str">
        <f>IFERROR(VLOOKUP(Table1[[#This Row],[كود الصنف]],المنتجات!$D:$E,2,0),"")</f>
        <v/>
      </c>
      <c r="J698" s="6" t="str">
        <f>IFERROR(VLOOKUP(H698,المنتجات!$D:$G,4,0),"")</f>
        <v/>
      </c>
      <c r="K698" s="7">
        <v>3900</v>
      </c>
      <c r="L698" s="7"/>
      <c r="M698" s="8" t="e">
        <f>IF(VLOOKUP(Table1[[#This Row],[كود الصنف]],المنتجات!$D:$K,8,0)=0,"",(VLOOKUP(Table1[[#This Row],[كود الصنف]],المنتجات!$D:$K,8,0)))</f>
        <v>#N/A</v>
      </c>
      <c r="N698" s="7">
        <f>IFERROR((Table1[[#This Row],[كمية الخامات بالكيلو]]/Table1[[#This Row],[وزن القطعة]])-Table1[[#This Row],[كمية الأنتاج بالقطعة]],0)</f>
        <v>0</v>
      </c>
      <c r="O698" s="9" t="s">
        <v>51</v>
      </c>
      <c r="P698" s="26">
        <f>IFERROR(VLOOKUP(Table1[[#This Row],[كود العامل]],العاملين!$A$1:$D$100,4,0),"")</f>
        <v>0</v>
      </c>
      <c r="Q698" s="5">
        <f>IF(Table1[[#This Row],[كود العامل]]&gt;0,60,"")</f>
        <v>60</v>
      </c>
      <c r="R698" s="10"/>
      <c r="S698" s="10"/>
      <c r="T698" s="10">
        <v>10</v>
      </c>
      <c r="U698" s="10"/>
      <c r="V698" s="10">
        <f t="shared" si="10"/>
        <v>70</v>
      </c>
      <c r="W698" s="10">
        <f>IFERROR(Table1[[#This Row],[اجمالى وقت التشغيل بالدقايق]]-Table1[[#This Row],[اجمالى وقت التوقف بالدقيقة]],"0")</f>
        <v>-70</v>
      </c>
      <c r="X698" s="11">
        <f>IFERROR((Table1[[#This Row],[كمية الأنتاج بالقطعة]]*Table1[[#This Row],[الزمن المعيارى لانتاج القطعة الواحدة بالدقيقة]])/W698,0%)</f>
        <v>0</v>
      </c>
      <c r="Y698" s="12"/>
      <c r="Z698" s="4"/>
      <c r="AA698" s="13">
        <f>IFERROR(Table1[[#This Row],[كمية الأنتاج بالقطعة]]/(Table1[[#This Row],[كمية الأنتاج بالقطعة]]+Z698+Y698),"")</f>
        <v>1</v>
      </c>
      <c r="AB698" s="4"/>
      <c r="AC698" s="51"/>
    </row>
    <row r="699" spans="1:29" s="20" customFormat="1" ht="15.75" hidden="1" customHeight="1">
      <c r="A699" s="50">
        <v>43540</v>
      </c>
      <c r="B699" s="3">
        <v>5222</v>
      </c>
      <c r="C699" s="4" t="str">
        <f>IFERROR(VLOOKUP(B699,المنتجات!$A:$B,2,0),"")</f>
        <v/>
      </c>
      <c r="D699" s="4" t="str">
        <f>IFERROR(VLOOKUP(B699,المنتجات!$A:$C,3,0),"")</f>
        <v/>
      </c>
      <c r="E699" s="5">
        <v>6</v>
      </c>
      <c r="F699" s="4">
        <f>IFERROR(VLOOKUP(E699,العاملين!$A$1:$C$80,2,0),"")</f>
        <v>0</v>
      </c>
      <c r="G699" s="4">
        <f>IFERROR(VLOOKUP(Table1[[#This Row],[كود العامل]],العاملين!$A:$C,3,FALSE),"")</f>
        <v>0</v>
      </c>
      <c r="H699" s="5">
        <v>21</v>
      </c>
      <c r="I699" s="6" t="str">
        <f>IFERROR(VLOOKUP(Table1[[#This Row],[كود الصنف]],المنتجات!$D:$E,2,0),"")</f>
        <v/>
      </c>
      <c r="J699" s="6" t="str">
        <f>IFERROR(VLOOKUP(H699,المنتجات!$D:$G,4,0),"")</f>
        <v/>
      </c>
      <c r="K699" s="7">
        <v>3900</v>
      </c>
      <c r="L699" s="7"/>
      <c r="M699" s="8" t="e">
        <f>IF(VLOOKUP(Table1[[#This Row],[كود الصنف]],المنتجات!$D:$K,8,0)=0,"",(VLOOKUP(Table1[[#This Row],[كود الصنف]],المنتجات!$D:$K,8,0)))</f>
        <v>#N/A</v>
      </c>
      <c r="N699" s="7">
        <f>IFERROR((Table1[[#This Row],[كمية الخامات بالكيلو]]/Table1[[#This Row],[وزن القطعة]])-Table1[[#This Row],[كمية الأنتاج بالقطعة]],0)</f>
        <v>0</v>
      </c>
      <c r="O699" s="9" t="s">
        <v>51</v>
      </c>
      <c r="P699" s="26">
        <f>IFERROR(VLOOKUP(Table1[[#This Row],[كود العامل]],العاملين!$A$1:$D$100,4,0),"")</f>
        <v>0</v>
      </c>
      <c r="Q699" s="5">
        <f>IF(Table1[[#This Row],[كود العامل]]&gt;0,60,"")</f>
        <v>60</v>
      </c>
      <c r="R699" s="10"/>
      <c r="S699" s="10"/>
      <c r="T699" s="10">
        <v>10</v>
      </c>
      <c r="U699" s="10"/>
      <c r="V699" s="10">
        <f t="shared" si="10"/>
        <v>70</v>
      </c>
      <c r="W699" s="10">
        <f>IFERROR(Table1[[#This Row],[اجمالى وقت التشغيل بالدقايق]]-Table1[[#This Row],[اجمالى وقت التوقف بالدقيقة]],"0")</f>
        <v>-70</v>
      </c>
      <c r="X699" s="11">
        <f>IFERROR((Table1[[#This Row],[كمية الأنتاج بالقطعة]]*Table1[[#This Row],[الزمن المعيارى لانتاج القطعة الواحدة بالدقيقة]])/W699,0%)</f>
        <v>0</v>
      </c>
      <c r="Y699" s="12"/>
      <c r="Z699" s="4"/>
      <c r="AA699" s="13">
        <f>IFERROR(Table1[[#This Row],[كمية الأنتاج بالقطعة]]/(Table1[[#This Row],[كمية الأنتاج بالقطعة]]+Z699+Y699),"")</f>
        <v>1</v>
      </c>
      <c r="AB699" s="4"/>
      <c r="AC699" s="51"/>
    </row>
    <row r="700" spans="1:29" s="20" customFormat="1" ht="15.75" hidden="1" customHeight="1">
      <c r="A700" s="50">
        <v>43540</v>
      </c>
      <c r="B700" s="3">
        <v>5230</v>
      </c>
      <c r="C700" s="4" t="str">
        <f>IFERROR(VLOOKUP(B700,المنتجات!$A:$B,2,0),"")</f>
        <v/>
      </c>
      <c r="D700" s="4" t="str">
        <f>IFERROR(VLOOKUP(B700,المنتجات!$A:$C,3,0),"")</f>
        <v/>
      </c>
      <c r="E700" s="5">
        <v>23</v>
      </c>
      <c r="F700" s="4">
        <f>IFERROR(VLOOKUP(E700,العاملين!$A$1:$C$80,2,0),"")</f>
        <v>0</v>
      </c>
      <c r="G700" s="4">
        <f>IFERROR(VLOOKUP(Table1[[#This Row],[كود العامل]],العاملين!$A:$C,3,FALSE),"")</f>
        <v>0</v>
      </c>
      <c r="H700" s="5">
        <v>23</v>
      </c>
      <c r="I700" s="6" t="str">
        <f>IFERROR(VLOOKUP(Table1[[#This Row],[كود الصنف]],المنتجات!$D:$E,2,0),"")</f>
        <v/>
      </c>
      <c r="J700" s="6" t="str">
        <f>IFERROR(VLOOKUP(H700,المنتجات!$D:$G,4,0),"")</f>
        <v/>
      </c>
      <c r="K700" s="7">
        <v>32000</v>
      </c>
      <c r="L700" s="7"/>
      <c r="M700" s="8" t="e">
        <f>IF(VLOOKUP(Table1[[#This Row],[كود الصنف]],المنتجات!$D:$K,8,0)=0,"",(VLOOKUP(Table1[[#This Row],[كود الصنف]],المنتجات!$D:$K,8,0)))</f>
        <v>#N/A</v>
      </c>
      <c r="N700" s="7">
        <f>IFERROR((Table1[[#This Row],[كمية الخامات بالكيلو]]/Table1[[#This Row],[وزن القطعة]])-Table1[[#This Row],[كمية الأنتاج بالقطعة]],0)</f>
        <v>0</v>
      </c>
      <c r="O700" s="9" t="s">
        <v>51</v>
      </c>
      <c r="P700" s="26">
        <f>IFERROR(VLOOKUP(Table1[[#This Row],[كود العامل]],العاملين!$A$1:$D$100,4,0),"")</f>
        <v>0</v>
      </c>
      <c r="Q700" s="5">
        <f>IF(Table1[[#This Row],[كود العامل]]&gt;0,60,"")</f>
        <v>60</v>
      </c>
      <c r="R700" s="10"/>
      <c r="S700" s="10"/>
      <c r="T700" s="10"/>
      <c r="U700" s="10"/>
      <c r="V700" s="10">
        <f t="shared" si="10"/>
        <v>60</v>
      </c>
      <c r="W700" s="10">
        <f>IFERROR(Table1[[#This Row],[اجمالى وقت التشغيل بالدقايق]]-Table1[[#This Row],[اجمالى وقت التوقف بالدقيقة]],"0")</f>
        <v>-60</v>
      </c>
      <c r="X700" s="11">
        <f>IFERROR((Table1[[#This Row],[كمية الأنتاج بالقطعة]]*Table1[[#This Row],[الزمن المعيارى لانتاج القطعة الواحدة بالدقيقة]])/W700,0%)</f>
        <v>0</v>
      </c>
      <c r="Y700" s="12"/>
      <c r="Z700" s="4"/>
      <c r="AA700" s="13">
        <f>IFERROR(Table1[[#This Row],[كمية الأنتاج بالقطعة]]/(Table1[[#This Row],[كمية الأنتاج بالقطعة]]+Z700+Y700),"")</f>
        <v>1</v>
      </c>
      <c r="AB700" s="4"/>
      <c r="AC700" s="51"/>
    </row>
    <row r="701" spans="1:29" s="20" customFormat="1" ht="15.75" hidden="1" customHeight="1">
      <c r="A701" s="50">
        <v>43540</v>
      </c>
      <c r="B701" s="3">
        <v>5230</v>
      </c>
      <c r="C701" s="4" t="str">
        <f>IFERROR(VLOOKUP(B701,المنتجات!$A:$B,2,0),"")</f>
        <v/>
      </c>
      <c r="D701" s="4" t="str">
        <f>IFERROR(VLOOKUP(B701,المنتجات!$A:$C,3,0),"")</f>
        <v/>
      </c>
      <c r="E701" s="5">
        <v>29</v>
      </c>
      <c r="F701" s="4">
        <f>IFERROR(VLOOKUP(E701,العاملين!$A$1:$C$80,2,0),"")</f>
        <v>0</v>
      </c>
      <c r="G701" s="4">
        <f>IFERROR(VLOOKUP(Table1[[#This Row],[كود العامل]],العاملين!$A:$C,3,FALSE),"")</f>
        <v>0</v>
      </c>
      <c r="H701" s="5">
        <v>23</v>
      </c>
      <c r="I701" s="6" t="str">
        <f>IFERROR(VLOOKUP(Table1[[#This Row],[كود الصنف]],المنتجات!$D:$E,2,0),"")</f>
        <v/>
      </c>
      <c r="J701" s="6" t="str">
        <f>IFERROR(VLOOKUP(H701,المنتجات!$D:$G,4,0),"")</f>
        <v/>
      </c>
      <c r="K701" s="7">
        <v>32000</v>
      </c>
      <c r="L701" s="7"/>
      <c r="M701" s="8" t="e">
        <f>IF(VLOOKUP(Table1[[#This Row],[كود الصنف]],المنتجات!$D:$K,8,0)=0,"",(VLOOKUP(Table1[[#This Row],[كود الصنف]],المنتجات!$D:$K,8,0)))</f>
        <v>#N/A</v>
      </c>
      <c r="N701" s="7">
        <f>IFERROR((Table1[[#This Row],[كمية الخامات بالكيلو]]/Table1[[#This Row],[وزن القطعة]])-Table1[[#This Row],[كمية الأنتاج بالقطعة]],0)</f>
        <v>0</v>
      </c>
      <c r="O701" s="9" t="s">
        <v>51</v>
      </c>
      <c r="P701" s="26">
        <f>IFERROR(VLOOKUP(Table1[[#This Row],[كود العامل]],العاملين!$A$1:$D$100,4,0),"")</f>
        <v>0</v>
      </c>
      <c r="Q701" s="5">
        <f>IF(Table1[[#This Row],[كود العامل]]&gt;0,60,"")</f>
        <v>60</v>
      </c>
      <c r="R701" s="10"/>
      <c r="S701" s="10"/>
      <c r="T701" s="10"/>
      <c r="U701" s="10"/>
      <c r="V701" s="10">
        <f t="shared" si="10"/>
        <v>60</v>
      </c>
      <c r="W701" s="10">
        <f>IFERROR(Table1[[#This Row],[اجمالى وقت التشغيل بالدقايق]]-Table1[[#This Row],[اجمالى وقت التوقف بالدقيقة]],"0")</f>
        <v>-60</v>
      </c>
      <c r="X701" s="11">
        <f>IFERROR((Table1[[#This Row],[كمية الأنتاج بالقطعة]]*Table1[[#This Row],[الزمن المعيارى لانتاج القطعة الواحدة بالدقيقة]])/W701,0%)</f>
        <v>0</v>
      </c>
      <c r="Y701" s="12"/>
      <c r="Z701" s="4"/>
      <c r="AA701" s="13">
        <f>IFERROR(Table1[[#This Row],[كمية الأنتاج بالقطعة]]/(Table1[[#This Row],[كمية الأنتاج بالقطعة]]+Z701+Y701),"")</f>
        <v>1</v>
      </c>
      <c r="AB701" s="4"/>
      <c r="AC701" s="51"/>
    </row>
    <row r="702" spans="1:29" s="20" customFormat="1" ht="15.75" hidden="1" customHeight="1">
      <c r="A702" s="50">
        <v>43540</v>
      </c>
      <c r="B702" s="3">
        <v>5231</v>
      </c>
      <c r="C702" s="4" t="str">
        <f>IFERROR(VLOOKUP(B702,المنتجات!$A:$B,2,0),"")</f>
        <v/>
      </c>
      <c r="D702" s="4" t="str">
        <f>IFERROR(VLOOKUP(B702,المنتجات!$A:$C,3,0),"")</f>
        <v/>
      </c>
      <c r="E702" s="5">
        <v>26</v>
      </c>
      <c r="F702" s="4">
        <f>IFERROR(VLOOKUP(E702,العاملين!$A$1:$C$80,2,0),"")</f>
        <v>0</v>
      </c>
      <c r="G702" s="4">
        <f>IFERROR(VLOOKUP(Table1[[#This Row],[كود العامل]],العاملين!$A:$C,3,FALSE),"")</f>
        <v>0</v>
      </c>
      <c r="H702" s="5">
        <v>34</v>
      </c>
      <c r="I702" s="6" t="str">
        <f>IFERROR(VLOOKUP(Table1[[#This Row],[كود الصنف]],المنتجات!$D:$E,2,0),"")</f>
        <v/>
      </c>
      <c r="J702" s="6" t="str">
        <f>IFERROR(VLOOKUP(H702,المنتجات!$D:$G,4,0),"")</f>
        <v/>
      </c>
      <c r="K702" s="7">
        <v>27000</v>
      </c>
      <c r="L702" s="7"/>
      <c r="M702" s="8" t="e">
        <f>IF(VLOOKUP(Table1[[#This Row],[كود الصنف]],المنتجات!$D:$K,8,0)=0,"",(VLOOKUP(Table1[[#This Row],[كود الصنف]],المنتجات!$D:$K,8,0)))</f>
        <v>#N/A</v>
      </c>
      <c r="N702" s="7">
        <f>IFERROR((Table1[[#This Row],[كمية الخامات بالكيلو]]/Table1[[#This Row],[وزن القطعة]])-Table1[[#This Row],[كمية الأنتاج بالقطعة]],0)</f>
        <v>0</v>
      </c>
      <c r="O702" s="9" t="s">
        <v>51</v>
      </c>
      <c r="P702" s="26">
        <f>IFERROR(VLOOKUP(Table1[[#This Row],[كود العامل]],العاملين!$A$1:$D$100,4,0),"")</f>
        <v>0</v>
      </c>
      <c r="Q702" s="5">
        <f>IF(Table1[[#This Row],[كود العامل]]&gt;0,60,"")</f>
        <v>60</v>
      </c>
      <c r="R702" s="10"/>
      <c r="S702" s="10">
        <v>10</v>
      </c>
      <c r="T702" s="10">
        <v>10</v>
      </c>
      <c r="U702" s="10"/>
      <c r="V702" s="10">
        <f t="shared" si="10"/>
        <v>80</v>
      </c>
      <c r="W702" s="10">
        <f>IFERROR(Table1[[#This Row],[اجمالى وقت التشغيل بالدقايق]]-Table1[[#This Row],[اجمالى وقت التوقف بالدقيقة]],"0")</f>
        <v>-80</v>
      </c>
      <c r="X702" s="11">
        <f>IFERROR((Table1[[#This Row],[كمية الأنتاج بالقطعة]]*Table1[[#This Row],[الزمن المعيارى لانتاج القطعة الواحدة بالدقيقة]])/W702,0%)</f>
        <v>0</v>
      </c>
      <c r="Y702" s="12"/>
      <c r="Z702" s="4"/>
      <c r="AA702" s="13">
        <f>IFERROR(Table1[[#This Row],[كمية الأنتاج بالقطعة]]/(Table1[[#This Row],[كمية الأنتاج بالقطعة]]+Z702+Y702),"")</f>
        <v>1</v>
      </c>
      <c r="AB702" s="4"/>
      <c r="AC702" s="51"/>
    </row>
    <row r="703" spans="1:29" s="20" customFormat="1" ht="15.75" hidden="1" customHeight="1">
      <c r="A703" s="50">
        <v>43540</v>
      </c>
      <c r="B703" s="3">
        <v>5231</v>
      </c>
      <c r="C703" s="4" t="str">
        <f>IFERROR(VLOOKUP(B703,المنتجات!$A:$B,2,0),"")</f>
        <v/>
      </c>
      <c r="D703" s="4" t="str">
        <f>IFERROR(VLOOKUP(B703,المنتجات!$A:$C,3,0),"")</f>
        <v/>
      </c>
      <c r="E703" s="5">
        <v>45</v>
      </c>
      <c r="F703" s="4">
        <f>IFERROR(VLOOKUP(E703,العاملين!$A$1:$C$80,2,0),"")</f>
        <v>0</v>
      </c>
      <c r="G703" s="4">
        <f>IFERROR(VLOOKUP(Table1[[#This Row],[كود العامل]],العاملين!$A:$C,3,FALSE),"")</f>
        <v>0</v>
      </c>
      <c r="H703" s="5">
        <v>34</v>
      </c>
      <c r="I703" s="6" t="str">
        <f>IFERROR(VLOOKUP(Table1[[#This Row],[كود الصنف]],المنتجات!$D:$E,2,0),"")</f>
        <v/>
      </c>
      <c r="J703" s="6" t="str">
        <f>IFERROR(VLOOKUP(H703,المنتجات!$D:$G,4,0),"")</f>
        <v/>
      </c>
      <c r="K703" s="7">
        <v>27000</v>
      </c>
      <c r="L703" s="7"/>
      <c r="M703" s="8" t="e">
        <f>IF(VLOOKUP(Table1[[#This Row],[كود الصنف]],المنتجات!$D:$K,8,0)=0,"",(VLOOKUP(Table1[[#This Row],[كود الصنف]],المنتجات!$D:$K,8,0)))</f>
        <v>#N/A</v>
      </c>
      <c r="N703" s="7">
        <f>IFERROR((Table1[[#This Row],[كمية الخامات بالكيلو]]/Table1[[#This Row],[وزن القطعة]])-Table1[[#This Row],[كمية الأنتاج بالقطعة]],0)</f>
        <v>0</v>
      </c>
      <c r="O703" s="9" t="s">
        <v>51</v>
      </c>
      <c r="P703" s="26">
        <f>IFERROR(VLOOKUP(Table1[[#This Row],[كود العامل]],العاملين!$A$1:$D$100,4,0),"")</f>
        <v>0</v>
      </c>
      <c r="Q703" s="5">
        <f>IF(Table1[[#This Row],[كود العامل]]&gt;0,60,"")</f>
        <v>60</v>
      </c>
      <c r="R703" s="10"/>
      <c r="S703" s="10">
        <v>10</v>
      </c>
      <c r="T703" s="10">
        <v>10</v>
      </c>
      <c r="U703" s="10"/>
      <c r="V703" s="10">
        <f t="shared" si="10"/>
        <v>80</v>
      </c>
      <c r="W703" s="10">
        <f>IFERROR(Table1[[#This Row],[اجمالى وقت التشغيل بالدقايق]]-Table1[[#This Row],[اجمالى وقت التوقف بالدقيقة]],"0")</f>
        <v>-80</v>
      </c>
      <c r="X703" s="11">
        <f>IFERROR((Table1[[#This Row],[كمية الأنتاج بالقطعة]]*Table1[[#This Row],[الزمن المعيارى لانتاج القطعة الواحدة بالدقيقة]])/W703,0%)</f>
        <v>0</v>
      </c>
      <c r="Y703" s="12"/>
      <c r="Z703" s="4"/>
      <c r="AA703" s="13">
        <f>IFERROR(Table1[[#This Row],[كمية الأنتاج بالقطعة]]/(Table1[[#This Row],[كمية الأنتاج بالقطعة]]+Z703+Y703),"")</f>
        <v>1</v>
      </c>
      <c r="AB703" s="4"/>
      <c r="AC703" s="51"/>
    </row>
    <row r="704" spans="1:29" s="20" customFormat="1" ht="15.75" hidden="1" customHeight="1">
      <c r="A704" s="50">
        <v>43540</v>
      </c>
      <c r="B704" s="3">
        <v>5231</v>
      </c>
      <c r="C704" s="4" t="str">
        <f>IFERROR(VLOOKUP(B704,المنتجات!$A:$B,2,0),"")</f>
        <v/>
      </c>
      <c r="D704" s="4" t="str">
        <f>IFERROR(VLOOKUP(B704,المنتجات!$A:$C,3,0),"")</f>
        <v/>
      </c>
      <c r="E704" s="5">
        <v>37</v>
      </c>
      <c r="F704" s="4">
        <f>IFERROR(VLOOKUP(E704,العاملين!$A$1:$C$80,2,0),"")</f>
        <v>0</v>
      </c>
      <c r="G704" s="4">
        <f>IFERROR(VLOOKUP(Table1[[#This Row],[كود العامل]],العاملين!$A:$C,3,FALSE),"")</f>
        <v>0</v>
      </c>
      <c r="H704" s="5">
        <v>34</v>
      </c>
      <c r="I704" s="6" t="str">
        <f>IFERROR(VLOOKUP(Table1[[#This Row],[كود الصنف]],المنتجات!$D:$E,2,0),"")</f>
        <v/>
      </c>
      <c r="J704" s="6" t="str">
        <f>IFERROR(VLOOKUP(H704,المنتجات!$D:$G,4,0),"")</f>
        <v/>
      </c>
      <c r="K704" s="7">
        <v>27000</v>
      </c>
      <c r="L704" s="7"/>
      <c r="M704" s="8" t="e">
        <f>IF(VLOOKUP(Table1[[#This Row],[كود الصنف]],المنتجات!$D:$K,8,0)=0,"",(VLOOKUP(Table1[[#This Row],[كود الصنف]],المنتجات!$D:$K,8,0)))</f>
        <v>#N/A</v>
      </c>
      <c r="N704" s="7">
        <f>IFERROR((Table1[[#This Row],[كمية الخامات بالكيلو]]/Table1[[#This Row],[وزن القطعة]])-Table1[[#This Row],[كمية الأنتاج بالقطعة]],0)</f>
        <v>0</v>
      </c>
      <c r="O704" s="9" t="s">
        <v>51</v>
      </c>
      <c r="P704" s="26">
        <f>IFERROR(VLOOKUP(Table1[[#This Row],[كود العامل]],العاملين!$A$1:$D$100,4,0),"")</f>
        <v>0</v>
      </c>
      <c r="Q704" s="5">
        <f>IF(Table1[[#This Row],[كود العامل]]&gt;0,60,"")</f>
        <v>60</v>
      </c>
      <c r="R704" s="10"/>
      <c r="S704" s="10">
        <v>10</v>
      </c>
      <c r="T704" s="10">
        <v>10</v>
      </c>
      <c r="U704" s="10"/>
      <c r="V704" s="10">
        <f t="shared" si="10"/>
        <v>80</v>
      </c>
      <c r="W704" s="10">
        <f>IFERROR(Table1[[#This Row],[اجمالى وقت التشغيل بالدقايق]]-Table1[[#This Row],[اجمالى وقت التوقف بالدقيقة]],"0")</f>
        <v>-80</v>
      </c>
      <c r="X704" s="11">
        <f>IFERROR((Table1[[#This Row],[كمية الأنتاج بالقطعة]]*Table1[[#This Row],[الزمن المعيارى لانتاج القطعة الواحدة بالدقيقة]])/W704,0%)</f>
        <v>0</v>
      </c>
      <c r="Y704" s="12"/>
      <c r="Z704" s="4"/>
      <c r="AA704" s="13">
        <f>IFERROR(Table1[[#This Row],[كمية الأنتاج بالقطعة]]/(Table1[[#This Row],[كمية الأنتاج بالقطعة]]+Z704+Y704),"")</f>
        <v>1</v>
      </c>
      <c r="AB704" s="4"/>
      <c r="AC704" s="51"/>
    </row>
    <row r="705" spans="1:29" s="20" customFormat="1" ht="15.75" hidden="1" customHeight="1">
      <c r="A705" s="50">
        <v>43540</v>
      </c>
      <c r="B705" s="3">
        <v>5260</v>
      </c>
      <c r="C705" s="4" t="str">
        <f>IFERROR(VLOOKUP(B705,المنتجات!$A:$B,2,0),"")</f>
        <v/>
      </c>
      <c r="D705" s="4" t="str">
        <f>IFERROR(VLOOKUP(B705,المنتجات!$A:$C,3,0),"")</f>
        <v/>
      </c>
      <c r="E705" s="5">
        <v>38</v>
      </c>
      <c r="F705" s="4">
        <f>IFERROR(VLOOKUP(E705,العاملين!$A$1:$C$80,2,0),"")</f>
        <v>0</v>
      </c>
      <c r="G705" s="4">
        <f>IFERROR(VLOOKUP(Table1[[#This Row],[كود العامل]],العاملين!$A:$C,3,FALSE),"")</f>
        <v>0</v>
      </c>
      <c r="H705" s="5">
        <v>46</v>
      </c>
      <c r="I705" s="6" t="str">
        <f>IFERROR(VLOOKUP(Table1[[#This Row],[كود الصنف]],المنتجات!$D:$E,2,0),"")</f>
        <v/>
      </c>
      <c r="J705" s="6" t="str">
        <f>IFERROR(VLOOKUP(H705,المنتجات!$D:$G,4,0),"")</f>
        <v/>
      </c>
      <c r="K705" s="7">
        <v>8000</v>
      </c>
      <c r="L705" s="7"/>
      <c r="M705" s="8" t="e">
        <f>IF(VLOOKUP(Table1[[#This Row],[كود الصنف]],المنتجات!$D:$K,8,0)=0,"",(VLOOKUP(Table1[[#This Row],[كود الصنف]],المنتجات!$D:$K,8,0)))</f>
        <v>#N/A</v>
      </c>
      <c r="N705" s="7">
        <f>IFERROR((Table1[[#This Row],[كمية الخامات بالكيلو]]/Table1[[#This Row],[وزن القطعة]])-Table1[[#This Row],[كمية الأنتاج بالقطعة]],0)</f>
        <v>0</v>
      </c>
      <c r="O705" s="9" t="s">
        <v>51</v>
      </c>
      <c r="P705" s="26">
        <f>IFERROR(VLOOKUP(Table1[[#This Row],[كود العامل]],العاملين!$A$1:$D$100,4,0),"")</f>
        <v>0</v>
      </c>
      <c r="Q705" s="5">
        <f>IF(Table1[[#This Row],[كود العامل]]&gt;0,60,"")</f>
        <v>60</v>
      </c>
      <c r="R705" s="10"/>
      <c r="S705" s="10">
        <v>10</v>
      </c>
      <c r="T705" s="10">
        <v>10</v>
      </c>
      <c r="U705" s="10"/>
      <c r="V705" s="10">
        <f t="shared" si="10"/>
        <v>80</v>
      </c>
      <c r="W705" s="10">
        <f>IFERROR(Table1[[#This Row],[اجمالى وقت التشغيل بالدقايق]]-Table1[[#This Row],[اجمالى وقت التوقف بالدقيقة]],"0")</f>
        <v>-80</v>
      </c>
      <c r="X705" s="11">
        <f>IFERROR((Table1[[#This Row],[كمية الأنتاج بالقطعة]]*Table1[[#This Row],[الزمن المعيارى لانتاج القطعة الواحدة بالدقيقة]])/W705,0%)</f>
        <v>0</v>
      </c>
      <c r="Y705" s="12"/>
      <c r="Z705" s="4"/>
      <c r="AA705" s="13">
        <f>IFERROR(Table1[[#This Row],[كمية الأنتاج بالقطعة]]/(Table1[[#This Row],[كمية الأنتاج بالقطعة]]+Z705+Y705),"")</f>
        <v>1</v>
      </c>
      <c r="AB705" s="4"/>
      <c r="AC705" s="51"/>
    </row>
    <row r="706" spans="1:29" s="20" customFormat="1" ht="15.75" hidden="1" customHeight="1">
      <c r="A706" s="50">
        <v>43540</v>
      </c>
      <c r="B706" s="3">
        <v>5260</v>
      </c>
      <c r="C706" s="4" t="str">
        <f>IFERROR(VLOOKUP(B706,المنتجات!$A:$B,2,0),"")</f>
        <v/>
      </c>
      <c r="D706" s="4" t="str">
        <f>IFERROR(VLOOKUP(B706,المنتجات!$A:$C,3,0),"")</f>
        <v/>
      </c>
      <c r="E706" s="5">
        <v>27</v>
      </c>
      <c r="F706" s="4">
        <f>IFERROR(VLOOKUP(E706,العاملين!$A$1:$C$80,2,0),"")</f>
        <v>0</v>
      </c>
      <c r="G706" s="4">
        <f>IFERROR(VLOOKUP(Table1[[#This Row],[كود العامل]],العاملين!$A:$C,3,FALSE),"")</f>
        <v>0</v>
      </c>
      <c r="H706" s="5">
        <v>46</v>
      </c>
      <c r="I706" s="6" t="str">
        <f>IFERROR(VLOOKUP(Table1[[#This Row],[كود الصنف]],المنتجات!$D:$E,2,0),"")</f>
        <v/>
      </c>
      <c r="J706" s="6" t="str">
        <f>IFERROR(VLOOKUP(H706,المنتجات!$D:$G,4,0),"")</f>
        <v/>
      </c>
      <c r="K706" s="7">
        <v>8000</v>
      </c>
      <c r="L706" s="7"/>
      <c r="M706" s="8" t="e">
        <f>IF(VLOOKUP(Table1[[#This Row],[كود الصنف]],المنتجات!$D:$K,8,0)=0,"",(VLOOKUP(Table1[[#This Row],[كود الصنف]],المنتجات!$D:$K,8,0)))</f>
        <v>#N/A</v>
      </c>
      <c r="N706" s="7">
        <f>IFERROR((Table1[[#This Row],[كمية الخامات بالكيلو]]/Table1[[#This Row],[وزن القطعة]])-Table1[[#This Row],[كمية الأنتاج بالقطعة]],0)</f>
        <v>0</v>
      </c>
      <c r="O706" s="9" t="s">
        <v>51</v>
      </c>
      <c r="P706" s="26">
        <f>IFERROR(VLOOKUP(Table1[[#This Row],[كود العامل]],العاملين!$A$1:$D$100,4,0),"")</f>
        <v>0</v>
      </c>
      <c r="Q706" s="5">
        <f>IF(Table1[[#This Row],[كود العامل]]&gt;0,60,"")</f>
        <v>60</v>
      </c>
      <c r="R706" s="10"/>
      <c r="S706" s="10">
        <v>10</v>
      </c>
      <c r="T706" s="10">
        <v>10</v>
      </c>
      <c r="U706" s="10"/>
      <c r="V706" s="10">
        <f t="shared" ref="V706:V769" si="11">SUM(Q706:U706)</f>
        <v>80</v>
      </c>
      <c r="W706" s="10">
        <f>IFERROR(Table1[[#This Row],[اجمالى وقت التشغيل بالدقايق]]-Table1[[#This Row],[اجمالى وقت التوقف بالدقيقة]],"0")</f>
        <v>-80</v>
      </c>
      <c r="X706" s="11">
        <f>IFERROR((Table1[[#This Row],[كمية الأنتاج بالقطعة]]*Table1[[#This Row],[الزمن المعيارى لانتاج القطعة الواحدة بالدقيقة]])/W706,0%)</f>
        <v>0</v>
      </c>
      <c r="Y706" s="12"/>
      <c r="Z706" s="4"/>
      <c r="AA706" s="13">
        <f>IFERROR(Table1[[#This Row],[كمية الأنتاج بالقطعة]]/(Table1[[#This Row],[كمية الأنتاج بالقطعة]]+Z706+Y706),"")</f>
        <v>1</v>
      </c>
      <c r="AB706" s="4"/>
      <c r="AC706" s="51"/>
    </row>
    <row r="707" spans="1:29" s="20" customFormat="1" ht="15.75" hidden="1" customHeight="1">
      <c r="A707" s="50">
        <v>43540</v>
      </c>
      <c r="B707" s="3">
        <v>5261</v>
      </c>
      <c r="C707" s="4" t="str">
        <f>IFERROR(VLOOKUP(B707,المنتجات!$A:$B,2,0),"")</f>
        <v/>
      </c>
      <c r="D707" s="4" t="str">
        <f>IFERROR(VLOOKUP(B707,المنتجات!$A:$C,3,0),"")</f>
        <v/>
      </c>
      <c r="E707" s="5">
        <v>33</v>
      </c>
      <c r="F707" s="4">
        <f>IFERROR(VLOOKUP(E707,العاملين!$A$1:$C$80,2,0),"")</f>
        <v>0</v>
      </c>
      <c r="G707" s="4">
        <f>IFERROR(VLOOKUP(Table1[[#This Row],[كود العامل]],العاملين!$A:$C,3,FALSE),"")</f>
        <v>0</v>
      </c>
      <c r="H707" s="5">
        <v>41</v>
      </c>
      <c r="I707" s="6" t="str">
        <f>IFERROR(VLOOKUP(Table1[[#This Row],[كود الصنف]],المنتجات!$D:$E,2,0),"")</f>
        <v/>
      </c>
      <c r="J707" s="6" t="str">
        <f>IFERROR(VLOOKUP(H707,المنتجات!$D:$G,4,0),"")</f>
        <v/>
      </c>
      <c r="K707" s="7">
        <v>4025</v>
      </c>
      <c r="L707" s="7"/>
      <c r="M707" s="8" t="e">
        <f>IF(VLOOKUP(Table1[[#This Row],[كود الصنف]],المنتجات!$D:$K,8,0)=0,"",(VLOOKUP(Table1[[#This Row],[كود الصنف]],المنتجات!$D:$K,8,0)))</f>
        <v>#N/A</v>
      </c>
      <c r="N707" s="7">
        <f>IFERROR((Table1[[#This Row],[كمية الخامات بالكيلو]]/Table1[[#This Row],[وزن القطعة]])-Table1[[#This Row],[كمية الأنتاج بالقطعة]],0)</f>
        <v>0</v>
      </c>
      <c r="O707" s="9" t="s">
        <v>51</v>
      </c>
      <c r="P707" s="26">
        <f>IFERROR(VLOOKUP(Table1[[#This Row],[كود العامل]],العاملين!$A$1:$D$100,4,0),"")</f>
        <v>0</v>
      </c>
      <c r="Q707" s="5">
        <f>IF(Table1[[#This Row],[كود العامل]]&gt;0,60,"")</f>
        <v>60</v>
      </c>
      <c r="R707" s="10"/>
      <c r="S707" s="10"/>
      <c r="T707" s="10"/>
      <c r="U707" s="10"/>
      <c r="V707" s="10">
        <f t="shared" si="11"/>
        <v>60</v>
      </c>
      <c r="W707" s="10">
        <f>IFERROR(Table1[[#This Row],[اجمالى وقت التشغيل بالدقايق]]-Table1[[#This Row],[اجمالى وقت التوقف بالدقيقة]],"0")</f>
        <v>-60</v>
      </c>
      <c r="X707" s="11">
        <f>IFERROR((Table1[[#This Row],[كمية الأنتاج بالقطعة]]*Table1[[#This Row],[الزمن المعيارى لانتاج القطعة الواحدة بالدقيقة]])/W707,0%)</f>
        <v>0</v>
      </c>
      <c r="Y707" s="12"/>
      <c r="Z707" s="4"/>
      <c r="AA707" s="13">
        <f>IFERROR(Table1[[#This Row],[كمية الأنتاج بالقطعة]]/(Table1[[#This Row],[كمية الأنتاج بالقطعة]]+Z707+Y707),"")</f>
        <v>1</v>
      </c>
      <c r="AB707" s="4"/>
      <c r="AC707" s="51"/>
    </row>
    <row r="708" spans="1:29" s="20" customFormat="1" ht="15.75" hidden="1" customHeight="1">
      <c r="A708" s="50">
        <v>43540</v>
      </c>
      <c r="B708" s="3">
        <v>5261</v>
      </c>
      <c r="C708" s="4" t="str">
        <f>IFERROR(VLOOKUP(B708,المنتجات!$A:$B,2,0),"")</f>
        <v/>
      </c>
      <c r="D708" s="4" t="str">
        <f>IFERROR(VLOOKUP(B708,المنتجات!$A:$C,3,0),"")</f>
        <v/>
      </c>
      <c r="E708" s="5">
        <v>19</v>
      </c>
      <c r="F708" s="4">
        <f>IFERROR(VLOOKUP(E708,العاملين!$A$1:$C$80,2,0),"")</f>
        <v>0</v>
      </c>
      <c r="G708" s="4">
        <f>IFERROR(VLOOKUP(Table1[[#This Row],[كود العامل]],العاملين!$A:$C,3,FALSE),"")</f>
        <v>0</v>
      </c>
      <c r="H708" s="5">
        <v>41</v>
      </c>
      <c r="I708" s="6" t="str">
        <f>IFERROR(VLOOKUP(Table1[[#This Row],[كود الصنف]],المنتجات!$D:$E,2,0),"")</f>
        <v/>
      </c>
      <c r="J708" s="6" t="str">
        <f>IFERROR(VLOOKUP(H708,المنتجات!$D:$G,4,0),"")</f>
        <v/>
      </c>
      <c r="K708" s="7">
        <v>4025</v>
      </c>
      <c r="L708" s="7"/>
      <c r="M708" s="8" t="e">
        <f>IF(VLOOKUP(Table1[[#This Row],[كود الصنف]],المنتجات!$D:$K,8,0)=0,"",(VLOOKUP(Table1[[#This Row],[كود الصنف]],المنتجات!$D:$K,8,0)))</f>
        <v>#N/A</v>
      </c>
      <c r="N708" s="7">
        <f>IFERROR((Table1[[#This Row],[كمية الخامات بالكيلو]]/Table1[[#This Row],[وزن القطعة]])-Table1[[#This Row],[كمية الأنتاج بالقطعة]],0)</f>
        <v>0</v>
      </c>
      <c r="O708" s="9" t="s">
        <v>51</v>
      </c>
      <c r="P708" s="26">
        <f>IFERROR(VLOOKUP(Table1[[#This Row],[كود العامل]],العاملين!$A$1:$D$100,4,0),"")</f>
        <v>0</v>
      </c>
      <c r="Q708" s="5">
        <f>IF(Table1[[#This Row],[كود العامل]]&gt;0,60,"")</f>
        <v>60</v>
      </c>
      <c r="R708" s="10"/>
      <c r="S708" s="10"/>
      <c r="T708" s="10"/>
      <c r="U708" s="10"/>
      <c r="V708" s="10">
        <f t="shared" si="11"/>
        <v>60</v>
      </c>
      <c r="W708" s="10">
        <f>IFERROR(Table1[[#This Row],[اجمالى وقت التشغيل بالدقايق]]-Table1[[#This Row],[اجمالى وقت التوقف بالدقيقة]],"0")</f>
        <v>-60</v>
      </c>
      <c r="X708" s="11">
        <f>IFERROR((Table1[[#This Row],[كمية الأنتاج بالقطعة]]*Table1[[#This Row],[الزمن المعيارى لانتاج القطعة الواحدة بالدقيقة]])/W708,0%)</f>
        <v>0</v>
      </c>
      <c r="Y708" s="12"/>
      <c r="Z708" s="4"/>
      <c r="AA708" s="13">
        <f>IFERROR(Table1[[#This Row],[كمية الأنتاج بالقطعة]]/(Table1[[#This Row],[كمية الأنتاج بالقطعة]]+Z708+Y708),"")</f>
        <v>1</v>
      </c>
      <c r="AB708" s="4"/>
      <c r="AC708" s="51"/>
    </row>
    <row r="709" spans="1:29" s="20" customFormat="1" ht="15.75" customHeight="1">
      <c r="A709" s="50">
        <v>43540</v>
      </c>
      <c r="B709" s="3">
        <v>5270</v>
      </c>
      <c r="C709" s="4" t="str">
        <f>IFERROR(VLOOKUP(B709,المنتجات!$A:$B,2,0),"")</f>
        <v/>
      </c>
      <c r="D709" s="4" t="str">
        <f>IFERROR(VLOOKUP(B709,المنتجات!$A:$C,3,0),"")</f>
        <v/>
      </c>
      <c r="E709" s="5">
        <v>30</v>
      </c>
      <c r="F709" s="4">
        <f>IFERROR(VLOOKUP(E709,العاملين!$A$1:$C$80,2,0),"")</f>
        <v>0</v>
      </c>
      <c r="G709" s="4">
        <f>IFERROR(VLOOKUP(Table1[[#This Row],[كود العامل]],العاملين!$A:$C,3,FALSE),"")</f>
        <v>0</v>
      </c>
      <c r="H709" s="5">
        <v>53</v>
      </c>
      <c r="I709" s="6" t="str">
        <f>IFERROR(VLOOKUP(Table1[[#This Row],[كود الصنف]],المنتجات!$D:$E,2,0),"")</f>
        <v/>
      </c>
      <c r="J709" s="6" t="str">
        <f>IFERROR(VLOOKUP(H709,المنتجات!$D:$G,4,0),"")</f>
        <v/>
      </c>
      <c r="K709" s="7">
        <v>103</v>
      </c>
      <c r="L709" s="7"/>
      <c r="M709" s="8" t="e">
        <f>IF(VLOOKUP(Table1[[#This Row],[كود الصنف]],المنتجات!$D:$K,8,0)=0,"",(VLOOKUP(Table1[[#This Row],[كود الصنف]],المنتجات!$D:$K,8,0)))</f>
        <v>#N/A</v>
      </c>
      <c r="N709" s="7">
        <f>IFERROR((Table1[[#This Row],[كمية الخامات بالكيلو]]/Table1[[#This Row],[وزن القطعة]])-Table1[[#This Row],[كمية الأنتاج بالقطعة]],0)</f>
        <v>0</v>
      </c>
      <c r="O709" s="9" t="s">
        <v>51</v>
      </c>
      <c r="P709" s="3">
        <v>300</v>
      </c>
      <c r="Q709" s="5">
        <v>30</v>
      </c>
      <c r="R709" s="10"/>
      <c r="S709" s="10"/>
      <c r="T709" s="10"/>
      <c r="U709" s="10"/>
      <c r="V709" s="10">
        <f t="shared" si="11"/>
        <v>30</v>
      </c>
      <c r="W709" s="10">
        <f>IFERROR(Table1[[#This Row],[اجمالى وقت التشغيل بالدقايق]]-Table1[[#This Row],[اجمالى وقت التوقف بالدقيقة]],"0")</f>
        <v>270</v>
      </c>
      <c r="X709" s="11">
        <f>IFERROR((Table1[[#This Row],[كمية الأنتاج بالقطعة]]*Table1[[#This Row],[الزمن المعيارى لانتاج القطعة الواحدة بالدقيقة]])/W709,0%)</f>
        <v>0</v>
      </c>
      <c r="Y709" s="12"/>
      <c r="Z709" s="4"/>
      <c r="AA709" s="13">
        <f>IFERROR(Table1[[#This Row],[كمية الأنتاج بالقطعة]]/(Table1[[#This Row],[كمية الأنتاج بالقطعة]]+Z709+Y709),"")</f>
        <v>1</v>
      </c>
      <c r="AB709" s="4"/>
      <c r="AC709" s="51"/>
    </row>
    <row r="710" spans="1:29" s="20" customFormat="1" ht="15.75" customHeight="1">
      <c r="A710" s="50">
        <v>43540</v>
      </c>
      <c r="B710" s="3">
        <v>5270</v>
      </c>
      <c r="C710" s="4" t="str">
        <f>IFERROR(VLOOKUP(B710,المنتجات!$A:$B,2,0),"")</f>
        <v/>
      </c>
      <c r="D710" s="4" t="str">
        <f>IFERROR(VLOOKUP(B710,المنتجات!$A:$C,3,0),"")</f>
        <v/>
      </c>
      <c r="E710" s="5">
        <v>30</v>
      </c>
      <c r="F710" s="4">
        <f>IFERROR(VLOOKUP(E710,العاملين!$A$1:$C$80,2,0),"")</f>
        <v>0</v>
      </c>
      <c r="G710" s="4">
        <f>IFERROR(VLOOKUP(Table1[[#This Row],[كود العامل]],العاملين!$A:$C,3,FALSE),"")</f>
        <v>0</v>
      </c>
      <c r="H710" s="5">
        <v>52</v>
      </c>
      <c r="I710" s="6" t="str">
        <f>IFERROR(VLOOKUP(Table1[[#This Row],[كود الصنف]],المنتجات!$D:$E,2,0),"")</f>
        <v/>
      </c>
      <c r="J710" s="6" t="str">
        <f>IFERROR(VLOOKUP(H710,المنتجات!$D:$G,4,0),"")</f>
        <v/>
      </c>
      <c r="K710" s="7">
        <v>42</v>
      </c>
      <c r="L710" s="7"/>
      <c r="M710" s="8" t="e">
        <f>IF(VLOOKUP(Table1[[#This Row],[كود الصنف]],المنتجات!$D:$K,8,0)=0,"",(VLOOKUP(Table1[[#This Row],[كود الصنف]],المنتجات!$D:$K,8,0)))</f>
        <v>#N/A</v>
      </c>
      <c r="N710" s="7">
        <f>IFERROR((Table1[[#This Row],[كمية الخامات بالكيلو]]/Table1[[#This Row],[وزن القطعة]])-Table1[[#This Row],[كمية الأنتاج بالقطعة]],0)</f>
        <v>0</v>
      </c>
      <c r="O710" s="9" t="s">
        <v>51</v>
      </c>
      <c r="P710" s="3">
        <v>300</v>
      </c>
      <c r="Q710" s="5">
        <v>30</v>
      </c>
      <c r="R710" s="10"/>
      <c r="S710" s="10">
        <v>5</v>
      </c>
      <c r="T710" s="10">
        <v>10</v>
      </c>
      <c r="U710" s="10"/>
      <c r="V710" s="10">
        <f t="shared" si="11"/>
        <v>45</v>
      </c>
      <c r="W710" s="10">
        <f>IFERROR(Table1[[#This Row],[اجمالى وقت التشغيل بالدقايق]]-Table1[[#This Row],[اجمالى وقت التوقف بالدقيقة]],"0")</f>
        <v>255</v>
      </c>
      <c r="X710" s="11">
        <f>IFERROR((Table1[[#This Row],[كمية الأنتاج بالقطعة]]*Table1[[#This Row],[الزمن المعيارى لانتاج القطعة الواحدة بالدقيقة]])/W710,0%)</f>
        <v>0</v>
      </c>
      <c r="Y710" s="12"/>
      <c r="Z710" s="4"/>
      <c r="AA710" s="13">
        <f>IFERROR(Table1[[#This Row],[كمية الأنتاج بالقطعة]]/(Table1[[#This Row],[كمية الأنتاج بالقطعة]]+Z710+Y710),"")</f>
        <v>1</v>
      </c>
      <c r="AB710" s="4"/>
      <c r="AC710" s="51"/>
    </row>
    <row r="711" spans="1:29" s="20" customFormat="1" ht="15.75" hidden="1" customHeight="1">
      <c r="A711" s="50">
        <v>43540</v>
      </c>
      <c r="B711" s="3">
        <v>5290</v>
      </c>
      <c r="C711" s="4" t="str">
        <f>IFERROR(VLOOKUP(B711,المنتجات!$A:$B,2,0),"")</f>
        <v/>
      </c>
      <c r="D711" s="4" t="str">
        <f>IFERROR(VLOOKUP(B711,المنتجات!$A:$C,3,0),"")</f>
        <v/>
      </c>
      <c r="E711" s="5">
        <v>28</v>
      </c>
      <c r="F711" s="4">
        <f>IFERROR(VLOOKUP(E711,العاملين!$A$1:$C$80,2,0),"")</f>
        <v>0</v>
      </c>
      <c r="G711" s="4">
        <f>IFERROR(VLOOKUP(Table1[[#This Row],[كود العامل]],العاملين!$A:$C,3,FALSE),"")</f>
        <v>0</v>
      </c>
      <c r="H711" s="5">
        <v>62</v>
      </c>
      <c r="I711" s="6" t="str">
        <f>IFERROR(VLOOKUP(Table1[[#This Row],[كود الصنف]],المنتجات!$D:$E,2,0),"")</f>
        <v/>
      </c>
      <c r="J711" s="6" t="str">
        <f>IFERROR(VLOOKUP(H711,المنتجات!$D:$G,4,0),"")</f>
        <v/>
      </c>
      <c r="K711" s="7">
        <v>1300</v>
      </c>
      <c r="L711" s="7"/>
      <c r="M711" s="8" t="e">
        <f>IF(VLOOKUP(Table1[[#This Row],[كود الصنف]],المنتجات!$D:$K,8,0)=0,"",(VLOOKUP(Table1[[#This Row],[كود الصنف]],المنتجات!$D:$K,8,0)))</f>
        <v>#N/A</v>
      </c>
      <c r="N711" s="7">
        <f>IFERROR((Table1[[#This Row],[كمية الخامات بالكيلو]]/Table1[[#This Row],[وزن القطعة]])-Table1[[#This Row],[كمية الأنتاج بالقطعة]],0)</f>
        <v>0</v>
      </c>
      <c r="O711" s="9" t="s">
        <v>51</v>
      </c>
      <c r="P711" s="26">
        <f>IFERROR(VLOOKUP(Table1[[#This Row],[كود العامل]],العاملين!$A$1:$D$100,4,0),"")</f>
        <v>0</v>
      </c>
      <c r="Q711" s="5">
        <f>IF(Table1[[#This Row],[كود العامل]]&gt;0,60,"")</f>
        <v>60</v>
      </c>
      <c r="R711" s="10"/>
      <c r="S711" s="10"/>
      <c r="T711" s="10"/>
      <c r="U711" s="10"/>
      <c r="V711" s="10">
        <f t="shared" si="11"/>
        <v>60</v>
      </c>
      <c r="W711" s="10">
        <f>IFERROR(Table1[[#This Row],[اجمالى وقت التشغيل بالدقايق]]-Table1[[#This Row],[اجمالى وقت التوقف بالدقيقة]],"0")</f>
        <v>-60</v>
      </c>
      <c r="X711" s="11">
        <f>IFERROR((Table1[[#This Row],[كمية الأنتاج بالقطعة]]*Table1[[#This Row],[الزمن المعيارى لانتاج القطعة الواحدة بالدقيقة]])/W711,0%)</f>
        <v>0</v>
      </c>
      <c r="Y711" s="12"/>
      <c r="Z711" s="4"/>
      <c r="AA711" s="13">
        <f>IFERROR(Table1[[#This Row],[كمية الأنتاج بالقطعة]]/(Table1[[#This Row],[كمية الأنتاج بالقطعة]]+Z711+Y711),"")</f>
        <v>1</v>
      </c>
      <c r="AB711" s="4"/>
      <c r="AC711" s="51"/>
    </row>
    <row r="712" spans="1:29" s="20" customFormat="1" ht="15.75" hidden="1" customHeight="1">
      <c r="A712" s="50">
        <v>43540</v>
      </c>
      <c r="B712" s="3">
        <v>5291</v>
      </c>
      <c r="C712" s="4" t="str">
        <f>IFERROR(VLOOKUP(B712,المنتجات!$A:$B,2,0),"")</f>
        <v/>
      </c>
      <c r="D712" s="4" t="str">
        <f>IFERROR(VLOOKUP(B712,المنتجات!$A:$C,3,0),"")</f>
        <v/>
      </c>
      <c r="E712" s="5">
        <v>32</v>
      </c>
      <c r="F712" s="4">
        <f>IFERROR(VLOOKUP(E712,العاملين!$A$1:$C$80,2,0),"")</f>
        <v>0</v>
      </c>
      <c r="G712" s="4">
        <f>IFERROR(VLOOKUP(Table1[[#This Row],[كود العامل]],العاملين!$A:$C,3,FALSE),"")</f>
        <v>0</v>
      </c>
      <c r="H712" s="5">
        <v>62</v>
      </c>
      <c r="I712" s="6" t="str">
        <f>IFERROR(VLOOKUP(Table1[[#This Row],[كود الصنف]],المنتجات!$D:$E,2,0),"")</f>
        <v/>
      </c>
      <c r="J712" s="6" t="str">
        <f>IFERROR(VLOOKUP(H712,المنتجات!$D:$G,4,0),"")</f>
        <v/>
      </c>
      <c r="K712" s="7">
        <v>1300</v>
      </c>
      <c r="L712" s="7"/>
      <c r="M712" s="8" t="e">
        <f>IF(VLOOKUP(Table1[[#This Row],[كود الصنف]],المنتجات!$D:$K,8,0)=0,"",(VLOOKUP(Table1[[#This Row],[كود الصنف]],المنتجات!$D:$K,8,0)))</f>
        <v>#N/A</v>
      </c>
      <c r="N712" s="7">
        <f>IFERROR((Table1[[#This Row],[كمية الخامات بالكيلو]]/Table1[[#This Row],[وزن القطعة]])-Table1[[#This Row],[كمية الأنتاج بالقطعة]],0)</f>
        <v>0</v>
      </c>
      <c r="O712" s="9" t="s">
        <v>51</v>
      </c>
      <c r="P712" s="26">
        <f>IFERROR(VLOOKUP(Table1[[#This Row],[كود العامل]],العاملين!$A$1:$D$100,4,0),"")</f>
        <v>0</v>
      </c>
      <c r="Q712" s="5">
        <f>IF(Table1[[#This Row],[كود العامل]]&gt;0,60,"")</f>
        <v>60</v>
      </c>
      <c r="R712" s="10"/>
      <c r="S712" s="10"/>
      <c r="T712" s="10"/>
      <c r="U712" s="10"/>
      <c r="V712" s="10">
        <f t="shared" si="11"/>
        <v>60</v>
      </c>
      <c r="W712" s="10">
        <f>IFERROR(Table1[[#This Row],[اجمالى وقت التشغيل بالدقايق]]-Table1[[#This Row],[اجمالى وقت التوقف بالدقيقة]],"0")</f>
        <v>-60</v>
      </c>
      <c r="X712" s="11">
        <f>IFERROR((Table1[[#This Row],[كمية الأنتاج بالقطعة]]*Table1[[#This Row],[الزمن المعيارى لانتاج القطعة الواحدة بالدقيقة]])/W712,0%)</f>
        <v>0</v>
      </c>
      <c r="Y712" s="12"/>
      <c r="Z712" s="4"/>
      <c r="AA712" s="13">
        <f>IFERROR(Table1[[#This Row],[كمية الأنتاج بالقطعة]]/(Table1[[#This Row],[كمية الأنتاج بالقطعة]]+Z712+Y712),"")</f>
        <v>1</v>
      </c>
      <c r="AB712" s="4"/>
      <c r="AC712" s="51"/>
    </row>
    <row r="713" spans="1:29" s="20" customFormat="1" ht="15.75" hidden="1" customHeight="1">
      <c r="A713" s="50">
        <v>43540</v>
      </c>
      <c r="B713" s="3">
        <v>5300</v>
      </c>
      <c r="C713" s="4" t="str">
        <f>IFERROR(VLOOKUP(B713,المنتجات!$A:$B,2,0),"")</f>
        <v/>
      </c>
      <c r="D713" s="4" t="str">
        <f>IFERROR(VLOOKUP(B713,المنتجات!$A:$C,3,0),"")</f>
        <v/>
      </c>
      <c r="E713" s="5">
        <v>36</v>
      </c>
      <c r="F713" s="4">
        <f>IFERROR(VLOOKUP(E713,العاملين!$A$1:$C$80,2,0),"")</f>
        <v>0</v>
      </c>
      <c r="G713" s="4">
        <f>IFERROR(VLOOKUP(Table1[[#This Row],[كود العامل]],العاملين!$A:$C,3,FALSE),"")</f>
        <v>0</v>
      </c>
      <c r="H713" s="5">
        <v>62</v>
      </c>
      <c r="I713" s="6" t="str">
        <f>IFERROR(VLOOKUP(Table1[[#This Row],[كود الصنف]],المنتجات!$D:$E,2,0),"")</f>
        <v/>
      </c>
      <c r="J713" s="6" t="str">
        <f>IFERROR(VLOOKUP(H713,المنتجات!$D:$G,4,0),"")</f>
        <v/>
      </c>
      <c r="K713" s="7">
        <v>1300</v>
      </c>
      <c r="L713" s="7"/>
      <c r="M713" s="8" t="e">
        <f>IF(VLOOKUP(Table1[[#This Row],[كود الصنف]],المنتجات!$D:$K,8,0)=0,"",(VLOOKUP(Table1[[#This Row],[كود الصنف]],المنتجات!$D:$K,8,0)))</f>
        <v>#N/A</v>
      </c>
      <c r="N713" s="7">
        <f>IFERROR((Table1[[#This Row],[كمية الخامات بالكيلو]]/Table1[[#This Row],[وزن القطعة]])-Table1[[#This Row],[كمية الأنتاج بالقطعة]],0)</f>
        <v>0</v>
      </c>
      <c r="O713" s="9" t="s">
        <v>51</v>
      </c>
      <c r="P713" s="26">
        <f>IFERROR(VLOOKUP(Table1[[#This Row],[كود العامل]],العاملين!$A$1:$D$100,4,0),"")</f>
        <v>0</v>
      </c>
      <c r="Q713" s="5">
        <f>IF(Table1[[#This Row],[كود العامل]]&gt;0,60,"")</f>
        <v>60</v>
      </c>
      <c r="R713" s="10"/>
      <c r="S713" s="10"/>
      <c r="T713" s="10"/>
      <c r="U713" s="10"/>
      <c r="V713" s="10">
        <f t="shared" si="11"/>
        <v>60</v>
      </c>
      <c r="W713" s="10">
        <f>IFERROR(Table1[[#This Row],[اجمالى وقت التشغيل بالدقايق]]-Table1[[#This Row],[اجمالى وقت التوقف بالدقيقة]],"0")</f>
        <v>-60</v>
      </c>
      <c r="X713" s="11">
        <f>IFERROR((Table1[[#This Row],[كمية الأنتاج بالقطعة]]*Table1[[#This Row],[الزمن المعيارى لانتاج القطعة الواحدة بالدقيقة]])/W713,0%)</f>
        <v>0</v>
      </c>
      <c r="Y713" s="12"/>
      <c r="Z713" s="4"/>
      <c r="AA713" s="13">
        <f>IFERROR(Table1[[#This Row],[كمية الأنتاج بالقطعة]]/(Table1[[#This Row],[كمية الأنتاج بالقطعة]]+Z713+Y713),"")</f>
        <v>1</v>
      </c>
      <c r="AB713" s="4"/>
      <c r="AC713" s="51"/>
    </row>
    <row r="714" spans="1:29" s="20" customFormat="1" ht="15.75" hidden="1" customHeight="1">
      <c r="A714" s="50">
        <v>43540</v>
      </c>
      <c r="B714" s="3">
        <v>5301</v>
      </c>
      <c r="C714" s="4" t="str">
        <f>IFERROR(VLOOKUP(B714,المنتجات!$A:$B,2,0),"")</f>
        <v/>
      </c>
      <c r="D714" s="4" t="str">
        <f>IFERROR(VLOOKUP(B714,المنتجات!$A:$C,3,0),"")</f>
        <v/>
      </c>
      <c r="E714" s="5">
        <v>22</v>
      </c>
      <c r="F714" s="4">
        <f>IFERROR(VLOOKUP(E714,العاملين!$A$1:$C$80,2,0),"")</f>
        <v>0</v>
      </c>
      <c r="G714" s="4">
        <f>IFERROR(VLOOKUP(Table1[[#This Row],[كود العامل]],العاملين!$A:$C,3,FALSE),"")</f>
        <v>0</v>
      </c>
      <c r="H714" s="5">
        <v>62</v>
      </c>
      <c r="I714" s="6" t="str">
        <f>IFERROR(VLOOKUP(Table1[[#This Row],[كود الصنف]],المنتجات!$D:$E,2,0),"")</f>
        <v/>
      </c>
      <c r="J714" s="6" t="str">
        <f>IFERROR(VLOOKUP(H714,المنتجات!$D:$G,4,0),"")</f>
        <v/>
      </c>
      <c r="K714" s="7">
        <v>1300</v>
      </c>
      <c r="L714" s="7"/>
      <c r="M714" s="8" t="e">
        <f>IF(VLOOKUP(Table1[[#This Row],[كود الصنف]],المنتجات!$D:$K,8,0)=0,"",(VLOOKUP(Table1[[#This Row],[كود الصنف]],المنتجات!$D:$K,8,0)))</f>
        <v>#N/A</v>
      </c>
      <c r="N714" s="7">
        <f>IFERROR((Table1[[#This Row],[كمية الخامات بالكيلو]]/Table1[[#This Row],[وزن القطعة]])-Table1[[#This Row],[كمية الأنتاج بالقطعة]],0)</f>
        <v>0</v>
      </c>
      <c r="O714" s="9" t="s">
        <v>51</v>
      </c>
      <c r="P714" s="26">
        <f>IFERROR(VLOOKUP(Table1[[#This Row],[كود العامل]],العاملين!$A$1:$D$100,4,0),"")</f>
        <v>0</v>
      </c>
      <c r="Q714" s="5">
        <f>IF(Table1[[#This Row],[كود العامل]]&gt;0,60,"")</f>
        <v>60</v>
      </c>
      <c r="R714" s="10"/>
      <c r="S714" s="10"/>
      <c r="T714" s="10"/>
      <c r="U714" s="10"/>
      <c r="V714" s="10">
        <f t="shared" si="11"/>
        <v>60</v>
      </c>
      <c r="W714" s="10">
        <f>IFERROR(Table1[[#This Row],[اجمالى وقت التشغيل بالدقايق]]-Table1[[#This Row],[اجمالى وقت التوقف بالدقيقة]],"0")</f>
        <v>-60</v>
      </c>
      <c r="X714" s="11">
        <f>IFERROR((Table1[[#This Row],[كمية الأنتاج بالقطعة]]*Table1[[#This Row],[الزمن المعيارى لانتاج القطعة الواحدة بالدقيقة]])/W714,0%)</f>
        <v>0</v>
      </c>
      <c r="Y714" s="12"/>
      <c r="Z714" s="4"/>
      <c r="AA714" s="13">
        <f>IFERROR(Table1[[#This Row],[كمية الأنتاج بالقطعة]]/(Table1[[#This Row],[كمية الأنتاج بالقطعة]]+Z714+Y714),"")</f>
        <v>1</v>
      </c>
      <c r="AB714" s="4"/>
      <c r="AC714" s="51"/>
    </row>
    <row r="715" spans="1:29" s="20" customFormat="1" ht="15.75" hidden="1" customHeight="1">
      <c r="A715" s="50">
        <v>43540</v>
      </c>
      <c r="B715" s="3">
        <v>5360</v>
      </c>
      <c r="C715" s="4" t="str">
        <f>IFERROR(VLOOKUP(B715,المنتجات!$A:$B,2,0),"")</f>
        <v/>
      </c>
      <c r="D715" s="4" t="str">
        <f>IFERROR(VLOOKUP(B715,المنتجات!$A:$C,3,0),"")</f>
        <v/>
      </c>
      <c r="E715" s="5">
        <v>2</v>
      </c>
      <c r="F715" s="4">
        <f>IFERROR(VLOOKUP(E715,العاملين!$A$1:$C$80,2,0),"")</f>
        <v>0</v>
      </c>
      <c r="G715" s="4">
        <f>IFERROR(VLOOKUP(Table1[[#This Row],[كود العامل]],العاملين!$A:$C,3,FALSE),"")</f>
        <v>0</v>
      </c>
      <c r="H715" s="5">
        <v>80</v>
      </c>
      <c r="I715" s="6" t="str">
        <f>IFERROR(VLOOKUP(Table1[[#This Row],[كود الصنف]],المنتجات!$D:$E,2,0),"")</f>
        <v/>
      </c>
      <c r="J715" s="6" t="str">
        <f>IFERROR(VLOOKUP(H715,المنتجات!$D:$G,4,0),"")</f>
        <v/>
      </c>
      <c r="K715" s="7">
        <v>14400</v>
      </c>
      <c r="L715" s="7"/>
      <c r="M715" s="8" t="e">
        <f>IF(VLOOKUP(Table1[[#This Row],[كود الصنف]],المنتجات!$D:$K,8,0)=0,"",(VLOOKUP(Table1[[#This Row],[كود الصنف]],المنتجات!$D:$K,8,0)))</f>
        <v>#N/A</v>
      </c>
      <c r="N715" s="7">
        <f>IFERROR((Table1[[#This Row],[كمية الخامات بالكيلو]]/Table1[[#This Row],[وزن القطعة]])-Table1[[#This Row],[كمية الأنتاج بالقطعة]],0)</f>
        <v>0</v>
      </c>
      <c r="O715" s="9" t="s">
        <v>51</v>
      </c>
      <c r="P715" s="26">
        <f>IFERROR(VLOOKUP(Table1[[#This Row],[كود العامل]],العاملين!$A$1:$D$100,4,0),"")</f>
        <v>0</v>
      </c>
      <c r="Q715" s="5">
        <f>IF(Table1[[#This Row],[كود العامل]]&gt;0,60,"")</f>
        <v>60</v>
      </c>
      <c r="R715" s="10"/>
      <c r="S715" s="10">
        <v>10</v>
      </c>
      <c r="T715" s="10">
        <v>5</v>
      </c>
      <c r="U715" s="10"/>
      <c r="V715" s="10">
        <f t="shared" si="11"/>
        <v>75</v>
      </c>
      <c r="W715" s="10">
        <f>IFERROR(Table1[[#This Row],[اجمالى وقت التشغيل بالدقايق]]-Table1[[#This Row],[اجمالى وقت التوقف بالدقيقة]],"0")</f>
        <v>-75</v>
      </c>
      <c r="X715" s="11">
        <f>IFERROR((Table1[[#This Row],[كمية الأنتاج بالقطعة]]*Table1[[#This Row],[الزمن المعيارى لانتاج القطعة الواحدة بالدقيقة]])/W715,0%)</f>
        <v>0</v>
      </c>
      <c r="Y715" s="12"/>
      <c r="Z715" s="4"/>
      <c r="AA715" s="13">
        <f>IFERROR(Table1[[#This Row],[كمية الأنتاج بالقطعة]]/(Table1[[#This Row],[كمية الأنتاج بالقطعة]]+Z715+Y715),"")</f>
        <v>1</v>
      </c>
      <c r="AB715" s="4"/>
      <c r="AC715" s="51"/>
    </row>
    <row r="716" spans="1:29" s="20" customFormat="1" ht="15.75" hidden="1" customHeight="1">
      <c r="A716" s="50">
        <v>43540</v>
      </c>
      <c r="B716" s="3">
        <v>5360</v>
      </c>
      <c r="C716" s="4" t="str">
        <f>IFERROR(VLOOKUP(B716,المنتجات!$A:$B,2,0),"")</f>
        <v/>
      </c>
      <c r="D716" s="4" t="str">
        <f>IFERROR(VLOOKUP(B716,المنتجات!$A:$C,3,0),"")</f>
        <v/>
      </c>
      <c r="E716" s="5">
        <v>4</v>
      </c>
      <c r="F716" s="4">
        <f>IFERROR(VLOOKUP(E716,العاملين!$A$1:$C$80,2,0),"")</f>
        <v>0</v>
      </c>
      <c r="G716" s="4">
        <f>IFERROR(VLOOKUP(Table1[[#This Row],[كود العامل]],العاملين!$A:$C,3,FALSE),"")</f>
        <v>0</v>
      </c>
      <c r="H716" s="5">
        <v>80</v>
      </c>
      <c r="I716" s="6" t="str">
        <f>IFERROR(VLOOKUP(Table1[[#This Row],[كود الصنف]],المنتجات!$D:$E,2,0),"")</f>
        <v/>
      </c>
      <c r="J716" s="6" t="str">
        <f>IFERROR(VLOOKUP(H716,المنتجات!$D:$G,4,0),"")</f>
        <v/>
      </c>
      <c r="K716" s="7">
        <v>14400</v>
      </c>
      <c r="L716" s="7"/>
      <c r="M716" s="8" t="e">
        <f>IF(VLOOKUP(Table1[[#This Row],[كود الصنف]],المنتجات!$D:$K,8,0)=0,"",(VLOOKUP(Table1[[#This Row],[كود الصنف]],المنتجات!$D:$K,8,0)))</f>
        <v>#N/A</v>
      </c>
      <c r="N716" s="7">
        <f>IFERROR((Table1[[#This Row],[كمية الخامات بالكيلو]]/Table1[[#This Row],[وزن القطعة]])-Table1[[#This Row],[كمية الأنتاج بالقطعة]],0)</f>
        <v>0</v>
      </c>
      <c r="O716" s="9" t="s">
        <v>51</v>
      </c>
      <c r="P716" s="26">
        <f>IFERROR(VLOOKUP(Table1[[#This Row],[كود العامل]],العاملين!$A$1:$D$100,4,0),"")</f>
        <v>0</v>
      </c>
      <c r="Q716" s="5">
        <f>IF(Table1[[#This Row],[كود العامل]]&gt;0,60,"")</f>
        <v>60</v>
      </c>
      <c r="R716" s="10"/>
      <c r="S716" s="10">
        <v>10</v>
      </c>
      <c r="T716" s="10">
        <v>5</v>
      </c>
      <c r="U716" s="10"/>
      <c r="V716" s="10">
        <f t="shared" si="11"/>
        <v>75</v>
      </c>
      <c r="W716" s="10">
        <f>IFERROR(Table1[[#This Row],[اجمالى وقت التشغيل بالدقايق]]-Table1[[#This Row],[اجمالى وقت التوقف بالدقيقة]],"0")</f>
        <v>-75</v>
      </c>
      <c r="X716" s="11">
        <f>IFERROR((Table1[[#This Row],[كمية الأنتاج بالقطعة]]*Table1[[#This Row],[الزمن المعيارى لانتاج القطعة الواحدة بالدقيقة]])/W716,0%)</f>
        <v>0</v>
      </c>
      <c r="Y716" s="12"/>
      <c r="Z716" s="4"/>
      <c r="AA716" s="13">
        <f>IFERROR(Table1[[#This Row],[كمية الأنتاج بالقطعة]]/(Table1[[#This Row],[كمية الأنتاج بالقطعة]]+Z716+Y716),"")</f>
        <v>1</v>
      </c>
      <c r="AB716" s="4"/>
      <c r="AC716" s="51"/>
    </row>
    <row r="717" spans="1:29" s="20" customFormat="1" ht="15.75" hidden="1" customHeight="1">
      <c r="A717" s="50">
        <v>43540</v>
      </c>
      <c r="B717" s="3">
        <v>5360</v>
      </c>
      <c r="C717" s="4" t="str">
        <f>IFERROR(VLOOKUP(B717,المنتجات!$A:$B,2,0),"")</f>
        <v/>
      </c>
      <c r="D717" s="4" t="str">
        <f>IFERROR(VLOOKUP(B717,المنتجات!$A:$C,3,0),"")</f>
        <v/>
      </c>
      <c r="E717" s="5">
        <v>51</v>
      </c>
      <c r="F717" s="4">
        <f>IFERROR(VLOOKUP(E717,العاملين!$A$1:$C$80,2,0),"")</f>
        <v>0</v>
      </c>
      <c r="G717" s="4">
        <f>IFERROR(VLOOKUP(Table1[[#This Row],[كود العامل]],العاملين!$A:$C,3,FALSE),"")</f>
        <v>0</v>
      </c>
      <c r="H717" s="5">
        <v>80</v>
      </c>
      <c r="I717" s="6" t="str">
        <f>IFERROR(VLOOKUP(Table1[[#This Row],[كود الصنف]],المنتجات!$D:$E,2,0),"")</f>
        <v/>
      </c>
      <c r="J717" s="6" t="str">
        <f>IFERROR(VLOOKUP(H717,المنتجات!$D:$G,4,0),"")</f>
        <v/>
      </c>
      <c r="K717" s="7">
        <v>14400</v>
      </c>
      <c r="L717" s="7"/>
      <c r="M717" s="8" t="e">
        <f>IF(VLOOKUP(Table1[[#This Row],[كود الصنف]],المنتجات!$D:$K,8,0)=0,"",(VLOOKUP(Table1[[#This Row],[كود الصنف]],المنتجات!$D:$K,8,0)))</f>
        <v>#N/A</v>
      </c>
      <c r="N717" s="7">
        <f>IFERROR((Table1[[#This Row],[كمية الخامات بالكيلو]]/Table1[[#This Row],[وزن القطعة]])-Table1[[#This Row],[كمية الأنتاج بالقطعة]],0)</f>
        <v>0</v>
      </c>
      <c r="O717" s="9" t="s">
        <v>51</v>
      </c>
      <c r="P717" s="26">
        <f>IFERROR(VLOOKUP(Table1[[#This Row],[كود العامل]],العاملين!$A$1:$D$100,4,0),"")</f>
        <v>0</v>
      </c>
      <c r="Q717" s="5">
        <f>IF(Table1[[#This Row],[كود العامل]]&gt;0,60,"")</f>
        <v>60</v>
      </c>
      <c r="R717" s="10"/>
      <c r="S717" s="10">
        <v>10</v>
      </c>
      <c r="T717" s="10">
        <v>5</v>
      </c>
      <c r="U717" s="10"/>
      <c r="V717" s="10">
        <f t="shared" si="11"/>
        <v>75</v>
      </c>
      <c r="W717" s="10">
        <f>IFERROR(Table1[[#This Row],[اجمالى وقت التشغيل بالدقايق]]-Table1[[#This Row],[اجمالى وقت التوقف بالدقيقة]],"0")</f>
        <v>-75</v>
      </c>
      <c r="X717" s="11">
        <f>IFERROR((Table1[[#This Row],[كمية الأنتاج بالقطعة]]*Table1[[#This Row],[الزمن المعيارى لانتاج القطعة الواحدة بالدقيقة]])/W717,0%)</f>
        <v>0</v>
      </c>
      <c r="Y717" s="12"/>
      <c r="Z717" s="4"/>
      <c r="AA717" s="13">
        <f>IFERROR(Table1[[#This Row],[كمية الأنتاج بالقطعة]]/(Table1[[#This Row],[كمية الأنتاج بالقطعة]]+Z717+Y717),"")</f>
        <v>1</v>
      </c>
      <c r="AB717" s="4"/>
      <c r="AC717" s="51"/>
    </row>
    <row r="718" spans="1:29" s="20" customFormat="1" ht="15.75" hidden="1" customHeight="1">
      <c r="A718" s="50">
        <v>43540</v>
      </c>
      <c r="B718" s="3">
        <v>5361</v>
      </c>
      <c r="C718" s="4" t="str">
        <f>IFERROR(VLOOKUP(B718,المنتجات!$A:$B,2,0),"")</f>
        <v/>
      </c>
      <c r="D718" s="4" t="str">
        <f>IFERROR(VLOOKUP(B718,المنتجات!$A:$C,3,0),"")</f>
        <v/>
      </c>
      <c r="E718" s="5">
        <v>48</v>
      </c>
      <c r="F718" s="4">
        <f>IFERROR(VLOOKUP(E718,العاملين!$A$1:$C$80,2,0),"")</f>
        <v>0</v>
      </c>
      <c r="G718" s="4">
        <f>IFERROR(VLOOKUP(Table1[[#This Row],[كود العامل]],العاملين!$A:$C,3,FALSE),"")</f>
        <v>0</v>
      </c>
      <c r="H718" s="5">
        <v>113</v>
      </c>
      <c r="I718" s="6" t="str">
        <f>IFERROR(VLOOKUP(Table1[[#This Row],[كود الصنف]],المنتجات!$D:$E,2,0),"")</f>
        <v/>
      </c>
      <c r="J718" s="6" t="str">
        <f>IFERROR(VLOOKUP(H718,المنتجات!$D:$G,4,0),"")</f>
        <v/>
      </c>
      <c r="K718" s="7">
        <v>12200</v>
      </c>
      <c r="L718" s="7"/>
      <c r="M718" s="8" t="e">
        <f>IF(VLOOKUP(Table1[[#This Row],[كود الصنف]],المنتجات!$D:$K,8,0)=0,"",(VLOOKUP(Table1[[#This Row],[كود الصنف]],المنتجات!$D:$K,8,0)))</f>
        <v>#N/A</v>
      </c>
      <c r="N718" s="7">
        <f>IFERROR((Table1[[#This Row],[كمية الخامات بالكيلو]]/Table1[[#This Row],[وزن القطعة]])-Table1[[#This Row],[كمية الأنتاج بالقطعة]],0)</f>
        <v>0</v>
      </c>
      <c r="O718" s="9" t="s">
        <v>51</v>
      </c>
      <c r="P718" s="3">
        <v>600</v>
      </c>
      <c r="Q718" s="5">
        <v>60</v>
      </c>
      <c r="R718" s="10"/>
      <c r="S718" s="10"/>
      <c r="T718" s="10"/>
      <c r="U718" s="10"/>
      <c r="V718" s="10">
        <f t="shared" si="11"/>
        <v>60</v>
      </c>
      <c r="W718" s="10">
        <f>IFERROR(Table1[[#This Row],[اجمالى وقت التشغيل بالدقايق]]-Table1[[#This Row],[اجمالى وقت التوقف بالدقيقة]],"0")</f>
        <v>540</v>
      </c>
      <c r="X718" s="11">
        <f>IFERROR((Table1[[#This Row],[كمية الأنتاج بالقطعة]]*Table1[[#This Row],[الزمن المعيارى لانتاج القطعة الواحدة بالدقيقة]])/W718,0%)</f>
        <v>0</v>
      </c>
      <c r="Y718" s="12"/>
      <c r="Z718" s="4"/>
      <c r="AA718" s="13">
        <f>IFERROR(Table1[[#This Row],[كمية الأنتاج بالقطعة]]/(Table1[[#This Row],[كمية الأنتاج بالقطعة]]+Z718+Y718),"")</f>
        <v>1</v>
      </c>
      <c r="AB718" s="4"/>
      <c r="AC718" s="51"/>
    </row>
    <row r="719" spans="1:29" s="20" customFormat="1" ht="15.75" hidden="1" customHeight="1">
      <c r="A719" s="50">
        <v>43540</v>
      </c>
      <c r="B719" s="3">
        <v>5361</v>
      </c>
      <c r="C719" s="4" t="str">
        <f>IFERROR(VLOOKUP(B719,المنتجات!$A:$B,2,0),"")</f>
        <v/>
      </c>
      <c r="D719" s="4" t="str">
        <f>IFERROR(VLOOKUP(B719,المنتجات!$A:$C,3,0),"")</f>
        <v/>
      </c>
      <c r="E719" s="5">
        <v>3</v>
      </c>
      <c r="F719" s="4">
        <f>IFERROR(VLOOKUP(E719,العاملين!$A$1:$C$80,2,0),"")</f>
        <v>0</v>
      </c>
      <c r="G719" s="4">
        <f>IFERROR(VLOOKUP(Table1[[#This Row],[كود العامل]],العاملين!$A:$C,3,FALSE),"")</f>
        <v>0</v>
      </c>
      <c r="H719" s="5">
        <v>113</v>
      </c>
      <c r="I719" s="6" t="str">
        <f>IFERROR(VLOOKUP(Table1[[#This Row],[كود الصنف]],المنتجات!$D:$E,2,0),"")</f>
        <v/>
      </c>
      <c r="J719" s="6" t="str">
        <f>IFERROR(VLOOKUP(H719,المنتجات!$D:$G,4,0),"")</f>
        <v/>
      </c>
      <c r="K719" s="7">
        <v>12200</v>
      </c>
      <c r="L719" s="7"/>
      <c r="M719" s="8" t="e">
        <f>IF(VLOOKUP(Table1[[#This Row],[كود الصنف]],المنتجات!$D:$K,8,0)=0,"",(VLOOKUP(Table1[[#This Row],[كود الصنف]],المنتجات!$D:$K,8,0)))</f>
        <v>#N/A</v>
      </c>
      <c r="N719" s="7">
        <f>IFERROR((Table1[[#This Row],[كمية الخامات بالكيلو]]/Table1[[#This Row],[وزن القطعة]])-Table1[[#This Row],[كمية الأنتاج بالقطعة]],0)</f>
        <v>0</v>
      </c>
      <c r="O719" s="9" t="s">
        <v>51</v>
      </c>
      <c r="P719" s="26">
        <f>IFERROR(VLOOKUP(Table1[[#This Row],[كود العامل]],العاملين!$A$1:$D$100,4,0),"")</f>
        <v>0</v>
      </c>
      <c r="Q719" s="5">
        <f>IF(Table1[[#This Row],[كود العامل]]&gt;0,60,"")</f>
        <v>60</v>
      </c>
      <c r="R719" s="10"/>
      <c r="S719" s="10"/>
      <c r="T719" s="10"/>
      <c r="U719" s="10"/>
      <c r="V719" s="10">
        <f t="shared" si="11"/>
        <v>60</v>
      </c>
      <c r="W719" s="10">
        <f>IFERROR(Table1[[#This Row],[اجمالى وقت التشغيل بالدقايق]]-Table1[[#This Row],[اجمالى وقت التوقف بالدقيقة]],"0")</f>
        <v>-60</v>
      </c>
      <c r="X719" s="11">
        <f>IFERROR((Table1[[#This Row],[كمية الأنتاج بالقطعة]]*Table1[[#This Row],[الزمن المعيارى لانتاج القطعة الواحدة بالدقيقة]])/W719,0%)</f>
        <v>0</v>
      </c>
      <c r="Y719" s="12"/>
      <c r="Z719" s="4"/>
      <c r="AA719" s="13">
        <f>IFERROR(Table1[[#This Row],[كمية الأنتاج بالقطعة]]/(Table1[[#This Row],[كمية الأنتاج بالقطعة]]+Z719+Y719),"")</f>
        <v>1</v>
      </c>
      <c r="AB719" s="4"/>
      <c r="AC719" s="51"/>
    </row>
    <row r="720" spans="1:29" s="20" customFormat="1" ht="15.75" hidden="1" customHeight="1">
      <c r="A720" s="50">
        <v>43540</v>
      </c>
      <c r="B720" s="3">
        <v>5380</v>
      </c>
      <c r="C720" s="4" t="str">
        <f>IFERROR(VLOOKUP(B720,المنتجات!$A:$B,2,0),"")</f>
        <v/>
      </c>
      <c r="D720" s="4" t="str">
        <f>IFERROR(VLOOKUP(B720,المنتجات!$A:$C,3,0),"")</f>
        <v/>
      </c>
      <c r="E720" s="5">
        <v>42</v>
      </c>
      <c r="F720" s="4">
        <f>IFERROR(VLOOKUP(E720,العاملين!$A$1:$C$80,2,0),"")</f>
        <v>0</v>
      </c>
      <c r="G720" s="4">
        <f>IFERROR(VLOOKUP(Table1[[#This Row],[كود العامل]],العاملين!$A:$C,3,FALSE),"")</f>
        <v>0</v>
      </c>
      <c r="H720" s="5">
        <v>106</v>
      </c>
      <c r="I720" s="6" t="str">
        <f>IFERROR(VLOOKUP(Table1[[#This Row],[كود الصنف]],المنتجات!$D:$E,2,0),"")</f>
        <v/>
      </c>
      <c r="J720" s="6" t="str">
        <f>IFERROR(VLOOKUP(H720,المنتجات!$D:$G,4,0),"")</f>
        <v/>
      </c>
      <c r="K720" s="7">
        <v>5000</v>
      </c>
      <c r="L720" s="7"/>
      <c r="M720" s="8" t="e">
        <f>IF(VLOOKUP(Table1[[#This Row],[كود الصنف]],المنتجات!$D:$K,8,0)=0,"",(VLOOKUP(Table1[[#This Row],[كود الصنف]],المنتجات!$D:$K,8,0)))</f>
        <v>#N/A</v>
      </c>
      <c r="N720" s="7">
        <f>IFERROR((Table1[[#This Row],[كمية الخامات بالكيلو]]/Table1[[#This Row],[وزن القطعة]])-Table1[[#This Row],[كمية الأنتاج بالقطعة]],0)</f>
        <v>0</v>
      </c>
      <c r="O720" s="9" t="s">
        <v>51</v>
      </c>
      <c r="P720" s="3">
        <v>200</v>
      </c>
      <c r="Q720" s="5">
        <v>20</v>
      </c>
      <c r="R720" s="10"/>
      <c r="S720" s="10">
        <v>10</v>
      </c>
      <c r="T720" s="10">
        <v>10</v>
      </c>
      <c r="U720" s="10"/>
      <c r="V720" s="10">
        <f t="shared" si="11"/>
        <v>40</v>
      </c>
      <c r="W720" s="10">
        <f>IFERROR(Table1[[#This Row],[اجمالى وقت التشغيل بالدقايق]]-Table1[[#This Row],[اجمالى وقت التوقف بالدقيقة]],"0")</f>
        <v>160</v>
      </c>
      <c r="X720" s="11">
        <f>IFERROR((Table1[[#This Row],[كمية الأنتاج بالقطعة]]*Table1[[#This Row],[الزمن المعيارى لانتاج القطعة الواحدة بالدقيقة]])/W720,0%)</f>
        <v>0</v>
      </c>
      <c r="Y720" s="12"/>
      <c r="Z720" s="4"/>
      <c r="AA720" s="13">
        <f>IFERROR(Table1[[#This Row],[كمية الأنتاج بالقطعة]]/(Table1[[#This Row],[كمية الأنتاج بالقطعة]]+Z720+Y720),"")</f>
        <v>1</v>
      </c>
      <c r="AB720" s="4"/>
      <c r="AC720" s="51"/>
    </row>
    <row r="721" spans="1:29" s="20" customFormat="1" ht="15.75" hidden="1" customHeight="1">
      <c r="A721" s="50">
        <v>43540</v>
      </c>
      <c r="B721" s="3">
        <v>5380</v>
      </c>
      <c r="C721" s="4" t="str">
        <f>IFERROR(VLOOKUP(B721,المنتجات!$A:$B,2,0),"")</f>
        <v/>
      </c>
      <c r="D721" s="4" t="str">
        <f>IFERROR(VLOOKUP(B721,المنتجات!$A:$C,3,0),"")</f>
        <v/>
      </c>
      <c r="E721" s="5">
        <v>42</v>
      </c>
      <c r="F721" s="4">
        <f>IFERROR(VLOOKUP(E721,العاملين!$A$1:$C$80,2,0),"")</f>
        <v>0</v>
      </c>
      <c r="G721" s="4">
        <f>IFERROR(VLOOKUP(Table1[[#This Row],[كود العامل]],العاملين!$A:$C,3,FALSE),"")</f>
        <v>0</v>
      </c>
      <c r="H721" s="5">
        <v>108</v>
      </c>
      <c r="I721" s="6" t="str">
        <f>IFERROR(VLOOKUP(Table1[[#This Row],[كود الصنف]],المنتجات!$D:$E,2,0),"")</f>
        <v/>
      </c>
      <c r="J721" s="6" t="str">
        <f>IFERROR(VLOOKUP(H721,المنتجات!$D:$G,4,0),"")</f>
        <v/>
      </c>
      <c r="K721" s="7">
        <v>3500</v>
      </c>
      <c r="L721" s="7"/>
      <c r="M721" s="8" t="e">
        <f>IF(VLOOKUP(Table1[[#This Row],[كود الصنف]],المنتجات!$D:$K,8,0)=0,"",(VLOOKUP(Table1[[#This Row],[كود الصنف]],المنتجات!$D:$K,8,0)))</f>
        <v>#N/A</v>
      </c>
      <c r="N721" s="7">
        <f>IFERROR((Table1[[#This Row],[كمية الخامات بالكيلو]]/Table1[[#This Row],[وزن القطعة]])-Table1[[#This Row],[كمية الأنتاج بالقطعة]],0)</f>
        <v>0</v>
      </c>
      <c r="O721" s="9" t="s">
        <v>51</v>
      </c>
      <c r="P721" s="3">
        <v>200</v>
      </c>
      <c r="Q721" s="5">
        <v>20</v>
      </c>
      <c r="R721" s="10"/>
      <c r="S721" s="10"/>
      <c r="T721" s="10"/>
      <c r="U721" s="10"/>
      <c r="V721" s="10">
        <f t="shared" si="11"/>
        <v>20</v>
      </c>
      <c r="W721" s="10">
        <f>IFERROR(Table1[[#This Row],[اجمالى وقت التشغيل بالدقايق]]-Table1[[#This Row],[اجمالى وقت التوقف بالدقيقة]],"0")</f>
        <v>180</v>
      </c>
      <c r="X721" s="11">
        <f>IFERROR((Table1[[#This Row],[كمية الأنتاج بالقطعة]]*Table1[[#This Row],[الزمن المعيارى لانتاج القطعة الواحدة بالدقيقة]])/W721,0%)</f>
        <v>0</v>
      </c>
      <c r="Y721" s="12"/>
      <c r="Z721" s="4"/>
      <c r="AA721" s="13">
        <f>IFERROR(Table1[[#This Row],[كمية الأنتاج بالقطعة]]/(Table1[[#This Row],[كمية الأنتاج بالقطعة]]+Z721+Y721),"")</f>
        <v>1</v>
      </c>
      <c r="AB721" s="4"/>
      <c r="AC721" s="51"/>
    </row>
    <row r="722" spans="1:29" s="20" customFormat="1" ht="15.75" hidden="1" customHeight="1">
      <c r="A722" s="50">
        <v>43540</v>
      </c>
      <c r="B722" s="3">
        <v>5380</v>
      </c>
      <c r="C722" s="4" t="str">
        <f>IFERROR(VLOOKUP(B722,المنتجات!$A:$B,2,0),"")</f>
        <v/>
      </c>
      <c r="D722" s="4" t="str">
        <f>IFERROR(VLOOKUP(B722,المنتجات!$A:$C,3,0),"")</f>
        <v/>
      </c>
      <c r="E722" s="5">
        <v>42</v>
      </c>
      <c r="F722" s="4">
        <f>IFERROR(VLOOKUP(E722,العاملين!$A$1:$C$80,2,0),"")</f>
        <v>0</v>
      </c>
      <c r="G722" s="4">
        <f>IFERROR(VLOOKUP(Table1[[#This Row],[كود العامل]],العاملين!$A:$C,3,FALSE),"")</f>
        <v>0</v>
      </c>
      <c r="H722" s="5">
        <v>107</v>
      </c>
      <c r="I722" s="6" t="str">
        <f>IFERROR(VLOOKUP(Table1[[#This Row],[كود الصنف]],المنتجات!$D:$E,2,0),"")</f>
        <v/>
      </c>
      <c r="J722" s="6" t="str">
        <f>IFERROR(VLOOKUP(H722,المنتجات!$D:$G,4,0),"")</f>
        <v/>
      </c>
      <c r="K722" s="7">
        <v>1500</v>
      </c>
      <c r="L722" s="7"/>
      <c r="M722" s="8" t="e">
        <f>IF(VLOOKUP(Table1[[#This Row],[كود الصنف]],المنتجات!$D:$K,8,0)=0,"",(VLOOKUP(Table1[[#This Row],[كود الصنف]],المنتجات!$D:$K,8,0)))</f>
        <v>#N/A</v>
      </c>
      <c r="N722" s="7">
        <f>IFERROR((Table1[[#This Row],[كمية الخامات بالكيلو]]/Table1[[#This Row],[وزن القطعة]])-Table1[[#This Row],[كمية الأنتاج بالقطعة]],0)</f>
        <v>0</v>
      </c>
      <c r="O722" s="9" t="s">
        <v>51</v>
      </c>
      <c r="P722" s="3">
        <v>200</v>
      </c>
      <c r="Q722" s="5">
        <v>20</v>
      </c>
      <c r="R722" s="10"/>
      <c r="S722" s="10">
        <v>10</v>
      </c>
      <c r="T722" s="10">
        <v>15</v>
      </c>
      <c r="U722" s="10"/>
      <c r="V722" s="10">
        <f t="shared" si="11"/>
        <v>45</v>
      </c>
      <c r="W722" s="10">
        <f>IFERROR(Table1[[#This Row],[اجمالى وقت التشغيل بالدقايق]]-Table1[[#This Row],[اجمالى وقت التوقف بالدقيقة]],"0")</f>
        <v>155</v>
      </c>
      <c r="X722" s="11">
        <f>IFERROR((Table1[[#This Row],[كمية الأنتاج بالقطعة]]*Table1[[#This Row],[الزمن المعيارى لانتاج القطعة الواحدة بالدقيقة]])/W722,0%)</f>
        <v>0</v>
      </c>
      <c r="Y722" s="12"/>
      <c r="Z722" s="4"/>
      <c r="AA722" s="13">
        <f>IFERROR(Table1[[#This Row],[كمية الأنتاج بالقطعة]]/(Table1[[#This Row],[كمية الأنتاج بالقطعة]]+Z722+Y722),"")</f>
        <v>1</v>
      </c>
      <c r="AB722" s="4"/>
      <c r="AC722" s="51"/>
    </row>
    <row r="723" spans="1:29" s="20" customFormat="1" ht="15.75" hidden="1" customHeight="1">
      <c r="A723" s="50">
        <v>43540</v>
      </c>
      <c r="B723" s="3"/>
      <c r="C723" s="4" t="str">
        <f>IFERROR(VLOOKUP(B723,المنتجات!$A:$B,2,0),"")</f>
        <v/>
      </c>
      <c r="D723" s="4" t="str">
        <f>IFERROR(VLOOKUP(B723,المنتجات!$A:$C,3,0),"")</f>
        <v/>
      </c>
      <c r="E723" s="5">
        <v>39</v>
      </c>
      <c r="F723" s="4">
        <f>IFERROR(VLOOKUP(Table1[[#This Row],[كود العامل]],العاملين!A:C,2,0),"")</f>
        <v>0</v>
      </c>
      <c r="G723" s="16">
        <f>IFERROR(VLOOKUP(Table1[[#This Row],[كود العامل]],العاملين!$A$1:$C$100,3,FALSE),"")</f>
        <v>0</v>
      </c>
      <c r="H723" s="5"/>
      <c r="I723" s="6" t="s">
        <v>108</v>
      </c>
      <c r="J723" s="6" t="str">
        <f>IFERROR(VLOOKUP(H723,المنتجات!$D:$G,4,0),"")</f>
        <v/>
      </c>
      <c r="K723" s="7">
        <v>2500</v>
      </c>
      <c r="L723" s="7"/>
      <c r="M723" s="8" t="e">
        <f>IF(VLOOKUP(Table1[[#This Row],[كود الصنف]],المنتجات!$D:$K,8,0)=0,"",(VLOOKUP(Table1[[#This Row],[كود الصنف]],المنتجات!$D:$K,8,0)))</f>
        <v>#N/A</v>
      </c>
      <c r="N723" s="7">
        <f>IFERROR((Table1[[#This Row],[كمية الخامات بالكيلو]]/Table1[[#This Row],[وزن القطعة]])-Table1[[#This Row],[كمية الأنتاج بالقطعة]],0)</f>
        <v>0</v>
      </c>
      <c r="O723" s="9" t="s">
        <v>51</v>
      </c>
      <c r="P723" s="26">
        <f>IFERROR(VLOOKUP(Table1[[#This Row],[كود العامل]],العاملين!$A$1:$D$100,4,0),"")</f>
        <v>0</v>
      </c>
      <c r="Q723" s="5">
        <f>IF(Table1[[#This Row],[كود العامل]]&gt;0,60,"")</f>
        <v>60</v>
      </c>
      <c r="R723" s="10"/>
      <c r="S723" s="10"/>
      <c r="T723" s="10"/>
      <c r="U723" s="10"/>
      <c r="V723" s="10">
        <f t="shared" si="11"/>
        <v>60</v>
      </c>
      <c r="W723" s="10">
        <f>IFERROR(Table1[[#This Row],[اجمالى وقت التشغيل بالدقايق]]-Table1[[#This Row],[اجمالى وقت التوقف بالدقيقة]],"0")</f>
        <v>-60</v>
      </c>
      <c r="X723" s="11">
        <v>1</v>
      </c>
      <c r="Y723" s="12"/>
      <c r="Z723" s="4"/>
      <c r="AA723" s="13">
        <f>IFERROR(Table1[[#This Row],[كمية الأنتاج بالقطعة]]/(Table1[[#This Row],[كمية الأنتاج بالقطعة]]+Z723+Y723),"")</f>
        <v>1</v>
      </c>
      <c r="AB723" s="4"/>
      <c r="AC723" s="51"/>
    </row>
    <row r="724" spans="1:29" s="20" customFormat="1" ht="15.75" hidden="1" customHeight="1">
      <c r="A724" s="50">
        <v>43541</v>
      </c>
      <c r="B724" s="3">
        <v>5201</v>
      </c>
      <c r="C724" s="4" t="str">
        <f>IFERROR(VLOOKUP(B724,المنتجات!$A:$B,2,0),"")</f>
        <v/>
      </c>
      <c r="D724" s="4" t="str">
        <f>IFERROR(VLOOKUP(B724,المنتجات!$A:$C,3,0),"")</f>
        <v/>
      </c>
      <c r="E724" s="5">
        <v>15</v>
      </c>
      <c r="F724" s="4">
        <f>IFERROR(VLOOKUP(E724,العاملين!$A$1:$C$80,2,0),"")</f>
        <v>0</v>
      </c>
      <c r="G724" s="4">
        <f>IFERROR(VLOOKUP(Table1[[#This Row],[كود العامل]],العاملين!$A:$C,3,FALSE),"")</f>
        <v>0</v>
      </c>
      <c r="H724" s="5">
        <v>1</v>
      </c>
      <c r="I724" s="6" t="str">
        <f>IFERROR(VLOOKUP(Table1[[#This Row],[كود الصنف]],المنتجات!$D:$E,2,0),"")</f>
        <v/>
      </c>
      <c r="J724" s="6" t="str">
        <f>IFERROR(VLOOKUP(H724,المنتجات!$D:$G,4,0),"")</f>
        <v/>
      </c>
      <c r="K724" s="7">
        <v>212</v>
      </c>
      <c r="L724" s="7"/>
      <c r="M724" s="8" t="e">
        <f>IF(VLOOKUP(Table1[[#This Row],[كود الصنف]],المنتجات!$D:$K,8,0)=0,"",(VLOOKUP(Table1[[#This Row],[كود الصنف]],المنتجات!$D:$K,8,0)))</f>
        <v>#N/A</v>
      </c>
      <c r="N724" s="7">
        <f>IFERROR((Table1[[#This Row],[كمية الخامات بالكيلو]]/Table1[[#This Row],[وزن القطعة]])-Table1[[#This Row],[كمية الأنتاج بالقطعة]],0)</f>
        <v>0</v>
      </c>
      <c r="O724" s="9" t="s">
        <v>1</v>
      </c>
      <c r="P724" s="26">
        <f>IFERROR(VLOOKUP(Table1[[#This Row],[كود العامل]],العاملين!$A$1:$D$100,4,0),"")</f>
        <v>0</v>
      </c>
      <c r="Q724" s="5">
        <f>IF(Table1[[#This Row],[كود العامل]]&gt;0,60,"")</f>
        <v>60</v>
      </c>
      <c r="R724" s="10"/>
      <c r="S724" s="10"/>
      <c r="T724" s="10"/>
      <c r="U724" s="10"/>
      <c r="V724" s="10">
        <f t="shared" si="11"/>
        <v>60</v>
      </c>
      <c r="W724" s="10">
        <f>IFERROR(Table1[[#This Row],[اجمالى وقت التشغيل بالدقايق]]-Table1[[#This Row],[اجمالى وقت التوقف بالدقيقة]],"0")</f>
        <v>-60</v>
      </c>
      <c r="X724" s="11">
        <f>IFERROR((Table1[[#This Row],[كمية الأنتاج بالقطعة]]*Table1[[#This Row],[الزمن المعيارى لانتاج القطعة الواحدة بالدقيقة]])/W724,0%)</f>
        <v>0</v>
      </c>
      <c r="Y724" s="12"/>
      <c r="Z724" s="4"/>
      <c r="AA724" s="13">
        <f>IFERROR(Table1[[#This Row],[كمية الأنتاج بالقطعة]]/(Table1[[#This Row],[كمية الأنتاج بالقطعة]]+Z724+Y724),"")</f>
        <v>1</v>
      </c>
      <c r="AB724" s="4"/>
      <c r="AC724" s="51"/>
    </row>
    <row r="725" spans="1:29" s="20" customFormat="1" ht="15.75" hidden="1" customHeight="1">
      <c r="A725" s="50">
        <v>43541</v>
      </c>
      <c r="B725" s="3">
        <v>5201</v>
      </c>
      <c r="C725" s="4" t="str">
        <f>IFERROR(VLOOKUP(B725,المنتجات!$A:$B,2,0),"")</f>
        <v/>
      </c>
      <c r="D725" s="4" t="str">
        <f>IFERROR(VLOOKUP(B725,المنتجات!$A:$C,3,0),"")</f>
        <v/>
      </c>
      <c r="E725" s="5">
        <v>16</v>
      </c>
      <c r="F725" s="4">
        <f>IFERROR(VLOOKUP(E725,العاملين!$A$1:$C$80,2,0),"")</f>
        <v>0</v>
      </c>
      <c r="G725" s="4">
        <f>IFERROR(VLOOKUP(Table1[[#This Row],[كود العامل]],العاملين!$A:$C,3,FALSE),"")</f>
        <v>0</v>
      </c>
      <c r="H725" s="5">
        <v>1</v>
      </c>
      <c r="I725" s="6" t="str">
        <f>IFERROR(VLOOKUP(Table1[[#This Row],[كود الصنف]],المنتجات!$D:$E,2,0),"")</f>
        <v/>
      </c>
      <c r="J725" s="6" t="str">
        <f>IFERROR(VLOOKUP(H725,المنتجات!$D:$G,4,0),"")</f>
        <v/>
      </c>
      <c r="K725" s="7">
        <v>173</v>
      </c>
      <c r="L725" s="7"/>
      <c r="M725" s="8" t="e">
        <f>IF(VLOOKUP(Table1[[#This Row],[كود الصنف]],المنتجات!$D:$K,8,0)=0,"",(VLOOKUP(Table1[[#This Row],[كود الصنف]],المنتجات!$D:$K,8,0)))</f>
        <v>#N/A</v>
      </c>
      <c r="N725" s="7">
        <f>IFERROR((Table1[[#This Row],[كمية الخامات بالكيلو]]/Table1[[#This Row],[وزن القطعة]])-Table1[[#This Row],[كمية الأنتاج بالقطعة]],0)</f>
        <v>0</v>
      </c>
      <c r="O725" s="9" t="s">
        <v>51</v>
      </c>
      <c r="P725" s="26">
        <f>IFERROR(VLOOKUP(Table1[[#This Row],[كود العامل]],العاملين!$A$1:$D$100,4,0),"")</f>
        <v>0</v>
      </c>
      <c r="Q725" s="5">
        <f>IF(Table1[[#This Row],[كود العامل]]&gt;0,60,"")</f>
        <v>60</v>
      </c>
      <c r="R725" s="10"/>
      <c r="S725" s="10">
        <v>10</v>
      </c>
      <c r="T725" s="10">
        <v>10</v>
      </c>
      <c r="U725" s="10"/>
      <c r="V725" s="10">
        <f t="shared" si="11"/>
        <v>80</v>
      </c>
      <c r="W725" s="10">
        <f>IFERROR(Table1[[#This Row],[اجمالى وقت التشغيل بالدقايق]]-Table1[[#This Row],[اجمالى وقت التوقف بالدقيقة]],"0")</f>
        <v>-80</v>
      </c>
      <c r="X725" s="11">
        <f>IFERROR((Table1[[#This Row],[كمية الأنتاج بالقطعة]]*Table1[[#This Row],[الزمن المعيارى لانتاج القطعة الواحدة بالدقيقة]])/W725,0%)</f>
        <v>0</v>
      </c>
      <c r="Y725" s="12"/>
      <c r="Z725" s="4"/>
      <c r="AA725" s="13">
        <f>IFERROR(Table1[[#This Row],[كمية الأنتاج بالقطعة]]/(Table1[[#This Row],[كمية الأنتاج بالقطعة]]+Z725+Y725),"")</f>
        <v>1</v>
      </c>
      <c r="AB725" s="4"/>
      <c r="AC725" s="51"/>
    </row>
    <row r="726" spans="1:29" s="20" customFormat="1" ht="15.75" hidden="1" customHeight="1">
      <c r="A726" s="50">
        <v>43541</v>
      </c>
      <c r="B726" s="3">
        <v>5203</v>
      </c>
      <c r="C726" s="4" t="str">
        <f>IFERROR(VLOOKUP(B726,المنتجات!$A:$B,2,0),"")</f>
        <v/>
      </c>
      <c r="D726" s="4" t="str">
        <f>IFERROR(VLOOKUP(B726,المنتجات!$A:$C,3,0),"")</f>
        <v/>
      </c>
      <c r="E726" s="5">
        <v>14</v>
      </c>
      <c r="F726" s="4">
        <f>IFERROR(VLOOKUP(E726,العاملين!$A$1:$C$80,2,0),"")</f>
        <v>0</v>
      </c>
      <c r="G726" s="4">
        <f>IFERROR(VLOOKUP(Table1[[#This Row],[كود العامل]],العاملين!$A:$C,3,FALSE),"")</f>
        <v>0</v>
      </c>
      <c r="H726" s="5">
        <v>9</v>
      </c>
      <c r="I726" s="6" t="str">
        <f>IFERROR(VLOOKUP(Table1[[#This Row],[كود الصنف]],المنتجات!$D:$E,2,0),"")</f>
        <v/>
      </c>
      <c r="J726" s="6" t="str">
        <f>IFERROR(VLOOKUP(H726,المنتجات!$D:$G,4,0),"")</f>
        <v/>
      </c>
      <c r="K726" s="7">
        <v>244</v>
      </c>
      <c r="L726" s="7"/>
      <c r="M726" s="8" t="e">
        <f>IF(VLOOKUP(Table1[[#This Row],[كود الصنف]],المنتجات!$D:$K,8,0)=0,"",(VLOOKUP(Table1[[#This Row],[كود الصنف]],المنتجات!$D:$K,8,0)))</f>
        <v>#N/A</v>
      </c>
      <c r="N726" s="7">
        <f>IFERROR((Table1[[#This Row],[كمية الخامات بالكيلو]]/Table1[[#This Row],[وزن القطعة]])-Table1[[#This Row],[كمية الأنتاج بالقطعة]],0)</f>
        <v>0</v>
      </c>
      <c r="O726" s="9" t="s">
        <v>1</v>
      </c>
      <c r="P726" s="3">
        <v>360</v>
      </c>
      <c r="Q726" s="5">
        <v>30</v>
      </c>
      <c r="R726" s="10"/>
      <c r="S726" s="10">
        <v>10</v>
      </c>
      <c r="T726" s="10">
        <v>10</v>
      </c>
      <c r="U726" s="10"/>
      <c r="V726" s="10">
        <f t="shared" si="11"/>
        <v>50</v>
      </c>
      <c r="W726" s="10">
        <f>IFERROR(Table1[[#This Row],[اجمالى وقت التشغيل بالدقايق]]-Table1[[#This Row],[اجمالى وقت التوقف بالدقيقة]],"0")</f>
        <v>310</v>
      </c>
      <c r="X726" s="11">
        <f>IFERROR((Table1[[#This Row],[كمية الأنتاج بالقطعة]]*Table1[[#This Row],[الزمن المعيارى لانتاج القطعة الواحدة بالدقيقة]])/W726,0%)</f>
        <v>0</v>
      </c>
      <c r="Y726" s="12"/>
      <c r="Z726" s="4"/>
      <c r="AA726" s="13">
        <f>IFERROR(Table1[[#This Row],[كمية الأنتاج بالقطعة]]/(Table1[[#This Row],[كمية الأنتاج بالقطعة]]+Z726+Y726),"")</f>
        <v>1</v>
      </c>
      <c r="AB726" s="4"/>
      <c r="AC726" s="51"/>
    </row>
    <row r="727" spans="1:29" s="20" customFormat="1" ht="15.75" hidden="1" customHeight="1">
      <c r="A727" s="50">
        <v>43541</v>
      </c>
      <c r="B727" s="3">
        <v>5203</v>
      </c>
      <c r="C727" s="4" t="str">
        <f>IFERROR(VLOOKUP(B727,المنتجات!$A:$B,2,0),"")</f>
        <v/>
      </c>
      <c r="D727" s="4" t="str">
        <f>IFERROR(VLOOKUP(B727,المنتجات!$A:$C,3,0),"")</f>
        <v/>
      </c>
      <c r="E727" s="5">
        <v>10</v>
      </c>
      <c r="F727" s="4">
        <f>IFERROR(VLOOKUP(E727,العاملين!$A$1:$C$80,2,0),"")</f>
        <v>0</v>
      </c>
      <c r="G727" s="4">
        <f>IFERROR(VLOOKUP(Table1[[#This Row],[كود العامل]],العاملين!$A:$C,3,FALSE),"")</f>
        <v>0</v>
      </c>
      <c r="H727" s="5">
        <v>9</v>
      </c>
      <c r="I727" s="6" t="str">
        <f>IFERROR(VLOOKUP(Table1[[#This Row],[كود الصنف]],المنتجات!$D:$E,2,0),"")</f>
        <v/>
      </c>
      <c r="J727" s="6" t="str">
        <f>IFERROR(VLOOKUP(H727,المنتجات!$D:$G,4,0),"")</f>
        <v/>
      </c>
      <c r="K727" s="7">
        <v>244</v>
      </c>
      <c r="L727" s="7"/>
      <c r="M727" s="8" t="e">
        <f>IF(VLOOKUP(Table1[[#This Row],[كود الصنف]],المنتجات!$D:$K,8,0)=0,"",(VLOOKUP(Table1[[#This Row],[كود الصنف]],المنتجات!$D:$K,8,0)))</f>
        <v>#N/A</v>
      </c>
      <c r="N727" s="7">
        <f>IFERROR((Table1[[#This Row],[كمية الخامات بالكيلو]]/Table1[[#This Row],[وزن القطعة]])-Table1[[#This Row],[كمية الأنتاج بالقطعة]],0)</f>
        <v>0</v>
      </c>
      <c r="O727" s="9" t="s">
        <v>1</v>
      </c>
      <c r="P727" s="3">
        <v>360</v>
      </c>
      <c r="Q727" s="5">
        <v>30</v>
      </c>
      <c r="R727" s="10"/>
      <c r="S727" s="10">
        <v>10</v>
      </c>
      <c r="T727" s="10">
        <v>10</v>
      </c>
      <c r="U727" s="10"/>
      <c r="V727" s="10">
        <f t="shared" si="11"/>
        <v>50</v>
      </c>
      <c r="W727" s="10">
        <f>IFERROR(Table1[[#This Row],[اجمالى وقت التشغيل بالدقايق]]-Table1[[#This Row],[اجمالى وقت التوقف بالدقيقة]],"0")</f>
        <v>310</v>
      </c>
      <c r="X727" s="11">
        <f>IFERROR((Table1[[#This Row],[كمية الأنتاج بالقطعة]]*Table1[[#This Row],[الزمن المعيارى لانتاج القطعة الواحدة بالدقيقة]])/W727,0%)</f>
        <v>0</v>
      </c>
      <c r="Y727" s="12"/>
      <c r="Z727" s="4"/>
      <c r="AA727" s="13">
        <f>IFERROR(Table1[[#This Row],[كمية الأنتاج بالقطعة]]/(Table1[[#This Row],[كمية الأنتاج بالقطعة]]+Z727+Y727),"")</f>
        <v>1</v>
      </c>
      <c r="AB727" s="4"/>
      <c r="AC727" s="51"/>
    </row>
    <row r="728" spans="1:29" s="20" customFormat="1" ht="15.75" hidden="1" customHeight="1">
      <c r="A728" s="50">
        <v>43541</v>
      </c>
      <c r="B728" s="3">
        <v>5203</v>
      </c>
      <c r="C728" s="4" t="str">
        <f>IFERROR(VLOOKUP(B728,المنتجات!$A:$B,2,0),"")</f>
        <v/>
      </c>
      <c r="D728" s="4" t="str">
        <f>IFERROR(VLOOKUP(B728,المنتجات!$A:$C,3,0),"")</f>
        <v/>
      </c>
      <c r="E728" s="5">
        <v>17</v>
      </c>
      <c r="F728" s="4">
        <f>IFERROR(VLOOKUP(E728,العاملين!$A$1:$C$80,2,0),"")</f>
        <v>0</v>
      </c>
      <c r="G728" s="4">
        <f>IFERROR(VLOOKUP(Table1[[#This Row],[كود العامل]],العاملين!$A:$C,3,FALSE),"")</f>
        <v>0</v>
      </c>
      <c r="H728" s="5">
        <v>10</v>
      </c>
      <c r="I728" s="6" t="str">
        <f>IFERROR(VLOOKUP(Table1[[#This Row],[كود الصنف]],المنتجات!$D:$E,2,0),"")</f>
        <v/>
      </c>
      <c r="J728" s="6" t="str">
        <f>IFERROR(VLOOKUP(H728,المنتجات!$D:$G,4,0),"")</f>
        <v/>
      </c>
      <c r="K728" s="7">
        <v>368</v>
      </c>
      <c r="L728" s="7"/>
      <c r="M728" s="8" t="e">
        <f>IF(VLOOKUP(Table1[[#This Row],[كود الصنف]],المنتجات!$D:$K,8,0)=0,"",(VLOOKUP(Table1[[#This Row],[كود الصنف]],المنتجات!$D:$K,8,0)))</f>
        <v>#N/A</v>
      </c>
      <c r="N728" s="7">
        <f>IFERROR((Table1[[#This Row],[كمية الخامات بالكيلو]]/Table1[[#This Row],[وزن القطعة]])-Table1[[#This Row],[كمية الأنتاج بالقطعة]],0)</f>
        <v>0</v>
      </c>
      <c r="O728" s="9" t="s">
        <v>51</v>
      </c>
      <c r="P728" s="26">
        <f>IFERROR(VLOOKUP(Table1[[#This Row],[كود العامل]],العاملين!$A$1:$D$100,4,0),"")</f>
        <v>0</v>
      </c>
      <c r="Q728" s="5">
        <f>IF(Table1[[#This Row],[كود العامل]]&gt;0,60,"")</f>
        <v>60</v>
      </c>
      <c r="R728" s="10"/>
      <c r="S728" s="10"/>
      <c r="T728" s="10">
        <v>10</v>
      </c>
      <c r="U728" s="10"/>
      <c r="V728" s="10">
        <f t="shared" si="11"/>
        <v>70</v>
      </c>
      <c r="W728" s="10">
        <f>IFERROR(Table1[[#This Row],[اجمالى وقت التشغيل بالدقايق]]-Table1[[#This Row],[اجمالى وقت التوقف بالدقيقة]],"0")</f>
        <v>-70</v>
      </c>
      <c r="X728" s="11">
        <f>IFERROR((Table1[[#This Row],[كمية الأنتاج بالقطعة]]*Table1[[#This Row],[الزمن المعيارى لانتاج القطعة الواحدة بالدقيقة]])/W728,0%)</f>
        <v>0</v>
      </c>
      <c r="Y728" s="12"/>
      <c r="Z728" s="4"/>
      <c r="AA728" s="13">
        <f>IFERROR(Table1[[#This Row],[كمية الأنتاج بالقطعة]]/(Table1[[#This Row],[كمية الأنتاج بالقطعة]]+Z728+Y728),"")</f>
        <v>1</v>
      </c>
      <c r="AB728" s="4"/>
      <c r="AC728" s="51"/>
    </row>
    <row r="729" spans="1:29" s="20" customFormat="1" ht="15.75" hidden="1" customHeight="1">
      <c r="A729" s="50">
        <v>43541</v>
      </c>
      <c r="B729" s="3">
        <v>5203</v>
      </c>
      <c r="C729" s="4" t="str">
        <f>IFERROR(VLOOKUP(B729,المنتجات!$A:$B,2,0),"")</f>
        <v/>
      </c>
      <c r="D729" s="4" t="str">
        <f>IFERROR(VLOOKUP(B729,المنتجات!$A:$C,3,0),"")</f>
        <v/>
      </c>
      <c r="E729" s="5">
        <v>9</v>
      </c>
      <c r="F729" s="4">
        <f>IFERROR(VLOOKUP(E729,العاملين!$A$1:$C$80,2,0),"")</f>
        <v>0</v>
      </c>
      <c r="G729" s="4">
        <f>IFERROR(VLOOKUP(Table1[[#This Row],[كود العامل]],العاملين!$A:$C,3,FALSE),"")</f>
        <v>0</v>
      </c>
      <c r="H729" s="5">
        <v>10</v>
      </c>
      <c r="I729" s="6" t="str">
        <f>IFERROR(VLOOKUP(Table1[[#This Row],[كود الصنف]],المنتجات!$D:$E,2,0),"")</f>
        <v/>
      </c>
      <c r="J729" s="6" t="str">
        <f>IFERROR(VLOOKUP(H729,المنتجات!$D:$G,4,0),"")</f>
        <v/>
      </c>
      <c r="K729" s="7">
        <v>368</v>
      </c>
      <c r="L729" s="7"/>
      <c r="M729" s="8" t="e">
        <f>IF(VLOOKUP(Table1[[#This Row],[كود الصنف]],المنتجات!$D:$K,8,0)=0,"",(VLOOKUP(Table1[[#This Row],[كود الصنف]],المنتجات!$D:$K,8,0)))</f>
        <v>#N/A</v>
      </c>
      <c r="N729" s="7">
        <f>IFERROR((Table1[[#This Row],[كمية الخامات بالكيلو]]/Table1[[#This Row],[وزن القطعة]])-Table1[[#This Row],[كمية الأنتاج بالقطعة]],0)</f>
        <v>0</v>
      </c>
      <c r="O729" s="9" t="s">
        <v>51</v>
      </c>
      <c r="P729" s="26">
        <f>IFERROR(VLOOKUP(Table1[[#This Row],[كود العامل]],العاملين!$A$1:$D$100,4,0),"")</f>
        <v>0</v>
      </c>
      <c r="Q729" s="5">
        <f>IF(Table1[[#This Row],[كود العامل]]&gt;0,60,"")</f>
        <v>60</v>
      </c>
      <c r="R729" s="10"/>
      <c r="S729" s="10"/>
      <c r="T729" s="10">
        <v>10</v>
      </c>
      <c r="U729" s="10"/>
      <c r="V729" s="10">
        <f t="shared" si="11"/>
        <v>70</v>
      </c>
      <c r="W729" s="10">
        <f>IFERROR(Table1[[#This Row],[اجمالى وقت التشغيل بالدقايق]]-Table1[[#This Row],[اجمالى وقت التوقف بالدقيقة]],"0")</f>
        <v>-70</v>
      </c>
      <c r="X729" s="11">
        <f>IFERROR((Table1[[#This Row],[كمية الأنتاج بالقطعة]]*Table1[[#This Row],[الزمن المعيارى لانتاج القطعة الواحدة بالدقيقة]])/W729,0%)</f>
        <v>0</v>
      </c>
      <c r="Y729" s="12"/>
      <c r="Z729" s="4"/>
      <c r="AA729" s="13">
        <f>IFERROR(Table1[[#This Row],[كمية الأنتاج بالقطعة]]/(Table1[[#This Row],[كمية الأنتاج بالقطعة]]+Z729+Y729),"")</f>
        <v>1</v>
      </c>
      <c r="AB729" s="4"/>
      <c r="AC729" s="51"/>
    </row>
    <row r="730" spans="1:29" s="20" customFormat="1" ht="15.75" hidden="1" customHeight="1">
      <c r="A730" s="50">
        <v>43541</v>
      </c>
      <c r="B730" s="3">
        <v>5203</v>
      </c>
      <c r="C730" s="4" t="str">
        <f>IFERROR(VLOOKUP(B730,المنتجات!$A:$B,2,0),"")</f>
        <v/>
      </c>
      <c r="D730" s="4" t="str">
        <f>IFERROR(VLOOKUP(B730,المنتجات!$A:$C,3,0),"")</f>
        <v/>
      </c>
      <c r="E730" s="5">
        <v>14</v>
      </c>
      <c r="F730" s="4">
        <f>IFERROR(VLOOKUP(E730,العاملين!$A$1:$C$80,2,0),"")</f>
        <v>0</v>
      </c>
      <c r="G730" s="4">
        <f>IFERROR(VLOOKUP(Table1[[#This Row],[كود العامل]],العاملين!$A:$C,3,FALSE),"")</f>
        <v>0</v>
      </c>
      <c r="H730" s="5">
        <v>10</v>
      </c>
      <c r="I730" s="6" t="str">
        <f>IFERROR(VLOOKUP(Table1[[#This Row],[كود الصنف]],المنتجات!$D:$E,2,0),"")</f>
        <v/>
      </c>
      <c r="J730" s="6" t="str">
        <f>IFERROR(VLOOKUP(H730,المنتجات!$D:$G,4,0),"")</f>
        <v/>
      </c>
      <c r="K730" s="7">
        <v>75</v>
      </c>
      <c r="L730" s="7"/>
      <c r="M730" s="8" t="e">
        <f>IF(VLOOKUP(Table1[[#This Row],[كود الصنف]],المنتجات!$D:$K,8,0)=0,"",(VLOOKUP(Table1[[#This Row],[كود الصنف]],المنتجات!$D:$K,8,0)))</f>
        <v>#N/A</v>
      </c>
      <c r="N730" s="7">
        <f>IFERROR((Table1[[#This Row],[كمية الخامات بالكيلو]]/Table1[[#This Row],[وزن القطعة]])-Table1[[#This Row],[كمية الأنتاج بالقطعة]],0)</f>
        <v>0</v>
      </c>
      <c r="O730" s="9" t="s">
        <v>1</v>
      </c>
      <c r="P730" s="3">
        <v>360</v>
      </c>
      <c r="Q730" s="5">
        <v>30</v>
      </c>
      <c r="R730" s="10"/>
      <c r="S730" s="10">
        <v>10</v>
      </c>
      <c r="T730" s="10">
        <v>10</v>
      </c>
      <c r="U730" s="10"/>
      <c r="V730" s="10">
        <f t="shared" si="11"/>
        <v>50</v>
      </c>
      <c r="W730" s="10">
        <f>IFERROR(Table1[[#This Row],[اجمالى وقت التشغيل بالدقايق]]-Table1[[#This Row],[اجمالى وقت التوقف بالدقيقة]],"0")</f>
        <v>310</v>
      </c>
      <c r="X730" s="11">
        <f>IFERROR((Table1[[#This Row],[كمية الأنتاج بالقطعة]]*Table1[[#This Row],[الزمن المعيارى لانتاج القطعة الواحدة بالدقيقة]])/W730,0%)</f>
        <v>0</v>
      </c>
      <c r="Y730" s="12"/>
      <c r="Z730" s="4"/>
      <c r="AA730" s="13">
        <f>IFERROR(Table1[[#This Row],[كمية الأنتاج بالقطعة]]/(Table1[[#This Row],[كمية الأنتاج بالقطعة]]+Z730+Y730),"")</f>
        <v>1</v>
      </c>
      <c r="AB730" s="4"/>
      <c r="AC730" s="51"/>
    </row>
    <row r="731" spans="1:29" s="20" customFormat="1" ht="15.75" hidden="1" customHeight="1">
      <c r="A731" s="50">
        <v>43541</v>
      </c>
      <c r="B731" s="3">
        <v>5203</v>
      </c>
      <c r="C731" s="4" t="str">
        <f>IFERROR(VLOOKUP(B731,المنتجات!$A:$B,2,0),"")</f>
        <v/>
      </c>
      <c r="D731" s="4" t="str">
        <f>IFERROR(VLOOKUP(B731,المنتجات!$A:$C,3,0),"")</f>
        <v/>
      </c>
      <c r="E731" s="5">
        <v>10</v>
      </c>
      <c r="F731" s="4">
        <f>IFERROR(VLOOKUP(E731,العاملين!$A$1:$C$80,2,0),"")</f>
        <v>0</v>
      </c>
      <c r="G731" s="4">
        <f>IFERROR(VLOOKUP(Table1[[#This Row],[كود العامل]],العاملين!$A:$C,3,FALSE),"")</f>
        <v>0</v>
      </c>
      <c r="H731" s="5">
        <v>10</v>
      </c>
      <c r="I731" s="6" t="str">
        <f>IFERROR(VLOOKUP(Table1[[#This Row],[كود الصنف]],المنتجات!$D:$E,2,0),"")</f>
        <v/>
      </c>
      <c r="J731" s="6" t="str">
        <f>IFERROR(VLOOKUP(H731,المنتجات!$D:$G,4,0),"")</f>
        <v/>
      </c>
      <c r="K731" s="7">
        <v>75</v>
      </c>
      <c r="L731" s="7"/>
      <c r="M731" s="8" t="e">
        <f>IF(VLOOKUP(Table1[[#This Row],[كود الصنف]],المنتجات!$D:$K,8,0)=0,"",(VLOOKUP(Table1[[#This Row],[كود الصنف]],المنتجات!$D:$K,8,0)))</f>
        <v>#N/A</v>
      </c>
      <c r="N731" s="7">
        <f>IFERROR((Table1[[#This Row],[كمية الخامات بالكيلو]]/Table1[[#This Row],[وزن القطعة]])-Table1[[#This Row],[كمية الأنتاج بالقطعة]],0)</f>
        <v>0</v>
      </c>
      <c r="O731" s="9" t="s">
        <v>1</v>
      </c>
      <c r="P731" s="3">
        <v>360</v>
      </c>
      <c r="Q731" s="5">
        <v>30</v>
      </c>
      <c r="R731" s="10"/>
      <c r="S731" s="10">
        <v>10</v>
      </c>
      <c r="T731" s="10">
        <v>10</v>
      </c>
      <c r="U731" s="10"/>
      <c r="V731" s="10">
        <f t="shared" si="11"/>
        <v>50</v>
      </c>
      <c r="W731" s="10">
        <f>IFERROR(Table1[[#This Row],[اجمالى وقت التشغيل بالدقايق]]-Table1[[#This Row],[اجمالى وقت التوقف بالدقيقة]],"0")</f>
        <v>310</v>
      </c>
      <c r="X731" s="11">
        <f>IFERROR((Table1[[#This Row],[كمية الأنتاج بالقطعة]]*Table1[[#This Row],[الزمن المعيارى لانتاج القطعة الواحدة بالدقيقة]])/W731,0%)</f>
        <v>0</v>
      </c>
      <c r="Y731" s="12"/>
      <c r="Z731" s="4"/>
      <c r="AA731" s="13">
        <f>IFERROR(Table1[[#This Row],[كمية الأنتاج بالقطعة]]/(Table1[[#This Row],[كمية الأنتاج بالقطعة]]+Z731+Y731),"")</f>
        <v>1</v>
      </c>
      <c r="AB731" s="4"/>
      <c r="AC731" s="51"/>
    </row>
    <row r="732" spans="1:29" s="20" customFormat="1" ht="15.75" hidden="1" customHeight="1">
      <c r="A732" s="50">
        <v>43541</v>
      </c>
      <c r="B732" s="3">
        <v>5210</v>
      </c>
      <c r="C732" s="4" t="str">
        <f>IFERROR(VLOOKUP(B732,المنتجات!$A:$B,2,0),"")</f>
        <v/>
      </c>
      <c r="D732" s="4" t="str">
        <f>IFERROR(VLOOKUP(B732,المنتجات!$A:$C,3,0),"")</f>
        <v/>
      </c>
      <c r="E732" s="5">
        <v>13</v>
      </c>
      <c r="F732" s="4">
        <f>IFERROR(VLOOKUP(E732,العاملين!$A$1:$C$80,2,0),"")</f>
        <v>0</v>
      </c>
      <c r="G732" s="4">
        <f>IFERROR(VLOOKUP(Table1[[#This Row],[كود العامل]],العاملين!$A:$C,3,FALSE),"")</f>
        <v>0</v>
      </c>
      <c r="H732" s="5">
        <v>15</v>
      </c>
      <c r="I732" s="6" t="str">
        <f>IFERROR(VLOOKUP(Table1[[#This Row],[كود الصنف]],المنتجات!$D:$E,2,0),"")</f>
        <v/>
      </c>
      <c r="J732" s="6" t="str">
        <f>IFERROR(VLOOKUP(H732,المنتجات!$D:$G,4,0),"")</f>
        <v/>
      </c>
      <c r="K732" s="7">
        <v>191</v>
      </c>
      <c r="L732" s="7"/>
      <c r="M732" s="8" t="e">
        <f>IF(VLOOKUP(Table1[[#This Row],[كود الصنف]],المنتجات!$D:$K,8,0)=0,"",(VLOOKUP(Table1[[#This Row],[كود الصنف]],المنتجات!$D:$K,8,0)))</f>
        <v>#N/A</v>
      </c>
      <c r="N732" s="7">
        <f>IFERROR((Table1[[#This Row],[كمية الخامات بالكيلو]]/Table1[[#This Row],[وزن القطعة]])-Table1[[#This Row],[كمية الأنتاج بالقطعة]],0)</f>
        <v>0</v>
      </c>
      <c r="O732" s="9" t="s">
        <v>51</v>
      </c>
      <c r="P732" s="26">
        <f>IFERROR(VLOOKUP(Table1[[#This Row],[كود العامل]],العاملين!$A$1:$D$100,4,0),"")</f>
        <v>0</v>
      </c>
      <c r="Q732" s="5">
        <f>IF(Table1[[#This Row],[كود العامل]]&gt;0,60,"")</f>
        <v>60</v>
      </c>
      <c r="R732" s="10"/>
      <c r="S732" s="10">
        <v>10</v>
      </c>
      <c r="T732" s="10">
        <v>10</v>
      </c>
      <c r="U732" s="10"/>
      <c r="V732" s="10">
        <f t="shared" si="11"/>
        <v>80</v>
      </c>
      <c r="W732" s="10">
        <f>IFERROR(Table1[[#This Row],[اجمالى وقت التشغيل بالدقايق]]-Table1[[#This Row],[اجمالى وقت التوقف بالدقيقة]],"0")</f>
        <v>-80</v>
      </c>
      <c r="X732" s="11">
        <f>IFERROR((Table1[[#This Row],[كمية الأنتاج بالقطعة]]*Table1[[#This Row],[الزمن المعيارى لانتاج القطعة الواحدة بالدقيقة]])/W732,0%)</f>
        <v>0</v>
      </c>
      <c r="Y732" s="12"/>
      <c r="Z732" s="4"/>
      <c r="AA732" s="13">
        <f>IFERROR(Table1[[#This Row],[كمية الأنتاج بالقطعة]]/(Table1[[#This Row],[كمية الأنتاج بالقطعة]]+Z732+Y732),"")</f>
        <v>1</v>
      </c>
      <c r="AB732" s="4"/>
      <c r="AC732" s="51"/>
    </row>
    <row r="733" spans="1:29" s="20" customFormat="1" ht="15.75" hidden="1" customHeight="1">
      <c r="A733" s="50">
        <v>43541</v>
      </c>
      <c r="B733" s="3">
        <v>5210</v>
      </c>
      <c r="C733" s="4" t="str">
        <f>IFERROR(VLOOKUP(B733,المنتجات!$A:$B,2,0),"")</f>
        <v/>
      </c>
      <c r="D733" s="4" t="str">
        <f>IFERROR(VLOOKUP(B733,المنتجات!$A:$C,3,0),"")</f>
        <v/>
      </c>
      <c r="E733" s="5">
        <v>11</v>
      </c>
      <c r="F733" s="4">
        <f>IFERROR(VLOOKUP(E733,العاملين!$A$1:$C$80,2,0),"")</f>
        <v>0</v>
      </c>
      <c r="G733" s="4">
        <f>IFERROR(VLOOKUP(Table1[[#This Row],[كود العامل]],العاملين!$A:$C,3,FALSE),"")</f>
        <v>0</v>
      </c>
      <c r="H733" s="5">
        <v>15</v>
      </c>
      <c r="I733" s="6" t="str">
        <f>IFERROR(VLOOKUP(Table1[[#This Row],[كود الصنف]],المنتجات!$D:$E,2,0),"")</f>
        <v/>
      </c>
      <c r="J733" s="6" t="str">
        <f>IFERROR(VLOOKUP(H733,المنتجات!$D:$G,4,0),"")</f>
        <v/>
      </c>
      <c r="K733" s="7">
        <v>160</v>
      </c>
      <c r="L733" s="7"/>
      <c r="M733" s="8" t="e">
        <f>IF(VLOOKUP(Table1[[#This Row],[كود الصنف]],المنتجات!$D:$K,8,0)=0,"",(VLOOKUP(Table1[[#This Row],[كود الصنف]],المنتجات!$D:$K,8,0)))</f>
        <v>#N/A</v>
      </c>
      <c r="N733" s="7">
        <f>IFERROR((Table1[[#This Row],[كمية الخامات بالكيلو]]/Table1[[#This Row],[وزن القطعة]])-Table1[[#This Row],[كمية الأنتاج بالقطعة]],0)</f>
        <v>0</v>
      </c>
      <c r="O733" s="9" t="s">
        <v>1</v>
      </c>
      <c r="P733" s="26">
        <f>IFERROR(VLOOKUP(Table1[[#This Row],[كود العامل]],العاملين!$A$1:$D$100,4,0),"")</f>
        <v>0</v>
      </c>
      <c r="Q733" s="5">
        <f>IF(Table1[[#This Row],[كود العامل]]&gt;0,60,"")</f>
        <v>60</v>
      </c>
      <c r="R733" s="10"/>
      <c r="S733" s="10">
        <v>10</v>
      </c>
      <c r="T733" s="10">
        <v>10</v>
      </c>
      <c r="U733" s="10"/>
      <c r="V733" s="10">
        <f t="shared" si="11"/>
        <v>80</v>
      </c>
      <c r="W733" s="10">
        <f>IFERROR(Table1[[#This Row],[اجمالى وقت التشغيل بالدقايق]]-Table1[[#This Row],[اجمالى وقت التوقف بالدقيقة]],"0")</f>
        <v>-80</v>
      </c>
      <c r="X733" s="11">
        <f>IFERROR((Table1[[#This Row],[كمية الأنتاج بالقطعة]]*Table1[[#This Row],[الزمن المعيارى لانتاج القطعة الواحدة بالدقيقة]])/W733,0%)</f>
        <v>0</v>
      </c>
      <c r="Y733" s="12"/>
      <c r="Z733" s="4"/>
      <c r="AA733" s="13">
        <f>IFERROR(Table1[[#This Row],[كمية الأنتاج بالقطعة]]/(Table1[[#This Row],[كمية الأنتاج بالقطعة]]+Z733+Y733),"")</f>
        <v>1</v>
      </c>
      <c r="AB733" s="4"/>
      <c r="AC733" s="51"/>
    </row>
    <row r="734" spans="1:29" s="20" customFormat="1" ht="15.75" hidden="1" customHeight="1">
      <c r="A734" s="50">
        <v>43541</v>
      </c>
      <c r="B734" s="3">
        <v>5211</v>
      </c>
      <c r="C734" s="4" t="str">
        <f>IFERROR(VLOOKUP(B734,المنتجات!$A:$B,2,0),"")</f>
        <v/>
      </c>
      <c r="D734" s="4" t="str">
        <f>IFERROR(VLOOKUP(B734,المنتجات!$A:$C,3,0),"")</f>
        <v/>
      </c>
      <c r="E734" s="5">
        <v>11</v>
      </c>
      <c r="F734" s="4">
        <f>IFERROR(VLOOKUP(E734,العاملين!$A$1:$C$80,2,0),"")</f>
        <v>0</v>
      </c>
      <c r="G734" s="4">
        <f>IFERROR(VLOOKUP(Table1[[#This Row],[كود العامل]],العاملين!$A:$C,3,FALSE),"")</f>
        <v>0</v>
      </c>
      <c r="H734" s="5">
        <v>16</v>
      </c>
      <c r="I734" s="6" t="str">
        <f>IFERROR(VLOOKUP(Table1[[#This Row],[كود الصنف]],المنتجات!$D:$E,2,0),"")</f>
        <v/>
      </c>
      <c r="J734" s="6" t="str">
        <f>IFERROR(VLOOKUP(H734,المنتجات!$D:$G,4,0),"")</f>
        <v/>
      </c>
      <c r="K734" s="7">
        <v>165</v>
      </c>
      <c r="L734" s="7"/>
      <c r="M734" s="8" t="e">
        <f>IF(VLOOKUP(Table1[[#This Row],[كود الصنف]],المنتجات!$D:$K,8,0)=0,"",(VLOOKUP(Table1[[#This Row],[كود الصنف]],المنتجات!$D:$K,8,0)))</f>
        <v>#N/A</v>
      </c>
      <c r="N734" s="7">
        <f>IFERROR((Table1[[#This Row],[كمية الخامات بالكيلو]]/Table1[[#This Row],[وزن القطعة]])-Table1[[#This Row],[كمية الأنتاج بالقطعة]],0)</f>
        <v>0</v>
      </c>
      <c r="O734" s="9" t="s">
        <v>1</v>
      </c>
      <c r="P734" s="26">
        <f>IFERROR(VLOOKUP(Table1[[#This Row],[كود العامل]],العاملين!$A$1:$D$100,4,0),"")</f>
        <v>0</v>
      </c>
      <c r="Q734" s="5">
        <f>IF(Table1[[#This Row],[كود العامل]]&gt;0,60,"")</f>
        <v>60</v>
      </c>
      <c r="R734" s="10"/>
      <c r="S734" s="10"/>
      <c r="T734" s="10"/>
      <c r="U734" s="10"/>
      <c r="V734" s="10">
        <f t="shared" si="11"/>
        <v>60</v>
      </c>
      <c r="W734" s="10">
        <f>IFERROR(Table1[[#This Row],[اجمالى وقت التشغيل بالدقايق]]-Table1[[#This Row],[اجمالى وقت التوقف بالدقيقة]],"0")</f>
        <v>-60</v>
      </c>
      <c r="X734" s="11">
        <f>IFERROR((Table1[[#This Row],[كمية الأنتاج بالقطعة]]*Table1[[#This Row],[الزمن المعيارى لانتاج القطعة الواحدة بالدقيقة]])/W734,0%)</f>
        <v>0</v>
      </c>
      <c r="Y734" s="12"/>
      <c r="Z734" s="4"/>
      <c r="AA734" s="13">
        <f>IFERROR(Table1[[#This Row],[كمية الأنتاج بالقطعة]]/(Table1[[#This Row],[كمية الأنتاج بالقطعة]]+Z734+Y734),"")</f>
        <v>1</v>
      </c>
      <c r="AB734" s="4"/>
      <c r="AC734" s="51"/>
    </row>
    <row r="735" spans="1:29" s="20" customFormat="1" ht="15.75" hidden="1" customHeight="1">
      <c r="A735" s="50">
        <v>43541</v>
      </c>
      <c r="B735" s="3">
        <v>5211</v>
      </c>
      <c r="C735" s="4" t="str">
        <f>IFERROR(VLOOKUP(B735,المنتجات!$A:$B,2,0),"")</f>
        <v/>
      </c>
      <c r="D735" s="4" t="str">
        <f>IFERROR(VLOOKUP(B735,المنتجات!$A:$C,3,0),"")</f>
        <v/>
      </c>
      <c r="E735" s="5">
        <v>13</v>
      </c>
      <c r="F735" s="4">
        <f>IFERROR(VLOOKUP(E735,العاملين!$A$1:$C$80,2,0),"")</f>
        <v>0</v>
      </c>
      <c r="G735" s="4">
        <f>IFERROR(VLOOKUP(Table1[[#This Row],[كود العامل]],العاملين!$A:$C,3,FALSE),"")</f>
        <v>0</v>
      </c>
      <c r="H735" s="5">
        <v>16</v>
      </c>
      <c r="I735" s="6" t="str">
        <f>IFERROR(VLOOKUP(Table1[[#This Row],[كود الصنف]],المنتجات!$D:$E,2,0),"")</f>
        <v/>
      </c>
      <c r="J735" s="6" t="str">
        <f>IFERROR(VLOOKUP(H735,المنتجات!$D:$G,4,0),"")</f>
        <v/>
      </c>
      <c r="K735" s="7">
        <v>86</v>
      </c>
      <c r="L735" s="7"/>
      <c r="M735" s="8" t="e">
        <f>IF(VLOOKUP(Table1[[#This Row],[كود الصنف]],المنتجات!$D:$K,8,0)=0,"",(VLOOKUP(Table1[[#This Row],[كود الصنف]],المنتجات!$D:$K,8,0)))</f>
        <v>#N/A</v>
      </c>
      <c r="N735" s="7">
        <f>IFERROR((Table1[[#This Row],[كمية الخامات بالكيلو]]/Table1[[#This Row],[وزن القطعة]])-Table1[[#This Row],[كمية الأنتاج بالقطعة]],0)</f>
        <v>0</v>
      </c>
      <c r="O735" s="9" t="s">
        <v>51</v>
      </c>
      <c r="P735" s="26">
        <f>IFERROR(VLOOKUP(Table1[[#This Row],[كود العامل]],العاملين!$A$1:$D$100,4,0),"")</f>
        <v>0</v>
      </c>
      <c r="Q735" s="5">
        <f>IF(Table1[[#This Row],[كود العامل]]&gt;0,60,"")</f>
        <v>60</v>
      </c>
      <c r="R735" s="10">
        <v>255</v>
      </c>
      <c r="S735" s="10">
        <v>10</v>
      </c>
      <c r="T735" s="10">
        <v>10</v>
      </c>
      <c r="U735" s="10"/>
      <c r="V735" s="10">
        <f t="shared" si="11"/>
        <v>335</v>
      </c>
      <c r="W735" s="10">
        <f>IFERROR(Table1[[#This Row],[اجمالى وقت التشغيل بالدقايق]]-Table1[[#This Row],[اجمالى وقت التوقف بالدقيقة]],"0")</f>
        <v>-335</v>
      </c>
      <c r="X735" s="11">
        <f>IFERROR((Table1[[#This Row],[كمية الأنتاج بالقطعة]]*Table1[[#This Row],[الزمن المعيارى لانتاج القطعة الواحدة بالدقيقة]])/W735,0%)</f>
        <v>0</v>
      </c>
      <c r="Y735" s="12"/>
      <c r="Z735" s="4"/>
      <c r="AA735" s="13">
        <f>IFERROR(Table1[[#This Row],[كمية الأنتاج بالقطعة]]/(Table1[[#This Row],[كمية الأنتاج بالقطعة]]+Z735+Y735),"")</f>
        <v>1</v>
      </c>
      <c r="AB735" s="4" t="s">
        <v>78</v>
      </c>
      <c r="AC735" s="51"/>
    </row>
    <row r="736" spans="1:29" s="20" customFormat="1" ht="15.75" hidden="1" customHeight="1">
      <c r="A736" s="50">
        <v>43541</v>
      </c>
      <c r="B736" s="3">
        <v>5220</v>
      </c>
      <c r="C736" s="4" t="str">
        <f>IFERROR(VLOOKUP(B736,المنتجات!$A:$B,2,0),"")</f>
        <v/>
      </c>
      <c r="D736" s="4" t="str">
        <f>IFERROR(VLOOKUP(B736,المنتجات!$A:$C,3,0),"")</f>
        <v/>
      </c>
      <c r="E736" s="5">
        <v>39</v>
      </c>
      <c r="F736" s="4">
        <f>IFERROR(VLOOKUP(E736,العاملين!$A$1:$C$80,2,0),"")</f>
        <v>0</v>
      </c>
      <c r="G736" s="4">
        <f>IFERROR(VLOOKUP(Table1[[#This Row],[كود العامل]],العاملين!$A:$C,3,FALSE),"")</f>
        <v>0</v>
      </c>
      <c r="H736" s="5">
        <v>19</v>
      </c>
      <c r="I736" s="6" t="str">
        <f>IFERROR(VLOOKUP(Table1[[#This Row],[كود الصنف]],المنتجات!$D:$E,2,0),"")</f>
        <v/>
      </c>
      <c r="J736" s="6" t="str">
        <f>IFERROR(VLOOKUP(H736,المنتجات!$D:$G,4,0),"")</f>
        <v/>
      </c>
      <c r="K736" s="7">
        <v>3838</v>
      </c>
      <c r="L736" s="7"/>
      <c r="M736" s="8" t="e">
        <f>IF(VLOOKUP(Table1[[#This Row],[كود الصنف]],المنتجات!$D:$K,8,0)=0,"",(VLOOKUP(Table1[[#This Row],[كود الصنف]],المنتجات!$D:$K,8,0)))</f>
        <v>#N/A</v>
      </c>
      <c r="N736" s="7">
        <f>IFERROR((Table1[[#This Row],[كمية الخامات بالكيلو]]/Table1[[#This Row],[وزن القطعة]])-Table1[[#This Row],[كمية الأنتاج بالقطعة]],0)</f>
        <v>0</v>
      </c>
      <c r="O736" s="9" t="s">
        <v>51</v>
      </c>
      <c r="P736" s="26">
        <f>IFERROR(VLOOKUP(Table1[[#This Row],[كود العامل]],العاملين!$A$1:$D$100,4,0),"")</f>
        <v>0</v>
      </c>
      <c r="Q736" s="5">
        <f>IF(Table1[[#This Row],[كود العامل]]&gt;0,60,"")</f>
        <v>60</v>
      </c>
      <c r="R736" s="10"/>
      <c r="S736" s="10">
        <v>10</v>
      </c>
      <c r="T736" s="10">
        <v>10</v>
      </c>
      <c r="U736" s="10"/>
      <c r="V736" s="10">
        <f t="shared" si="11"/>
        <v>80</v>
      </c>
      <c r="W736" s="10">
        <f>IFERROR(Table1[[#This Row],[اجمالى وقت التشغيل بالدقايق]]-Table1[[#This Row],[اجمالى وقت التوقف بالدقيقة]],"0")</f>
        <v>-80</v>
      </c>
      <c r="X736" s="11">
        <f>IFERROR((Table1[[#This Row],[كمية الأنتاج بالقطعة]]*Table1[[#This Row],[الزمن المعيارى لانتاج القطعة الواحدة بالدقيقة]])/W736,0%)</f>
        <v>0</v>
      </c>
      <c r="Y736" s="12"/>
      <c r="Z736" s="4"/>
      <c r="AA736" s="13">
        <f>IFERROR(Table1[[#This Row],[كمية الأنتاج بالقطعة]]/(Table1[[#This Row],[كمية الأنتاج بالقطعة]]+Z736+Y736),"")</f>
        <v>1</v>
      </c>
      <c r="AB736" s="4"/>
      <c r="AC736" s="51"/>
    </row>
    <row r="737" spans="1:29" s="20" customFormat="1" ht="15.75" hidden="1" customHeight="1">
      <c r="A737" s="50">
        <v>43541</v>
      </c>
      <c r="B737" s="3">
        <v>5220</v>
      </c>
      <c r="C737" s="4" t="str">
        <f>IFERROR(VLOOKUP(B737,المنتجات!$A:$B,2,0),"")</f>
        <v/>
      </c>
      <c r="D737" s="4" t="str">
        <f>IFERROR(VLOOKUP(B737,المنتجات!$A:$C,3,0),"")</f>
        <v/>
      </c>
      <c r="E737" s="5">
        <v>21</v>
      </c>
      <c r="F737" s="4">
        <f>IFERROR(VLOOKUP(E737,العاملين!$A$1:$C$80,2,0),"")</f>
        <v>0</v>
      </c>
      <c r="G737" s="4">
        <f>IFERROR(VLOOKUP(Table1[[#This Row],[كود العامل]],العاملين!$A:$C,3,FALSE),"")</f>
        <v>0</v>
      </c>
      <c r="H737" s="5">
        <v>19</v>
      </c>
      <c r="I737" s="6" t="str">
        <f>IFERROR(VLOOKUP(Table1[[#This Row],[كود الصنف]],المنتجات!$D:$E,2,0),"")</f>
        <v/>
      </c>
      <c r="J737" s="6" t="str">
        <f>IFERROR(VLOOKUP(H737,المنتجات!$D:$G,4,0),"")</f>
        <v/>
      </c>
      <c r="K737" s="7">
        <v>3838</v>
      </c>
      <c r="L737" s="7"/>
      <c r="M737" s="8" t="e">
        <f>IF(VLOOKUP(Table1[[#This Row],[كود الصنف]],المنتجات!$D:$K,8,0)=0,"",(VLOOKUP(Table1[[#This Row],[كود الصنف]],المنتجات!$D:$K,8,0)))</f>
        <v>#N/A</v>
      </c>
      <c r="N737" s="7">
        <f>IFERROR((Table1[[#This Row],[كمية الخامات بالكيلو]]/Table1[[#This Row],[وزن القطعة]])-Table1[[#This Row],[كمية الأنتاج بالقطعة]],0)</f>
        <v>0</v>
      </c>
      <c r="O737" s="9" t="s">
        <v>51</v>
      </c>
      <c r="P737" s="26">
        <f>IFERROR(VLOOKUP(Table1[[#This Row],[كود العامل]],العاملين!$A$1:$D$100,4,0),"")</f>
        <v>0</v>
      </c>
      <c r="Q737" s="5">
        <f>IF(Table1[[#This Row],[كود العامل]]&gt;0,60,"")</f>
        <v>60</v>
      </c>
      <c r="R737" s="10"/>
      <c r="S737" s="10">
        <v>10</v>
      </c>
      <c r="T737" s="10">
        <v>10</v>
      </c>
      <c r="U737" s="10"/>
      <c r="V737" s="10">
        <f t="shared" si="11"/>
        <v>80</v>
      </c>
      <c r="W737" s="10">
        <f>IFERROR(Table1[[#This Row],[اجمالى وقت التشغيل بالدقايق]]-Table1[[#This Row],[اجمالى وقت التوقف بالدقيقة]],"0")</f>
        <v>-80</v>
      </c>
      <c r="X737" s="11">
        <f>IFERROR((Table1[[#This Row],[كمية الأنتاج بالقطعة]]*Table1[[#This Row],[الزمن المعيارى لانتاج القطعة الواحدة بالدقيقة]])/W737,0%)</f>
        <v>0</v>
      </c>
      <c r="Y737" s="12"/>
      <c r="Z737" s="4"/>
      <c r="AA737" s="13">
        <f>IFERROR(Table1[[#This Row],[كمية الأنتاج بالقطعة]]/(Table1[[#This Row],[كمية الأنتاج بالقطعة]]+Z737+Y737),"")</f>
        <v>1</v>
      </c>
      <c r="AB737" s="4"/>
      <c r="AC737" s="51"/>
    </row>
    <row r="738" spans="1:29" s="20" customFormat="1" ht="15.75" hidden="1" customHeight="1">
      <c r="A738" s="50">
        <v>43541</v>
      </c>
      <c r="B738" s="3">
        <v>5221</v>
      </c>
      <c r="C738" s="4" t="str">
        <f>IFERROR(VLOOKUP(B738,المنتجات!$A:$B,2,0),"")</f>
        <v/>
      </c>
      <c r="D738" s="4" t="str">
        <f>IFERROR(VLOOKUP(B738,المنتجات!$A:$C,3,0),"")</f>
        <v/>
      </c>
      <c r="E738" s="5">
        <v>41</v>
      </c>
      <c r="F738" s="4">
        <f>IFERROR(VLOOKUP(E738,العاملين!$A$1:$C$80,2,0),"")</f>
        <v>0</v>
      </c>
      <c r="G738" s="4">
        <f>IFERROR(VLOOKUP(Table1[[#This Row],[كود العامل]],العاملين!$A:$C,3,FALSE),"")</f>
        <v>0</v>
      </c>
      <c r="H738" s="5">
        <v>21</v>
      </c>
      <c r="I738" s="6" t="str">
        <f>IFERROR(VLOOKUP(Table1[[#This Row],[كود الصنف]],المنتجات!$D:$E,2,0),"")</f>
        <v/>
      </c>
      <c r="J738" s="6" t="str">
        <f>IFERROR(VLOOKUP(H738,المنتجات!$D:$G,4,0),"")</f>
        <v/>
      </c>
      <c r="K738" s="7">
        <v>3900</v>
      </c>
      <c r="L738" s="7"/>
      <c r="M738" s="8" t="e">
        <f>IF(VLOOKUP(Table1[[#This Row],[كود الصنف]],المنتجات!$D:$K,8,0)=0,"",(VLOOKUP(Table1[[#This Row],[كود الصنف]],المنتجات!$D:$K,8,0)))</f>
        <v>#N/A</v>
      </c>
      <c r="N738" s="7">
        <f>IFERROR((Table1[[#This Row],[كمية الخامات بالكيلو]]/Table1[[#This Row],[وزن القطعة]])-Table1[[#This Row],[كمية الأنتاج بالقطعة]],0)</f>
        <v>0</v>
      </c>
      <c r="O738" s="9" t="s">
        <v>51</v>
      </c>
      <c r="P738" s="26">
        <f>IFERROR(VLOOKUP(Table1[[#This Row],[كود العامل]],العاملين!$A$1:$D$100,4,0),"")</f>
        <v>0</v>
      </c>
      <c r="Q738" s="5">
        <f>IF(Table1[[#This Row],[كود العامل]]&gt;0,60,"")</f>
        <v>60</v>
      </c>
      <c r="R738" s="10"/>
      <c r="S738" s="10"/>
      <c r="T738" s="10">
        <v>12</v>
      </c>
      <c r="U738" s="10"/>
      <c r="V738" s="10">
        <f t="shared" si="11"/>
        <v>72</v>
      </c>
      <c r="W738" s="10">
        <f>IFERROR(Table1[[#This Row],[اجمالى وقت التشغيل بالدقايق]]-Table1[[#This Row],[اجمالى وقت التوقف بالدقيقة]],"0")</f>
        <v>-72</v>
      </c>
      <c r="X738" s="11">
        <f>IFERROR((Table1[[#This Row],[كمية الأنتاج بالقطعة]]*Table1[[#This Row],[الزمن المعيارى لانتاج القطعة الواحدة بالدقيقة]])/W738,0%)</f>
        <v>0</v>
      </c>
      <c r="Y738" s="12"/>
      <c r="Z738" s="4"/>
      <c r="AA738" s="13">
        <f>IFERROR(Table1[[#This Row],[كمية الأنتاج بالقطعة]]/(Table1[[#This Row],[كمية الأنتاج بالقطعة]]+Z738+Y738),"")</f>
        <v>1</v>
      </c>
      <c r="AB738" s="4" t="s">
        <v>112</v>
      </c>
      <c r="AC738" s="51"/>
    </row>
    <row r="739" spans="1:29" s="20" customFormat="1" ht="15.75" hidden="1" customHeight="1">
      <c r="A739" s="50">
        <v>43541</v>
      </c>
      <c r="B739" s="3">
        <v>5221</v>
      </c>
      <c r="C739" s="4" t="str">
        <f>IFERROR(VLOOKUP(B739,المنتجات!$A:$B,2,0),"")</f>
        <v/>
      </c>
      <c r="D739" s="4" t="str">
        <f>IFERROR(VLOOKUP(B739,المنتجات!$A:$C,3,0),"")</f>
        <v/>
      </c>
      <c r="E739" s="5">
        <v>24</v>
      </c>
      <c r="F739" s="4">
        <f>IFERROR(VLOOKUP(E739,العاملين!$A$1:$C$80,2,0),"")</f>
        <v>0</v>
      </c>
      <c r="G739" s="4">
        <f>IFERROR(VLOOKUP(Table1[[#This Row],[كود العامل]],العاملين!$A:$C,3,FALSE),"")</f>
        <v>0</v>
      </c>
      <c r="H739" s="5">
        <v>21</v>
      </c>
      <c r="I739" s="6" t="str">
        <f>IFERROR(VLOOKUP(Table1[[#This Row],[كود الصنف]],المنتجات!$D:$E,2,0),"")</f>
        <v/>
      </c>
      <c r="J739" s="6" t="str">
        <f>IFERROR(VLOOKUP(H739,المنتجات!$D:$G,4,0),"")</f>
        <v/>
      </c>
      <c r="K739" s="7">
        <v>3900</v>
      </c>
      <c r="L739" s="7"/>
      <c r="M739" s="8" t="e">
        <f>IF(VLOOKUP(Table1[[#This Row],[كود الصنف]],المنتجات!$D:$K,8,0)=0,"",(VLOOKUP(Table1[[#This Row],[كود الصنف]],المنتجات!$D:$K,8,0)))</f>
        <v>#N/A</v>
      </c>
      <c r="N739" s="7">
        <f>IFERROR((Table1[[#This Row],[كمية الخامات بالكيلو]]/Table1[[#This Row],[وزن القطعة]])-Table1[[#This Row],[كمية الأنتاج بالقطعة]],0)</f>
        <v>0</v>
      </c>
      <c r="O739" s="9" t="s">
        <v>51</v>
      </c>
      <c r="P739" s="26">
        <f>IFERROR(VLOOKUP(Table1[[#This Row],[كود العامل]],العاملين!$A$1:$D$100,4,0),"")</f>
        <v>0</v>
      </c>
      <c r="Q739" s="5">
        <f>IF(Table1[[#This Row],[كود العامل]]&gt;0,60,"")</f>
        <v>60</v>
      </c>
      <c r="R739" s="10"/>
      <c r="S739" s="10"/>
      <c r="T739" s="10">
        <v>12</v>
      </c>
      <c r="U739" s="10"/>
      <c r="V739" s="10">
        <f t="shared" si="11"/>
        <v>72</v>
      </c>
      <c r="W739" s="10">
        <f>IFERROR(Table1[[#This Row],[اجمالى وقت التشغيل بالدقايق]]-Table1[[#This Row],[اجمالى وقت التوقف بالدقيقة]],"0")</f>
        <v>-72</v>
      </c>
      <c r="X739" s="11">
        <f>IFERROR((Table1[[#This Row],[كمية الأنتاج بالقطعة]]*Table1[[#This Row],[الزمن المعيارى لانتاج القطعة الواحدة بالدقيقة]])/W739,0%)</f>
        <v>0</v>
      </c>
      <c r="Y739" s="12"/>
      <c r="Z739" s="4"/>
      <c r="AA739" s="13">
        <f>IFERROR(Table1[[#This Row],[كمية الأنتاج بالقطعة]]/(Table1[[#This Row],[كمية الأنتاج بالقطعة]]+Z739+Y739),"")</f>
        <v>1</v>
      </c>
      <c r="AB739" s="4" t="s">
        <v>112</v>
      </c>
      <c r="AC739" s="51"/>
    </row>
    <row r="740" spans="1:29" s="20" customFormat="1" ht="15.75" hidden="1" customHeight="1">
      <c r="A740" s="50">
        <v>43541</v>
      </c>
      <c r="B740" s="3">
        <v>5222</v>
      </c>
      <c r="C740" s="4" t="str">
        <f>IFERROR(VLOOKUP(B740,المنتجات!$A:$B,2,0),"")</f>
        <v/>
      </c>
      <c r="D740" s="4" t="str">
        <f>IFERROR(VLOOKUP(B740,المنتجات!$A:$C,3,0),"")</f>
        <v/>
      </c>
      <c r="E740" s="5">
        <v>43</v>
      </c>
      <c r="F740" s="4">
        <f>IFERROR(VLOOKUP(E740,العاملين!$A$1:$C$80,2,0),"")</f>
        <v>0</v>
      </c>
      <c r="G740" s="4">
        <f>IFERROR(VLOOKUP(Table1[[#This Row],[كود العامل]],العاملين!$A:$C,3,FALSE),"")</f>
        <v>0</v>
      </c>
      <c r="H740" s="5">
        <v>21</v>
      </c>
      <c r="I740" s="6" t="str">
        <f>IFERROR(VLOOKUP(Table1[[#This Row],[كود الصنف]],المنتجات!$D:$E,2,0),"")</f>
        <v/>
      </c>
      <c r="J740" s="6" t="str">
        <f>IFERROR(VLOOKUP(H740,المنتجات!$D:$G,4,0),"")</f>
        <v/>
      </c>
      <c r="K740" s="7">
        <v>3900</v>
      </c>
      <c r="L740" s="7"/>
      <c r="M740" s="8" t="e">
        <f>IF(VLOOKUP(Table1[[#This Row],[كود الصنف]],المنتجات!$D:$K,8,0)=0,"",(VLOOKUP(Table1[[#This Row],[كود الصنف]],المنتجات!$D:$K,8,0)))</f>
        <v>#N/A</v>
      </c>
      <c r="N740" s="7">
        <f>IFERROR((Table1[[#This Row],[كمية الخامات بالكيلو]]/Table1[[#This Row],[وزن القطعة]])-Table1[[#This Row],[كمية الأنتاج بالقطعة]],0)</f>
        <v>0</v>
      </c>
      <c r="O740" s="9" t="s">
        <v>51</v>
      </c>
      <c r="P740" s="26">
        <f>IFERROR(VLOOKUP(Table1[[#This Row],[كود العامل]],العاملين!$A$1:$D$100,4,0),"")</f>
        <v>0</v>
      </c>
      <c r="Q740" s="5">
        <f>IF(Table1[[#This Row],[كود العامل]]&gt;0,60,"")</f>
        <v>60</v>
      </c>
      <c r="R740" s="10"/>
      <c r="S740" s="10"/>
      <c r="T740" s="10">
        <v>10</v>
      </c>
      <c r="U740" s="10"/>
      <c r="V740" s="10">
        <f t="shared" si="11"/>
        <v>70</v>
      </c>
      <c r="W740" s="10">
        <f>IFERROR(Table1[[#This Row],[اجمالى وقت التشغيل بالدقايق]]-Table1[[#This Row],[اجمالى وقت التوقف بالدقيقة]],"0")</f>
        <v>-70</v>
      </c>
      <c r="X740" s="11">
        <f>IFERROR((Table1[[#This Row],[كمية الأنتاج بالقطعة]]*Table1[[#This Row],[الزمن المعيارى لانتاج القطعة الواحدة بالدقيقة]])/W740,0%)</f>
        <v>0</v>
      </c>
      <c r="Y740" s="12"/>
      <c r="Z740" s="4"/>
      <c r="AA740" s="13">
        <f>IFERROR(Table1[[#This Row],[كمية الأنتاج بالقطعة]]/(Table1[[#This Row],[كمية الأنتاج بالقطعة]]+Z740+Y740),"")</f>
        <v>1</v>
      </c>
      <c r="AB740" s="4"/>
      <c r="AC740" s="51"/>
    </row>
    <row r="741" spans="1:29" s="20" customFormat="1" ht="15.75" hidden="1" customHeight="1">
      <c r="A741" s="50">
        <v>43541</v>
      </c>
      <c r="B741" s="3">
        <v>5222</v>
      </c>
      <c r="C741" s="4" t="str">
        <f>IFERROR(VLOOKUP(B741,المنتجات!$A:$B,2,0),"")</f>
        <v/>
      </c>
      <c r="D741" s="4" t="str">
        <f>IFERROR(VLOOKUP(B741,المنتجات!$A:$C,3,0),"")</f>
        <v/>
      </c>
      <c r="E741" s="5">
        <v>6</v>
      </c>
      <c r="F741" s="4">
        <f>IFERROR(VLOOKUP(E741,العاملين!$A$1:$C$80,2,0),"")</f>
        <v>0</v>
      </c>
      <c r="G741" s="4">
        <f>IFERROR(VLOOKUP(Table1[[#This Row],[كود العامل]],العاملين!$A:$C,3,FALSE),"")</f>
        <v>0</v>
      </c>
      <c r="H741" s="5">
        <v>21</v>
      </c>
      <c r="I741" s="6" t="str">
        <f>IFERROR(VLOOKUP(Table1[[#This Row],[كود الصنف]],المنتجات!$D:$E,2,0),"")</f>
        <v/>
      </c>
      <c r="J741" s="6" t="str">
        <f>IFERROR(VLOOKUP(H741,المنتجات!$D:$G,4,0),"")</f>
        <v/>
      </c>
      <c r="K741" s="7">
        <v>3900</v>
      </c>
      <c r="L741" s="7"/>
      <c r="M741" s="8" t="e">
        <f>IF(VLOOKUP(Table1[[#This Row],[كود الصنف]],المنتجات!$D:$K,8,0)=0,"",(VLOOKUP(Table1[[#This Row],[كود الصنف]],المنتجات!$D:$K,8,0)))</f>
        <v>#N/A</v>
      </c>
      <c r="N741" s="7">
        <f>IFERROR((Table1[[#This Row],[كمية الخامات بالكيلو]]/Table1[[#This Row],[وزن القطعة]])-Table1[[#This Row],[كمية الأنتاج بالقطعة]],0)</f>
        <v>0</v>
      </c>
      <c r="O741" s="9" t="s">
        <v>51</v>
      </c>
      <c r="P741" s="26">
        <f>IFERROR(VLOOKUP(Table1[[#This Row],[كود العامل]],العاملين!$A$1:$D$100,4,0),"")</f>
        <v>0</v>
      </c>
      <c r="Q741" s="5">
        <f>IF(Table1[[#This Row],[كود العامل]]&gt;0,60,"")</f>
        <v>60</v>
      </c>
      <c r="R741" s="10"/>
      <c r="S741" s="10"/>
      <c r="T741" s="10">
        <v>10</v>
      </c>
      <c r="U741" s="10"/>
      <c r="V741" s="10">
        <f t="shared" si="11"/>
        <v>70</v>
      </c>
      <c r="W741" s="10">
        <f>IFERROR(Table1[[#This Row],[اجمالى وقت التشغيل بالدقايق]]-Table1[[#This Row],[اجمالى وقت التوقف بالدقيقة]],"0")</f>
        <v>-70</v>
      </c>
      <c r="X741" s="11">
        <f>IFERROR((Table1[[#This Row],[كمية الأنتاج بالقطعة]]*Table1[[#This Row],[الزمن المعيارى لانتاج القطعة الواحدة بالدقيقة]])/W741,0%)</f>
        <v>0</v>
      </c>
      <c r="Y741" s="12"/>
      <c r="Z741" s="4"/>
      <c r="AA741" s="13">
        <f>IFERROR(Table1[[#This Row],[كمية الأنتاج بالقطعة]]/(Table1[[#This Row],[كمية الأنتاج بالقطعة]]+Z741+Y741),"")</f>
        <v>1</v>
      </c>
      <c r="AB741" s="4"/>
      <c r="AC741" s="51"/>
    </row>
    <row r="742" spans="1:29" s="20" customFormat="1" ht="15.75" hidden="1" customHeight="1">
      <c r="A742" s="50">
        <v>43541</v>
      </c>
      <c r="B742" s="3">
        <v>5230</v>
      </c>
      <c r="C742" s="4" t="str">
        <f>IFERROR(VLOOKUP(B742,المنتجات!$A:$B,2,0),"")</f>
        <v/>
      </c>
      <c r="D742" s="4" t="str">
        <f>IFERROR(VLOOKUP(B742,المنتجات!$A:$C,3,0),"")</f>
        <v/>
      </c>
      <c r="E742" s="5">
        <v>23</v>
      </c>
      <c r="F742" s="4">
        <f>IFERROR(VLOOKUP(E742,العاملين!$A$1:$C$80,2,0),"")</f>
        <v>0</v>
      </c>
      <c r="G742" s="4">
        <f>IFERROR(VLOOKUP(Table1[[#This Row],[كود العامل]],العاملين!$A:$C,3,FALSE),"")</f>
        <v>0</v>
      </c>
      <c r="H742" s="5">
        <v>23</v>
      </c>
      <c r="I742" s="6" t="str">
        <f>IFERROR(VLOOKUP(Table1[[#This Row],[كود الصنف]],المنتجات!$D:$E,2,0),"")</f>
        <v/>
      </c>
      <c r="J742" s="6" t="str">
        <f>IFERROR(VLOOKUP(H742,المنتجات!$D:$G,4,0),"")</f>
        <v/>
      </c>
      <c r="K742" s="7">
        <v>32000</v>
      </c>
      <c r="L742" s="7"/>
      <c r="M742" s="8" t="e">
        <f>IF(VLOOKUP(Table1[[#This Row],[كود الصنف]],المنتجات!$D:$K,8,0)=0,"",(VLOOKUP(Table1[[#This Row],[كود الصنف]],المنتجات!$D:$K,8,0)))</f>
        <v>#N/A</v>
      </c>
      <c r="N742" s="7">
        <f>IFERROR((Table1[[#This Row],[كمية الخامات بالكيلو]]/Table1[[#This Row],[وزن القطعة]])-Table1[[#This Row],[كمية الأنتاج بالقطعة]],0)</f>
        <v>0</v>
      </c>
      <c r="O742" s="9" t="s">
        <v>51</v>
      </c>
      <c r="P742" s="26">
        <f>IFERROR(VLOOKUP(Table1[[#This Row],[كود العامل]],العاملين!$A$1:$D$100,4,0),"")</f>
        <v>0</v>
      </c>
      <c r="Q742" s="5">
        <f>IF(Table1[[#This Row],[كود العامل]]&gt;0,60,"")</f>
        <v>60</v>
      </c>
      <c r="R742" s="10"/>
      <c r="S742" s="10"/>
      <c r="T742" s="10"/>
      <c r="U742" s="10"/>
      <c r="V742" s="10">
        <f t="shared" si="11"/>
        <v>60</v>
      </c>
      <c r="W742" s="10">
        <f>IFERROR(Table1[[#This Row],[اجمالى وقت التشغيل بالدقايق]]-Table1[[#This Row],[اجمالى وقت التوقف بالدقيقة]],"0")</f>
        <v>-60</v>
      </c>
      <c r="X742" s="11">
        <f>IFERROR((Table1[[#This Row],[كمية الأنتاج بالقطعة]]*Table1[[#This Row],[الزمن المعيارى لانتاج القطعة الواحدة بالدقيقة]])/W742,0%)</f>
        <v>0</v>
      </c>
      <c r="Y742" s="12"/>
      <c r="Z742" s="4"/>
      <c r="AA742" s="13">
        <f>IFERROR(Table1[[#This Row],[كمية الأنتاج بالقطعة]]/(Table1[[#This Row],[كمية الأنتاج بالقطعة]]+Z742+Y742),"")</f>
        <v>1</v>
      </c>
      <c r="AB742" s="4"/>
      <c r="AC742" s="51"/>
    </row>
    <row r="743" spans="1:29" s="20" customFormat="1" ht="15.75" hidden="1" customHeight="1">
      <c r="A743" s="50">
        <v>43541</v>
      </c>
      <c r="B743" s="3">
        <v>5230</v>
      </c>
      <c r="C743" s="4" t="str">
        <f>IFERROR(VLOOKUP(B743,المنتجات!$A:$B,2,0),"")</f>
        <v/>
      </c>
      <c r="D743" s="4" t="str">
        <f>IFERROR(VLOOKUP(B743,المنتجات!$A:$C,3,0),"")</f>
        <v/>
      </c>
      <c r="E743" s="5">
        <v>29</v>
      </c>
      <c r="F743" s="4">
        <f>IFERROR(VLOOKUP(E743,العاملين!$A$1:$C$80,2,0),"")</f>
        <v>0</v>
      </c>
      <c r="G743" s="4">
        <f>IFERROR(VLOOKUP(Table1[[#This Row],[كود العامل]],العاملين!$A:$C,3,FALSE),"")</f>
        <v>0</v>
      </c>
      <c r="H743" s="5">
        <v>23</v>
      </c>
      <c r="I743" s="6" t="str">
        <f>IFERROR(VLOOKUP(Table1[[#This Row],[كود الصنف]],المنتجات!$D:$E,2,0),"")</f>
        <v/>
      </c>
      <c r="J743" s="6" t="str">
        <f>IFERROR(VLOOKUP(H743,المنتجات!$D:$G,4,0),"")</f>
        <v/>
      </c>
      <c r="K743" s="7">
        <v>32000</v>
      </c>
      <c r="L743" s="7"/>
      <c r="M743" s="8" t="e">
        <f>IF(VLOOKUP(Table1[[#This Row],[كود الصنف]],المنتجات!$D:$K,8,0)=0,"",(VLOOKUP(Table1[[#This Row],[كود الصنف]],المنتجات!$D:$K,8,0)))</f>
        <v>#N/A</v>
      </c>
      <c r="N743" s="7">
        <f>IFERROR((Table1[[#This Row],[كمية الخامات بالكيلو]]/Table1[[#This Row],[وزن القطعة]])-Table1[[#This Row],[كمية الأنتاج بالقطعة]],0)</f>
        <v>0</v>
      </c>
      <c r="O743" s="9" t="s">
        <v>51</v>
      </c>
      <c r="P743" s="26">
        <f>IFERROR(VLOOKUP(Table1[[#This Row],[كود العامل]],العاملين!$A$1:$D$100,4,0),"")</f>
        <v>0</v>
      </c>
      <c r="Q743" s="5">
        <f>IF(Table1[[#This Row],[كود العامل]]&gt;0,60,"")</f>
        <v>60</v>
      </c>
      <c r="R743" s="10"/>
      <c r="S743" s="10"/>
      <c r="T743" s="10"/>
      <c r="U743" s="10"/>
      <c r="V743" s="10">
        <f t="shared" si="11"/>
        <v>60</v>
      </c>
      <c r="W743" s="10">
        <f>IFERROR(Table1[[#This Row],[اجمالى وقت التشغيل بالدقايق]]-Table1[[#This Row],[اجمالى وقت التوقف بالدقيقة]],"0")</f>
        <v>-60</v>
      </c>
      <c r="X743" s="11">
        <f>IFERROR((Table1[[#This Row],[كمية الأنتاج بالقطعة]]*Table1[[#This Row],[الزمن المعيارى لانتاج القطعة الواحدة بالدقيقة]])/W743,0%)</f>
        <v>0</v>
      </c>
      <c r="Y743" s="12"/>
      <c r="Z743" s="4"/>
      <c r="AA743" s="13">
        <f>IFERROR(Table1[[#This Row],[كمية الأنتاج بالقطعة]]/(Table1[[#This Row],[كمية الأنتاج بالقطعة]]+Z743+Y743),"")</f>
        <v>1</v>
      </c>
      <c r="AB743" s="4"/>
      <c r="AC743" s="51"/>
    </row>
    <row r="744" spans="1:29" s="20" customFormat="1" ht="15.75" hidden="1" customHeight="1">
      <c r="A744" s="50">
        <v>43541</v>
      </c>
      <c r="B744" s="3">
        <v>5231</v>
      </c>
      <c r="C744" s="4" t="str">
        <f>IFERROR(VLOOKUP(B744,المنتجات!$A:$B,2,0),"")</f>
        <v/>
      </c>
      <c r="D744" s="4" t="str">
        <f>IFERROR(VLOOKUP(B744,المنتجات!$A:$C,3,0),"")</f>
        <v/>
      </c>
      <c r="E744" s="5">
        <v>26</v>
      </c>
      <c r="F744" s="4">
        <f>IFERROR(VLOOKUP(E744,العاملين!$A$1:$C$80,2,0),"")</f>
        <v>0</v>
      </c>
      <c r="G744" s="4">
        <f>IFERROR(VLOOKUP(Table1[[#This Row],[كود العامل]],العاملين!$A:$C,3,FALSE),"")</f>
        <v>0</v>
      </c>
      <c r="H744" s="5">
        <v>34</v>
      </c>
      <c r="I744" s="6" t="str">
        <f>IFERROR(VLOOKUP(Table1[[#This Row],[كود الصنف]],المنتجات!$D:$E,2,0),"")</f>
        <v/>
      </c>
      <c r="J744" s="6" t="str">
        <f>IFERROR(VLOOKUP(H744,المنتجات!$D:$G,4,0),"")</f>
        <v/>
      </c>
      <c r="K744" s="7">
        <v>27000</v>
      </c>
      <c r="L744" s="7"/>
      <c r="M744" s="8" t="e">
        <f>IF(VLOOKUP(Table1[[#This Row],[كود الصنف]],المنتجات!$D:$K,8,0)=0,"",(VLOOKUP(Table1[[#This Row],[كود الصنف]],المنتجات!$D:$K,8,0)))</f>
        <v>#N/A</v>
      </c>
      <c r="N744" s="7">
        <f>IFERROR((Table1[[#This Row],[كمية الخامات بالكيلو]]/Table1[[#This Row],[وزن القطعة]])-Table1[[#This Row],[كمية الأنتاج بالقطعة]],0)</f>
        <v>0</v>
      </c>
      <c r="O744" s="9" t="s">
        <v>51</v>
      </c>
      <c r="P744" s="26">
        <f>IFERROR(VLOOKUP(Table1[[#This Row],[كود العامل]],العاملين!$A$1:$D$100,4,0),"")</f>
        <v>0</v>
      </c>
      <c r="Q744" s="5">
        <f>IF(Table1[[#This Row],[كود العامل]]&gt;0,60,"")</f>
        <v>60</v>
      </c>
      <c r="R744" s="10"/>
      <c r="S744" s="10">
        <v>10</v>
      </c>
      <c r="T744" s="10">
        <v>10</v>
      </c>
      <c r="U744" s="10"/>
      <c r="V744" s="10">
        <f t="shared" si="11"/>
        <v>80</v>
      </c>
      <c r="W744" s="10">
        <f>IFERROR(Table1[[#This Row],[اجمالى وقت التشغيل بالدقايق]]-Table1[[#This Row],[اجمالى وقت التوقف بالدقيقة]],"0")</f>
        <v>-80</v>
      </c>
      <c r="X744" s="11">
        <f>IFERROR((Table1[[#This Row],[كمية الأنتاج بالقطعة]]*Table1[[#This Row],[الزمن المعيارى لانتاج القطعة الواحدة بالدقيقة]])/W744,0%)</f>
        <v>0</v>
      </c>
      <c r="Y744" s="12"/>
      <c r="Z744" s="4"/>
      <c r="AA744" s="13">
        <f>IFERROR(Table1[[#This Row],[كمية الأنتاج بالقطعة]]/(Table1[[#This Row],[كمية الأنتاج بالقطعة]]+Z744+Y744),"")</f>
        <v>1</v>
      </c>
      <c r="AB744" s="4"/>
      <c r="AC744" s="51"/>
    </row>
    <row r="745" spans="1:29" s="20" customFormat="1" ht="15.75" hidden="1" customHeight="1">
      <c r="A745" s="50">
        <v>43541</v>
      </c>
      <c r="B745" s="3">
        <v>5231</v>
      </c>
      <c r="C745" s="4" t="str">
        <f>IFERROR(VLOOKUP(B745,المنتجات!$A:$B,2,0),"")</f>
        <v/>
      </c>
      <c r="D745" s="4" t="str">
        <f>IFERROR(VLOOKUP(B745,المنتجات!$A:$C,3,0),"")</f>
        <v/>
      </c>
      <c r="E745" s="5">
        <v>45</v>
      </c>
      <c r="F745" s="4">
        <f>IFERROR(VLOOKUP(E745,العاملين!$A$1:$C$80,2,0),"")</f>
        <v>0</v>
      </c>
      <c r="G745" s="4">
        <f>IFERROR(VLOOKUP(Table1[[#This Row],[كود العامل]],العاملين!$A:$C,3,FALSE),"")</f>
        <v>0</v>
      </c>
      <c r="H745" s="5">
        <v>34</v>
      </c>
      <c r="I745" s="6" t="str">
        <f>IFERROR(VLOOKUP(Table1[[#This Row],[كود الصنف]],المنتجات!$D:$E,2,0),"")</f>
        <v/>
      </c>
      <c r="J745" s="6" t="str">
        <f>IFERROR(VLOOKUP(H745,المنتجات!$D:$G,4,0),"")</f>
        <v/>
      </c>
      <c r="K745" s="7">
        <v>27000</v>
      </c>
      <c r="L745" s="7"/>
      <c r="M745" s="8" t="e">
        <f>IF(VLOOKUP(Table1[[#This Row],[كود الصنف]],المنتجات!$D:$K,8,0)=0,"",(VLOOKUP(Table1[[#This Row],[كود الصنف]],المنتجات!$D:$K,8,0)))</f>
        <v>#N/A</v>
      </c>
      <c r="N745" s="7">
        <f>IFERROR((Table1[[#This Row],[كمية الخامات بالكيلو]]/Table1[[#This Row],[وزن القطعة]])-Table1[[#This Row],[كمية الأنتاج بالقطعة]],0)</f>
        <v>0</v>
      </c>
      <c r="O745" s="9" t="s">
        <v>51</v>
      </c>
      <c r="P745" s="26">
        <f>IFERROR(VLOOKUP(Table1[[#This Row],[كود العامل]],العاملين!$A$1:$D$100,4,0),"")</f>
        <v>0</v>
      </c>
      <c r="Q745" s="5">
        <f>IF(Table1[[#This Row],[كود العامل]]&gt;0,60,"")</f>
        <v>60</v>
      </c>
      <c r="R745" s="10"/>
      <c r="S745" s="10">
        <v>10</v>
      </c>
      <c r="T745" s="10">
        <v>10</v>
      </c>
      <c r="U745" s="10"/>
      <c r="V745" s="10">
        <f t="shared" si="11"/>
        <v>80</v>
      </c>
      <c r="W745" s="10">
        <f>IFERROR(Table1[[#This Row],[اجمالى وقت التشغيل بالدقايق]]-Table1[[#This Row],[اجمالى وقت التوقف بالدقيقة]],"0")</f>
        <v>-80</v>
      </c>
      <c r="X745" s="11">
        <f>IFERROR((Table1[[#This Row],[كمية الأنتاج بالقطعة]]*Table1[[#This Row],[الزمن المعيارى لانتاج القطعة الواحدة بالدقيقة]])/W745,0%)</f>
        <v>0</v>
      </c>
      <c r="Y745" s="12"/>
      <c r="Z745" s="4"/>
      <c r="AA745" s="13">
        <f>IFERROR(Table1[[#This Row],[كمية الأنتاج بالقطعة]]/(Table1[[#This Row],[كمية الأنتاج بالقطعة]]+Z745+Y745),"")</f>
        <v>1</v>
      </c>
      <c r="AB745" s="4"/>
      <c r="AC745" s="51"/>
    </row>
    <row r="746" spans="1:29" s="20" customFormat="1" ht="15.75" hidden="1" customHeight="1">
      <c r="A746" s="50">
        <v>43541</v>
      </c>
      <c r="B746" s="3">
        <v>5231</v>
      </c>
      <c r="C746" s="4" t="str">
        <f>IFERROR(VLOOKUP(B746,المنتجات!$A:$B,2,0),"")</f>
        <v/>
      </c>
      <c r="D746" s="4" t="str">
        <f>IFERROR(VLOOKUP(B746,المنتجات!$A:$C,3,0),"")</f>
        <v/>
      </c>
      <c r="E746" s="5">
        <v>37</v>
      </c>
      <c r="F746" s="4">
        <f>IFERROR(VLOOKUP(E746,العاملين!$A$1:$C$80,2,0),"")</f>
        <v>0</v>
      </c>
      <c r="G746" s="4">
        <f>IFERROR(VLOOKUP(Table1[[#This Row],[كود العامل]],العاملين!$A:$C,3,FALSE),"")</f>
        <v>0</v>
      </c>
      <c r="H746" s="5">
        <v>34</v>
      </c>
      <c r="I746" s="6" t="str">
        <f>IFERROR(VLOOKUP(Table1[[#This Row],[كود الصنف]],المنتجات!$D:$E,2,0),"")</f>
        <v/>
      </c>
      <c r="J746" s="6" t="str">
        <f>IFERROR(VLOOKUP(H746,المنتجات!$D:$G,4,0),"")</f>
        <v/>
      </c>
      <c r="K746" s="7">
        <v>27000</v>
      </c>
      <c r="L746" s="7"/>
      <c r="M746" s="8" t="e">
        <f>IF(VLOOKUP(Table1[[#This Row],[كود الصنف]],المنتجات!$D:$K,8,0)=0,"",(VLOOKUP(Table1[[#This Row],[كود الصنف]],المنتجات!$D:$K,8,0)))</f>
        <v>#N/A</v>
      </c>
      <c r="N746" s="7">
        <f>IFERROR((Table1[[#This Row],[كمية الخامات بالكيلو]]/Table1[[#This Row],[وزن القطعة]])-Table1[[#This Row],[كمية الأنتاج بالقطعة]],0)</f>
        <v>0</v>
      </c>
      <c r="O746" s="9" t="s">
        <v>51</v>
      </c>
      <c r="P746" s="26">
        <f>IFERROR(VLOOKUP(Table1[[#This Row],[كود العامل]],العاملين!$A$1:$D$100,4,0),"")</f>
        <v>0</v>
      </c>
      <c r="Q746" s="5">
        <f>IF(Table1[[#This Row],[كود العامل]]&gt;0,60,"")</f>
        <v>60</v>
      </c>
      <c r="R746" s="10"/>
      <c r="S746" s="10">
        <v>10</v>
      </c>
      <c r="T746" s="10">
        <v>10</v>
      </c>
      <c r="U746" s="10"/>
      <c r="V746" s="10">
        <f t="shared" si="11"/>
        <v>80</v>
      </c>
      <c r="W746" s="10">
        <f>IFERROR(Table1[[#This Row],[اجمالى وقت التشغيل بالدقايق]]-Table1[[#This Row],[اجمالى وقت التوقف بالدقيقة]],"0")</f>
        <v>-80</v>
      </c>
      <c r="X746" s="11">
        <f>IFERROR((Table1[[#This Row],[كمية الأنتاج بالقطعة]]*Table1[[#This Row],[الزمن المعيارى لانتاج القطعة الواحدة بالدقيقة]])/W746,0%)</f>
        <v>0</v>
      </c>
      <c r="Y746" s="12"/>
      <c r="Z746" s="4"/>
      <c r="AA746" s="13">
        <f>IFERROR(Table1[[#This Row],[كمية الأنتاج بالقطعة]]/(Table1[[#This Row],[كمية الأنتاج بالقطعة]]+Z746+Y746),"")</f>
        <v>1</v>
      </c>
      <c r="AB746" s="4"/>
      <c r="AC746" s="51"/>
    </row>
    <row r="747" spans="1:29" s="20" customFormat="1" ht="15.75" hidden="1" customHeight="1">
      <c r="A747" s="50">
        <v>43541</v>
      </c>
      <c r="B747" s="3">
        <v>5240</v>
      </c>
      <c r="C747" s="4" t="str">
        <f>IFERROR(VLOOKUP(B747,المنتجات!$A:$B,2,0),"")</f>
        <v/>
      </c>
      <c r="D747" s="4" t="str">
        <f>IFERROR(VLOOKUP(B747,المنتجات!$A:$C,3,0),"")</f>
        <v/>
      </c>
      <c r="E747" s="5">
        <v>27</v>
      </c>
      <c r="F747" s="4">
        <f>IFERROR(VLOOKUP(E747,العاملين!$A$1:$C$80,2,0),"")</f>
        <v>0</v>
      </c>
      <c r="G747" s="4">
        <f>IFERROR(VLOOKUP(Table1[[#This Row],[كود العامل]],العاملين!$A:$C,3,FALSE),"")</f>
        <v>0</v>
      </c>
      <c r="H747" s="5"/>
      <c r="I747" s="6" t="str">
        <f>IFERROR(VLOOKUP(Table1[[#This Row],[كود الصنف]],المنتجات!$D:$E,2,0),"")</f>
        <v/>
      </c>
      <c r="J747" s="6" t="str">
        <f>IFERROR(VLOOKUP(H747,المنتجات!$D:$G,4,0),"")</f>
        <v/>
      </c>
      <c r="K747" s="7">
        <v>0</v>
      </c>
      <c r="L747" s="7"/>
      <c r="M747" s="8" t="e">
        <f>IF(VLOOKUP(Table1[[#This Row],[كود الصنف]],المنتجات!$D:$K,8,0)=0,"",(VLOOKUP(Table1[[#This Row],[كود الصنف]],المنتجات!$D:$K,8,0)))</f>
        <v>#N/A</v>
      </c>
      <c r="N747" s="7">
        <f>IFERROR((Table1[[#This Row],[كمية الخامات بالكيلو]]/Table1[[#This Row],[وزن القطعة]])-Table1[[#This Row],[كمية الأنتاج بالقطعة]],0)</f>
        <v>0</v>
      </c>
      <c r="O747" s="9"/>
      <c r="P747" s="3"/>
      <c r="Q747" s="5"/>
      <c r="R747" s="10"/>
      <c r="S747" s="10"/>
      <c r="T747" s="10"/>
      <c r="U747" s="10"/>
      <c r="V747" s="10">
        <f t="shared" si="11"/>
        <v>0</v>
      </c>
      <c r="W747" s="10">
        <f>IFERROR(Table1[[#This Row],[اجمالى وقت التشغيل بالدقايق]]-Table1[[#This Row],[اجمالى وقت التوقف بالدقيقة]],"0")</f>
        <v>0</v>
      </c>
      <c r="X747" s="11">
        <f>IFERROR((Table1[[#This Row],[كمية الأنتاج بالقطعة]]*Table1[[#This Row],[الزمن المعيارى لانتاج القطعة الواحدة بالدقيقة]])/W747,0%)</f>
        <v>0</v>
      </c>
      <c r="Y747" s="12"/>
      <c r="Z747" s="4"/>
      <c r="AA747" s="13" t="str">
        <f>IFERROR(Table1[[#This Row],[كمية الأنتاج بالقطعة]]/(Table1[[#This Row],[كمية الأنتاج بالقطعة]]+Z747+Y747),"")</f>
        <v/>
      </c>
      <c r="AB747" s="4"/>
      <c r="AC747" s="51" t="s">
        <v>54</v>
      </c>
    </row>
    <row r="748" spans="1:29" s="20" customFormat="1" ht="15.75" hidden="1" customHeight="1">
      <c r="A748" s="50">
        <v>43541</v>
      </c>
      <c r="B748" s="3">
        <v>5260</v>
      </c>
      <c r="C748" s="4" t="str">
        <f>IFERROR(VLOOKUP(B748,المنتجات!$A:$B,2,0),"")</f>
        <v/>
      </c>
      <c r="D748" s="4" t="str">
        <f>IFERROR(VLOOKUP(B748,المنتجات!$A:$C,3,0),"")</f>
        <v/>
      </c>
      <c r="E748" s="5">
        <v>25</v>
      </c>
      <c r="F748" s="4">
        <f>IFERROR(VLOOKUP(E748,العاملين!$A$1:$C$80,2,0),"")</f>
        <v>0</v>
      </c>
      <c r="G748" s="4">
        <f>IFERROR(VLOOKUP(Table1[[#This Row],[كود العامل]],العاملين!$A:$C,3,FALSE),"")</f>
        <v>0</v>
      </c>
      <c r="H748" s="5">
        <v>46</v>
      </c>
      <c r="I748" s="6" t="str">
        <f>IFERROR(VLOOKUP(Table1[[#This Row],[كود الصنف]],المنتجات!$D:$E,2,0),"")</f>
        <v/>
      </c>
      <c r="J748" s="6" t="str">
        <f>IFERROR(VLOOKUP(H748,المنتجات!$D:$G,4,0),"")</f>
        <v/>
      </c>
      <c r="K748" s="7">
        <v>8800</v>
      </c>
      <c r="L748" s="7"/>
      <c r="M748" s="8" t="e">
        <f>IF(VLOOKUP(Table1[[#This Row],[كود الصنف]],المنتجات!$D:$K,8,0)=0,"",(VLOOKUP(Table1[[#This Row],[كود الصنف]],المنتجات!$D:$K,8,0)))</f>
        <v>#N/A</v>
      </c>
      <c r="N748" s="7">
        <f>IFERROR((Table1[[#This Row],[كمية الخامات بالكيلو]]/Table1[[#This Row],[وزن القطعة]])-Table1[[#This Row],[كمية الأنتاج بالقطعة]],0)</f>
        <v>0</v>
      </c>
      <c r="O748" s="9" t="s">
        <v>51</v>
      </c>
      <c r="P748" s="3">
        <v>300</v>
      </c>
      <c r="Q748" s="5">
        <v>30</v>
      </c>
      <c r="R748" s="10"/>
      <c r="S748" s="10"/>
      <c r="T748" s="10"/>
      <c r="U748" s="10"/>
      <c r="V748" s="10">
        <f t="shared" si="11"/>
        <v>30</v>
      </c>
      <c r="W748" s="10">
        <f>IFERROR(Table1[[#This Row],[اجمالى وقت التشغيل بالدقايق]]-Table1[[#This Row],[اجمالى وقت التوقف بالدقيقة]],"0")</f>
        <v>270</v>
      </c>
      <c r="X748" s="11">
        <f>IFERROR((Table1[[#This Row],[كمية الأنتاج بالقطعة]]*Table1[[#This Row],[الزمن المعيارى لانتاج القطعة الواحدة بالدقيقة]])/W748,0%)</f>
        <v>0</v>
      </c>
      <c r="Y748" s="12"/>
      <c r="Z748" s="4"/>
      <c r="AA748" s="13">
        <f>IFERROR(Table1[[#This Row],[كمية الأنتاج بالقطعة]]/(Table1[[#This Row],[كمية الأنتاج بالقطعة]]+Z748+Y748),"")</f>
        <v>1</v>
      </c>
      <c r="AB748" s="4"/>
      <c r="AC748" s="51"/>
    </row>
    <row r="749" spans="1:29" s="20" customFormat="1" ht="15.75" hidden="1" customHeight="1">
      <c r="A749" s="50">
        <v>43541</v>
      </c>
      <c r="B749" s="3">
        <v>5260</v>
      </c>
      <c r="C749" s="4" t="str">
        <f>IFERROR(VLOOKUP(B749,المنتجات!$A:$B,2,0),"")</f>
        <v/>
      </c>
      <c r="D749" s="4" t="str">
        <f>IFERROR(VLOOKUP(B749,المنتجات!$A:$C,3,0),"")</f>
        <v/>
      </c>
      <c r="E749" s="5">
        <v>38</v>
      </c>
      <c r="F749" s="4">
        <f>IFERROR(VLOOKUP(E749,العاملين!$A$1:$C$80,2,0),"")</f>
        <v>0</v>
      </c>
      <c r="G749" s="4">
        <f>IFERROR(VLOOKUP(Table1[[#This Row],[كود العامل]],العاملين!$A:$C,3,FALSE),"")</f>
        <v>0</v>
      </c>
      <c r="H749" s="5">
        <v>46</v>
      </c>
      <c r="I749" s="6" t="str">
        <f>IFERROR(VLOOKUP(Table1[[#This Row],[كود الصنف]],المنتجات!$D:$E,2,0),"")</f>
        <v/>
      </c>
      <c r="J749" s="6" t="str">
        <f>IFERROR(VLOOKUP(H749,المنتجات!$D:$G,4,0),"")</f>
        <v/>
      </c>
      <c r="K749" s="7">
        <v>8800</v>
      </c>
      <c r="L749" s="7"/>
      <c r="M749" s="8" t="e">
        <f>IF(VLOOKUP(Table1[[#This Row],[كود الصنف]],المنتجات!$D:$K,8,0)=0,"",(VLOOKUP(Table1[[#This Row],[كود الصنف]],المنتجات!$D:$K,8,0)))</f>
        <v>#N/A</v>
      </c>
      <c r="N749" s="7">
        <f>IFERROR((Table1[[#This Row],[كمية الخامات بالكيلو]]/Table1[[#This Row],[وزن القطعة]])-Table1[[#This Row],[كمية الأنتاج بالقطعة]],0)</f>
        <v>0</v>
      </c>
      <c r="O749" s="9" t="s">
        <v>51</v>
      </c>
      <c r="P749" s="26">
        <f>IFERROR(VLOOKUP(Table1[[#This Row],[كود العامل]],العاملين!$A$1:$D$100,4,0),"")</f>
        <v>0</v>
      </c>
      <c r="Q749" s="5">
        <f>IF(Table1[[#This Row],[كود العامل]]&gt;0,60,"")</f>
        <v>60</v>
      </c>
      <c r="R749" s="10"/>
      <c r="S749" s="10"/>
      <c r="T749" s="10"/>
      <c r="U749" s="10"/>
      <c r="V749" s="10">
        <f t="shared" si="11"/>
        <v>60</v>
      </c>
      <c r="W749" s="10">
        <f>IFERROR(Table1[[#This Row],[اجمالى وقت التشغيل بالدقايق]]-Table1[[#This Row],[اجمالى وقت التوقف بالدقيقة]],"0")</f>
        <v>-60</v>
      </c>
      <c r="X749" s="11">
        <f>IFERROR((Table1[[#This Row],[كمية الأنتاج بالقطعة]]*Table1[[#This Row],[الزمن المعيارى لانتاج القطعة الواحدة بالدقيقة]])/W749,0%)</f>
        <v>0</v>
      </c>
      <c r="Y749" s="12"/>
      <c r="Z749" s="4"/>
      <c r="AA749" s="13">
        <f>IFERROR(Table1[[#This Row],[كمية الأنتاج بالقطعة]]/(Table1[[#This Row],[كمية الأنتاج بالقطعة]]+Z749+Y749),"")</f>
        <v>1</v>
      </c>
      <c r="AB749" s="4"/>
      <c r="AC749" s="51"/>
    </row>
    <row r="750" spans="1:29" s="20" customFormat="1" ht="15.75" hidden="1" customHeight="1">
      <c r="A750" s="50">
        <v>43541</v>
      </c>
      <c r="B750" s="3">
        <v>5261</v>
      </c>
      <c r="C750" s="4" t="str">
        <f>IFERROR(VLOOKUP(B750,المنتجات!$A:$B,2,0),"")</f>
        <v/>
      </c>
      <c r="D750" s="4" t="str">
        <f>IFERROR(VLOOKUP(B750,المنتجات!$A:$C,3,0),"")</f>
        <v/>
      </c>
      <c r="E750" s="5">
        <v>33</v>
      </c>
      <c r="F750" s="4">
        <f>IFERROR(VLOOKUP(E750,العاملين!$A$1:$C$80,2,0),"")</f>
        <v>0</v>
      </c>
      <c r="G750" s="4">
        <f>IFERROR(VLOOKUP(Table1[[#This Row],[كود العامل]],العاملين!$A:$C,3,FALSE),"")</f>
        <v>0</v>
      </c>
      <c r="H750" s="5">
        <v>41</v>
      </c>
      <c r="I750" s="6" t="str">
        <f>IFERROR(VLOOKUP(Table1[[#This Row],[كود الصنف]],المنتجات!$D:$E,2,0),"")</f>
        <v/>
      </c>
      <c r="J750" s="6" t="str">
        <f>IFERROR(VLOOKUP(H750,المنتجات!$D:$G,4,0),"")</f>
        <v/>
      </c>
      <c r="K750" s="7">
        <v>4000</v>
      </c>
      <c r="L750" s="7"/>
      <c r="M750" s="8" t="e">
        <f>IF(VLOOKUP(Table1[[#This Row],[كود الصنف]],المنتجات!$D:$K,8,0)=0,"",(VLOOKUP(Table1[[#This Row],[كود الصنف]],المنتجات!$D:$K,8,0)))</f>
        <v>#N/A</v>
      </c>
      <c r="N750" s="7">
        <f>IFERROR((Table1[[#This Row],[كمية الخامات بالكيلو]]/Table1[[#This Row],[وزن القطعة]])-Table1[[#This Row],[كمية الأنتاج بالقطعة]],0)</f>
        <v>0</v>
      </c>
      <c r="O750" s="9" t="s">
        <v>51</v>
      </c>
      <c r="P750" s="26">
        <f>IFERROR(VLOOKUP(Table1[[#This Row],[كود العامل]],العاملين!$A$1:$D$100,4,0),"")</f>
        <v>0</v>
      </c>
      <c r="Q750" s="5">
        <f>IF(Table1[[#This Row],[كود العامل]]&gt;0,60,"")</f>
        <v>60</v>
      </c>
      <c r="R750" s="10"/>
      <c r="S750" s="10"/>
      <c r="T750" s="10"/>
      <c r="U750" s="10"/>
      <c r="V750" s="10">
        <f t="shared" si="11"/>
        <v>60</v>
      </c>
      <c r="W750" s="10">
        <f>IFERROR(Table1[[#This Row],[اجمالى وقت التشغيل بالدقايق]]-Table1[[#This Row],[اجمالى وقت التوقف بالدقيقة]],"0")</f>
        <v>-60</v>
      </c>
      <c r="X750" s="11">
        <f>IFERROR((Table1[[#This Row],[كمية الأنتاج بالقطعة]]*Table1[[#This Row],[الزمن المعيارى لانتاج القطعة الواحدة بالدقيقة]])/W750,0%)</f>
        <v>0</v>
      </c>
      <c r="Y750" s="12"/>
      <c r="Z750" s="4"/>
      <c r="AA750" s="13">
        <f>IFERROR(Table1[[#This Row],[كمية الأنتاج بالقطعة]]/(Table1[[#This Row],[كمية الأنتاج بالقطعة]]+Z750+Y750),"")</f>
        <v>1</v>
      </c>
      <c r="AB750" s="4"/>
      <c r="AC750" s="51"/>
    </row>
    <row r="751" spans="1:29" s="20" customFormat="1" ht="15.75" hidden="1" customHeight="1">
      <c r="A751" s="50">
        <v>43541</v>
      </c>
      <c r="B751" s="3">
        <v>5261</v>
      </c>
      <c r="C751" s="4" t="str">
        <f>IFERROR(VLOOKUP(B751,المنتجات!$A:$B,2,0),"")</f>
        <v/>
      </c>
      <c r="D751" s="4" t="str">
        <f>IFERROR(VLOOKUP(B751,المنتجات!$A:$C,3,0),"")</f>
        <v/>
      </c>
      <c r="E751" s="5">
        <v>19</v>
      </c>
      <c r="F751" s="4">
        <f>IFERROR(VLOOKUP(E751,العاملين!$A$1:$C$80,2,0),"")</f>
        <v>0</v>
      </c>
      <c r="G751" s="4">
        <f>IFERROR(VLOOKUP(Table1[[#This Row],[كود العامل]],العاملين!$A:$C,3,FALSE),"")</f>
        <v>0</v>
      </c>
      <c r="H751" s="5">
        <v>41</v>
      </c>
      <c r="I751" s="6" t="str">
        <f>IFERROR(VLOOKUP(Table1[[#This Row],[كود الصنف]],المنتجات!$D:$E,2,0),"")</f>
        <v/>
      </c>
      <c r="J751" s="6" t="str">
        <f>IFERROR(VLOOKUP(H751,المنتجات!$D:$G,4,0),"")</f>
        <v/>
      </c>
      <c r="K751" s="7">
        <v>4000</v>
      </c>
      <c r="L751" s="7"/>
      <c r="M751" s="8" t="e">
        <f>IF(VLOOKUP(Table1[[#This Row],[كود الصنف]],المنتجات!$D:$K,8,0)=0,"",(VLOOKUP(Table1[[#This Row],[كود الصنف]],المنتجات!$D:$K,8,0)))</f>
        <v>#N/A</v>
      </c>
      <c r="N751" s="7">
        <f>IFERROR((Table1[[#This Row],[كمية الخامات بالكيلو]]/Table1[[#This Row],[وزن القطعة]])-Table1[[#This Row],[كمية الأنتاج بالقطعة]],0)</f>
        <v>0</v>
      </c>
      <c r="O751" s="9" t="s">
        <v>51</v>
      </c>
      <c r="P751" s="26">
        <f>IFERROR(VLOOKUP(Table1[[#This Row],[كود العامل]],العاملين!$A$1:$D$100,4,0),"")</f>
        <v>0</v>
      </c>
      <c r="Q751" s="5">
        <f>IF(Table1[[#This Row],[كود العامل]]&gt;0,60,"")</f>
        <v>60</v>
      </c>
      <c r="R751" s="10"/>
      <c r="S751" s="10"/>
      <c r="T751" s="10"/>
      <c r="U751" s="10"/>
      <c r="V751" s="10">
        <f t="shared" si="11"/>
        <v>60</v>
      </c>
      <c r="W751" s="10">
        <f>IFERROR(Table1[[#This Row],[اجمالى وقت التشغيل بالدقايق]]-Table1[[#This Row],[اجمالى وقت التوقف بالدقيقة]],"0")</f>
        <v>-60</v>
      </c>
      <c r="X751" s="11">
        <f>IFERROR((Table1[[#This Row],[كمية الأنتاج بالقطعة]]*Table1[[#This Row],[الزمن المعيارى لانتاج القطعة الواحدة بالدقيقة]])/W751,0%)</f>
        <v>0</v>
      </c>
      <c r="Y751" s="12"/>
      <c r="Z751" s="4"/>
      <c r="AA751" s="13">
        <f>IFERROR(Table1[[#This Row],[كمية الأنتاج بالقطعة]]/(Table1[[#This Row],[كمية الأنتاج بالقطعة]]+Z751+Y751),"")</f>
        <v>1</v>
      </c>
      <c r="AB751" s="4"/>
      <c r="AC751" s="51"/>
    </row>
    <row r="752" spans="1:29" s="20" customFormat="1" ht="15.75" customHeight="1">
      <c r="A752" s="50">
        <v>43541</v>
      </c>
      <c r="B752" s="3">
        <v>5270</v>
      </c>
      <c r="C752" s="4" t="str">
        <f>IFERROR(VLOOKUP(B752,المنتجات!$A:$B,2,0),"")</f>
        <v/>
      </c>
      <c r="D752" s="4" t="str">
        <f>IFERROR(VLOOKUP(B752,المنتجات!$A:$C,3,0),"")</f>
        <v/>
      </c>
      <c r="E752" s="5">
        <v>30</v>
      </c>
      <c r="F752" s="4">
        <f>IFERROR(VLOOKUP(E752,العاملين!$A$1:$C$80,2,0),"")</f>
        <v>0</v>
      </c>
      <c r="G752" s="4">
        <f>IFERROR(VLOOKUP(Table1[[#This Row],[كود العامل]],العاملين!$A:$C,3,FALSE),"")</f>
        <v>0</v>
      </c>
      <c r="H752" s="5">
        <v>53</v>
      </c>
      <c r="I752" s="6" t="str">
        <f>IFERROR(VLOOKUP(Table1[[#This Row],[كود الصنف]],المنتجات!$D:$E,2,0),"")</f>
        <v/>
      </c>
      <c r="J752" s="6" t="str">
        <f>IFERROR(VLOOKUP(H752,المنتجات!$D:$G,4,0),"")</f>
        <v/>
      </c>
      <c r="K752" s="7">
        <v>111</v>
      </c>
      <c r="L752" s="7"/>
      <c r="M752" s="8" t="e">
        <f>IF(VLOOKUP(Table1[[#This Row],[كود الصنف]],المنتجات!$D:$K,8,0)=0,"",(VLOOKUP(Table1[[#This Row],[كود الصنف]],المنتجات!$D:$K,8,0)))</f>
        <v>#N/A</v>
      </c>
      <c r="N752" s="7">
        <f>IFERROR((Table1[[#This Row],[كمية الخامات بالكيلو]]/Table1[[#This Row],[وزن القطعة]])-Table1[[#This Row],[كمية الأنتاج بالقطعة]],0)</f>
        <v>0</v>
      </c>
      <c r="O752" s="9" t="s">
        <v>51</v>
      </c>
      <c r="P752" s="3">
        <v>300</v>
      </c>
      <c r="Q752" s="5">
        <v>30</v>
      </c>
      <c r="R752" s="10"/>
      <c r="S752" s="10"/>
      <c r="T752" s="10"/>
      <c r="U752" s="10"/>
      <c r="V752" s="10">
        <f t="shared" si="11"/>
        <v>30</v>
      </c>
      <c r="W752" s="10">
        <f>IFERROR(Table1[[#This Row],[اجمالى وقت التشغيل بالدقايق]]-Table1[[#This Row],[اجمالى وقت التوقف بالدقيقة]],"0")</f>
        <v>270</v>
      </c>
      <c r="X752" s="11">
        <f>IFERROR((Table1[[#This Row],[كمية الأنتاج بالقطعة]]*Table1[[#This Row],[الزمن المعيارى لانتاج القطعة الواحدة بالدقيقة]])/W752,0%)</f>
        <v>0</v>
      </c>
      <c r="Y752" s="12"/>
      <c r="Z752" s="4"/>
      <c r="AA752" s="13">
        <f>IFERROR(Table1[[#This Row],[كمية الأنتاج بالقطعة]]/(Table1[[#This Row],[كمية الأنتاج بالقطعة]]+Z752+Y752),"")</f>
        <v>1</v>
      </c>
      <c r="AB752" s="4"/>
      <c r="AC752" s="51"/>
    </row>
    <row r="753" spans="1:29" s="20" customFormat="1" ht="15.75" customHeight="1">
      <c r="A753" s="50">
        <v>43541</v>
      </c>
      <c r="B753" s="3">
        <v>5270</v>
      </c>
      <c r="C753" s="4" t="str">
        <f>IFERROR(VLOOKUP(B753,المنتجات!$A:$B,2,0),"")</f>
        <v/>
      </c>
      <c r="D753" s="4" t="str">
        <f>IFERROR(VLOOKUP(B753,المنتجات!$A:$C,3,0),"")</f>
        <v/>
      </c>
      <c r="E753" s="5">
        <v>30</v>
      </c>
      <c r="F753" s="4">
        <f>IFERROR(VLOOKUP(E753,العاملين!$A$1:$C$80,2,0),"")</f>
        <v>0</v>
      </c>
      <c r="G753" s="4">
        <f>IFERROR(VLOOKUP(Table1[[#This Row],[كود العامل]],العاملين!$A:$C,3,FALSE),"")</f>
        <v>0</v>
      </c>
      <c r="H753" s="5">
        <v>52</v>
      </c>
      <c r="I753" s="6" t="str">
        <f>IFERROR(VLOOKUP(Table1[[#This Row],[كود الصنف]],المنتجات!$D:$E,2,0),"")</f>
        <v/>
      </c>
      <c r="J753" s="6" t="str">
        <f>IFERROR(VLOOKUP(H753,المنتجات!$D:$G,4,0),"")</f>
        <v/>
      </c>
      <c r="K753" s="7">
        <v>43</v>
      </c>
      <c r="L753" s="7"/>
      <c r="M753" s="8" t="e">
        <f>IF(VLOOKUP(Table1[[#This Row],[كود الصنف]],المنتجات!$D:$K,8,0)=0,"",(VLOOKUP(Table1[[#This Row],[كود الصنف]],المنتجات!$D:$K,8,0)))</f>
        <v>#N/A</v>
      </c>
      <c r="N753" s="7">
        <f>IFERROR((Table1[[#This Row],[كمية الخامات بالكيلو]]/Table1[[#This Row],[وزن القطعة]])-Table1[[#This Row],[كمية الأنتاج بالقطعة]],0)</f>
        <v>0</v>
      </c>
      <c r="O753" s="9" t="s">
        <v>51</v>
      </c>
      <c r="P753" s="3">
        <v>300</v>
      </c>
      <c r="Q753" s="5">
        <v>30</v>
      </c>
      <c r="R753" s="10"/>
      <c r="S753" s="10">
        <v>5</v>
      </c>
      <c r="T753" s="10">
        <v>10</v>
      </c>
      <c r="U753" s="10"/>
      <c r="V753" s="10">
        <f t="shared" si="11"/>
        <v>45</v>
      </c>
      <c r="W753" s="10">
        <f>IFERROR(Table1[[#This Row],[اجمالى وقت التشغيل بالدقايق]]-Table1[[#This Row],[اجمالى وقت التوقف بالدقيقة]],"0")</f>
        <v>255</v>
      </c>
      <c r="X753" s="11">
        <f>IFERROR((Table1[[#This Row],[كمية الأنتاج بالقطعة]]*Table1[[#This Row],[الزمن المعيارى لانتاج القطعة الواحدة بالدقيقة]])/W753,0%)</f>
        <v>0</v>
      </c>
      <c r="Y753" s="12"/>
      <c r="Z753" s="4"/>
      <c r="AA753" s="13">
        <f>IFERROR(Table1[[#This Row],[كمية الأنتاج بالقطعة]]/(Table1[[#This Row],[كمية الأنتاج بالقطعة]]+Z753+Y753),"")</f>
        <v>1</v>
      </c>
      <c r="AB753" s="4"/>
      <c r="AC753" s="51"/>
    </row>
    <row r="754" spans="1:29" s="20" customFormat="1" ht="15.75" hidden="1" customHeight="1">
      <c r="A754" s="50">
        <v>43541</v>
      </c>
      <c r="B754" s="3">
        <v>5271</v>
      </c>
      <c r="C754" s="4" t="str">
        <f>IFERROR(VLOOKUP(B754,المنتجات!$A:$B,2,0),"")</f>
        <v/>
      </c>
      <c r="D754" s="4" t="str">
        <f>IFERROR(VLOOKUP(B754,المنتجات!$A:$C,3,0),"")</f>
        <v/>
      </c>
      <c r="E754" s="5">
        <v>25</v>
      </c>
      <c r="F754" s="4">
        <f>IFERROR(VLOOKUP(E754,العاملين!$A$1:$C$80,2,0),"")</f>
        <v>0</v>
      </c>
      <c r="G754" s="4">
        <f>IFERROR(VLOOKUP(Table1[[#This Row],[كود العامل]],العاملين!$A:$C,3,FALSE),"")</f>
        <v>0</v>
      </c>
      <c r="H754" s="5">
        <v>55</v>
      </c>
      <c r="I754" s="6" t="str">
        <f>IFERROR(VLOOKUP(Table1[[#This Row],[كود الصنف]],المنتجات!$D:$E,2,0),"")</f>
        <v/>
      </c>
      <c r="J754" s="6" t="str">
        <f>IFERROR(VLOOKUP(H754,المنتجات!$D:$G,4,0),"")</f>
        <v/>
      </c>
      <c r="K754" s="7">
        <v>67</v>
      </c>
      <c r="L754" s="7"/>
      <c r="M754" s="8" t="e">
        <f>IF(VLOOKUP(Table1[[#This Row],[كود الصنف]],المنتجات!$D:$K,8,0)=0,"",(VLOOKUP(Table1[[#This Row],[كود الصنف]],المنتجات!$D:$K,8,0)))</f>
        <v>#N/A</v>
      </c>
      <c r="N754" s="7">
        <f>IFERROR((Table1[[#This Row],[كمية الخامات بالكيلو]]/Table1[[#This Row],[وزن القطعة]])-Table1[[#This Row],[كمية الأنتاج بالقطعة]],0)</f>
        <v>0</v>
      </c>
      <c r="O754" s="9" t="s">
        <v>51</v>
      </c>
      <c r="P754" s="3">
        <v>300</v>
      </c>
      <c r="Q754" s="5">
        <v>30</v>
      </c>
      <c r="R754" s="10"/>
      <c r="S754" s="10">
        <v>10</v>
      </c>
      <c r="T754" s="10"/>
      <c r="U754" s="10"/>
      <c r="V754" s="10">
        <f t="shared" si="11"/>
        <v>40</v>
      </c>
      <c r="W754" s="10">
        <f>IFERROR(Table1[[#This Row],[اجمالى وقت التشغيل بالدقايق]]-Table1[[#This Row],[اجمالى وقت التوقف بالدقيقة]],"0")</f>
        <v>260</v>
      </c>
      <c r="X754" s="11">
        <f>IFERROR((Table1[[#This Row],[كمية الأنتاج بالقطعة]]*Table1[[#This Row],[الزمن المعيارى لانتاج القطعة الواحدة بالدقيقة]])/W754,0%)</f>
        <v>0</v>
      </c>
      <c r="Y754" s="12"/>
      <c r="Z754" s="4"/>
      <c r="AA754" s="13">
        <f>IFERROR(Table1[[#This Row],[كمية الأنتاج بالقطعة]]/(Table1[[#This Row],[كمية الأنتاج بالقطعة]]+Z754+Y754),"")</f>
        <v>1</v>
      </c>
      <c r="AB754" s="4"/>
      <c r="AC754" s="51"/>
    </row>
    <row r="755" spans="1:29" s="20" customFormat="1" ht="15.75" hidden="1" customHeight="1">
      <c r="A755" s="50">
        <v>43541</v>
      </c>
      <c r="B755" s="3">
        <v>5280</v>
      </c>
      <c r="C755" s="4" t="str">
        <f>IFERROR(VLOOKUP(B755,المنتجات!$A:$B,2,0),"")</f>
        <v/>
      </c>
      <c r="D755" s="4" t="str">
        <f>IFERROR(VLOOKUP(B755,المنتجات!$A:$C,3,0),"")</f>
        <v/>
      </c>
      <c r="E755" s="5">
        <v>22</v>
      </c>
      <c r="F755" s="4">
        <f>IFERROR(VLOOKUP(E755,العاملين!$A$1:$C$80,2,0),"")</f>
        <v>0</v>
      </c>
      <c r="G755" s="4">
        <f>IFERROR(VLOOKUP(Table1[[#This Row],[كود العامل]],العاملين!$A:$C,3,FALSE),"")</f>
        <v>0</v>
      </c>
      <c r="H755" s="5">
        <v>63</v>
      </c>
      <c r="I755" s="6" t="str">
        <f>IFERROR(VLOOKUP(Table1[[#This Row],[كود الصنف]],المنتجات!$D:$E,2,0),"")</f>
        <v/>
      </c>
      <c r="J755" s="6" t="str">
        <f>IFERROR(VLOOKUP(H755,المنتجات!$D:$G,4,0),"")</f>
        <v/>
      </c>
      <c r="K755" s="7">
        <v>400</v>
      </c>
      <c r="L755" s="7"/>
      <c r="M755" s="8" t="e">
        <f>IF(VLOOKUP(Table1[[#This Row],[كود الصنف]],المنتجات!$D:$K,8,0)=0,"",(VLOOKUP(Table1[[#This Row],[كود الصنف]],المنتجات!$D:$K,8,0)))</f>
        <v>#N/A</v>
      </c>
      <c r="N755" s="7">
        <f>IFERROR((Table1[[#This Row],[كمية الخامات بالكيلو]]/Table1[[#This Row],[وزن القطعة]])-Table1[[#This Row],[كمية الأنتاج بالقطعة]],0)</f>
        <v>0</v>
      </c>
      <c r="O755" s="9" t="s">
        <v>51</v>
      </c>
      <c r="P755" s="3">
        <v>300</v>
      </c>
      <c r="Q755" s="5">
        <v>30</v>
      </c>
      <c r="R755" s="10"/>
      <c r="S755" s="10">
        <v>10</v>
      </c>
      <c r="T755" s="10">
        <v>10</v>
      </c>
      <c r="U755" s="10"/>
      <c r="V755" s="10">
        <f t="shared" si="11"/>
        <v>50</v>
      </c>
      <c r="W755" s="10">
        <f>IFERROR(Table1[[#This Row],[اجمالى وقت التشغيل بالدقايق]]-Table1[[#This Row],[اجمالى وقت التوقف بالدقيقة]],"0")</f>
        <v>250</v>
      </c>
      <c r="X755" s="11">
        <f>IFERROR((Table1[[#This Row],[كمية الأنتاج بالقطعة]]*Table1[[#This Row],[الزمن المعيارى لانتاج القطعة الواحدة بالدقيقة]])/W755,0%)</f>
        <v>0</v>
      </c>
      <c r="Y755" s="12"/>
      <c r="Z755" s="4"/>
      <c r="AA755" s="13">
        <f>IFERROR(Table1[[#This Row],[كمية الأنتاج بالقطعة]]/(Table1[[#This Row],[كمية الأنتاج بالقطعة]]+Z755+Y755),"")</f>
        <v>1</v>
      </c>
      <c r="AB755" s="4"/>
      <c r="AC755" s="51"/>
    </row>
    <row r="756" spans="1:29" s="20" customFormat="1" ht="15.75" hidden="1" customHeight="1">
      <c r="A756" s="50">
        <v>43541</v>
      </c>
      <c r="B756" s="3">
        <v>5290</v>
      </c>
      <c r="C756" s="4" t="str">
        <f>IFERROR(VLOOKUP(B756,المنتجات!$A:$B,2,0),"")</f>
        <v/>
      </c>
      <c r="D756" s="4" t="str">
        <f>IFERROR(VLOOKUP(B756,المنتجات!$A:$C,3,0),"")</f>
        <v/>
      </c>
      <c r="E756" s="5">
        <v>20</v>
      </c>
      <c r="F756" s="4">
        <f>IFERROR(VLOOKUP(E756,العاملين!$A$1:$C$80,2,0),"")</f>
        <v>0</v>
      </c>
      <c r="G756" s="4">
        <f>IFERROR(VLOOKUP(Table1[[#This Row],[كود العامل]],العاملين!$A:$C,3,FALSE),"")</f>
        <v>0</v>
      </c>
      <c r="H756" s="5">
        <v>60</v>
      </c>
      <c r="I756" s="6" t="str">
        <f>IFERROR(VLOOKUP(Table1[[#This Row],[كود الصنف]],المنتجات!$D:$E,2,0),"")</f>
        <v/>
      </c>
      <c r="J756" s="6" t="str">
        <f>IFERROR(VLOOKUP(H756,المنتجات!$D:$G,4,0),"")</f>
        <v/>
      </c>
      <c r="K756" s="7">
        <v>2304</v>
      </c>
      <c r="L756" s="7"/>
      <c r="M756" s="8" t="e">
        <f>IF(VLOOKUP(Table1[[#This Row],[كود الصنف]],المنتجات!$D:$K,8,0)=0,"",(VLOOKUP(Table1[[#This Row],[كود الصنف]],المنتجات!$D:$K,8,0)))</f>
        <v>#N/A</v>
      </c>
      <c r="N756" s="7">
        <f>IFERROR((Table1[[#This Row],[كمية الخامات بالكيلو]]/Table1[[#This Row],[وزن القطعة]])-Table1[[#This Row],[كمية الأنتاج بالقطعة]],0)</f>
        <v>0</v>
      </c>
      <c r="O756" s="9" t="s">
        <v>51</v>
      </c>
      <c r="P756" s="26">
        <f>IFERROR(VLOOKUP(Table1[[#This Row],[كود العامل]],العاملين!$A$1:$D$100,4,0),"")</f>
        <v>0</v>
      </c>
      <c r="Q756" s="5">
        <f>IF(Table1[[#This Row],[كود العامل]]&gt;0,60,"")</f>
        <v>60</v>
      </c>
      <c r="R756" s="10"/>
      <c r="S756" s="10"/>
      <c r="T756" s="10"/>
      <c r="U756" s="10"/>
      <c r="V756" s="10">
        <f t="shared" si="11"/>
        <v>60</v>
      </c>
      <c r="W756" s="10">
        <f>IFERROR(Table1[[#This Row],[اجمالى وقت التشغيل بالدقايق]]-Table1[[#This Row],[اجمالى وقت التوقف بالدقيقة]],"0")</f>
        <v>-60</v>
      </c>
      <c r="X756" s="11">
        <f>IFERROR((Table1[[#This Row],[كمية الأنتاج بالقطعة]]*Table1[[#This Row],[الزمن المعيارى لانتاج القطعة الواحدة بالدقيقة]])/W756,0%)</f>
        <v>0</v>
      </c>
      <c r="Y756" s="12"/>
      <c r="Z756" s="4"/>
      <c r="AA756" s="13">
        <f>IFERROR(Table1[[#This Row],[كمية الأنتاج بالقطعة]]/(Table1[[#This Row],[كمية الأنتاج بالقطعة]]+Z756+Y756),"")</f>
        <v>1</v>
      </c>
      <c r="AB756" s="4"/>
      <c r="AC756" s="51"/>
    </row>
    <row r="757" spans="1:29" s="20" customFormat="1" ht="15.75" hidden="1" customHeight="1">
      <c r="A757" s="50">
        <v>43541</v>
      </c>
      <c r="B757" s="3">
        <v>5291</v>
      </c>
      <c r="C757" s="4" t="str">
        <f>IFERROR(VLOOKUP(B757,المنتجات!$A:$B,2,0),"")</f>
        <v/>
      </c>
      <c r="D757" s="4" t="str">
        <f>IFERROR(VLOOKUP(B757,المنتجات!$A:$C,3,0),"")</f>
        <v/>
      </c>
      <c r="E757" s="5">
        <v>28</v>
      </c>
      <c r="F757" s="4">
        <f>IFERROR(VLOOKUP(E757,العاملين!$A$1:$C$80,2,0),"")</f>
        <v>0</v>
      </c>
      <c r="G757" s="4">
        <f>IFERROR(VLOOKUP(Table1[[#This Row],[كود العامل]],العاملين!$A:$C,3,FALSE),"")</f>
        <v>0</v>
      </c>
      <c r="H757" s="5">
        <v>62</v>
      </c>
      <c r="I757" s="6" t="str">
        <f>IFERROR(VLOOKUP(Table1[[#This Row],[كود الصنف]],المنتجات!$D:$E,2,0),"")</f>
        <v/>
      </c>
      <c r="J757" s="6" t="str">
        <f>IFERROR(VLOOKUP(H757,المنتجات!$D:$G,4,0),"")</f>
        <v/>
      </c>
      <c r="K757" s="7">
        <v>1300</v>
      </c>
      <c r="L757" s="7"/>
      <c r="M757" s="8" t="e">
        <f>IF(VLOOKUP(Table1[[#This Row],[كود الصنف]],المنتجات!$D:$K,8,0)=0,"",(VLOOKUP(Table1[[#This Row],[كود الصنف]],المنتجات!$D:$K,8,0)))</f>
        <v>#N/A</v>
      </c>
      <c r="N757" s="7">
        <f>IFERROR((Table1[[#This Row],[كمية الخامات بالكيلو]]/Table1[[#This Row],[وزن القطعة]])-Table1[[#This Row],[كمية الأنتاج بالقطعة]],0)</f>
        <v>0</v>
      </c>
      <c r="O757" s="9" t="s">
        <v>51</v>
      </c>
      <c r="P757" s="26">
        <f>IFERROR(VLOOKUP(Table1[[#This Row],[كود العامل]],العاملين!$A$1:$D$100,4,0),"")</f>
        <v>0</v>
      </c>
      <c r="Q757" s="5">
        <f>IF(Table1[[#This Row],[كود العامل]]&gt;0,60,"")</f>
        <v>60</v>
      </c>
      <c r="R757" s="10"/>
      <c r="S757" s="10"/>
      <c r="T757" s="10"/>
      <c r="U757" s="10"/>
      <c r="V757" s="10">
        <f t="shared" si="11"/>
        <v>60</v>
      </c>
      <c r="W757" s="10">
        <f>IFERROR(Table1[[#This Row],[اجمالى وقت التشغيل بالدقايق]]-Table1[[#This Row],[اجمالى وقت التوقف بالدقيقة]],"0")</f>
        <v>-60</v>
      </c>
      <c r="X757" s="11">
        <f>IFERROR((Table1[[#This Row],[كمية الأنتاج بالقطعة]]*Table1[[#This Row],[الزمن المعيارى لانتاج القطعة الواحدة بالدقيقة]])/W757,0%)</f>
        <v>0</v>
      </c>
      <c r="Y757" s="12"/>
      <c r="Z757" s="4"/>
      <c r="AA757" s="13">
        <f>IFERROR(Table1[[#This Row],[كمية الأنتاج بالقطعة]]/(Table1[[#This Row],[كمية الأنتاج بالقطعة]]+Z757+Y757),"")</f>
        <v>1</v>
      </c>
      <c r="AB757" s="4"/>
      <c r="AC757" s="51"/>
    </row>
    <row r="758" spans="1:29" s="20" customFormat="1" ht="15.75" hidden="1" customHeight="1">
      <c r="A758" s="50">
        <v>43541</v>
      </c>
      <c r="B758" s="3">
        <v>5300</v>
      </c>
      <c r="C758" s="4" t="str">
        <f>IFERROR(VLOOKUP(B758,المنتجات!$A:$B,2,0),"")</f>
        <v/>
      </c>
      <c r="D758" s="4" t="str">
        <f>IFERROR(VLOOKUP(B758,المنتجات!$A:$C,3,0),"")</f>
        <v/>
      </c>
      <c r="E758" s="5">
        <v>36</v>
      </c>
      <c r="F758" s="4">
        <f>IFERROR(VLOOKUP(E758,العاملين!$A$1:$C$80,2,0),"")</f>
        <v>0</v>
      </c>
      <c r="G758" s="4">
        <f>IFERROR(VLOOKUP(Table1[[#This Row],[كود العامل]],العاملين!$A:$C,3,FALSE),"")</f>
        <v>0</v>
      </c>
      <c r="H758" s="5">
        <v>62</v>
      </c>
      <c r="I758" s="6" t="str">
        <f>IFERROR(VLOOKUP(Table1[[#This Row],[كود الصنف]],المنتجات!$D:$E,2,0),"")</f>
        <v/>
      </c>
      <c r="J758" s="6" t="str">
        <f>IFERROR(VLOOKUP(H758,المنتجات!$D:$G,4,0),"")</f>
        <v/>
      </c>
      <c r="K758" s="7">
        <v>1300</v>
      </c>
      <c r="L758" s="7"/>
      <c r="M758" s="8" t="e">
        <f>IF(VLOOKUP(Table1[[#This Row],[كود الصنف]],المنتجات!$D:$K,8,0)=0,"",(VLOOKUP(Table1[[#This Row],[كود الصنف]],المنتجات!$D:$K,8,0)))</f>
        <v>#N/A</v>
      </c>
      <c r="N758" s="7">
        <f>IFERROR((Table1[[#This Row],[كمية الخامات بالكيلو]]/Table1[[#This Row],[وزن القطعة]])-Table1[[#This Row],[كمية الأنتاج بالقطعة]],0)</f>
        <v>0</v>
      </c>
      <c r="O758" s="9" t="s">
        <v>51</v>
      </c>
      <c r="P758" s="26">
        <f>IFERROR(VLOOKUP(Table1[[#This Row],[كود العامل]],العاملين!$A$1:$D$100,4,0),"")</f>
        <v>0</v>
      </c>
      <c r="Q758" s="5">
        <f>IF(Table1[[#This Row],[كود العامل]]&gt;0,60,"")</f>
        <v>60</v>
      </c>
      <c r="R758" s="10"/>
      <c r="S758" s="10"/>
      <c r="T758" s="10"/>
      <c r="U758" s="10"/>
      <c r="V758" s="10">
        <f t="shared" si="11"/>
        <v>60</v>
      </c>
      <c r="W758" s="10">
        <f>IFERROR(Table1[[#This Row],[اجمالى وقت التشغيل بالدقايق]]-Table1[[#This Row],[اجمالى وقت التوقف بالدقيقة]],"0")</f>
        <v>-60</v>
      </c>
      <c r="X758" s="11">
        <f>IFERROR((Table1[[#This Row],[كمية الأنتاج بالقطعة]]*Table1[[#This Row],[الزمن المعيارى لانتاج القطعة الواحدة بالدقيقة]])/W758,0%)</f>
        <v>0</v>
      </c>
      <c r="Y758" s="12"/>
      <c r="Z758" s="4"/>
      <c r="AA758" s="13">
        <f>IFERROR(Table1[[#This Row],[كمية الأنتاج بالقطعة]]/(Table1[[#This Row],[كمية الأنتاج بالقطعة]]+Z758+Y758),"")</f>
        <v>1</v>
      </c>
      <c r="AB758" s="4"/>
      <c r="AC758" s="51"/>
    </row>
    <row r="759" spans="1:29" s="20" customFormat="1" ht="15.75" hidden="1" customHeight="1">
      <c r="A759" s="50">
        <v>43541</v>
      </c>
      <c r="B759" s="3">
        <v>5301</v>
      </c>
      <c r="C759" s="4" t="str">
        <f>IFERROR(VLOOKUP(B759,المنتجات!$A:$B,2,0),"")</f>
        <v/>
      </c>
      <c r="D759" s="4" t="str">
        <f>IFERROR(VLOOKUP(B759,المنتجات!$A:$C,3,0),"")</f>
        <v/>
      </c>
      <c r="E759" s="5">
        <v>32</v>
      </c>
      <c r="F759" s="4">
        <f>IFERROR(VLOOKUP(E759,العاملين!$A$1:$C$80,2,0),"")</f>
        <v>0</v>
      </c>
      <c r="G759" s="4">
        <f>IFERROR(VLOOKUP(Table1[[#This Row],[كود العامل]],العاملين!$A:$C,3,FALSE),"")</f>
        <v>0</v>
      </c>
      <c r="H759" s="5">
        <v>61</v>
      </c>
      <c r="I759" s="6" t="str">
        <f>IFERROR(VLOOKUP(Table1[[#This Row],[كود الصنف]],المنتجات!$D:$E,2,0),"")</f>
        <v/>
      </c>
      <c r="J759" s="6" t="str">
        <f>IFERROR(VLOOKUP(H759,المنتجات!$D:$G,4,0),"")</f>
        <v/>
      </c>
      <c r="K759" s="7">
        <v>2000</v>
      </c>
      <c r="L759" s="7"/>
      <c r="M759" s="8" t="e">
        <f>IF(VLOOKUP(Table1[[#This Row],[كود الصنف]],المنتجات!$D:$K,8,0)=0,"",(VLOOKUP(Table1[[#This Row],[كود الصنف]],المنتجات!$D:$K,8,0)))</f>
        <v>#N/A</v>
      </c>
      <c r="N759" s="7">
        <f>IFERROR((Table1[[#This Row],[كمية الخامات بالكيلو]]/Table1[[#This Row],[وزن القطعة]])-Table1[[#This Row],[كمية الأنتاج بالقطعة]],0)</f>
        <v>0</v>
      </c>
      <c r="O759" s="9" t="s">
        <v>51</v>
      </c>
      <c r="P759" s="26">
        <f>IFERROR(VLOOKUP(Table1[[#This Row],[كود العامل]],العاملين!$A$1:$D$100,4,0),"")</f>
        <v>0</v>
      </c>
      <c r="Q759" s="5">
        <f>IF(Table1[[#This Row],[كود العامل]]&gt;0,60,"")</f>
        <v>60</v>
      </c>
      <c r="R759" s="10"/>
      <c r="S759" s="10"/>
      <c r="T759" s="10"/>
      <c r="U759" s="10"/>
      <c r="V759" s="10">
        <f t="shared" si="11"/>
        <v>60</v>
      </c>
      <c r="W759" s="10">
        <f>IFERROR(Table1[[#This Row],[اجمالى وقت التشغيل بالدقايق]]-Table1[[#This Row],[اجمالى وقت التوقف بالدقيقة]],"0")</f>
        <v>-60</v>
      </c>
      <c r="X759" s="11">
        <f>IFERROR((Table1[[#This Row],[كمية الأنتاج بالقطعة]]*Table1[[#This Row],[الزمن المعيارى لانتاج القطعة الواحدة بالدقيقة]])/W759,0%)</f>
        <v>0</v>
      </c>
      <c r="Y759" s="12"/>
      <c r="Z759" s="4"/>
      <c r="AA759" s="13">
        <f>IFERROR(Table1[[#This Row],[كمية الأنتاج بالقطعة]]/(Table1[[#This Row],[كمية الأنتاج بالقطعة]]+Z759+Y759),"")</f>
        <v>1</v>
      </c>
      <c r="AB759" s="4"/>
      <c r="AC759" s="51"/>
    </row>
    <row r="760" spans="1:29" s="20" customFormat="1" ht="15.75" hidden="1" customHeight="1">
      <c r="A760" s="50">
        <v>43541</v>
      </c>
      <c r="B760" s="3">
        <v>5302</v>
      </c>
      <c r="C760" s="4" t="str">
        <f>IFERROR(VLOOKUP(B760,المنتجات!$A:$B,2,0),"")</f>
        <v/>
      </c>
      <c r="D760" s="4" t="str">
        <f>IFERROR(VLOOKUP(B760,المنتجات!$A:$C,3,0),"")</f>
        <v/>
      </c>
      <c r="E760" s="5">
        <v>34</v>
      </c>
      <c r="F760" s="4">
        <f>IFERROR(VLOOKUP(E760,العاملين!$A$1:$C$80,2,0),"")</f>
        <v>0</v>
      </c>
      <c r="G760" s="4">
        <f>IFERROR(VLOOKUP(Table1[[#This Row],[كود العامل]],العاملين!$A:$C,3,FALSE),"")</f>
        <v>0</v>
      </c>
      <c r="H760" s="5">
        <v>62</v>
      </c>
      <c r="I760" s="6" t="str">
        <f>IFERROR(VLOOKUP(Table1[[#This Row],[كود الصنف]],المنتجات!$D:$E,2,0),"")</f>
        <v/>
      </c>
      <c r="J760" s="6" t="str">
        <f>IFERROR(VLOOKUP(H760,المنتجات!$D:$G,4,0),"")</f>
        <v/>
      </c>
      <c r="K760" s="7">
        <v>1300</v>
      </c>
      <c r="L760" s="7"/>
      <c r="M760" s="8" t="e">
        <f>IF(VLOOKUP(Table1[[#This Row],[كود الصنف]],المنتجات!$D:$K,8,0)=0,"",(VLOOKUP(Table1[[#This Row],[كود الصنف]],المنتجات!$D:$K,8,0)))</f>
        <v>#N/A</v>
      </c>
      <c r="N760" s="7">
        <f>IFERROR((Table1[[#This Row],[كمية الخامات بالكيلو]]/Table1[[#This Row],[وزن القطعة]])-Table1[[#This Row],[كمية الأنتاج بالقطعة]],0)</f>
        <v>0</v>
      </c>
      <c r="O760" s="9" t="s">
        <v>51</v>
      </c>
      <c r="P760" s="26">
        <f>IFERROR(VLOOKUP(Table1[[#This Row],[كود العامل]],العاملين!$A$1:$D$100,4,0),"")</f>
        <v>0</v>
      </c>
      <c r="Q760" s="5">
        <f>IF(Table1[[#This Row],[كود العامل]]&gt;0,60,"")</f>
        <v>60</v>
      </c>
      <c r="R760" s="10"/>
      <c r="S760" s="10"/>
      <c r="T760" s="10"/>
      <c r="U760" s="10"/>
      <c r="V760" s="10">
        <f t="shared" si="11"/>
        <v>60</v>
      </c>
      <c r="W760" s="10">
        <f>IFERROR(Table1[[#This Row],[اجمالى وقت التشغيل بالدقايق]]-Table1[[#This Row],[اجمالى وقت التوقف بالدقيقة]],"0")</f>
        <v>-60</v>
      </c>
      <c r="X760" s="11">
        <f>IFERROR((Table1[[#This Row],[كمية الأنتاج بالقطعة]]*Table1[[#This Row],[الزمن المعيارى لانتاج القطعة الواحدة بالدقيقة]])/W760,0%)</f>
        <v>0</v>
      </c>
      <c r="Y760" s="12"/>
      <c r="Z760" s="4"/>
      <c r="AA760" s="13">
        <f>IFERROR(Table1[[#This Row],[كمية الأنتاج بالقطعة]]/(Table1[[#This Row],[كمية الأنتاج بالقطعة]]+Z760+Y760),"")</f>
        <v>1</v>
      </c>
      <c r="AB760" s="4"/>
      <c r="AC760" s="51"/>
    </row>
    <row r="761" spans="1:29" s="20" customFormat="1" ht="15.75" hidden="1" customHeight="1">
      <c r="A761" s="50">
        <v>43541</v>
      </c>
      <c r="B761" s="3">
        <v>5303</v>
      </c>
      <c r="C761" s="4" t="str">
        <f>IFERROR(VLOOKUP(B761,المنتجات!$A:$B,2,0),"")</f>
        <v/>
      </c>
      <c r="D761" s="4" t="str">
        <f>IFERROR(VLOOKUP(B761,المنتجات!$A:$C,3,0),"")</f>
        <v/>
      </c>
      <c r="E761" s="5">
        <v>22</v>
      </c>
      <c r="F761" s="4">
        <f>IFERROR(VLOOKUP(E761,العاملين!$A$1:$C$80,2,0),"")</f>
        <v>0</v>
      </c>
      <c r="G761" s="4">
        <f>IFERROR(VLOOKUP(Table1[[#This Row],[كود العامل]],العاملين!$A:$C,3,FALSE),"")</f>
        <v>0</v>
      </c>
      <c r="H761" s="5">
        <v>62</v>
      </c>
      <c r="I761" s="6" t="str">
        <f>IFERROR(VLOOKUP(Table1[[#This Row],[كود الصنف]],المنتجات!$D:$E,2,0),"")</f>
        <v/>
      </c>
      <c r="J761" s="6" t="str">
        <f>IFERROR(VLOOKUP(H761,المنتجات!$D:$G,4,0),"")</f>
        <v/>
      </c>
      <c r="K761" s="7">
        <v>700</v>
      </c>
      <c r="L761" s="7"/>
      <c r="M761" s="8" t="e">
        <f>IF(VLOOKUP(Table1[[#This Row],[كود الصنف]],المنتجات!$D:$K,8,0)=0,"",(VLOOKUP(Table1[[#This Row],[كود الصنف]],المنتجات!$D:$K,8,0)))</f>
        <v>#N/A</v>
      </c>
      <c r="N761" s="7">
        <f>IFERROR((Table1[[#This Row],[كمية الخامات بالكيلو]]/Table1[[#This Row],[وزن القطعة]])-Table1[[#This Row],[كمية الأنتاج بالقطعة]],0)</f>
        <v>0</v>
      </c>
      <c r="O761" s="9" t="s">
        <v>51</v>
      </c>
      <c r="P761" s="3">
        <v>300</v>
      </c>
      <c r="Q761" s="5">
        <v>30</v>
      </c>
      <c r="R761" s="10"/>
      <c r="S761" s="10">
        <v>10</v>
      </c>
      <c r="T761" s="10">
        <v>10</v>
      </c>
      <c r="U761" s="10"/>
      <c r="V761" s="10">
        <f t="shared" si="11"/>
        <v>50</v>
      </c>
      <c r="W761" s="10">
        <f>IFERROR(Table1[[#This Row],[اجمالى وقت التشغيل بالدقايق]]-Table1[[#This Row],[اجمالى وقت التوقف بالدقيقة]],"0")</f>
        <v>250</v>
      </c>
      <c r="X761" s="11">
        <f>IFERROR((Table1[[#This Row],[كمية الأنتاج بالقطعة]]*Table1[[#This Row],[الزمن المعيارى لانتاج القطعة الواحدة بالدقيقة]])/W761,0%)</f>
        <v>0</v>
      </c>
      <c r="Y761" s="12"/>
      <c r="Z761" s="4"/>
      <c r="AA761" s="13">
        <f>IFERROR(Table1[[#This Row],[كمية الأنتاج بالقطعة]]/(Table1[[#This Row],[كمية الأنتاج بالقطعة]]+Z761+Y761),"")</f>
        <v>1</v>
      </c>
      <c r="AB761" s="4"/>
      <c r="AC761" s="51"/>
    </row>
    <row r="762" spans="1:29" s="20" customFormat="1" ht="15.75" hidden="1" customHeight="1">
      <c r="A762" s="50">
        <v>43541</v>
      </c>
      <c r="B762" s="3">
        <v>5310</v>
      </c>
      <c r="C762" s="4" t="str">
        <f>IFERROR(VLOOKUP(B762,المنتجات!$A:$B,2,0),"")</f>
        <v/>
      </c>
      <c r="D762" s="4" t="str">
        <f>IFERROR(VLOOKUP(B762,المنتجات!$A:$C,3,0),"")</f>
        <v/>
      </c>
      <c r="E762" s="5">
        <v>48</v>
      </c>
      <c r="F762" s="4">
        <f>IFERROR(VLOOKUP(E762,العاملين!$A$1:$C$80,2,0),"")</f>
        <v>0</v>
      </c>
      <c r="G762" s="4">
        <f>IFERROR(VLOOKUP(Table1[[#This Row],[كود العامل]],العاملين!$A:$C,3,FALSE),"")</f>
        <v>0</v>
      </c>
      <c r="H762" s="5"/>
      <c r="I762" s="6" t="s">
        <v>54</v>
      </c>
      <c r="J762" s="6" t="str">
        <f>IFERROR(VLOOKUP(H762,المنتجات!$D:$G,4,0),"")</f>
        <v/>
      </c>
      <c r="K762" s="7">
        <v>0</v>
      </c>
      <c r="L762" s="7"/>
      <c r="M762" s="8" t="e">
        <f>IF(VLOOKUP(Table1[[#This Row],[كود الصنف]],المنتجات!$D:$K,8,0)=0,"",(VLOOKUP(Table1[[#This Row],[كود الصنف]],المنتجات!$D:$K,8,0)))</f>
        <v>#N/A</v>
      </c>
      <c r="N762" s="7">
        <f>IFERROR((Table1[[#This Row],[كمية الخامات بالكيلو]]/Table1[[#This Row],[وزن القطعة]])-Table1[[#This Row],[كمية الأنتاج بالقطعة]],0)</f>
        <v>0</v>
      </c>
      <c r="O762" s="9"/>
      <c r="P762" s="3"/>
      <c r="Q762" s="5"/>
      <c r="R762" s="10"/>
      <c r="S762" s="10"/>
      <c r="T762" s="10"/>
      <c r="U762" s="10"/>
      <c r="V762" s="10">
        <f t="shared" si="11"/>
        <v>0</v>
      </c>
      <c r="W762" s="10">
        <f>IFERROR(Table1[[#This Row],[اجمالى وقت التشغيل بالدقايق]]-Table1[[#This Row],[اجمالى وقت التوقف بالدقيقة]],"0")</f>
        <v>0</v>
      </c>
      <c r="X762" s="11">
        <f>IFERROR((Table1[[#This Row],[كمية الأنتاج بالقطعة]]*Table1[[#This Row],[الزمن المعيارى لانتاج القطعة الواحدة بالدقيقة]])/W762,0%)</f>
        <v>0</v>
      </c>
      <c r="Y762" s="12"/>
      <c r="Z762" s="4"/>
      <c r="AA762" s="13" t="str">
        <f>IFERROR(Table1[[#This Row],[كمية الأنتاج بالقطعة]]/(Table1[[#This Row],[كمية الأنتاج بالقطعة]]+Z762+Y762),"")</f>
        <v/>
      </c>
      <c r="AB762" s="4"/>
      <c r="AC762" s="51" t="s">
        <v>54</v>
      </c>
    </row>
    <row r="763" spans="1:29" s="20" customFormat="1" ht="15.75" hidden="1" customHeight="1">
      <c r="A763" s="50">
        <v>43541</v>
      </c>
      <c r="B763" s="3">
        <v>5360</v>
      </c>
      <c r="C763" s="4" t="str">
        <f>IFERROR(VLOOKUP(B763,المنتجات!$A:$B,2,0),"")</f>
        <v/>
      </c>
      <c r="D763" s="4" t="str">
        <f>IFERROR(VLOOKUP(B763,المنتجات!$A:$C,3,0),"")</f>
        <v/>
      </c>
      <c r="E763" s="5">
        <v>2</v>
      </c>
      <c r="F763" s="4">
        <f>IFERROR(VLOOKUP(E763,العاملين!$A$1:$C$80,2,0),"")</f>
        <v>0</v>
      </c>
      <c r="G763" s="4">
        <f>IFERROR(VLOOKUP(Table1[[#This Row],[كود العامل]],العاملين!$A:$C,3,FALSE),"")</f>
        <v>0</v>
      </c>
      <c r="H763" s="5">
        <v>80</v>
      </c>
      <c r="I763" s="6" t="str">
        <f>IFERROR(VLOOKUP(Table1[[#This Row],[كود الصنف]],المنتجات!$D:$E,2,0),"")</f>
        <v/>
      </c>
      <c r="J763" s="6" t="str">
        <f>IFERROR(VLOOKUP(H763,المنتجات!$D:$G,4,0),"")</f>
        <v/>
      </c>
      <c r="K763" s="7">
        <v>14300</v>
      </c>
      <c r="L763" s="7"/>
      <c r="M763" s="8" t="e">
        <f>IF(VLOOKUP(Table1[[#This Row],[كود الصنف]],المنتجات!$D:$K,8,0)=0,"",(VLOOKUP(Table1[[#This Row],[كود الصنف]],المنتجات!$D:$K,8,0)))</f>
        <v>#N/A</v>
      </c>
      <c r="N763" s="7">
        <f>IFERROR((Table1[[#This Row],[كمية الخامات بالكيلو]]/Table1[[#This Row],[وزن القطعة]])-Table1[[#This Row],[كمية الأنتاج بالقطعة]],0)</f>
        <v>0</v>
      </c>
      <c r="O763" s="9" t="s">
        <v>51</v>
      </c>
      <c r="P763" s="3">
        <v>390</v>
      </c>
      <c r="Q763" s="5">
        <f>IF(Table1[[#This Row],[كود العامل]]&gt;0,60,"")</f>
        <v>60</v>
      </c>
      <c r="R763" s="10">
        <v>20</v>
      </c>
      <c r="S763" s="10"/>
      <c r="T763" s="10"/>
      <c r="U763" s="10"/>
      <c r="V763" s="10">
        <f t="shared" si="11"/>
        <v>80</v>
      </c>
      <c r="W763" s="10">
        <f>IFERROR(Table1[[#This Row],[اجمالى وقت التشغيل بالدقايق]]-Table1[[#This Row],[اجمالى وقت التوقف بالدقيقة]],"0")</f>
        <v>310</v>
      </c>
      <c r="X763" s="11">
        <f>IFERROR((Table1[[#This Row],[كمية الأنتاج بالقطعة]]*Table1[[#This Row],[الزمن المعيارى لانتاج القطعة الواحدة بالدقيقة]])/W763,0%)</f>
        <v>0</v>
      </c>
      <c r="Y763" s="12"/>
      <c r="Z763" s="4"/>
      <c r="AA763" s="13">
        <f>IFERROR(Table1[[#This Row],[كمية الأنتاج بالقطعة]]/(Table1[[#This Row],[كمية الأنتاج بالقطعة]]+Z763+Y763),"")</f>
        <v>1</v>
      </c>
      <c r="AB763" s="4" t="s">
        <v>79</v>
      </c>
      <c r="AC763" s="51"/>
    </row>
    <row r="764" spans="1:29" s="20" customFormat="1" ht="15.75" hidden="1" customHeight="1">
      <c r="A764" s="50">
        <v>43541</v>
      </c>
      <c r="B764" s="3">
        <v>5360</v>
      </c>
      <c r="C764" s="4" t="str">
        <f>IFERROR(VLOOKUP(B764,المنتجات!$A:$B,2,0),"")</f>
        <v/>
      </c>
      <c r="D764" s="4" t="str">
        <f>IFERROR(VLOOKUP(B764,المنتجات!$A:$C,3,0),"")</f>
        <v/>
      </c>
      <c r="E764" s="5">
        <v>4</v>
      </c>
      <c r="F764" s="4">
        <f>IFERROR(VLOOKUP(E764,العاملين!$A$1:$C$80,2,0),"")</f>
        <v>0</v>
      </c>
      <c r="G764" s="4">
        <f>IFERROR(VLOOKUP(Table1[[#This Row],[كود العامل]],العاملين!$A:$C,3,FALSE),"")</f>
        <v>0</v>
      </c>
      <c r="H764" s="5">
        <v>80</v>
      </c>
      <c r="I764" s="6" t="str">
        <f>IFERROR(VLOOKUP(Table1[[#This Row],[كود الصنف]],المنتجات!$D:$E,2,0),"")</f>
        <v/>
      </c>
      <c r="J764" s="6" t="str">
        <f>IFERROR(VLOOKUP(H764,المنتجات!$D:$G,4,0),"")</f>
        <v/>
      </c>
      <c r="K764" s="7">
        <v>14300</v>
      </c>
      <c r="L764" s="7"/>
      <c r="M764" s="8" t="e">
        <f>IF(VLOOKUP(Table1[[#This Row],[كود الصنف]],المنتجات!$D:$K,8,0)=0,"",(VLOOKUP(Table1[[#This Row],[كود الصنف]],المنتجات!$D:$K,8,0)))</f>
        <v>#N/A</v>
      </c>
      <c r="N764" s="7">
        <f>IFERROR((Table1[[#This Row],[كمية الخامات بالكيلو]]/Table1[[#This Row],[وزن القطعة]])-Table1[[#This Row],[كمية الأنتاج بالقطعة]],0)</f>
        <v>0</v>
      </c>
      <c r="O764" s="9" t="s">
        <v>51</v>
      </c>
      <c r="P764" s="26">
        <f>IFERROR(VLOOKUP(Table1[[#This Row],[كود العامل]],العاملين!$A$1:$D$100,4,0),"")</f>
        <v>0</v>
      </c>
      <c r="Q764" s="5">
        <f>IF(Table1[[#This Row],[كود العامل]]&gt;0,60,"")</f>
        <v>60</v>
      </c>
      <c r="R764" s="10">
        <v>20</v>
      </c>
      <c r="S764" s="10"/>
      <c r="T764" s="10"/>
      <c r="U764" s="10"/>
      <c r="V764" s="10">
        <f t="shared" si="11"/>
        <v>80</v>
      </c>
      <c r="W764" s="10">
        <f>IFERROR(Table1[[#This Row],[اجمالى وقت التشغيل بالدقايق]]-Table1[[#This Row],[اجمالى وقت التوقف بالدقيقة]],"0")</f>
        <v>-80</v>
      </c>
      <c r="X764" s="11">
        <f>IFERROR((Table1[[#This Row],[كمية الأنتاج بالقطعة]]*Table1[[#This Row],[الزمن المعيارى لانتاج القطعة الواحدة بالدقيقة]])/W764,0%)</f>
        <v>0</v>
      </c>
      <c r="Y764" s="12"/>
      <c r="Z764" s="4"/>
      <c r="AA764" s="13">
        <f>IFERROR(Table1[[#This Row],[كمية الأنتاج بالقطعة]]/(Table1[[#This Row],[كمية الأنتاج بالقطعة]]+Z764+Y764),"")</f>
        <v>1</v>
      </c>
      <c r="AB764" s="4" t="s">
        <v>80</v>
      </c>
      <c r="AC764" s="51"/>
    </row>
    <row r="765" spans="1:29" s="20" customFormat="1" ht="15.75" hidden="1" customHeight="1">
      <c r="A765" s="50">
        <v>43541</v>
      </c>
      <c r="B765" s="3">
        <v>5360</v>
      </c>
      <c r="C765" s="4" t="str">
        <f>IFERROR(VLOOKUP(B765,المنتجات!$A:$B,2,0),"")</f>
        <v/>
      </c>
      <c r="D765" s="4" t="str">
        <f>IFERROR(VLOOKUP(B765,المنتجات!$A:$C,3,0),"")</f>
        <v/>
      </c>
      <c r="E765" s="5">
        <v>51</v>
      </c>
      <c r="F765" s="4">
        <f>IFERROR(VLOOKUP(E765,العاملين!$A$1:$C$80,2,0),"")</f>
        <v>0</v>
      </c>
      <c r="G765" s="4">
        <f>IFERROR(VLOOKUP(Table1[[#This Row],[كود العامل]],العاملين!$A:$C,3,FALSE),"")</f>
        <v>0</v>
      </c>
      <c r="H765" s="5">
        <v>94</v>
      </c>
      <c r="I765" s="6" t="str">
        <f>IFERROR(VLOOKUP(Table1[[#This Row],[كود الصنف]],المنتجات!$D:$E,2,0),"")</f>
        <v/>
      </c>
      <c r="J765" s="6" t="str">
        <f>IFERROR(VLOOKUP(H765,المنتجات!$D:$G,4,0),"")</f>
        <v/>
      </c>
      <c r="K765" s="7">
        <v>14300</v>
      </c>
      <c r="L765" s="7"/>
      <c r="M765" s="8" t="e">
        <f>IF(VLOOKUP(Table1[[#This Row],[كود الصنف]],المنتجات!$D:$K,8,0)=0,"",(VLOOKUP(Table1[[#This Row],[كود الصنف]],المنتجات!$D:$K,8,0)))</f>
        <v>#N/A</v>
      </c>
      <c r="N765" s="7">
        <f>IFERROR((Table1[[#This Row],[كمية الخامات بالكيلو]]/Table1[[#This Row],[وزن القطعة]])-Table1[[#This Row],[كمية الأنتاج بالقطعة]],0)</f>
        <v>0</v>
      </c>
      <c r="O765" s="9" t="s">
        <v>51</v>
      </c>
      <c r="P765" s="26">
        <f>IFERROR(VLOOKUP(Table1[[#This Row],[كود العامل]],العاملين!$A$1:$D$100,4,0),"")</f>
        <v>0</v>
      </c>
      <c r="Q765" s="5">
        <f>IF(Table1[[#This Row],[كود العامل]]&gt;0,60,"")</f>
        <v>60</v>
      </c>
      <c r="R765" s="10">
        <v>20</v>
      </c>
      <c r="S765" s="10"/>
      <c r="T765" s="10"/>
      <c r="U765" s="10"/>
      <c r="V765" s="10">
        <f t="shared" si="11"/>
        <v>80</v>
      </c>
      <c r="W765" s="10">
        <f>IFERROR(Table1[[#This Row],[اجمالى وقت التشغيل بالدقايق]]-Table1[[#This Row],[اجمالى وقت التوقف بالدقيقة]],"0")</f>
        <v>-80</v>
      </c>
      <c r="X765" s="11">
        <f>IFERROR((Table1[[#This Row],[كمية الأنتاج بالقطعة]]*Table1[[#This Row],[الزمن المعيارى لانتاج القطعة الواحدة بالدقيقة]])/W765,0%)</f>
        <v>0</v>
      </c>
      <c r="Y765" s="12"/>
      <c r="Z765" s="4"/>
      <c r="AA765" s="13">
        <f>IFERROR(Table1[[#This Row],[كمية الأنتاج بالقطعة]]/(Table1[[#This Row],[كمية الأنتاج بالقطعة]]+Z765+Y765),"")</f>
        <v>1</v>
      </c>
      <c r="AB765" s="4" t="s">
        <v>80</v>
      </c>
      <c r="AC765" s="51"/>
    </row>
    <row r="766" spans="1:29" s="20" customFormat="1" ht="15.75" hidden="1" customHeight="1">
      <c r="A766" s="50">
        <v>43541</v>
      </c>
      <c r="B766" s="3">
        <v>5361</v>
      </c>
      <c r="C766" s="4" t="str">
        <f>IFERROR(VLOOKUP(B766,المنتجات!$A:$B,2,0),"")</f>
        <v/>
      </c>
      <c r="D766" s="4" t="str">
        <f>IFERROR(VLOOKUP(B766,المنتجات!$A:$C,3,0),"")</f>
        <v/>
      </c>
      <c r="E766" s="5">
        <v>3</v>
      </c>
      <c r="F766" s="4">
        <f>IFERROR(VLOOKUP(E766,العاملين!$A$1:$C$80,2,0),"")</f>
        <v>0</v>
      </c>
      <c r="G766" s="4">
        <f>IFERROR(VLOOKUP(Table1[[#This Row],[كود العامل]],العاملين!$A:$C,3,FALSE),"")</f>
        <v>0</v>
      </c>
      <c r="H766" s="5">
        <v>113</v>
      </c>
      <c r="I766" s="6" t="str">
        <f>IFERROR(VLOOKUP(Table1[[#This Row],[كود الصنف]],المنتجات!$D:$E,2,0),"")</f>
        <v/>
      </c>
      <c r="J766" s="6" t="str">
        <f>IFERROR(VLOOKUP(H766,المنتجات!$D:$G,4,0),"")</f>
        <v/>
      </c>
      <c r="K766" s="7">
        <v>12200</v>
      </c>
      <c r="L766" s="7"/>
      <c r="M766" s="8" t="e">
        <f>IF(VLOOKUP(Table1[[#This Row],[كود الصنف]],المنتجات!$D:$K,8,0)=0,"",(VLOOKUP(Table1[[#This Row],[كود الصنف]],المنتجات!$D:$K,8,0)))</f>
        <v>#N/A</v>
      </c>
      <c r="N766" s="7">
        <f>IFERROR((Table1[[#This Row],[كمية الخامات بالكيلو]]/Table1[[#This Row],[وزن القطعة]])-Table1[[#This Row],[كمية الأنتاج بالقطعة]],0)</f>
        <v>0</v>
      </c>
      <c r="O766" s="9" t="s">
        <v>51</v>
      </c>
      <c r="P766" s="3">
        <v>600</v>
      </c>
      <c r="Q766" s="5">
        <v>60</v>
      </c>
      <c r="R766" s="10"/>
      <c r="S766" s="10"/>
      <c r="T766" s="10"/>
      <c r="U766" s="10"/>
      <c r="V766" s="10">
        <f t="shared" si="11"/>
        <v>60</v>
      </c>
      <c r="W766" s="10">
        <f>IFERROR(Table1[[#This Row],[اجمالى وقت التشغيل بالدقايق]]-Table1[[#This Row],[اجمالى وقت التوقف بالدقيقة]],"0")</f>
        <v>540</v>
      </c>
      <c r="X766" s="11">
        <f>IFERROR((Table1[[#This Row],[كمية الأنتاج بالقطعة]]*Table1[[#This Row],[الزمن المعيارى لانتاج القطعة الواحدة بالدقيقة]])/W766,0%)</f>
        <v>0</v>
      </c>
      <c r="Y766" s="12"/>
      <c r="Z766" s="4"/>
      <c r="AA766" s="13">
        <f>IFERROR(Table1[[#This Row],[كمية الأنتاج بالقطعة]]/(Table1[[#This Row],[كمية الأنتاج بالقطعة]]+Z766+Y766),"")</f>
        <v>1</v>
      </c>
      <c r="AB766" s="4"/>
      <c r="AC766" s="51"/>
    </row>
    <row r="767" spans="1:29" s="20" customFormat="1" ht="15.75" hidden="1" customHeight="1">
      <c r="A767" s="50">
        <v>43541</v>
      </c>
      <c r="B767" s="3">
        <v>5361</v>
      </c>
      <c r="C767" s="4" t="str">
        <f>IFERROR(VLOOKUP(B767,المنتجات!$A:$B,2,0),"")</f>
        <v/>
      </c>
      <c r="D767" s="4" t="str">
        <f>IFERROR(VLOOKUP(B767,المنتجات!$A:$C,3,0),"")</f>
        <v/>
      </c>
      <c r="E767" s="5">
        <v>7</v>
      </c>
      <c r="F767" s="4">
        <f>IFERROR(VLOOKUP(E767,العاملين!$A$1:$C$80,2,0),"")</f>
        <v>0</v>
      </c>
      <c r="G767" s="4">
        <f>IFERROR(VLOOKUP(Table1[[#This Row],[كود العامل]],العاملين!$A:$C,3,FALSE),"")</f>
        <v>0</v>
      </c>
      <c r="H767" s="5">
        <v>113</v>
      </c>
      <c r="I767" s="6" t="str">
        <f>IFERROR(VLOOKUP(Table1[[#This Row],[كود الصنف]],المنتجات!$D:$E,2,0),"")</f>
        <v/>
      </c>
      <c r="J767" s="6" t="str">
        <f>IFERROR(VLOOKUP(H767,المنتجات!$D:$G,4,0),"")</f>
        <v/>
      </c>
      <c r="K767" s="7">
        <v>12200</v>
      </c>
      <c r="L767" s="7"/>
      <c r="M767" s="8" t="e">
        <f>IF(VLOOKUP(Table1[[#This Row],[كود الصنف]],المنتجات!$D:$K,8,0)=0,"",(VLOOKUP(Table1[[#This Row],[كود الصنف]],المنتجات!$D:$K,8,0)))</f>
        <v>#N/A</v>
      </c>
      <c r="N767" s="7">
        <f>IFERROR((Table1[[#This Row],[كمية الخامات بالكيلو]]/Table1[[#This Row],[وزن القطعة]])-Table1[[#This Row],[كمية الأنتاج بالقطعة]],0)</f>
        <v>0</v>
      </c>
      <c r="O767" s="9" t="s">
        <v>51</v>
      </c>
      <c r="P767" s="3">
        <v>600</v>
      </c>
      <c r="Q767" s="5">
        <f>IF(Table1[[#This Row],[كود العامل]]&gt;0,60,"")</f>
        <v>60</v>
      </c>
      <c r="R767" s="10"/>
      <c r="S767" s="10"/>
      <c r="T767" s="10"/>
      <c r="U767" s="10"/>
      <c r="V767" s="10">
        <f t="shared" si="11"/>
        <v>60</v>
      </c>
      <c r="W767" s="10">
        <f>IFERROR(Table1[[#This Row],[اجمالى وقت التشغيل بالدقايق]]-Table1[[#This Row],[اجمالى وقت التوقف بالدقيقة]],"0")</f>
        <v>540</v>
      </c>
      <c r="X767" s="11">
        <f>IFERROR((Table1[[#This Row],[كمية الأنتاج بالقطعة]]*Table1[[#This Row],[الزمن المعيارى لانتاج القطعة الواحدة بالدقيقة]])/W767,0%)</f>
        <v>0</v>
      </c>
      <c r="Y767" s="12"/>
      <c r="Z767" s="4"/>
      <c r="AA767" s="13">
        <f>IFERROR(Table1[[#This Row],[كمية الأنتاج بالقطعة]]/(Table1[[#This Row],[كمية الأنتاج بالقطعة]]+Z767+Y767),"")</f>
        <v>1</v>
      </c>
      <c r="AB767" s="4"/>
      <c r="AC767" s="51"/>
    </row>
    <row r="768" spans="1:29" s="20" customFormat="1" ht="15.75" hidden="1" customHeight="1">
      <c r="A768" s="50">
        <v>43541</v>
      </c>
      <c r="B768" s="3">
        <v>5380</v>
      </c>
      <c r="C768" s="4" t="str">
        <f>IFERROR(VLOOKUP(B768,المنتجات!$A:$B,2,0),"")</f>
        <v/>
      </c>
      <c r="D768" s="4" t="str">
        <f>IFERROR(VLOOKUP(B768,المنتجات!$A:$C,3,0),"")</f>
        <v/>
      </c>
      <c r="E768" s="5">
        <v>42</v>
      </c>
      <c r="F768" s="4">
        <f>IFERROR(VLOOKUP(E768,العاملين!$A$1:$C$80,2,0),"")</f>
        <v>0</v>
      </c>
      <c r="G768" s="4">
        <f>IFERROR(VLOOKUP(Table1[[#This Row],[كود العامل]],العاملين!$A:$C,3,FALSE),"")</f>
        <v>0</v>
      </c>
      <c r="H768" s="5">
        <v>108</v>
      </c>
      <c r="I768" s="6" t="str">
        <f>IFERROR(VLOOKUP(Table1[[#This Row],[كود الصنف]],المنتجات!$D:$E,2,0),"")</f>
        <v/>
      </c>
      <c r="J768" s="6" t="str">
        <f>IFERROR(VLOOKUP(H768,المنتجات!$D:$G,4,0),"")</f>
        <v/>
      </c>
      <c r="K768" s="7">
        <v>7000</v>
      </c>
      <c r="L768" s="7"/>
      <c r="M768" s="8" t="e">
        <f>IF(VLOOKUP(Table1[[#This Row],[كود الصنف]],المنتجات!$D:$K,8,0)=0,"",(VLOOKUP(Table1[[#This Row],[كود الصنف]],المنتجات!$D:$K,8,0)))</f>
        <v>#N/A</v>
      </c>
      <c r="N768" s="7">
        <f>IFERROR((Table1[[#This Row],[كمية الخامات بالكيلو]]/Table1[[#This Row],[وزن القطعة]])-Table1[[#This Row],[كمية الأنتاج بالقطعة]],0)</f>
        <v>0</v>
      </c>
      <c r="O768" s="9" t="s">
        <v>51</v>
      </c>
      <c r="P768" s="3">
        <v>300</v>
      </c>
      <c r="Q768" s="5">
        <v>30</v>
      </c>
      <c r="R768" s="10"/>
      <c r="S768" s="10">
        <v>10</v>
      </c>
      <c r="T768" s="10">
        <v>10</v>
      </c>
      <c r="U768" s="10"/>
      <c r="V768" s="10">
        <f t="shared" si="11"/>
        <v>50</v>
      </c>
      <c r="W768" s="10">
        <f>IFERROR(Table1[[#This Row],[اجمالى وقت التشغيل بالدقايق]]-Table1[[#This Row],[اجمالى وقت التوقف بالدقيقة]],"0")</f>
        <v>250</v>
      </c>
      <c r="X768" s="11">
        <f>IFERROR((Table1[[#This Row],[كمية الأنتاج بالقطعة]]*Table1[[#This Row],[الزمن المعيارى لانتاج القطعة الواحدة بالدقيقة]])/W768,0%)</f>
        <v>0</v>
      </c>
      <c r="Y768" s="12"/>
      <c r="Z768" s="4"/>
      <c r="AA768" s="13">
        <f>IFERROR(Table1[[#This Row],[كمية الأنتاج بالقطعة]]/(Table1[[#This Row],[كمية الأنتاج بالقطعة]]+Z768+Y768),"")</f>
        <v>1</v>
      </c>
      <c r="AB768" s="4"/>
      <c r="AC768" s="51"/>
    </row>
    <row r="769" spans="1:29" s="20" customFormat="1" ht="15.75" hidden="1" customHeight="1">
      <c r="A769" s="50">
        <v>43541</v>
      </c>
      <c r="B769" s="3">
        <v>5380</v>
      </c>
      <c r="C769" s="4" t="str">
        <f>IFERROR(VLOOKUP(B769,المنتجات!$A:$B,2,0),"")</f>
        <v/>
      </c>
      <c r="D769" s="4" t="str">
        <f>IFERROR(VLOOKUP(B769,المنتجات!$A:$C,3,0),"")</f>
        <v/>
      </c>
      <c r="E769" s="5">
        <v>42</v>
      </c>
      <c r="F769" s="4">
        <f>IFERROR(VLOOKUP(E769,العاملين!$A$1:$C$80,2,0),"")</f>
        <v>0</v>
      </c>
      <c r="G769" s="4">
        <f>IFERROR(VLOOKUP(Table1[[#This Row],[كود العامل]],العاملين!$A:$C,3,FALSE),"")</f>
        <v>0</v>
      </c>
      <c r="H769" s="5">
        <v>107</v>
      </c>
      <c r="I769" s="6" t="str">
        <f>IFERROR(VLOOKUP(Table1[[#This Row],[كود الصنف]],المنتجات!$D:$E,2,0),"")</f>
        <v/>
      </c>
      <c r="J769" s="6" t="str">
        <f>IFERROR(VLOOKUP(H769,المنتجات!$D:$G,4,0),"")</f>
        <v/>
      </c>
      <c r="K769" s="7">
        <v>3000</v>
      </c>
      <c r="L769" s="7"/>
      <c r="M769" s="8" t="e">
        <f>IF(VLOOKUP(Table1[[#This Row],[كود الصنف]],المنتجات!$D:$K,8,0)=0,"",(VLOOKUP(Table1[[#This Row],[كود الصنف]],المنتجات!$D:$K,8,0)))</f>
        <v>#N/A</v>
      </c>
      <c r="N769" s="7">
        <f>IFERROR((Table1[[#This Row],[كمية الخامات بالكيلو]]/Table1[[#This Row],[وزن القطعة]])-Table1[[#This Row],[كمية الأنتاج بالقطعة]],0)</f>
        <v>0</v>
      </c>
      <c r="O769" s="9" t="s">
        <v>51</v>
      </c>
      <c r="P769" s="3">
        <v>300</v>
      </c>
      <c r="Q769" s="5">
        <v>30</v>
      </c>
      <c r="R769" s="10"/>
      <c r="S769" s="10">
        <v>10</v>
      </c>
      <c r="T769" s="10">
        <v>10</v>
      </c>
      <c r="U769" s="10"/>
      <c r="V769" s="10">
        <f t="shared" si="11"/>
        <v>50</v>
      </c>
      <c r="W769" s="10">
        <f>IFERROR(Table1[[#This Row],[اجمالى وقت التشغيل بالدقايق]]-Table1[[#This Row],[اجمالى وقت التوقف بالدقيقة]],"0")</f>
        <v>250</v>
      </c>
      <c r="X769" s="11">
        <f>IFERROR((Table1[[#This Row],[كمية الأنتاج بالقطعة]]*Table1[[#This Row],[الزمن المعيارى لانتاج القطعة الواحدة بالدقيقة]])/W769,0%)</f>
        <v>0</v>
      </c>
      <c r="Y769" s="12"/>
      <c r="Z769" s="4"/>
      <c r="AA769" s="13">
        <f>IFERROR(Table1[[#This Row],[كمية الأنتاج بالقطعة]]/(Table1[[#This Row],[كمية الأنتاج بالقطعة]]+Z769+Y769),"")</f>
        <v>1</v>
      </c>
      <c r="AB769" s="4"/>
      <c r="AC769" s="51"/>
    </row>
    <row r="770" spans="1:29" s="20" customFormat="1" ht="15.75" hidden="1" customHeight="1">
      <c r="A770" s="50">
        <v>43542</v>
      </c>
      <c r="B770" s="3">
        <v>5201</v>
      </c>
      <c r="C770" s="4" t="str">
        <f>IFERROR(VLOOKUP(B770,المنتجات!$A:$B,2,0),"")</f>
        <v/>
      </c>
      <c r="D770" s="4" t="str">
        <f>IFERROR(VLOOKUP(B770,المنتجات!$A:$C,3,0),"")</f>
        <v/>
      </c>
      <c r="E770" s="5">
        <v>16</v>
      </c>
      <c r="F770" s="4">
        <f>IFERROR(VLOOKUP(E770,العاملين!$A$1:$C$80,2,0),"")</f>
        <v>0</v>
      </c>
      <c r="G770" s="4">
        <f>IFERROR(VLOOKUP(Table1[[#This Row],[كود العامل]],العاملين!$A:$C,3,FALSE),"")</f>
        <v>0</v>
      </c>
      <c r="H770" s="5">
        <v>1</v>
      </c>
      <c r="I770" s="6" t="str">
        <f>IFERROR(VLOOKUP(Table1[[#This Row],[كود الصنف]],المنتجات!$D:$E,2,0),"")</f>
        <v/>
      </c>
      <c r="J770" s="6" t="str">
        <f>IFERROR(VLOOKUP(H770,المنتجات!$D:$G,4,0),"")</f>
        <v/>
      </c>
      <c r="K770" s="7">
        <v>72</v>
      </c>
      <c r="L770" s="7"/>
      <c r="M770" s="8" t="e">
        <f>IF(VLOOKUP(Table1[[#This Row],[كود الصنف]],المنتجات!$D:$K,8,0)=0,"",(VLOOKUP(Table1[[#This Row],[كود الصنف]],المنتجات!$D:$K,8,0)))</f>
        <v>#N/A</v>
      </c>
      <c r="N770" s="7">
        <f>IFERROR((Table1[[#This Row],[كمية الخامات بالكيلو]]/Table1[[#This Row],[وزن القطعة]])-Table1[[#This Row],[كمية الأنتاج بالقطعة]],0)</f>
        <v>0</v>
      </c>
      <c r="O770" s="9" t="s">
        <v>51</v>
      </c>
      <c r="P770" s="26">
        <f>IFERROR(VLOOKUP(Table1[[#This Row],[كود العامل]],العاملين!$A$1:$D$100,4,0),"")</f>
        <v>0</v>
      </c>
      <c r="Q770" s="5">
        <f>IF(Table1[[#This Row],[كود العامل]]&gt;0,60,"")</f>
        <v>60</v>
      </c>
      <c r="R770" s="10">
        <v>180</v>
      </c>
      <c r="S770" s="10">
        <v>10</v>
      </c>
      <c r="T770" s="10">
        <v>10</v>
      </c>
      <c r="U770" s="10"/>
      <c r="V770" s="10">
        <f t="shared" ref="V770:V833" si="12">SUM(Q770:U770)</f>
        <v>260</v>
      </c>
      <c r="W770" s="10">
        <f>IFERROR(Table1[[#This Row],[اجمالى وقت التشغيل بالدقايق]]-Table1[[#This Row],[اجمالى وقت التوقف بالدقيقة]],"0")</f>
        <v>-260</v>
      </c>
      <c r="X770" s="11">
        <f>IFERROR((Table1[[#This Row],[كمية الأنتاج بالقطعة]]*Table1[[#This Row],[الزمن المعيارى لانتاج القطعة الواحدة بالدقيقة]])/W770,0%)</f>
        <v>0</v>
      </c>
      <c r="Y770" s="12"/>
      <c r="Z770" s="4"/>
      <c r="AA770" s="13">
        <f>IFERROR(Table1[[#This Row],[كمية الأنتاج بالقطعة]]/(Table1[[#This Row],[كمية الأنتاج بالقطعة]]+Z770+Y770),"")</f>
        <v>1</v>
      </c>
      <c r="AB770" s="4" t="s">
        <v>85</v>
      </c>
      <c r="AC770" s="51"/>
    </row>
    <row r="771" spans="1:29" s="20" customFormat="1" ht="15.75" hidden="1" customHeight="1">
      <c r="A771" s="50">
        <v>43542</v>
      </c>
      <c r="B771" s="3">
        <v>5203</v>
      </c>
      <c r="C771" s="4" t="str">
        <f>IFERROR(VLOOKUP(B771,المنتجات!$A:$B,2,0),"")</f>
        <v/>
      </c>
      <c r="D771" s="4" t="str">
        <f>IFERROR(VLOOKUP(B771,المنتجات!$A:$C,3,0),"")</f>
        <v/>
      </c>
      <c r="E771" s="5">
        <v>14</v>
      </c>
      <c r="F771" s="4">
        <f>IFERROR(VLOOKUP(E771,العاملين!$A$1:$C$80,2,0),"")</f>
        <v>0</v>
      </c>
      <c r="G771" s="4">
        <f>IFERROR(VLOOKUP(Table1[[#This Row],[كود العامل]],العاملين!$A:$C,3,FALSE),"")</f>
        <v>0</v>
      </c>
      <c r="H771" s="5">
        <v>9</v>
      </c>
      <c r="I771" s="6" t="str">
        <f>IFERROR(VLOOKUP(Table1[[#This Row],[كود الصنف]],المنتجات!$D:$E,2,0),"")</f>
        <v/>
      </c>
      <c r="J771" s="6" t="str">
        <f>IFERROR(VLOOKUP(H771,المنتجات!$D:$G,4,0),"")</f>
        <v/>
      </c>
      <c r="K771" s="7">
        <v>415</v>
      </c>
      <c r="L771" s="7"/>
      <c r="M771" s="8" t="e">
        <f>IF(VLOOKUP(Table1[[#This Row],[كود الصنف]],المنتجات!$D:$K,8,0)=0,"",(VLOOKUP(Table1[[#This Row],[كود الصنف]],المنتجات!$D:$K,8,0)))</f>
        <v>#N/A</v>
      </c>
      <c r="N771" s="7">
        <f>IFERROR((Table1[[#This Row],[كمية الخامات بالكيلو]]/Table1[[#This Row],[وزن القطعة]])-Table1[[#This Row],[كمية الأنتاج بالقطعة]],0)</f>
        <v>0</v>
      </c>
      <c r="O771" s="9" t="s">
        <v>1</v>
      </c>
      <c r="P771" s="26">
        <f>IFERROR(VLOOKUP(Table1[[#This Row],[كود العامل]],العاملين!$A$1:$D$100,4,0),"")</f>
        <v>0</v>
      </c>
      <c r="Q771" s="5">
        <f>IF(Table1[[#This Row],[كود العامل]]&gt;0,60,"")</f>
        <v>60</v>
      </c>
      <c r="R771" s="10"/>
      <c r="S771" s="10"/>
      <c r="T771" s="10"/>
      <c r="U771" s="10"/>
      <c r="V771" s="10">
        <f t="shared" si="12"/>
        <v>60</v>
      </c>
      <c r="W771" s="10">
        <f>IFERROR(Table1[[#This Row],[اجمالى وقت التشغيل بالدقايق]]-Table1[[#This Row],[اجمالى وقت التوقف بالدقيقة]],"0")</f>
        <v>-60</v>
      </c>
      <c r="X771" s="11">
        <f>IFERROR((Table1[[#This Row],[كمية الأنتاج بالقطعة]]*Table1[[#This Row],[الزمن المعيارى لانتاج القطعة الواحدة بالدقيقة]])/W771,0%)</f>
        <v>0</v>
      </c>
      <c r="Y771" s="12"/>
      <c r="Z771" s="4"/>
      <c r="AA771" s="13">
        <f>IFERROR(Table1[[#This Row],[كمية الأنتاج بالقطعة]]/(Table1[[#This Row],[كمية الأنتاج بالقطعة]]+Z771+Y771),"")</f>
        <v>1</v>
      </c>
      <c r="AB771" s="4"/>
      <c r="AC771" s="51"/>
    </row>
    <row r="772" spans="1:29" ht="15.75" hidden="1" customHeight="1">
      <c r="A772" s="50">
        <v>43542</v>
      </c>
      <c r="B772" s="3">
        <v>5203</v>
      </c>
      <c r="C772" s="4" t="str">
        <f>IFERROR(VLOOKUP(B772,المنتجات!$A:$B,2,0),"")</f>
        <v/>
      </c>
      <c r="D772" s="4" t="str">
        <f>IFERROR(VLOOKUP(B772,المنتجات!$A:$C,3,0),"")</f>
        <v/>
      </c>
      <c r="E772" s="5">
        <v>10</v>
      </c>
      <c r="F772" s="4">
        <f>IFERROR(VLOOKUP(E772,العاملين!$A$1:$C$80,2,0),"")</f>
        <v>0</v>
      </c>
      <c r="G772" s="4">
        <f>IFERROR(VLOOKUP(Table1[[#This Row],[كود العامل]],العاملين!$A:$C,3,FALSE),"")</f>
        <v>0</v>
      </c>
      <c r="H772" s="5">
        <v>9</v>
      </c>
      <c r="I772" s="6" t="str">
        <f>IFERROR(VLOOKUP(Table1[[#This Row],[كود الصنف]],المنتجات!$D:$E,2,0),"")</f>
        <v/>
      </c>
      <c r="J772" s="6" t="str">
        <f>IFERROR(VLOOKUP(H772,المنتجات!$D:$G,4,0),"")</f>
        <v/>
      </c>
      <c r="K772" s="7">
        <v>415</v>
      </c>
      <c r="L772" s="7"/>
      <c r="M772" s="8" t="e">
        <f>IF(VLOOKUP(Table1[[#This Row],[كود الصنف]],المنتجات!$D:$K,8,0)=0,"",(VLOOKUP(Table1[[#This Row],[كود الصنف]],المنتجات!$D:$K,8,0)))</f>
        <v>#N/A</v>
      </c>
      <c r="N772" s="7">
        <f>IFERROR((Table1[[#This Row],[كمية الخامات بالكيلو]]/Table1[[#This Row],[وزن القطعة]])-Table1[[#This Row],[كمية الأنتاج بالقطعة]],0)</f>
        <v>0</v>
      </c>
      <c r="O772" s="9" t="s">
        <v>1</v>
      </c>
      <c r="P772" s="26">
        <f>IFERROR(VLOOKUP(Table1[[#This Row],[كود العامل]],العاملين!$A$1:$D$100,4,0),"")</f>
        <v>0</v>
      </c>
      <c r="Q772" s="5">
        <f>IF(Table1[[#This Row],[كود العامل]]&gt;0,60,"")</f>
        <v>60</v>
      </c>
      <c r="R772" s="10"/>
      <c r="S772" s="10"/>
      <c r="T772" s="10"/>
      <c r="U772" s="10"/>
      <c r="V772" s="10">
        <f t="shared" si="12"/>
        <v>60</v>
      </c>
      <c r="W772" s="10">
        <f>IFERROR(Table1[[#This Row],[اجمالى وقت التشغيل بالدقايق]]-Table1[[#This Row],[اجمالى وقت التوقف بالدقيقة]],"0")</f>
        <v>-60</v>
      </c>
      <c r="X772" s="11">
        <f>IFERROR((Table1[[#This Row],[كمية الأنتاج بالقطعة]]*Table1[[#This Row],[الزمن المعيارى لانتاج القطعة الواحدة بالدقيقة]])/W772,0%)</f>
        <v>0</v>
      </c>
      <c r="Y772" s="12"/>
      <c r="Z772" s="4"/>
      <c r="AA772" s="13">
        <f>IFERROR(Table1[[#This Row],[كمية الأنتاج بالقطعة]]/(Table1[[#This Row],[كمية الأنتاج بالقطعة]]+Z772+Y772),"")</f>
        <v>1</v>
      </c>
      <c r="AB772" s="4"/>
      <c r="AC772" s="51"/>
    </row>
    <row r="773" spans="1:29" ht="15.75" hidden="1" customHeight="1">
      <c r="A773" s="50">
        <v>43542</v>
      </c>
      <c r="B773" s="3">
        <v>5203</v>
      </c>
      <c r="C773" s="4" t="str">
        <f>IFERROR(VLOOKUP(B773,المنتجات!$A:$B,2,0),"")</f>
        <v/>
      </c>
      <c r="D773" s="4" t="str">
        <f>IFERROR(VLOOKUP(B773,المنتجات!$A:$C,3,0),"")</f>
        <v/>
      </c>
      <c r="E773" s="5">
        <v>15</v>
      </c>
      <c r="F773" s="4">
        <f>IFERROR(VLOOKUP(Table1[[#This Row],[كود العامل]],العاملين!A:C,2,0),"")</f>
        <v>0</v>
      </c>
      <c r="G773" s="16">
        <f>IFERROR(VLOOKUP(Table1[[#This Row],[كود العامل]],العاملين!$A$1:$C$100,3,FALSE),"")</f>
        <v>0</v>
      </c>
      <c r="H773" s="5">
        <v>9</v>
      </c>
      <c r="I773" s="6" t="str">
        <f>IFERROR(VLOOKUP(Table1[[#This Row],[كود الصنف]],المنتجات!$D:$E,2,0),"")</f>
        <v/>
      </c>
      <c r="J773" s="6" t="str">
        <f>IFERROR(VLOOKUP(H773,المنتجات!$D:$G,4,0),"")</f>
        <v/>
      </c>
      <c r="K773" s="7">
        <v>415</v>
      </c>
      <c r="L773" s="7"/>
      <c r="M773" s="8" t="e">
        <f>IF(VLOOKUP(Table1[[#This Row],[كود الصنف]],المنتجات!$D:$K,8,0)=0,"",(VLOOKUP(Table1[[#This Row],[كود الصنف]],المنتجات!$D:$K,8,0)))</f>
        <v>#N/A</v>
      </c>
      <c r="N773" s="7">
        <f>IFERROR((Table1[[#This Row],[كمية الخامات بالكيلو]]/Table1[[#This Row],[وزن القطعة]])-Table1[[#This Row],[كمية الأنتاج بالقطعة]],0)</f>
        <v>0</v>
      </c>
      <c r="O773" s="9" t="s">
        <v>1</v>
      </c>
      <c r="P773" s="26">
        <f>IFERROR(VLOOKUP(Table1[[#This Row],[كود العامل]],العاملين!$A$1:$D$100,4,0),"")</f>
        <v>0</v>
      </c>
      <c r="Q773" s="5">
        <f>IF(Table1[[#This Row],[كود العامل]]&gt;0,60,"")</f>
        <v>60</v>
      </c>
      <c r="R773" s="10"/>
      <c r="S773" s="10"/>
      <c r="T773" s="10"/>
      <c r="U773" s="10"/>
      <c r="V773" s="10">
        <f t="shared" si="12"/>
        <v>60</v>
      </c>
      <c r="W773" s="10">
        <f>IFERROR(Table1[[#This Row],[اجمالى وقت التشغيل بالدقايق]]-Table1[[#This Row],[اجمالى وقت التوقف بالدقيقة]],"0")</f>
        <v>-60</v>
      </c>
      <c r="X773" s="11">
        <f>IFERROR((Table1[[#This Row],[كمية الأنتاج بالقطعة]]*Table1[[#This Row],[الزمن المعيارى لانتاج القطعة الواحدة بالدقيقة]])/W773,0%)</f>
        <v>0</v>
      </c>
      <c r="Y773" s="12"/>
      <c r="Z773" s="4"/>
      <c r="AA773" s="13">
        <f>IFERROR(Table1[[#This Row],[كمية الأنتاج بالقطعة]]/(Table1[[#This Row],[كمية الأنتاج بالقطعة]]+Z773+Y773),"")</f>
        <v>1</v>
      </c>
      <c r="AB773" s="4"/>
      <c r="AC773" s="51"/>
    </row>
    <row r="774" spans="1:29" ht="15.75" hidden="1" customHeight="1">
      <c r="A774" s="50">
        <v>43542</v>
      </c>
      <c r="B774" s="3">
        <v>5203</v>
      </c>
      <c r="C774" s="4" t="str">
        <f>IFERROR(VLOOKUP(B774,المنتجات!$A:$B,2,0),"")</f>
        <v/>
      </c>
      <c r="D774" s="4" t="str">
        <f>IFERROR(VLOOKUP(B774,المنتجات!$A:$C,3,0),"")</f>
        <v/>
      </c>
      <c r="E774" s="5">
        <v>17</v>
      </c>
      <c r="F774" s="4">
        <f>IFERROR(VLOOKUP(E774,العاملين!$A$1:$C$80,2,0),"")</f>
        <v>0</v>
      </c>
      <c r="G774" s="4">
        <f>IFERROR(VLOOKUP(Table1[[#This Row],[كود العامل]],العاملين!$A:$C,3,FALSE),"")</f>
        <v>0</v>
      </c>
      <c r="H774" s="5">
        <v>9</v>
      </c>
      <c r="I774" s="6" t="str">
        <f>IFERROR(VLOOKUP(Table1[[#This Row],[كود الصنف]],المنتجات!$D:$E,2,0),"")</f>
        <v/>
      </c>
      <c r="J774" s="6" t="str">
        <f>IFERROR(VLOOKUP(H774,المنتجات!$D:$G,4,0),"")</f>
        <v/>
      </c>
      <c r="K774" s="7">
        <v>330</v>
      </c>
      <c r="L774" s="7"/>
      <c r="M774" s="8" t="e">
        <f>IF(VLOOKUP(Table1[[#This Row],[كود الصنف]],المنتجات!$D:$K,8,0)=0,"",(VLOOKUP(Table1[[#This Row],[كود الصنف]],المنتجات!$D:$K,8,0)))</f>
        <v>#N/A</v>
      </c>
      <c r="N774" s="7">
        <f>IFERROR((Table1[[#This Row],[كمية الخامات بالكيلو]]/Table1[[#This Row],[وزن القطعة]])-Table1[[#This Row],[كمية الأنتاج بالقطعة]],0)</f>
        <v>0</v>
      </c>
      <c r="O774" s="9" t="s">
        <v>51</v>
      </c>
      <c r="P774" s="26">
        <f>IFERROR(VLOOKUP(Table1[[#This Row],[كود العامل]],العاملين!$A$1:$D$100,4,0),"")</f>
        <v>0</v>
      </c>
      <c r="Q774" s="5">
        <f>IF(Table1[[#This Row],[كود العامل]]&gt;0,60,"")</f>
        <v>60</v>
      </c>
      <c r="R774" s="10"/>
      <c r="S774" s="10">
        <v>10</v>
      </c>
      <c r="T774" s="10">
        <v>10</v>
      </c>
      <c r="U774" s="10"/>
      <c r="V774" s="10">
        <f t="shared" si="12"/>
        <v>80</v>
      </c>
      <c r="W774" s="10">
        <f>IFERROR(Table1[[#This Row],[اجمالى وقت التشغيل بالدقايق]]-Table1[[#This Row],[اجمالى وقت التوقف بالدقيقة]],"0")</f>
        <v>-80</v>
      </c>
      <c r="X774" s="11">
        <f>IFERROR((Table1[[#This Row],[كمية الأنتاج بالقطعة]]*Table1[[#This Row],[الزمن المعيارى لانتاج القطعة الواحدة بالدقيقة]])/W774,0%)</f>
        <v>0</v>
      </c>
      <c r="Y774" s="12"/>
      <c r="Z774" s="4"/>
      <c r="AA774" s="13">
        <f>IFERROR(Table1[[#This Row],[كمية الأنتاج بالقطعة]]/(Table1[[#This Row],[كمية الأنتاج بالقطعة]]+Z774+Y774),"")</f>
        <v>1</v>
      </c>
      <c r="AB774" s="4"/>
      <c r="AC774" s="51"/>
    </row>
    <row r="775" spans="1:29" ht="15.75" hidden="1" customHeight="1">
      <c r="A775" s="50">
        <v>43542</v>
      </c>
      <c r="B775" s="3">
        <v>5203</v>
      </c>
      <c r="C775" s="4" t="str">
        <f>IFERROR(VLOOKUP(B775,المنتجات!$A:$B,2,0),"")</f>
        <v/>
      </c>
      <c r="D775" s="4" t="str">
        <f>IFERROR(VLOOKUP(B775,المنتجات!$A:$C,3,0),"")</f>
        <v/>
      </c>
      <c r="E775" s="5">
        <v>9</v>
      </c>
      <c r="F775" s="4">
        <f>IFERROR(VLOOKUP(E775,العاملين!$A$1:$C$80,2,0),"")</f>
        <v>0</v>
      </c>
      <c r="G775" s="4">
        <f>IFERROR(VLOOKUP(Table1[[#This Row],[كود العامل]],العاملين!$A:$C,3,FALSE),"")</f>
        <v>0</v>
      </c>
      <c r="H775" s="5">
        <v>9</v>
      </c>
      <c r="I775" s="6" t="str">
        <f>IFERROR(VLOOKUP(Table1[[#This Row],[كود الصنف]],المنتجات!$D:$E,2,0),"")</f>
        <v/>
      </c>
      <c r="J775" s="6" t="str">
        <f>IFERROR(VLOOKUP(H775,المنتجات!$D:$G,4,0),"")</f>
        <v/>
      </c>
      <c r="K775" s="7">
        <v>330</v>
      </c>
      <c r="L775" s="7"/>
      <c r="M775" s="8" t="e">
        <f>IF(VLOOKUP(Table1[[#This Row],[كود الصنف]],المنتجات!$D:$K,8,0)=0,"",(VLOOKUP(Table1[[#This Row],[كود الصنف]],المنتجات!$D:$K,8,0)))</f>
        <v>#N/A</v>
      </c>
      <c r="N775" s="7">
        <f>IFERROR((Table1[[#This Row],[كمية الخامات بالكيلو]]/Table1[[#This Row],[وزن القطعة]])-Table1[[#This Row],[كمية الأنتاج بالقطعة]],0)</f>
        <v>0</v>
      </c>
      <c r="O775" s="9" t="s">
        <v>51</v>
      </c>
      <c r="P775" s="26">
        <f>IFERROR(VLOOKUP(Table1[[#This Row],[كود العامل]],العاملين!$A$1:$D$100,4,0),"")</f>
        <v>0</v>
      </c>
      <c r="Q775" s="5">
        <f>IF(Table1[[#This Row],[كود العامل]]&gt;0,60,"")</f>
        <v>60</v>
      </c>
      <c r="R775" s="10"/>
      <c r="S775" s="10">
        <v>10</v>
      </c>
      <c r="T775" s="10">
        <v>10</v>
      </c>
      <c r="U775" s="10"/>
      <c r="V775" s="10">
        <f t="shared" si="12"/>
        <v>80</v>
      </c>
      <c r="W775" s="10">
        <f>IFERROR(Table1[[#This Row],[اجمالى وقت التشغيل بالدقايق]]-Table1[[#This Row],[اجمالى وقت التوقف بالدقيقة]],"0")</f>
        <v>-80</v>
      </c>
      <c r="X775" s="11">
        <f>IFERROR((Table1[[#This Row],[كمية الأنتاج بالقطعة]]*Table1[[#This Row],[الزمن المعيارى لانتاج القطعة الواحدة بالدقيقة]])/W775,0%)</f>
        <v>0</v>
      </c>
      <c r="Y775" s="12"/>
      <c r="Z775" s="4"/>
      <c r="AA775" s="13">
        <f>IFERROR(Table1[[#This Row],[كمية الأنتاج بالقطعة]]/(Table1[[#This Row],[كمية الأنتاج بالقطعة]]+Z775+Y775),"")</f>
        <v>1</v>
      </c>
      <c r="AB775" s="4"/>
      <c r="AC775" s="51"/>
    </row>
    <row r="776" spans="1:29" ht="15.75" hidden="1" customHeight="1">
      <c r="A776" s="50">
        <v>43542</v>
      </c>
      <c r="B776" s="3">
        <v>5210</v>
      </c>
      <c r="C776" s="4" t="str">
        <f>IFERROR(VLOOKUP(B776,المنتجات!$A:$B,2,0),"")</f>
        <v/>
      </c>
      <c r="D776" s="4" t="str">
        <f>IFERROR(VLOOKUP(B776,المنتجات!$A:$C,3,0),"")</f>
        <v/>
      </c>
      <c r="E776" s="5">
        <v>13</v>
      </c>
      <c r="F776" s="4">
        <f>IFERROR(VLOOKUP(E776,العاملين!$A$1:$C$80,2,0),"")</f>
        <v>0</v>
      </c>
      <c r="G776" s="4">
        <f>IFERROR(VLOOKUP(Table1[[#This Row],[كود العامل]],العاملين!$A:$C,3,FALSE),"")</f>
        <v>0</v>
      </c>
      <c r="H776" s="5">
        <v>15</v>
      </c>
      <c r="I776" s="6" t="str">
        <f>IFERROR(VLOOKUP(Table1[[#This Row],[كود الصنف]],المنتجات!$D:$E,2,0),"")</f>
        <v/>
      </c>
      <c r="J776" s="6" t="str">
        <f>IFERROR(VLOOKUP(H776,المنتجات!$D:$G,4,0),"")</f>
        <v/>
      </c>
      <c r="K776" s="7">
        <v>185</v>
      </c>
      <c r="L776" s="7"/>
      <c r="M776" s="8" t="e">
        <f>IF(VLOOKUP(Table1[[#This Row],[كود الصنف]],المنتجات!$D:$K,8,0)=0,"",(VLOOKUP(Table1[[#This Row],[كود الصنف]],المنتجات!$D:$K,8,0)))</f>
        <v>#N/A</v>
      </c>
      <c r="N776" s="7">
        <f>IFERROR((Table1[[#This Row],[كمية الخامات بالكيلو]]/Table1[[#This Row],[وزن القطعة]])-Table1[[#This Row],[كمية الأنتاج بالقطعة]],0)</f>
        <v>0</v>
      </c>
      <c r="O776" s="9" t="s">
        <v>51</v>
      </c>
      <c r="P776" s="26">
        <f>IFERROR(VLOOKUP(Table1[[#This Row],[كود العامل]],العاملين!$A$1:$D$100,4,0),"")</f>
        <v>0</v>
      </c>
      <c r="Q776" s="5">
        <f>IF(Table1[[#This Row],[كود العامل]]&gt;0,60,"")</f>
        <v>60</v>
      </c>
      <c r="R776" s="10"/>
      <c r="S776" s="10">
        <v>10</v>
      </c>
      <c r="T776" s="10">
        <v>10</v>
      </c>
      <c r="U776" s="10"/>
      <c r="V776" s="10">
        <f t="shared" si="12"/>
        <v>80</v>
      </c>
      <c r="W776" s="10">
        <f>IFERROR(Table1[[#This Row],[اجمالى وقت التشغيل بالدقايق]]-Table1[[#This Row],[اجمالى وقت التوقف بالدقيقة]],"0")</f>
        <v>-80</v>
      </c>
      <c r="X776" s="11">
        <f>IFERROR((Table1[[#This Row],[كمية الأنتاج بالقطعة]]*Table1[[#This Row],[الزمن المعيارى لانتاج القطعة الواحدة بالدقيقة]])/W776,0%)</f>
        <v>0</v>
      </c>
      <c r="Y776" s="12"/>
      <c r="Z776" s="4"/>
      <c r="AA776" s="13">
        <f>IFERROR(Table1[[#This Row],[كمية الأنتاج بالقطعة]]/(Table1[[#This Row],[كمية الأنتاج بالقطعة]]+Z776+Y776),"")</f>
        <v>1</v>
      </c>
      <c r="AB776" s="4"/>
      <c r="AC776" s="51"/>
    </row>
    <row r="777" spans="1:29" ht="15.75" hidden="1" customHeight="1">
      <c r="A777" s="50">
        <v>43542</v>
      </c>
      <c r="B777" s="3">
        <v>5210</v>
      </c>
      <c r="C777" s="4" t="str">
        <f>IFERROR(VLOOKUP(B777,المنتجات!$A:$B,2,0),"")</f>
        <v/>
      </c>
      <c r="D777" s="4" t="str">
        <f>IFERROR(VLOOKUP(B777,المنتجات!$A:$C,3,0),"")</f>
        <v/>
      </c>
      <c r="E777" s="5">
        <v>11</v>
      </c>
      <c r="F777" s="4">
        <f>IFERROR(VLOOKUP(E777,العاملين!$A$1:$C$80,2,0),"")</f>
        <v>0</v>
      </c>
      <c r="G777" s="4">
        <f>IFERROR(VLOOKUP(Table1[[#This Row],[كود العامل]],العاملين!$A:$C,3,FALSE),"")</f>
        <v>0</v>
      </c>
      <c r="H777" s="5">
        <v>15</v>
      </c>
      <c r="I777" s="6" t="str">
        <f>IFERROR(VLOOKUP(Table1[[#This Row],[كود الصنف]],المنتجات!$D:$E,2,0),"")</f>
        <v/>
      </c>
      <c r="J777" s="6" t="str">
        <f>IFERROR(VLOOKUP(H777,المنتجات!$D:$G,4,0),"")</f>
        <v/>
      </c>
      <c r="K777" s="7">
        <v>164</v>
      </c>
      <c r="L777" s="7"/>
      <c r="M777" s="8" t="e">
        <f>IF(VLOOKUP(Table1[[#This Row],[كود الصنف]],المنتجات!$D:$K,8,0)=0,"",(VLOOKUP(Table1[[#This Row],[كود الصنف]],المنتجات!$D:$K,8,0)))</f>
        <v>#N/A</v>
      </c>
      <c r="N777" s="7">
        <f>IFERROR((Table1[[#This Row],[كمية الخامات بالكيلو]]/Table1[[#This Row],[وزن القطعة]])-Table1[[#This Row],[كمية الأنتاج بالقطعة]],0)</f>
        <v>0</v>
      </c>
      <c r="O777" s="9" t="s">
        <v>1</v>
      </c>
      <c r="P777" s="26">
        <f>IFERROR(VLOOKUP(Table1[[#This Row],[كود العامل]],العاملين!$A$1:$D$100,4,0),"")</f>
        <v>0</v>
      </c>
      <c r="Q777" s="5">
        <f>IF(Table1[[#This Row],[كود العامل]]&gt;0,60,"")</f>
        <v>60</v>
      </c>
      <c r="R777" s="10"/>
      <c r="S777" s="10">
        <v>10</v>
      </c>
      <c r="T777" s="10">
        <v>10</v>
      </c>
      <c r="U777" s="10"/>
      <c r="V777" s="10">
        <f t="shared" si="12"/>
        <v>80</v>
      </c>
      <c r="W777" s="10">
        <f>IFERROR(Table1[[#This Row],[اجمالى وقت التشغيل بالدقايق]]-Table1[[#This Row],[اجمالى وقت التوقف بالدقيقة]],"0")</f>
        <v>-80</v>
      </c>
      <c r="X777" s="11">
        <f>IFERROR((Table1[[#This Row],[كمية الأنتاج بالقطعة]]*Table1[[#This Row],[الزمن المعيارى لانتاج القطعة الواحدة بالدقيقة]])/W777,0%)</f>
        <v>0</v>
      </c>
      <c r="Y777" s="12"/>
      <c r="Z777" s="4"/>
      <c r="AA777" s="13">
        <f>IFERROR(Table1[[#This Row],[كمية الأنتاج بالقطعة]]/(Table1[[#This Row],[كمية الأنتاج بالقطعة]]+Z777+Y777),"")</f>
        <v>1</v>
      </c>
      <c r="AB777" s="4"/>
      <c r="AC777" s="51"/>
    </row>
    <row r="778" spans="1:29" ht="15.75" hidden="1" customHeight="1">
      <c r="A778" s="50">
        <v>43542</v>
      </c>
      <c r="B778" s="3">
        <v>5211</v>
      </c>
      <c r="C778" s="4" t="str">
        <f>IFERROR(VLOOKUP(B778,المنتجات!$A:$B,2,0),"")</f>
        <v/>
      </c>
      <c r="D778" s="4" t="str">
        <f>IFERROR(VLOOKUP(B778,المنتجات!$A:$C,3,0),"")</f>
        <v/>
      </c>
      <c r="E778" s="5">
        <v>13</v>
      </c>
      <c r="F778" s="4">
        <f>IFERROR(VLOOKUP(E778,العاملين!$A$1:$C$80,2,0),"")</f>
        <v>0</v>
      </c>
      <c r="G778" s="4">
        <f>IFERROR(VLOOKUP(Table1[[#This Row],[كود العامل]],العاملين!$A:$C,3,FALSE),"")</f>
        <v>0</v>
      </c>
      <c r="H778" s="5">
        <v>16</v>
      </c>
      <c r="I778" s="6" t="str">
        <f>IFERROR(VLOOKUP(Table1[[#This Row],[كود الصنف]],المنتجات!$D:$E,2,0),"")</f>
        <v/>
      </c>
      <c r="J778" s="6" t="str">
        <f>IFERROR(VLOOKUP(H778,المنتجات!$D:$G,4,0),"")</f>
        <v/>
      </c>
      <c r="K778" s="7">
        <v>184</v>
      </c>
      <c r="L778" s="7"/>
      <c r="M778" s="8" t="e">
        <f>IF(VLOOKUP(Table1[[#This Row],[كود الصنف]],المنتجات!$D:$K,8,0)=0,"",(VLOOKUP(Table1[[#This Row],[كود الصنف]],المنتجات!$D:$K,8,0)))</f>
        <v>#N/A</v>
      </c>
      <c r="N778" s="7">
        <f>IFERROR((Table1[[#This Row],[كمية الخامات بالكيلو]]/Table1[[#This Row],[وزن القطعة]])-Table1[[#This Row],[كمية الأنتاج بالقطعة]],0)</f>
        <v>0</v>
      </c>
      <c r="O778" s="9" t="s">
        <v>51</v>
      </c>
      <c r="P778" s="26">
        <f>IFERROR(VLOOKUP(Table1[[#This Row],[كود العامل]],العاملين!$A$1:$D$100,4,0),"")</f>
        <v>0</v>
      </c>
      <c r="Q778" s="5">
        <f>IF(Table1[[#This Row],[كود العامل]]&gt;0,60,"")</f>
        <v>60</v>
      </c>
      <c r="R778" s="10"/>
      <c r="S778" s="10"/>
      <c r="T778" s="10"/>
      <c r="U778" s="10"/>
      <c r="V778" s="10">
        <f t="shared" si="12"/>
        <v>60</v>
      </c>
      <c r="W778" s="10">
        <f>IFERROR(Table1[[#This Row],[اجمالى وقت التشغيل بالدقايق]]-Table1[[#This Row],[اجمالى وقت التوقف بالدقيقة]],"0")</f>
        <v>-60</v>
      </c>
      <c r="X778" s="11">
        <f>IFERROR((Table1[[#This Row],[كمية الأنتاج بالقطعة]]*Table1[[#This Row],[الزمن المعيارى لانتاج القطعة الواحدة بالدقيقة]])/W778,0%)</f>
        <v>0</v>
      </c>
      <c r="Y778" s="12"/>
      <c r="Z778" s="4"/>
      <c r="AA778" s="13">
        <f>IFERROR(Table1[[#This Row],[كمية الأنتاج بالقطعة]]/(Table1[[#This Row],[كمية الأنتاج بالقطعة]]+Z778+Y778),"")</f>
        <v>1</v>
      </c>
      <c r="AB778" s="4"/>
      <c r="AC778" s="51"/>
    </row>
    <row r="779" spans="1:29" ht="15.75" hidden="1" customHeight="1">
      <c r="A779" s="50">
        <v>43542</v>
      </c>
      <c r="B779" s="3">
        <v>5211</v>
      </c>
      <c r="C779" s="4" t="str">
        <f>IFERROR(VLOOKUP(B779,المنتجات!$A:$B,2,0),"")</f>
        <v/>
      </c>
      <c r="D779" s="4" t="str">
        <f>IFERROR(VLOOKUP(B779,المنتجات!$A:$C,3,0),"")</f>
        <v/>
      </c>
      <c r="E779" s="5">
        <v>11</v>
      </c>
      <c r="F779" s="4">
        <f>IFERROR(VLOOKUP(E779,العاملين!$A$1:$C$80,2,0),"")</f>
        <v>0</v>
      </c>
      <c r="G779" s="4">
        <f>IFERROR(VLOOKUP(Table1[[#This Row],[كود العامل]],العاملين!$A:$C,3,FALSE),"")</f>
        <v>0</v>
      </c>
      <c r="H779" s="5">
        <v>16</v>
      </c>
      <c r="I779" s="6" t="str">
        <f>IFERROR(VLOOKUP(Table1[[#This Row],[كود الصنف]],المنتجات!$D:$E,2,0),"")</f>
        <v/>
      </c>
      <c r="J779" s="6" t="str">
        <f>IFERROR(VLOOKUP(H779,المنتجات!$D:$G,4,0),"")</f>
        <v/>
      </c>
      <c r="K779" s="7">
        <v>164</v>
      </c>
      <c r="L779" s="7"/>
      <c r="M779" s="8" t="e">
        <f>IF(VLOOKUP(Table1[[#This Row],[كود الصنف]],المنتجات!$D:$K,8,0)=0,"",(VLOOKUP(Table1[[#This Row],[كود الصنف]],المنتجات!$D:$K,8,0)))</f>
        <v>#N/A</v>
      </c>
      <c r="N779" s="7">
        <f>IFERROR((Table1[[#This Row],[كمية الخامات بالكيلو]]/Table1[[#This Row],[وزن القطعة]])-Table1[[#This Row],[كمية الأنتاج بالقطعة]],0)</f>
        <v>0</v>
      </c>
      <c r="O779" s="9" t="s">
        <v>1</v>
      </c>
      <c r="P779" s="26">
        <f>IFERROR(VLOOKUP(Table1[[#This Row],[كود العامل]],العاملين!$A$1:$D$100,4,0),"")</f>
        <v>0</v>
      </c>
      <c r="Q779" s="5">
        <f>IF(Table1[[#This Row],[كود العامل]]&gt;0,60,"")</f>
        <v>60</v>
      </c>
      <c r="R779" s="10"/>
      <c r="S779" s="10"/>
      <c r="T779" s="10"/>
      <c r="U779" s="10"/>
      <c r="V779" s="10">
        <f t="shared" si="12"/>
        <v>60</v>
      </c>
      <c r="W779" s="10">
        <f>IFERROR(Table1[[#This Row],[اجمالى وقت التشغيل بالدقايق]]-Table1[[#This Row],[اجمالى وقت التوقف بالدقيقة]],"0")</f>
        <v>-60</v>
      </c>
      <c r="X779" s="11">
        <f>IFERROR((Table1[[#This Row],[كمية الأنتاج بالقطعة]]*Table1[[#This Row],[الزمن المعيارى لانتاج القطعة الواحدة بالدقيقة]])/W779,0%)</f>
        <v>0</v>
      </c>
      <c r="Y779" s="12"/>
      <c r="Z779" s="4"/>
      <c r="AA779" s="13">
        <f>IFERROR(Table1[[#This Row],[كمية الأنتاج بالقطعة]]/(Table1[[#This Row],[كمية الأنتاج بالقطعة]]+Z779+Y779),"")</f>
        <v>1</v>
      </c>
      <c r="AB779" s="4"/>
      <c r="AC779" s="51"/>
    </row>
    <row r="780" spans="1:29" ht="15.75" hidden="1" customHeight="1">
      <c r="A780" s="50">
        <v>43542</v>
      </c>
      <c r="B780" s="3">
        <v>5220</v>
      </c>
      <c r="C780" s="4" t="str">
        <f>IFERROR(VLOOKUP(B780,المنتجات!$A:$B,2,0),"")</f>
        <v/>
      </c>
      <c r="D780" s="4" t="str">
        <f>IFERROR(VLOOKUP(B780,المنتجات!$A:$C,3,0),"")</f>
        <v/>
      </c>
      <c r="E780" s="5">
        <v>21</v>
      </c>
      <c r="F780" s="4">
        <f>IFERROR(VLOOKUP(E780,العاملين!$A$1:$C$80,2,0),"")</f>
        <v>0</v>
      </c>
      <c r="G780" s="4">
        <f>IFERROR(VLOOKUP(Table1[[#This Row],[كود العامل]],العاملين!$A:$C,3,FALSE),"")</f>
        <v>0</v>
      </c>
      <c r="H780" s="5">
        <v>19</v>
      </c>
      <c r="I780" s="6" t="str">
        <f>IFERROR(VLOOKUP(Table1[[#This Row],[كود الصنف]],المنتجات!$D:$E,2,0),"")</f>
        <v/>
      </c>
      <c r="J780" s="6" t="str">
        <f>IFERROR(VLOOKUP(H780,المنتجات!$D:$G,4,0),"")</f>
        <v/>
      </c>
      <c r="K780" s="7">
        <v>2700</v>
      </c>
      <c r="L780" s="7"/>
      <c r="M780" s="8" t="e">
        <f>IF(VLOOKUP(Table1[[#This Row],[كود الصنف]],المنتجات!$D:$K,8,0)=0,"",(VLOOKUP(Table1[[#This Row],[كود الصنف]],المنتجات!$D:$K,8,0)))</f>
        <v>#N/A</v>
      </c>
      <c r="N780" s="7">
        <f>IFERROR((Table1[[#This Row],[كمية الخامات بالكيلو]]/Table1[[#This Row],[وزن القطعة]])-Table1[[#This Row],[كمية الأنتاج بالقطعة]],0)</f>
        <v>0</v>
      </c>
      <c r="O780" s="9" t="s">
        <v>51</v>
      </c>
      <c r="P780" s="3">
        <v>300</v>
      </c>
      <c r="Q780" s="5">
        <v>30</v>
      </c>
      <c r="R780" s="10"/>
      <c r="S780" s="10">
        <v>10</v>
      </c>
      <c r="T780" s="10">
        <v>10</v>
      </c>
      <c r="U780" s="10"/>
      <c r="V780" s="10">
        <f t="shared" si="12"/>
        <v>50</v>
      </c>
      <c r="W780" s="10">
        <f>IFERROR(Table1[[#This Row],[اجمالى وقت التشغيل بالدقايق]]-Table1[[#This Row],[اجمالى وقت التوقف بالدقيقة]],"0")</f>
        <v>250</v>
      </c>
      <c r="X780" s="11">
        <f>IFERROR((Table1[[#This Row],[كمية الأنتاج بالقطعة]]*Table1[[#This Row],[الزمن المعيارى لانتاج القطعة الواحدة بالدقيقة]])/W780,0%)</f>
        <v>0</v>
      </c>
      <c r="Y780" s="12"/>
      <c r="Z780" s="4"/>
      <c r="AA780" s="13">
        <f>IFERROR(Table1[[#This Row],[كمية الأنتاج بالقطعة]]/(Table1[[#This Row],[كمية الأنتاج بالقطعة]]+Z780+Y780),"")</f>
        <v>1</v>
      </c>
      <c r="AB780" s="4"/>
      <c r="AC780" s="51"/>
    </row>
    <row r="781" spans="1:29" ht="15.75" hidden="1" customHeight="1">
      <c r="A781" s="50">
        <v>43542</v>
      </c>
      <c r="B781" s="3">
        <v>5220</v>
      </c>
      <c r="C781" s="4" t="str">
        <f>IFERROR(VLOOKUP(B781,المنتجات!$A:$B,2,0),"")</f>
        <v/>
      </c>
      <c r="D781" s="4" t="str">
        <f>IFERROR(VLOOKUP(B781,المنتجات!$A:$C,3,0),"")</f>
        <v/>
      </c>
      <c r="E781" s="5">
        <v>39</v>
      </c>
      <c r="F781" s="4">
        <f>IFERROR(VLOOKUP(E781,العاملين!$A$1:$C$80,2,0),"")</f>
        <v>0</v>
      </c>
      <c r="G781" s="4">
        <f>IFERROR(VLOOKUP(Table1[[#This Row],[كود العامل]],العاملين!$A:$C,3,FALSE),"")</f>
        <v>0</v>
      </c>
      <c r="H781" s="5">
        <v>19</v>
      </c>
      <c r="I781" s="6" t="str">
        <f>IFERROR(VLOOKUP(Table1[[#This Row],[كود الصنف]],المنتجات!$D:$E,2,0),"")</f>
        <v/>
      </c>
      <c r="J781" s="6" t="str">
        <f>IFERROR(VLOOKUP(H781,المنتجات!$D:$G,4,0),"")</f>
        <v/>
      </c>
      <c r="K781" s="7">
        <v>2700</v>
      </c>
      <c r="L781" s="7"/>
      <c r="M781" s="8" t="e">
        <f>IF(VLOOKUP(Table1[[#This Row],[كود الصنف]],المنتجات!$D:$K,8,0)=0,"",(VLOOKUP(Table1[[#This Row],[كود الصنف]],المنتجات!$D:$K,8,0)))</f>
        <v>#N/A</v>
      </c>
      <c r="N781" s="7">
        <f>IFERROR((Table1[[#This Row],[كمية الخامات بالكيلو]]/Table1[[#This Row],[وزن القطعة]])-Table1[[#This Row],[كمية الأنتاج بالقطعة]],0)</f>
        <v>0</v>
      </c>
      <c r="O781" s="9" t="s">
        <v>51</v>
      </c>
      <c r="P781" s="26">
        <f>IFERROR(VLOOKUP(Table1[[#This Row],[كود العامل]],العاملين!$A$1:$D$100,4,0),"")</f>
        <v>0</v>
      </c>
      <c r="Q781" s="5">
        <f>IF(Table1[[#This Row],[كود العامل]]&gt;0,60,"")</f>
        <v>60</v>
      </c>
      <c r="R781" s="10"/>
      <c r="S781" s="10">
        <v>10</v>
      </c>
      <c r="T781" s="10">
        <v>10</v>
      </c>
      <c r="U781" s="10"/>
      <c r="V781" s="10">
        <f t="shared" si="12"/>
        <v>80</v>
      </c>
      <c r="W781" s="10">
        <f>IFERROR(Table1[[#This Row],[اجمالى وقت التشغيل بالدقايق]]-Table1[[#This Row],[اجمالى وقت التوقف بالدقيقة]],"0")</f>
        <v>-80</v>
      </c>
      <c r="X781" s="11">
        <f>IFERROR((Table1[[#This Row],[كمية الأنتاج بالقطعة]]*Table1[[#This Row],[الزمن المعيارى لانتاج القطعة الواحدة بالدقيقة]])/W781,0%)</f>
        <v>0</v>
      </c>
      <c r="Y781" s="12"/>
      <c r="Z781" s="4"/>
      <c r="AA781" s="13">
        <f>IFERROR(Table1[[#This Row],[كمية الأنتاج بالقطعة]]/(Table1[[#This Row],[كمية الأنتاج بالقطعة]]+Z781+Y781),"")</f>
        <v>1</v>
      </c>
      <c r="AB781" s="4"/>
      <c r="AC781" s="51"/>
    </row>
    <row r="782" spans="1:29" ht="15.75" hidden="1" customHeight="1">
      <c r="A782" s="50">
        <v>43542</v>
      </c>
      <c r="B782" s="3">
        <v>5221</v>
      </c>
      <c r="C782" s="4" t="str">
        <f>IFERROR(VLOOKUP(B782,المنتجات!$A:$B,2,0),"")</f>
        <v/>
      </c>
      <c r="D782" s="4" t="str">
        <f>IFERROR(VLOOKUP(B782,المنتجات!$A:$C,3,0),"")</f>
        <v/>
      </c>
      <c r="E782" s="5">
        <v>41</v>
      </c>
      <c r="F782" s="4">
        <f>IFERROR(VLOOKUP(E782,العاملين!$A$1:$C$80,2,0),"")</f>
        <v>0</v>
      </c>
      <c r="G782" s="4">
        <f>IFERROR(VLOOKUP(Table1[[#This Row],[كود العامل]],العاملين!$A:$C,3,FALSE),"")</f>
        <v>0</v>
      </c>
      <c r="H782" s="5">
        <v>21</v>
      </c>
      <c r="I782" s="6" t="str">
        <f>IFERROR(VLOOKUP(Table1[[#This Row],[كود الصنف]],المنتجات!$D:$E,2,0),"")</f>
        <v/>
      </c>
      <c r="J782" s="6" t="str">
        <f>IFERROR(VLOOKUP(H782,المنتجات!$D:$G,4,0),"")</f>
        <v/>
      </c>
      <c r="K782" s="7">
        <v>3900</v>
      </c>
      <c r="L782" s="7"/>
      <c r="M782" s="8" t="e">
        <f>IF(VLOOKUP(Table1[[#This Row],[كود الصنف]],المنتجات!$D:$K,8,0)=0,"",(VLOOKUP(Table1[[#This Row],[كود الصنف]],المنتجات!$D:$K,8,0)))</f>
        <v>#N/A</v>
      </c>
      <c r="N782" s="7">
        <f>IFERROR((Table1[[#This Row],[كمية الخامات بالكيلو]]/Table1[[#This Row],[وزن القطعة]])-Table1[[#This Row],[كمية الأنتاج بالقطعة]],0)</f>
        <v>0</v>
      </c>
      <c r="O782" s="9" t="s">
        <v>51</v>
      </c>
      <c r="P782" s="26">
        <f>IFERROR(VLOOKUP(Table1[[#This Row],[كود العامل]],العاملين!$A$1:$D$100,4,0),"")</f>
        <v>0</v>
      </c>
      <c r="Q782" s="5">
        <f>IF(Table1[[#This Row],[كود العامل]]&gt;0,60,"")</f>
        <v>60</v>
      </c>
      <c r="R782" s="10"/>
      <c r="S782" s="10"/>
      <c r="T782" s="10">
        <v>10</v>
      </c>
      <c r="U782" s="10"/>
      <c r="V782" s="10">
        <f t="shared" si="12"/>
        <v>70</v>
      </c>
      <c r="W782" s="10">
        <f>IFERROR(Table1[[#This Row],[اجمالى وقت التشغيل بالدقايق]]-Table1[[#This Row],[اجمالى وقت التوقف بالدقيقة]],"0")</f>
        <v>-70</v>
      </c>
      <c r="X782" s="11">
        <f>IFERROR((Table1[[#This Row],[كمية الأنتاج بالقطعة]]*Table1[[#This Row],[الزمن المعيارى لانتاج القطعة الواحدة بالدقيقة]])/W782,0%)</f>
        <v>0</v>
      </c>
      <c r="Y782" s="12"/>
      <c r="Z782" s="4"/>
      <c r="AA782" s="13">
        <f>IFERROR(Table1[[#This Row],[كمية الأنتاج بالقطعة]]/(Table1[[#This Row],[كمية الأنتاج بالقطعة]]+Z782+Y782),"")</f>
        <v>1</v>
      </c>
      <c r="AB782" s="4"/>
      <c r="AC782" s="51"/>
    </row>
    <row r="783" spans="1:29" ht="15.75" hidden="1" customHeight="1">
      <c r="A783" s="50">
        <v>43542</v>
      </c>
      <c r="B783" s="3">
        <v>5221</v>
      </c>
      <c r="C783" s="4" t="str">
        <f>IFERROR(VLOOKUP(B783,المنتجات!$A:$B,2,0),"")</f>
        <v/>
      </c>
      <c r="D783" s="4" t="str">
        <f>IFERROR(VLOOKUP(B783,المنتجات!$A:$C,3,0),"")</f>
        <v/>
      </c>
      <c r="E783" s="5">
        <v>24</v>
      </c>
      <c r="F783" s="4">
        <f>IFERROR(VLOOKUP(E783,العاملين!$A$1:$C$80,2,0),"")</f>
        <v>0</v>
      </c>
      <c r="G783" s="4">
        <f>IFERROR(VLOOKUP(Table1[[#This Row],[كود العامل]],العاملين!$A:$C,3,FALSE),"")</f>
        <v>0</v>
      </c>
      <c r="H783" s="5">
        <v>21</v>
      </c>
      <c r="I783" s="6" t="str">
        <f>IFERROR(VLOOKUP(Table1[[#This Row],[كود الصنف]],المنتجات!$D:$E,2,0),"")</f>
        <v/>
      </c>
      <c r="J783" s="6" t="str">
        <f>IFERROR(VLOOKUP(H783,المنتجات!$D:$G,4,0),"")</f>
        <v/>
      </c>
      <c r="K783" s="7">
        <v>3900</v>
      </c>
      <c r="L783" s="7"/>
      <c r="M783" s="8" t="e">
        <f>IF(VLOOKUP(Table1[[#This Row],[كود الصنف]],المنتجات!$D:$K,8,0)=0,"",(VLOOKUP(Table1[[#This Row],[كود الصنف]],المنتجات!$D:$K,8,0)))</f>
        <v>#N/A</v>
      </c>
      <c r="N783" s="7">
        <f>IFERROR((Table1[[#This Row],[كمية الخامات بالكيلو]]/Table1[[#This Row],[وزن القطعة]])-Table1[[#This Row],[كمية الأنتاج بالقطعة]],0)</f>
        <v>0</v>
      </c>
      <c r="O783" s="9" t="s">
        <v>51</v>
      </c>
      <c r="P783" s="26">
        <f>IFERROR(VLOOKUP(Table1[[#This Row],[كود العامل]],العاملين!$A$1:$D$100,4,0),"")</f>
        <v>0</v>
      </c>
      <c r="Q783" s="5">
        <f>IF(Table1[[#This Row],[كود العامل]]&gt;0,60,"")</f>
        <v>60</v>
      </c>
      <c r="R783" s="10"/>
      <c r="S783" s="10"/>
      <c r="T783" s="10">
        <v>10</v>
      </c>
      <c r="U783" s="10"/>
      <c r="V783" s="10">
        <f t="shared" si="12"/>
        <v>70</v>
      </c>
      <c r="W783" s="10">
        <f>IFERROR(Table1[[#This Row],[اجمالى وقت التشغيل بالدقايق]]-Table1[[#This Row],[اجمالى وقت التوقف بالدقيقة]],"0")</f>
        <v>-70</v>
      </c>
      <c r="X783" s="11">
        <f>IFERROR((Table1[[#This Row],[كمية الأنتاج بالقطعة]]*Table1[[#This Row],[الزمن المعيارى لانتاج القطعة الواحدة بالدقيقة]])/W783,0%)</f>
        <v>0</v>
      </c>
      <c r="Y783" s="12"/>
      <c r="Z783" s="4"/>
      <c r="AA783" s="13">
        <f>IFERROR(Table1[[#This Row],[كمية الأنتاج بالقطعة]]/(Table1[[#This Row],[كمية الأنتاج بالقطعة]]+Z783+Y783),"")</f>
        <v>1</v>
      </c>
      <c r="AB783" s="4"/>
      <c r="AC783" s="51"/>
    </row>
    <row r="784" spans="1:29" ht="15.75" hidden="1" customHeight="1">
      <c r="A784" s="50">
        <v>43542</v>
      </c>
      <c r="B784" s="3">
        <v>5222</v>
      </c>
      <c r="C784" s="4" t="str">
        <f>IFERROR(VLOOKUP(B784,المنتجات!$A:$B,2,0),"")</f>
        <v/>
      </c>
      <c r="D784" s="4" t="str">
        <f>IFERROR(VLOOKUP(B784,المنتجات!$A:$C,3,0),"")</f>
        <v/>
      </c>
      <c r="E784" s="5">
        <v>43</v>
      </c>
      <c r="F784" s="4">
        <f>IFERROR(VLOOKUP(E784,العاملين!$A$1:$C$80,2,0),"")</f>
        <v>0</v>
      </c>
      <c r="G784" s="4">
        <f>IFERROR(VLOOKUP(Table1[[#This Row],[كود العامل]],العاملين!$A:$C,3,FALSE),"")</f>
        <v>0</v>
      </c>
      <c r="H784" s="5">
        <v>21</v>
      </c>
      <c r="I784" s="6" t="str">
        <f>IFERROR(VLOOKUP(Table1[[#This Row],[كود الصنف]],المنتجات!$D:$E,2,0),"")</f>
        <v/>
      </c>
      <c r="J784" s="6" t="str">
        <f>IFERROR(VLOOKUP(H784,المنتجات!$D:$G,4,0),"")</f>
        <v/>
      </c>
      <c r="K784" s="7">
        <v>3924</v>
      </c>
      <c r="L784" s="7"/>
      <c r="M784" s="8" t="e">
        <f>IF(VLOOKUP(Table1[[#This Row],[كود الصنف]],المنتجات!$D:$K,8,0)=0,"",(VLOOKUP(Table1[[#This Row],[كود الصنف]],المنتجات!$D:$K,8,0)))</f>
        <v>#N/A</v>
      </c>
      <c r="N784" s="7">
        <f>IFERROR((Table1[[#This Row],[كمية الخامات بالكيلو]]/Table1[[#This Row],[وزن القطعة]])-Table1[[#This Row],[كمية الأنتاج بالقطعة]],0)</f>
        <v>0</v>
      </c>
      <c r="O784" s="9" t="s">
        <v>51</v>
      </c>
      <c r="P784" s="26">
        <f>IFERROR(VLOOKUP(Table1[[#This Row],[كود العامل]],العاملين!$A$1:$D$100,4,0),"")</f>
        <v>0</v>
      </c>
      <c r="Q784" s="5">
        <f>IF(Table1[[#This Row],[كود العامل]]&gt;0,60,"")</f>
        <v>60</v>
      </c>
      <c r="R784" s="10"/>
      <c r="S784" s="10"/>
      <c r="T784" s="10">
        <v>10</v>
      </c>
      <c r="U784" s="10"/>
      <c r="V784" s="10">
        <f t="shared" si="12"/>
        <v>70</v>
      </c>
      <c r="W784" s="10">
        <f>IFERROR(Table1[[#This Row],[اجمالى وقت التشغيل بالدقايق]]-Table1[[#This Row],[اجمالى وقت التوقف بالدقيقة]],"0")</f>
        <v>-70</v>
      </c>
      <c r="X784" s="11">
        <f>IFERROR((Table1[[#This Row],[كمية الأنتاج بالقطعة]]*Table1[[#This Row],[الزمن المعيارى لانتاج القطعة الواحدة بالدقيقة]])/W784,0%)</f>
        <v>0</v>
      </c>
      <c r="Y784" s="12"/>
      <c r="Z784" s="4"/>
      <c r="AA784" s="13">
        <f>IFERROR(Table1[[#This Row],[كمية الأنتاج بالقطعة]]/(Table1[[#This Row],[كمية الأنتاج بالقطعة]]+Z784+Y784),"")</f>
        <v>1</v>
      </c>
      <c r="AB784" s="4"/>
      <c r="AC784" s="51"/>
    </row>
    <row r="785" spans="1:29" ht="15.75" hidden="1" customHeight="1">
      <c r="A785" s="50">
        <v>43542</v>
      </c>
      <c r="B785" s="3">
        <v>5222</v>
      </c>
      <c r="C785" s="4" t="str">
        <f>IFERROR(VLOOKUP(B785,المنتجات!$A:$B,2,0),"")</f>
        <v/>
      </c>
      <c r="D785" s="4" t="str">
        <f>IFERROR(VLOOKUP(B785,المنتجات!$A:$C,3,0),"")</f>
        <v/>
      </c>
      <c r="E785" s="5">
        <v>6</v>
      </c>
      <c r="F785" s="4">
        <f>IFERROR(VLOOKUP(E785,العاملين!$A$1:$C$80,2,0),"")</f>
        <v>0</v>
      </c>
      <c r="G785" s="4">
        <f>IFERROR(VLOOKUP(Table1[[#This Row],[كود العامل]],العاملين!$A:$C,3,FALSE),"")</f>
        <v>0</v>
      </c>
      <c r="H785" s="5">
        <v>21</v>
      </c>
      <c r="I785" s="6" t="str">
        <f>IFERROR(VLOOKUP(Table1[[#This Row],[كود الصنف]],المنتجات!$D:$E,2,0),"")</f>
        <v/>
      </c>
      <c r="J785" s="6" t="str">
        <f>IFERROR(VLOOKUP(H785,المنتجات!$D:$G,4,0),"")</f>
        <v/>
      </c>
      <c r="K785" s="7">
        <v>3924</v>
      </c>
      <c r="L785" s="7"/>
      <c r="M785" s="8" t="e">
        <f>IF(VLOOKUP(Table1[[#This Row],[كود الصنف]],المنتجات!$D:$K,8,0)=0,"",(VLOOKUP(Table1[[#This Row],[كود الصنف]],المنتجات!$D:$K,8,0)))</f>
        <v>#N/A</v>
      </c>
      <c r="N785" s="7">
        <f>IFERROR((Table1[[#This Row],[كمية الخامات بالكيلو]]/Table1[[#This Row],[وزن القطعة]])-Table1[[#This Row],[كمية الأنتاج بالقطعة]],0)</f>
        <v>0</v>
      </c>
      <c r="O785" s="9" t="s">
        <v>51</v>
      </c>
      <c r="P785" s="26">
        <f>IFERROR(VLOOKUP(Table1[[#This Row],[كود العامل]],العاملين!$A$1:$D$100,4,0),"")</f>
        <v>0</v>
      </c>
      <c r="Q785" s="5">
        <f>IF(Table1[[#This Row],[كود العامل]]&gt;0,60,"")</f>
        <v>60</v>
      </c>
      <c r="R785" s="10"/>
      <c r="S785" s="10"/>
      <c r="T785" s="10">
        <v>11</v>
      </c>
      <c r="U785" s="10"/>
      <c r="V785" s="10">
        <f t="shared" si="12"/>
        <v>71</v>
      </c>
      <c r="W785" s="10">
        <f>IFERROR(Table1[[#This Row],[اجمالى وقت التشغيل بالدقايق]]-Table1[[#This Row],[اجمالى وقت التوقف بالدقيقة]],"0")</f>
        <v>-71</v>
      </c>
      <c r="X785" s="11">
        <f>IFERROR((Table1[[#This Row],[كمية الأنتاج بالقطعة]]*Table1[[#This Row],[الزمن المعيارى لانتاج القطعة الواحدة بالدقيقة]])/W785,0%)</f>
        <v>0</v>
      </c>
      <c r="Y785" s="12"/>
      <c r="Z785" s="4"/>
      <c r="AA785" s="13">
        <f>IFERROR(Table1[[#This Row],[كمية الأنتاج بالقطعة]]/(Table1[[#This Row],[كمية الأنتاج بالقطعة]]+Z785+Y785),"")</f>
        <v>1</v>
      </c>
      <c r="AB785" s="4"/>
      <c r="AC785" s="51"/>
    </row>
    <row r="786" spans="1:29" ht="15.75" hidden="1" customHeight="1">
      <c r="A786" s="50">
        <v>43542</v>
      </c>
      <c r="B786" s="3">
        <v>5230</v>
      </c>
      <c r="C786" s="4" t="str">
        <f>IFERROR(VLOOKUP(B786,المنتجات!$A:$B,2,0),"")</f>
        <v/>
      </c>
      <c r="D786" s="4" t="str">
        <f>IFERROR(VLOOKUP(B786,المنتجات!$A:$C,3,0),"")</f>
        <v/>
      </c>
      <c r="E786" s="5">
        <v>23</v>
      </c>
      <c r="F786" s="4">
        <f>IFERROR(VLOOKUP(E786,العاملين!$A$1:$C$80,2,0),"")</f>
        <v>0</v>
      </c>
      <c r="G786" s="4">
        <f>IFERROR(VLOOKUP(Table1[[#This Row],[كود العامل]],العاملين!$A:$C,3,FALSE),"")</f>
        <v>0</v>
      </c>
      <c r="H786" s="5">
        <v>23</v>
      </c>
      <c r="I786" s="6" t="str">
        <f>IFERROR(VLOOKUP(Table1[[#This Row],[كود الصنف]],المنتجات!$D:$E,2,0),"")</f>
        <v/>
      </c>
      <c r="J786" s="6" t="str">
        <f>IFERROR(VLOOKUP(H786,المنتجات!$D:$G,4,0),"")</f>
        <v/>
      </c>
      <c r="K786" s="7">
        <v>32000</v>
      </c>
      <c r="L786" s="7"/>
      <c r="M786" s="8" t="e">
        <f>IF(VLOOKUP(Table1[[#This Row],[كود الصنف]],المنتجات!$D:$K,8,0)=0,"",(VLOOKUP(Table1[[#This Row],[كود الصنف]],المنتجات!$D:$K,8,0)))</f>
        <v>#N/A</v>
      </c>
      <c r="N786" s="7">
        <f>IFERROR((Table1[[#This Row],[كمية الخامات بالكيلو]]/Table1[[#This Row],[وزن القطعة]])-Table1[[#This Row],[كمية الأنتاج بالقطعة]],0)</f>
        <v>0</v>
      </c>
      <c r="O786" s="9" t="s">
        <v>51</v>
      </c>
      <c r="P786" s="26">
        <f>IFERROR(VLOOKUP(Table1[[#This Row],[كود العامل]],العاملين!$A$1:$D$100,4,0),"")</f>
        <v>0</v>
      </c>
      <c r="Q786" s="5">
        <f>IF(Table1[[#This Row],[كود العامل]]&gt;0,60,"")</f>
        <v>60</v>
      </c>
      <c r="R786" s="10"/>
      <c r="S786" s="10"/>
      <c r="T786" s="10"/>
      <c r="U786" s="10"/>
      <c r="V786" s="10">
        <f t="shared" si="12"/>
        <v>60</v>
      </c>
      <c r="W786" s="10">
        <f>IFERROR(Table1[[#This Row],[اجمالى وقت التشغيل بالدقايق]]-Table1[[#This Row],[اجمالى وقت التوقف بالدقيقة]],"0")</f>
        <v>-60</v>
      </c>
      <c r="X786" s="11">
        <f>IFERROR((Table1[[#This Row],[كمية الأنتاج بالقطعة]]*Table1[[#This Row],[الزمن المعيارى لانتاج القطعة الواحدة بالدقيقة]])/W786,0%)</f>
        <v>0</v>
      </c>
      <c r="Y786" s="12"/>
      <c r="Z786" s="4"/>
      <c r="AA786" s="13">
        <f>IFERROR(Table1[[#This Row],[كمية الأنتاج بالقطعة]]/(Table1[[#This Row],[كمية الأنتاج بالقطعة]]+Z786+Y786),"")</f>
        <v>1</v>
      </c>
      <c r="AB786" s="4"/>
      <c r="AC786" s="51"/>
    </row>
    <row r="787" spans="1:29" ht="15.75" hidden="1" customHeight="1">
      <c r="A787" s="50">
        <v>43542</v>
      </c>
      <c r="B787" s="3">
        <v>5230</v>
      </c>
      <c r="C787" s="4" t="str">
        <f>IFERROR(VLOOKUP(B787,المنتجات!$A:$B,2,0),"")</f>
        <v/>
      </c>
      <c r="D787" s="4" t="str">
        <f>IFERROR(VLOOKUP(B787,المنتجات!$A:$C,3,0),"")</f>
        <v/>
      </c>
      <c r="E787" s="5">
        <v>29</v>
      </c>
      <c r="F787" s="4">
        <f>IFERROR(VLOOKUP(E787,العاملين!$A$1:$C$80,2,0),"")</f>
        <v>0</v>
      </c>
      <c r="G787" s="4">
        <f>IFERROR(VLOOKUP(Table1[[#This Row],[كود العامل]],العاملين!$A:$C,3,FALSE),"")</f>
        <v>0</v>
      </c>
      <c r="H787" s="5">
        <v>23</v>
      </c>
      <c r="I787" s="6" t="str">
        <f>IFERROR(VLOOKUP(Table1[[#This Row],[كود الصنف]],المنتجات!$D:$E,2,0),"")</f>
        <v/>
      </c>
      <c r="J787" s="6" t="str">
        <f>IFERROR(VLOOKUP(H787,المنتجات!$D:$G,4,0),"")</f>
        <v/>
      </c>
      <c r="K787" s="7">
        <v>32000</v>
      </c>
      <c r="L787" s="7"/>
      <c r="M787" s="8" t="e">
        <f>IF(VLOOKUP(Table1[[#This Row],[كود الصنف]],المنتجات!$D:$K,8,0)=0,"",(VLOOKUP(Table1[[#This Row],[كود الصنف]],المنتجات!$D:$K,8,0)))</f>
        <v>#N/A</v>
      </c>
      <c r="N787" s="7">
        <f>IFERROR((Table1[[#This Row],[كمية الخامات بالكيلو]]/Table1[[#This Row],[وزن القطعة]])-Table1[[#This Row],[كمية الأنتاج بالقطعة]],0)</f>
        <v>0</v>
      </c>
      <c r="O787" s="9" t="s">
        <v>51</v>
      </c>
      <c r="P787" s="26">
        <f>IFERROR(VLOOKUP(Table1[[#This Row],[كود العامل]],العاملين!$A$1:$D$100,4,0),"")</f>
        <v>0</v>
      </c>
      <c r="Q787" s="5">
        <f>IF(Table1[[#This Row],[كود العامل]]&gt;0,60,"")</f>
        <v>60</v>
      </c>
      <c r="R787" s="10"/>
      <c r="S787" s="10"/>
      <c r="T787" s="10"/>
      <c r="U787" s="10"/>
      <c r="V787" s="10">
        <f t="shared" si="12"/>
        <v>60</v>
      </c>
      <c r="W787" s="10">
        <f>IFERROR(Table1[[#This Row],[اجمالى وقت التشغيل بالدقايق]]-Table1[[#This Row],[اجمالى وقت التوقف بالدقيقة]],"0")</f>
        <v>-60</v>
      </c>
      <c r="X787" s="11">
        <f>IFERROR((Table1[[#This Row],[كمية الأنتاج بالقطعة]]*Table1[[#This Row],[الزمن المعيارى لانتاج القطعة الواحدة بالدقيقة]])/W787,0%)</f>
        <v>0</v>
      </c>
      <c r="Y787" s="12"/>
      <c r="Z787" s="4"/>
      <c r="AA787" s="13">
        <f>IFERROR(Table1[[#This Row],[كمية الأنتاج بالقطعة]]/(Table1[[#This Row],[كمية الأنتاج بالقطعة]]+Z787+Y787),"")</f>
        <v>1</v>
      </c>
      <c r="AB787" s="4"/>
      <c r="AC787" s="51"/>
    </row>
    <row r="788" spans="1:29" ht="15.75" hidden="1" customHeight="1">
      <c r="A788" s="50">
        <v>43542</v>
      </c>
      <c r="B788" s="3">
        <v>5231</v>
      </c>
      <c r="C788" s="4" t="str">
        <f>IFERROR(VLOOKUP(B788,المنتجات!$A:$B,2,0),"")</f>
        <v/>
      </c>
      <c r="D788" s="4" t="str">
        <f>IFERROR(VLOOKUP(B788,المنتجات!$A:$C,3,0),"")</f>
        <v/>
      </c>
      <c r="E788" s="5">
        <v>37</v>
      </c>
      <c r="F788" s="4">
        <f>IFERROR(VLOOKUP(E788,العاملين!$A$1:$C$80,2,0),"")</f>
        <v>0</v>
      </c>
      <c r="G788" s="4">
        <f>IFERROR(VLOOKUP(Table1[[#This Row],[كود العامل]],العاملين!$A:$C,3,FALSE),"")</f>
        <v>0</v>
      </c>
      <c r="H788" s="5">
        <v>34</v>
      </c>
      <c r="I788" s="6" t="str">
        <f>IFERROR(VLOOKUP(Table1[[#This Row],[كود الصنف]],المنتجات!$D:$E,2,0),"")</f>
        <v/>
      </c>
      <c r="J788" s="6" t="str">
        <f>IFERROR(VLOOKUP(H788,المنتجات!$D:$G,4,0),"")</f>
        <v/>
      </c>
      <c r="K788" s="7">
        <v>27000</v>
      </c>
      <c r="L788" s="7"/>
      <c r="M788" s="8" t="e">
        <f>IF(VLOOKUP(Table1[[#This Row],[كود الصنف]],المنتجات!$D:$K,8,0)=0,"",(VLOOKUP(Table1[[#This Row],[كود الصنف]],المنتجات!$D:$K,8,0)))</f>
        <v>#N/A</v>
      </c>
      <c r="N788" s="7">
        <f>IFERROR((Table1[[#This Row],[كمية الخامات بالكيلو]]/Table1[[#This Row],[وزن القطعة]])-Table1[[#This Row],[كمية الأنتاج بالقطعة]],0)</f>
        <v>0</v>
      </c>
      <c r="O788" s="9" t="s">
        <v>51</v>
      </c>
      <c r="P788" s="26">
        <f>IFERROR(VLOOKUP(Table1[[#This Row],[كود العامل]],العاملين!$A$1:$D$100,4,0),"")</f>
        <v>0</v>
      </c>
      <c r="Q788" s="5">
        <f>IF(Table1[[#This Row],[كود العامل]]&gt;0,60,"")</f>
        <v>60</v>
      </c>
      <c r="R788" s="10"/>
      <c r="S788" s="10">
        <v>10</v>
      </c>
      <c r="T788" s="10">
        <v>10</v>
      </c>
      <c r="U788" s="10"/>
      <c r="V788" s="10">
        <f t="shared" si="12"/>
        <v>80</v>
      </c>
      <c r="W788" s="10">
        <f>IFERROR(Table1[[#This Row],[اجمالى وقت التشغيل بالدقايق]]-Table1[[#This Row],[اجمالى وقت التوقف بالدقيقة]],"0")</f>
        <v>-80</v>
      </c>
      <c r="X788" s="11">
        <f>IFERROR((Table1[[#This Row],[كمية الأنتاج بالقطعة]]*Table1[[#This Row],[الزمن المعيارى لانتاج القطعة الواحدة بالدقيقة]])/W788,0%)</f>
        <v>0</v>
      </c>
      <c r="Y788" s="12"/>
      <c r="Z788" s="4"/>
      <c r="AA788" s="13">
        <f>IFERROR(Table1[[#This Row],[كمية الأنتاج بالقطعة]]/(Table1[[#This Row],[كمية الأنتاج بالقطعة]]+Z788+Y788),"")</f>
        <v>1</v>
      </c>
      <c r="AB788" s="4"/>
      <c r="AC788" s="51"/>
    </row>
    <row r="789" spans="1:29" ht="15.75" hidden="1" customHeight="1">
      <c r="A789" s="50">
        <v>43542</v>
      </c>
      <c r="B789" s="3">
        <v>5231</v>
      </c>
      <c r="C789" s="4" t="str">
        <f>IFERROR(VLOOKUP(B789,المنتجات!$A:$B,2,0),"")</f>
        <v/>
      </c>
      <c r="D789" s="4" t="str">
        <f>IFERROR(VLOOKUP(B789,المنتجات!$A:$C,3,0),"")</f>
        <v/>
      </c>
      <c r="E789" s="5">
        <v>26</v>
      </c>
      <c r="F789" s="4">
        <f>IFERROR(VLOOKUP(E789,العاملين!$A$1:$C$80,2,0),"")</f>
        <v>0</v>
      </c>
      <c r="G789" s="4">
        <f>IFERROR(VLOOKUP(Table1[[#This Row],[كود العامل]],العاملين!$A:$C,3,FALSE),"")</f>
        <v>0</v>
      </c>
      <c r="H789" s="5">
        <v>34</v>
      </c>
      <c r="I789" s="6" t="str">
        <f>IFERROR(VLOOKUP(Table1[[#This Row],[كود الصنف]],المنتجات!$D:$E,2,0),"")</f>
        <v/>
      </c>
      <c r="J789" s="6" t="str">
        <f>IFERROR(VLOOKUP(H789,المنتجات!$D:$G,4,0),"")</f>
        <v/>
      </c>
      <c r="K789" s="7">
        <v>27000</v>
      </c>
      <c r="L789" s="7"/>
      <c r="M789" s="8" t="e">
        <f>IF(VLOOKUP(Table1[[#This Row],[كود الصنف]],المنتجات!$D:$K,8,0)=0,"",(VLOOKUP(Table1[[#This Row],[كود الصنف]],المنتجات!$D:$K,8,0)))</f>
        <v>#N/A</v>
      </c>
      <c r="N789" s="7">
        <f>IFERROR((Table1[[#This Row],[كمية الخامات بالكيلو]]/Table1[[#This Row],[وزن القطعة]])-Table1[[#This Row],[كمية الأنتاج بالقطعة]],0)</f>
        <v>0</v>
      </c>
      <c r="O789" s="9" t="s">
        <v>51</v>
      </c>
      <c r="P789" s="26">
        <f>IFERROR(VLOOKUP(Table1[[#This Row],[كود العامل]],العاملين!$A$1:$D$100,4,0),"")</f>
        <v>0</v>
      </c>
      <c r="Q789" s="5">
        <f>IF(Table1[[#This Row],[كود العامل]]&gt;0,60,"")</f>
        <v>60</v>
      </c>
      <c r="R789" s="10"/>
      <c r="S789" s="10">
        <v>10</v>
      </c>
      <c r="T789" s="10">
        <v>10</v>
      </c>
      <c r="U789" s="10"/>
      <c r="V789" s="10">
        <f t="shared" si="12"/>
        <v>80</v>
      </c>
      <c r="W789" s="10">
        <f>IFERROR(Table1[[#This Row],[اجمالى وقت التشغيل بالدقايق]]-Table1[[#This Row],[اجمالى وقت التوقف بالدقيقة]],"0")</f>
        <v>-80</v>
      </c>
      <c r="X789" s="11">
        <f>IFERROR((Table1[[#This Row],[كمية الأنتاج بالقطعة]]*Table1[[#This Row],[الزمن المعيارى لانتاج القطعة الواحدة بالدقيقة]])/W789,0%)</f>
        <v>0</v>
      </c>
      <c r="Y789" s="12"/>
      <c r="Z789" s="4"/>
      <c r="AA789" s="13">
        <f>IFERROR(Table1[[#This Row],[كمية الأنتاج بالقطعة]]/(Table1[[#This Row],[كمية الأنتاج بالقطعة]]+Z789+Y789),"")</f>
        <v>1</v>
      </c>
      <c r="AB789" s="4"/>
      <c r="AC789" s="51"/>
    </row>
    <row r="790" spans="1:29" ht="15.75" hidden="1" customHeight="1">
      <c r="A790" s="50">
        <v>43542</v>
      </c>
      <c r="B790" s="3">
        <v>5231</v>
      </c>
      <c r="C790" s="4" t="str">
        <f>IFERROR(VLOOKUP(B790,المنتجات!$A:$B,2,0),"")</f>
        <v/>
      </c>
      <c r="D790" s="4" t="str">
        <f>IFERROR(VLOOKUP(B790,المنتجات!$A:$C,3,0),"")</f>
        <v/>
      </c>
      <c r="E790" s="5">
        <v>45</v>
      </c>
      <c r="F790" s="4">
        <f>IFERROR(VLOOKUP(E790,العاملين!$A$1:$C$80,2,0),"")</f>
        <v>0</v>
      </c>
      <c r="G790" s="4">
        <f>IFERROR(VLOOKUP(Table1[[#This Row],[كود العامل]],العاملين!$A:$C,3,FALSE),"")</f>
        <v>0</v>
      </c>
      <c r="H790" s="5">
        <v>34</v>
      </c>
      <c r="I790" s="6" t="str">
        <f>IFERROR(VLOOKUP(Table1[[#This Row],[كود الصنف]],المنتجات!$D:$E,2,0),"")</f>
        <v/>
      </c>
      <c r="J790" s="6" t="str">
        <f>IFERROR(VLOOKUP(H790,المنتجات!$D:$G,4,0),"")</f>
        <v/>
      </c>
      <c r="K790" s="7">
        <v>27000</v>
      </c>
      <c r="L790" s="7"/>
      <c r="M790" s="8" t="e">
        <f>IF(VLOOKUP(Table1[[#This Row],[كود الصنف]],المنتجات!$D:$K,8,0)=0,"",(VLOOKUP(Table1[[#This Row],[كود الصنف]],المنتجات!$D:$K,8,0)))</f>
        <v>#N/A</v>
      </c>
      <c r="N790" s="7">
        <f>IFERROR((Table1[[#This Row],[كمية الخامات بالكيلو]]/Table1[[#This Row],[وزن القطعة]])-Table1[[#This Row],[كمية الأنتاج بالقطعة]],0)</f>
        <v>0</v>
      </c>
      <c r="O790" s="9" t="s">
        <v>51</v>
      </c>
      <c r="P790" s="26">
        <f>IFERROR(VLOOKUP(Table1[[#This Row],[كود العامل]],العاملين!$A$1:$D$100,4,0),"")</f>
        <v>0</v>
      </c>
      <c r="Q790" s="5">
        <f>IF(Table1[[#This Row],[كود العامل]]&gt;0,60,"")</f>
        <v>60</v>
      </c>
      <c r="R790" s="10"/>
      <c r="S790" s="10">
        <v>10</v>
      </c>
      <c r="T790" s="10">
        <v>10</v>
      </c>
      <c r="U790" s="10"/>
      <c r="V790" s="10">
        <f t="shared" si="12"/>
        <v>80</v>
      </c>
      <c r="W790" s="10">
        <f>IFERROR(Table1[[#This Row],[اجمالى وقت التشغيل بالدقايق]]-Table1[[#This Row],[اجمالى وقت التوقف بالدقيقة]],"0")</f>
        <v>-80</v>
      </c>
      <c r="X790" s="11">
        <f>IFERROR((Table1[[#This Row],[كمية الأنتاج بالقطعة]]*Table1[[#This Row],[الزمن المعيارى لانتاج القطعة الواحدة بالدقيقة]])/W790,0%)</f>
        <v>0</v>
      </c>
      <c r="Y790" s="12"/>
      <c r="Z790" s="4"/>
      <c r="AA790" s="13">
        <f>IFERROR(Table1[[#This Row],[كمية الأنتاج بالقطعة]]/(Table1[[#This Row],[كمية الأنتاج بالقطعة]]+Z790+Y790),"")</f>
        <v>1</v>
      </c>
      <c r="AB790" s="4"/>
      <c r="AC790" s="51"/>
    </row>
    <row r="791" spans="1:29" ht="15.75" hidden="1" customHeight="1">
      <c r="A791" s="50">
        <v>43542</v>
      </c>
      <c r="B791" s="3">
        <v>5240</v>
      </c>
      <c r="C791" s="4" t="str">
        <f>IFERROR(VLOOKUP(B791,المنتجات!$A:$B,2,0),"")</f>
        <v/>
      </c>
      <c r="D791" s="4" t="str">
        <f>IFERROR(VLOOKUP(B791,المنتجات!$A:$C,3,0),"")</f>
        <v/>
      </c>
      <c r="E791" s="5">
        <v>2</v>
      </c>
      <c r="F791" s="4">
        <f>IFERROR(VLOOKUP(E791,العاملين!$A$1:$C$80,2,0),"")</f>
        <v>0</v>
      </c>
      <c r="G791" s="4">
        <f>IFERROR(VLOOKUP(Table1[[#This Row],[كود العامل]],العاملين!$A:$C,3,FALSE),"")</f>
        <v>0</v>
      </c>
      <c r="H791" s="5"/>
      <c r="I791" s="6" t="str">
        <f>IFERROR(VLOOKUP(Table1[[#This Row],[كود الصنف]],المنتجات!$D:$E,2,0),"")</f>
        <v/>
      </c>
      <c r="J791" s="6" t="str">
        <f>IFERROR(VLOOKUP(H791,المنتجات!$D:$G,4,0),"")</f>
        <v/>
      </c>
      <c r="K791" s="7"/>
      <c r="L791" s="7"/>
      <c r="M791" s="8" t="e">
        <f>IF(VLOOKUP(Table1[[#This Row],[كود الصنف]],المنتجات!$D:$K,8,0)=0,"",(VLOOKUP(Table1[[#This Row],[كود الصنف]],المنتجات!$D:$K,8,0)))</f>
        <v>#N/A</v>
      </c>
      <c r="N791" s="7">
        <f>IFERROR((Table1[[#This Row],[كمية الخامات بالكيلو]]/Table1[[#This Row],[وزن القطعة]])-Table1[[#This Row],[كمية الأنتاج بالقطعة]],0)</f>
        <v>0</v>
      </c>
      <c r="O791" s="9" t="s">
        <v>51</v>
      </c>
      <c r="P791" s="3"/>
      <c r="Q791" s="5"/>
      <c r="R791" s="10"/>
      <c r="S791" s="10"/>
      <c r="T791" s="10"/>
      <c r="U791" s="10"/>
      <c r="V791" s="10">
        <f t="shared" si="12"/>
        <v>0</v>
      </c>
      <c r="W791" s="10">
        <f>IFERROR(Table1[[#This Row],[اجمالى وقت التشغيل بالدقايق]]-Table1[[#This Row],[اجمالى وقت التوقف بالدقيقة]],"0")</f>
        <v>0</v>
      </c>
      <c r="X791" s="11">
        <f>IFERROR((Table1[[#This Row],[كمية الأنتاج بالقطعة]]*Table1[[#This Row],[الزمن المعيارى لانتاج القطعة الواحدة بالدقيقة]])/W791,0%)</f>
        <v>0</v>
      </c>
      <c r="Y791" s="12"/>
      <c r="Z791" s="4"/>
      <c r="AA791" s="13" t="str">
        <f>IFERROR(Table1[[#This Row],[كمية الأنتاج بالقطعة]]/(Table1[[#This Row],[كمية الأنتاج بالقطعة]]+Z791+Y791),"")</f>
        <v/>
      </c>
      <c r="AB791" s="4"/>
      <c r="AC791" s="51" t="s">
        <v>54</v>
      </c>
    </row>
    <row r="792" spans="1:29" ht="15.75" hidden="1" customHeight="1">
      <c r="A792" s="50">
        <v>43542</v>
      </c>
      <c r="B792" s="3">
        <v>5260</v>
      </c>
      <c r="C792" s="4" t="str">
        <f>IFERROR(VLOOKUP(B792,المنتجات!$A:$B,2,0),"")</f>
        <v/>
      </c>
      <c r="D792" s="4" t="str">
        <f>IFERROR(VLOOKUP(B792,المنتجات!$A:$C,3,0),"")</f>
        <v/>
      </c>
      <c r="E792" s="5">
        <v>25</v>
      </c>
      <c r="F792" s="4">
        <f>IFERROR(VLOOKUP(E792,العاملين!$A$1:$C$80,2,0),"")</f>
        <v>0</v>
      </c>
      <c r="G792" s="4">
        <f>IFERROR(VLOOKUP(Table1[[#This Row],[كود العامل]],العاملين!$A:$C,3,FALSE),"")</f>
        <v>0</v>
      </c>
      <c r="H792" s="5">
        <v>46</v>
      </c>
      <c r="I792" s="6" t="str">
        <f>IFERROR(VLOOKUP(Table1[[#This Row],[كود الصنف]],المنتجات!$D:$E,2,0),"")</f>
        <v/>
      </c>
      <c r="J792" s="6" t="str">
        <f>IFERROR(VLOOKUP(H792,المنتجات!$D:$G,4,0),"")</f>
        <v/>
      </c>
      <c r="K792" s="7">
        <v>8600</v>
      </c>
      <c r="L792" s="7"/>
      <c r="M792" s="8" t="e">
        <f>IF(VLOOKUP(Table1[[#This Row],[كود الصنف]],المنتجات!$D:$K,8,0)=0,"",(VLOOKUP(Table1[[#This Row],[كود الصنف]],المنتجات!$D:$K,8,0)))</f>
        <v>#N/A</v>
      </c>
      <c r="N792" s="7">
        <f>IFERROR((Table1[[#This Row],[كمية الخامات بالكيلو]]/Table1[[#This Row],[وزن القطعة]])-Table1[[#This Row],[كمية الأنتاج بالقطعة]],0)</f>
        <v>0</v>
      </c>
      <c r="O792" s="9" t="s">
        <v>51</v>
      </c>
      <c r="P792" s="3">
        <v>300</v>
      </c>
      <c r="Q792" s="5">
        <v>30</v>
      </c>
      <c r="R792" s="10"/>
      <c r="S792" s="10"/>
      <c r="T792" s="10"/>
      <c r="U792" s="10"/>
      <c r="V792" s="10">
        <f t="shared" si="12"/>
        <v>30</v>
      </c>
      <c r="W792" s="10">
        <f>IFERROR(Table1[[#This Row],[اجمالى وقت التشغيل بالدقايق]]-Table1[[#This Row],[اجمالى وقت التوقف بالدقيقة]],"0")</f>
        <v>270</v>
      </c>
      <c r="X792" s="11">
        <f>IFERROR((Table1[[#This Row],[كمية الأنتاج بالقطعة]]*Table1[[#This Row],[الزمن المعيارى لانتاج القطعة الواحدة بالدقيقة]])/W792,0%)</f>
        <v>0</v>
      </c>
      <c r="Y792" s="12"/>
      <c r="Z792" s="4"/>
      <c r="AA792" s="13">
        <f>IFERROR(Table1[[#This Row],[كمية الأنتاج بالقطعة]]/(Table1[[#This Row],[كمية الأنتاج بالقطعة]]+Z792+Y792),"")</f>
        <v>1</v>
      </c>
      <c r="AB792" s="4"/>
      <c r="AC792" s="51"/>
    </row>
    <row r="793" spans="1:29" ht="15.75" hidden="1" customHeight="1">
      <c r="A793" s="50">
        <v>43542</v>
      </c>
      <c r="B793" s="3">
        <v>5260</v>
      </c>
      <c r="C793" s="4" t="str">
        <f>IFERROR(VLOOKUP(B793,المنتجات!$A:$B,2,0),"")</f>
        <v/>
      </c>
      <c r="D793" s="4" t="str">
        <f>IFERROR(VLOOKUP(B793,المنتجات!$A:$C,3,0),"")</f>
        <v/>
      </c>
      <c r="E793" s="5">
        <v>38</v>
      </c>
      <c r="F793" s="4">
        <f>IFERROR(VLOOKUP(E793,العاملين!$A$1:$C$80,2,0),"")</f>
        <v>0</v>
      </c>
      <c r="G793" s="4">
        <f>IFERROR(VLOOKUP(Table1[[#This Row],[كود العامل]],العاملين!$A:$C,3,FALSE),"")</f>
        <v>0</v>
      </c>
      <c r="H793" s="5">
        <v>46</v>
      </c>
      <c r="I793" s="6" t="str">
        <f>IFERROR(VLOOKUP(Table1[[#This Row],[كود الصنف]],المنتجات!$D:$E,2,0),"")</f>
        <v/>
      </c>
      <c r="J793" s="6" t="str">
        <f>IFERROR(VLOOKUP(H793,المنتجات!$D:$G,4,0),"")</f>
        <v/>
      </c>
      <c r="K793" s="7">
        <v>8600</v>
      </c>
      <c r="L793" s="7"/>
      <c r="M793" s="8" t="e">
        <f>IF(VLOOKUP(Table1[[#This Row],[كود الصنف]],المنتجات!$D:$K,8,0)=0,"",(VLOOKUP(Table1[[#This Row],[كود الصنف]],المنتجات!$D:$K,8,0)))</f>
        <v>#N/A</v>
      </c>
      <c r="N793" s="7">
        <f>IFERROR((Table1[[#This Row],[كمية الخامات بالكيلو]]/Table1[[#This Row],[وزن القطعة]])-Table1[[#This Row],[كمية الأنتاج بالقطعة]],0)</f>
        <v>0</v>
      </c>
      <c r="O793" s="9" t="s">
        <v>51</v>
      </c>
      <c r="P793" s="26">
        <f>IFERROR(VLOOKUP(Table1[[#This Row],[كود العامل]],العاملين!$A$1:$D$100,4,0),"")</f>
        <v>0</v>
      </c>
      <c r="Q793" s="5">
        <f>IF(Table1[[#This Row],[كود العامل]]&gt;0,60,"")</f>
        <v>60</v>
      </c>
      <c r="R793" s="10"/>
      <c r="S793" s="10"/>
      <c r="T793" s="10">
        <v>10</v>
      </c>
      <c r="U793" s="10"/>
      <c r="V793" s="10">
        <f t="shared" si="12"/>
        <v>70</v>
      </c>
      <c r="W793" s="10">
        <f>IFERROR(Table1[[#This Row],[اجمالى وقت التشغيل بالدقايق]]-Table1[[#This Row],[اجمالى وقت التوقف بالدقيقة]],"0")</f>
        <v>-70</v>
      </c>
      <c r="X793" s="11">
        <f>IFERROR((Table1[[#This Row],[كمية الأنتاج بالقطعة]]*Table1[[#This Row],[الزمن المعيارى لانتاج القطعة الواحدة بالدقيقة]])/W793,0%)</f>
        <v>0</v>
      </c>
      <c r="Y793" s="12"/>
      <c r="Z793" s="4"/>
      <c r="AA793" s="13">
        <f>IFERROR(Table1[[#This Row],[كمية الأنتاج بالقطعة]]/(Table1[[#This Row],[كمية الأنتاج بالقطعة]]+Z793+Y793),"")</f>
        <v>1</v>
      </c>
      <c r="AB793" s="4"/>
      <c r="AC793" s="51"/>
    </row>
    <row r="794" spans="1:29" ht="15.75" hidden="1" customHeight="1">
      <c r="A794" s="50">
        <v>43542</v>
      </c>
      <c r="B794" s="3">
        <v>5261</v>
      </c>
      <c r="C794" s="4" t="str">
        <f>IFERROR(VLOOKUP(B794,المنتجات!$A:$B,2,0),"")</f>
        <v/>
      </c>
      <c r="D794" s="4" t="str">
        <f>IFERROR(VLOOKUP(B794,المنتجات!$A:$C,3,0),"")</f>
        <v/>
      </c>
      <c r="E794" s="5">
        <v>33</v>
      </c>
      <c r="F794" s="4">
        <f>IFERROR(VLOOKUP(E794,العاملين!$A$1:$C$80,2,0),"")</f>
        <v>0</v>
      </c>
      <c r="G794" s="4">
        <f>IFERROR(VLOOKUP(Table1[[#This Row],[كود العامل]],العاملين!$A:$C,3,FALSE),"")</f>
        <v>0</v>
      </c>
      <c r="H794" s="5">
        <v>41</v>
      </c>
      <c r="I794" s="6" t="str">
        <f>IFERROR(VLOOKUP(Table1[[#This Row],[كود الصنف]],المنتجات!$D:$E,2,0),"")</f>
        <v/>
      </c>
      <c r="J794" s="6" t="str">
        <f>IFERROR(VLOOKUP(H794,المنتجات!$D:$G,4,0),"")</f>
        <v/>
      </c>
      <c r="K794" s="7">
        <v>4120</v>
      </c>
      <c r="L794" s="7"/>
      <c r="M794" s="8" t="e">
        <f>IF(VLOOKUP(Table1[[#This Row],[كود الصنف]],المنتجات!$D:$K,8,0)=0,"",(VLOOKUP(Table1[[#This Row],[كود الصنف]],المنتجات!$D:$K,8,0)))</f>
        <v>#N/A</v>
      </c>
      <c r="N794" s="7">
        <f>IFERROR((Table1[[#This Row],[كمية الخامات بالكيلو]]/Table1[[#This Row],[وزن القطعة]])-Table1[[#This Row],[كمية الأنتاج بالقطعة]],0)</f>
        <v>0</v>
      </c>
      <c r="O794" s="9" t="s">
        <v>51</v>
      </c>
      <c r="P794" s="26">
        <f>IFERROR(VLOOKUP(Table1[[#This Row],[كود العامل]],العاملين!$A$1:$D$100,4,0),"")</f>
        <v>0</v>
      </c>
      <c r="Q794" s="5">
        <f>IF(Table1[[#This Row],[كود العامل]]&gt;0,60,"")</f>
        <v>60</v>
      </c>
      <c r="R794" s="10"/>
      <c r="S794" s="10"/>
      <c r="T794" s="10"/>
      <c r="U794" s="10"/>
      <c r="V794" s="10">
        <f t="shared" si="12"/>
        <v>60</v>
      </c>
      <c r="W794" s="10">
        <f>IFERROR(Table1[[#This Row],[اجمالى وقت التشغيل بالدقايق]]-Table1[[#This Row],[اجمالى وقت التوقف بالدقيقة]],"0")</f>
        <v>-60</v>
      </c>
      <c r="X794" s="11">
        <f>IFERROR((Table1[[#This Row],[كمية الأنتاج بالقطعة]]*Table1[[#This Row],[الزمن المعيارى لانتاج القطعة الواحدة بالدقيقة]])/W794,0%)</f>
        <v>0</v>
      </c>
      <c r="Y794" s="12"/>
      <c r="Z794" s="4"/>
      <c r="AA794" s="13">
        <f>IFERROR(Table1[[#This Row],[كمية الأنتاج بالقطعة]]/(Table1[[#This Row],[كمية الأنتاج بالقطعة]]+Z794+Y794),"")</f>
        <v>1</v>
      </c>
      <c r="AB794" s="4"/>
      <c r="AC794" s="51"/>
    </row>
    <row r="795" spans="1:29" ht="15.75" hidden="1" customHeight="1">
      <c r="A795" s="50">
        <v>43542</v>
      </c>
      <c r="B795" s="3">
        <v>5261</v>
      </c>
      <c r="C795" s="4" t="str">
        <f>IFERROR(VLOOKUP(B795,المنتجات!$A:$B,2,0),"")</f>
        <v/>
      </c>
      <c r="D795" s="4" t="str">
        <f>IFERROR(VLOOKUP(B795,المنتجات!$A:$C,3,0),"")</f>
        <v/>
      </c>
      <c r="E795" s="5">
        <v>19</v>
      </c>
      <c r="F795" s="4">
        <f>IFERROR(VLOOKUP(E795,العاملين!$A$1:$C$80,2,0),"")</f>
        <v>0</v>
      </c>
      <c r="G795" s="4">
        <f>IFERROR(VLOOKUP(Table1[[#This Row],[كود العامل]],العاملين!$A:$C,3,FALSE),"")</f>
        <v>0</v>
      </c>
      <c r="H795" s="5">
        <v>41</v>
      </c>
      <c r="I795" s="6" t="str">
        <f>IFERROR(VLOOKUP(Table1[[#This Row],[كود الصنف]],المنتجات!$D:$E,2,0),"")</f>
        <v/>
      </c>
      <c r="J795" s="6" t="str">
        <f>IFERROR(VLOOKUP(H795,المنتجات!$D:$G,4,0),"")</f>
        <v/>
      </c>
      <c r="K795" s="7">
        <v>4120</v>
      </c>
      <c r="L795" s="7"/>
      <c r="M795" s="8" t="e">
        <f>IF(VLOOKUP(Table1[[#This Row],[كود الصنف]],المنتجات!$D:$K,8,0)=0,"",(VLOOKUP(Table1[[#This Row],[كود الصنف]],المنتجات!$D:$K,8,0)))</f>
        <v>#N/A</v>
      </c>
      <c r="N795" s="7">
        <f>IFERROR((Table1[[#This Row],[كمية الخامات بالكيلو]]/Table1[[#This Row],[وزن القطعة]])-Table1[[#This Row],[كمية الأنتاج بالقطعة]],0)</f>
        <v>0</v>
      </c>
      <c r="O795" s="9" t="s">
        <v>51</v>
      </c>
      <c r="P795" s="26">
        <f>IFERROR(VLOOKUP(Table1[[#This Row],[كود العامل]],العاملين!$A$1:$D$100,4,0),"")</f>
        <v>0</v>
      </c>
      <c r="Q795" s="5">
        <f>IF(Table1[[#This Row],[كود العامل]]&gt;0,60,"")</f>
        <v>60</v>
      </c>
      <c r="R795" s="10"/>
      <c r="S795" s="10"/>
      <c r="T795" s="10"/>
      <c r="U795" s="10"/>
      <c r="V795" s="10">
        <f t="shared" si="12"/>
        <v>60</v>
      </c>
      <c r="W795" s="10">
        <f>IFERROR(Table1[[#This Row],[اجمالى وقت التشغيل بالدقايق]]-Table1[[#This Row],[اجمالى وقت التوقف بالدقيقة]],"0")</f>
        <v>-60</v>
      </c>
      <c r="X795" s="11">
        <f>IFERROR((Table1[[#This Row],[كمية الأنتاج بالقطعة]]*Table1[[#This Row],[الزمن المعيارى لانتاج القطعة الواحدة بالدقيقة]])/W795,0%)</f>
        <v>0</v>
      </c>
      <c r="Y795" s="12"/>
      <c r="Z795" s="4"/>
      <c r="AA795" s="13">
        <f>IFERROR(Table1[[#This Row],[كمية الأنتاج بالقطعة]]/(Table1[[#This Row],[كمية الأنتاج بالقطعة]]+Z795+Y795),"")</f>
        <v>1</v>
      </c>
      <c r="AB795" s="4"/>
      <c r="AC795" s="51"/>
    </row>
    <row r="796" spans="1:29" ht="15.75" customHeight="1">
      <c r="A796" s="50">
        <v>43542</v>
      </c>
      <c r="B796" s="3">
        <v>5270</v>
      </c>
      <c r="C796" s="4" t="str">
        <f>IFERROR(VLOOKUP(B796,المنتجات!$A:$B,2,0),"")</f>
        <v/>
      </c>
      <c r="D796" s="4" t="str">
        <f>IFERROR(VLOOKUP(B796,المنتجات!$A:$C,3,0),"")</f>
        <v/>
      </c>
      <c r="E796" s="5">
        <v>30</v>
      </c>
      <c r="F796" s="4">
        <f>IFERROR(VLOOKUP(E796,العاملين!$A$1:$C$80,2,0),"")</f>
        <v>0</v>
      </c>
      <c r="G796" s="4">
        <f>IFERROR(VLOOKUP(Table1[[#This Row],[كود العامل]],العاملين!$A:$C,3,FALSE),"")</f>
        <v>0</v>
      </c>
      <c r="H796" s="5">
        <v>53</v>
      </c>
      <c r="I796" s="6" t="str">
        <f>IFERROR(VLOOKUP(Table1[[#This Row],[كود الصنف]],المنتجات!$D:$E,2,0),"")</f>
        <v/>
      </c>
      <c r="J796" s="6" t="str">
        <f>IFERROR(VLOOKUP(H796,المنتجات!$D:$G,4,0),"")</f>
        <v/>
      </c>
      <c r="K796" s="7">
        <v>100</v>
      </c>
      <c r="L796" s="7"/>
      <c r="M796" s="8" t="e">
        <f>IF(VLOOKUP(Table1[[#This Row],[كود الصنف]],المنتجات!$D:$K,8,0)=0,"",(VLOOKUP(Table1[[#This Row],[كود الصنف]],المنتجات!$D:$K,8,0)))</f>
        <v>#N/A</v>
      </c>
      <c r="N796" s="7">
        <f>IFERROR((Table1[[#This Row],[كمية الخامات بالكيلو]]/Table1[[#This Row],[وزن القطعة]])-Table1[[#This Row],[كمية الأنتاج بالقطعة]],0)</f>
        <v>0</v>
      </c>
      <c r="O796" s="9" t="s">
        <v>51</v>
      </c>
      <c r="P796" s="3">
        <v>200</v>
      </c>
      <c r="Q796" s="5">
        <v>20</v>
      </c>
      <c r="R796" s="10"/>
      <c r="S796" s="10"/>
      <c r="T796" s="10"/>
      <c r="U796" s="10"/>
      <c r="V796" s="10">
        <f t="shared" si="12"/>
        <v>20</v>
      </c>
      <c r="W796" s="10">
        <f>IFERROR(Table1[[#This Row],[اجمالى وقت التشغيل بالدقايق]]-Table1[[#This Row],[اجمالى وقت التوقف بالدقيقة]],"0")</f>
        <v>180</v>
      </c>
      <c r="X796" s="11">
        <f>IFERROR((Table1[[#This Row],[كمية الأنتاج بالقطعة]]*Table1[[#This Row],[الزمن المعيارى لانتاج القطعة الواحدة بالدقيقة]])/W796,0%)</f>
        <v>0</v>
      </c>
      <c r="Y796" s="12"/>
      <c r="Z796" s="4"/>
      <c r="AA796" s="13">
        <f>IFERROR(Table1[[#This Row],[كمية الأنتاج بالقطعة]]/(Table1[[#This Row],[كمية الأنتاج بالقطعة]]+Z796+Y796),"")</f>
        <v>1</v>
      </c>
      <c r="AB796" s="4"/>
      <c r="AC796" s="51"/>
    </row>
    <row r="797" spans="1:29" ht="15.75" customHeight="1">
      <c r="A797" s="50">
        <v>43542</v>
      </c>
      <c r="B797" s="3">
        <v>5270</v>
      </c>
      <c r="C797" s="4" t="str">
        <f>IFERROR(VLOOKUP(B797,المنتجات!$A:$B,2,0),"")</f>
        <v/>
      </c>
      <c r="D797" s="4" t="str">
        <f>IFERROR(VLOOKUP(B797,المنتجات!$A:$C,3,0),"")</f>
        <v/>
      </c>
      <c r="E797" s="5">
        <v>30</v>
      </c>
      <c r="F797" s="4">
        <f>IFERROR(VLOOKUP(E797,العاملين!$A$1:$C$80,2,0),"")</f>
        <v>0</v>
      </c>
      <c r="G797" s="4">
        <f>IFERROR(VLOOKUP(Table1[[#This Row],[كود العامل]],العاملين!$A:$C,3,FALSE),"")</f>
        <v>0</v>
      </c>
      <c r="H797" s="5">
        <v>52</v>
      </c>
      <c r="I797" s="6" t="str">
        <f>IFERROR(VLOOKUP(Table1[[#This Row],[كود الصنف]],المنتجات!$D:$E,2,0),"")</f>
        <v/>
      </c>
      <c r="J797" s="6" t="str">
        <f>IFERROR(VLOOKUP(H797,المنتجات!$D:$G,4,0),"")</f>
        <v/>
      </c>
      <c r="K797" s="7">
        <v>43</v>
      </c>
      <c r="L797" s="7"/>
      <c r="M797" s="8" t="e">
        <f>IF(VLOOKUP(Table1[[#This Row],[كود الصنف]],المنتجات!$D:$K,8,0)=0,"",(VLOOKUP(Table1[[#This Row],[كود الصنف]],المنتجات!$D:$K,8,0)))</f>
        <v>#N/A</v>
      </c>
      <c r="N797" s="7">
        <f>IFERROR((Table1[[#This Row],[كمية الخامات بالكيلو]]/Table1[[#This Row],[وزن القطعة]])-Table1[[#This Row],[كمية الأنتاج بالقطعة]],0)</f>
        <v>0</v>
      </c>
      <c r="O797" s="9" t="s">
        <v>51</v>
      </c>
      <c r="P797" s="3">
        <v>200</v>
      </c>
      <c r="Q797" s="5">
        <v>20</v>
      </c>
      <c r="R797" s="10"/>
      <c r="S797" s="10">
        <v>5</v>
      </c>
      <c r="T797" s="10">
        <v>10</v>
      </c>
      <c r="U797" s="10"/>
      <c r="V797" s="10">
        <f t="shared" si="12"/>
        <v>35</v>
      </c>
      <c r="W797" s="10">
        <f>IFERROR(Table1[[#This Row],[اجمالى وقت التشغيل بالدقايق]]-Table1[[#This Row],[اجمالى وقت التوقف بالدقيقة]],"0")</f>
        <v>165</v>
      </c>
      <c r="X797" s="11">
        <f>IFERROR((Table1[[#This Row],[كمية الأنتاج بالقطعة]]*Table1[[#This Row],[الزمن المعيارى لانتاج القطعة الواحدة بالدقيقة]])/W797,0%)</f>
        <v>0</v>
      </c>
      <c r="Y797" s="12"/>
      <c r="Z797" s="4"/>
      <c r="AA797" s="13">
        <f>IFERROR(Table1[[#This Row],[كمية الأنتاج بالقطعة]]/(Table1[[#This Row],[كمية الأنتاج بالقطعة]]+Z797+Y797),"")</f>
        <v>1</v>
      </c>
      <c r="AB797" s="4"/>
      <c r="AC797" s="51"/>
    </row>
    <row r="798" spans="1:29" ht="15.75" customHeight="1">
      <c r="A798" s="50">
        <v>43542</v>
      </c>
      <c r="B798" s="3">
        <v>5270</v>
      </c>
      <c r="C798" s="4" t="str">
        <f>IFERROR(VLOOKUP(B798,المنتجات!$A:$B,2,0),"")</f>
        <v/>
      </c>
      <c r="D798" s="4" t="str">
        <f>IFERROR(VLOOKUP(B798,المنتجات!$A:$C,3,0),"")</f>
        <v/>
      </c>
      <c r="E798" s="5">
        <v>30</v>
      </c>
      <c r="F798" s="4">
        <f>IFERROR(VLOOKUP(E798,العاملين!$A$1:$C$80,2,0),"")</f>
        <v>0</v>
      </c>
      <c r="G798" s="4">
        <f>IFERROR(VLOOKUP(Table1[[#This Row],[كود العامل]],العاملين!$A:$C,3,FALSE),"")</f>
        <v>0</v>
      </c>
      <c r="H798" s="5">
        <v>56</v>
      </c>
      <c r="I798" s="6" t="str">
        <f>IFERROR(VLOOKUP(Table1[[#This Row],[كود الصنف]],المنتجات!$D:$E,2,0),"")</f>
        <v/>
      </c>
      <c r="J798" s="6" t="str">
        <f>IFERROR(VLOOKUP(H798,المنتجات!$D:$G,4,0),"")</f>
        <v/>
      </c>
      <c r="K798" s="7">
        <v>9</v>
      </c>
      <c r="L798" s="7"/>
      <c r="M798" s="8" t="e">
        <f>IF(VLOOKUP(Table1[[#This Row],[كود الصنف]],المنتجات!$D:$K,8,0)=0,"",(VLOOKUP(Table1[[#This Row],[كود الصنف]],المنتجات!$D:$K,8,0)))</f>
        <v>#N/A</v>
      </c>
      <c r="N798" s="7">
        <f>IFERROR((Table1[[#This Row],[كمية الخامات بالكيلو]]/Table1[[#This Row],[وزن القطعة]])-Table1[[#This Row],[كمية الأنتاج بالقطعة]],0)</f>
        <v>0</v>
      </c>
      <c r="O798" s="9" t="s">
        <v>51</v>
      </c>
      <c r="P798" s="3">
        <v>200</v>
      </c>
      <c r="Q798" s="5">
        <v>20</v>
      </c>
      <c r="R798" s="10"/>
      <c r="S798" s="10"/>
      <c r="T798" s="10"/>
      <c r="U798" s="10"/>
      <c r="V798" s="10">
        <f t="shared" si="12"/>
        <v>20</v>
      </c>
      <c r="W798" s="10">
        <f>IFERROR(Table1[[#This Row],[اجمالى وقت التشغيل بالدقايق]]-Table1[[#This Row],[اجمالى وقت التوقف بالدقيقة]],"0")</f>
        <v>180</v>
      </c>
      <c r="X798" s="11">
        <f>IFERROR((Table1[[#This Row],[كمية الأنتاج بالقطعة]]*Table1[[#This Row],[الزمن المعيارى لانتاج القطعة الواحدة بالدقيقة]])/W798,0%)</f>
        <v>0</v>
      </c>
      <c r="Y798" s="12"/>
      <c r="Z798" s="4"/>
      <c r="AA798" s="13">
        <f>IFERROR(Table1[[#This Row],[كمية الأنتاج بالقطعة]]/(Table1[[#This Row],[كمية الأنتاج بالقطعة]]+Z798+Y798),"")</f>
        <v>1</v>
      </c>
      <c r="AB798" s="4"/>
      <c r="AC798" s="51"/>
    </row>
    <row r="799" spans="1:29" ht="15.75" hidden="1" customHeight="1">
      <c r="A799" s="50">
        <v>43542</v>
      </c>
      <c r="B799" s="3">
        <v>5271</v>
      </c>
      <c r="C799" s="4" t="str">
        <f>IFERROR(VLOOKUP(B799,المنتجات!$A:$B,2,0),"")</f>
        <v/>
      </c>
      <c r="D799" s="4" t="str">
        <f>IFERROR(VLOOKUP(B799,المنتجات!$A:$C,3,0),"")</f>
        <v/>
      </c>
      <c r="E799" s="5">
        <v>25</v>
      </c>
      <c r="F799" s="4">
        <f>IFERROR(VLOOKUP(E799,العاملين!$A$1:$C$80,2,0),"")</f>
        <v>0</v>
      </c>
      <c r="G799" s="4">
        <f>IFERROR(VLOOKUP(Table1[[#This Row],[كود العامل]],العاملين!$A:$C,3,FALSE),"")</f>
        <v>0</v>
      </c>
      <c r="H799" s="5">
        <v>55</v>
      </c>
      <c r="I799" s="6" t="str">
        <f>IFERROR(VLOOKUP(Table1[[#This Row],[كود الصنف]],المنتجات!$D:$E,2,0),"")</f>
        <v/>
      </c>
      <c r="J799" s="6" t="str">
        <f>IFERROR(VLOOKUP(H799,المنتجات!$D:$G,4,0),"")</f>
        <v/>
      </c>
      <c r="K799" s="7">
        <v>72</v>
      </c>
      <c r="L799" s="7"/>
      <c r="M799" s="8" t="e">
        <f>IF(VLOOKUP(Table1[[#This Row],[كود الصنف]],المنتجات!$D:$K,8,0)=0,"",(VLOOKUP(Table1[[#This Row],[كود الصنف]],المنتجات!$D:$K,8,0)))</f>
        <v>#N/A</v>
      </c>
      <c r="N799" s="7">
        <f>IFERROR((Table1[[#This Row],[كمية الخامات بالكيلو]]/Table1[[#This Row],[وزن القطعة]])-Table1[[#This Row],[كمية الأنتاج بالقطعة]],0)</f>
        <v>0</v>
      </c>
      <c r="O799" s="9" t="s">
        <v>51</v>
      </c>
      <c r="P799" s="3">
        <v>300</v>
      </c>
      <c r="Q799" s="5">
        <v>30</v>
      </c>
      <c r="R799" s="10"/>
      <c r="S799" s="10">
        <v>10</v>
      </c>
      <c r="T799" s="10"/>
      <c r="U799" s="10"/>
      <c r="V799" s="10">
        <f t="shared" si="12"/>
        <v>40</v>
      </c>
      <c r="W799" s="10">
        <f>IFERROR(Table1[[#This Row],[اجمالى وقت التشغيل بالدقايق]]-Table1[[#This Row],[اجمالى وقت التوقف بالدقيقة]],"0")</f>
        <v>260</v>
      </c>
      <c r="X799" s="11">
        <f>IFERROR((Table1[[#This Row],[كمية الأنتاج بالقطعة]]*Table1[[#This Row],[الزمن المعيارى لانتاج القطعة الواحدة بالدقيقة]])/W799,0%)</f>
        <v>0</v>
      </c>
      <c r="Y799" s="12"/>
      <c r="Z799" s="4"/>
      <c r="AA799" s="13">
        <f>IFERROR(Table1[[#This Row],[كمية الأنتاج بالقطعة]]/(Table1[[#This Row],[كمية الأنتاج بالقطعة]]+Z799+Y799),"")</f>
        <v>1</v>
      </c>
      <c r="AB799" s="4"/>
      <c r="AC799" s="51"/>
    </row>
    <row r="800" spans="1:29" ht="15.75" hidden="1" customHeight="1">
      <c r="A800" s="50">
        <v>43542</v>
      </c>
      <c r="B800" s="3">
        <v>5290</v>
      </c>
      <c r="C800" s="4" t="str">
        <f>IFERROR(VLOOKUP(B800,المنتجات!$A:$B,2,0),"")</f>
        <v/>
      </c>
      <c r="D800" s="4" t="str">
        <f>IFERROR(VLOOKUP(B800,المنتجات!$A:$C,3,0),"")</f>
        <v/>
      </c>
      <c r="E800" s="5">
        <v>20</v>
      </c>
      <c r="F800" s="4">
        <f>IFERROR(VLOOKUP(E800,العاملين!$A$1:$C$80,2,0),"")</f>
        <v>0</v>
      </c>
      <c r="G800" s="4">
        <f>IFERROR(VLOOKUP(Table1[[#This Row],[كود العامل]],العاملين!$A:$C,3,FALSE),"")</f>
        <v>0</v>
      </c>
      <c r="H800" s="5">
        <v>61</v>
      </c>
      <c r="I800" s="6" t="str">
        <f>IFERROR(VLOOKUP(Table1[[#This Row],[كود الصنف]],المنتجات!$D:$E,2,0),"")</f>
        <v/>
      </c>
      <c r="J800" s="6" t="str">
        <f>IFERROR(VLOOKUP(H800,المنتجات!$D:$G,4,0),"")</f>
        <v/>
      </c>
      <c r="K800" s="7">
        <v>2100</v>
      </c>
      <c r="L800" s="7"/>
      <c r="M800" s="8" t="e">
        <f>IF(VLOOKUP(Table1[[#This Row],[كود الصنف]],المنتجات!$D:$K,8,0)=0,"",(VLOOKUP(Table1[[#This Row],[كود الصنف]],المنتجات!$D:$K,8,0)))</f>
        <v>#N/A</v>
      </c>
      <c r="N800" s="7">
        <f>IFERROR((Table1[[#This Row],[كمية الخامات بالكيلو]]/Table1[[#This Row],[وزن القطعة]])-Table1[[#This Row],[كمية الأنتاج بالقطعة]],0)</f>
        <v>0</v>
      </c>
      <c r="O800" s="9" t="s">
        <v>51</v>
      </c>
      <c r="P800" s="26">
        <f>IFERROR(VLOOKUP(Table1[[#This Row],[كود العامل]],العاملين!$A$1:$D$100,4,0),"")</f>
        <v>0</v>
      </c>
      <c r="Q800" s="5">
        <f>IF(Table1[[#This Row],[كود العامل]]&gt;0,60,"")</f>
        <v>60</v>
      </c>
      <c r="R800" s="10"/>
      <c r="S800" s="10"/>
      <c r="T800" s="10"/>
      <c r="U800" s="10"/>
      <c r="V800" s="10">
        <f t="shared" si="12"/>
        <v>60</v>
      </c>
      <c r="W800" s="10">
        <f>IFERROR(Table1[[#This Row],[اجمالى وقت التشغيل بالدقايق]]-Table1[[#This Row],[اجمالى وقت التوقف بالدقيقة]],"0")</f>
        <v>-60</v>
      </c>
      <c r="X800" s="11">
        <f>IFERROR((Table1[[#This Row],[كمية الأنتاج بالقطعة]]*Table1[[#This Row],[الزمن المعيارى لانتاج القطعة الواحدة بالدقيقة]])/W800,0%)</f>
        <v>0</v>
      </c>
      <c r="Y800" s="12"/>
      <c r="Z800" s="4"/>
      <c r="AA800" s="13">
        <f>IFERROR(Table1[[#This Row],[كمية الأنتاج بالقطعة]]/(Table1[[#This Row],[كمية الأنتاج بالقطعة]]+Z800+Y800),"")</f>
        <v>1</v>
      </c>
      <c r="AB800" s="4"/>
      <c r="AC800" s="51"/>
    </row>
    <row r="801" spans="1:29" ht="15.75" hidden="1" customHeight="1">
      <c r="A801" s="50">
        <v>43542</v>
      </c>
      <c r="B801" s="3">
        <v>5291</v>
      </c>
      <c r="C801" s="4" t="str">
        <f>IFERROR(VLOOKUP(B801,المنتجات!$A:$B,2,0),"")</f>
        <v/>
      </c>
      <c r="D801" s="4" t="str">
        <f>IFERROR(VLOOKUP(B801,المنتجات!$A:$C,3,0),"")</f>
        <v/>
      </c>
      <c r="E801" s="5">
        <v>32</v>
      </c>
      <c r="F801" s="4">
        <f>IFERROR(VLOOKUP(E801,العاملين!$A$1:$C$80,2,0),"")</f>
        <v>0</v>
      </c>
      <c r="G801" s="4">
        <f>IFERROR(VLOOKUP(Table1[[#This Row],[كود العامل]],العاملين!$A:$C,3,FALSE),"")</f>
        <v>0</v>
      </c>
      <c r="H801" s="5">
        <v>61</v>
      </c>
      <c r="I801" s="6" t="str">
        <f>IFERROR(VLOOKUP(Table1[[#This Row],[كود الصنف]],المنتجات!$D:$E,2,0),"")</f>
        <v/>
      </c>
      <c r="J801" s="6" t="str">
        <f>IFERROR(VLOOKUP(H801,المنتجات!$D:$G,4,0),"")</f>
        <v/>
      </c>
      <c r="K801" s="7">
        <v>2040</v>
      </c>
      <c r="L801" s="7"/>
      <c r="M801" s="8" t="e">
        <f>IF(VLOOKUP(Table1[[#This Row],[كود الصنف]],المنتجات!$D:$K,8,0)=0,"",(VLOOKUP(Table1[[#This Row],[كود الصنف]],المنتجات!$D:$K,8,0)))</f>
        <v>#N/A</v>
      </c>
      <c r="N801" s="7">
        <f>IFERROR((Table1[[#This Row],[كمية الخامات بالكيلو]]/Table1[[#This Row],[وزن القطعة]])-Table1[[#This Row],[كمية الأنتاج بالقطعة]],0)</f>
        <v>0</v>
      </c>
      <c r="O801" s="9" t="s">
        <v>51</v>
      </c>
      <c r="P801" s="26">
        <f>IFERROR(VLOOKUP(Table1[[#This Row],[كود العامل]],العاملين!$A$1:$D$100,4,0),"")</f>
        <v>0</v>
      </c>
      <c r="Q801" s="5">
        <f>IF(Table1[[#This Row],[كود العامل]]&gt;0,60,"")</f>
        <v>60</v>
      </c>
      <c r="R801" s="10"/>
      <c r="S801" s="10"/>
      <c r="T801" s="10"/>
      <c r="U801" s="10"/>
      <c r="V801" s="10">
        <f t="shared" si="12"/>
        <v>60</v>
      </c>
      <c r="W801" s="10">
        <f>IFERROR(Table1[[#This Row],[اجمالى وقت التشغيل بالدقايق]]-Table1[[#This Row],[اجمالى وقت التوقف بالدقيقة]],"0")</f>
        <v>-60</v>
      </c>
      <c r="X801" s="11">
        <f>IFERROR((Table1[[#This Row],[كمية الأنتاج بالقطعة]]*Table1[[#This Row],[الزمن المعيارى لانتاج القطعة الواحدة بالدقيقة]])/W801,0%)</f>
        <v>0</v>
      </c>
      <c r="Y801" s="12"/>
      <c r="Z801" s="4"/>
      <c r="AA801" s="13">
        <f>IFERROR(Table1[[#This Row],[كمية الأنتاج بالقطعة]]/(Table1[[#This Row],[كمية الأنتاج بالقطعة]]+Z801+Y801),"")</f>
        <v>1</v>
      </c>
      <c r="AB801" s="4"/>
      <c r="AC801" s="51"/>
    </row>
    <row r="802" spans="1:29" ht="15.75" hidden="1" customHeight="1">
      <c r="A802" s="50">
        <v>43542</v>
      </c>
      <c r="B802" s="3">
        <v>5300</v>
      </c>
      <c r="C802" s="4" t="str">
        <f>IFERROR(VLOOKUP(B802,المنتجات!$A:$B,2,0),"")</f>
        <v/>
      </c>
      <c r="D802" s="4" t="str">
        <f>IFERROR(VLOOKUP(B802,المنتجات!$A:$C,3,0),"")</f>
        <v/>
      </c>
      <c r="E802" s="5">
        <v>36</v>
      </c>
      <c r="F802" s="4">
        <f>IFERROR(VLOOKUP(E802,العاملين!$A$1:$C$80,2,0),"")</f>
        <v>0</v>
      </c>
      <c r="G802" s="4">
        <f>IFERROR(VLOOKUP(Table1[[#This Row],[كود العامل]],العاملين!$A:$C,3,FALSE),"")</f>
        <v>0</v>
      </c>
      <c r="H802" s="5">
        <v>61</v>
      </c>
      <c r="I802" s="6" t="str">
        <f>IFERROR(VLOOKUP(Table1[[#This Row],[كود الصنف]],المنتجات!$D:$E,2,0),"")</f>
        <v/>
      </c>
      <c r="J802" s="6" t="str">
        <f>IFERROR(VLOOKUP(H802,المنتجات!$D:$G,4,0),"")</f>
        <v/>
      </c>
      <c r="K802" s="7">
        <v>2040</v>
      </c>
      <c r="L802" s="7"/>
      <c r="M802" s="8" t="e">
        <f>IF(VLOOKUP(Table1[[#This Row],[كود الصنف]],المنتجات!$D:$K,8,0)=0,"",(VLOOKUP(Table1[[#This Row],[كود الصنف]],المنتجات!$D:$K,8,0)))</f>
        <v>#N/A</v>
      </c>
      <c r="N802" s="7">
        <f>IFERROR((Table1[[#This Row],[كمية الخامات بالكيلو]]/Table1[[#This Row],[وزن القطعة]])-Table1[[#This Row],[كمية الأنتاج بالقطعة]],0)</f>
        <v>0</v>
      </c>
      <c r="O802" s="9" t="s">
        <v>51</v>
      </c>
      <c r="P802" s="26">
        <f>IFERROR(VLOOKUP(Table1[[#This Row],[كود العامل]],العاملين!$A$1:$D$100,4,0),"")</f>
        <v>0</v>
      </c>
      <c r="Q802" s="5">
        <f>IF(Table1[[#This Row],[كود العامل]]&gt;0,60,"")</f>
        <v>60</v>
      </c>
      <c r="R802" s="10"/>
      <c r="S802" s="10"/>
      <c r="T802" s="10"/>
      <c r="U802" s="10"/>
      <c r="V802" s="10">
        <f t="shared" si="12"/>
        <v>60</v>
      </c>
      <c r="W802" s="10">
        <f>IFERROR(Table1[[#This Row],[اجمالى وقت التشغيل بالدقايق]]-Table1[[#This Row],[اجمالى وقت التوقف بالدقيقة]],"0")</f>
        <v>-60</v>
      </c>
      <c r="X802" s="11">
        <f>IFERROR((Table1[[#This Row],[كمية الأنتاج بالقطعة]]*Table1[[#This Row],[الزمن المعيارى لانتاج القطعة الواحدة بالدقيقة]])/W802,0%)</f>
        <v>0</v>
      </c>
      <c r="Y802" s="12"/>
      <c r="Z802" s="4"/>
      <c r="AA802" s="13">
        <f>IFERROR(Table1[[#This Row],[كمية الأنتاج بالقطعة]]/(Table1[[#This Row],[كمية الأنتاج بالقطعة]]+Z802+Y802),"")</f>
        <v>1</v>
      </c>
      <c r="AB802" s="4"/>
      <c r="AC802" s="51"/>
    </row>
    <row r="803" spans="1:29" ht="15.75" hidden="1" customHeight="1">
      <c r="A803" s="50">
        <v>43542</v>
      </c>
      <c r="B803" s="3">
        <v>5301</v>
      </c>
      <c r="C803" s="4" t="str">
        <f>IFERROR(VLOOKUP(B803,المنتجات!$A:$B,2,0),"")</f>
        <v/>
      </c>
      <c r="D803" s="4" t="str">
        <f>IFERROR(VLOOKUP(B803,المنتجات!$A:$C,3,0),"")</f>
        <v/>
      </c>
      <c r="E803" s="5">
        <v>28</v>
      </c>
      <c r="F803" s="4">
        <f>IFERROR(VLOOKUP(E803,العاملين!$A$1:$C$80,2,0),"")</f>
        <v>0</v>
      </c>
      <c r="G803" s="4">
        <f>IFERROR(VLOOKUP(Table1[[#This Row],[كود العامل]],العاملين!$A:$C,3,FALSE),"")</f>
        <v>0</v>
      </c>
      <c r="H803" s="5">
        <v>62</v>
      </c>
      <c r="I803" s="6" t="str">
        <f>IFERROR(VLOOKUP(Table1[[#This Row],[كود الصنف]],المنتجات!$D:$E,2,0),"")</f>
        <v/>
      </c>
      <c r="J803" s="6" t="str">
        <f>IFERROR(VLOOKUP(H803,المنتجات!$D:$G,4,0),"")</f>
        <v/>
      </c>
      <c r="K803" s="7">
        <v>1300</v>
      </c>
      <c r="L803" s="7"/>
      <c r="M803" s="8" t="e">
        <f>IF(VLOOKUP(Table1[[#This Row],[كود الصنف]],المنتجات!$D:$K,8,0)=0,"",(VLOOKUP(Table1[[#This Row],[كود الصنف]],المنتجات!$D:$K,8,0)))</f>
        <v>#N/A</v>
      </c>
      <c r="N803" s="7">
        <f>IFERROR((Table1[[#This Row],[كمية الخامات بالكيلو]]/Table1[[#This Row],[وزن القطعة]])-Table1[[#This Row],[كمية الأنتاج بالقطعة]],0)</f>
        <v>0</v>
      </c>
      <c r="O803" s="9" t="s">
        <v>51</v>
      </c>
      <c r="P803" s="26">
        <f>IFERROR(VLOOKUP(Table1[[#This Row],[كود العامل]],العاملين!$A$1:$D$100,4,0),"")</f>
        <v>0</v>
      </c>
      <c r="Q803" s="5">
        <f>IF(Table1[[#This Row],[كود العامل]]&gt;0,60,"")</f>
        <v>60</v>
      </c>
      <c r="R803" s="10"/>
      <c r="S803" s="10"/>
      <c r="T803" s="10"/>
      <c r="U803" s="10"/>
      <c r="V803" s="10">
        <f t="shared" si="12"/>
        <v>60</v>
      </c>
      <c r="W803" s="10">
        <f>IFERROR(Table1[[#This Row],[اجمالى وقت التشغيل بالدقايق]]-Table1[[#This Row],[اجمالى وقت التوقف بالدقيقة]],"0")</f>
        <v>-60</v>
      </c>
      <c r="X803" s="11">
        <f>IFERROR((Table1[[#This Row],[كمية الأنتاج بالقطعة]]*Table1[[#This Row],[الزمن المعيارى لانتاج القطعة الواحدة بالدقيقة]])/W803,0%)</f>
        <v>0</v>
      </c>
      <c r="Y803" s="12"/>
      <c r="Z803" s="4"/>
      <c r="AA803" s="13">
        <f>IFERROR(Table1[[#This Row],[كمية الأنتاج بالقطعة]]/(Table1[[#This Row],[كمية الأنتاج بالقطعة]]+Z803+Y803),"")</f>
        <v>1</v>
      </c>
      <c r="AB803" s="4"/>
      <c r="AC803" s="51"/>
    </row>
    <row r="804" spans="1:29" ht="15.75" hidden="1" customHeight="1">
      <c r="A804" s="50">
        <v>43542</v>
      </c>
      <c r="B804" s="3">
        <v>5310</v>
      </c>
      <c r="C804" s="4" t="str">
        <f>IFERROR(VLOOKUP(B804,المنتجات!$A:$B,2,0),"")</f>
        <v/>
      </c>
      <c r="D804" s="4" t="str">
        <f>IFERROR(VLOOKUP(B804,المنتجات!$A:$C,3,0),"")</f>
        <v/>
      </c>
      <c r="E804" s="5">
        <v>22</v>
      </c>
      <c r="F804" s="4">
        <f>IFERROR(VLOOKUP(E804,العاملين!$A$1:$C$80,2,0),"")</f>
        <v>0</v>
      </c>
      <c r="G804" s="4">
        <f>IFERROR(VLOOKUP(Table1[[#This Row],[كود العامل]],العاملين!$A:$C,3,FALSE),"")</f>
        <v>0</v>
      </c>
      <c r="H804" s="5">
        <v>69</v>
      </c>
      <c r="I804" s="6" t="str">
        <f>IFERROR(VLOOKUP(Table1[[#This Row],[كود الصنف]],المنتجات!$D:$E,2,0),"")</f>
        <v/>
      </c>
      <c r="J804" s="6" t="str">
        <f>IFERROR(VLOOKUP(H804,المنتجات!$D:$G,4,0),"")</f>
        <v/>
      </c>
      <c r="K804" s="7">
        <v>587</v>
      </c>
      <c r="L804" s="7"/>
      <c r="M804" s="8" t="e">
        <f>IF(VLOOKUP(Table1[[#This Row],[كود الصنف]],المنتجات!$D:$K,8,0)=0,"",(VLOOKUP(Table1[[#This Row],[كود الصنف]],المنتجات!$D:$K,8,0)))</f>
        <v>#N/A</v>
      </c>
      <c r="N804" s="7">
        <f>IFERROR((Table1[[#This Row],[كمية الخامات بالكيلو]]/Table1[[#This Row],[وزن القطعة]])-Table1[[#This Row],[كمية الأنتاج بالقطعة]],0)</f>
        <v>0</v>
      </c>
      <c r="O804" s="9" t="s">
        <v>51</v>
      </c>
      <c r="P804" s="3">
        <v>600</v>
      </c>
      <c r="Q804" s="5">
        <v>60</v>
      </c>
      <c r="R804" s="10"/>
      <c r="S804" s="10"/>
      <c r="T804" s="10"/>
      <c r="U804" s="10"/>
      <c r="V804" s="10">
        <f t="shared" si="12"/>
        <v>60</v>
      </c>
      <c r="W804" s="10">
        <f>IFERROR(Table1[[#This Row],[اجمالى وقت التشغيل بالدقايق]]-Table1[[#This Row],[اجمالى وقت التوقف بالدقيقة]],"0")</f>
        <v>540</v>
      </c>
      <c r="X804" s="11">
        <f>IFERROR((Table1[[#This Row],[كمية الأنتاج بالقطعة]]*Table1[[#This Row],[الزمن المعيارى لانتاج القطعة الواحدة بالدقيقة]])/W804,0%)</f>
        <v>0</v>
      </c>
      <c r="Y804" s="12"/>
      <c r="Z804" s="4"/>
      <c r="AA804" s="13">
        <f>IFERROR(Table1[[#This Row],[كمية الأنتاج بالقطعة]]/(Table1[[#This Row],[كمية الأنتاج بالقطعة]]+Z804+Y804),"")</f>
        <v>1</v>
      </c>
      <c r="AB804" s="4"/>
      <c r="AC804" s="51" t="s">
        <v>54</v>
      </c>
    </row>
    <row r="805" spans="1:29" ht="15.75" hidden="1" customHeight="1">
      <c r="A805" s="50">
        <v>43542</v>
      </c>
      <c r="B805" s="3">
        <v>5360</v>
      </c>
      <c r="C805" s="4" t="str">
        <f>IFERROR(VLOOKUP(B805,المنتجات!$A:$B,2,0),"")</f>
        <v/>
      </c>
      <c r="D805" s="4" t="str">
        <f>IFERROR(VLOOKUP(B805,المنتجات!$A:$C,3,0),"")</f>
        <v/>
      </c>
      <c r="E805" s="5">
        <v>51</v>
      </c>
      <c r="F805" s="4">
        <f>IFERROR(VLOOKUP(E805,العاملين!$A$1:$C$80,2,0),"")</f>
        <v>0</v>
      </c>
      <c r="G805" s="4">
        <f>IFERROR(VLOOKUP(Table1[[#This Row],[كود العامل]],العاملين!$A:$C,3,FALSE),"")</f>
        <v>0</v>
      </c>
      <c r="H805" s="5">
        <v>80</v>
      </c>
      <c r="I805" s="6" t="str">
        <f>IFERROR(VLOOKUP(Table1[[#This Row],[كود الصنف]],المنتجات!$D:$E,2,0),"")</f>
        <v/>
      </c>
      <c r="J805" s="6" t="str">
        <f>IFERROR(VLOOKUP(H805,المنتجات!$D:$G,4,0),"")</f>
        <v/>
      </c>
      <c r="K805" s="7">
        <v>4000</v>
      </c>
      <c r="L805" s="7"/>
      <c r="M805" s="8" t="e">
        <f>IF(VLOOKUP(Table1[[#This Row],[كود الصنف]],المنتجات!$D:$K,8,0)=0,"",(VLOOKUP(Table1[[#This Row],[كود الصنف]],المنتجات!$D:$K,8,0)))</f>
        <v>#N/A</v>
      </c>
      <c r="N805" s="7">
        <f>IFERROR((Table1[[#This Row],[كمية الخامات بالكيلو]]/Table1[[#This Row],[وزن القطعة]])-Table1[[#This Row],[كمية الأنتاج بالقطعة]],0)</f>
        <v>0</v>
      </c>
      <c r="O805" s="9" t="s">
        <v>51</v>
      </c>
      <c r="P805" s="26">
        <f>IFERROR(VLOOKUP(Table1[[#This Row],[كود العامل]],العاملين!$A$1:$D$100,4,0),"")</f>
        <v>0</v>
      </c>
      <c r="Q805" s="5">
        <f>IF(Table1[[#This Row],[كود العامل]]&gt;0,60,"")</f>
        <v>60</v>
      </c>
      <c r="R805" s="10">
        <v>285</v>
      </c>
      <c r="S805" s="10">
        <v>10</v>
      </c>
      <c r="T805" s="10">
        <v>5</v>
      </c>
      <c r="U805" s="10"/>
      <c r="V805" s="10">
        <f t="shared" si="12"/>
        <v>360</v>
      </c>
      <c r="W805" s="10">
        <f>IFERROR(Table1[[#This Row],[اجمالى وقت التشغيل بالدقايق]]-Table1[[#This Row],[اجمالى وقت التوقف بالدقيقة]],"0")</f>
        <v>-360</v>
      </c>
      <c r="X805" s="11">
        <f>IFERROR((Table1[[#This Row],[كمية الأنتاج بالقطعة]]*Table1[[#This Row],[الزمن المعيارى لانتاج القطعة الواحدة بالدقيقة]])/W805,0%)</f>
        <v>0</v>
      </c>
      <c r="Y805" s="12"/>
      <c r="Z805" s="4"/>
      <c r="AA805" s="13">
        <f>IFERROR(Table1[[#This Row],[كمية الأنتاج بالقطعة]]/(Table1[[#This Row],[كمية الأنتاج بالقطعة]]+Z805+Y805),"")</f>
        <v>1</v>
      </c>
      <c r="AB805" s="4" t="s">
        <v>81</v>
      </c>
      <c r="AC805" s="51"/>
    </row>
    <row r="806" spans="1:29" ht="15.75" hidden="1" customHeight="1">
      <c r="A806" s="50">
        <v>43542</v>
      </c>
      <c r="B806" s="3">
        <v>5360</v>
      </c>
      <c r="C806" s="4" t="str">
        <f>IFERROR(VLOOKUP(B806,المنتجات!$A:$B,2,0),"")</f>
        <v/>
      </c>
      <c r="D806" s="4" t="str">
        <f>IFERROR(VLOOKUP(B806,المنتجات!$A:$C,3,0),"")</f>
        <v/>
      </c>
      <c r="E806" s="5">
        <v>4</v>
      </c>
      <c r="F806" s="4">
        <f>IFERROR(VLOOKUP(E806,العاملين!$A$1:$C$80,2,0),"")</f>
        <v>0</v>
      </c>
      <c r="G806" s="4">
        <f>IFERROR(VLOOKUP(Table1[[#This Row],[كود العامل]],العاملين!$A:$C,3,FALSE),"")</f>
        <v>0</v>
      </c>
      <c r="H806" s="5">
        <v>80</v>
      </c>
      <c r="I806" s="6" t="str">
        <f>IFERROR(VLOOKUP(Table1[[#This Row],[كود الصنف]],المنتجات!$D:$E,2,0),"")</f>
        <v/>
      </c>
      <c r="J806" s="6" t="str">
        <f>IFERROR(VLOOKUP(H806,المنتجات!$D:$G,4,0),"")</f>
        <v/>
      </c>
      <c r="K806" s="7">
        <v>4000</v>
      </c>
      <c r="L806" s="7"/>
      <c r="M806" s="8" t="e">
        <f>IF(VLOOKUP(Table1[[#This Row],[كود الصنف]],المنتجات!$D:$K,8,0)=0,"",(VLOOKUP(Table1[[#This Row],[كود الصنف]],المنتجات!$D:$K,8,0)))</f>
        <v>#N/A</v>
      </c>
      <c r="N806" s="7">
        <f>IFERROR((Table1[[#This Row],[كمية الخامات بالكيلو]]/Table1[[#This Row],[وزن القطعة]])-Table1[[#This Row],[كمية الأنتاج بالقطعة]],0)</f>
        <v>0</v>
      </c>
      <c r="O806" s="9" t="s">
        <v>51</v>
      </c>
      <c r="P806" s="26">
        <f>IFERROR(VLOOKUP(Table1[[#This Row],[كود العامل]],العاملين!$A$1:$D$100,4,0),"")</f>
        <v>0</v>
      </c>
      <c r="Q806" s="5">
        <f>IF(Table1[[#This Row],[كود العامل]]&gt;0,60,"")</f>
        <v>60</v>
      </c>
      <c r="R806" s="10">
        <v>285</v>
      </c>
      <c r="S806" s="10">
        <v>10</v>
      </c>
      <c r="T806" s="10">
        <v>5</v>
      </c>
      <c r="U806" s="10"/>
      <c r="V806" s="10">
        <f t="shared" si="12"/>
        <v>360</v>
      </c>
      <c r="W806" s="10">
        <f>IFERROR(Table1[[#This Row],[اجمالى وقت التشغيل بالدقايق]]-Table1[[#This Row],[اجمالى وقت التوقف بالدقيقة]],"0")</f>
        <v>-360</v>
      </c>
      <c r="X806" s="11">
        <f>IFERROR((Table1[[#This Row],[كمية الأنتاج بالقطعة]]*Table1[[#This Row],[الزمن المعيارى لانتاج القطعة الواحدة بالدقيقة]])/W806,0%)</f>
        <v>0</v>
      </c>
      <c r="Y806" s="12"/>
      <c r="Z806" s="4"/>
      <c r="AA806" s="13">
        <f>IFERROR(Table1[[#This Row],[كمية الأنتاج بالقطعة]]/(Table1[[#This Row],[كمية الأنتاج بالقطعة]]+Z806+Y806),"")</f>
        <v>1</v>
      </c>
      <c r="AB806" s="4" t="s">
        <v>81</v>
      </c>
      <c r="AC806" s="51"/>
    </row>
    <row r="807" spans="1:29" ht="15.75" hidden="1" customHeight="1">
      <c r="A807" s="50">
        <v>43542</v>
      </c>
      <c r="B807" s="3">
        <v>5361</v>
      </c>
      <c r="C807" s="4" t="str">
        <f>IFERROR(VLOOKUP(B807,المنتجات!$A:$B,2,0),"")</f>
        <v/>
      </c>
      <c r="D807" s="4" t="str">
        <f>IFERROR(VLOOKUP(B807,المنتجات!$A:$C,3,0),"")</f>
        <v/>
      </c>
      <c r="E807" s="5">
        <v>7</v>
      </c>
      <c r="F807" s="4">
        <f>IFERROR(VLOOKUP(E807,العاملين!$A$1:$C$80,2,0),"")</f>
        <v>0</v>
      </c>
      <c r="G807" s="4">
        <f>IFERROR(VLOOKUP(Table1[[#This Row],[كود العامل]],العاملين!$A:$C,3,FALSE),"")</f>
        <v>0</v>
      </c>
      <c r="H807" s="5">
        <v>113</v>
      </c>
      <c r="I807" s="6" t="str">
        <f>IFERROR(VLOOKUP(Table1[[#This Row],[كود الصنف]],المنتجات!$D:$E,2,0),"")</f>
        <v/>
      </c>
      <c r="J807" s="6" t="str">
        <f>IFERROR(VLOOKUP(H807,المنتجات!$D:$G,4,0),"")</f>
        <v/>
      </c>
      <c r="K807" s="7">
        <v>4000</v>
      </c>
      <c r="L807" s="7"/>
      <c r="M807" s="8" t="e">
        <f>IF(VLOOKUP(Table1[[#This Row],[كود الصنف]],المنتجات!$D:$K,8,0)=0,"",(VLOOKUP(Table1[[#This Row],[كود الصنف]],المنتجات!$D:$K,8,0)))</f>
        <v>#N/A</v>
      </c>
      <c r="N807" s="7">
        <f>IFERROR((Table1[[#This Row],[كمية الخامات بالكيلو]]/Table1[[#This Row],[وزن القطعة]])-Table1[[#This Row],[كمية الأنتاج بالقطعة]],0)</f>
        <v>0</v>
      </c>
      <c r="O807" s="9" t="s">
        <v>51</v>
      </c>
      <c r="P807" s="26">
        <f>IFERROR(VLOOKUP(Table1[[#This Row],[كود العامل]],العاملين!$A$1:$D$100,4,0),"")</f>
        <v>0</v>
      </c>
      <c r="Q807" s="5">
        <f>IF(Table1[[#This Row],[كود العامل]]&gt;0,60,"")</f>
        <v>60</v>
      </c>
      <c r="R807" s="10">
        <v>285</v>
      </c>
      <c r="S807" s="10">
        <v>10</v>
      </c>
      <c r="T807" s="10">
        <v>5</v>
      </c>
      <c r="U807" s="10"/>
      <c r="V807" s="10">
        <f t="shared" si="12"/>
        <v>360</v>
      </c>
      <c r="W807" s="10">
        <f>IFERROR(Table1[[#This Row],[اجمالى وقت التشغيل بالدقايق]]-Table1[[#This Row],[اجمالى وقت التوقف بالدقيقة]],"0")</f>
        <v>-360</v>
      </c>
      <c r="X807" s="11">
        <f>IFERROR((Table1[[#This Row],[كمية الأنتاج بالقطعة]]*Table1[[#This Row],[الزمن المعيارى لانتاج القطعة الواحدة بالدقيقة]])/W807,0%)</f>
        <v>0</v>
      </c>
      <c r="Y807" s="12"/>
      <c r="Z807" s="4"/>
      <c r="AA807" s="13">
        <f>IFERROR(Table1[[#This Row],[كمية الأنتاج بالقطعة]]/(Table1[[#This Row],[كمية الأنتاج بالقطعة]]+Z807+Y807),"")</f>
        <v>1</v>
      </c>
      <c r="AB807" s="4" t="s">
        <v>81</v>
      </c>
      <c r="AC807" s="51"/>
    </row>
    <row r="808" spans="1:29" ht="15.75" hidden="1" customHeight="1">
      <c r="A808" s="50">
        <v>43542</v>
      </c>
      <c r="B808" s="3">
        <v>5361</v>
      </c>
      <c r="C808" s="4" t="str">
        <f>IFERROR(VLOOKUP(B808,المنتجات!$A:$B,2,0),"")</f>
        <v/>
      </c>
      <c r="D808" s="4" t="str">
        <f>IFERROR(VLOOKUP(B808,المنتجات!$A:$C,3,0),"")</f>
        <v/>
      </c>
      <c r="E808" s="5">
        <v>3</v>
      </c>
      <c r="F808" s="4">
        <f>IFERROR(VLOOKUP(E808,العاملين!$A$1:$C$80,2,0),"")</f>
        <v>0</v>
      </c>
      <c r="G808" s="4">
        <f>IFERROR(VLOOKUP(Table1[[#This Row],[كود العامل]],العاملين!$A:$C,3,FALSE),"")</f>
        <v>0</v>
      </c>
      <c r="H808" s="5">
        <v>113</v>
      </c>
      <c r="I808" s="6" t="str">
        <f>IFERROR(VLOOKUP(Table1[[#This Row],[كود الصنف]],المنتجات!$D:$E,2,0),"")</f>
        <v/>
      </c>
      <c r="J808" s="6" t="str">
        <f>IFERROR(VLOOKUP(H808,المنتجات!$D:$G,4,0),"")</f>
        <v/>
      </c>
      <c r="K808" s="7">
        <v>4000</v>
      </c>
      <c r="L808" s="7"/>
      <c r="M808" s="8" t="e">
        <f>IF(VLOOKUP(Table1[[#This Row],[كود الصنف]],المنتجات!$D:$K,8,0)=0,"",(VLOOKUP(Table1[[#This Row],[كود الصنف]],المنتجات!$D:$K,8,0)))</f>
        <v>#N/A</v>
      </c>
      <c r="N808" s="7">
        <f>IFERROR((Table1[[#This Row],[كمية الخامات بالكيلو]]/Table1[[#This Row],[وزن القطعة]])-Table1[[#This Row],[كمية الأنتاج بالقطعة]],0)</f>
        <v>0</v>
      </c>
      <c r="O808" s="9" t="s">
        <v>51</v>
      </c>
      <c r="P808" s="26">
        <f>IFERROR(VLOOKUP(Table1[[#This Row],[كود العامل]],العاملين!$A$1:$D$100,4,0),"")</f>
        <v>0</v>
      </c>
      <c r="Q808" s="5">
        <f>IF(Table1[[#This Row],[كود العامل]]&gt;0,60,"")</f>
        <v>60</v>
      </c>
      <c r="R808" s="10">
        <v>285</v>
      </c>
      <c r="S808" s="10">
        <v>10</v>
      </c>
      <c r="T808" s="10">
        <v>10</v>
      </c>
      <c r="U808" s="10"/>
      <c r="V808" s="10">
        <f t="shared" si="12"/>
        <v>365</v>
      </c>
      <c r="W808" s="10">
        <f>IFERROR(Table1[[#This Row],[اجمالى وقت التشغيل بالدقايق]]-Table1[[#This Row],[اجمالى وقت التوقف بالدقيقة]],"0")</f>
        <v>-365</v>
      </c>
      <c r="X808" s="11">
        <f>IFERROR((Table1[[#This Row],[كمية الأنتاج بالقطعة]]*Table1[[#This Row],[الزمن المعيارى لانتاج القطعة الواحدة بالدقيقة]])/W808,0%)</f>
        <v>0</v>
      </c>
      <c r="Y808" s="12"/>
      <c r="Z808" s="4"/>
      <c r="AA808" s="13">
        <f>IFERROR(Table1[[#This Row],[كمية الأنتاج بالقطعة]]/(Table1[[#This Row],[كمية الأنتاج بالقطعة]]+Z808+Y808),"")</f>
        <v>1</v>
      </c>
      <c r="AB808" s="4" t="s">
        <v>81</v>
      </c>
      <c r="AC808" s="51"/>
    </row>
    <row r="809" spans="1:29" ht="15.75" hidden="1" customHeight="1">
      <c r="A809" s="50">
        <v>43542</v>
      </c>
      <c r="B809" s="3">
        <v>5361</v>
      </c>
      <c r="C809" s="4" t="str">
        <f>IFERROR(VLOOKUP(B809,المنتجات!$A:$B,2,0),"")</f>
        <v/>
      </c>
      <c r="D809" s="4" t="str">
        <f>IFERROR(VLOOKUP(B809,المنتجات!$A:$C,3,0),"")</f>
        <v/>
      </c>
      <c r="E809" s="5">
        <v>48</v>
      </c>
      <c r="F809" s="4">
        <f>IFERROR(VLOOKUP(E809,العاملين!$A$1:$C$80,2,0),"")</f>
        <v>0</v>
      </c>
      <c r="G809" s="4">
        <f>IFERROR(VLOOKUP(Table1[[#This Row],[كود العامل]],العاملين!$A:$C,3,FALSE),"")</f>
        <v>0</v>
      </c>
      <c r="H809" s="5">
        <v>113</v>
      </c>
      <c r="I809" s="6" t="str">
        <f>IFERROR(VLOOKUP(Table1[[#This Row],[كود الصنف]],المنتجات!$D:$E,2,0),"")</f>
        <v/>
      </c>
      <c r="J809" s="6" t="str">
        <f>IFERROR(VLOOKUP(H809,المنتجات!$D:$G,4,0),"")</f>
        <v/>
      </c>
      <c r="K809" s="7">
        <v>4000</v>
      </c>
      <c r="L809" s="7"/>
      <c r="M809" s="8" t="e">
        <f>IF(VLOOKUP(Table1[[#This Row],[كود الصنف]],المنتجات!$D:$K,8,0)=0,"",(VLOOKUP(Table1[[#This Row],[كود الصنف]],المنتجات!$D:$K,8,0)))</f>
        <v>#N/A</v>
      </c>
      <c r="N809" s="7">
        <f>IFERROR((Table1[[#This Row],[كمية الخامات بالكيلو]]/Table1[[#This Row],[وزن القطعة]])-Table1[[#This Row],[كمية الأنتاج بالقطعة]],0)</f>
        <v>0</v>
      </c>
      <c r="O809" s="9" t="s">
        <v>51</v>
      </c>
      <c r="P809" s="26">
        <f>IFERROR(VLOOKUP(Table1[[#This Row],[كود العامل]],العاملين!$A$1:$D$100,4,0),"")</f>
        <v>0</v>
      </c>
      <c r="Q809" s="5">
        <f>IF(Table1[[#This Row],[كود العامل]]&gt;0,60,"")</f>
        <v>60</v>
      </c>
      <c r="R809" s="10">
        <v>285</v>
      </c>
      <c r="S809" s="10">
        <v>10</v>
      </c>
      <c r="T809" s="10">
        <v>5</v>
      </c>
      <c r="U809" s="10"/>
      <c r="V809" s="10">
        <f t="shared" si="12"/>
        <v>360</v>
      </c>
      <c r="W809" s="10">
        <f>IFERROR(Table1[[#This Row],[اجمالى وقت التشغيل بالدقايق]]-Table1[[#This Row],[اجمالى وقت التوقف بالدقيقة]],"0")</f>
        <v>-360</v>
      </c>
      <c r="X809" s="11">
        <f>IFERROR((Table1[[#This Row],[كمية الأنتاج بالقطعة]]*Table1[[#This Row],[الزمن المعيارى لانتاج القطعة الواحدة بالدقيقة]])/W809,0%)</f>
        <v>0</v>
      </c>
      <c r="Y809" s="12"/>
      <c r="Z809" s="4"/>
      <c r="AA809" s="13">
        <f>IFERROR(Table1[[#This Row],[كمية الأنتاج بالقطعة]]/(Table1[[#This Row],[كمية الأنتاج بالقطعة]]+Z809+Y809),"")</f>
        <v>1</v>
      </c>
      <c r="AB809" s="4" t="s">
        <v>81</v>
      </c>
      <c r="AC809" s="51"/>
    </row>
    <row r="810" spans="1:29" ht="15.75" hidden="1" customHeight="1">
      <c r="A810" s="50">
        <v>43542</v>
      </c>
      <c r="B810" s="3">
        <v>5380</v>
      </c>
      <c r="C810" s="4" t="str">
        <f>IFERROR(VLOOKUP(B810,المنتجات!$A:$B,2,0),"")</f>
        <v/>
      </c>
      <c r="D810" s="4" t="str">
        <f>IFERROR(VLOOKUP(B810,المنتجات!$A:$C,3,0),"")</f>
        <v/>
      </c>
      <c r="E810" s="5">
        <v>27</v>
      </c>
      <c r="F810" s="4">
        <f>IFERROR(VLOOKUP(E810,العاملين!$A$1:$C$80,2,0),"")</f>
        <v>0</v>
      </c>
      <c r="G810" s="4">
        <f>IFERROR(VLOOKUP(Table1[[#This Row],[كود العامل]],العاملين!$A:$C,3,FALSE),"")</f>
        <v>0</v>
      </c>
      <c r="H810" s="5"/>
      <c r="I810" s="6" t="str">
        <f>IFERROR(VLOOKUP(Table1[[#This Row],[كود الصنف]],المنتجات!$D:$E,2,0),"")</f>
        <v/>
      </c>
      <c r="J810" s="6" t="str">
        <f>IFERROR(VLOOKUP(H810,المنتجات!$D:$G,4,0),"")</f>
        <v/>
      </c>
      <c r="K810" s="7">
        <v>0</v>
      </c>
      <c r="L810" s="7"/>
      <c r="M810" s="8" t="e">
        <f>IF(VLOOKUP(Table1[[#This Row],[كود الصنف]],المنتجات!$D:$K,8,0)=0,"",(VLOOKUP(Table1[[#This Row],[كود الصنف]],المنتجات!$D:$K,8,0)))</f>
        <v>#N/A</v>
      </c>
      <c r="N810" s="7">
        <f>IFERROR((Table1[[#This Row],[كمية الخامات بالكيلو]]/Table1[[#This Row],[وزن القطعة]])-Table1[[#This Row],[كمية الأنتاج بالقطعة]],0)</f>
        <v>0</v>
      </c>
      <c r="O810" s="9" t="s">
        <v>51</v>
      </c>
      <c r="P810" s="3">
        <v>600</v>
      </c>
      <c r="Q810" s="5">
        <f>IF(Table1[[#This Row],[كود العامل]]&gt;0,60,"")</f>
        <v>60</v>
      </c>
      <c r="R810" s="10"/>
      <c r="S810" s="10">
        <v>540</v>
      </c>
      <c r="T810" s="10"/>
      <c r="U810" s="10"/>
      <c r="V810" s="10">
        <f t="shared" si="12"/>
        <v>600</v>
      </c>
      <c r="W810" s="10">
        <f>IFERROR(Table1[[#This Row],[اجمالى وقت التشغيل بالدقايق]]-Table1[[#This Row],[اجمالى وقت التوقف بالدقيقة]],"0")</f>
        <v>0</v>
      </c>
      <c r="X810" s="11">
        <v>1</v>
      </c>
      <c r="Y810" s="12"/>
      <c r="Z810" s="4"/>
      <c r="AA810" s="13" t="str">
        <f>IFERROR(Table1[[#This Row],[كمية الأنتاج بالقطعة]]/(Table1[[#This Row],[كمية الأنتاج بالقطعة]]+Z810+Y810),"")</f>
        <v/>
      </c>
      <c r="AB810" s="4" t="s">
        <v>122</v>
      </c>
      <c r="AC810" s="51"/>
    </row>
    <row r="811" spans="1:29" ht="15.75" hidden="1" customHeight="1">
      <c r="A811" s="50">
        <v>43542</v>
      </c>
      <c r="B811" s="3">
        <v>5380</v>
      </c>
      <c r="C811" s="4" t="str">
        <f>IFERROR(VLOOKUP(B811,المنتجات!$A:$B,2,0),"")</f>
        <v/>
      </c>
      <c r="D811" s="4" t="str">
        <f>IFERROR(VLOOKUP(B811,المنتجات!$A:$C,3,0),"")</f>
        <v/>
      </c>
      <c r="E811" s="5">
        <v>42</v>
      </c>
      <c r="F811" s="4">
        <f>IFERROR(VLOOKUP(Table1[[#This Row],[كود العامل]],العاملين!A:C,2,0),"")</f>
        <v>0</v>
      </c>
      <c r="G811" s="16">
        <f>IFERROR(VLOOKUP(Table1[[#This Row],[كود العامل]],العاملين!$A$1:$C$100,3,FALSE),"")</f>
        <v>0</v>
      </c>
      <c r="H811" s="5"/>
      <c r="I811" s="6" t="str">
        <f>IFERROR(VLOOKUP(Table1[[#This Row],[كود الصنف]],المنتجات!$D:$E,2,0),"")</f>
        <v/>
      </c>
      <c r="J811" s="6" t="str">
        <f>IFERROR(VLOOKUP(H811,المنتجات!$D:$G,4,0),"")</f>
        <v/>
      </c>
      <c r="K811" s="7"/>
      <c r="L811" s="7"/>
      <c r="M811" s="8" t="e">
        <f>IF(VLOOKUP(Table1[[#This Row],[كود الصنف]],المنتجات!$D:$K,8,0)=0,"",(VLOOKUP(Table1[[#This Row],[كود الصنف]],المنتجات!$D:$K,8,0)))</f>
        <v>#N/A</v>
      </c>
      <c r="N811" s="7">
        <f>IFERROR((Table1[[#This Row],[كمية الخامات بالكيلو]]/Table1[[#This Row],[وزن القطعة]])-Table1[[#This Row],[كمية الأنتاج بالقطعة]],0)</f>
        <v>0</v>
      </c>
      <c r="O811" s="9" t="s">
        <v>51</v>
      </c>
      <c r="P811" s="26">
        <f>IFERROR(VLOOKUP(Table1[[#This Row],[كود العامل]],العاملين!$A$1:$D$100,4,0),"")</f>
        <v>0</v>
      </c>
      <c r="Q811" s="5">
        <f>IF(Table1[[#This Row],[كود العامل]]&gt;0,60,"")</f>
        <v>60</v>
      </c>
      <c r="R811" s="10"/>
      <c r="S811" s="10"/>
      <c r="T811" s="10"/>
      <c r="U811" s="10"/>
      <c r="V811" s="10">
        <f t="shared" si="12"/>
        <v>60</v>
      </c>
      <c r="W811" s="10">
        <f>IFERROR(Table1[[#This Row],[اجمالى وقت التشغيل بالدقايق]]-Table1[[#This Row],[اجمالى وقت التوقف بالدقيقة]],"0")</f>
        <v>-60</v>
      </c>
      <c r="X811" s="11">
        <v>1</v>
      </c>
      <c r="Y811" s="12"/>
      <c r="Z811" s="4"/>
      <c r="AA811" s="13" t="str">
        <f>IFERROR(Table1[[#This Row],[كمية الأنتاج بالقطعة]]/(Table1[[#This Row],[كمية الأنتاج بالقطعة]]+Z811+Y811),"")</f>
        <v/>
      </c>
      <c r="AB811" s="4" t="s">
        <v>122</v>
      </c>
      <c r="AC811" s="51"/>
    </row>
    <row r="812" spans="1:29" ht="15.75" hidden="1" customHeight="1">
      <c r="A812" s="50">
        <v>43542</v>
      </c>
      <c r="B812" s="3"/>
      <c r="C812" s="4" t="str">
        <f>IFERROR(VLOOKUP(B812,المنتجات!$A:$B,2,0),"")</f>
        <v/>
      </c>
      <c r="D812" s="4" t="str">
        <f>IFERROR(VLOOKUP(B812,المنتجات!$A:$C,3,0),"")</f>
        <v/>
      </c>
      <c r="E812" s="5">
        <v>21</v>
      </c>
      <c r="F812" s="4">
        <f>IFERROR(VLOOKUP(Table1[[#This Row],[كود العامل]],العاملين!A:C,2,0),"")</f>
        <v>0</v>
      </c>
      <c r="G812" s="16">
        <f>IFERROR(VLOOKUP(Table1[[#This Row],[كود العامل]],العاملين!$A$1:$C$100,3,FALSE),"")</f>
        <v>0</v>
      </c>
      <c r="H812" s="5">
        <v>134</v>
      </c>
      <c r="I812" s="6" t="s">
        <v>105</v>
      </c>
      <c r="J812" s="6" t="str">
        <f>IFERROR(VLOOKUP(H812,المنتجات!$D:$G,4,0),"")</f>
        <v/>
      </c>
      <c r="K812" s="7">
        <v>1000</v>
      </c>
      <c r="L812" s="7"/>
      <c r="M812" s="8" t="e">
        <f>IF(VLOOKUP(Table1[[#This Row],[كود الصنف]],المنتجات!$D:$K,8,0)=0,"",(VLOOKUP(Table1[[#This Row],[كود الصنف]],المنتجات!$D:$K,8,0)))</f>
        <v>#N/A</v>
      </c>
      <c r="N812" s="7">
        <f>IFERROR((Table1[[#This Row],[كمية الخامات بالكيلو]]/Table1[[#This Row],[وزن القطعة]])-Table1[[#This Row],[كمية الأنتاج بالقطعة]],0)</f>
        <v>0</v>
      </c>
      <c r="O812" s="9" t="s">
        <v>51</v>
      </c>
      <c r="P812" s="3">
        <v>300</v>
      </c>
      <c r="Q812" s="5">
        <v>30</v>
      </c>
      <c r="R812" s="10"/>
      <c r="S812" s="10"/>
      <c r="T812" s="10"/>
      <c r="U812" s="10"/>
      <c r="V812" s="10">
        <f t="shared" si="12"/>
        <v>30</v>
      </c>
      <c r="W812" s="10">
        <f>IFERROR(Table1[[#This Row],[اجمالى وقت التشغيل بالدقايق]]-Table1[[#This Row],[اجمالى وقت التوقف بالدقيقة]],"0")</f>
        <v>270</v>
      </c>
      <c r="X812" s="11">
        <f>IFERROR((Table1[[#This Row],[كمية الأنتاج بالقطعة]]*Table1[[#This Row],[الزمن المعيارى لانتاج القطعة الواحدة بالدقيقة]])/W812,0%)</f>
        <v>0</v>
      </c>
      <c r="Y812" s="12"/>
      <c r="Z812" s="4"/>
      <c r="AA812" s="13">
        <f>IFERROR(Table1[[#This Row],[كمية الأنتاج بالقطعة]]/(Table1[[#This Row],[كمية الأنتاج بالقطعة]]+Z812+Y812),"")</f>
        <v>1</v>
      </c>
      <c r="AB812" s="4"/>
      <c r="AC812" s="51"/>
    </row>
    <row r="813" spans="1:29" ht="15.75" hidden="1" customHeight="1">
      <c r="A813" s="50">
        <v>43542</v>
      </c>
      <c r="B813" s="3"/>
      <c r="C813" s="4" t="str">
        <f>IFERROR(VLOOKUP(B813,المنتجات!$A:$B,2,0),"")</f>
        <v/>
      </c>
      <c r="D813" s="4" t="str">
        <f>IFERROR(VLOOKUP(B813,المنتجات!$A:$C,3,0),"")</f>
        <v/>
      </c>
      <c r="E813" s="5">
        <v>34</v>
      </c>
      <c r="F813" s="4">
        <f>IFERROR(VLOOKUP(Table1[[#This Row],[كود العامل]],العاملين!A:C,2,0),"")</f>
        <v>0</v>
      </c>
      <c r="G813" s="16">
        <f>IFERROR(VLOOKUP(Table1[[#This Row],[كود العامل]],العاملين!$A$1:$C$100,3,FALSE),"")</f>
        <v>0</v>
      </c>
      <c r="H813" s="5"/>
      <c r="I813" s="6" t="str">
        <f>IFERROR(VLOOKUP(Table1[[#This Row],[كود الصنف]],المنتجات!$D:$E,2,0),"")</f>
        <v/>
      </c>
      <c r="J813" s="6" t="str">
        <f>IFERROR(VLOOKUP(H813,المنتجات!$D:$G,4,0),"")</f>
        <v/>
      </c>
      <c r="K813" s="7">
        <v>0</v>
      </c>
      <c r="L813" s="7"/>
      <c r="M813" s="8" t="e">
        <f>IF(VLOOKUP(Table1[[#This Row],[كود الصنف]],المنتجات!$D:$K,8,0)=0,"",(VLOOKUP(Table1[[#This Row],[كود الصنف]],المنتجات!$D:$K,8,0)))</f>
        <v>#N/A</v>
      </c>
      <c r="N813" s="7">
        <f>IFERROR((Table1[[#This Row],[كمية الخامات بالكيلو]]/Table1[[#This Row],[وزن القطعة]])-Table1[[#This Row],[كمية الأنتاج بالقطعة]],0)</f>
        <v>0</v>
      </c>
      <c r="O813" s="9"/>
      <c r="P813" s="3"/>
      <c r="Q813" s="5"/>
      <c r="R813" s="10"/>
      <c r="S813" s="10"/>
      <c r="T813" s="10"/>
      <c r="U813" s="10"/>
      <c r="V813" s="10">
        <f t="shared" si="12"/>
        <v>0</v>
      </c>
      <c r="W813" s="10">
        <f>IFERROR(Table1[[#This Row],[اجمالى وقت التشغيل بالدقايق]]-Table1[[#This Row],[اجمالى وقت التوقف بالدقيقة]],"0")</f>
        <v>0</v>
      </c>
      <c r="X813" s="11">
        <f>IFERROR((Table1[[#This Row],[كمية الأنتاج بالقطعة]]*Table1[[#This Row],[الزمن المعيارى لانتاج القطعة الواحدة بالدقيقة]])/W813,0%)</f>
        <v>0</v>
      </c>
      <c r="Y813" s="12"/>
      <c r="Z813" s="4"/>
      <c r="AA813" s="13" t="str">
        <f>IFERROR(Table1[[#This Row],[كمية الأنتاج بالقطعة]]/(Table1[[#This Row],[كمية الأنتاج بالقطعة]]+Z813+Y813),"")</f>
        <v/>
      </c>
      <c r="AB813" s="4"/>
      <c r="AC813" s="51" t="s">
        <v>54</v>
      </c>
    </row>
    <row r="814" spans="1:29" ht="15.75" hidden="1" customHeight="1">
      <c r="A814" s="50">
        <v>43543</v>
      </c>
      <c r="B814" s="3">
        <v>5203</v>
      </c>
      <c r="C814" s="4" t="str">
        <f>IFERROR(VLOOKUP(B814,المنتجات!$A:$B,2,0),"")</f>
        <v/>
      </c>
      <c r="D814" s="4" t="str">
        <f>IFERROR(VLOOKUP(B814,المنتجات!$A:$C,3,0),"")</f>
        <v/>
      </c>
      <c r="E814" s="5">
        <v>15</v>
      </c>
      <c r="F814" s="4">
        <f>IFERROR(VLOOKUP(Table1[[#This Row],[كود العامل]],العاملين!A:C,2,0),"")</f>
        <v>0</v>
      </c>
      <c r="G814" s="16">
        <f>IFERROR(VLOOKUP(Table1[[#This Row],[كود العامل]],العاملين!$A$1:$C$100,3,FALSE),"")</f>
        <v>0</v>
      </c>
      <c r="H814" s="5">
        <v>9</v>
      </c>
      <c r="I814" s="6" t="str">
        <f>IFERROR(VLOOKUP(Table1[[#This Row],[كود الصنف]],المنتجات!$D:$E,2,0),"")</f>
        <v/>
      </c>
      <c r="J814" s="6" t="str">
        <f>IFERROR(VLOOKUP(H814,المنتجات!$D:$G,4,0),"")</f>
        <v/>
      </c>
      <c r="K814" s="7">
        <v>384</v>
      </c>
      <c r="L814" s="7"/>
      <c r="M814" s="8" t="e">
        <f>IF(VLOOKUP(Table1[[#This Row],[كود الصنف]],المنتجات!$D:$K,8,0)=0,"",(VLOOKUP(Table1[[#This Row],[كود الصنف]],المنتجات!$D:$K,8,0)))</f>
        <v>#N/A</v>
      </c>
      <c r="N814" s="7">
        <f>IFERROR((Table1[[#This Row],[كمية الخامات بالكيلو]]/Table1[[#This Row],[وزن القطعة]])-Table1[[#This Row],[كمية الأنتاج بالقطعة]],0)</f>
        <v>0</v>
      </c>
      <c r="O814" s="9" t="s">
        <v>1</v>
      </c>
      <c r="P814" s="26">
        <f>IFERROR(VLOOKUP(Table1[[#This Row],[كود العامل]],العاملين!$A$1:$D$100,4,0),"")</f>
        <v>0</v>
      </c>
      <c r="Q814" s="5">
        <f>IF(Table1[[#This Row],[كود العامل]]&gt;0,60,"")</f>
        <v>60</v>
      </c>
      <c r="R814" s="10"/>
      <c r="S814" s="10"/>
      <c r="T814" s="10"/>
      <c r="U814" s="10"/>
      <c r="V814" s="10">
        <f t="shared" si="12"/>
        <v>60</v>
      </c>
      <c r="W814" s="10">
        <f>IFERROR(Table1[[#This Row],[اجمالى وقت التشغيل بالدقايق]]-Table1[[#This Row],[اجمالى وقت التوقف بالدقيقة]],"0")</f>
        <v>-60</v>
      </c>
      <c r="X814" s="11">
        <f>IFERROR((Table1[[#This Row],[كمية الأنتاج بالقطعة]]*Table1[[#This Row],[الزمن المعيارى لانتاج القطعة الواحدة بالدقيقة]])/W814,0%)</f>
        <v>0</v>
      </c>
      <c r="Y814" s="12"/>
      <c r="Z814" s="4"/>
      <c r="AA814" s="13">
        <f>IFERROR(Table1[[#This Row],[كمية الأنتاج بالقطعة]]/(Table1[[#This Row],[كمية الأنتاج بالقطعة]]+Z814+Y814),"")</f>
        <v>1</v>
      </c>
      <c r="AB814" s="4"/>
      <c r="AC814" s="51"/>
    </row>
    <row r="815" spans="1:29" ht="15.75" hidden="1" customHeight="1">
      <c r="A815" s="50">
        <v>43543</v>
      </c>
      <c r="B815" s="3">
        <v>5203</v>
      </c>
      <c r="C815" s="4" t="str">
        <f>IFERROR(VLOOKUP(B815,المنتجات!$A:$B,2,0),"")</f>
        <v/>
      </c>
      <c r="D815" s="4" t="str">
        <f>IFERROR(VLOOKUP(B815,المنتجات!$A:$C,3,0),"")</f>
        <v/>
      </c>
      <c r="E815" s="5">
        <v>16</v>
      </c>
      <c r="F815" s="4">
        <f>IFERROR(VLOOKUP(E815,العاملين!$A$1:$C$80,2,0),"")</f>
        <v>0</v>
      </c>
      <c r="G815" s="4">
        <f>IFERROR(VLOOKUP(Table1[[#This Row],[كود العامل]],العاملين!$A:$C,3,FALSE),"")</f>
        <v>0</v>
      </c>
      <c r="H815" s="5">
        <v>9</v>
      </c>
      <c r="I815" s="6" t="str">
        <f>IFERROR(VLOOKUP(Table1[[#This Row],[كود الصنف]],المنتجات!$D:$E,2,0),"")</f>
        <v/>
      </c>
      <c r="J815" s="6" t="str">
        <f>IFERROR(VLOOKUP(H815,المنتجات!$D:$G,4,0),"")</f>
        <v/>
      </c>
      <c r="K815" s="7">
        <v>384</v>
      </c>
      <c r="L815" s="7"/>
      <c r="M815" s="8" t="e">
        <f>IF(VLOOKUP(Table1[[#This Row],[كود الصنف]],المنتجات!$D:$K,8,0)=0,"",(VLOOKUP(Table1[[#This Row],[كود الصنف]],المنتجات!$D:$K,8,0)))</f>
        <v>#N/A</v>
      </c>
      <c r="N815" s="7">
        <f>IFERROR((Table1[[#This Row],[كمية الخامات بالكيلو]]/Table1[[#This Row],[وزن القطعة]])-Table1[[#This Row],[كمية الأنتاج بالقطعة]],0)</f>
        <v>0</v>
      </c>
      <c r="O815" s="9" t="s">
        <v>1</v>
      </c>
      <c r="P815" s="26">
        <f>IFERROR(VLOOKUP(Table1[[#This Row],[كود العامل]],العاملين!$A$1:$D$100,4,0),"")</f>
        <v>0</v>
      </c>
      <c r="Q815" s="5">
        <f>IF(Table1[[#This Row],[كود العامل]]&gt;0,60,"")</f>
        <v>60</v>
      </c>
      <c r="R815" s="10"/>
      <c r="S815" s="10"/>
      <c r="T815" s="10"/>
      <c r="U815" s="10"/>
      <c r="V815" s="10">
        <f t="shared" si="12"/>
        <v>60</v>
      </c>
      <c r="W815" s="10">
        <f>IFERROR(Table1[[#This Row],[اجمالى وقت التشغيل بالدقايق]]-Table1[[#This Row],[اجمالى وقت التوقف بالدقيقة]],"0")</f>
        <v>-60</v>
      </c>
      <c r="X815" s="11">
        <f>IFERROR((Table1[[#This Row],[كمية الأنتاج بالقطعة]]*Table1[[#This Row],[الزمن المعيارى لانتاج القطعة الواحدة بالدقيقة]])/W815,0%)</f>
        <v>0</v>
      </c>
      <c r="Y815" s="12"/>
      <c r="Z815" s="4"/>
      <c r="AA815" s="13">
        <f>IFERROR(Table1[[#This Row],[كمية الأنتاج بالقطعة]]/(Table1[[#This Row],[كمية الأنتاج بالقطعة]]+Z815+Y815),"")</f>
        <v>1</v>
      </c>
      <c r="AB815" s="4"/>
      <c r="AC815" s="51"/>
    </row>
    <row r="816" spans="1:29" ht="15.75" hidden="1" customHeight="1">
      <c r="A816" s="50">
        <v>43543</v>
      </c>
      <c r="B816" s="3">
        <v>5203</v>
      </c>
      <c r="C816" s="4" t="str">
        <f>IFERROR(VLOOKUP(B816,المنتجات!$A:$B,2,0),"")</f>
        <v/>
      </c>
      <c r="D816" s="4" t="str">
        <f>IFERROR(VLOOKUP(B816,المنتجات!$A:$C,3,0),"")</f>
        <v/>
      </c>
      <c r="E816" s="5">
        <v>10</v>
      </c>
      <c r="F816" s="4">
        <f>IFERROR(VLOOKUP(E816,العاملين!$A$1:$C$80,2,0),"")</f>
        <v>0</v>
      </c>
      <c r="G816" s="4">
        <f>IFERROR(VLOOKUP(Table1[[#This Row],[كود العامل]],العاملين!$A:$C,3,FALSE),"")</f>
        <v>0</v>
      </c>
      <c r="H816" s="5">
        <v>9</v>
      </c>
      <c r="I816" s="6" t="str">
        <f>IFERROR(VLOOKUP(Table1[[#This Row],[كود الصنف]],المنتجات!$D:$E,2,0),"")</f>
        <v/>
      </c>
      <c r="J816" s="6" t="str">
        <f>IFERROR(VLOOKUP(H816,المنتجات!$D:$G,4,0),"")</f>
        <v/>
      </c>
      <c r="K816" s="7">
        <v>384</v>
      </c>
      <c r="L816" s="7"/>
      <c r="M816" s="8" t="e">
        <f>IF(VLOOKUP(Table1[[#This Row],[كود الصنف]],المنتجات!$D:$K,8,0)=0,"",(VLOOKUP(Table1[[#This Row],[كود الصنف]],المنتجات!$D:$K,8,0)))</f>
        <v>#N/A</v>
      </c>
      <c r="N816" s="7">
        <f>IFERROR((Table1[[#This Row],[كمية الخامات بالكيلو]]/Table1[[#This Row],[وزن القطعة]])-Table1[[#This Row],[كمية الأنتاج بالقطعة]],0)</f>
        <v>0</v>
      </c>
      <c r="O816" s="9" t="s">
        <v>1</v>
      </c>
      <c r="P816" s="26">
        <f>IFERROR(VLOOKUP(Table1[[#This Row],[كود العامل]],العاملين!$A$1:$D$100,4,0),"")</f>
        <v>0</v>
      </c>
      <c r="Q816" s="5">
        <f>IF(Table1[[#This Row],[كود العامل]]&gt;0,60,"")</f>
        <v>60</v>
      </c>
      <c r="R816" s="10"/>
      <c r="S816" s="10"/>
      <c r="T816" s="10"/>
      <c r="U816" s="10"/>
      <c r="V816" s="10">
        <f t="shared" si="12"/>
        <v>60</v>
      </c>
      <c r="W816" s="10">
        <f>IFERROR(Table1[[#This Row],[اجمالى وقت التشغيل بالدقايق]]-Table1[[#This Row],[اجمالى وقت التوقف بالدقيقة]],"0")</f>
        <v>-60</v>
      </c>
      <c r="X816" s="11">
        <f>IFERROR((Table1[[#This Row],[كمية الأنتاج بالقطعة]]*Table1[[#This Row],[الزمن المعيارى لانتاج القطعة الواحدة بالدقيقة]])/W816,0%)</f>
        <v>0</v>
      </c>
      <c r="Y816" s="12"/>
      <c r="Z816" s="4"/>
      <c r="AA816" s="13">
        <f>IFERROR(Table1[[#This Row],[كمية الأنتاج بالقطعة]]/(Table1[[#This Row],[كمية الأنتاج بالقطعة]]+Z816+Y816),"")</f>
        <v>1</v>
      </c>
      <c r="AB816" s="4"/>
      <c r="AC816" s="51"/>
    </row>
    <row r="817" spans="1:29" ht="15.75" hidden="1" customHeight="1">
      <c r="A817" s="50">
        <v>43543</v>
      </c>
      <c r="B817" s="3">
        <v>5203</v>
      </c>
      <c r="C817" s="4" t="str">
        <f>IFERROR(VLOOKUP(B817,المنتجات!$A:$B,2,0),"")</f>
        <v/>
      </c>
      <c r="D817" s="4" t="str">
        <f>IFERROR(VLOOKUP(B817,المنتجات!$A:$C,3,0),"")</f>
        <v/>
      </c>
      <c r="E817" s="5">
        <v>14</v>
      </c>
      <c r="F817" s="4">
        <f>IFERROR(VLOOKUP(E817,العاملين!$A$1:$C$80,2,0),"")</f>
        <v>0</v>
      </c>
      <c r="G817" s="4">
        <f>IFERROR(VLOOKUP(Table1[[#This Row],[كود العامل]],العاملين!$A:$C,3,FALSE),"")</f>
        <v>0</v>
      </c>
      <c r="H817" s="5">
        <v>9</v>
      </c>
      <c r="I817" s="6" t="str">
        <f>IFERROR(VLOOKUP(Table1[[#This Row],[كود الصنف]],المنتجات!$D:$E,2,0),"")</f>
        <v/>
      </c>
      <c r="J817" s="6" t="str">
        <f>IFERROR(VLOOKUP(H817,المنتجات!$D:$G,4,0),"")</f>
        <v/>
      </c>
      <c r="K817" s="7">
        <v>384</v>
      </c>
      <c r="L817" s="7"/>
      <c r="M817" s="8" t="e">
        <f>IF(VLOOKUP(Table1[[#This Row],[كود الصنف]],المنتجات!$D:$K,8,0)=0,"",(VLOOKUP(Table1[[#This Row],[كود الصنف]],المنتجات!$D:$K,8,0)))</f>
        <v>#N/A</v>
      </c>
      <c r="N817" s="7">
        <f>IFERROR((Table1[[#This Row],[كمية الخامات بالكيلو]]/Table1[[#This Row],[وزن القطعة]])-Table1[[#This Row],[كمية الأنتاج بالقطعة]],0)</f>
        <v>0</v>
      </c>
      <c r="O817" s="9" t="s">
        <v>1</v>
      </c>
      <c r="P817" s="26">
        <f>IFERROR(VLOOKUP(Table1[[#This Row],[كود العامل]],العاملين!$A$1:$D$100,4,0),"")</f>
        <v>0</v>
      </c>
      <c r="Q817" s="5">
        <f>IF(Table1[[#This Row],[كود العامل]]&gt;0,60,"")</f>
        <v>60</v>
      </c>
      <c r="R817" s="10"/>
      <c r="S817" s="10"/>
      <c r="T817" s="10"/>
      <c r="U817" s="10"/>
      <c r="V817" s="10">
        <f t="shared" si="12"/>
        <v>60</v>
      </c>
      <c r="W817" s="10">
        <f>IFERROR(Table1[[#This Row],[اجمالى وقت التشغيل بالدقايق]]-Table1[[#This Row],[اجمالى وقت التوقف بالدقيقة]],"0")</f>
        <v>-60</v>
      </c>
      <c r="X817" s="11">
        <f>IFERROR((Table1[[#This Row],[كمية الأنتاج بالقطعة]]*Table1[[#This Row],[الزمن المعيارى لانتاج القطعة الواحدة بالدقيقة]])/W817,0%)</f>
        <v>0</v>
      </c>
      <c r="Y817" s="12"/>
      <c r="Z817" s="4"/>
      <c r="AA817" s="13">
        <f>IFERROR(Table1[[#This Row],[كمية الأنتاج بالقطعة]]/(Table1[[#This Row],[كمية الأنتاج بالقطعة]]+Z817+Y817),"")</f>
        <v>1</v>
      </c>
      <c r="AB817" s="4"/>
      <c r="AC817" s="51"/>
    </row>
    <row r="818" spans="1:29" ht="15.75" hidden="1" customHeight="1">
      <c r="A818" s="50">
        <v>43543</v>
      </c>
      <c r="B818" s="3">
        <v>5203</v>
      </c>
      <c r="C818" s="4" t="str">
        <f>IFERROR(VLOOKUP(B818,المنتجات!$A:$B,2,0),"")</f>
        <v/>
      </c>
      <c r="D818" s="4" t="str">
        <f>IFERROR(VLOOKUP(B818,المنتجات!$A:$C,3,0),"")</f>
        <v/>
      </c>
      <c r="E818" s="5">
        <v>9</v>
      </c>
      <c r="F818" s="4">
        <f>IFERROR(VLOOKUP(E818,العاملين!$A$1:$C$80,2,0),"")</f>
        <v>0</v>
      </c>
      <c r="G818" s="4">
        <f>IFERROR(VLOOKUP(Table1[[#This Row],[كود العامل]],العاملين!$A:$C,3,FALSE),"")</f>
        <v>0</v>
      </c>
      <c r="H818" s="5">
        <v>9</v>
      </c>
      <c r="I818" s="6" t="str">
        <f>IFERROR(VLOOKUP(Table1[[#This Row],[كود الصنف]],المنتجات!$D:$E,2,0),"")</f>
        <v/>
      </c>
      <c r="J818" s="6" t="str">
        <f>IFERROR(VLOOKUP(H818,المنتجات!$D:$G,4,0),"")</f>
        <v/>
      </c>
      <c r="K818" s="7">
        <v>258</v>
      </c>
      <c r="L818" s="7"/>
      <c r="M818" s="8" t="e">
        <f>IF(VLOOKUP(Table1[[#This Row],[كود الصنف]],المنتجات!$D:$K,8,0)=0,"",(VLOOKUP(Table1[[#This Row],[كود الصنف]],المنتجات!$D:$K,8,0)))</f>
        <v>#N/A</v>
      </c>
      <c r="N818" s="7">
        <f>IFERROR((Table1[[#This Row],[كمية الخامات بالكيلو]]/Table1[[#This Row],[وزن القطعة]])-Table1[[#This Row],[كمية الأنتاج بالقطعة]],0)</f>
        <v>0</v>
      </c>
      <c r="O818" s="9" t="s">
        <v>51</v>
      </c>
      <c r="P818" s="26">
        <f>IFERROR(VLOOKUP(Table1[[#This Row],[كود العامل]],العاملين!$A$1:$D$100,4,0),"")</f>
        <v>0</v>
      </c>
      <c r="Q818" s="5">
        <f>IF(Table1[[#This Row],[كود العامل]]&gt;0,60,"")</f>
        <v>60</v>
      </c>
      <c r="R818" s="10"/>
      <c r="S818" s="10">
        <v>10</v>
      </c>
      <c r="T818" s="10">
        <v>10</v>
      </c>
      <c r="U818" s="10"/>
      <c r="V818" s="10">
        <f t="shared" si="12"/>
        <v>80</v>
      </c>
      <c r="W818" s="10">
        <f>IFERROR(Table1[[#This Row],[اجمالى وقت التشغيل بالدقايق]]-Table1[[#This Row],[اجمالى وقت التوقف بالدقيقة]],"0")</f>
        <v>-80</v>
      </c>
      <c r="X818" s="11">
        <f>IFERROR((Table1[[#This Row],[كمية الأنتاج بالقطعة]]*Table1[[#This Row],[الزمن المعيارى لانتاج القطعة الواحدة بالدقيقة]])/W818,0%)</f>
        <v>0</v>
      </c>
      <c r="Y818" s="12"/>
      <c r="Z818" s="4"/>
      <c r="AA818" s="13">
        <f>IFERROR(Table1[[#This Row],[كمية الأنتاج بالقطعة]]/(Table1[[#This Row],[كمية الأنتاج بالقطعة]]+Z818+Y818),"")</f>
        <v>1</v>
      </c>
      <c r="AB818" s="4"/>
      <c r="AC818" s="51"/>
    </row>
    <row r="819" spans="1:29" ht="15.75" hidden="1" customHeight="1">
      <c r="A819" s="50">
        <v>43543</v>
      </c>
      <c r="B819" s="3">
        <v>5203</v>
      </c>
      <c r="C819" s="4" t="str">
        <f>IFERROR(VLOOKUP(B819,المنتجات!$A:$B,2,0),"")</f>
        <v/>
      </c>
      <c r="D819" s="4" t="str">
        <f>IFERROR(VLOOKUP(B819,المنتجات!$A:$C,3,0),"")</f>
        <v/>
      </c>
      <c r="E819" s="5">
        <v>16</v>
      </c>
      <c r="F819" s="4">
        <f>IFERROR(VLOOKUP(E819,العاملين!$A$1:$C$80,2,0),"")</f>
        <v>0</v>
      </c>
      <c r="G819" s="4">
        <f>IFERROR(VLOOKUP(Table1[[#This Row],[كود العامل]],العاملين!$A:$C,3,FALSE),"")</f>
        <v>0</v>
      </c>
      <c r="H819" s="5">
        <v>9</v>
      </c>
      <c r="I819" s="6" t="str">
        <f>IFERROR(VLOOKUP(Table1[[#This Row],[كود الصنف]],المنتجات!$D:$E,2,0),"")</f>
        <v/>
      </c>
      <c r="J819" s="6" t="str">
        <f>IFERROR(VLOOKUP(H819,المنتجات!$D:$G,4,0),"")</f>
        <v/>
      </c>
      <c r="K819" s="7">
        <v>258</v>
      </c>
      <c r="L819" s="7"/>
      <c r="M819" s="8" t="e">
        <f>IF(VLOOKUP(Table1[[#This Row],[كود الصنف]],المنتجات!$D:$K,8,0)=0,"",(VLOOKUP(Table1[[#This Row],[كود الصنف]],المنتجات!$D:$K,8,0)))</f>
        <v>#N/A</v>
      </c>
      <c r="N819" s="7">
        <f>IFERROR((Table1[[#This Row],[كمية الخامات بالكيلو]]/Table1[[#This Row],[وزن القطعة]])-Table1[[#This Row],[كمية الأنتاج بالقطعة]],0)</f>
        <v>0</v>
      </c>
      <c r="O819" s="9" t="s">
        <v>51</v>
      </c>
      <c r="P819" s="26">
        <f>IFERROR(VLOOKUP(Table1[[#This Row],[كود العامل]],العاملين!$A$1:$D$100,4,0),"")</f>
        <v>0</v>
      </c>
      <c r="Q819" s="5">
        <f>IF(Table1[[#This Row],[كود العامل]]&gt;0,60,"")</f>
        <v>60</v>
      </c>
      <c r="R819" s="10"/>
      <c r="S819" s="10">
        <v>10</v>
      </c>
      <c r="T819" s="10">
        <v>10</v>
      </c>
      <c r="U819" s="10"/>
      <c r="V819" s="10">
        <f t="shared" si="12"/>
        <v>80</v>
      </c>
      <c r="W819" s="10">
        <f>IFERROR(Table1[[#This Row],[اجمالى وقت التشغيل بالدقايق]]-Table1[[#This Row],[اجمالى وقت التوقف بالدقيقة]],"0")</f>
        <v>-80</v>
      </c>
      <c r="X819" s="11">
        <f>IFERROR((Table1[[#This Row],[كمية الأنتاج بالقطعة]]*Table1[[#This Row],[الزمن المعيارى لانتاج القطعة الواحدة بالدقيقة]])/W819,0%)</f>
        <v>0</v>
      </c>
      <c r="Y819" s="12"/>
      <c r="Z819" s="4"/>
      <c r="AA819" s="13">
        <f>IFERROR(Table1[[#This Row],[كمية الأنتاج بالقطعة]]/(Table1[[#This Row],[كمية الأنتاج بالقطعة]]+Z819+Y819),"")</f>
        <v>1</v>
      </c>
      <c r="AB819" s="4"/>
      <c r="AC819" s="51"/>
    </row>
    <row r="820" spans="1:29" ht="15.75" hidden="1" customHeight="1">
      <c r="A820" s="50">
        <v>43543</v>
      </c>
      <c r="B820" s="3">
        <v>5203</v>
      </c>
      <c r="C820" s="4" t="str">
        <f>IFERROR(VLOOKUP(B820,المنتجات!$A:$B,2,0),"")</f>
        <v/>
      </c>
      <c r="D820" s="4" t="str">
        <f>IFERROR(VLOOKUP(B820,المنتجات!$A:$C,3,0),"")</f>
        <v/>
      </c>
      <c r="E820" s="5">
        <v>17</v>
      </c>
      <c r="F820" s="4">
        <f>IFERROR(VLOOKUP(E820,العاملين!$A$1:$C$80,2,0),"")</f>
        <v>0</v>
      </c>
      <c r="G820" s="4">
        <f>IFERROR(VLOOKUP(Table1[[#This Row],[كود العامل]],العاملين!$A:$C,3,FALSE),"")</f>
        <v>0</v>
      </c>
      <c r="H820" s="5">
        <v>9</v>
      </c>
      <c r="I820" s="6" t="str">
        <f>IFERROR(VLOOKUP(Table1[[#This Row],[كود الصنف]],المنتجات!$D:$E,2,0),"")</f>
        <v/>
      </c>
      <c r="J820" s="6" t="str">
        <f>IFERROR(VLOOKUP(H820,المنتجات!$D:$G,4,0),"")</f>
        <v/>
      </c>
      <c r="K820" s="7">
        <v>258</v>
      </c>
      <c r="L820" s="7"/>
      <c r="M820" s="8" t="e">
        <f>IF(VLOOKUP(Table1[[#This Row],[كود الصنف]],المنتجات!$D:$K,8,0)=0,"",(VLOOKUP(Table1[[#This Row],[كود الصنف]],المنتجات!$D:$K,8,0)))</f>
        <v>#N/A</v>
      </c>
      <c r="N820" s="7">
        <f>IFERROR((Table1[[#This Row],[كمية الخامات بالكيلو]]/Table1[[#This Row],[وزن القطعة]])-Table1[[#This Row],[كمية الأنتاج بالقطعة]],0)</f>
        <v>0</v>
      </c>
      <c r="O820" s="9" t="s">
        <v>51</v>
      </c>
      <c r="P820" s="26">
        <f>IFERROR(VLOOKUP(Table1[[#This Row],[كود العامل]],العاملين!$A$1:$D$100,4,0),"")</f>
        <v>0</v>
      </c>
      <c r="Q820" s="5">
        <f>IF(Table1[[#This Row],[كود العامل]]&gt;0,60,"")</f>
        <v>60</v>
      </c>
      <c r="R820" s="10"/>
      <c r="S820" s="10">
        <v>10</v>
      </c>
      <c r="T820" s="10">
        <v>10</v>
      </c>
      <c r="U820" s="10"/>
      <c r="V820" s="10">
        <f t="shared" si="12"/>
        <v>80</v>
      </c>
      <c r="W820" s="10">
        <f>IFERROR(Table1[[#This Row],[اجمالى وقت التشغيل بالدقايق]]-Table1[[#This Row],[اجمالى وقت التوقف بالدقيقة]],"0")</f>
        <v>-80</v>
      </c>
      <c r="X820" s="11">
        <f>IFERROR((Table1[[#This Row],[كمية الأنتاج بالقطعة]]*Table1[[#This Row],[الزمن المعيارى لانتاج القطعة الواحدة بالدقيقة]])/W820,0%)</f>
        <v>0</v>
      </c>
      <c r="Y820" s="12"/>
      <c r="Z820" s="4"/>
      <c r="AA820" s="13">
        <f>IFERROR(Table1[[#This Row],[كمية الأنتاج بالقطعة]]/(Table1[[#This Row],[كمية الأنتاج بالقطعة]]+Z820+Y820),"")</f>
        <v>1</v>
      </c>
      <c r="AB820" s="4"/>
      <c r="AC820" s="51"/>
    </row>
    <row r="821" spans="1:29" ht="15.75" hidden="1" customHeight="1">
      <c r="A821" s="50">
        <v>43543</v>
      </c>
      <c r="B821" s="3">
        <v>5210</v>
      </c>
      <c r="C821" s="4" t="str">
        <f>IFERROR(VLOOKUP(B821,المنتجات!$A:$B,2,0),"")</f>
        <v/>
      </c>
      <c r="D821" s="4" t="str">
        <f>IFERROR(VLOOKUP(B821,المنتجات!$A:$C,3,0),"")</f>
        <v/>
      </c>
      <c r="E821" s="5">
        <v>13</v>
      </c>
      <c r="F821" s="4">
        <f>IFERROR(VLOOKUP(E821,العاملين!$A$1:$C$80,2,0),"")</f>
        <v>0</v>
      </c>
      <c r="G821" s="4">
        <f>IFERROR(VLOOKUP(Table1[[#This Row],[كود العامل]],العاملين!$A:$C,3,FALSE),"")</f>
        <v>0</v>
      </c>
      <c r="H821" s="5">
        <v>15</v>
      </c>
      <c r="I821" s="6" t="str">
        <f>IFERROR(VLOOKUP(Table1[[#This Row],[كود الصنف]],المنتجات!$D:$E,2,0),"")</f>
        <v/>
      </c>
      <c r="J821" s="6" t="str">
        <f>IFERROR(VLOOKUP(H821,المنتجات!$D:$G,4,0),"")</f>
        <v/>
      </c>
      <c r="K821" s="7">
        <v>188</v>
      </c>
      <c r="L821" s="7"/>
      <c r="M821" s="8" t="e">
        <f>IF(VLOOKUP(Table1[[#This Row],[كود الصنف]],المنتجات!$D:$K,8,0)=0,"",(VLOOKUP(Table1[[#This Row],[كود الصنف]],المنتجات!$D:$K,8,0)))</f>
        <v>#N/A</v>
      </c>
      <c r="N821" s="7">
        <f>IFERROR((Table1[[#This Row],[كمية الخامات بالكيلو]]/Table1[[#This Row],[وزن القطعة]])-Table1[[#This Row],[كمية الأنتاج بالقطعة]],0)</f>
        <v>0</v>
      </c>
      <c r="O821" s="9" t="s">
        <v>51</v>
      </c>
      <c r="P821" s="26">
        <f>IFERROR(VLOOKUP(Table1[[#This Row],[كود العامل]],العاملين!$A$1:$D$100,4,0),"")</f>
        <v>0</v>
      </c>
      <c r="Q821" s="5">
        <f>IF(Table1[[#This Row],[كود العامل]]&gt;0,60,"")</f>
        <v>60</v>
      </c>
      <c r="R821" s="10"/>
      <c r="S821" s="10">
        <v>10</v>
      </c>
      <c r="T821" s="10">
        <v>10</v>
      </c>
      <c r="U821" s="10"/>
      <c r="V821" s="10">
        <f t="shared" si="12"/>
        <v>80</v>
      </c>
      <c r="W821" s="10">
        <f>IFERROR(Table1[[#This Row],[اجمالى وقت التشغيل بالدقايق]]-Table1[[#This Row],[اجمالى وقت التوقف بالدقيقة]],"0")</f>
        <v>-80</v>
      </c>
      <c r="X821" s="11">
        <f>IFERROR((Table1[[#This Row],[كمية الأنتاج بالقطعة]]*Table1[[#This Row],[الزمن المعيارى لانتاج القطعة الواحدة بالدقيقة]])/W821,0%)</f>
        <v>0</v>
      </c>
      <c r="Y821" s="12"/>
      <c r="Z821" s="4"/>
      <c r="AA821" s="13">
        <f>IFERROR(Table1[[#This Row],[كمية الأنتاج بالقطعة]]/(Table1[[#This Row],[كمية الأنتاج بالقطعة]]+Z821+Y821),"")</f>
        <v>1</v>
      </c>
      <c r="AB821" s="4"/>
      <c r="AC821" s="51"/>
    </row>
    <row r="822" spans="1:29" ht="15.75" hidden="1" customHeight="1">
      <c r="A822" s="50">
        <v>43543</v>
      </c>
      <c r="B822" s="3">
        <v>5210</v>
      </c>
      <c r="C822" s="4" t="str">
        <f>IFERROR(VLOOKUP(B822,المنتجات!$A:$B,2,0),"")</f>
        <v/>
      </c>
      <c r="D822" s="4" t="str">
        <f>IFERROR(VLOOKUP(B822,المنتجات!$A:$C,3,0),"")</f>
        <v/>
      </c>
      <c r="E822" s="5">
        <v>11</v>
      </c>
      <c r="F822" s="4">
        <f>IFERROR(VLOOKUP(E822,العاملين!$A$1:$C$80,2,0),"")</f>
        <v>0</v>
      </c>
      <c r="G822" s="4">
        <f>IFERROR(VLOOKUP(Table1[[#This Row],[كود العامل]],العاملين!$A:$C,3,FALSE),"")</f>
        <v>0</v>
      </c>
      <c r="H822" s="5">
        <v>15</v>
      </c>
      <c r="I822" s="6" t="str">
        <f>IFERROR(VLOOKUP(Table1[[#This Row],[كود الصنف]],المنتجات!$D:$E,2,0),"")</f>
        <v/>
      </c>
      <c r="J822" s="6" t="str">
        <f>IFERROR(VLOOKUP(H822,المنتجات!$D:$G,4,0),"")</f>
        <v/>
      </c>
      <c r="K822" s="7">
        <v>165</v>
      </c>
      <c r="L822" s="7"/>
      <c r="M822" s="8" t="e">
        <f>IF(VLOOKUP(Table1[[#This Row],[كود الصنف]],المنتجات!$D:$K,8,0)=0,"",(VLOOKUP(Table1[[#This Row],[كود الصنف]],المنتجات!$D:$K,8,0)))</f>
        <v>#N/A</v>
      </c>
      <c r="N822" s="7">
        <f>IFERROR((Table1[[#This Row],[كمية الخامات بالكيلو]]/Table1[[#This Row],[وزن القطعة]])-Table1[[#This Row],[كمية الأنتاج بالقطعة]],0)</f>
        <v>0</v>
      </c>
      <c r="O822" s="9" t="s">
        <v>1</v>
      </c>
      <c r="P822" s="26">
        <f>IFERROR(VLOOKUP(Table1[[#This Row],[كود العامل]],العاملين!$A$1:$D$100,4,0),"")</f>
        <v>0</v>
      </c>
      <c r="Q822" s="5">
        <f>IF(Table1[[#This Row],[كود العامل]]&gt;0,60,"")</f>
        <v>60</v>
      </c>
      <c r="R822" s="10"/>
      <c r="S822" s="10">
        <v>10</v>
      </c>
      <c r="T822" s="10">
        <v>10</v>
      </c>
      <c r="U822" s="10"/>
      <c r="V822" s="10">
        <f t="shared" si="12"/>
        <v>80</v>
      </c>
      <c r="W822" s="10">
        <f>IFERROR(Table1[[#This Row],[اجمالى وقت التشغيل بالدقايق]]-Table1[[#This Row],[اجمالى وقت التوقف بالدقيقة]],"0")</f>
        <v>-80</v>
      </c>
      <c r="X822" s="11">
        <f>IFERROR((Table1[[#This Row],[كمية الأنتاج بالقطعة]]*Table1[[#This Row],[الزمن المعيارى لانتاج القطعة الواحدة بالدقيقة]])/W822,0%)</f>
        <v>0</v>
      </c>
      <c r="Y822" s="12"/>
      <c r="Z822" s="4"/>
      <c r="AA822" s="13">
        <f>IFERROR(Table1[[#This Row],[كمية الأنتاج بالقطعة]]/(Table1[[#This Row],[كمية الأنتاج بالقطعة]]+Z822+Y822),"")</f>
        <v>1</v>
      </c>
      <c r="AB822" s="4"/>
      <c r="AC822" s="51"/>
    </row>
    <row r="823" spans="1:29" ht="15.75" hidden="1" customHeight="1">
      <c r="A823" s="50">
        <v>43543</v>
      </c>
      <c r="B823" s="3">
        <v>5211</v>
      </c>
      <c r="C823" s="4" t="str">
        <f>IFERROR(VLOOKUP(B823,المنتجات!$A:$B,2,0),"")</f>
        <v/>
      </c>
      <c r="D823" s="4" t="str">
        <f>IFERROR(VLOOKUP(B823,المنتجات!$A:$C,3,0),"")</f>
        <v/>
      </c>
      <c r="E823" s="5">
        <v>13</v>
      </c>
      <c r="F823" s="4">
        <f>IFERROR(VLOOKUP(E823,العاملين!$A$1:$C$80,2,0),"")</f>
        <v>0</v>
      </c>
      <c r="G823" s="4">
        <f>IFERROR(VLOOKUP(Table1[[#This Row],[كود العامل]],العاملين!$A:$C,3,FALSE),"")</f>
        <v>0</v>
      </c>
      <c r="H823" s="5">
        <v>16</v>
      </c>
      <c r="I823" s="6" t="str">
        <f>IFERROR(VLOOKUP(Table1[[#This Row],[كود الصنف]],المنتجات!$D:$E,2,0),"")</f>
        <v/>
      </c>
      <c r="J823" s="6" t="str">
        <f>IFERROR(VLOOKUP(H823,المنتجات!$D:$G,4,0),"")</f>
        <v/>
      </c>
      <c r="K823" s="7">
        <v>189</v>
      </c>
      <c r="L823" s="7"/>
      <c r="M823" s="8" t="e">
        <f>IF(VLOOKUP(Table1[[#This Row],[كود الصنف]],المنتجات!$D:$K,8,0)=0,"",(VLOOKUP(Table1[[#This Row],[كود الصنف]],المنتجات!$D:$K,8,0)))</f>
        <v>#N/A</v>
      </c>
      <c r="N823" s="7">
        <f>IFERROR((Table1[[#This Row],[كمية الخامات بالكيلو]]/Table1[[#This Row],[وزن القطعة]])-Table1[[#This Row],[كمية الأنتاج بالقطعة]],0)</f>
        <v>0</v>
      </c>
      <c r="O823" s="9" t="s">
        <v>51</v>
      </c>
      <c r="P823" s="26">
        <f>IFERROR(VLOOKUP(Table1[[#This Row],[كود العامل]],العاملين!$A$1:$D$100,4,0),"")</f>
        <v>0</v>
      </c>
      <c r="Q823" s="5">
        <f>IF(Table1[[#This Row],[كود العامل]]&gt;0,60,"")</f>
        <v>60</v>
      </c>
      <c r="R823" s="10"/>
      <c r="S823" s="10"/>
      <c r="T823" s="10"/>
      <c r="U823" s="10"/>
      <c r="V823" s="10">
        <f t="shared" si="12"/>
        <v>60</v>
      </c>
      <c r="W823" s="10">
        <f>IFERROR(Table1[[#This Row],[اجمالى وقت التشغيل بالدقايق]]-Table1[[#This Row],[اجمالى وقت التوقف بالدقيقة]],"0")</f>
        <v>-60</v>
      </c>
      <c r="X823" s="11">
        <f>IFERROR((Table1[[#This Row],[كمية الأنتاج بالقطعة]]*Table1[[#This Row],[الزمن المعيارى لانتاج القطعة الواحدة بالدقيقة]])/W823,0%)</f>
        <v>0</v>
      </c>
      <c r="Y823" s="12"/>
      <c r="Z823" s="4"/>
      <c r="AA823" s="13">
        <f>IFERROR(Table1[[#This Row],[كمية الأنتاج بالقطعة]]/(Table1[[#This Row],[كمية الأنتاج بالقطعة]]+Z823+Y823),"")</f>
        <v>1</v>
      </c>
      <c r="AB823" s="4"/>
      <c r="AC823" s="51"/>
    </row>
    <row r="824" spans="1:29" ht="15.75" hidden="1" customHeight="1">
      <c r="A824" s="50">
        <v>43543</v>
      </c>
      <c r="B824" s="3">
        <v>5211</v>
      </c>
      <c r="C824" s="4" t="str">
        <f>IFERROR(VLOOKUP(B824,المنتجات!$A:$B,2,0),"")</f>
        <v/>
      </c>
      <c r="D824" s="4" t="str">
        <f>IFERROR(VLOOKUP(B824,المنتجات!$A:$C,3,0),"")</f>
        <v/>
      </c>
      <c r="E824" s="5">
        <v>11</v>
      </c>
      <c r="F824" s="4">
        <f>IFERROR(VLOOKUP(E824,العاملين!$A$1:$C$80,2,0),"")</f>
        <v>0</v>
      </c>
      <c r="G824" s="4">
        <f>IFERROR(VLOOKUP(Table1[[#This Row],[كود العامل]],العاملين!$A:$C,3,FALSE),"")</f>
        <v>0</v>
      </c>
      <c r="H824" s="5">
        <v>16</v>
      </c>
      <c r="I824" s="6" t="str">
        <f>IFERROR(VLOOKUP(Table1[[#This Row],[كود الصنف]],المنتجات!$D:$E,2,0),"")</f>
        <v/>
      </c>
      <c r="J824" s="6" t="str">
        <f>IFERROR(VLOOKUP(H824,المنتجات!$D:$G,4,0),"")</f>
        <v/>
      </c>
      <c r="K824" s="7">
        <v>165</v>
      </c>
      <c r="L824" s="7"/>
      <c r="M824" s="8" t="e">
        <f>IF(VLOOKUP(Table1[[#This Row],[كود الصنف]],المنتجات!$D:$K,8,0)=0,"",(VLOOKUP(Table1[[#This Row],[كود الصنف]],المنتجات!$D:$K,8,0)))</f>
        <v>#N/A</v>
      </c>
      <c r="N824" s="7">
        <f>IFERROR((Table1[[#This Row],[كمية الخامات بالكيلو]]/Table1[[#This Row],[وزن القطعة]])-Table1[[#This Row],[كمية الأنتاج بالقطعة]],0)</f>
        <v>0</v>
      </c>
      <c r="O824" s="9" t="s">
        <v>1</v>
      </c>
      <c r="P824" s="26">
        <f>IFERROR(VLOOKUP(Table1[[#This Row],[كود العامل]],العاملين!$A$1:$D$100,4,0),"")</f>
        <v>0</v>
      </c>
      <c r="Q824" s="5">
        <f>IF(Table1[[#This Row],[كود العامل]]&gt;0,60,"")</f>
        <v>60</v>
      </c>
      <c r="R824" s="10"/>
      <c r="S824" s="10"/>
      <c r="T824" s="10"/>
      <c r="U824" s="10"/>
      <c r="V824" s="10">
        <f t="shared" si="12"/>
        <v>60</v>
      </c>
      <c r="W824" s="10">
        <f>IFERROR(Table1[[#This Row],[اجمالى وقت التشغيل بالدقايق]]-Table1[[#This Row],[اجمالى وقت التوقف بالدقيقة]],"0")</f>
        <v>-60</v>
      </c>
      <c r="X824" s="11">
        <f>IFERROR((Table1[[#This Row],[كمية الأنتاج بالقطعة]]*Table1[[#This Row],[الزمن المعيارى لانتاج القطعة الواحدة بالدقيقة]])/W824,0%)</f>
        <v>0</v>
      </c>
      <c r="Y824" s="12"/>
      <c r="Z824" s="4"/>
      <c r="AA824" s="13">
        <f>IFERROR(Table1[[#This Row],[كمية الأنتاج بالقطعة]]/(Table1[[#This Row],[كمية الأنتاج بالقطعة]]+Z824+Y824),"")</f>
        <v>1</v>
      </c>
      <c r="AB824" s="4"/>
      <c r="AC824" s="51"/>
    </row>
    <row r="825" spans="1:29" ht="15.75" hidden="1" customHeight="1">
      <c r="A825" s="50">
        <v>43543</v>
      </c>
      <c r="B825" s="3">
        <v>5220</v>
      </c>
      <c r="C825" s="4" t="str">
        <f>IFERROR(VLOOKUP(B825,المنتجات!$A:$B,2,0),"")</f>
        <v/>
      </c>
      <c r="D825" s="4" t="str">
        <f>IFERROR(VLOOKUP(B825,المنتجات!$A:$C,3,0),"")</f>
        <v/>
      </c>
      <c r="E825" s="5">
        <v>39</v>
      </c>
      <c r="F825" s="4">
        <f>IFERROR(VLOOKUP(E825,العاملين!$A$1:$C$80,2,0),"")</f>
        <v>0</v>
      </c>
      <c r="G825" s="4">
        <f>IFERROR(VLOOKUP(Table1[[#This Row],[كود العامل]],العاملين!$A:$C,3,FALSE),"")</f>
        <v>0</v>
      </c>
      <c r="H825" s="5">
        <v>19</v>
      </c>
      <c r="I825" s="6" t="str">
        <f>IFERROR(VLOOKUP(Table1[[#This Row],[كود الصنف]],المنتجات!$D:$E,2,0),"")</f>
        <v/>
      </c>
      <c r="J825" s="6" t="str">
        <f>IFERROR(VLOOKUP(H825,المنتجات!$D:$G,4,0),"")</f>
        <v/>
      </c>
      <c r="K825" s="7">
        <v>3816</v>
      </c>
      <c r="L825" s="7"/>
      <c r="M825" s="8" t="e">
        <f>IF(VLOOKUP(Table1[[#This Row],[كود الصنف]],المنتجات!$D:$K,8,0)=0,"",(VLOOKUP(Table1[[#This Row],[كود الصنف]],المنتجات!$D:$K,8,0)))</f>
        <v>#N/A</v>
      </c>
      <c r="N825" s="7">
        <f>IFERROR((Table1[[#This Row],[كمية الخامات بالكيلو]]/Table1[[#This Row],[وزن القطعة]])-Table1[[#This Row],[كمية الأنتاج بالقطعة]],0)</f>
        <v>0</v>
      </c>
      <c r="O825" s="9" t="s">
        <v>51</v>
      </c>
      <c r="P825" s="26">
        <f>IFERROR(VLOOKUP(Table1[[#This Row],[كود العامل]],العاملين!$A$1:$D$100,4,0),"")</f>
        <v>0</v>
      </c>
      <c r="Q825" s="5">
        <f>IF(Table1[[#This Row],[كود العامل]]&gt;0,60,"")</f>
        <v>60</v>
      </c>
      <c r="R825" s="10"/>
      <c r="S825" s="10">
        <v>10</v>
      </c>
      <c r="T825" s="10">
        <v>10</v>
      </c>
      <c r="U825" s="10"/>
      <c r="V825" s="10">
        <f t="shared" si="12"/>
        <v>80</v>
      </c>
      <c r="W825" s="10">
        <f>IFERROR(Table1[[#This Row],[اجمالى وقت التشغيل بالدقايق]]-Table1[[#This Row],[اجمالى وقت التوقف بالدقيقة]],"0")</f>
        <v>-80</v>
      </c>
      <c r="X825" s="11">
        <f>IFERROR((Table1[[#This Row],[كمية الأنتاج بالقطعة]]*Table1[[#This Row],[الزمن المعيارى لانتاج القطعة الواحدة بالدقيقة]])/W825,0%)</f>
        <v>0</v>
      </c>
      <c r="Y825" s="12"/>
      <c r="Z825" s="4"/>
      <c r="AA825" s="13">
        <f>IFERROR(Table1[[#This Row],[كمية الأنتاج بالقطعة]]/(Table1[[#This Row],[كمية الأنتاج بالقطعة]]+Z825+Y825),"")</f>
        <v>1</v>
      </c>
      <c r="AB825" s="4"/>
      <c r="AC825" s="51"/>
    </row>
    <row r="826" spans="1:29" ht="15.75" hidden="1" customHeight="1">
      <c r="A826" s="50">
        <v>43543</v>
      </c>
      <c r="B826" s="3">
        <v>5220</v>
      </c>
      <c r="C826" s="4" t="str">
        <f>IFERROR(VLOOKUP(B826,المنتجات!$A:$B,2,0),"")</f>
        <v/>
      </c>
      <c r="D826" s="4" t="str">
        <f>IFERROR(VLOOKUP(B826,المنتجات!$A:$C,3,0),"")</f>
        <v/>
      </c>
      <c r="E826" s="5">
        <v>21</v>
      </c>
      <c r="F826" s="4">
        <f>IFERROR(VLOOKUP(E826,العاملين!$A$1:$C$80,2,0),"")</f>
        <v>0</v>
      </c>
      <c r="G826" s="4">
        <f>IFERROR(VLOOKUP(Table1[[#This Row],[كود العامل]],العاملين!$A:$C,3,FALSE),"")</f>
        <v>0</v>
      </c>
      <c r="H826" s="5">
        <v>19</v>
      </c>
      <c r="I826" s="6" t="str">
        <f>IFERROR(VLOOKUP(Table1[[#This Row],[كود الصنف]],المنتجات!$D:$E,2,0),"")</f>
        <v/>
      </c>
      <c r="J826" s="6" t="str">
        <f>IFERROR(VLOOKUP(H826,المنتجات!$D:$G,4,0),"")</f>
        <v/>
      </c>
      <c r="K826" s="7">
        <v>3816</v>
      </c>
      <c r="L826" s="7"/>
      <c r="M826" s="8" t="e">
        <f>IF(VLOOKUP(Table1[[#This Row],[كود الصنف]],المنتجات!$D:$K,8,0)=0,"",(VLOOKUP(Table1[[#This Row],[كود الصنف]],المنتجات!$D:$K,8,0)))</f>
        <v>#N/A</v>
      </c>
      <c r="N826" s="7">
        <f>IFERROR((Table1[[#This Row],[كمية الخامات بالكيلو]]/Table1[[#This Row],[وزن القطعة]])-Table1[[#This Row],[كمية الأنتاج بالقطعة]],0)</f>
        <v>0</v>
      </c>
      <c r="O826" s="9" t="s">
        <v>51</v>
      </c>
      <c r="P826" s="26">
        <f>IFERROR(VLOOKUP(Table1[[#This Row],[كود العامل]],العاملين!$A$1:$D$100,4,0),"")</f>
        <v>0</v>
      </c>
      <c r="Q826" s="5">
        <f>IF(Table1[[#This Row],[كود العامل]]&gt;0,60,"")</f>
        <v>60</v>
      </c>
      <c r="R826" s="10"/>
      <c r="S826" s="10">
        <v>10</v>
      </c>
      <c r="T826" s="10">
        <v>10</v>
      </c>
      <c r="U826" s="10"/>
      <c r="V826" s="10">
        <f t="shared" si="12"/>
        <v>80</v>
      </c>
      <c r="W826" s="10">
        <f>IFERROR(Table1[[#This Row],[اجمالى وقت التشغيل بالدقايق]]-Table1[[#This Row],[اجمالى وقت التوقف بالدقيقة]],"0")</f>
        <v>-80</v>
      </c>
      <c r="X826" s="11">
        <f>IFERROR((Table1[[#This Row],[كمية الأنتاج بالقطعة]]*Table1[[#This Row],[الزمن المعيارى لانتاج القطعة الواحدة بالدقيقة]])/W826,0%)</f>
        <v>0</v>
      </c>
      <c r="Y826" s="12"/>
      <c r="Z826" s="4"/>
      <c r="AA826" s="13">
        <f>IFERROR(Table1[[#This Row],[كمية الأنتاج بالقطعة]]/(Table1[[#This Row],[كمية الأنتاج بالقطعة]]+Z826+Y826),"")</f>
        <v>1</v>
      </c>
      <c r="AB826" s="4"/>
      <c r="AC826" s="51"/>
    </row>
    <row r="827" spans="1:29" ht="15.75" hidden="1" customHeight="1">
      <c r="A827" s="50">
        <v>43543</v>
      </c>
      <c r="B827" s="3">
        <v>5221</v>
      </c>
      <c r="C827" s="4" t="str">
        <f>IFERROR(VLOOKUP(B827,المنتجات!$A:$B,2,0),"")</f>
        <v/>
      </c>
      <c r="D827" s="4" t="str">
        <f>IFERROR(VLOOKUP(B827,المنتجات!$A:$C,3,0),"")</f>
        <v/>
      </c>
      <c r="E827" s="5">
        <v>41</v>
      </c>
      <c r="F827" s="4">
        <f>IFERROR(VLOOKUP(E827,العاملين!$A$1:$C$80,2,0),"")</f>
        <v>0</v>
      </c>
      <c r="G827" s="4">
        <f>IFERROR(VLOOKUP(Table1[[#This Row],[كود العامل]],العاملين!$A:$C,3,FALSE),"")</f>
        <v>0</v>
      </c>
      <c r="H827" s="5">
        <v>21</v>
      </c>
      <c r="I827" s="6" t="str">
        <f>IFERROR(VLOOKUP(Table1[[#This Row],[كود الصنف]],المنتجات!$D:$E,2,0),"")</f>
        <v/>
      </c>
      <c r="J827" s="6" t="str">
        <f>IFERROR(VLOOKUP(H827,المنتجات!$D:$G,4,0),"")</f>
        <v/>
      </c>
      <c r="K827" s="7">
        <v>3924</v>
      </c>
      <c r="L827" s="7"/>
      <c r="M827" s="8" t="e">
        <f>IF(VLOOKUP(Table1[[#This Row],[كود الصنف]],المنتجات!$D:$K,8,0)=0,"",(VLOOKUP(Table1[[#This Row],[كود الصنف]],المنتجات!$D:$K,8,0)))</f>
        <v>#N/A</v>
      </c>
      <c r="N827" s="7">
        <f>IFERROR((Table1[[#This Row],[كمية الخامات بالكيلو]]/Table1[[#This Row],[وزن القطعة]])-Table1[[#This Row],[كمية الأنتاج بالقطعة]],0)</f>
        <v>0</v>
      </c>
      <c r="O827" s="9" t="s">
        <v>51</v>
      </c>
      <c r="P827" s="26">
        <f>IFERROR(VLOOKUP(Table1[[#This Row],[كود العامل]],العاملين!$A$1:$D$100,4,0),"")</f>
        <v>0</v>
      </c>
      <c r="Q827" s="5">
        <f>IF(Table1[[#This Row],[كود العامل]]&gt;0,60,"")</f>
        <v>60</v>
      </c>
      <c r="R827" s="10"/>
      <c r="S827" s="10"/>
      <c r="T827" s="10">
        <v>10</v>
      </c>
      <c r="U827" s="10"/>
      <c r="V827" s="10">
        <f t="shared" si="12"/>
        <v>70</v>
      </c>
      <c r="W827" s="10">
        <f>IFERROR(Table1[[#This Row],[اجمالى وقت التشغيل بالدقايق]]-Table1[[#This Row],[اجمالى وقت التوقف بالدقيقة]],"0")</f>
        <v>-70</v>
      </c>
      <c r="X827" s="11">
        <f>IFERROR((Table1[[#This Row],[كمية الأنتاج بالقطعة]]*Table1[[#This Row],[الزمن المعيارى لانتاج القطعة الواحدة بالدقيقة]])/W827,0%)</f>
        <v>0</v>
      </c>
      <c r="Y827" s="12"/>
      <c r="Z827" s="4"/>
      <c r="AA827" s="13">
        <f>IFERROR(Table1[[#This Row],[كمية الأنتاج بالقطعة]]/(Table1[[#This Row],[كمية الأنتاج بالقطعة]]+Z827+Y827),"")</f>
        <v>1</v>
      </c>
      <c r="AB827" s="4"/>
      <c r="AC827" s="51"/>
    </row>
    <row r="828" spans="1:29" ht="15.75" hidden="1" customHeight="1">
      <c r="A828" s="50">
        <v>43543</v>
      </c>
      <c r="B828" s="3">
        <v>5221</v>
      </c>
      <c r="C828" s="4" t="str">
        <f>IFERROR(VLOOKUP(B828,المنتجات!$A:$B,2,0),"")</f>
        <v/>
      </c>
      <c r="D828" s="4" t="str">
        <f>IFERROR(VLOOKUP(B828,المنتجات!$A:$C,3,0),"")</f>
        <v/>
      </c>
      <c r="E828" s="5">
        <v>24</v>
      </c>
      <c r="F828" s="4">
        <f>IFERROR(VLOOKUP(E828,العاملين!$A$1:$C$80,2,0),"")</f>
        <v>0</v>
      </c>
      <c r="G828" s="4">
        <f>IFERROR(VLOOKUP(Table1[[#This Row],[كود العامل]],العاملين!$A:$C,3,FALSE),"")</f>
        <v>0</v>
      </c>
      <c r="H828" s="5">
        <v>21</v>
      </c>
      <c r="I828" s="6" t="str">
        <f>IFERROR(VLOOKUP(Table1[[#This Row],[كود الصنف]],المنتجات!$D:$E,2,0),"")</f>
        <v/>
      </c>
      <c r="J828" s="6" t="str">
        <f>IFERROR(VLOOKUP(H828,المنتجات!$D:$G,4,0),"")</f>
        <v/>
      </c>
      <c r="K828" s="7">
        <v>3924</v>
      </c>
      <c r="L828" s="7"/>
      <c r="M828" s="8" t="e">
        <f>IF(VLOOKUP(Table1[[#This Row],[كود الصنف]],المنتجات!$D:$K,8,0)=0,"",(VLOOKUP(Table1[[#This Row],[كود الصنف]],المنتجات!$D:$K,8,0)))</f>
        <v>#N/A</v>
      </c>
      <c r="N828" s="7">
        <f>IFERROR((Table1[[#This Row],[كمية الخامات بالكيلو]]/Table1[[#This Row],[وزن القطعة]])-Table1[[#This Row],[كمية الأنتاج بالقطعة]],0)</f>
        <v>0</v>
      </c>
      <c r="O828" s="9" t="s">
        <v>51</v>
      </c>
      <c r="P828" s="26">
        <f>IFERROR(VLOOKUP(Table1[[#This Row],[كود العامل]],العاملين!$A$1:$D$100,4,0),"")</f>
        <v>0</v>
      </c>
      <c r="Q828" s="5">
        <f>IF(Table1[[#This Row],[كود العامل]]&gt;0,60,"")</f>
        <v>60</v>
      </c>
      <c r="R828" s="10"/>
      <c r="S828" s="10"/>
      <c r="T828" s="10">
        <v>10</v>
      </c>
      <c r="U828" s="10"/>
      <c r="V828" s="10">
        <f t="shared" si="12"/>
        <v>70</v>
      </c>
      <c r="W828" s="10">
        <f>IFERROR(Table1[[#This Row],[اجمالى وقت التشغيل بالدقايق]]-Table1[[#This Row],[اجمالى وقت التوقف بالدقيقة]],"0")</f>
        <v>-70</v>
      </c>
      <c r="X828" s="11">
        <f>IFERROR((Table1[[#This Row],[كمية الأنتاج بالقطعة]]*Table1[[#This Row],[الزمن المعيارى لانتاج القطعة الواحدة بالدقيقة]])/W828,0%)</f>
        <v>0</v>
      </c>
      <c r="Y828" s="12"/>
      <c r="Z828" s="4"/>
      <c r="AA828" s="13">
        <f>IFERROR(Table1[[#This Row],[كمية الأنتاج بالقطعة]]/(Table1[[#This Row],[كمية الأنتاج بالقطعة]]+Z828+Y828),"")</f>
        <v>1</v>
      </c>
      <c r="AB828" s="4"/>
      <c r="AC828" s="51"/>
    </row>
    <row r="829" spans="1:29" ht="15.75" hidden="1" customHeight="1">
      <c r="A829" s="50">
        <v>43543</v>
      </c>
      <c r="B829" s="3">
        <v>5222</v>
      </c>
      <c r="C829" s="4" t="str">
        <f>IFERROR(VLOOKUP(B829,المنتجات!$A:$B,2,0),"")</f>
        <v/>
      </c>
      <c r="D829" s="4" t="str">
        <f>IFERROR(VLOOKUP(B829,المنتجات!$A:$C,3,0),"")</f>
        <v/>
      </c>
      <c r="E829" s="5">
        <v>22</v>
      </c>
      <c r="F829" s="4">
        <f>IFERROR(VLOOKUP(E829,العاملين!$A$1:$C$80,2,0),"")</f>
        <v>0</v>
      </c>
      <c r="G829" s="4">
        <f>IFERROR(VLOOKUP(Table1[[#This Row],[كود العامل]],العاملين!$A:$C,3,FALSE),"")</f>
        <v>0</v>
      </c>
      <c r="H829" s="5">
        <v>21</v>
      </c>
      <c r="I829" s="6" t="str">
        <f>IFERROR(VLOOKUP(Table1[[#This Row],[كود الصنف]],المنتجات!$D:$E,2,0),"")</f>
        <v/>
      </c>
      <c r="J829" s="6" t="str">
        <f>IFERROR(VLOOKUP(H829,المنتجات!$D:$G,4,0),"")</f>
        <v/>
      </c>
      <c r="K829" s="7">
        <v>2000</v>
      </c>
      <c r="L829" s="7"/>
      <c r="M829" s="8" t="e">
        <f>IF(VLOOKUP(Table1[[#This Row],[كود الصنف]],المنتجات!$D:$K,8,0)=0,"",(VLOOKUP(Table1[[#This Row],[كود الصنف]],المنتجات!$D:$K,8,0)))</f>
        <v>#N/A</v>
      </c>
      <c r="N829" s="7">
        <f>IFERROR((Table1[[#This Row],[كمية الخامات بالكيلو]]/Table1[[#This Row],[وزن القطعة]])-Table1[[#This Row],[كمية الأنتاج بالقطعة]],0)</f>
        <v>0</v>
      </c>
      <c r="O829" s="9" t="s">
        <v>51</v>
      </c>
      <c r="P829" s="3">
        <v>285</v>
      </c>
      <c r="Q829" s="5">
        <v>30</v>
      </c>
      <c r="R829" s="10"/>
      <c r="S829" s="10">
        <v>10</v>
      </c>
      <c r="T829" s="10">
        <v>10</v>
      </c>
      <c r="U829" s="10"/>
      <c r="V829" s="10">
        <f t="shared" si="12"/>
        <v>50</v>
      </c>
      <c r="W829" s="10">
        <f>IFERROR(Table1[[#This Row],[اجمالى وقت التشغيل بالدقايق]]-Table1[[#This Row],[اجمالى وقت التوقف بالدقيقة]],"0")</f>
        <v>235</v>
      </c>
      <c r="X829" s="11">
        <f>IFERROR((Table1[[#This Row],[كمية الأنتاج بالقطعة]]*Table1[[#This Row],[الزمن المعيارى لانتاج القطعة الواحدة بالدقيقة]])/W829,0%)</f>
        <v>0</v>
      </c>
      <c r="Y829" s="12"/>
      <c r="Z829" s="4"/>
      <c r="AA829" s="13">
        <f>IFERROR(Table1[[#This Row],[كمية الأنتاج بالقطعة]]/(Table1[[#This Row],[كمية الأنتاج بالقطعة]]+Z829+Y829),"")</f>
        <v>1</v>
      </c>
      <c r="AB829" s="4" t="s">
        <v>99</v>
      </c>
      <c r="AC829" s="51"/>
    </row>
    <row r="830" spans="1:29" ht="15.75" hidden="1" customHeight="1">
      <c r="A830" s="50">
        <v>43543</v>
      </c>
      <c r="B830" s="3">
        <v>5222</v>
      </c>
      <c r="C830" s="4" t="str">
        <f>IFERROR(VLOOKUP(B830,المنتجات!$A:$B,2,0),"")</f>
        <v/>
      </c>
      <c r="D830" s="4" t="str">
        <f>IFERROR(VLOOKUP(B830,المنتجات!$A:$C,3,0),"")</f>
        <v/>
      </c>
      <c r="E830" s="5">
        <v>6</v>
      </c>
      <c r="F830" s="4">
        <f>IFERROR(VLOOKUP(E830,العاملين!$A$1:$C$80,2,0),"")</f>
        <v>0</v>
      </c>
      <c r="G830" s="4">
        <f>IFERROR(VLOOKUP(Table1[[#This Row],[كود العامل]],العاملين!$A:$C,3,FALSE),"")</f>
        <v>0</v>
      </c>
      <c r="H830" s="5">
        <v>21</v>
      </c>
      <c r="I830" s="6" t="str">
        <f>IFERROR(VLOOKUP(Table1[[#This Row],[كود الصنف]],المنتجات!$D:$E,2,0),"")</f>
        <v/>
      </c>
      <c r="J830" s="6" t="str">
        <f>IFERROR(VLOOKUP(H830,المنتجات!$D:$G,4,0),"")</f>
        <v/>
      </c>
      <c r="K830" s="7">
        <v>2000</v>
      </c>
      <c r="L830" s="7"/>
      <c r="M830" s="8" t="e">
        <f>IF(VLOOKUP(Table1[[#This Row],[كود الصنف]],المنتجات!$D:$K,8,0)=0,"",(VLOOKUP(Table1[[#This Row],[كود الصنف]],المنتجات!$D:$K,8,0)))</f>
        <v>#N/A</v>
      </c>
      <c r="N830" s="7">
        <f>IFERROR((Table1[[#This Row],[كمية الخامات بالكيلو]]/Table1[[#This Row],[وزن القطعة]])-Table1[[#This Row],[كمية الأنتاج بالقطعة]],0)</f>
        <v>0</v>
      </c>
      <c r="O830" s="9" t="s">
        <v>51</v>
      </c>
      <c r="P830" s="26">
        <f>IFERROR(VLOOKUP(Table1[[#This Row],[كود العامل]],العاملين!$A$1:$D$100,4,0),"")</f>
        <v>0</v>
      </c>
      <c r="Q830" s="5">
        <f>IF(Table1[[#This Row],[كود العامل]]&gt;0,60,"")</f>
        <v>60</v>
      </c>
      <c r="R830" s="10">
        <v>245</v>
      </c>
      <c r="S830" s="10">
        <v>10</v>
      </c>
      <c r="T830" s="10">
        <v>10</v>
      </c>
      <c r="U830" s="10"/>
      <c r="V830" s="10">
        <f t="shared" si="12"/>
        <v>325</v>
      </c>
      <c r="W830" s="10">
        <f>IFERROR(Table1[[#This Row],[اجمالى وقت التشغيل بالدقايق]]-Table1[[#This Row],[اجمالى وقت التوقف بالدقيقة]],"0")</f>
        <v>-325</v>
      </c>
      <c r="X830" s="11">
        <f>IFERROR((Table1[[#This Row],[كمية الأنتاج بالقطعة]]*Table1[[#This Row],[الزمن المعيارى لانتاج القطعة الواحدة بالدقيقة]])/W830,0%)</f>
        <v>0</v>
      </c>
      <c r="Y830" s="12"/>
      <c r="Z830" s="4"/>
      <c r="AA830" s="13">
        <f>IFERROR(Table1[[#This Row],[كمية الأنتاج بالقطعة]]/(Table1[[#This Row],[كمية الأنتاج بالقطعة]]+Z830+Y830),"")</f>
        <v>1</v>
      </c>
      <c r="AB830" s="4" t="s">
        <v>115</v>
      </c>
      <c r="AC830" s="51"/>
    </row>
    <row r="831" spans="1:29" ht="15.75" hidden="1" customHeight="1">
      <c r="A831" s="50">
        <v>43543</v>
      </c>
      <c r="B831" s="3">
        <v>5230</v>
      </c>
      <c r="C831" s="4" t="str">
        <f>IFERROR(VLOOKUP(B831,المنتجات!$A:$B,2,0),"")</f>
        <v/>
      </c>
      <c r="D831" s="4" t="str">
        <f>IFERROR(VLOOKUP(B831,المنتجات!$A:$C,3,0),"")</f>
        <v/>
      </c>
      <c r="E831" s="5">
        <v>23</v>
      </c>
      <c r="F831" s="4">
        <f>IFERROR(VLOOKUP(E831,العاملين!$A$1:$C$80,2,0),"")</f>
        <v>0</v>
      </c>
      <c r="G831" s="4">
        <f>IFERROR(VLOOKUP(Table1[[#This Row],[كود العامل]],العاملين!$A:$C,3,FALSE),"")</f>
        <v>0</v>
      </c>
      <c r="H831" s="5">
        <v>23</v>
      </c>
      <c r="I831" s="6" t="str">
        <f>IFERROR(VLOOKUP(Table1[[#This Row],[كود الصنف]],المنتجات!$D:$E,2,0),"")</f>
        <v/>
      </c>
      <c r="J831" s="6" t="str">
        <f>IFERROR(VLOOKUP(H831,المنتجات!$D:$G,4,0),"")</f>
        <v/>
      </c>
      <c r="K831" s="7">
        <v>32000</v>
      </c>
      <c r="L831" s="7"/>
      <c r="M831" s="8" t="e">
        <f>IF(VLOOKUP(Table1[[#This Row],[كود الصنف]],المنتجات!$D:$K,8,0)=0,"",(VLOOKUP(Table1[[#This Row],[كود الصنف]],المنتجات!$D:$K,8,0)))</f>
        <v>#N/A</v>
      </c>
      <c r="N831" s="7">
        <f>IFERROR((Table1[[#This Row],[كمية الخامات بالكيلو]]/Table1[[#This Row],[وزن القطعة]])-Table1[[#This Row],[كمية الأنتاج بالقطعة]],0)</f>
        <v>0</v>
      </c>
      <c r="O831" s="9" t="s">
        <v>51</v>
      </c>
      <c r="P831" s="26">
        <f>IFERROR(VLOOKUP(Table1[[#This Row],[كود العامل]],العاملين!$A$1:$D$100,4,0),"")</f>
        <v>0</v>
      </c>
      <c r="Q831" s="5">
        <f>IF(Table1[[#This Row],[كود العامل]]&gt;0,60,"")</f>
        <v>60</v>
      </c>
      <c r="R831" s="10"/>
      <c r="S831" s="10"/>
      <c r="T831" s="10"/>
      <c r="U831" s="10"/>
      <c r="V831" s="10">
        <f t="shared" si="12"/>
        <v>60</v>
      </c>
      <c r="W831" s="10">
        <f>IFERROR(Table1[[#This Row],[اجمالى وقت التشغيل بالدقايق]]-Table1[[#This Row],[اجمالى وقت التوقف بالدقيقة]],"0")</f>
        <v>-60</v>
      </c>
      <c r="X831" s="11">
        <f>IFERROR((Table1[[#This Row],[كمية الأنتاج بالقطعة]]*Table1[[#This Row],[الزمن المعيارى لانتاج القطعة الواحدة بالدقيقة]])/W831,0%)</f>
        <v>0</v>
      </c>
      <c r="Y831" s="12"/>
      <c r="Z831" s="4"/>
      <c r="AA831" s="13">
        <f>IFERROR(Table1[[#This Row],[كمية الأنتاج بالقطعة]]/(Table1[[#This Row],[كمية الأنتاج بالقطعة]]+Z831+Y831),"")</f>
        <v>1</v>
      </c>
      <c r="AB831" s="4"/>
      <c r="AC831" s="51"/>
    </row>
    <row r="832" spans="1:29" ht="15.75" hidden="1" customHeight="1">
      <c r="A832" s="50">
        <v>43543</v>
      </c>
      <c r="B832" s="3">
        <v>5230</v>
      </c>
      <c r="C832" s="4" t="str">
        <f>IFERROR(VLOOKUP(B832,المنتجات!$A:$B,2,0),"")</f>
        <v/>
      </c>
      <c r="D832" s="4" t="str">
        <f>IFERROR(VLOOKUP(B832,المنتجات!$A:$C,3,0),"")</f>
        <v/>
      </c>
      <c r="E832" s="5">
        <v>29</v>
      </c>
      <c r="F832" s="4">
        <f>IFERROR(VLOOKUP(E832,العاملين!$A$1:$C$80,2,0),"")</f>
        <v>0</v>
      </c>
      <c r="G832" s="4">
        <f>IFERROR(VLOOKUP(Table1[[#This Row],[كود العامل]],العاملين!$A:$C,3,FALSE),"")</f>
        <v>0</v>
      </c>
      <c r="H832" s="5">
        <v>23</v>
      </c>
      <c r="I832" s="6" t="str">
        <f>IFERROR(VLOOKUP(Table1[[#This Row],[كود الصنف]],المنتجات!$D:$E,2,0),"")</f>
        <v/>
      </c>
      <c r="J832" s="6" t="str">
        <f>IFERROR(VLOOKUP(H832,المنتجات!$D:$G,4,0),"")</f>
        <v/>
      </c>
      <c r="K832" s="7">
        <v>32000</v>
      </c>
      <c r="L832" s="7"/>
      <c r="M832" s="8" t="e">
        <f>IF(VLOOKUP(Table1[[#This Row],[كود الصنف]],المنتجات!$D:$K,8,0)=0,"",(VLOOKUP(Table1[[#This Row],[كود الصنف]],المنتجات!$D:$K,8,0)))</f>
        <v>#N/A</v>
      </c>
      <c r="N832" s="7">
        <f>IFERROR((Table1[[#This Row],[كمية الخامات بالكيلو]]/Table1[[#This Row],[وزن القطعة]])-Table1[[#This Row],[كمية الأنتاج بالقطعة]],0)</f>
        <v>0</v>
      </c>
      <c r="O832" s="9" t="s">
        <v>51</v>
      </c>
      <c r="P832" s="26">
        <f>IFERROR(VLOOKUP(Table1[[#This Row],[كود العامل]],العاملين!$A$1:$D$100,4,0),"")</f>
        <v>0</v>
      </c>
      <c r="Q832" s="5">
        <f>IF(Table1[[#This Row],[كود العامل]]&gt;0,60,"")</f>
        <v>60</v>
      </c>
      <c r="R832" s="10"/>
      <c r="S832" s="10"/>
      <c r="T832" s="10"/>
      <c r="U832" s="10"/>
      <c r="V832" s="10">
        <f t="shared" si="12"/>
        <v>60</v>
      </c>
      <c r="W832" s="10">
        <f>IFERROR(Table1[[#This Row],[اجمالى وقت التشغيل بالدقايق]]-Table1[[#This Row],[اجمالى وقت التوقف بالدقيقة]],"0")</f>
        <v>-60</v>
      </c>
      <c r="X832" s="11">
        <f>IFERROR((Table1[[#This Row],[كمية الأنتاج بالقطعة]]*Table1[[#This Row],[الزمن المعيارى لانتاج القطعة الواحدة بالدقيقة]])/W832,0%)</f>
        <v>0</v>
      </c>
      <c r="Y832" s="12"/>
      <c r="Z832" s="4"/>
      <c r="AA832" s="13">
        <f>IFERROR(Table1[[#This Row],[كمية الأنتاج بالقطعة]]/(Table1[[#This Row],[كمية الأنتاج بالقطعة]]+Z832+Y832),"")</f>
        <v>1</v>
      </c>
      <c r="AB832" s="4"/>
      <c r="AC832" s="51"/>
    </row>
    <row r="833" spans="1:29" ht="15.75" hidden="1" customHeight="1">
      <c r="A833" s="50">
        <v>43543</v>
      </c>
      <c r="B833" s="3">
        <v>5231</v>
      </c>
      <c r="C833" s="4" t="str">
        <f>IFERROR(VLOOKUP(B833,المنتجات!$A:$B,2,0),"")</f>
        <v/>
      </c>
      <c r="D833" s="4" t="str">
        <f>IFERROR(VLOOKUP(B833,المنتجات!$A:$C,3,0),"")</f>
        <v/>
      </c>
      <c r="E833" s="5">
        <v>26</v>
      </c>
      <c r="F833" s="4">
        <f>IFERROR(VLOOKUP(E833,العاملين!$A$1:$C$80,2,0),"")</f>
        <v>0</v>
      </c>
      <c r="G833" s="4">
        <f>IFERROR(VLOOKUP(Table1[[#This Row],[كود العامل]],العاملين!$A:$C,3,FALSE),"")</f>
        <v>0</v>
      </c>
      <c r="H833" s="5">
        <v>34</v>
      </c>
      <c r="I833" s="6" t="str">
        <f>IFERROR(VLOOKUP(Table1[[#This Row],[كود الصنف]],المنتجات!$D:$E,2,0),"")</f>
        <v/>
      </c>
      <c r="J833" s="6" t="str">
        <f>IFERROR(VLOOKUP(H833,المنتجات!$D:$G,4,0),"")</f>
        <v/>
      </c>
      <c r="K833" s="7">
        <v>27000</v>
      </c>
      <c r="L833" s="7"/>
      <c r="M833" s="8" t="e">
        <f>IF(VLOOKUP(Table1[[#This Row],[كود الصنف]],المنتجات!$D:$K,8,0)=0,"",(VLOOKUP(Table1[[#This Row],[كود الصنف]],المنتجات!$D:$K,8,0)))</f>
        <v>#N/A</v>
      </c>
      <c r="N833" s="7">
        <f>IFERROR((Table1[[#This Row],[كمية الخامات بالكيلو]]/Table1[[#This Row],[وزن القطعة]])-Table1[[#This Row],[كمية الأنتاج بالقطعة]],0)</f>
        <v>0</v>
      </c>
      <c r="O833" s="9" t="s">
        <v>51</v>
      </c>
      <c r="P833" s="26">
        <f>IFERROR(VLOOKUP(Table1[[#This Row],[كود العامل]],العاملين!$A$1:$D$100,4,0),"")</f>
        <v>0</v>
      </c>
      <c r="Q833" s="5">
        <f>IF(Table1[[#This Row],[كود العامل]]&gt;0,60,"")</f>
        <v>60</v>
      </c>
      <c r="R833" s="10"/>
      <c r="S833" s="10">
        <v>10</v>
      </c>
      <c r="T833" s="10">
        <v>10</v>
      </c>
      <c r="U833" s="10"/>
      <c r="V833" s="10">
        <f t="shared" si="12"/>
        <v>80</v>
      </c>
      <c r="W833" s="10">
        <f>IFERROR(Table1[[#This Row],[اجمالى وقت التشغيل بالدقايق]]-Table1[[#This Row],[اجمالى وقت التوقف بالدقيقة]],"0")</f>
        <v>-80</v>
      </c>
      <c r="X833" s="11">
        <f>IFERROR((Table1[[#This Row],[كمية الأنتاج بالقطعة]]*Table1[[#This Row],[الزمن المعيارى لانتاج القطعة الواحدة بالدقيقة]])/W833,0%)</f>
        <v>0</v>
      </c>
      <c r="Y833" s="12"/>
      <c r="Z833" s="4"/>
      <c r="AA833" s="13">
        <f>IFERROR(Table1[[#This Row],[كمية الأنتاج بالقطعة]]/(Table1[[#This Row],[كمية الأنتاج بالقطعة]]+Z833+Y833),"")</f>
        <v>1</v>
      </c>
      <c r="AB833" s="4"/>
      <c r="AC833" s="51"/>
    </row>
    <row r="834" spans="1:29" ht="15.75" hidden="1" customHeight="1">
      <c r="A834" s="50">
        <v>43543</v>
      </c>
      <c r="B834" s="3">
        <v>5231</v>
      </c>
      <c r="C834" s="4" t="str">
        <f>IFERROR(VLOOKUP(B834,المنتجات!$A:$B,2,0),"")</f>
        <v/>
      </c>
      <c r="D834" s="4" t="str">
        <f>IFERROR(VLOOKUP(B834,المنتجات!$A:$C,3,0),"")</f>
        <v/>
      </c>
      <c r="E834" s="5">
        <v>45</v>
      </c>
      <c r="F834" s="4">
        <f>IFERROR(VLOOKUP(E834,العاملين!$A$1:$C$80,2,0),"")</f>
        <v>0</v>
      </c>
      <c r="G834" s="4">
        <f>IFERROR(VLOOKUP(Table1[[#This Row],[كود العامل]],العاملين!$A:$C,3,FALSE),"")</f>
        <v>0</v>
      </c>
      <c r="H834" s="5">
        <v>34</v>
      </c>
      <c r="I834" s="6" t="str">
        <f>IFERROR(VLOOKUP(Table1[[#This Row],[كود الصنف]],المنتجات!$D:$E,2,0),"")</f>
        <v/>
      </c>
      <c r="J834" s="6" t="str">
        <f>IFERROR(VLOOKUP(H834,المنتجات!$D:$G,4,0),"")</f>
        <v/>
      </c>
      <c r="K834" s="7">
        <v>27000</v>
      </c>
      <c r="L834" s="7"/>
      <c r="M834" s="8" t="e">
        <f>IF(VLOOKUP(Table1[[#This Row],[كود الصنف]],المنتجات!$D:$K,8,0)=0,"",(VLOOKUP(Table1[[#This Row],[كود الصنف]],المنتجات!$D:$K,8,0)))</f>
        <v>#N/A</v>
      </c>
      <c r="N834" s="7">
        <f>IFERROR((Table1[[#This Row],[كمية الخامات بالكيلو]]/Table1[[#This Row],[وزن القطعة]])-Table1[[#This Row],[كمية الأنتاج بالقطعة]],0)</f>
        <v>0</v>
      </c>
      <c r="O834" s="9" t="s">
        <v>51</v>
      </c>
      <c r="P834" s="26">
        <f>IFERROR(VLOOKUP(Table1[[#This Row],[كود العامل]],العاملين!$A$1:$D$100,4,0),"")</f>
        <v>0</v>
      </c>
      <c r="Q834" s="5">
        <f>IF(Table1[[#This Row],[كود العامل]]&gt;0,60,"")</f>
        <v>60</v>
      </c>
      <c r="R834" s="10"/>
      <c r="S834" s="10">
        <v>10</v>
      </c>
      <c r="T834" s="10">
        <v>10</v>
      </c>
      <c r="U834" s="10"/>
      <c r="V834" s="10">
        <f t="shared" ref="V834:V897" si="13">SUM(Q834:U834)</f>
        <v>80</v>
      </c>
      <c r="W834" s="10">
        <f>IFERROR(Table1[[#This Row],[اجمالى وقت التشغيل بالدقايق]]-Table1[[#This Row],[اجمالى وقت التوقف بالدقيقة]],"0")</f>
        <v>-80</v>
      </c>
      <c r="X834" s="11">
        <f>IFERROR((Table1[[#This Row],[كمية الأنتاج بالقطعة]]*Table1[[#This Row],[الزمن المعيارى لانتاج القطعة الواحدة بالدقيقة]])/W834,0%)</f>
        <v>0</v>
      </c>
      <c r="Y834" s="12"/>
      <c r="Z834" s="4"/>
      <c r="AA834" s="13">
        <f>IFERROR(Table1[[#This Row],[كمية الأنتاج بالقطعة]]/(Table1[[#This Row],[كمية الأنتاج بالقطعة]]+Z834+Y834),"")</f>
        <v>1</v>
      </c>
      <c r="AB834" s="4"/>
      <c r="AC834" s="51"/>
    </row>
    <row r="835" spans="1:29" ht="15.75" hidden="1" customHeight="1">
      <c r="A835" s="50">
        <v>43543</v>
      </c>
      <c r="B835" s="3">
        <v>5231</v>
      </c>
      <c r="C835" s="4" t="str">
        <f>IFERROR(VLOOKUP(B835,المنتجات!$A:$B,2,0),"")</f>
        <v/>
      </c>
      <c r="D835" s="4" t="str">
        <f>IFERROR(VLOOKUP(B835,المنتجات!$A:$C,3,0),"")</f>
        <v/>
      </c>
      <c r="E835" s="5">
        <v>37</v>
      </c>
      <c r="F835" s="4">
        <f>IFERROR(VLOOKUP(E835,العاملين!$A$1:$C$80,2,0),"")</f>
        <v>0</v>
      </c>
      <c r="G835" s="4">
        <f>IFERROR(VLOOKUP(Table1[[#This Row],[كود العامل]],العاملين!$A:$C,3,FALSE),"")</f>
        <v>0</v>
      </c>
      <c r="H835" s="5">
        <v>34</v>
      </c>
      <c r="I835" s="6" t="str">
        <f>IFERROR(VLOOKUP(Table1[[#This Row],[كود الصنف]],المنتجات!$D:$E,2,0),"")</f>
        <v/>
      </c>
      <c r="J835" s="6" t="str">
        <f>IFERROR(VLOOKUP(H835,المنتجات!$D:$G,4,0),"")</f>
        <v/>
      </c>
      <c r="K835" s="7">
        <v>27000</v>
      </c>
      <c r="L835" s="7"/>
      <c r="M835" s="8" t="e">
        <f>IF(VLOOKUP(Table1[[#This Row],[كود الصنف]],المنتجات!$D:$K,8,0)=0,"",(VLOOKUP(Table1[[#This Row],[كود الصنف]],المنتجات!$D:$K,8,0)))</f>
        <v>#N/A</v>
      </c>
      <c r="N835" s="7">
        <f>IFERROR((Table1[[#This Row],[كمية الخامات بالكيلو]]/Table1[[#This Row],[وزن القطعة]])-Table1[[#This Row],[كمية الأنتاج بالقطعة]],0)</f>
        <v>0</v>
      </c>
      <c r="O835" s="9" t="s">
        <v>51</v>
      </c>
      <c r="P835" s="26">
        <f>IFERROR(VLOOKUP(Table1[[#This Row],[كود العامل]],العاملين!$A$1:$D$100,4,0),"")</f>
        <v>0</v>
      </c>
      <c r="Q835" s="5">
        <f>IF(Table1[[#This Row],[كود العامل]]&gt;0,60,"")</f>
        <v>60</v>
      </c>
      <c r="R835" s="10"/>
      <c r="S835" s="10">
        <v>10</v>
      </c>
      <c r="T835" s="10">
        <v>10</v>
      </c>
      <c r="U835" s="10"/>
      <c r="V835" s="10">
        <f t="shared" si="13"/>
        <v>80</v>
      </c>
      <c r="W835" s="10">
        <f>IFERROR(Table1[[#This Row],[اجمالى وقت التشغيل بالدقايق]]-Table1[[#This Row],[اجمالى وقت التوقف بالدقيقة]],"0")</f>
        <v>-80</v>
      </c>
      <c r="X835" s="11">
        <f>IFERROR((Table1[[#This Row],[كمية الأنتاج بالقطعة]]*Table1[[#This Row],[الزمن المعيارى لانتاج القطعة الواحدة بالدقيقة]])/W835,0%)</f>
        <v>0</v>
      </c>
      <c r="Y835" s="12"/>
      <c r="Z835" s="4"/>
      <c r="AA835" s="13">
        <f>IFERROR(Table1[[#This Row],[كمية الأنتاج بالقطعة]]/(Table1[[#This Row],[كمية الأنتاج بالقطعة]]+Z835+Y835),"")</f>
        <v>1</v>
      </c>
      <c r="AB835" s="4"/>
      <c r="AC835" s="51"/>
    </row>
    <row r="836" spans="1:29" ht="15.75" hidden="1" customHeight="1">
      <c r="A836" s="50">
        <v>43543</v>
      </c>
      <c r="B836" s="3">
        <v>5260</v>
      </c>
      <c r="C836" s="4" t="str">
        <f>IFERROR(VLOOKUP(B836,المنتجات!$A:$B,2,0),"")</f>
        <v/>
      </c>
      <c r="D836" s="4" t="str">
        <f>IFERROR(VLOOKUP(B836,المنتجات!$A:$C,3,0),"")</f>
        <v/>
      </c>
      <c r="E836" s="5">
        <v>25</v>
      </c>
      <c r="F836" s="4">
        <f>IFERROR(VLOOKUP(E836,العاملين!$A$1:$C$80,2,0),"")</f>
        <v>0</v>
      </c>
      <c r="G836" s="4">
        <f>IFERROR(VLOOKUP(Table1[[#This Row],[كود العامل]],العاملين!$A:$C,3,FALSE),"")</f>
        <v>0</v>
      </c>
      <c r="H836" s="5">
        <v>46</v>
      </c>
      <c r="I836" s="6" t="str">
        <f>IFERROR(VLOOKUP(Table1[[#This Row],[كود الصنف]],المنتجات!$D:$E,2,0),"")</f>
        <v/>
      </c>
      <c r="J836" s="6" t="str">
        <f>IFERROR(VLOOKUP(H836,المنتجات!$D:$G,4,0),"")</f>
        <v/>
      </c>
      <c r="K836" s="7">
        <v>8800</v>
      </c>
      <c r="L836" s="7"/>
      <c r="M836" s="8" t="e">
        <f>IF(VLOOKUP(Table1[[#This Row],[كود الصنف]],المنتجات!$D:$K,8,0)=0,"",(VLOOKUP(Table1[[#This Row],[كود الصنف]],المنتجات!$D:$K,8,0)))</f>
        <v>#N/A</v>
      </c>
      <c r="N836" s="7">
        <f>IFERROR((Table1[[#This Row],[كمية الخامات بالكيلو]]/Table1[[#This Row],[وزن القطعة]])-Table1[[#This Row],[كمية الأنتاج بالقطعة]],0)</f>
        <v>0</v>
      </c>
      <c r="O836" s="9" t="s">
        <v>51</v>
      </c>
      <c r="P836" s="3">
        <v>300</v>
      </c>
      <c r="Q836" s="5">
        <v>30</v>
      </c>
      <c r="R836" s="10"/>
      <c r="S836" s="10"/>
      <c r="T836" s="10"/>
      <c r="U836" s="10"/>
      <c r="V836" s="10">
        <f t="shared" si="13"/>
        <v>30</v>
      </c>
      <c r="W836" s="10">
        <f>IFERROR(Table1[[#This Row],[اجمالى وقت التشغيل بالدقايق]]-Table1[[#This Row],[اجمالى وقت التوقف بالدقيقة]],"0")</f>
        <v>270</v>
      </c>
      <c r="X836" s="11">
        <f>IFERROR((Table1[[#This Row],[كمية الأنتاج بالقطعة]]*Table1[[#This Row],[الزمن المعيارى لانتاج القطعة الواحدة بالدقيقة]])/W836,0%)</f>
        <v>0</v>
      </c>
      <c r="Y836" s="12"/>
      <c r="Z836" s="4"/>
      <c r="AA836" s="13">
        <f>IFERROR(Table1[[#This Row],[كمية الأنتاج بالقطعة]]/(Table1[[#This Row],[كمية الأنتاج بالقطعة]]+Z836+Y836),"")</f>
        <v>1</v>
      </c>
      <c r="AB836" s="4"/>
      <c r="AC836" s="51"/>
    </row>
    <row r="837" spans="1:29" ht="15.75" hidden="1" customHeight="1">
      <c r="A837" s="50">
        <v>43543</v>
      </c>
      <c r="B837" s="3">
        <v>5260</v>
      </c>
      <c r="C837" s="4" t="str">
        <f>IFERROR(VLOOKUP(B837,المنتجات!$A:$B,2,0),"")</f>
        <v/>
      </c>
      <c r="D837" s="4" t="str">
        <f>IFERROR(VLOOKUP(B837,المنتجات!$A:$C,3,0),"")</f>
        <v/>
      </c>
      <c r="E837" s="5">
        <v>38</v>
      </c>
      <c r="F837" s="4">
        <f>IFERROR(VLOOKUP(E837,العاملين!$A$1:$C$80,2,0),"")</f>
        <v>0</v>
      </c>
      <c r="G837" s="4">
        <f>IFERROR(VLOOKUP(Table1[[#This Row],[كود العامل]],العاملين!$A:$C,3,FALSE),"")</f>
        <v>0</v>
      </c>
      <c r="H837" s="5">
        <v>46</v>
      </c>
      <c r="I837" s="6" t="str">
        <f>IFERROR(VLOOKUP(Table1[[#This Row],[كود الصنف]],المنتجات!$D:$E,2,0),"")</f>
        <v/>
      </c>
      <c r="J837" s="6" t="str">
        <f>IFERROR(VLOOKUP(H837,المنتجات!$D:$G,4,0),"")</f>
        <v/>
      </c>
      <c r="K837" s="7">
        <v>8800</v>
      </c>
      <c r="L837" s="7"/>
      <c r="M837" s="8" t="e">
        <f>IF(VLOOKUP(Table1[[#This Row],[كود الصنف]],المنتجات!$D:$K,8,0)=0,"",(VLOOKUP(Table1[[#This Row],[كود الصنف]],المنتجات!$D:$K,8,0)))</f>
        <v>#N/A</v>
      </c>
      <c r="N837" s="7">
        <f>IFERROR((Table1[[#This Row],[كمية الخامات بالكيلو]]/Table1[[#This Row],[وزن القطعة]])-Table1[[#This Row],[كمية الأنتاج بالقطعة]],0)</f>
        <v>0</v>
      </c>
      <c r="O837" s="9" t="s">
        <v>51</v>
      </c>
      <c r="P837" s="26">
        <f>IFERROR(VLOOKUP(Table1[[#This Row],[كود العامل]],العاملين!$A$1:$D$100,4,0),"")</f>
        <v>0</v>
      </c>
      <c r="Q837" s="5">
        <f>IF(Table1[[#This Row],[كود العامل]]&gt;0,60,"")</f>
        <v>60</v>
      </c>
      <c r="R837" s="10"/>
      <c r="S837" s="10"/>
      <c r="T837" s="10"/>
      <c r="U837" s="10"/>
      <c r="V837" s="10">
        <f t="shared" si="13"/>
        <v>60</v>
      </c>
      <c r="W837" s="10">
        <f>IFERROR(Table1[[#This Row],[اجمالى وقت التشغيل بالدقايق]]-Table1[[#This Row],[اجمالى وقت التوقف بالدقيقة]],"0")</f>
        <v>-60</v>
      </c>
      <c r="X837" s="11">
        <f>IFERROR((Table1[[#This Row],[كمية الأنتاج بالقطعة]]*Table1[[#This Row],[الزمن المعيارى لانتاج القطعة الواحدة بالدقيقة]])/W837,0%)</f>
        <v>0</v>
      </c>
      <c r="Y837" s="12"/>
      <c r="Z837" s="4"/>
      <c r="AA837" s="13">
        <f>IFERROR(Table1[[#This Row],[كمية الأنتاج بالقطعة]]/(Table1[[#This Row],[كمية الأنتاج بالقطعة]]+Z837+Y837),"")</f>
        <v>1</v>
      </c>
      <c r="AB837" s="4"/>
      <c r="AC837" s="51"/>
    </row>
    <row r="838" spans="1:29" ht="15.75" hidden="1" customHeight="1">
      <c r="A838" s="50">
        <v>43543</v>
      </c>
      <c r="B838" s="3">
        <v>5261</v>
      </c>
      <c r="C838" s="4" t="str">
        <f>IFERROR(VLOOKUP(B838,المنتجات!$A:$B,2,0),"")</f>
        <v/>
      </c>
      <c r="D838" s="4" t="str">
        <f>IFERROR(VLOOKUP(B838,المنتجات!$A:$C,3,0),"")</f>
        <v/>
      </c>
      <c r="E838" s="5">
        <v>33</v>
      </c>
      <c r="F838" s="4">
        <f>IFERROR(VLOOKUP(E838,العاملين!$A$1:$C$80,2,0),"")</f>
        <v>0</v>
      </c>
      <c r="G838" s="4">
        <f>IFERROR(VLOOKUP(Table1[[#This Row],[كود العامل]],العاملين!$A:$C,3,FALSE),"")</f>
        <v>0</v>
      </c>
      <c r="H838" s="5">
        <v>42</v>
      </c>
      <c r="I838" s="6" t="str">
        <f>IFERROR(VLOOKUP(Table1[[#This Row],[كود الصنف]],المنتجات!$D:$E,2,0),"")</f>
        <v/>
      </c>
      <c r="J838" s="6" t="str">
        <f>IFERROR(VLOOKUP(H838,المنتجات!$D:$G,4,0),"")</f>
        <v/>
      </c>
      <c r="K838" s="7">
        <v>7000</v>
      </c>
      <c r="L838" s="7"/>
      <c r="M838" s="8" t="e">
        <f>IF(VLOOKUP(Table1[[#This Row],[كود الصنف]],المنتجات!$D:$K,8,0)=0,"",(VLOOKUP(Table1[[#This Row],[كود الصنف]],المنتجات!$D:$K,8,0)))</f>
        <v>#N/A</v>
      </c>
      <c r="N838" s="7">
        <f>IFERROR((Table1[[#This Row],[كمية الخامات بالكيلو]]/Table1[[#This Row],[وزن القطعة]])-Table1[[#This Row],[كمية الأنتاج بالقطعة]],0)</f>
        <v>0</v>
      </c>
      <c r="O838" s="9" t="s">
        <v>51</v>
      </c>
      <c r="P838" s="26">
        <f>IFERROR(VLOOKUP(Table1[[#This Row],[كود العامل]],العاملين!$A$1:$D$100,4,0),"")</f>
        <v>0</v>
      </c>
      <c r="Q838" s="5">
        <f>IF(Table1[[#This Row],[كود العامل]]&gt;0,60,"")</f>
        <v>60</v>
      </c>
      <c r="R838" s="10"/>
      <c r="S838" s="10"/>
      <c r="T838" s="10"/>
      <c r="U838" s="10"/>
      <c r="V838" s="10">
        <f t="shared" si="13"/>
        <v>60</v>
      </c>
      <c r="W838" s="10">
        <f>IFERROR(Table1[[#This Row],[اجمالى وقت التشغيل بالدقايق]]-Table1[[#This Row],[اجمالى وقت التوقف بالدقيقة]],"0")</f>
        <v>-60</v>
      </c>
      <c r="X838" s="11">
        <f>IFERROR((Table1[[#This Row],[كمية الأنتاج بالقطعة]]*Table1[[#This Row],[الزمن المعيارى لانتاج القطعة الواحدة بالدقيقة]])/W838,0%)</f>
        <v>0</v>
      </c>
      <c r="Y838" s="12"/>
      <c r="Z838" s="4"/>
      <c r="AA838" s="13">
        <f>IFERROR(Table1[[#This Row],[كمية الأنتاج بالقطعة]]/(Table1[[#This Row],[كمية الأنتاج بالقطعة]]+Z838+Y838),"")</f>
        <v>1</v>
      </c>
      <c r="AB838" s="4"/>
      <c r="AC838" s="51"/>
    </row>
    <row r="839" spans="1:29" ht="15.75" hidden="1" customHeight="1">
      <c r="A839" s="50">
        <v>43543</v>
      </c>
      <c r="B839" s="3">
        <v>5261</v>
      </c>
      <c r="C839" s="4" t="str">
        <f>IFERROR(VLOOKUP(B839,المنتجات!$A:$B,2,0),"")</f>
        <v/>
      </c>
      <c r="D839" s="4" t="str">
        <f>IFERROR(VLOOKUP(B839,المنتجات!$A:$C,3,0),"")</f>
        <v/>
      </c>
      <c r="E839" s="5">
        <v>19</v>
      </c>
      <c r="F839" s="4">
        <f>IFERROR(VLOOKUP(E839,العاملين!$A$1:$C$80,2,0),"")</f>
        <v>0</v>
      </c>
      <c r="G839" s="4">
        <f>IFERROR(VLOOKUP(Table1[[#This Row],[كود العامل]],العاملين!$A:$C,3,FALSE),"")</f>
        <v>0</v>
      </c>
      <c r="H839" s="5">
        <v>42</v>
      </c>
      <c r="I839" s="6" t="str">
        <f>IFERROR(VLOOKUP(Table1[[#This Row],[كود الصنف]],المنتجات!$D:$E,2,0),"")</f>
        <v/>
      </c>
      <c r="J839" s="6" t="str">
        <f>IFERROR(VLOOKUP(H839,المنتجات!$D:$G,4,0),"")</f>
        <v/>
      </c>
      <c r="K839" s="7">
        <v>7000</v>
      </c>
      <c r="L839" s="7"/>
      <c r="M839" s="8" t="e">
        <f>IF(VLOOKUP(Table1[[#This Row],[كود الصنف]],المنتجات!$D:$K,8,0)=0,"",(VLOOKUP(Table1[[#This Row],[كود الصنف]],المنتجات!$D:$K,8,0)))</f>
        <v>#N/A</v>
      </c>
      <c r="N839" s="7">
        <f>IFERROR((Table1[[#This Row],[كمية الخامات بالكيلو]]/Table1[[#This Row],[وزن القطعة]])-Table1[[#This Row],[كمية الأنتاج بالقطعة]],0)</f>
        <v>0</v>
      </c>
      <c r="O839" s="9" t="s">
        <v>51</v>
      </c>
      <c r="P839" s="26">
        <f>IFERROR(VLOOKUP(Table1[[#This Row],[كود العامل]],العاملين!$A$1:$D$100,4,0),"")</f>
        <v>0</v>
      </c>
      <c r="Q839" s="5">
        <f>IF(Table1[[#This Row],[كود العامل]]&gt;0,60,"")</f>
        <v>60</v>
      </c>
      <c r="R839" s="10"/>
      <c r="S839" s="10"/>
      <c r="T839" s="10"/>
      <c r="U839" s="10"/>
      <c r="V839" s="10">
        <f t="shared" si="13"/>
        <v>60</v>
      </c>
      <c r="W839" s="10">
        <f>IFERROR(Table1[[#This Row],[اجمالى وقت التشغيل بالدقايق]]-Table1[[#This Row],[اجمالى وقت التوقف بالدقيقة]],"0")</f>
        <v>-60</v>
      </c>
      <c r="X839" s="11">
        <f>IFERROR((Table1[[#This Row],[كمية الأنتاج بالقطعة]]*Table1[[#This Row],[الزمن المعيارى لانتاج القطعة الواحدة بالدقيقة]])/W839,0%)</f>
        <v>0</v>
      </c>
      <c r="Y839" s="12"/>
      <c r="Z839" s="4"/>
      <c r="AA839" s="13">
        <f>IFERROR(Table1[[#This Row],[كمية الأنتاج بالقطعة]]/(Table1[[#This Row],[كمية الأنتاج بالقطعة]]+Z839+Y839),"")</f>
        <v>1</v>
      </c>
      <c r="AB839" s="4"/>
      <c r="AC839" s="51"/>
    </row>
    <row r="840" spans="1:29" ht="15.75" customHeight="1">
      <c r="A840" s="50">
        <v>43543</v>
      </c>
      <c r="B840" s="3">
        <v>5270</v>
      </c>
      <c r="C840" s="4" t="str">
        <f>IFERROR(VLOOKUP(B840,المنتجات!$A:$B,2,0),"")</f>
        <v/>
      </c>
      <c r="D840" s="4" t="str">
        <f>IFERROR(VLOOKUP(B840,المنتجات!$A:$C,3,0),"")</f>
        <v/>
      </c>
      <c r="E840" s="5">
        <v>30</v>
      </c>
      <c r="F840" s="4">
        <f>IFERROR(VLOOKUP(E840,العاملين!$A$1:$C$80,2,0),"")</f>
        <v>0</v>
      </c>
      <c r="G840" s="4">
        <f>IFERROR(VLOOKUP(Table1[[#This Row],[كود العامل]],العاملين!$A:$C,3,FALSE),"")</f>
        <v>0</v>
      </c>
      <c r="H840" s="5">
        <v>53</v>
      </c>
      <c r="I840" s="6" t="str">
        <f>IFERROR(VLOOKUP(Table1[[#This Row],[كود الصنف]],المنتجات!$D:$E,2,0),"")</f>
        <v/>
      </c>
      <c r="J840" s="6" t="str">
        <f>IFERROR(VLOOKUP(H840,المنتجات!$D:$G,4,0),"")</f>
        <v/>
      </c>
      <c r="K840" s="7">
        <v>74</v>
      </c>
      <c r="L840" s="7"/>
      <c r="M840" s="8" t="e">
        <f>IF(VLOOKUP(Table1[[#This Row],[كود الصنف]],المنتجات!$D:$K,8,0)=0,"",(VLOOKUP(Table1[[#This Row],[كود الصنف]],المنتجات!$D:$K,8,0)))</f>
        <v>#N/A</v>
      </c>
      <c r="N840" s="7">
        <f>IFERROR((Table1[[#This Row],[كمية الخامات بالكيلو]]/Table1[[#This Row],[وزن القطعة]])-Table1[[#This Row],[كمية الأنتاج بالقطعة]],0)</f>
        <v>0</v>
      </c>
      <c r="O840" s="9" t="s">
        <v>51</v>
      </c>
      <c r="P840" s="3">
        <v>200</v>
      </c>
      <c r="Q840" s="5">
        <v>20</v>
      </c>
      <c r="R840" s="10"/>
      <c r="S840" s="10"/>
      <c r="T840" s="10"/>
      <c r="U840" s="10"/>
      <c r="V840" s="10">
        <f t="shared" si="13"/>
        <v>20</v>
      </c>
      <c r="W840" s="10">
        <f>IFERROR(Table1[[#This Row],[اجمالى وقت التشغيل بالدقايق]]-Table1[[#This Row],[اجمالى وقت التوقف بالدقيقة]],"0")</f>
        <v>180</v>
      </c>
      <c r="X840" s="11">
        <f>IFERROR((Table1[[#This Row],[كمية الأنتاج بالقطعة]]*Table1[[#This Row],[الزمن المعيارى لانتاج القطعة الواحدة بالدقيقة]])/W840,0%)</f>
        <v>0</v>
      </c>
      <c r="Y840" s="12"/>
      <c r="Z840" s="4"/>
      <c r="AA840" s="13">
        <f>IFERROR(Table1[[#This Row],[كمية الأنتاج بالقطعة]]/(Table1[[#This Row],[كمية الأنتاج بالقطعة]]+Z840+Y840),"")</f>
        <v>1</v>
      </c>
      <c r="AB840" s="4"/>
      <c r="AC840" s="51"/>
    </row>
    <row r="841" spans="1:29" ht="15.75" customHeight="1">
      <c r="A841" s="50">
        <v>43543</v>
      </c>
      <c r="B841" s="3">
        <v>5270</v>
      </c>
      <c r="C841" s="4" t="str">
        <f>IFERROR(VLOOKUP(B841,المنتجات!$A:$B,2,0),"")</f>
        <v/>
      </c>
      <c r="D841" s="4" t="str">
        <f>IFERROR(VLOOKUP(B841,المنتجات!$A:$C,3,0),"")</f>
        <v/>
      </c>
      <c r="E841" s="5">
        <v>30</v>
      </c>
      <c r="F841" s="4">
        <f>IFERROR(VLOOKUP(E841,العاملين!$A$1:$C$80,2,0),"")</f>
        <v>0</v>
      </c>
      <c r="G841" s="4">
        <f>IFERROR(VLOOKUP(Table1[[#This Row],[كود العامل]],العاملين!$A:$C,3,FALSE),"")</f>
        <v>0</v>
      </c>
      <c r="H841" s="5">
        <v>52</v>
      </c>
      <c r="I841" s="6" t="str">
        <f>IFERROR(VLOOKUP(Table1[[#This Row],[كود الصنف]],المنتجات!$D:$E,2,0),"")</f>
        <v/>
      </c>
      <c r="J841" s="6" t="str">
        <f>IFERROR(VLOOKUP(H841,المنتجات!$D:$G,4,0),"")</f>
        <v/>
      </c>
      <c r="K841" s="7">
        <v>43</v>
      </c>
      <c r="L841" s="7"/>
      <c r="M841" s="8" t="e">
        <f>IF(VLOOKUP(Table1[[#This Row],[كود الصنف]],المنتجات!$D:$K,8,0)=0,"",(VLOOKUP(Table1[[#This Row],[كود الصنف]],المنتجات!$D:$K,8,0)))</f>
        <v>#N/A</v>
      </c>
      <c r="N841" s="7">
        <f>IFERROR((Table1[[#This Row],[كمية الخامات بالكيلو]]/Table1[[#This Row],[وزن القطعة]])-Table1[[#This Row],[كمية الأنتاج بالقطعة]],0)</f>
        <v>0</v>
      </c>
      <c r="O841" s="9" t="s">
        <v>51</v>
      </c>
      <c r="P841" s="3">
        <v>200</v>
      </c>
      <c r="Q841" s="5">
        <v>20</v>
      </c>
      <c r="R841" s="10"/>
      <c r="S841" s="10">
        <v>5</v>
      </c>
      <c r="T841" s="10">
        <v>10</v>
      </c>
      <c r="U841" s="10"/>
      <c r="V841" s="10">
        <f t="shared" si="13"/>
        <v>35</v>
      </c>
      <c r="W841" s="10">
        <f>IFERROR(Table1[[#This Row],[اجمالى وقت التشغيل بالدقايق]]-Table1[[#This Row],[اجمالى وقت التوقف بالدقيقة]],"0")</f>
        <v>165</v>
      </c>
      <c r="X841" s="11">
        <f>IFERROR((Table1[[#This Row],[كمية الأنتاج بالقطعة]]*Table1[[#This Row],[الزمن المعيارى لانتاج القطعة الواحدة بالدقيقة]])/W841,0%)</f>
        <v>0</v>
      </c>
      <c r="Y841" s="12"/>
      <c r="Z841" s="4"/>
      <c r="AA841" s="13">
        <f>IFERROR(Table1[[#This Row],[كمية الأنتاج بالقطعة]]/(Table1[[#This Row],[كمية الأنتاج بالقطعة]]+Z841+Y841),"")</f>
        <v>1</v>
      </c>
      <c r="AB841" s="4"/>
      <c r="AC841" s="51"/>
    </row>
    <row r="842" spans="1:29" ht="15.75" customHeight="1">
      <c r="A842" s="50">
        <v>43543</v>
      </c>
      <c r="B842" s="3">
        <v>5270</v>
      </c>
      <c r="C842" s="4" t="str">
        <f>IFERROR(VLOOKUP(B842,المنتجات!$A:$B,2,0),"")</f>
        <v/>
      </c>
      <c r="D842" s="4" t="str">
        <f>IFERROR(VLOOKUP(B842,المنتجات!$A:$C,3,0),"")</f>
        <v/>
      </c>
      <c r="E842" s="5">
        <v>30</v>
      </c>
      <c r="F842" s="4">
        <f>IFERROR(VLOOKUP(E842,العاملين!$A$1:$C$80,2,0),"")</f>
        <v>0</v>
      </c>
      <c r="G842" s="4">
        <f>IFERROR(VLOOKUP(Table1[[#This Row],[كود العامل]],العاملين!$A:$C,3,FALSE),"")</f>
        <v>0</v>
      </c>
      <c r="H842" s="5">
        <v>56</v>
      </c>
      <c r="I842" s="6" t="str">
        <f>IFERROR(VLOOKUP(Table1[[#This Row],[كود الصنف]],المنتجات!$D:$E,2,0),"")</f>
        <v/>
      </c>
      <c r="J842" s="6" t="str">
        <f>IFERROR(VLOOKUP(H842,المنتجات!$D:$G,4,0),"")</f>
        <v/>
      </c>
      <c r="K842" s="7">
        <v>38</v>
      </c>
      <c r="L842" s="7"/>
      <c r="M842" s="8" t="e">
        <f>IF(VLOOKUP(Table1[[#This Row],[كود الصنف]],المنتجات!$D:$K,8,0)=0,"",(VLOOKUP(Table1[[#This Row],[كود الصنف]],المنتجات!$D:$K,8,0)))</f>
        <v>#N/A</v>
      </c>
      <c r="N842" s="7">
        <f>IFERROR((Table1[[#This Row],[كمية الخامات بالكيلو]]/Table1[[#This Row],[وزن القطعة]])-Table1[[#This Row],[كمية الأنتاج بالقطعة]],0)</f>
        <v>0</v>
      </c>
      <c r="O842" s="9" t="s">
        <v>51</v>
      </c>
      <c r="P842" s="3">
        <v>200</v>
      </c>
      <c r="Q842" s="5">
        <v>20</v>
      </c>
      <c r="R842" s="10"/>
      <c r="S842" s="10"/>
      <c r="T842" s="10"/>
      <c r="U842" s="10"/>
      <c r="V842" s="10">
        <f t="shared" si="13"/>
        <v>20</v>
      </c>
      <c r="W842" s="10">
        <f>IFERROR(Table1[[#This Row],[اجمالى وقت التشغيل بالدقايق]]-Table1[[#This Row],[اجمالى وقت التوقف بالدقيقة]],"0")</f>
        <v>180</v>
      </c>
      <c r="X842" s="11">
        <f>IFERROR((Table1[[#This Row],[كمية الأنتاج بالقطعة]]*Table1[[#This Row],[الزمن المعيارى لانتاج القطعة الواحدة بالدقيقة]])/W842,0%)</f>
        <v>0</v>
      </c>
      <c r="Y842" s="12"/>
      <c r="Z842" s="4"/>
      <c r="AA842" s="13">
        <f>IFERROR(Table1[[#This Row],[كمية الأنتاج بالقطعة]]/(Table1[[#This Row],[كمية الأنتاج بالقطعة]]+Z842+Y842),"")</f>
        <v>1</v>
      </c>
      <c r="AB842" s="4"/>
      <c r="AC842" s="51"/>
    </row>
    <row r="843" spans="1:29" ht="15.75" hidden="1" customHeight="1">
      <c r="A843" s="50">
        <v>43543</v>
      </c>
      <c r="B843" s="3">
        <v>5271</v>
      </c>
      <c r="C843" s="4" t="str">
        <f>IFERROR(VLOOKUP(B843,المنتجات!$A:$B,2,0),"")</f>
        <v/>
      </c>
      <c r="D843" s="4" t="str">
        <f>IFERROR(VLOOKUP(B843,المنتجات!$A:$C,3,0),"")</f>
        <v/>
      </c>
      <c r="E843" s="5">
        <v>25</v>
      </c>
      <c r="F843" s="4">
        <f>IFERROR(VLOOKUP(E843,العاملين!$A$1:$C$80,2,0),"")</f>
        <v>0</v>
      </c>
      <c r="G843" s="4">
        <f>IFERROR(VLOOKUP(Table1[[#This Row],[كود العامل]],العاملين!$A:$C,3,FALSE),"")</f>
        <v>0</v>
      </c>
      <c r="H843" s="5">
        <v>55</v>
      </c>
      <c r="I843" s="6" t="str">
        <f>IFERROR(VLOOKUP(Table1[[#This Row],[كود الصنف]],المنتجات!$D:$E,2,0),"")</f>
        <v/>
      </c>
      <c r="J843" s="6" t="str">
        <f>IFERROR(VLOOKUP(H843,المنتجات!$D:$G,4,0),"")</f>
        <v/>
      </c>
      <c r="K843" s="7">
        <v>67</v>
      </c>
      <c r="L843" s="7"/>
      <c r="M843" s="8" t="e">
        <f>IF(VLOOKUP(Table1[[#This Row],[كود الصنف]],المنتجات!$D:$K,8,0)=0,"",(VLOOKUP(Table1[[#This Row],[كود الصنف]],المنتجات!$D:$K,8,0)))</f>
        <v>#N/A</v>
      </c>
      <c r="N843" s="7">
        <f>IFERROR((Table1[[#This Row],[كمية الخامات بالكيلو]]/Table1[[#This Row],[وزن القطعة]])-Table1[[#This Row],[كمية الأنتاج بالقطعة]],0)</f>
        <v>0</v>
      </c>
      <c r="O843" s="9" t="s">
        <v>51</v>
      </c>
      <c r="P843" s="3">
        <v>300</v>
      </c>
      <c r="Q843" s="5">
        <v>30</v>
      </c>
      <c r="R843" s="10"/>
      <c r="S843" s="10">
        <v>10</v>
      </c>
      <c r="T843" s="10"/>
      <c r="U843" s="10"/>
      <c r="V843" s="10">
        <f t="shared" si="13"/>
        <v>40</v>
      </c>
      <c r="W843" s="10">
        <f>IFERROR(Table1[[#This Row],[اجمالى وقت التشغيل بالدقايق]]-Table1[[#This Row],[اجمالى وقت التوقف بالدقيقة]],"0")</f>
        <v>260</v>
      </c>
      <c r="X843" s="11">
        <f>IFERROR((Table1[[#This Row],[كمية الأنتاج بالقطعة]]*Table1[[#This Row],[الزمن المعيارى لانتاج القطعة الواحدة بالدقيقة]])/W843,0%)</f>
        <v>0</v>
      </c>
      <c r="Y843" s="12"/>
      <c r="Z843" s="4"/>
      <c r="AA843" s="13">
        <f>IFERROR(Table1[[#This Row],[كمية الأنتاج بالقطعة]]/(Table1[[#This Row],[كمية الأنتاج بالقطعة]]+Z843+Y843),"")</f>
        <v>1</v>
      </c>
      <c r="AB843" s="4"/>
      <c r="AC843" s="51"/>
    </row>
    <row r="844" spans="1:29" ht="15.75" hidden="1" customHeight="1">
      <c r="A844" s="50">
        <v>43543</v>
      </c>
      <c r="B844" s="3">
        <v>5290</v>
      </c>
      <c r="C844" s="4" t="str">
        <f>IFERROR(VLOOKUP(B844,المنتجات!$A:$B,2,0),"")</f>
        <v/>
      </c>
      <c r="D844" s="4" t="str">
        <f>IFERROR(VLOOKUP(B844,المنتجات!$A:$C,3,0),"")</f>
        <v/>
      </c>
      <c r="E844" s="5">
        <v>20</v>
      </c>
      <c r="F844" s="4">
        <f>IFERROR(VLOOKUP(E844,العاملين!$A$1:$C$80,2,0),"")</f>
        <v>0</v>
      </c>
      <c r="G844" s="4">
        <f>IFERROR(VLOOKUP(Table1[[#This Row],[كود العامل]],العاملين!$A:$C,3,FALSE),"")</f>
        <v>0</v>
      </c>
      <c r="H844" s="5">
        <v>61</v>
      </c>
      <c r="I844" s="6" t="str">
        <f>IFERROR(VLOOKUP(Table1[[#This Row],[كود الصنف]],المنتجات!$D:$E,2,0),"")</f>
        <v/>
      </c>
      <c r="J844" s="6" t="str">
        <f>IFERROR(VLOOKUP(H844,المنتجات!$D:$G,4,0),"")</f>
        <v/>
      </c>
      <c r="K844" s="7">
        <v>2100</v>
      </c>
      <c r="L844" s="7"/>
      <c r="M844" s="8" t="e">
        <f>IF(VLOOKUP(Table1[[#This Row],[كود الصنف]],المنتجات!$D:$K,8,0)=0,"",(VLOOKUP(Table1[[#This Row],[كود الصنف]],المنتجات!$D:$K,8,0)))</f>
        <v>#N/A</v>
      </c>
      <c r="N844" s="7">
        <f>IFERROR((Table1[[#This Row],[كمية الخامات بالكيلو]]/Table1[[#This Row],[وزن القطعة]])-Table1[[#This Row],[كمية الأنتاج بالقطعة]],0)</f>
        <v>0</v>
      </c>
      <c r="O844" s="9" t="s">
        <v>51</v>
      </c>
      <c r="P844" s="26">
        <f>IFERROR(VLOOKUP(Table1[[#This Row],[كود العامل]],العاملين!$A$1:$D$100,4,0),"")</f>
        <v>0</v>
      </c>
      <c r="Q844" s="5">
        <f>IF(Table1[[#This Row],[كود العامل]]&gt;0,60,"")</f>
        <v>60</v>
      </c>
      <c r="R844" s="10"/>
      <c r="S844" s="10"/>
      <c r="T844" s="10"/>
      <c r="U844" s="10"/>
      <c r="V844" s="10">
        <f t="shared" si="13"/>
        <v>60</v>
      </c>
      <c r="W844" s="10">
        <f>IFERROR(Table1[[#This Row],[اجمالى وقت التشغيل بالدقايق]]-Table1[[#This Row],[اجمالى وقت التوقف بالدقيقة]],"0")</f>
        <v>-60</v>
      </c>
      <c r="X844" s="11">
        <f>IFERROR((Table1[[#This Row],[كمية الأنتاج بالقطعة]]*Table1[[#This Row],[الزمن المعيارى لانتاج القطعة الواحدة بالدقيقة]])/W844,0%)</f>
        <v>0</v>
      </c>
      <c r="Y844" s="12"/>
      <c r="Z844" s="4"/>
      <c r="AA844" s="13">
        <f>IFERROR(Table1[[#This Row],[كمية الأنتاج بالقطعة]]/(Table1[[#This Row],[كمية الأنتاج بالقطعة]]+Z844+Y844),"")</f>
        <v>1</v>
      </c>
      <c r="AB844" s="4"/>
      <c r="AC844" s="51"/>
    </row>
    <row r="845" spans="1:29" ht="15.75" hidden="1" customHeight="1">
      <c r="A845" s="50">
        <v>43543</v>
      </c>
      <c r="B845" s="3">
        <v>5291</v>
      </c>
      <c r="C845" s="4" t="str">
        <f>IFERROR(VLOOKUP(B845,المنتجات!$A:$B,2,0),"")</f>
        <v/>
      </c>
      <c r="D845" s="4" t="str">
        <f>IFERROR(VLOOKUP(B845,المنتجات!$A:$C,3,0),"")</f>
        <v/>
      </c>
      <c r="E845" s="5">
        <v>28</v>
      </c>
      <c r="F845" s="4">
        <f>IFERROR(VLOOKUP(E845,العاملين!$A$1:$C$80,2,0),"")</f>
        <v>0</v>
      </c>
      <c r="G845" s="4">
        <f>IFERROR(VLOOKUP(Table1[[#This Row],[كود العامل]],العاملين!$A:$C,3,FALSE),"")</f>
        <v>0</v>
      </c>
      <c r="H845" s="5">
        <v>62</v>
      </c>
      <c r="I845" s="6" t="str">
        <f>IFERROR(VLOOKUP(Table1[[#This Row],[كود الصنف]],المنتجات!$D:$E,2,0),"")</f>
        <v/>
      </c>
      <c r="J845" s="6" t="str">
        <f>IFERROR(VLOOKUP(H845,المنتجات!$D:$G,4,0),"")</f>
        <v/>
      </c>
      <c r="K845" s="7">
        <v>1300</v>
      </c>
      <c r="L845" s="7"/>
      <c r="M845" s="8" t="e">
        <f>IF(VLOOKUP(Table1[[#This Row],[كود الصنف]],المنتجات!$D:$K,8,0)=0,"",(VLOOKUP(Table1[[#This Row],[كود الصنف]],المنتجات!$D:$K,8,0)))</f>
        <v>#N/A</v>
      </c>
      <c r="N845" s="7">
        <f>IFERROR((Table1[[#This Row],[كمية الخامات بالكيلو]]/Table1[[#This Row],[وزن القطعة]])-Table1[[#This Row],[كمية الأنتاج بالقطعة]],0)</f>
        <v>0</v>
      </c>
      <c r="O845" s="9" t="s">
        <v>51</v>
      </c>
      <c r="P845" s="26">
        <f>IFERROR(VLOOKUP(Table1[[#This Row],[كود العامل]],العاملين!$A$1:$D$100,4,0),"")</f>
        <v>0</v>
      </c>
      <c r="Q845" s="5">
        <f>IF(Table1[[#This Row],[كود العامل]]&gt;0,60,"")</f>
        <v>60</v>
      </c>
      <c r="R845" s="10"/>
      <c r="S845" s="10"/>
      <c r="T845" s="10"/>
      <c r="U845" s="10"/>
      <c r="V845" s="10">
        <f t="shared" si="13"/>
        <v>60</v>
      </c>
      <c r="W845" s="10">
        <f>IFERROR(Table1[[#This Row],[اجمالى وقت التشغيل بالدقايق]]-Table1[[#This Row],[اجمالى وقت التوقف بالدقيقة]],"0")</f>
        <v>-60</v>
      </c>
      <c r="X845" s="11">
        <f>IFERROR((Table1[[#This Row],[كمية الأنتاج بالقطعة]]*Table1[[#This Row],[الزمن المعيارى لانتاج القطعة الواحدة بالدقيقة]])/W845,0%)</f>
        <v>0</v>
      </c>
      <c r="Y845" s="12"/>
      <c r="Z845" s="4"/>
      <c r="AA845" s="13">
        <f>IFERROR(Table1[[#This Row],[كمية الأنتاج بالقطعة]]/(Table1[[#This Row],[كمية الأنتاج بالقطعة]]+Z845+Y845),"")</f>
        <v>1</v>
      </c>
      <c r="AB845" s="4"/>
      <c r="AC845" s="51"/>
    </row>
    <row r="846" spans="1:29" ht="15.75" hidden="1" customHeight="1">
      <c r="A846" s="50">
        <v>43543</v>
      </c>
      <c r="B846" s="3">
        <v>5300</v>
      </c>
      <c r="C846" s="4" t="str">
        <f>IFERROR(VLOOKUP(B846,المنتجات!$A:$B,2,0),"")</f>
        <v/>
      </c>
      <c r="D846" s="4" t="str">
        <f>IFERROR(VLOOKUP(B846,المنتجات!$A:$C,3,0),"")</f>
        <v/>
      </c>
      <c r="E846" s="5">
        <v>32</v>
      </c>
      <c r="F846" s="4">
        <f>IFERROR(VLOOKUP(E846,العاملين!$A$1:$C$80,2,0),"")</f>
        <v>0</v>
      </c>
      <c r="G846" s="4">
        <f>IFERROR(VLOOKUP(Table1[[#This Row],[كود العامل]],العاملين!$A:$C,3,FALSE),"")</f>
        <v>0</v>
      </c>
      <c r="H846" s="5">
        <v>61</v>
      </c>
      <c r="I846" s="6" t="str">
        <f>IFERROR(VLOOKUP(Table1[[#This Row],[كود الصنف]],المنتجات!$D:$E,2,0),"")</f>
        <v/>
      </c>
      <c r="J846" s="6" t="str">
        <f>IFERROR(VLOOKUP(H846,المنتجات!$D:$G,4,0),"")</f>
        <v/>
      </c>
      <c r="K846" s="7">
        <v>2050</v>
      </c>
      <c r="L846" s="7"/>
      <c r="M846" s="8" t="e">
        <f>IF(VLOOKUP(Table1[[#This Row],[كود الصنف]],المنتجات!$D:$K,8,0)=0,"",(VLOOKUP(Table1[[#This Row],[كود الصنف]],المنتجات!$D:$K,8,0)))</f>
        <v>#N/A</v>
      </c>
      <c r="N846" s="7">
        <f>IFERROR((Table1[[#This Row],[كمية الخامات بالكيلو]]/Table1[[#This Row],[وزن القطعة]])-Table1[[#This Row],[كمية الأنتاج بالقطعة]],0)</f>
        <v>0</v>
      </c>
      <c r="O846" s="9" t="s">
        <v>51</v>
      </c>
      <c r="P846" s="26">
        <f>IFERROR(VLOOKUP(Table1[[#This Row],[كود العامل]],العاملين!$A$1:$D$100,4,0),"")</f>
        <v>0</v>
      </c>
      <c r="Q846" s="5">
        <f>IF(Table1[[#This Row],[كود العامل]]&gt;0,60,"")</f>
        <v>60</v>
      </c>
      <c r="R846" s="10"/>
      <c r="S846" s="10"/>
      <c r="T846" s="10"/>
      <c r="U846" s="10"/>
      <c r="V846" s="10">
        <f t="shared" si="13"/>
        <v>60</v>
      </c>
      <c r="W846" s="10">
        <f>IFERROR(Table1[[#This Row],[اجمالى وقت التشغيل بالدقايق]]-Table1[[#This Row],[اجمالى وقت التوقف بالدقيقة]],"0")</f>
        <v>-60</v>
      </c>
      <c r="X846" s="11">
        <f>IFERROR((Table1[[#This Row],[كمية الأنتاج بالقطعة]]*Table1[[#This Row],[الزمن المعيارى لانتاج القطعة الواحدة بالدقيقة]])/W846,0%)</f>
        <v>0</v>
      </c>
      <c r="Y846" s="12"/>
      <c r="Z846" s="4"/>
      <c r="AA846" s="13">
        <f>IFERROR(Table1[[#This Row],[كمية الأنتاج بالقطعة]]/(Table1[[#This Row],[كمية الأنتاج بالقطعة]]+Z846+Y846),"")</f>
        <v>1</v>
      </c>
      <c r="AB846" s="4"/>
      <c r="AC846" s="51"/>
    </row>
    <row r="847" spans="1:29" ht="15.75" hidden="1" customHeight="1">
      <c r="A847" s="50">
        <v>43543</v>
      </c>
      <c r="B847" s="3">
        <v>5301</v>
      </c>
      <c r="C847" s="4" t="str">
        <f>IFERROR(VLOOKUP(B847,المنتجات!$A:$B,2,0),"")</f>
        <v/>
      </c>
      <c r="D847" s="4" t="str">
        <f>IFERROR(VLOOKUP(B847,المنتجات!$A:$C,3,0),"")</f>
        <v/>
      </c>
      <c r="E847" s="5">
        <v>36</v>
      </c>
      <c r="F847" s="4">
        <f>IFERROR(VLOOKUP(E847,العاملين!$A$1:$C$80,2,0),"")</f>
        <v>0</v>
      </c>
      <c r="G847" s="4">
        <f>IFERROR(VLOOKUP(Table1[[#This Row],[كود العامل]],العاملين!$A:$C,3,FALSE),"")</f>
        <v>0</v>
      </c>
      <c r="H847" s="5">
        <v>61</v>
      </c>
      <c r="I847" s="6" t="str">
        <f>IFERROR(VLOOKUP(Table1[[#This Row],[كود الصنف]],المنتجات!$D:$E,2,0),"")</f>
        <v/>
      </c>
      <c r="J847" s="6" t="str">
        <f>IFERROR(VLOOKUP(H847,المنتجات!$D:$G,4,0),"")</f>
        <v/>
      </c>
      <c r="K847" s="7">
        <v>2050</v>
      </c>
      <c r="L847" s="7"/>
      <c r="M847" s="8" t="e">
        <f>IF(VLOOKUP(Table1[[#This Row],[كود الصنف]],المنتجات!$D:$K,8,0)=0,"",(VLOOKUP(Table1[[#This Row],[كود الصنف]],المنتجات!$D:$K,8,0)))</f>
        <v>#N/A</v>
      </c>
      <c r="N847" s="7">
        <f>IFERROR((Table1[[#This Row],[كمية الخامات بالكيلو]]/Table1[[#This Row],[وزن القطعة]])-Table1[[#This Row],[كمية الأنتاج بالقطعة]],0)</f>
        <v>0</v>
      </c>
      <c r="O847" s="9" t="s">
        <v>51</v>
      </c>
      <c r="P847" s="26">
        <f>IFERROR(VLOOKUP(Table1[[#This Row],[كود العامل]],العاملين!$A$1:$D$100,4,0),"")</f>
        <v>0</v>
      </c>
      <c r="Q847" s="5">
        <f>IF(Table1[[#This Row],[كود العامل]]&gt;0,60,"")</f>
        <v>60</v>
      </c>
      <c r="R847" s="10"/>
      <c r="S847" s="10"/>
      <c r="T847" s="10"/>
      <c r="U847" s="10"/>
      <c r="V847" s="10">
        <f t="shared" si="13"/>
        <v>60</v>
      </c>
      <c r="W847" s="10">
        <f>IFERROR(Table1[[#This Row],[اجمالى وقت التشغيل بالدقايق]]-Table1[[#This Row],[اجمالى وقت التوقف بالدقيقة]],"0")</f>
        <v>-60</v>
      </c>
      <c r="X847" s="11">
        <f>IFERROR((Table1[[#This Row],[كمية الأنتاج بالقطعة]]*Table1[[#This Row],[الزمن المعيارى لانتاج القطعة الواحدة بالدقيقة]])/W847,0%)</f>
        <v>0</v>
      </c>
      <c r="Y847" s="12"/>
      <c r="Z847" s="4"/>
      <c r="AA847" s="13">
        <f>IFERROR(Table1[[#This Row],[كمية الأنتاج بالقطعة]]/(Table1[[#This Row],[كمية الأنتاج بالقطعة]]+Z847+Y847),"")</f>
        <v>1</v>
      </c>
      <c r="AB847" s="4"/>
      <c r="AC847" s="51"/>
    </row>
    <row r="848" spans="1:29" ht="15.75" hidden="1" customHeight="1">
      <c r="A848" s="50">
        <v>43543</v>
      </c>
      <c r="B848" s="3">
        <v>5360</v>
      </c>
      <c r="C848" s="4" t="str">
        <f>IFERROR(VLOOKUP(B848,المنتجات!$A:$B,2,0),"")</f>
        <v/>
      </c>
      <c r="D848" s="4" t="str">
        <f>IFERROR(VLOOKUP(B848,المنتجات!$A:$C,3,0),"")</f>
        <v/>
      </c>
      <c r="E848" s="5">
        <v>51</v>
      </c>
      <c r="F848" s="4">
        <f>IFERROR(VLOOKUP(E848,العاملين!$A$1:$C$80,2,0),"")</f>
        <v>0</v>
      </c>
      <c r="G848" s="4">
        <f>IFERROR(VLOOKUP(Table1[[#This Row],[كود العامل]],العاملين!$A:$C,3,FALSE),"")</f>
        <v>0</v>
      </c>
      <c r="H848" s="5">
        <v>116</v>
      </c>
      <c r="I848" s="6" t="str">
        <f>IFERROR(VLOOKUP(Table1[[#This Row],[كود الصنف]],المنتجات!$D:$E,2,0),"")</f>
        <v/>
      </c>
      <c r="J848" s="6" t="str">
        <f>IFERROR(VLOOKUP(H848,المنتجات!$D:$G,4,0),"")</f>
        <v/>
      </c>
      <c r="K848" s="7">
        <v>2800</v>
      </c>
      <c r="L848" s="7"/>
      <c r="M848" s="8" t="e">
        <f>IF(VLOOKUP(Table1[[#This Row],[كود الصنف]],المنتجات!$D:$K,8,0)=0,"",(VLOOKUP(Table1[[#This Row],[كود الصنف]],المنتجات!$D:$K,8,0)))</f>
        <v>#N/A</v>
      </c>
      <c r="N848" s="7">
        <f>IFERROR((Table1[[#This Row],[كمية الخامات بالكيلو]]/Table1[[#This Row],[وزن القطعة]])-Table1[[#This Row],[كمية الأنتاج بالقطعة]],0)</f>
        <v>0</v>
      </c>
      <c r="O848" s="9" t="s">
        <v>51</v>
      </c>
      <c r="P848" s="3">
        <v>300</v>
      </c>
      <c r="Q848" s="5">
        <v>30</v>
      </c>
      <c r="R848" s="10">
        <v>20</v>
      </c>
      <c r="S848" s="10"/>
      <c r="T848" s="10"/>
      <c r="U848" s="10"/>
      <c r="V848" s="10">
        <f t="shared" si="13"/>
        <v>50</v>
      </c>
      <c r="W848" s="10">
        <f>IFERROR(Table1[[#This Row],[اجمالى وقت التشغيل بالدقايق]]-Table1[[#This Row],[اجمالى وقت التوقف بالدقيقة]],"0")</f>
        <v>250</v>
      </c>
      <c r="X848" s="11">
        <f>IFERROR((Table1[[#This Row],[كمية الأنتاج بالقطعة]]*Table1[[#This Row],[الزمن المعيارى لانتاج القطعة الواحدة بالدقيقة]])/W848,0%)</f>
        <v>0</v>
      </c>
      <c r="Y848" s="12"/>
      <c r="Z848" s="4"/>
      <c r="AA848" s="13">
        <f>IFERROR(Table1[[#This Row],[كمية الأنتاج بالقطعة]]/(Table1[[#This Row],[كمية الأنتاج بالقطعة]]+Z848+Y848),"")</f>
        <v>1</v>
      </c>
      <c r="AB848" s="4" t="s">
        <v>104</v>
      </c>
      <c r="AC848" s="51"/>
    </row>
    <row r="849" spans="1:29" ht="15.75" hidden="1" customHeight="1">
      <c r="A849" s="50">
        <v>43543</v>
      </c>
      <c r="B849" s="3">
        <v>5360</v>
      </c>
      <c r="C849" s="4" t="str">
        <f>IFERROR(VLOOKUP(B849,المنتجات!$A:$B,2,0),"")</f>
        <v/>
      </c>
      <c r="D849" s="4" t="str">
        <f>IFERROR(VLOOKUP(B849,المنتجات!$A:$C,3,0),"")</f>
        <v/>
      </c>
      <c r="E849" s="5">
        <v>2</v>
      </c>
      <c r="F849" s="4">
        <f>IFERROR(VLOOKUP(E849,العاملين!$A$1:$C$80,2,0),"")</f>
        <v>0</v>
      </c>
      <c r="G849" s="4">
        <f>IFERROR(VLOOKUP(Table1[[#This Row],[كود العامل]],العاملين!$A:$C,3,FALSE),"")</f>
        <v>0</v>
      </c>
      <c r="H849" s="5">
        <v>116</v>
      </c>
      <c r="I849" s="6" t="str">
        <f>IFERROR(VLOOKUP(Table1[[#This Row],[كود الصنف]],المنتجات!$D:$E,2,0),"")</f>
        <v/>
      </c>
      <c r="J849" s="6" t="str">
        <f>IFERROR(VLOOKUP(H849,المنتجات!$D:$G,4,0),"")</f>
        <v/>
      </c>
      <c r="K849" s="7">
        <v>2800</v>
      </c>
      <c r="L849" s="7"/>
      <c r="M849" s="8" t="e">
        <f>IF(VLOOKUP(Table1[[#This Row],[كود الصنف]],المنتجات!$D:$K,8,0)=0,"",(VLOOKUP(Table1[[#This Row],[كود الصنف]],المنتجات!$D:$K,8,0)))</f>
        <v>#N/A</v>
      </c>
      <c r="N849" s="7">
        <f>IFERROR((Table1[[#This Row],[كمية الخامات بالكيلو]]/Table1[[#This Row],[وزن القطعة]])-Table1[[#This Row],[كمية الأنتاج بالقطعة]],0)</f>
        <v>0</v>
      </c>
      <c r="O849" s="9" t="s">
        <v>51</v>
      </c>
      <c r="P849" s="3">
        <v>300</v>
      </c>
      <c r="Q849" s="5">
        <v>30</v>
      </c>
      <c r="R849" s="10">
        <v>20</v>
      </c>
      <c r="S849" s="10"/>
      <c r="T849" s="10"/>
      <c r="U849" s="10"/>
      <c r="V849" s="10">
        <f t="shared" si="13"/>
        <v>50</v>
      </c>
      <c r="W849" s="10">
        <f>IFERROR(Table1[[#This Row],[اجمالى وقت التشغيل بالدقايق]]-Table1[[#This Row],[اجمالى وقت التوقف بالدقيقة]],"0")</f>
        <v>250</v>
      </c>
      <c r="X849" s="11">
        <f>IFERROR((Table1[[#This Row],[كمية الأنتاج بالقطعة]]*Table1[[#This Row],[الزمن المعيارى لانتاج القطعة الواحدة بالدقيقة]])/W849,0%)</f>
        <v>0</v>
      </c>
      <c r="Y849" s="12"/>
      <c r="Z849" s="4"/>
      <c r="AA849" s="13">
        <f>IFERROR(Table1[[#This Row],[كمية الأنتاج بالقطعة]]/(Table1[[#This Row],[كمية الأنتاج بالقطعة]]+Z849+Y849),"")</f>
        <v>1</v>
      </c>
      <c r="AB849" s="4" t="s">
        <v>104</v>
      </c>
      <c r="AC849" s="51"/>
    </row>
    <row r="850" spans="1:29" ht="15.75" hidden="1" customHeight="1">
      <c r="A850" s="50">
        <v>43543</v>
      </c>
      <c r="B850" s="3">
        <v>5360</v>
      </c>
      <c r="C850" s="4" t="str">
        <f>IFERROR(VLOOKUP(B850,المنتجات!$A:$B,2,0),"")</f>
        <v/>
      </c>
      <c r="D850" s="4" t="str">
        <f>IFERROR(VLOOKUP(B850,المنتجات!$A:$C,3,0),"")</f>
        <v/>
      </c>
      <c r="E850" s="5">
        <v>4</v>
      </c>
      <c r="F850" s="4">
        <f>IFERROR(VLOOKUP(E850,العاملين!$A$1:$C$80,2,0),"")</f>
        <v>0</v>
      </c>
      <c r="G850" s="4">
        <f>IFERROR(VLOOKUP(Table1[[#This Row],[كود العامل]],العاملين!$A:$C,3,FALSE),"")</f>
        <v>0</v>
      </c>
      <c r="H850" s="5">
        <v>116</v>
      </c>
      <c r="I850" s="6" t="str">
        <f>IFERROR(VLOOKUP(Table1[[#This Row],[كود الصنف]],المنتجات!$D:$E,2,0),"")</f>
        <v/>
      </c>
      <c r="J850" s="6" t="str">
        <f>IFERROR(VLOOKUP(H850,المنتجات!$D:$G,4,0),"")</f>
        <v/>
      </c>
      <c r="K850" s="7">
        <v>2800</v>
      </c>
      <c r="L850" s="7"/>
      <c r="M850" s="8" t="e">
        <f>IF(VLOOKUP(Table1[[#This Row],[كود الصنف]],المنتجات!$D:$K,8,0)=0,"",(VLOOKUP(Table1[[#This Row],[كود الصنف]],المنتجات!$D:$K,8,0)))</f>
        <v>#N/A</v>
      </c>
      <c r="N850" s="7">
        <f>IFERROR((Table1[[#This Row],[كمية الخامات بالكيلو]]/Table1[[#This Row],[وزن القطعة]])-Table1[[#This Row],[كمية الأنتاج بالقطعة]],0)</f>
        <v>0</v>
      </c>
      <c r="O850" s="9" t="s">
        <v>51</v>
      </c>
      <c r="P850" s="3">
        <v>300</v>
      </c>
      <c r="Q850" s="5">
        <v>30</v>
      </c>
      <c r="R850" s="10">
        <v>20</v>
      </c>
      <c r="S850" s="10"/>
      <c r="T850" s="10"/>
      <c r="U850" s="10"/>
      <c r="V850" s="10">
        <f t="shared" si="13"/>
        <v>50</v>
      </c>
      <c r="W850" s="10">
        <f>IFERROR(Table1[[#This Row],[اجمالى وقت التشغيل بالدقايق]]-Table1[[#This Row],[اجمالى وقت التوقف بالدقيقة]],"0")</f>
        <v>250</v>
      </c>
      <c r="X850" s="11">
        <f>IFERROR((Table1[[#This Row],[كمية الأنتاج بالقطعة]]*Table1[[#This Row],[الزمن المعيارى لانتاج القطعة الواحدة بالدقيقة]])/W850,0%)</f>
        <v>0</v>
      </c>
      <c r="Y850" s="12"/>
      <c r="Z850" s="4"/>
      <c r="AA850" s="13">
        <f>IFERROR(Table1[[#This Row],[كمية الأنتاج بالقطعة]]/(Table1[[#This Row],[كمية الأنتاج بالقطعة]]+Z850+Y850),"")</f>
        <v>1</v>
      </c>
      <c r="AB850" s="4" t="s">
        <v>104</v>
      </c>
      <c r="AC850" s="51"/>
    </row>
    <row r="851" spans="1:29" ht="15.75" hidden="1" customHeight="1">
      <c r="A851" s="50">
        <v>43543</v>
      </c>
      <c r="B851" s="3">
        <v>5360</v>
      </c>
      <c r="C851" s="4" t="str">
        <f>IFERROR(VLOOKUP(B851,المنتجات!$A:$B,2,0),"")</f>
        <v/>
      </c>
      <c r="D851" s="4" t="str">
        <f>IFERROR(VLOOKUP(B851,المنتجات!$A:$C,3,0),"")</f>
        <v/>
      </c>
      <c r="E851" s="5">
        <v>2</v>
      </c>
      <c r="F851" s="4">
        <f>IFERROR(VLOOKUP(E851,العاملين!$A$1:$C$80,2,0),"")</f>
        <v>0</v>
      </c>
      <c r="G851" s="4">
        <f>IFERROR(VLOOKUP(Table1[[#This Row],[كود العامل]],العاملين!$A:$C,3,FALSE),"")</f>
        <v>0</v>
      </c>
      <c r="H851" s="5">
        <v>80</v>
      </c>
      <c r="I851" s="6" t="str">
        <f>IFERROR(VLOOKUP(Table1[[#This Row],[كود الصنف]],المنتجات!$D:$E,2,0),"")</f>
        <v/>
      </c>
      <c r="J851" s="6" t="str">
        <f>IFERROR(VLOOKUP(H851,المنتجات!$D:$G,4,0),"")</f>
        <v/>
      </c>
      <c r="K851" s="7">
        <v>3000</v>
      </c>
      <c r="L851" s="7"/>
      <c r="M851" s="8" t="e">
        <f>IF(VLOOKUP(Table1[[#This Row],[كود الصنف]],المنتجات!$D:$K,8,0)=0,"",(VLOOKUP(Table1[[#This Row],[كود الصنف]],المنتجات!$D:$K,8,0)))</f>
        <v>#N/A</v>
      </c>
      <c r="N851" s="7">
        <f>IFERROR((Table1[[#This Row],[كمية الخامات بالكيلو]]/Table1[[#This Row],[وزن القطعة]])-Table1[[#This Row],[كمية الأنتاج بالقطعة]],0)</f>
        <v>0</v>
      </c>
      <c r="O851" s="9" t="s">
        <v>51</v>
      </c>
      <c r="P851" s="3">
        <v>300</v>
      </c>
      <c r="Q851" s="5">
        <v>30</v>
      </c>
      <c r="R851" s="10"/>
      <c r="S851" s="10">
        <v>10</v>
      </c>
      <c r="T851" s="10">
        <v>5</v>
      </c>
      <c r="U851" s="10"/>
      <c r="V851" s="10">
        <f t="shared" si="13"/>
        <v>45</v>
      </c>
      <c r="W851" s="10">
        <f>IFERROR(Table1[[#This Row],[اجمالى وقت التشغيل بالدقايق]]-Table1[[#This Row],[اجمالى وقت التوقف بالدقيقة]],"0")</f>
        <v>255</v>
      </c>
      <c r="X851" s="11">
        <f>IFERROR((Table1[[#This Row],[كمية الأنتاج بالقطعة]]*Table1[[#This Row],[الزمن المعيارى لانتاج القطعة الواحدة بالدقيقة]])/W851,0%)</f>
        <v>0</v>
      </c>
      <c r="Y851" s="12"/>
      <c r="Z851" s="4"/>
      <c r="AA851" s="13">
        <f>IFERROR(Table1[[#This Row],[كمية الأنتاج بالقطعة]]/(Table1[[#This Row],[كمية الأنتاج بالقطعة]]+Z851+Y851),"")</f>
        <v>1</v>
      </c>
      <c r="AB851" s="4"/>
      <c r="AC851" s="51"/>
    </row>
    <row r="852" spans="1:29" ht="15.75" hidden="1" customHeight="1">
      <c r="A852" s="50">
        <v>43543</v>
      </c>
      <c r="B852" s="3">
        <v>5360</v>
      </c>
      <c r="C852" s="4" t="str">
        <f>IFERROR(VLOOKUP(B852,المنتجات!$A:$B,2,0),"")</f>
        <v/>
      </c>
      <c r="D852" s="4" t="str">
        <f>IFERROR(VLOOKUP(B852,المنتجات!$A:$C,3,0),"")</f>
        <v/>
      </c>
      <c r="E852" s="5">
        <v>4</v>
      </c>
      <c r="F852" s="4">
        <f>IFERROR(VLOOKUP(E852,العاملين!$A$1:$C$80,2,0),"")</f>
        <v>0</v>
      </c>
      <c r="G852" s="4">
        <f>IFERROR(VLOOKUP(Table1[[#This Row],[كود العامل]],العاملين!$A:$C,3,FALSE),"")</f>
        <v>0</v>
      </c>
      <c r="H852" s="5">
        <v>80</v>
      </c>
      <c r="I852" s="6" t="str">
        <f>IFERROR(VLOOKUP(Table1[[#This Row],[كود الصنف]],المنتجات!$D:$E,2,0),"")</f>
        <v/>
      </c>
      <c r="J852" s="6" t="str">
        <f>IFERROR(VLOOKUP(H852,المنتجات!$D:$G,4,0),"")</f>
        <v/>
      </c>
      <c r="K852" s="7">
        <v>3000</v>
      </c>
      <c r="L852" s="7"/>
      <c r="M852" s="8" t="e">
        <f>IF(VLOOKUP(Table1[[#This Row],[كود الصنف]],المنتجات!$D:$K,8,0)=0,"",(VLOOKUP(Table1[[#This Row],[كود الصنف]],المنتجات!$D:$K,8,0)))</f>
        <v>#N/A</v>
      </c>
      <c r="N852" s="7">
        <f>IFERROR((Table1[[#This Row],[كمية الخامات بالكيلو]]/Table1[[#This Row],[وزن القطعة]])-Table1[[#This Row],[كمية الأنتاج بالقطعة]],0)</f>
        <v>0</v>
      </c>
      <c r="O852" s="9" t="s">
        <v>51</v>
      </c>
      <c r="P852" s="3">
        <v>300</v>
      </c>
      <c r="Q852" s="5">
        <v>30</v>
      </c>
      <c r="R852" s="10"/>
      <c r="S852" s="10">
        <v>10</v>
      </c>
      <c r="T852" s="10">
        <v>5</v>
      </c>
      <c r="U852" s="10"/>
      <c r="V852" s="10">
        <f t="shared" si="13"/>
        <v>45</v>
      </c>
      <c r="W852" s="10">
        <f>IFERROR(Table1[[#This Row],[اجمالى وقت التشغيل بالدقايق]]-Table1[[#This Row],[اجمالى وقت التوقف بالدقيقة]],"0")</f>
        <v>255</v>
      </c>
      <c r="X852" s="11">
        <f>IFERROR((Table1[[#This Row],[كمية الأنتاج بالقطعة]]*Table1[[#This Row],[الزمن المعيارى لانتاج القطعة الواحدة بالدقيقة]])/W852,0%)</f>
        <v>0</v>
      </c>
      <c r="Y852" s="12"/>
      <c r="Z852" s="4"/>
      <c r="AA852" s="13">
        <f>IFERROR(Table1[[#This Row],[كمية الأنتاج بالقطعة]]/(Table1[[#This Row],[كمية الأنتاج بالقطعة]]+Z852+Y852),"")</f>
        <v>1</v>
      </c>
      <c r="AB852" s="4"/>
      <c r="AC852" s="51"/>
    </row>
    <row r="853" spans="1:29" ht="15.75" hidden="1" customHeight="1">
      <c r="A853" s="50">
        <v>43543</v>
      </c>
      <c r="B853" s="3">
        <v>5360</v>
      </c>
      <c r="C853" s="4" t="str">
        <f>IFERROR(VLOOKUP(B853,المنتجات!$A:$B,2,0),"")</f>
        <v/>
      </c>
      <c r="D853" s="4" t="str">
        <f>IFERROR(VLOOKUP(B853,المنتجات!$A:$C,3,0),"")</f>
        <v/>
      </c>
      <c r="E853" s="5">
        <v>51</v>
      </c>
      <c r="F853" s="4">
        <f>IFERROR(VLOOKUP(E853,العاملين!$A$1:$C$80,2,0),"")</f>
        <v>0</v>
      </c>
      <c r="G853" s="4">
        <f>IFERROR(VLOOKUP(Table1[[#This Row],[كود العامل]],العاملين!$A:$C,3,FALSE),"")</f>
        <v>0</v>
      </c>
      <c r="H853" s="5">
        <v>80</v>
      </c>
      <c r="I853" s="6" t="str">
        <f>IFERROR(VLOOKUP(Table1[[#This Row],[كود الصنف]],المنتجات!$D:$E,2,0),"")</f>
        <v/>
      </c>
      <c r="J853" s="6" t="str">
        <f>IFERROR(VLOOKUP(H853,المنتجات!$D:$G,4,0),"")</f>
        <v/>
      </c>
      <c r="K853" s="7">
        <v>3000</v>
      </c>
      <c r="L853" s="7"/>
      <c r="M853" s="8" t="e">
        <f>IF(VLOOKUP(Table1[[#This Row],[كود الصنف]],المنتجات!$D:$K,8,0)=0,"",(VLOOKUP(Table1[[#This Row],[كود الصنف]],المنتجات!$D:$K,8,0)))</f>
        <v>#N/A</v>
      </c>
      <c r="N853" s="7">
        <f>IFERROR((Table1[[#This Row],[كمية الخامات بالكيلو]]/Table1[[#This Row],[وزن القطعة]])-Table1[[#This Row],[كمية الأنتاج بالقطعة]],0)</f>
        <v>0</v>
      </c>
      <c r="O853" s="9" t="s">
        <v>51</v>
      </c>
      <c r="P853" s="3">
        <v>300</v>
      </c>
      <c r="Q853" s="5">
        <v>30</v>
      </c>
      <c r="R853" s="10"/>
      <c r="S853" s="10">
        <v>10</v>
      </c>
      <c r="T853" s="10">
        <v>5</v>
      </c>
      <c r="U853" s="10"/>
      <c r="V853" s="10">
        <f t="shared" si="13"/>
        <v>45</v>
      </c>
      <c r="W853" s="10">
        <f>IFERROR(Table1[[#This Row],[اجمالى وقت التشغيل بالدقايق]]-Table1[[#This Row],[اجمالى وقت التوقف بالدقيقة]],"0")</f>
        <v>255</v>
      </c>
      <c r="X853" s="11">
        <f>IFERROR((Table1[[#This Row],[كمية الأنتاج بالقطعة]]*Table1[[#This Row],[الزمن المعيارى لانتاج القطعة الواحدة بالدقيقة]])/W853,0%)</f>
        <v>0</v>
      </c>
      <c r="Y853" s="12"/>
      <c r="Z853" s="4"/>
      <c r="AA853" s="13">
        <f>IFERROR(Table1[[#This Row],[كمية الأنتاج بالقطعة]]/(Table1[[#This Row],[كمية الأنتاج بالقطعة]]+Z853+Y853),"")</f>
        <v>1</v>
      </c>
      <c r="AB853" s="4"/>
      <c r="AC853" s="51"/>
    </row>
    <row r="854" spans="1:29" ht="15.75" hidden="1" customHeight="1">
      <c r="A854" s="50">
        <v>43543</v>
      </c>
      <c r="B854" s="3">
        <v>5361</v>
      </c>
      <c r="C854" s="4" t="str">
        <f>IFERROR(VLOOKUP(B854,المنتجات!$A:$B,2,0),"")</f>
        <v/>
      </c>
      <c r="D854" s="4" t="str">
        <f>IFERROR(VLOOKUP(B854,المنتجات!$A:$C,3,0),"")</f>
        <v/>
      </c>
      <c r="E854" s="5">
        <v>3</v>
      </c>
      <c r="F854" s="4">
        <f>IFERROR(VLOOKUP(E854,العاملين!$A$1:$C$80,2,0),"")</f>
        <v>0</v>
      </c>
      <c r="G854" s="4">
        <f>IFERROR(VLOOKUP(Table1[[#This Row],[كود العامل]],العاملين!$A:$C,3,FALSE),"")</f>
        <v>0</v>
      </c>
      <c r="H854" s="5">
        <v>95</v>
      </c>
      <c r="I854" s="6" t="str">
        <f>IFERROR(VLOOKUP(Table1[[#This Row],[كود الصنف]],المنتجات!$D:$E,2,0),"")</f>
        <v/>
      </c>
      <c r="J854" s="6" t="str">
        <f>IFERROR(VLOOKUP(H854,المنتجات!$D:$G,4,0),"")</f>
        <v/>
      </c>
      <c r="K854" s="7">
        <v>6150</v>
      </c>
      <c r="L854" s="7"/>
      <c r="M854" s="8" t="e">
        <f>IF(VLOOKUP(Table1[[#This Row],[كود الصنف]],المنتجات!$D:$K,8,0)=0,"",(VLOOKUP(Table1[[#This Row],[كود الصنف]],المنتجات!$D:$K,8,0)))</f>
        <v>#N/A</v>
      </c>
      <c r="N854" s="7">
        <f>IFERROR((Table1[[#This Row],[كمية الخامات بالكيلو]]/Table1[[#This Row],[وزن القطعة]])-Table1[[#This Row],[كمية الأنتاج بالقطعة]],0)</f>
        <v>0</v>
      </c>
      <c r="O854" s="9" t="s">
        <v>51</v>
      </c>
      <c r="P854" s="26">
        <f>IFERROR(VLOOKUP(Table1[[#This Row],[كود العامل]],العاملين!$A$1:$D$100,4,0),"")</f>
        <v>0</v>
      </c>
      <c r="Q854" s="5">
        <f>IF(Table1[[#This Row],[كود العامل]]&gt;0,60,"")</f>
        <v>60</v>
      </c>
      <c r="R854" s="10"/>
      <c r="S854" s="10"/>
      <c r="T854" s="10"/>
      <c r="U854" s="10"/>
      <c r="V854" s="10">
        <f t="shared" si="13"/>
        <v>60</v>
      </c>
      <c r="W854" s="10">
        <f>IFERROR(Table1[[#This Row],[اجمالى وقت التشغيل بالدقايق]]-Table1[[#This Row],[اجمالى وقت التوقف بالدقيقة]],"0")</f>
        <v>-60</v>
      </c>
      <c r="X854" s="11">
        <f>IFERROR((Table1[[#This Row],[كمية الأنتاج بالقطعة]]*Table1[[#This Row],[الزمن المعيارى لانتاج القطعة الواحدة بالدقيقة]])/W854,0%)</f>
        <v>0</v>
      </c>
      <c r="Y854" s="12"/>
      <c r="Z854" s="4"/>
      <c r="AA854" s="13">
        <f>IFERROR(Table1[[#This Row],[كمية الأنتاج بالقطعة]]/(Table1[[#This Row],[كمية الأنتاج بالقطعة]]+Z854+Y854),"")</f>
        <v>1</v>
      </c>
      <c r="AB854" s="4"/>
      <c r="AC854" s="51"/>
    </row>
    <row r="855" spans="1:29" ht="15.75" hidden="1" customHeight="1">
      <c r="A855" s="50">
        <v>43543</v>
      </c>
      <c r="B855" s="3">
        <v>5361</v>
      </c>
      <c r="C855" s="4" t="str">
        <f>IFERROR(VLOOKUP(B855,المنتجات!$A:$B,2,0),"")</f>
        <v/>
      </c>
      <c r="D855" s="4" t="str">
        <f>IFERROR(VLOOKUP(B855,المنتجات!$A:$C,3,0),"")</f>
        <v/>
      </c>
      <c r="E855" s="5">
        <v>48</v>
      </c>
      <c r="F855" s="4">
        <f>IFERROR(VLOOKUP(E855,العاملين!$A$1:$C$80,2,0),"")</f>
        <v>0</v>
      </c>
      <c r="G855" s="4">
        <f>IFERROR(VLOOKUP(Table1[[#This Row],[كود العامل]],العاملين!$A:$C,3,FALSE),"")</f>
        <v>0</v>
      </c>
      <c r="H855" s="5">
        <v>95</v>
      </c>
      <c r="I855" s="6" t="str">
        <f>IFERROR(VLOOKUP(Table1[[#This Row],[كود الصنف]],المنتجات!$D:$E,2,0),"")</f>
        <v/>
      </c>
      <c r="J855" s="6" t="str">
        <f>IFERROR(VLOOKUP(H855,المنتجات!$D:$G,4,0),"")</f>
        <v/>
      </c>
      <c r="K855" s="7">
        <v>6150</v>
      </c>
      <c r="L855" s="7"/>
      <c r="M855" s="8" t="e">
        <f>IF(VLOOKUP(Table1[[#This Row],[كود الصنف]],المنتجات!$D:$K,8,0)=0,"",(VLOOKUP(Table1[[#This Row],[كود الصنف]],المنتجات!$D:$K,8,0)))</f>
        <v>#N/A</v>
      </c>
      <c r="N855" s="7">
        <f>IFERROR((Table1[[#This Row],[كمية الخامات بالكيلو]]/Table1[[#This Row],[وزن القطعة]])-Table1[[#This Row],[كمية الأنتاج بالقطعة]],0)</f>
        <v>0</v>
      </c>
      <c r="O855" s="9" t="s">
        <v>51</v>
      </c>
      <c r="P855" s="26">
        <f>IFERROR(VLOOKUP(Table1[[#This Row],[كود العامل]],العاملين!$A$1:$D$100,4,0),"")</f>
        <v>0</v>
      </c>
      <c r="Q855" s="5">
        <f>IF(Table1[[#This Row],[كود العامل]]&gt;0,60,"")</f>
        <v>60</v>
      </c>
      <c r="R855" s="10"/>
      <c r="S855" s="10"/>
      <c r="T855" s="10"/>
      <c r="U855" s="10"/>
      <c r="V855" s="10">
        <f t="shared" si="13"/>
        <v>60</v>
      </c>
      <c r="W855" s="10">
        <f>IFERROR(Table1[[#This Row],[اجمالى وقت التشغيل بالدقايق]]-Table1[[#This Row],[اجمالى وقت التوقف بالدقيقة]],"0")</f>
        <v>-60</v>
      </c>
      <c r="X855" s="11">
        <f>IFERROR((Table1[[#This Row],[كمية الأنتاج بالقطعة]]*Table1[[#This Row],[الزمن المعيارى لانتاج القطعة الواحدة بالدقيقة]])/W855,0%)</f>
        <v>0</v>
      </c>
      <c r="Y855" s="12"/>
      <c r="Z855" s="4"/>
      <c r="AA855" s="13">
        <f>IFERROR(Table1[[#This Row],[كمية الأنتاج بالقطعة]]/(Table1[[#This Row],[كمية الأنتاج بالقطعة]]+Z855+Y855),"")</f>
        <v>1</v>
      </c>
      <c r="AB855" s="4"/>
      <c r="AC855" s="51"/>
    </row>
    <row r="856" spans="1:29" ht="15.75" hidden="1" customHeight="1">
      <c r="A856" s="50">
        <v>43543</v>
      </c>
      <c r="B856" s="3">
        <v>5361</v>
      </c>
      <c r="C856" s="4" t="str">
        <f>IFERROR(VLOOKUP(B856,المنتجات!$A:$B,2,0),"")</f>
        <v/>
      </c>
      <c r="D856" s="4" t="str">
        <f>IFERROR(VLOOKUP(B856,المنتجات!$A:$C,3,0),"")</f>
        <v/>
      </c>
      <c r="E856" s="5">
        <v>7</v>
      </c>
      <c r="F856" s="4">
        <f>IFERROR(VLOOKUP(E856,العاملين!$A$1:$C$80,2,0),"")</f>
        <v>0</v>
      </c>
      <c r="G856" s="4">
        <f>IFERROR(VLOOKUP(Table1[[#This Row],[كود العامل]],العاملين!$A:$C,3,FALSE),"")</f>
        <v>0</v>
      </c>
      <c r="H856" s="5">
        <v>95</v>
      </c>
      <c r="I856" s="6" t="str">
        <f>IFERROR(VLOOKUP(Table1[[#This Row],[كود الصنف]],المنتجات!$D:$E,2,0),"")</f>
        <v/>
      </c>
      <c r="J856" s="6" t="str">
        <f>IFERROR(VLOOKUP(H856,المنتجات!$D:$G,4,0),"")</f>
        <v/>
      </c>
      <c r="K856" s="7">
        <v>6150</v>
      </c>
      <c r="L856" s="7"/>
      <c r="M856" s="8" t="e">
        <f>IF(VLOOKUP(Table1[[#This Row],[كود الصنف]],المنتجات!$D:$K,8,0)=0,"",(VLOOKUP(Table1[[#This Row],[كود الصنف]],المنتجات!$D:$K,8,0)))</f>
        <v>#N/A</v>
      </c>
      <c r="N856" s="7">
        <f>IFERROR((Table1[[#This Row],[كمية الخامات بالكيلو]]/Table1[[#This Row],[وزن القطعة]])-Table1[[#This Row],[كمية الأنتاج بالقطعة]],0)</f>
        <v>0</v>
      </c>
      <c r="O856" s="9" t="s">
        <v>51</v>
      </c>
      <c r="P856" s="26">
        <f>IFERROR(VLOOKUP(Table1[[#This Row],[كود العامل]],العاملين!$A$1:$D$100,4,0),"")</f>
        <v>0</v>
      </c>
      <c r="Q856" s="5">
        <f>IF(Table1[[#This Row],[كود العامل]]&gt;0,60,"")</f>
        <v>60</v>
      </c>
      <c r="R856" s="10"/>
      <c r="S856" s="10"/>
      <c r="T856" s="10"/>
      <c r="U856" s="10"/>
      <c r="V856" s="10">
        <f t="shared" si="13"/>
        <v>60</v>
      </c>
      <c r="W856" s="10">
        <f>IFERROR(Table1[[#This Row],[اجمالى وقت التشغيل بالدقايق]]-Table1[[#This Row],[اجمالى وقت التوقف بالدقيقة]],"0")</f>
        <v>-60</v>
      </c>
      <c r="X856" s="11">
        <f>IFERROR((Table1[[#This Row],[كمية الأنتاج بالقطعة]]*Table1[[#This Row],[الزمن المعيارى لانتاج القطعة الواحدة بالدقيقة]])/W856,0%)</f>
        <v>0</v>
      </c>
      <c r="Y856" s="12"/>
      <c r="Z856" s="4"/>
      <c r="AA856" s="13">
        <f>IFERROR(Table1[[#This Row],[كمية الأنتاج بالقطعة]]/(Table1[[#This Row],[كمية الأنتاج بالقطعة]]+Z856+Y856),"")</f>
        <v>1</v>
      </c>
      <c r="AB856" s="4"/>
      <c r="AC856" s="51"/>
    </row>
    <row r="857" spans="1:29" ht="15.75" hidden="1" customHeight="1">
      <c r="A857" s="50">
        <v>43543</v>
      </c>
      <c r="B857" s="3">
        <v>5380</v>
      </c>
      <c r="C857" s="4" t="str">
        <f>IFERROR(VLOOKUP(B857,المنتجات!$A:$B,2,0),"")</f>
        <v/>
      </c>
      <c r="D857" s="4" t="str">
        <f>IFERROR(VLOOKUP(B857,المنتجات!$A:$C,3,0),"")</f>
        <v/>
      </c>
      <c r="E857" s="5">
        <v>27</v>
      </c>
      <c r="F857" s="4">
        <f>IFERROR(VLOOKUP(E857,العاملين!$A$1:$C$80,2,0),"")</f>
        <v>0</v>
      </c>
      <c r="G857" s="4">
        <f>IFERROR(VLOOKUP(Table1[[#This Row],[كود العامل]],العاملين!$A:$C,3,FALSE),"")</f>
        <v>0</v>
      </c>
      <c r="H857" s="5">
        <v>106</v>
      </c>
      <c r="I857" s="6" t="str">
        <f>IFERROR(VLOOKUP(Table1[[#This Row],[كود الصنف]],المنتجات!$D:$E,2,0),"")</f>
        <v/>
      </c>
      <c r="J857" s="6" t="str">
        <f>IFERROR(VLOOKUP(H857,المنتجات!$D:$G,4,0),"")</f>
        <v/>
      </c>
      <c r="K857" s="7">
        <v>7000</v>
      </c>
      <c r="L857" s="7"/>
      <c r="M857" s="8" t="e">
        <f>IF(VLOOKUP(Table1[[#This Row],[كود الصنف]],المنتجات!$D:$K,8,0)=0,"",(VLOOKUP(Table1[[#This Row],[كود الصنف]],المنتجات!$D:$K,8,0)))</f>
        <v>#N/A</v>
      </c>
      <c r="N857" s="7">
        <f>IFERROR((Table1[[#This Row],[كمية الخامات بالكيلو]]/Table1[[#This Row],[وزن القطعة]])-Table1[[#This Row],[كمية الأنتاج بالقطعة]],0)</f>
        <v>0</v>
      </c>
      <c r="O857" s="9" t="s">
        <v>51</v>
      </c>
      <c r="P857" s="26">
        <f>IFERROR(VLOOKUP(Table1[[#This Row],[كود العامل]],العاملين!$A$1:$D$100,4,0),"")</f>
        <v>0</v>
      </c>
      <c r="Q857" s="5">
        <f>IF(Table1[[#This Row],[كود العامل]]&gt;0,60,"")</f>
        <v>60</v>
      </c>
      <c r="R857" s="10"/>
      <c r="S857" s="10">
        <v>180</v>
      </c>
      <c r="T857" s="10">
        <v>15</v>
      </c>
      <c r="U857" s="10"/>
      <c r="V857" s="10">
        <f t="shared" si="13"/>
        <v>255</v>
      </c>
      <c r="W857" s="10">
        <f>IFERROR(Table1[[#This Row],[اجمالى وقت التشغيل بالدقايق]]-Table1[[#This Row],[اجمالى وقت التوقف بالدقيقة]],"0")</f>
        <v>-255</v>
      </c>
      <c r="X857" s="11">
        <f>IFERROR((Table1[[#This Row],[كمية الأنتاج بالقطعة]]*Table1[[#This Row],[الزمن المعيارى لانتاج القطعة الواحدة بالدقيقة]])/W857,0%)</f>
        <v>0</v>
      </c>
      <c r="Y857" s="12"/>
      <c r="Z857" s="4"/>
      <c r="AA857" s="13">
        <f>IFERROR(Table1[[#This Row],[كمية الأنتاج بالقطعة]]/(Table1[[#This Row],[كمية الأنتاج بالقطعة]]+Z857+Y857),"")</f>
        <v>1</v>
      </c>
      <c r="AB857" s="4" t="s">
        <v>109</v>
      </c>
      <c r="AC857" s="51"/>
    </row>
    <row r="858" spans="1:29" ht="15.75" hidden="1" customHeight="1">
      <c r="A858" s="50">
        <v>43543</v>
      </c>
      <c r="B858" s="3"/>
      <c r="C858" s="4" t="str">
        <f>IFERROR(VLOOKUP(B858,المنتجات!$A:$B,2,0),"")</f>
        <v/>
      </c>
      <c r="D858" s="4" t="str">
        <f>IFERROR(VLOOKUP(B858,المنتجات!$A:$C,3,0),"")</f>
        <v/>
      </c>
      <c r="E858" s="5">
        <v>42</v>
      </c>
      <c r="F858" s="4">
        <f>IFERROR(VLOOKUP(Table1[[#This Row],[كود العامل]],العاملين!A:C,2,0),"")</f>
        <v>0</v>
      </c>
      <c r="G858" s="16">
        <f>IFERROR(VLOOKUP(Table1[[#This Row],[كود العامل]],العاملين!$A$1:$C$100,3,FALSE),"")</f>
        <v>0</v>
      </c>
      <c r="H858" s="5">
        <v>132</v>
      </c>
      <c r="I858" s="6" t="s">
        <v>124</v>
      </c>
      <c r="J858" s="6" t="str">
        <f>IFERROR(VLOOKUP(H858,المنتجات!$D:$G,4,0),"")</f>
        <v/>
      </c>
      <c r="K858" s="7">
        <v>3000</v>
      </c>
      <c r="L858" s="7"/>
      <c r="M858" s="8" t="e">
        <f>IF(VLOOKUP(Table1[[#This Row],[كود الصنف]],المنتجات!$D:$K,8,0)=0,"",(VLOOKUP(Table1[[#This Row],[كود الصنف]],المنتجات!$D:$K,8,0)))</f>
        <v>#N/A</v>
      </c>
      <c r="N858" s="7">
        <f>IFERROR((Table1[[#This Row],[كمية الخامات بالكيلو]]/Table1[[#This Row],[وزن القطعة]])-Table1[[#This Row],[كمية الأنتاج بالقطعة]],0)</f>
        <v>0</v>
      </c>
      <c r="O858" s="9" t="s">
        <v>51</v>
      </c>
      <c r="P858" s="26">
        <f>IFERROR(VLOOKUP(Table1[[#This Row],[كود العامل]],العاملين!$A$1:$D$100,4,0),"")</f>
        <v>0</v>
      </c>
      <c r="Q858" s="5">
        <f>IF(Table1[[#This Row],[كود العامل]]&gt;0,60,"")</f>
        <v>60</v>
      </c>
      <c r="R858" s="10"/>
      <c r="S858" s="10"/>
      <c r="T858" s="10"/>
      <c r="U858" s="10"/>
      <c r="V858" s="10">
        <f t="shared" si="13"/>
        <v>60</v>
      </c>
      <c r="W858" s="10">
        <f>IFERROR(Table1[[#This Row],[اجمالى وقت التشغيل بالدقايق]]-Table1[[#This Row],[اجمالى وقت التوقف بالدقيقة]],"0")</f>
        <v>-60</v>
      </c>
      <c r="X858" s="11">
        <f>IFERROR((Table1[[#This Row],[كمية الأنتاج بالقطعة]]*Table1[[#This Row],[الزمن المعيارى لانتاج القطعة الواحدة بالدقيقة]])/W858,0%)</f>
        <v>0</v>
      </c>
      <c r="Y858" s="12"/>
      <c r="Z858" s="4"/>
      <c r="AA858" s="13">
        <f>IFERROR(Table1[[#This Row],[كمية الأنتاج بالقطعة]]/(Table1[[#This Row],[كمية الأنتاج بالقطعة]]+Z858+Y858),"")</f>
        <v>1</v>
      </c>
      <c r="AB858" s="4"/>
      <c r="AC858" s="51"/>
    </row>
    <row r="859" spans="1:29" ht="15.75" hidden="1" customHeight="1">
      <c r="A859" s="50">
        <v>43543</v>
      </c>
      <c r="B859" s="3"/>
      <c r="C859" s="4" t="str">
        <f>IFERROR(VLOOKUP(B859,المنتجات!$A:$B,2,0),"")</f>
        <v/>
      </c>
      <c r="D859" s="4" t="str">
        <f>IFERROR(VLOOKUP(B859,المنتجات!$A:$C,3,0),"")</f>
        <v/>
      </c>
      <c r="E859" s="5">
        <v>34</v>
      </c>
      <c r="F859" s="4">
        <f>IFERROR(VLOOKUP(Table1[[#This Row],[كود العامل]],العاملين!A:C,2,0),"")</f>
        <v>0</v>
      </c>
      <c r="G859" s="16">
        <f>IFERROR(VLOOKUP(Table1[[#This Row],[كود العامل]],العاملين!$A$1:$C$100,3,FALSE),"")</f>
        <v>0</v>
      </c>
      <c r="H859" s="5"/>
      <c r="I859" s="6" t="str">
        <f>IFERROR(VLOOKUP(Table1[[#This Row],[كود الصنف]],المنتجات!$D:$E,2,0),"")</f>
        <v/>
      </c>
      <c r="J859" s="6" t="str">
        <f>IFERROR(VLOOKUP(H859,المنتجات!$D:$G,4,0),"")</f>
        <v/>
      </c>
      <c r="K859" s="7">
        <v>0</v>
      </c>
      <c r="L859" s="7"/>
      <c r="M859" s="8" t="e">
        <f>IF(VLOOKUP(Table1[[#This Row],[كود الصنف]],المنتجات!$D:$K,8,0)=0,"",(VLOOKUP(Table1[[#This Row],[كود الصنف]],المنتجات!$D:$K,8,0)))</f>
        <v>#N/A</v>
      </c>
      <c r="N859" s="7">
        <f>IFERROR((Table1[[#This Row],[كمية الخامات بالكيلو]]/Table1[[#This Row],[وزن القطعة]])-Table1[[#This Row],[كمية الأنتاج بالقطعة]],0)</f>
        <v>0</v>
      </c>
      <c r="O859" s="9"/>
      <c r="P859" s="3"/>
      <c r="Q859" s="5"/>
      <c r="R859" s="10"/>
      <c r="S859" s="10"/>
      <c r="T859" s="10"/>
      <c r="U859" s="10"/>
      <c r="V859" s="10">
        <f t="shared" si="13"/>
        <v>0</v>
      </c>
      <c r="W859" s="10">
        <f>IFERROR(Table1[[#This Row],[اجمالى وقت التشغيل بالدقايق]]-Table1[[#This Row],[اجمالى وقت التوقف بالدقيقة]],"0")</f>
        <v>0</v>
      </c>
      <c r="X859" s="11">
        <f>IFERROR((Table1[[#This Row],[كمية الأنتاج بالقطعة]]*Table1[[#This Row],[الزمن المعيارى لانتاج القطعة الواحدة بالدقيقة]])/W859,0%)</f>
        <v>0</v>
      </c>
      <c r="Y859" s="12"/>
      <c r="Z859" s="4"/>
      <c r="AA859" s="13" t="str">
        <f>IFERROR(Table1[[#This Row],[كمية الأنتاج بالقطعة]]/(Table1[[#This Row],[كمية الأنتاج بالقطعة]]+Z859+Y859),"")</f>
        <v/>
      </c>
      <c r="AB859" s="4"/>
      <c r="AC859" s="51" t="s">
        <v>54</v>
      </c>
    </row>
    <row r="860" spans="1:29" ht="15.75" hidden="1" customHeight="1">
      <c r="A860" s="50">
        <v>43544</v>
      </c>
      <c r="B860" s="3">
        <v>5203</v>
      </c>
      <c r="C860" s="4" t="str">
        <f>IFERROR(VLOOKUP(B860,المنتجات!$A:$B,2,0),"")</f>
        <v/>
      </c>
      <c r="D860" s="4" t="str">
        <f>IFERROR(VLOOKUP(B860,المنتجات!$A:$C,3,0),"")</f>
        <v/>
      </c>
      <c r="E860" s="5">
        <v>17</v>
      </c>
      <c r="F860" s="4">
        <f>IFERROR(VLOOKUP(E860,العاملين!$A$1:$C$80,2,0),"")</f>
        <v>0</v>
      </c>
      <c r="G860" s="4">
        <f>IFERROR(VLOOKUP(Table1[[#This Row],[كود العامل]],العاملين!$A:$C,3,FALSE),"")</f>
        <v>0</v>
      </c>
      <c r="H860" s="5">
        <v>9</v>
      </c>
      <c r="I860" s="6" t="str">
        <f>IFERROR(VLOOKUP(Table1[[#This Row],[كود الصنف]],المنتجات!$D:$E,2,0),"")</f>
        <v/>
      </c>
      <c r="J860" s="6" t="str">
        <f>IFERROR(VLOOKUP(H860,المنتجات!$D:$G,4,0),"")</f>
        <v/>
      </c>
      <c r="K860" s="7">
        <v>305</v>
      </c>
      <c r="L860" s="7"/>
      <c r="M860" s="8" t="e">
        <f>IF(VLOOKUP(Table1[[#This Row],[كود الصنف]],المنتجات!$D:$K,8,0)=0,"",(VLOOKUP(Table1[[#This Row],[كود الصنف]],المنتجات!$D:$K,8,0)))</f>
        <v>#N/A</v>
      </c>
      <c r="N860" s="7">
        <f>IFERROR((Table1[[#This Row],[كمية الخامات بالكيلو]]/Table1[[#This Row],[وزن القطعة]])-Table1[[#This Row],[كمية الأنتاج بالقطعة]],0)</f>
        <v>0</v>
      </c>
      <c r="O860" s="9" t="s">
        <v>51</v>
      </c>
      <c r="P860" s="26">
        <f>IFERROR(VLOOKUP(Table1[[#This Row],[كود العامل]],العاملين!$A$1:$D$100,4,0),"")</f>
        <v>0</v>
      </c>
      <c r="Q860" s="5">
        <f>IF(Table1[[#This Row],[كود العامل]]&gt;0,60,"")</f>
        <v>60</v>
      </c>
      <c r="R860" s="10">
        <v>120</v>
      </c>
      <c r="S860" s="10">
        <v>5</v>
      </c>
      <c r="T860" s="10"/>
      <c r="U860" s="10"/>
      <c r="V860" s="10">
        <f t="shared" si="13"/>
        <v>185</v>
      </c>
      <c r="W860" s="10">
        <f>IFERROR(Table1[[#This Row],[اجمالى وقت التشغيل بالدقايق]]-Table1[[#This Row],[اجمالى وقت التوقف بالدقيقة]],"0")</f>
        <v>-185</v>
      </c>
      <c r="X860" s="11">
        <f>IFERROR((Table1[[#This Row],[كمية الأنتاج بالقطعة]]*Table1[[#This Row],[الزمن المعيارى لانتاج القطعة الواحدة بالدقيقة]])/W860,0%)</f>
        <v>0</v>
      </c>
      <c r="Y860" s="12"/>
      <c r="Z860" s="4"/>
      <c r="AA860" s="13">
        <f>IFERROR(Table1[[#This Row],[كمية الأنتاج بالقطعة]]/(Table1[[#This Row],[كمية الأنتاج بالقطعة]]+Z860+Y860),"")</f>
        <v>1</v>
      </c>
      <c r="AB860" s="4" t="s">
        <v>131</v>
      </c>
      <c r="AC860" s="51"/>
    </row>
    <row r="861" spans="1:29" ht="15.75" hidden="1" customHeight="1">
      <c r="A861" s="50">
        <v>43544</v>
      </c>
      <c r="B861" s="3">
        <v>5203</v>
      </c>
      <c r="C861" s="4" t="str">
        <f>IFERROR(VLOOKUP(B861,المنتجات!$A:$B,2,0),"")</f>
        <v/>
      </c>
      <c r="D861" s="4" t="str">
        <f>IFERROR(VLOOKUP(B861,المنتجات!$A:$C,3,0),"")</f>
        <v/>
      </c>
      <c r="E861" s="5">
        <v>9</v>
      </c>
      <c r="F861" s="4">
        <f>IFERROR(VLOOKUP(E861,العاملين!$A$1:$C$80,2,0),"")</f>
        <v>0</v>
      </c>
      <c r="G861" s="4">
        <f>IFERROR(VLOOKUP(Table1[[#This Row],[كود العامل]],العاملين!$A:$C,3,FALSE),"")</f>
        <v>0</v>
      </c>
      <c r="H861" s="5">
        <v>9</v>
      </c>
      <c r="I861" s="6" t="str">
        <f>IFERROR(VLOOKUP(Table1[[#This Row],[كود الصنف]],المنتجات!$D:$E,2,0),"")</f>
        <v/>
      </c>
      <c r="J861" s="6" t="str">
        <f>IFERROR(VLOOKUP(H861,المنتجات!$D:$G,4,0),"")</f>
        <v/>
      </c>
      <c r="K861" s="7">
        <v>305</v>
      </c>
      <c r="L861" s="7"/>
      <c r="M861" s="8" t="e">
        <f>IF(VLOOKUP(Table1[[#This Row],[كود الصنف]],المنتجات!$D:$K,8,0)=0,"",(VLOOKUP(Table1[[#This Row],[كود الصنف]],المنتجات!$D:$K,8,0)))</f>
        <v>#N/A</v>
      </c>
      <c r="N861" s="7">
        <f>IFERROR((Table1[[#This Row],[كمية الخامات بالكيلو]]/Table1[[#This Row],[وزن القطعة]])-Table1[[#This Row],[كمية الأنتاج بالقطعة]],0)</f>
        <v>0</v>
      </c>
      <c r="O861" s="9" t="s">
        <v>51</v>
      </c>
      <c r="P861" s="26">
        <f>IFERROR(VLOOKUP(Table1[[#This Row],[كود العامل]],العاملين!$A$1:$D$100,4,0),"")</f>
        <v>0</v>
      </c>
      <c r="Q861" s="5">
        <f>IF(Table1[[#This Row],[كود العامل]]&gt;0,60,"")</f>
        <v>60</v>
      </c>
      <c r="R861" s="10">
        <v>120</v>
      </c>
      <c r="S861" s="10">
        <v>5</v>
      </c>
      <c r="T861" s="10"/>
      <c r="U861" s="10"/>
      <c r="V861" s="10">
        <f t="shared" si="13"/>
        <v>185</v>
      </c>
      <c r="W861" s="10">
        <f>IFERROR(Table1[[#This Row],[اجمالى وقت التشغيل بالدقايق]]-Table1[[#This Row],[اجمالى وقت التوقف بالدقيقة]],"0")</f>
        <v>-185</v>
      </c>
      <c r="X861" s="11">
        <f>IFERROR((Table1[[#This Row],[كمية الأنتاج بالقطعة]]*Table1[[#This Row],[الزمن المعيارى لانتاج القطعة الواحدة بالدقيقة]])/W861,0%)</f>
        <v>0</v>
      </c>
      <c r="Y861" s="12"/>
      <c r="Z861" s="4"/>
      <c r="AA861" s="13">
        <f>IFERROR(Table1[[#This Row],[كمية الأنتاج بالقطعة]]/(Table1[[#This Row],[كمية الأنتاج بالقطعة]]+Z861+Y861),"")</f>
        <v>1</v>
      </c>
      <c r="AB861" s="4" t="s">
        <v>131</v>
      </c>
      <c r="AC861" s="51"/>
    </row>
    <row r="862" spans="1:29" ht="15.75" hidden="1" customHeight="1">
      <c r="A862" s="50">
        <v>43544</v>
      </c>
      <c r="B862" s="3">
        <v>5203</v>
      </c>
      <c r="C862" s="4" t="str">
        <f>IFERROR(VLOOKUP(B862,المنتجات!$A:$B,2,0),"")</f>
        <v/>
      </c>
      <c r="D862" s="4" t="str">
        <f>IFERROR(VLOOKUP(B862,المنتجات!$A:$C,3,0),"")</f>
        <v/>
      </c>
      <c r="E862" s="5">
        <v>16</v>
      </c>
      <c r="F862" s="4">
        <f>IFERROR(VLOOKUP(E862,العاملين!$A$1:$C$80,2,0),"")</f>
        <v>0</v>
      </c>
      <c r="G862" s="4">
        <f>IFERROR(VLOOKUP(Table1[[#This Row],[كود العامل]],العاملين!$A:$C,3,FALSE),"")</f>
        <v>0</v>
      </c>
      <c r="H862" s="5">
        <v>9</v>
      </c>
      <c r="I862" s="6" t="str">
        <f>IFERROR(VLOOKUP(Table1[[#This Row],[كود الصنف]],المنتجات!$D:$E,2,0),"")</f>
        <v/>
      </c>
      <c r="J862" s="6" t="str">
        <f>IFERROR(VLOOKUP(H862,المنتجات!$D:$G,4,0),"")</f>
        <v/>
      </c>
      <c r="K862" s="7">
        <v>305</v>
      </c>
      <c r="L862" s="7"/>
      <c r="M862" s="8" t="e">
        <f>IF(VLOOKUP(Table1[[#This Row],[كود الصنف]],المنتجات!$D:$K,8,0)=0,"",(VLOOKUP(Table1[[#This Row],[كود الصنف]],المنتجات!$D:$K,8,0)))</f>
        <v>#N/A</v>
      </c>
      <c r="N862" s="7">
        <f>IFERROR((Table1[[#This Row],[كمية الخامات بالكيلو]]/Table1[[#This Row],[وزن القطعة]])-Table1[[#This Row],[كمية الأنتاج بالقطعة]],0)</f>
        <v>0</v>
      </c>
      <c r="O862" s="9" t="s">
        <v>51</v>
      </c>
      <c r="P862" s="26">
        <f>IFERROR(VLOOKUP(Table1[[#This Row],[كود العامل]],العاملين!$A$1:$D$100,4,0),"")</f>
        <v>0</v>
      </c>
      <c r="Q862" s="5">
        <f>IF(Table1[[#This Row],[كود العامل]]&gt;0,60,"")</f>
        <v>60</v>
      </c>
      <c r="R862" s="10">
        <v>120</v>
      </c>
      <c r="S862" s="10">
        <v>5</v>
      </c>
      <c r="T862" s="10"/>
      <c r="U862" s="10"/>
      <c r="V862" s="10">
        <f t="shared" si="13"/>
        <v>185</v>
      </c>
      <c r="W862" s="10">
        <f>IFERROR(Table1[[#This Row],[اجمالى وقت التشغيل بالدقايق]]-Table1[[#This Row],[اجمالى وقت التوقف بالدقيقة]],"0")</f>
        <v>-185</v>
      </c>
      <c r="X862" s="11">
        <f>IFERROR((Table1[[#This Row],[كمية الأنتاج بالقطعة]]*Table1[[#This Row],[الزمن المعيارى لانتاج القطعة الواحدة بالدقيقة]])/W862,0%)</f>
        <v>0</v>
      </c>
      <c r="Y862" s="12"/>
      <c r="Z862" s="4"/>
      <c r="AA862" s="13">
        <f>IFERROR(Table1[[#This Row],[كمية الأنتاج بالقطعة]]/(Table1[[#This Row],[كمية الأنتاج بالقطعة]]+Z862+Y862),"")</f>
        <v>1</v>
      </c>
      <c r="AB862" s="4" t="s">
        <v>131</v>
      </c>
      <c r="AC862" s="51"/>
    </row>
    <row r="863" spans="1:29" ht="15.75" hidden="1" customHeight="1">
      <c r="A863" s="50">
        <v>43544</v>
      </c>
      <c r="B863" s="3">
        <v>5203</v>
      </c>
      <c r="C863" s="4" t="str">
        <f>IFERROR(VLOOKUP(B863,المنتجات!$A:$B,2,0),"")</f>
        <v/>
      </c>
      <c r="D863" s="4" t="str">
        <f>IFERROR(VLOOKUP(B863,المنتجات!$A:$C,3,0),"")</f>
        <v/>
      </c>
      <c r="E863" s="5">
        <v>10</v>
      </c>
      <c r="F863" s="4">
        <f>IFERROR(VLOOKUP(E863,العاملين!$A$1:$C$80,2,0),"")</f>
        <v>0</v>
      </c>
      <c r="G863" s="4">
        <f>IFERROR(VLOOKUP(Table1[[#This Row],[كود العامل]],العاملين!$A:$C,3,FALSE),"")</f>
        <v>0</v>
      </c>
      <c r="H863" s="5">
        <v>10</v>
      </c>
      <c r="I863" s="6" t="str">
        <f>IFERROR(VLOOKUP(Table1[[#This Row],[كود الصنف]],المنتجات!$D:$E,2,0),"")</f>
        <v/>
      </c>
      <c r="J863" s="6" t="str">
        <f>IFERROR(VLOOKUP(H863,المنتجات!$D:$G,4,0),"")</f>
        <v/>
      </c>
      <c r="K863" s="7">
        <v>327</v>
      </c>
      <c r="L863" s="7"/>
      <c r="M863" s="8" t="e">
        <f>IF(VLOOKUP(Table1[[#This Row],[كود الصنف]],المنتجات!$D:$K,8,0)=0,"",(VLOOKUP(Table1[[#This Row],[كود الصنف]],المنتجات!$D:$K,8,0)))</f>
        <v>#N/A</v>
      </c>
      <c r="N863" s="7">
        <f>IFERROR((Table1[[#This Row],[كمية الخامات بالكيلو]]/Table1[[#This Row],[وزن القطعة]])-Table1[[#This Row],[كمية الأنتاج بالقطعة]],0)</f>
        <v>0</v>
      </c>
      <c r="O863" s="9" t="s">
        <v>1</v>
      </c>
      <c r="P863" s="26">
        <f>IFERROR(VLOOKUP(Table1[[#This Row],[كود العامل]],العاملين!$A$1:$D$100,4,0),"")</f>
        <v>0</v>
      </c>
      <c r="Q863" s="5">
        <f>IF(Table1[[#This Row],[كود العامل]]&gt;0,60,"")</f>
        <v>60</v>
      </c>
      <c r="R863" s="10"/>
      <c r="S863" s="10">
        <v>10</v>
      </c>
      <c r="T863" s="10">
        <v>10</v>
      </c>
      <c r="U863" s="10"/>
      <c r="V863" s="10">
        <f t="shared" si="13"/>
        <v>80</v>
      </c>
      <c r="W863" s="10">
        <f>IFERROR(Table1[[#This Row],[اجمالى وقت التشغيل بالدقايق]]-Table1[[#This Row],[اجمالى وقت التوقف بالدقيقة]],"0")</f>
        <v>-80</v>
      </c>
      <c r="X863" s="11">
        <f>IFERROR((Table1[[#This Row],[كمية الأنتاج بالقطعة]]*Table1[[#This Row],[الزمن المعيارى لانتاج القطعة الواحدة بالدقيقة]])/W863,0%)</f>
        <v>0</v>
      </c>
      <c r="Y863" s="12"/>
      <c r="Z863" s="4"/>
      <c r="AA863" s="13">
        <f>IFERROR(Table1[[#This Row],[كمية الأنتاج بالقطعة]]/(Table1[[#This Row],[كمية الأنتاج بالقطعة]]+Z863+Y863),"")</f>
        <v>1</v>
      </c>
      <c r="AB863" s="4"/>
      <c r="AC863" s="51"/>
    </row>
    <row r="864" spans="1:29" ht="15.75" hidden="1" customHeight="1">
      <c r="A864" s="50">
        <v>43544</v>
      </c>
      <c r="B864" s="3">
        <v>5203</v>
      </c>
      <c r="C864" s="4" t="str">
        <f>IFERROR(VLOOKUP(B864,المنتجات!$A:$B,2,0),"")</f>
        <v/>
      </c>
      <c r="D864" s="4" t="str">
        <f>IFERROR(VLOOKUP(B864,المنتجات!$A:$C,3,0),"")</f>
        <v/>
      </c>
      <c r="E864" s="5">
        <v>14</v>
      </c>
      <c r="F864" s="4">
        <f>IFERROR(VLOOKUP(E864,العاملين!$A$1:$C$80,2,0),"")</f>
        <v>0</v>
      </c>
      <c r="G864" s="4">
        <f>IFERROR(VLOOKUP(Table1[[#This Row],[كود العامل]],العاملين!$A:$C,3,FALSE),"")</f>
        <v>0</v>
      </c>
      <c r="H864" s="5">
        <v>10</v>
      </c>
      <c r="I864" s="6" t="str">
        <f>IFERROR(VLOOKUP(Table1[[#This Row],[كود الصنف]],المنتجات!$D:$E,2,0),"")</f>
        <v/>
      </c>
      <c r="J864" s="6" t="str">
        <f>IFERROR(VLOOKUP(H864,المنتجات!$D:$G,4,0),"")</f>
        <v/>
      </c>
      <c r="K864" s="7">
        <v>327</v>
      </c>
      <c r="L864" s="7"/>
      <c r="M864" s="8" t="e">
        <f>IF(VLOOKUP(Table1[[#This Row],[كود الصنف]],المنتجات!$D:$K,8,0)=0,"",(VLOOKUP(Table1[[#This Row],[كود الصنف]],المنتجات!$D:$K,8,0)))</f>
        <v>#N/A</v>
      </c>
      <c r="N864" s="7">
        <f>IFERROR((Table1[[#This Row],[كمية الخامات بالكيلو]]/Table1[[#This Row],[وزن القطعة]])-Table1[[#This Row],[كمية الأنتاج بالقطعة]],0)</f>
        <v>0</v>
      </c>
      <c r="O864" s="9" t="s">
        <v>1</v>
      </c>
      <c r="P864" s="26">
        <f>IFERROR(VLOOKUP(Table1[[#This Row],[كود العامل]],العاملين!$A$1:$D$100,4,0),"")</f>
        <v>0</v>
      </c>
      <c r="Q864" s="5">
        <f>IF(Table1[[#This Row],[كود العامل]]&gt;0,60,"")</f>
        <v>60</v>
      </c>
      <c r="R864" s="10"/>
      <c r="S864" s="10">
        <v>10</v>
      </c>
      <c r="T864" s="10">
        <v>10</v>
      </c>
      <c r="U864" s="10"/>
      <c r="V864" s="10">
        <f t="shared" si="13"/>
        <v>80</v>
      </c>
      <c r="W864" s="10">
        <f>IFERROR(Table1[[#This Row],[اجمالى وقت التشغيل بالدقايق]]-Table1[[#This Row],[اجمالى وقت التوقف بالدقيقة]],"0")</f>
        <v>-80</v>
      </c>
      <c r="X864" s="11">
        <f>IFERROR((Table1[[#This Row],[كمية الأنتاج بالقطعة]]*Table1[[#This Row],[الزمن المعيارى لانتاج القطعة الواحدة بالدقيقة]])/W864,0%)</f>
        <v>0</v>
      </c>
      <c r="Y864" s="12"/>
      <c r="Z864" s="4"/>
      <c r="AA864" s="13">
        <f>IFERROR(Table1[[#This Row],[كمية الأنتاج بالقطعة]]/(Table1[[#This Row],[كمية الأنتاج بالقطعة]]+Z864+Y864),"")</f>
        <v>1</v>
      </c>
      <c r="AB864" s="4"/>
      <c r="AC864" s="51"/>
    </row>
    <row r="865" spans="1:29" ht="15.75" hidden="1" customHeight="1">
      <c r="A865" s="50">
        <v>43544</v>
      </c>
      <c r="B865" s="3">
        <v>5210</v>
      </c>
      <c r="C865" s="4" t="str">
        <f>IFERROR(VLOOKUP(B865,المنتجات!$A:$B,2,0),"")</f>
        <v/>
      </c>
      <c r="D865" s="4" t="str">
        <f>IFERROR(VLOOKUP(B865,المنتجات!$A:$C,3,0),"")</f>
        <v/>
      </c>
      <c r="E865" s="5">
        <v>13</v>
      </c>
      <c r="F865" s="4">
        <f>IFERROR(VLOOKUP(E865,العاملين!$A$1:$C$80,2,0),"")</f>
        <v>0</v>
      </c>
      <c r="G865" s="4">
        <f>IFERROR(VLOOKUP(Table1[[#This Row],[كود العامل]],العاملين!$A:$C,3,FALSE),"")</f>
        <v>0</v>
      </c>
      <c r="H865" s="5">
        <v>15</v>
      </c>
      <c r="I865" s="6" t="str">
        <f>IFERROR(VLOOKUP(Table1[[#This Row],[كود الصنف]],المنتجات!$D:$E,2,0),"")</f>
        <v/>
      </c>
      <c r="J865" s="6" t="str">
        <f>IFERROR(VLOOKUP(H865,المنتجات!$D:$G,4,0),"")</f>
        <v/>
      </c>
      <c r="K865" s="7">
        <v>181</v>
      </c>
      <c r="L865" s="7"/>
      <c r="M865" s="8" t="e">
        <f>IF(VLOOKUP(Table1[[#This Row],[كود الصنف]],المنتجات!$D:$K,8,0)=0,"",(VLOOKUP(Table1[[#This Row],[كود الصنف]],المنتجات!$D:$K,8,0)))</f>
        <v>#N/A</v>
      </c>
      <c r="N865" s="7">
        <f>IFERROR((Table1[[#This Row],[كمية الخامات بالكيلو]]/Table1[[#This Row],[وزن القطعة]])-Table1[[#This Row],[كمية الأنتاج بالقطعة]],0)</f>
        <v>0</v>
      </c>
      <c r="O865" s="9" t="s">
        <v>51</v>
      </c>
      <c r="P865" s="26">
        <f>IFERROR(VLOOKUP(Table1[[#This Row],[كود العامل]],العاملين!$A$1:$D$100,4,0),"")</f>
        <v>0</v>
      </c>
      <c r="Q865" s="5">
        <f>IF(Table1[[#This Row],[كود العامل]]&gt;0,60,"")</f>
        <v>60</v>
      </c>
      <c r="R865" s="10"/>
      <c r="S865" s="10">
        <v>10</v>
      </c>
      <c r="T865" s="10">
        <v>10</v>
      </c>
      <c r="U865" s="10"/>
      <c r="V865" s="10">
        <f t="shared" si="13"/>
        <v>80</v>
      </c>
      <c r="W865" s="10">
        <f>IFERROR(Table1[[#This Row],[اجمالى وقت التشغيل بالدقايق]]-Table1[[#This Row],[اجمالى وقت التوقف بالدقيقة]],"0")</f>
        <v>-80</v>
      </c>
      <c r="X865" s="11">
        <f>IFERROR((Table1[[#This Row],[كمية الأنتاج بالقطعة]]*Table1[[#This Row],[الزمن المعيارى لانتاج القطعة الواحدة بالدقيقة]])/W865,0%)</f>
        <v>0</v>
      </c>
      <c r="Y865" s="12"/>
      <c r="Z865" s="4"/>
      <c r="AA865" s="13">
        <f>IFERROR(Table1[[#This Row],[كمية الأنتاج بالقطعة]]/(Table1[[#This Row],[كمية الأنتاج بالقطعة]]+Z865+Y865),"")</f>
        <v>1</v>
      </c>
      <c r="AB865" s="4"/>
      <c r="AC865" s="51"/>
    </row>
    <row r="866" spans="1:29" ht="15.75" hidden="1" customHeight="1">
      <c r="A866" s="50">
        <v>43544</v>
      </c>
      <c r="B866" s="3">
        <v>5210</v>
      </c>
      <c r="C866" s="4" t="str">
        <f>IFERROR(VLOOKUP(B866,المنتجات!$A:$B,2,0),"")</f>
        <v/>
      </c>
      <c r="D866" s="4" t="str">
        <f>IFERROR(VLOOKUP(B866,المنتجات!$A:$C,3,0),"")</f>
        <v/>
      </c>
      <c r="E866" s="5">
        <v>15</v>
      </c>
      <c r="F866" s="4">
        <f>IFERROR(VLOOKUP(E866,العاملين!$A$1:$C$80,2,0),"")</f>
        <v>0</v>
      </c>
      <c r="G866" s="4">
        <f>IFERROR(VLOOKUP(Table1[[#This Row],[كود العامل]],العاملين!$A:$C,3,FALSE),"")</f>
        <v>0</v>
      </c>
      <c r="H866" s="5">
        <v>15</v>
      </c>
      <c r="I866" s="6" t="str">
        <f>IFERROR(VLOOKUP(Table1[[#This Row],[كود الصنف]],المنتجات!$D:$E,2,0),"")</f>
        <v/>
      </c>
      <c r="J866" s="6" t="str">
        <f>IFERROR(VLOOKUP(H866,المنتجات!$D:$G,4,0),"")</f>
        <v/>
      </c>
      <c r="K866" s="7">
        <v>165</v>
      </c>
      <c r="L866" s="7"/>
      <c r="M866" s="8" t="e">
        <f>IF(VLOOKUP(Table1[[#This Row],[كود الصنف]],المنتجات!$D:$K,8,0)=0,"",(VLOOKUP(Table1[[#This Row],[كود الصنف]],المنتجات!$D:$K,8,0)))</f>
        <v>#N/A</v>
      </c>
      <c r="N866" s="7">
        <f>IFERROR((Table1[[#This Row],[كمية الخامات بالكيلو]]/Table1[[#This Row],[وزن القطعة]])-Table1[[#This Row],[كمية الأنتاج بالقطعة]],0)</f>
        <v>0</v>
      </c>
      <c r="O866" s="9" t="s">
        <v>1</v>
      </c>
      <c r="P866" s="26">
        <f>IFERROR(VLOOKUP(Table1[[#This Row],[كود العامل]],العاملين!$A$1:$D$100,4,0),"")</f>
        <v>0</v>
      </c>
      <c r="Q866" s="5">
        <f>IF(Table1[[#This Row],[كود العامل]]&gt;0,60,"")</f>
        <v>60</v>
      </c>
      <c r="R866" s="10"/>
      <c r="S866" s="10">
        <v>10</v>
      </c>
      <c r="T866" s="10">
        <v>10</v>
      </c>
      <c r="U866" s="10"/>
      <c r="V866" s="10">
        <f t="shared" si="13"/>
        <v>80</v>
      </c>
      <c r="W866" s="10">
        <f>IFERROR(Table1[[#This Row],[اجمالى وقت التشغيل بالدقايق]]-Table1[[#This Row],[اجمالى وقت التوقف بالدقيقة]],"0")</f>
        <v>-80</v>
      </c>
      <c r="X866" s="11">
        <f>IFERROR((Table1[[#This Row],[كمية الأنتاج بالقطعة]]*Table1[[#This Row],[الزمن المعيارى لانتاج القطعة الواحدة بالدقيقة]])/W866,0%)</f>
        <v>0</v>
      </c>
      <c r="Y866" s="12"/>
      <c r="Z866" s="4"/>
      <c r="AA866" s="13">
        <f>IFERROR(Table1[[#This Row],[كمية الأنتاج بالقطعة]]/(Table1[[#This Row],[كمية الأنتاج بالقطعة]]+Z866+Y866),"")</f>
        <v>1</v>
      </c>
      <c r="AB866" s="4"/>
      <c r="AC866" s="51"/>
    </row>
    <row r="867" spans="1:29" ht="15.75" hidden="1" customHeight="1">
      <c r="A867" s="50">
        <v>43544</v>
      </c>
      <c r="B867" s="3">
        <v>5210</v>
      </c>
      <c r="C867" s="4" t="str">
        <f>IFERROR(VLOOKUP(B867,المنتجات!$A:$B,2,0),"")</f>
        <v/>
      </c>
      <c r="D867" s="4" t="str">
        <f>IFERROR(VLOOKUP(B867,المنتجات!$A:$C,3,0),"")</f>
        <v/>
      </c>
      <c r="E867" s="5">
        <v>11</v>
      </c>
      <c r="F867" s="4">
        <f>IFERROR(VLOOKUP(E867,العاملين!$A$1:$C$80,2,0),"")</f>
        <v>0</v>
      </c>
      <c r="G867" s="4">
        <f>IFERROR(VLOOKUP(Table1[[#This Row],[كود العامل]],العاملين!$A:$C,3,FALSE),"")</f>
        <v>0</v>
      </c>
      <c r="H867" s="5">
        <v>15</v>
      </c>
      <c r="I867" s="6" t="str">
        <f>IFERROR(VLOOKUP(Table1[[#This Row],[كود الصنف]],المنتجات!$D:$E,2,0),"")</f>
        <v/>
      </c>
      <c r="J867" s="6" t="str">
        <f>IFERROR(VLOOKUP(H867,المنتجات!$D:$G,4,0),"")</f>
        <v/>
      </c>
      <c r="K867" s="7">
        <v>165</v>
      </c>
      <c r="L867" s="7"/>
      <c r="M867" s="8" t="e">
        <f>IF(VLOOKUP(Table1[[#This Row],[كود الصنف]],المنتجات!$D:$K,8,0)=0,"",(VLOOKUP(Table1[[#This Row],[كود الصنف]],المنتجات!$D:$K,8,0)))</f>
        <v>#N/A</v>
      </c>
      <c r="N867" s="7">
        <f>IFERROR((Table1[[#This Row],[كمية الخامات بالكيلو]]/Table1[[#This Row],[وزن القطعة]])-Table1[[#This Row],[كمية الأنتاج بالقطعة]],0)</f>
        <v>0</v>
      </c>
      <c r="O867" s="9" t="s">
        <v>1</v>
      </c>
      <c r="P867" s="26">
        <f>IFERROR(VLOOKUP(Table1[[#This Row],[كود العامل]],العاملين!$A$1:$D$100,4,0),"")</f>
        <v>0</v>
      </c>
      <c r="Q867" s="5">
        <f>IF(Table1[[#This Row],[كود العامل]]&gt;0,60,"")</f>
        <v>60</v>
      </c>
      <c r="R867" s="10"/>
      <c r="S867" s="10">
        <v>10</v>
      </c>
      <c r="T867" s="10">
        <v>10</v>
      </c>
      <c r="U867" s="10"/>
      <c r="V867" s="10">
        <f t="shared" si="13"/>
        <v>80</v>
      </c>
      <c r="W867" s="10">
        <f>IFERROR(Table1[[#This Row],[اجمالى وقت التشغيل بالدقايق]]-Table1[[#This Row],[اجمالى وقت التوقف بالدقيقة]],"0")</f>
        <v>-80</v>
      </c>
      <c r="X867" s="11">
        <f>IFERROR((Table1[[#This Row],[كمية الأنتاج بالقطعة]]*Table1[[#This Row],[الزمن المعيارى لانتاج القطعة الواحدة بالدقيقة]])/W867,0%)</f>
        <v>0</v>
      </c>
      <c r="Y867" s="12"/>
      <c r="Z867" s="4"/>
      <c r="AA867" s="13">
        <f>IFERROR(Table1[[#This Row],[كمية الأنتاج بالقطعة]]/(Table1[[#This Row],[كمية الأنتاج بالقطعة]]+Z867+Y867),"")</f>
        <v>1</v>
      </c>
      <c r="AB867" s="4"/>
      <c r="AC867" s="51"/>
    </row>
    <row r="868" spans="1:29" ht="15.75" hidden="1" customHeight="1">
      <c r="A868" s="50">
        <v>43544</v>
      </c>
      <c r="B868" s="3">
        <v>5211</v>
      </c>
      <c r="C868" s="4" t="str">
        <f>IFERROR(VLOOKUP(B868,المنتجات!$A:$B,2,0),"")</f>
        <v/>
      </c>
      <c r="D868" s="4" t="str">
        <f>IFERROR(VLOOKUP(B868,المنتجات!$A:$C,3,0),"")</f>
        <v/>
      </c>
      <c r="E868" s="5">
        <v>9</v>
      </c>
      <c r="F868" s="4">
        <f>IFERROR(VLOOKUP(Table1[[#This Row],[كود العامل]],العاملين!A:C,2,0),"")</f>
        <v>0</v>
      </c>
      <c r="G868" s="16">
        <f>IFERROR(VLOOKUP(Table1[[#This Row],[كود العامل]],العاملين!$A$1:$C$100,3,FALSE),"")</f>
        <v>0</v>
      </c>
      <c r="H868" s="5">
        <v>13</v>
      </c>
      <c r="I868" s="6" t="str">
        <f>IFERROR(VLOOKUP(Table1[[#This Row],[كود الصنف]],المنتجات!$D:$E,2,0),"")</f>
        <v/>
      </c>
      <c r="J868" s="6" t="str">
        <f>IFERROR(VLOOKUP(H868,المنتجات!$D:$G,4,0),"")</f>
        <v/>
      </c>
      <c r="K868" s="7">
        <v>111</v>
      </c>
      <c r="L868" s="7"/>
      <c r="M868" s="8" t="e">
        <f>IF(VLOOKUP(Table1[[#This Row],[كود الصنف]],المنتجات!$D:$K,8,0)=0,"",(VLOOKUP(Table1[[#This Row],[كود الصنف]],المنتجات!$D:$K,8,0)))</f>
        <v>#N/A</v>
      </c>
      <c r="N868" s="7">
        <f>IFERROR((Table1[[#This Row],[كمية الخامات بالكيلو]]/Table1[[#This Row],[وزن القطعة]])-Table1[[#This Row],[كمية الأنتاج بالقطعة]],0)</f>
        <v>0</v>
      </c>
      <c r="O868" s="9" t="s">
        <v>51</v>
      </c>
      <c r="P868" s="3">
        <v>360</v>
      </c>
      <c r="Q868" s="5">
        <v>30</v>
      </c>
      <c r="R868" s="10"/>
      <c r="S868" s="10">
        <v>10</v>
      </c>
      <c r="T868" s="10">
        <v>15</v>
      </c>
      <c r="U868" s="10"/>
      <c r="V868" s="10">
        <f t="shared" si="13"/>
        <v>55</v>
      </c>
      <c r="W868" s="10">
        <f>IFERROR(Table1[[#This Row],[اجمالى وقت التشغيل بالدقايق]]-Table1[[#This Row],[اجمالى وقت التوقف بالدقيقة]],"0")</f>
        <v>305</v>
      </c>
      <c r="X868" s="11">
        <f>IFERROR((Table1[[#This Row],[كمية الأنتاج بالقطعة]]*Table1[[#This Row],[الزمن المعيارى لانتاج القطعة الواحدة بالدقيقة]])/W868,0%)</f>
        <v>0</v>
      </c>
      <c r="Y868" s="12"/>
      <c r="Z868" s="4"/>
      <c r="AA868" s="13">
        <f>IFERROR(Table1[[#This Row],[كمية الأنتاج بالقطعة]]/(Table1[[#This Row],[كمية الأنتاج بالقطعة]]+Z868+Y868),"")</f>
        <v>1</v>
      </c>
      <c r="AB868" s="4"/>
      <c r="AC868" s="51"/>
    </row>
    <row r="869" spans="1:29" ht="15.75" hidden="1" customHeight="1">
      <c r="A869" s="50">
        <v>43544</v>
      </c>
      <c r="B869" s="3">
        <v>5211</v>
      </c>
      <c r="C869" s="4" t="str">
        <f>IFERROR(VLOOKUP(B869,المنتجات!$A:$B,2,0),"")</f>
        <v/>
      </c>
      <c r="D869" s="4" t="str">
        <f>IFERROR(VLOOKUP(B869,المنتجات!$A:$C,3,0),"")</f>
        <v/>
      </c>
      <c r="E869" s="5">
        <v>13</v>
      </c>
      <c r="F869" s="4">
        <f>IFERROR(VLOOKUP(E869,العاملين!$A$1:$C$80,2,0),"")</f>
        <v>0</v>
      </c>
      <c r="G869" s="4">
        <f>IFERROR(VLOOKUP(Table1[[#This Row],[كود العامل]],العاملين!$A:$C,3,FALSE),"")</f>
        <v>0</v>
      </c>
      <c r="H869" s="5">
        <v>13</v>
      </c>
      <c r="I869" s="6" t="str">
        <f>IFERROR(VLOOKUP(Table1[[#This Row],[كود الصنف]],المنتجات!$D:$E,2,0),"")</f>
        <v/>
      </c>
      <c r="J869" s="6" t="str">
        <f>IFERROR(VLOOKUP(H869,المنتجات!$D:$G,4,0),"")</f>
        <v/>
      </c>
      <c r="K869" s="7">
        <v>111</v>
      </c>
      <c r="L869" s="7"/>
      <c r="M869" s="8" t="e">
        <f>IF(VLOOKUP(Table1[[#This Row],[كود الصنف]],المنتجات!$D:$K,8,0)=0,"",(VLOOKUP(Table1[[#This Row],[كود الصنف]],المنتجات!$D:$K,8,0)))</f>
        <v>#N/A</v>
      </c>
      <c r="N869" s="7">
        <f>IFERROR((Table1[[#This Row],[كمية الخامات بالكيلو]]/Table1[[#This Row],[وزن القطعة]])-Table1[[#This Row],[كمية الأنتاج بالقطعة]],0)</f>
        <v>0</v>
      </c>
      <c r="O869" s="9" t="s">
        <v>51</v>
      </c>
      <c r="P869" s="3">
        <v>360</v>
      </c>
      <c r="Q869" s="5">
        <v>30</v>
      </c>
      <c r="R869" s="10"/>
      <c r="S869" s="10">
        <v>10</v>
      </c>
      <c r="T869" s="10">
        <v>10</v>
      </c>
      <c r="U869" s="10"/>
      <c r="V869" s="10">
        <f t="shared" si="13"/>
        <v>50</v>
      </c>
      <c r="W869" s="10">
        <f>IFERROR(Table1[[#This Row],[اجمالى وقت التشغيل بالدقايق]]-Table1[[#This Row],[اجمالى وقت التوقف بالدقيقة]],"0")</f>
        <v>310</v>
      </c>
      <c r="X869" s="11">
        <f>IFERROR((Table1[[#This Row],[كمية الأنتاج بالقطعة]]*Table1[[#This Row],[الزمن المعيارى لانتاج القطعة الواحدة بالدقيقة]])/W869,0%)</f>
        <v>0</v>
      </c>
      <c r="Y869" s="12"/>
      <c r="Z869" s="4"/>
      <c r="AA869" s="13">
        <f>IFERROR(Table1[[#This Row],[كمية الأنتاج بالقطعة]]/(Table1[[#This Row],[كمية الأنتاج بالقطعة]]+Z869+Y869),"")</f>
        <v>1</v>
      </c>
      <c r="AB869" s="4"/>
      <c r="AC869" s="51"/>
    </row>
    <row r="870" spans="1:29" ht="15.75" hidden="1" customHeight="1">
      <c r="A870" s="50">
        <v>43544</v>
      </c>
      <c r="B870" s="3">
        <v>5211</v>
      </c>
      <c r="C870" s="4" t="str">
        <f>IFERROR(VLOOKUP(B870,المنتجات!$A:$B,2,0),"")</f>
        <v/>
      </c>
      <c r="D870" s="4" t="str">
        <f>IFERROR(VLOOKUP(B870,المنتجات!$A:$C,3,0),"")</f>
        <v/>
      </c>
      <c r="E870" s="5">
        <v>10</v>
      </c>
      <c r="F870" s="4">
        <f>IFERROR(VLOOKUP(Table1[[#This Row],[كود العامل]],العاملين!A:C,2,0),"")</f>
        <v>0</v>
      </c>
      <c r="G870" s="16">
        <f>IFERROR(VLOOKUP(Table1[[#This Row],[كود العامل]],العاملين!$A$1:$C$100,3,FALSE),"")</f>
        <v>0</v>
      </c>
      <c r="H870" s="5">
        <v>13</v>
      </c>
      <c r="I870" s="6" t="str">
        <f>IFERROR(VLOOKUP(Table1[[#This Row],[كود الصنف]],المنتجات!$D:$E,2,0),"")</f>
        <v/>
      </c>
      <c r="J870" s="6" t="str">
        <f>IFERROR(VLOOKUP(H870,المنتجات!$D:$G,4,0),"")</f>
        <v/>
      </c>
      <c r="K870" s="7">
        <v>178</v>
      </c>
      <c r="L870" s="7"/>
      <c r="M870" s="8" t="e">
        <f>IF(VLOOKUP(Table1[[#This Row],[كود الصنف]],المنتجات!$D:$K,8,0)=0,"",(VLOOKUP(Table1[[#This Row],[كود الصنف]],المنتجات!$D:$K,8,0)))</f>
        <v>#N/A</v>
      </c>
      <c r="N870" s="7">
        <f>IFERROR((Table1[[#This Row],[كمية الخامات بالكيلو]]/Table1[[#This Row],[وزن القطعة]])-Table1[[#This Row],[كمية الأنتاج بالقطعة]],0)</f>
        <v>0</v>
      </c>
      <c r="O870" s="9" t="s">
        <v>1</v>
      </c>
      <c r="P870" s="26">
        <f>IFERROR(VLOOKUP(Table1[[#This Row],[كود العامل]],العاملين!$A$1:$D$100,4,0),"")</f>
        <v>0</v>
      </c>
      <c r="Q870" s="5">
        <f>IF(Table1[[#This Row],[كود العامل]]&gt;0,60,"")</f>
        <v>60</v>
      </c>
      <c r="R870" s="10"/>
      <c r="S870" s="10"/>
      <c r="T870" s="10"/>
      <c r="U870" s="10"/>
      <c r="V870" s="10">
        <f t="shared" si="13"/>
        <v>60</v>
      </c>
      <c r="W870" s="10">
        <f>IFERROR(Table1[[#This Row],[اجمالى وقت التشغيل بالدقايق]]-Table1[[#This Row],[اجمالى وقت التوقف بالدقيقة]],"0")</f>
        <v>-60</v>
      </c>
      <c r="X870" s="11">
        <f>IFERROR((Table1[[#This Row],[كمية الأنتاج بالقطعة]]*Table1[[#This Row],[الزمن المعيارى لانتاج القطعة الواحدة بالدقيقة]])/W870,0%)</f>
        <v>0</v>
      </c>
      <c r="Y870" s="12"/>
      <c r="Z870" s="4"/>
      <c r="AA870" s="13">
        <f>IFERROR(Table1[[#This Row],[كمية الأنتاج بالقطعة]]/(Table1[[#This Row],[كمية الأنتاج بالقطعة]]+Z870+Y870),"")</f>
        <v>1</v>
      </c>
      <c r="AB870" s="4"/>
      <c r="AC870" s="51"/>
    </row>
    <row r="871" spans="1:29" ht="15.75" hidden="1" customHeight="1">
      <c r="A871" s="50">
        <v>43544</v>
      </c>
      <c r="B871" s="3">
        <v>5211</v>
      </c>
      <c r="C871" s="4" t="str">
        <f>IFERROR(VLOOKUP(B871,المنتجات!$A:$B,2,0),"")</f>
        <v/>
      </c>
      <c r="D871" s="4" t="str">
        <f>IFERROR(VLOOKUP(B871,المنتجات!$A:$C,3,0),"")</f>
        <v/>
      </c>
      <c r="E871" s="5">
        <v>11</v>
      </c>
      <c r="F871" s="4">
        <f>IFERROR(VLOOKUP(E871,العاملين!$A$1:$C$80,2,0),"")</f>
        <v>0</v>
      </c>
      <c r="G871" s="4">
        <f>IFERROR(VLOOKUP(Table1[[#This Row],[كود العامل]],العاملين!$A:$C,3,FALSE),"")</f>
        <v>0</v>
      </c>
      <c r="H871" s="5">
        <v>13</v>
      </c>
      <c r="I871" s="6" t="str">
        <f>IFERROR(VLOOKUP(Table1[[#This Row],[كود الصنف]],المنتجات!$D:$E,2,0),"")</f>
        <v/>
      </c>
      <c r="J871" s="6" t="str">
        <f>IFERROR(VLOOKUP(H871,المنتجات!$D:$G,4,0),"")</f>
        <v/>
      </c>
      <c r="K871" s="7">
        <v>178</v>
      </c>
      <c r="L871" s="7"/>
      <c r="M871" s="8" t="e">
        <f>IF(VLOOKUP(Table1[[#This Row],[كود الصنف]],المنتجات!$D:$K,8,0)=0,"",(VLOOKUP(Table1[[#This Row],[كود الصنف]],المنتجات!$D:$K,8,0)))</f>
        <v>#N/A</v>
      </c>
      <c r="N871" s="7">
        <f>IFERROR((Table1[[#This Row],[كمية الخامات بالكيلو]]/Table1[[#This Row],[وزن القطعة]])-Table1[[#This Row],[كمية الأنتاج بالقطعة]],0)</f>
        <v>0</v>
      </c>
      <c r="O871" s="9" t="s">
        <v>1</v>
      </c>
      <c r="P871" s="26">
        <f>IFERROR(VLOOKUP(Table1[[#This Row],[كود العامل]],العاملين!$A$1:$D$100,4,0),"")</f>
        <v>0</v>
      </c>
      <c r="Q871" s="5">
        <f>IF(Table1[[#This Row],[كود العامل]]&gt;0,60,"")</f>
        <v>60</v>
      </c>
      <c r="R871" s="10"/>
      <c r="S871" s="10"/>
      <c r="T871" s="10"/>
      <c r="U871" s="10"/>
      <c r="V871" s="10">
        <f t="shared" si="13"/>
        <v>60</v>
      </c>
      <c r="W871" s="10">
        <f>IFERROR(Table1[[#This Row],[اجمالى وقت التشغيل بالدقايق]]-Table1[[#This Row],[اجمالى وقت التوقف بالدقيقة]],"0")</f>
        <v>-60</v>
      </c>
      <c r="X871" s="11">
        <f>IFERROR((Table1[[#This Row],[كمية الأنتاج بالقطعة]]*Table1[[#This Row],[الزمن المعيارى لانتاج القطعة الواحدة بالدقيقة]])/W871,0%)</f>
        <v>0</v>
      </c>
      <c r="Y871" s="12"/>
      <c r="Z871" s="4"/>
      <c r="AA871" s="13">
        <f>IFERROR(Table1[[#This Row],[كمية الأنتاج بالقطعة]]/(Table1[[#This Row],[كمية الأنتاج بالقطعة]]+Z871+Y871),"")</f>
        <v>1</v>
      </c>
      <c r="AB871" s="4"/>
      <c r="AC871" s="51"/>
    </row>
    <row r="872" spans="1:29" ht="15.75" hidden="1" customHeight="1">
      <c r="A872" s="50">
        <v>43544</v>
      </c>
      <c r="B872" s="3">
        <v>5211</v>
      </c>
      <c r="C872" s="4" t="str">
        <f>IFERROR(VLOOKUP(B872,المنتجات!$A:$B,2,0),"")</f>
        <v/>
      </c>
      <c r="D872" s="4" t="str">
        <f>IFERROR(VLOOKUP(B872,المنتجات!$A:$C,3,0),"")</f>
        <v/>
      </c>
      <c r="E872" s="5">
        <v>15</v>
      </c>
      <c r="F872" s="4">
        <f>IFERROR(VLOOKUP(E872,العاملين!$A$1:$C$80,2,0),"")</f>
        <v>0</v>
      </c>
      <c r="G872" s="4">
        <f>IFERROR(VLOOKUP(Table1[[#This Row],[كود العامل]],العاملين!$A:$C,3,FALSE),"")</f>
        <v>0</v>
      </c>
      <c r="H872" s="5">
        <v>13</v>
      </c>
      <c r="I872" s="6" t="str">
        <f>IFERROR(VLOOKUP(Table1[[#This Row],[كود الصنف]],المنتجات!$D:$E,2,0),"")</f>
        <v/>
      </c>
      <c r="J872" s="6" t="str">
        <f>IFERROR(VLOOKUP(H872,المنتجات!$D:$G,4,0),"")</f>
        <v/>
      </c>
      <c r="K872" s="7">
        <v>178</v>
      </c>
      <c r="L872" s="7"/>
      <c r="M872" s="8" t="e">
        <f>IF(VLOOKUP(Table1[[#This Row],[كود الصنف]],المنتجات!$D:$K,8,0)=0,"",(VLOOKUP(Table1[[#This Row],[كود الصنف]],المنتجات!$D:$K,8,0)))</f>
        <v>#N/A</v>
      </c>
      <c r="N872" s="7">
        <f>IFERROR((Table1[[#This Row],[كمية الخامات بالكيلو]]/Table1[[#This Row],[وزن القطعة]])-Table1[[#This Row],[كمية الأنتاج بالقطعة]],0)</f>
        <v>0</v>
      </c>
      <c r="O872" s="9" t="s">
        <v>1</v>
      </c>
      <c r="P872" s="26">
        <f>IFERROR(VLOOKUP(Table1[[#This Row],[كود العامل]],العاملين!$A$1:$D$100,4,0),"")</f>
        <v>0</v>
      </c>
      <c r="Q872" s="5">
        <f>IF(Table1[[#This Row],[كود العامل]]&gt;0,60,"")</f>
        <v>60</v>
      </c>
      <c r="R872" s="10"/>
      <c r="S872" s="10"/>
      <c r="T872" s="10"/>
      <c r="U872" s="10"/>
      <c r="V872" s="10">
        <f t="shared" si="13"/>
        <v>60</v>
      </c>
      <c r="W872" s="10">
        <f>IFERROR(Table1[[#This Row],[اجمالى وقت التشغيل بالدقايق]]-Table1[[#This Row],[اجمالى وقت التوقف بالدقيقة]],"0")</f>
        <v>-60</v>
      </c>
      <c r="X872" s="11">
        <f>IFERROR((Table1[[#This Row],[كمية الأنتاج بالقطعة]]*Table1[[#This Row],[الزمن المعيارى لانتاج القطعة الواحدة بالدقيقة]])/W872,0%)</f>
        <v>0</v>
      </c>
      <c r="Y872" s="12"/>
      <c r="Z872" s="4"/>
      <c r="AA872" s="13">
        <f>IFERROR(Table1[[#This Row],[كمية الأنتاج بالقطعة]]/(Table1[[#This Row],[كمية الأنتاج بالقطعة]]+Z872+Y872),"")</f>
        <v>1</v>
      </c>
      <c r="AB872" s="4"/>
      <c r="AC872" s="51"/>
    </row>
    <row r="873" spans="1:29" ht="15.75" hidden="1" customHeight="1">
      <c r="A873" s="50">
        <v>43544</v>
      </c>
      <c r="B873" s="3">
        <v>5211</v>
      </c>
      <c r="C873" s="4" t="str">
        <f>IFERROR(VLOOKUP(B873,المنتجات!$A:$B,2,0),"")</f>
        <v/>
      </c>
      <c r="D873" s="4" t="str">
        <f>IFERROR(VLOOKUP(B873,المنتجات!$A:$C,3,0),"")</f>
        <v/>
      </c>
      <c r="E873" s="5">
        <v>9</v>
      </c>
      <c r="F873" s="4">
        <f>IFERROR(VLOOKUP(Table1[[#This Row],[كود العامل]],العاملين!A:C,2,0),"")</f>
        <v>0</v>
      </c>
      <c r="G873" s="16">
        <f>IFERROR(VLOOKUP(Table1[[#This Row],[كود العامل]],العاملين!$A$1:$C$100,3,FALSE),"")</f>
        <v>0</v>
      </c>
      <c r="H873" s="5">
        <v>16</v>
      </c>
      <c r="I873" s="6" t="str">
        <f>IFERROR(VLOOKUP(Table1[[#This Row],[كود الصنف]],المنتجات!$D:$E,2,0),"")</f>
        <v/>
      </c>
      <c r="J873" s="6" t="str">
        <f>IFERROR(VLOOKUP(H873,المنتجات!$D:$G,4,0),"")</f>
        <v/>
      </c>
      <c r="K873" s="7">
        <v>69</v>
      </c>
      <c r="L873" s="7"/>
      <c r="M873" s="8" t="e">
        <f>IF(VLOOKUP(Table1[[#This Row],[كود الصنف]],المنتجات!$D:$K,8,0)=0,"",(VLOOKUP(Table1[[#This Row],[كود الصنف]],المنتجات!$D:$K,8,0)))</f>
        <v>#N/A</v>
      </c>
      <c r="N873" s="7">
        <f>IFERROR((Table1[[#This Row],[كمية الخامات بالكيلو]]/Table1[[#This Row],[وزن القطعة]])-Table1[[#This Row],[كمية الأنتاج بالقطعة]],0)</f>
        <v>0</v>
      </c>
      <c r="O873" s="9" t="s">
        <v>51</v>
      </c>
      <c r="P873" s="3">
        <v>360</v>
      </c>
      <c r="Q873" s="5">
        <v>30</v>
      </c>
      <c r="R873" s="10"/>
      <c r="S873" s="10">
        <v>10</v>
      </c>
      <c r="T873" s="10">
        <v>15</v>
      </c>
      <c r="U873" s="10"/>
      <c r="V873" s="10">
        <f t="shared" si="13"/>
        <v>55</v>
      </c>
      <c r="W873" s="10">
        <f>IFERROR(Table1[[#This Row],[اجمالى وقت التشغيل بالدقايق]]-Table1[[#This Row],[اجمالى وقت التوقف بالدقيقة]],"0")</f>
        <v>305</v>
      </c>
      <c r="X873" s="11">
        <f>IFERROR((Table1[[#This Row],[كمية الأنتاج بالقطعة]]*Table1[[#This Row],[الزمن المعيارى لانتاج القطعة الواحدة بالدقيقة]])/W873,0%)</f>
        <v>0</v>
      </c>
      <c r="Y873" s="12"/>
      <c r="Z873" s="4"/>
      <c r="AA873" s="13">
        <f>IFERROR(Table1[[#This Row],[كمية الأنتاج بالقطعة]]/(Table1[[#This Row],[كمية الأنتاج بالقطعة]]+Z873+Y873),"")</f>
        <v>1</v>
      </c>
      <c r="AB873" s="4"/>
      <c r="AC873" s="51"/>
    </row>
    <row r="874" spans="1:29" ht="15.75" hidden="1" customHeight="1">
      <c r="A874" s="50">
        <v>43544</v>
      </c>
      <c r="B874" s="3">
        <v>5211</v>
      </c>
      <c r="C874" s="4" t="str">
        <f>IFERROR(VLOOKUP(B874,المنتجات!$A:$B,2,0),"")</f>
        <v/>
      </c>
      <c r="D874" s="4" t="str">
        <f>IFERROR(VLOOKUP(B874,المنتجات!$A:$C,3,0),"")</f>
        <v/>
      </c>
      <c r="E874" s="5">
        <v>13</v>
      </c>
      <c r="F874" s="4">
        <f>IFERROR(VLOOKUP(E874,العاملين!$A$1:$C$80,2,0),"")</f>
        <v>0</v>
      </c>
      <c r="G874" s="4">
        <f>IFERROR(VLOOKUP(Table1[[#This Row],[كود العامل]],العاملين!$A:$C,3,FALSE),"")</f>
        <v>0</v>
      </c>
      <c r="H874" s="5">
        <v>16</v>
      </c>
      <c r="I874" s="6" t="str">
        <f>IFERROR(VLOOKUP(Table1[[#This Row],[كود الصنف]],المنتجات!$D:$E,2,0),"")</f>
        <v/>
      </c>
      <c r="J874" s="6" t="str">
        <f>IFERROR(VLOOKUP(H874,المنتجات!$D:$G,4,0),"")</f>
        <v/>
      </c>
      <c r="K874" s="7">
        <v>69</v>
      </c>
      <c r="L874" s="7"/>
      <c r="M874" s="8" t="e">
        <f>IF(VLOOKUP(Table1[[#This Row],[كود الصنف]],المنتجات!$D:$K,8,0)=0,"",(VLOOKUP(Table1[[#This Row],[كود الصنف]],المنتجات!$D:$K,8,0)))</f>
        <v>#N/A</v>
      </c>
      <c r="N874" s="7">
        <f>IFERROR((Table1[[#This Row],[كمية الخامات بالكيلو]]/Table1[[#This Row],[وزن القطعة]])-Table1[[#This Row],[كمية الأنتاج بالقطعة]],0)</f>
        <v>0</v>
      </c>
      <c r="O874" s="9" t="s">
        <v>51</v>
      </c>
      <c r="P874" s="3">
        <v>360</v>
      </c>
      <c r="Q874" s="5">
        <v>30</v>
      </c>
      <c r="R874" s="10"/>
      <c r="S874" s="10">
        <v>10</v>
      </c>
      <c r="T874" s="10">
        <v>10</v>
      </c>
      <c r="U874" s="10"/>
      <c r="V874" s="10">
        <f t="shared" si="13"/>
        <v>50</v>
      </c>
      <c r="W874" s="10">
        <f>IFERROR(Table1[[#This Row],[اجمالى وقت التشغيل بالدقايق]]-Table1[[#This Row],[اجمالى وقت التوقف بالدقيقة]],"0")</f>
        <v>310</v>
      </c>
      <c r="X874" s="11">
        <f>IFERROR((Table1[[#This Row],[كمية الأنتاج بالقطعة]]*Table1[[#This Row],[الزمن المعيارى لانتاج القطعة الواحدة بالدقيقة]])/W874,0%)</f>
        <v>0</v>
      </c>
      <c r="Y874" s="12"/>
      <c r="Z874" s="4"/>
      <c r="AA874" s="13">
        <f>IFERROR(Table1[[#This Row],[كمية الأنتاج بالقطعة]]/(Table1[[#This Row],[كمية الأنتاج بالقطعة]]+Z874+Y874),"")</f>
        <v>1</v>
      </c>
      <c r="AB874" s="4"/>
      <c r="AC874" s="51"/>
    </row>
    <row r="875" spans="1:29" ht="15.75" hidden="1" customHeight="1">
      <c r="A875" s="50">
        <v>43544</v>
      </c>
      <c r="B875" s="3">
        <v>5220</v>
      </c>
      <c r="C875" s="4" t="str">
        <f>IFERROR(VLOOKUP(B875,المنتجات!$A:$B,2,0),"")</f>
        <v/>
      </c>
      <c r="D875" s="4" t="str">
        <f>IFERROR(VLOOKUP(B875,المنتجات!$A:$C,3,0),"")</f>
        <v/>
      </c>
      <c r="E875" s="5">
        <v>21</v>
      </c>
      <c r="F875" s="4">
        <f>IFERROR(VLOOKUP(E875,العاملين!$A$1:$C$80,2,0),"")</f>
        <v>0</v>
      </c>
      <c r="G875" s="4">
        <f>IFERROR(VLOOKUP(Table1[[#This Row],[كود العامل]],العاملين!$A:$C,3,FALSE),"")</f>
        <v>0</v>
      </c>
      <c r="H875" s="5">
        <v>19</v>
      </c>
      <c r="I875" s="6" t="str">
        <f>IFERROR(VLOOKUP(Table1[[#This Row],[كود الصنف]],المنتجات!$D:$E,2,0),"")</f>
        <v/>
      </c>
      <c r="J875" s="6" t="str">
        <f>IFERROR(VLOOKUP(H875,المنتجات!$D:$G,4,0),"")</f>
        <v/>
      </c>
      <c r="K875" s="7">
        <v>3838</v>
      </c>
      <c r="L875" s="7"/>
      <c r="M875" s="8" t="e">
        <f>IF(VLOOKUP(Table1[[#This Row],[كود الصنف]],المنتجات!$D:$K,8,0)=0,"",(VLOOKUP(Table1[[#This Row],[كود الصنف]],المنتجات!$D:$K,8,0)))</f>
        <v>#N/A</v>
      </c>
      <c r="N875" s="7">
        <f>IFERROR((Table1[[#This Row],[كمية الخامات بالكيلو]]/Table1[[#This Row],[وزن القطعة]])-Table1[[#This Row],[كمية الأنتاج بالقطعة]],0)</f>
        <v>0</v>
      </c>
      <c r="O875" s="9" t="s">
        <v>51</v>
      </c>
      <c r="P875" s="26">
        <f>IFERROR(VLOOKUP(Table1[[#This Row],[كود العامل]],العاملين!$A$1:$D$100,4,0),"")</f>
        <v>0</v>
      </c>
      <c r="Q875" s="5">
        <f>IF(Table1[[#This Row],[كود العامل]]&gt;0,60,"")</f>
        <v>60</v>
      </c>
      <c r="R875" s="10"/>
      <c r="S875" s="10">
        <v>10</v>
      </c>
      <c r="T875" s="10">
        <v>10</v>
      </c>
      <c r="U875" s="10"/>
      <c r="V875" s="10">
        <f t="shared" si="13"/>
        <v>80</v>
      </c>
      <c r="W875" s="10">
        <f>IFERROR(Table1[[#This Row],[اجمالى وقت التشغيل بالدقايق]]-Table1[[#This Row],[اجمالى وقت التوقف بالدقيقة]],"0")</f>
        <v>-80</v>
      </c>
      <c r="X875" s="11">
        <f>IFERROR((Table1[[#This Row],[كمية الأنتاج بالقطعة]]*Table1[[#This Row],[الزمن المعيارى لانتاج القطعة الواحدة بالدقيقة]])/W875,0%)</f>
        <v>0</v>
      </c>
      <c r="Y875" s="12"/>
      <c r="Z875" s="4"/>
      <c r="AA875" s="13">
        <f>IFERROR(Table1[[#This Row],[كمية الأنتاج بالقطعة]]/(Table1[[#This Row],[كمية الأنتاج بالقطعة]]+Z875+Y875),"")</f>
        <v>1</v>
      </c>
      <c r="AB875" s="4"/>
      <c r="AC875" s="51"/>
    </row>
    <row r="876" spans="1:29" ht="15.75" hidden="1" customHeight="1">
      <c r="A876" s="50">
        <v>43544</v>
      </c>
      <c r="B876" s="3">
        <v>5220</v>
      </c>
      <c r="C876" s="4" t="str">
        <f>IFERROR(VLOOKUP(B876,المنتجات!$A:$B,2,0),"")</f>
        <v/>
      </c>
      <c r="D876" s="4" t="str">
        <f>IFERROR(VLOOKUP(B876,المنتجات!$A:$C,3,0),"")</f>
        <v/>
      </c>
      <c r="E876" s="5">
        <v>39</v>
      </c>
      <c r="F876" s="4">
        <f>IFERROR(VLOOKUP(E876,العاملين!$A$1:$C$80,2,0),"")</f>
        <v>0</v>
      </c>
      <c r="G876" s="4">
        <f>IFERROR(VLOOKUP(Table1[[#This Row],[كود العامل]],العاملين!$A:$C,3,FALSE),"")</f>
        <v>0</v>
      </c>
      <c r="H876" s="5">
        <v>19</v>
      </c>
      <c r="I876" s="6" t="str">
        <f>IFERROR(VLOOKUP(Table1[[#This Row],[كود الصنف]],المنتجات!$D:$E,2,0),"")</f>
        <v/>
      </c>
      <c r="J876" s="6" t="str">
        <f>IFERROR(VLOOKUP(H876,المنتجات!$D:$G,4,0),"")</f>
        <v/>
      </c>
      <c r="K876" s="7">
        <v>3838</v>
      </c>
      <c r="L876" s="7"/>
      <c r="M876" s="8" t="e">
        <f>IF(VLOOKUP(Table1[[#This Row],[كود الصنف]],المنتجات!$D:$K,8,0)=0,"",(VLOOKUP(Table1[[#This Row],[كود الصنف]],المنتجات!$D:$K,8,0)))</f>
        <v>#N/A</v>
      </c>
      <c r="N876" s="7">
        <f>IFERROR((Table1[[#This Row],[كمية الخامات بالكيلو]]/Table1[[#This Row],[وزن القطعة]])-Table1[[#This Row],[كمية الأنتاج بالقطعة]],0)</f>
        <v>0</v>
      </c>
      <c r="O876" s="9" t="s">
        <v>51</v>
      </c>
      <c r="P876" s="26">
        <f>IFERROR(VLOOKUP(Table1[[#This Row],[كود العامل]],العاملين!$A$1:$D$100,4,0),"")</f>
        <v>0</v>
      </c>
      <c r="Q876" s="5">
        <f>IF(Table1[[#This Row],[كود العامل]]&gt;0,60,"")</f>
        <v>60</v>
      </c>
      <c r="R876" s="10"/>
      <c r="S876" s="10">
        <v>10</v>
      </c>
      <c r="T876" s="10">
        <v>10</v>
      </c>
      <c r="U876" s="10"/>
      <c r="V876" s="10">
        <f t="shared" si="13"/>
        <v>80</v>
      </c>
      <c r="W876" s="10">
        <f>IFERROR(Table1[[#This Row],[اجمالى وقت التشغيل بالدقايق]]-Table1[[#This Row],[اجمالى وقت التوقف بالدقيقة]],"0")</f>
        <v>-80</v>
      </c>
      <c r="X876" s="11">
        <f>IFERROR((Table1[[#This Row],[كمية الأنتاج بالقطعة]]*Table1[[#This Row],[الزمن المعيارى لانتاج القطعة الواحدة بالدقيقة]])/W876,0%)</f>
        <v>0</v>
      </c>
      <c r="Y876" s="12"/>
      <c r="Z876" s="4"/>
      <c r="AA876" s="13">
        <f>IFERROR(Table1[[#This Row],[كمية الأنتاج بالقطعة]]/(Table1[[#This Row],[كمية الأنتاج بالقطعة]]+Z876+Y876),"")</f>
        <v>1</v>
      </c>
      <c r="AB876" s="4"/>
      <c r="AC876" s="51"/>
    </row>
    <row r="877" spans="1:29" ht="15.75" hidden="1" customHeight="1">
      <c r="A877" s="50">
        <v>43544</v>
      </c>
      <c r="B877" s="3">
        <v>5221</v>
      </c>
      <c r="C877" s="4" t="str">
        <f>IFERROR(VLOOKUP(B877,المنتجات!$A:$B,2,0),"")</f>
        <v/>
      </c>
      <c r="D877" s="4" t="str">
        <f>IFERROR(VLOOKUP(B877,المنتجات!$A:$C,3,0),"")</f>
        <v/>
      </c>
      <c r="E877" s="5">
        <v>24</v>
      </c>
      <c r="F877" s="4">
        <f>IFERROR(VLOOKUP(E877,العاملين!$A$1:$C$80,2,0),"")</f>
        <v>0</v>
      </c>
      <c r="G877" s="4">
        <f>IFERROR(VLOOKUP(Table1[[#This Row],[كود العامل]],العاملين!$A:$C,3,FALSE),"")</f>
        <v>0</v>
      </c>
      <c r="H877" s="5">
        <v>21</v>
      </c>
      <c r="I877" s="6" t="str">
        <f>IFERROR(VLOOKUP(Table1[[#This Row],[كود الصنف]],المنتجات!$D:$E,2,0),"")</f>
        <v/>
      </c>
      <c r="J877" s="6" t="str">
        <f>IFERROR(VLOOKUP(H877,المنتجات!$D:$G,4,0),"")</f>
        <v/>
      </c>
      <c r="K877" s="7">
        <v>3912</v>
      </c>
      <c r="L877" s="7"/>
      <c r="M877" s="8" t="e">
        <f>IF(VLOOKUP(Table1[[#This Row],[كود الصنف]],المنتجات!$D:$K,8,0)=0,"",(VLOOKUP(Table1[[#This Row],[كود الصنف]],المنتجات!$D:$K,8,0)))</f>
        <v>#N/A</v>
      </c>
      <c r="N877" s="7">
        <f>IFERROR((Table1[[#This Row],[كمية الخامات بالكيلو]]/Table1[[#This Row],[وزن القطعة]])-Table1[[#This Row],[كمية الأنتاج بالقطعة]],0)</f>
        <v>0</v>
      </c>
      <c r="O877" s="9" t="s">
        <v>51</v>
      </c>
      <c r="P877" s="26">
        <f>IFERROR(VLOOKUP(Table1[[#This Row],[كود العامل]],العاملين!$A$1:$D$100,4,0),"")</f>
        <v>0</v>
      </c>
      <c r="Q877" s="5">
        <f>IF(Table1[[#This Row],[كود العامل]]&gt;0,60,"")</f>
        <v>60</v>
      </c>
      <c r="R877" s="10"/>
      <c r="S877" s="10"/>
      <c r="T877" s="10">
        <v>10</v>
      </c>
      <c r="U877" s="10"/>
      <c r="V877" s="10">
        <f t="shared" si="13"/>
        <v>70</v>
      </c>
      <c r="W877" s="10">
        <f>IFERROR(Table1[[#This Row],[اجمالى وقت التشغيل بالدقايق]]-Table1[[#This Row],[اجمالى وقت التوقف بالدقيقة]],"0")</f>
        <v>-70</v>
      </c>
      <c r="X877" s="11">
        <f>IFERROR((Table1[[#This Row],[كمية الأنتاج بالقطعة]]*Table1[[#This Row],[الزمن المعيارى لانتاج القطعة الواحدة بالدقيقة]])/W877,0%)</f>
        <v>0</v>
      </c>
      <c r="Y877" s="12"/>
      <c r="Z877" s="4"/>
      <c r="AA877" s="13">
        <f>IFERROR(Table1[[#This Row],[كمية الأنتاج بالقطعة]]/(Table1[[#This Row],[كمية الأنتاج بالقطعة]]+Z877+Y877),"")</f>
        <v>1</v>
      </c>
      <c r="AB877" s="4"/>
      <c r="AC877" s="51"/>
    </row>
    <row r="878" spans="1:29" ht="15.75" hidden="1" customHeight="1">
      <c r="A878" s="50">
        <v>43544</v>
      </c>
      <c r="B878" s="3">
        <v>5221</v>
      </c>
      <c r="C878" s="4" t="str">
        <f>IFERROR(VLOOKUP(B878,المنتجات!$A:$B,2,0),"")</f>
        <v/>
      </c>
      <c r="D878" s="4" t="str">
        <f>IFERROR(VLOOKUP(B878,المنتجات!$A:$C,3,0),"")</f>
        <v/>
      </c>
      <c r="E878" s="5">
        <v>41</v>
      </c>
      <c r="F878" s="4">
        <f>IFERROR(VLOOKUP(E878,العاملين!$A$1:$C$80,2,0),"")</f>
        <v>0</v>
      </c>
      <c r="G878" s="4">
        <f>IFERROR(VLOOKUP(Table1[[#This Row],[كود العامل]],العاملين!$A:$C,3,FALSE),"")</f>
        <v>0</v>
      </c>
      <c r="H878" s="5">
        <v>21</v>
      </c>
      <c r="I878" s="6" t="str">
        <f>IFERROR(VLOOKUP(Table1[[#This Row],[كود الصنف]],المنتجات!$D:$E,2,0),"")</f>
        <v/>
      </c>
      <c r="J878" s="6" t="str">
        <f>IFERROR(VLOOKUP(H878,المنتجات!$D:$G,4,0),"")</f>
        <v/>
      </c>
      <c r="K878" s="7">
        <v>3912</v>
      </c>
      <c r="L878" s="7"/>
      <c r="M878" s="8" t="e">
        <f>IF(VLOOKUP(Table1[[#This Row],[كود الصنف]],المنتجات!$D:$K,8,0)=0,"",(VLOOKUP(Table1[[#This Row],[كود الصنف]],المنتجات!$D:$K,8,0)))</f>
        <v>#N/A</v>
      </c>
      <c r="N878" s="7">
        <f>IFERROR((Table1[[#This Row],[كمية الخامات بالكيلو]]/Table1[[#This Row],[وزن القطعة]])-Table1[[#This Row],[كمية الأنتاج بالقطعة]],0)</f>
        <v>0</v>
      </c>
      <c r="O878" s="9" t="s">
        <v>51</v>
      </c>
      <c r="P878" s="26">
        <f>IFERROR(VLOOKUP(Table1[[#This Row],[كود العامل]],العاملين!$A$1:$D$100,4,0),"")</f>
        <v>0</v>
      </c>
      <c r="Q878" s="5">
        <f>IF(Table1[[#This Row],[كود العامل]]&gt;0,60,"")</f>
        <v>60</v>
      </c>
      <c r="R878" s="10"/>
      <c r="S878" s="10"/>
      <c r="T878" s="10">
        <v>10</v>
      </c>
      <c r="U878" s="10"/>
      <c r="V878" s="10">
        <f t="shared" si="13"/>
        <v>70</v>
      </c>
      <c r="W878" s="10">
        <f>IFERROR(Table1[[#This Row],[اجمالى وقت التشغيل بالدقايق]]-Table1[[#This Row],[اجمالى وقت التوقف بالدقيقة]],"0")</f>
        <v>-70</v>
      </c>
      <c r="X878" s="11">
        <f>IFERROR((Table1[[#This Row],[كمية الأنتاج بالقطعة]]*Table1[[#This Row],[الزمن المعيارى لانتاج القطعة الواحدة بالدقيقة]])/W878,0%)</f>
        <v>0</v>
      </c>
      <c r="Y878" s="12"/>
      <c r="Z878" s="4"/>
      <c r="AA878" s="13">
        <f>IFERROR(Table1[[#This Row],[كمية الأنتاج بالقطعة]]/(Table1[[#This Row],[كمية الأنتاج بالقطعة]]+Z878+Y878),"")</f>
        <v>1</v>
      </c>
      <c r="AB878" s="4"/>
      <c r="AC878" s="51"/>
    </row>
    <row r="879" spans="1:29" ht="15.75" hidden="1" customHeight="1">
      <c r="A879" s="50">
        <v>43544</v>
      </c>
      <c r="B879" s="3">
        <v>5222</v>
      </c>
      <c r="C879" s="4" t="str">
        <f>IFERROR(VLOOKUP(B879,المنتجات!$A:$B,2,0),"")</f>
        <v/>
      </c>
      <c r="D879" s="4" t="str">
        <f>IFERROR(VLOOKUP(B879,المنتجات!$A:$C,3,0),"")</f>
        <v/>
      </c>
      <c r="E879" s="5">
        <v>6</v>
      </c>
      <c r="F879" s="4">
        <f>IFERROR(VLOOKUP(E879,العاملين!$A$1:$C$80,2,0),"")</f>
        <v>0</v>
      </c>
      <c r="G879" s="4">
        <f>IFERROR(VLOOKUP(Table1[[#This Row],[كود العامل]],العاملين!$A:$C,3,FALSE),"")</f>
        <v>0</v>
      </c>
      <c r="H879" s="5">
        <v>21</v>
      </c>
      <c r="I879" s="6" t="str">
        <f>IFERROR(VLOOKUP(Table1[[#This Row],[كود الصنف]],المنتجات!$D:$E,2,0),"")</f>
        <v/>
      </c>
      <c r="J879" s="6" t="str">
        <f>IFERROR(VLOOKUP(H879,المنتجات!$D:$G,4,0),"")</f>
        <v/>
      </c>
      <c r="K879" s="7">
        <v>3900</v>
      </c>
      <c r="L879" s="7"/>
      <c r="M879" s="8" t="e">
        <f>IF(VLOOKUP(Table1[[#This Row],[كود الصنف]],المنتجات!$D:$K,8,0)=0,"",(VLOOKUP(Table1[[#This Row],[كود الصنف]],المنتجات!$D:$K,8,0)))</f>
        <v>#N/A</v>
      </c>
      <c r="N879" s="7">
        <f>IFERROR((Table1[[#This Row],[كمية الخامات بالكيلو]]/Table1[[#This Row],[وزن القطعة]])-Table1[[#This Row],[كمية الأنتاج بالقطعة]],0)</f>
        <v>0</v>
      </c>
      <c r="O879" s="9" t="s">
        <v>51</v>
      </c>
      <c r="P879" s="26">
        <f>IFERROR(VLOOKUP(Table1[[#This Row],[كود العامل]],العاملين!$A$1:$D$100,4,0),"")</f>
        <v>0</v>
      </c>
      <c r="Q879" s="5">
        <f>IF(Table1[[#This Row],[كود العامل]]&gt;0,60,"")</f>
        <v>60</v>
      </c>
      <c r="R879" s="10"/>
      <c r="S879" s="10"/>
      <c r="T879" s="10">
        <v>10</v>
      </c>
      <c r="U879" s="10"/>
      <c r="V879" s="10">
        <f t="shared" si="13"/>
        <v>70</v>
      </c>
      <c r="W879" s="10">
        <f>IFERROR(Table1[[#This Row],[اجمالى وقت التشغيل بالدقايق]]-Table1[[#This Row],[اجمالى وقت التوقف بالدقيقة]],"0")</f>
        <v>-70</v>
      </c>
      <c r="X879" s="11">
        <f>IFERROR((Table1[[#This Row],[كمية الأنتاج بالقطعة]]*Table1[[#This Row],[الزمن المعيارى لانتاج القطعة الواحدة بالدقيقة]])/W879,0%)</f>
        <v>0</v>
      </c>
      <c r="Y879" s="12"/>
      <c r="Z879" s="4"/>
      <c r="AA879" s="13">
        <f>IFERROR(Table1[[#This Row],[كمية الأنتاج بالقطعة]]/(Table1[[#This Row],[كمية الأنتاج بالقطعة]]+Z879+Y879),"")</f>
        <v>1</v>
      </c>
      <c r="AB879" s="4"/>
      <c r="AC879" s="51"/>
    </row>
    <row r="880" spans="1:29" ht="15.75" hidden="1" customHeight="1">
      <c r="A880" s="50">
        <v>43544</v>
      </c>
      <c r="B880" s="3">
        <v>5222</v>
      </c>
      <c r="C880" s="4" t="str">
        <f>IFERROR(VLOOKUP(B880,المنتجات!$A:$B,2,0),"")</f>
        <v/>
      </c>
      <c r="D880" s="4" t="str">
        <f>IFERROR(VLOOKUP(B880,المنتجات!$A:$C,3,0),"")</f>
        <v/>
      </c>
      <c r="E880" s="5">
        <v>43</v>
      </c>
      <c r="F880" s="4">
        <f>IFERROR(VLOOKUP(E880,العاملين!$A$1:$C$80,2,0),"")</f>
        <v>0</v>
      </c>
      <c r="G880" s="4">
        <f>IFERROR(VLOOKUP(Table1[[#This Row],[كود العامل]],العاملين!$A:$C,3,FALSE),"")</f>
        <v>0</v>
      </c>
      <c r="H880" s="5">
        <v>21</v>
      </c>
      <c r="I880" s="6" t="str">
        <f>IFERROR(VLOOKUP(Table1[[#This Row],[كود الصنف]],المنتجات!$D:$E,2,0),"")</f>
        <v/>
      </c>
      <c r="J880" s="6" t="str">
        <f>IFERROR(VLOOKUP(H880,المنتجات!$D:$G,4,0),"")</f>
        <v/>
      </c>
      <c r="K880" s="7">
        <v>3900</v>
      </c>
      <c r="L880" s="7"/>
      <c r="M880" s="8" t="e">
        <f>IF(VLOOKUP(Table1[[#This Row],[كود الصنف]],المنتجات!$D:$K,8,0)=0,"",(VLOOKUP(Table1[[#This Row],[كود الصنف]],المنتجات!$D:$K,8,0)))</f>
        <v>#N/A</v>
      </c>
      <c r="N880" s="7">
        <f>IFERROR((Table1[[#This Row],[كمية الخامات بالكيلو]]/Table1[[#This Row],[وزن القطعة]])-Table1[[#This Row],[كمية الأنتاج بالقطعة]],0)</f>
        <v>0</v>
      </c>
      <c r="O880" s="9" t="s">
        <v>51</v>
      </c>
      <c r="P880" s="26">
        <f>IFERROR(VLOOKUP(Table1[[#This Row],[كود العامل]],العاملين!$A$1:$D$100,4,0),"")</f>
        <v>0</v>
      </c>
      <c r="Q880" s="5">
        <f>IF(Table1[[#This Row],[كود العامل]]&gt;0,60,"")</f>
        <v>60</v>
      </c>
      <c r="R880" s="10"/>
      <c r="S880" s="10"/>
      <c r="T880" s="10">
        <v>10</v>
      </c>
      <c r="U880" s="10"/>
      <c r="V880" s="10">
        <f t="shared" si="13"/>
        <v>70</v>
      </c>
      <c r="W880" s="10">
        <f>IFERROR(Table1[[#This Row],[اجمالى وقت التشغيل بالدقايق]]-Table1[[#This Row],[اجمالى وقت التوقف بالدقيقة]],"0")</f>
        <v>-70</v>
      </c>
      <c r="X880" s="11">
        <f>IFERROR((Table1[[#This Row],[كمية الأنتاج بالقطعة]]*Table1[[#This Row],[الزمن المعيارى لانتاج القطعة الواحدة بالدقيقة]])/W880,0%)</f>
        <v>0</v>
      </c>
      <c r="Y880" s="12"/>
      <c r="Z880" s="4"/>
      <c r="AA880" s="13">
        <f>IFERROR(Table1[[#This Row],[كمية الأنتاج بالقطعة]]/(Table1[[#This Row],[كمية الأنتاج بالقطعة]]+Z880+Y880),"")</f>
        <v>1</v>
      </c>
      <c r="AB880" s="4"/>
      <c r="AC880" s="51"/>
    </row>
    <row r="881" spans="1:29" ht="15.75" hidden="1" customHeight="1">
      <c r="A881" s="50">
        <v>43544</v>
      </c>
      <c r="B881" s="3">
        <v>5230</v>
      </c>
      <c r="C881" s="4" t="str">
        <f>IFERROR(VLOOKUP(B881,المنتجات!$A:$B,2,0),"")</f>
        <v/>
      </c>
      <c r="D881" s="4" t="str">
        <f>IFERROR(VLOOKUP(B881,المنتجات!$A:$C,3,0),"")</f>
        <v/>
      </c>
      <c r="E881" s="5">
        <v>23</v>
      </c>
      <c r="F881" s="4">
        <f>IFERROR(VLOOKUP(E881,العاملين!$A$1:$C$80,2,0),"")</f>
        <v>0</v>
      </c>
      <c r="G881" s="4">
        <f>IFERROR(VLOOKUP(Table1[[#This Row],[كود العامل]],العاملين!$A:$C,3,FALSE),"")</f>
        <v>0</v>
      </c>
      <c r="H881" s="5">
        <v>23</v>
      </c>
      <c r="I881" s="6" t="str">
        <f>IFERROR(VLOOKUP(Table1[[#This Row],[كود الصنف]],المنتجات!$D:$E,2,0),"")</f>
        <v/>
      </c>
      <c r="J881" s="6" t="str">
        <f>IFERROR(VLOOKUP(H881,المنتجات!$D:$G,4,0),"")</f>
        <v/>
      </c>
      <c r="K881" s="7">
        <v>32000</v>
      </c>
      <c r="L881" s="7"/>
      <c r="M881" s="8" t="e">
        <f>IF(VLOOKUP(Table1[[#This Row],[كود الصنف]],المنتجات!$D:$K,8,0)=0,"",(VLOOKUP(Table1[[#This Row],[كود الصنف]],المنتجات!$D:$K,8,0)))</f>
        <v>#N/A</v>
      </c>
      <c r="N881" s="7">
        <f>IFERROR((Table1[[#This Row],[كمية الخامات بالكيلو]]/Table1[[#This Row],[وزن القطعة]])-Table1[[#This Row],[كمية الأنتاج بالقطعة]],0)</f>
        <v>0</v>
      </c>
      <c r="O881" s="9" t="s">
        <v>51</v>
      </c>
      <c r="P881" s="26">
        <f>IFERROR(VLOOKUP(Table1[[#This Row],[كود العامل]],العاملين!$A$1:$D$100,4,0),"")</f>
        <v>0</v>
      </c>
      <c r="Q881" s="5">
        <f>IF(Table1[[#This Row],[كود العامل]]&gt;0,60,"")</f>
        <v>60</v>
      </c>
      <c r="R881" s="10"/>
      <c r="S881" s="10"/>
      <c r="T881" s="10"/>
      <c r="U881" s="10"/>
      <c r="V881" s="10">
        <f t="shared" si="13"/>
        <v>60</v>
      </c>
      <c r="W881" s="10">
        <f>IFERROR(Table1[[#This Row],[اجمالى وقت التشغيل بالدقايق]]-Table1[[#This Row],[اجمالى وقت التوقف بالدقيقة]],"0")</f>
        <v>-60</v>
      </c>
      <c r="X881" s="11">
        <f>IFERROR((Table1[[#This Row],[كمية الأنتاج بالقطعة]]*Table1[[#This Row],[الزمن المعيارى لانتاج القطعة الواحدة بالدقيقة]])/W881,0%)</f>
        <v>0</v>
      </c>
      <c r="Y881" s="12"/>
      <c r="Z881" s="4"/>
      <c r="AA881" s="13">
        <f>IFERROR(Table1[[#This Row],[كمية الأنتاج بالقطعة]]/(Table1[[#This Row],[كمية الأنتاج بالقطعة]]+Z881+Y881),"")</f>
        <v>1</v>
      </c>
      <c r="AB881" s="4"/>
      <c r="AC881" s="51"/>
    </row>
    <row r="882" spans="1:29" ht="15.75" hidden="1" customHeight="1">
      <c r="A882" s="50">
        <v>43544</v>
      </c>
      <c r="B882" s="3">
        <v>5230</v>
      </c>
      <c r="C882" s="4" t="str">
        <f>IFERROR(VLOOKUP(B882,المنتجات!$A:$B,2,0),"")</f>
        <v/>
      </c>
      <c r="D882" s="4" t="str">
        <f>IFERROR(VLOOKUP(B882,المنتجات!$A:$C,3,0),"")</f>
        <v/>
      </c>
      <c r="E882" s="5">
        <v>29</v>
      </c>
      <c r="F882" s="4">
        <f>IFERROR(VLOOKUP(E882,العاملين!$A$1:$C$80,2,0),"")</f>
        <v>0</v>
      </c>
      <c r="G882" s="4">
        <f>IFERROR(VLOOKUP(Table1[[#This Row],[كود العامل]],العاملين!$A:$C,3,FALSE),"")</f>
        <v>0</v>
      </c>
      <c r="H882" s="5">
        <v>23</v>
      </c>
      <c r="I882" s="6" t="str">
        <f>IFERROR(VLOOKUP(Table1[[#This Row],[كود الصنف]],المنتجات!$D:$E,2,0),"")</f>
        <v/>
      </c>
      <c r="J882" s="6" t="str">
        <f>IFERROR(VLOOKUP(H882,المنتجات!$D:$G,4,0),"")</f>
        <v/>
      </c>
      <c r="K882" s="7">
        <v>32000</v>
      </c>
      <c r="L882" s="7"/>
      <c r="M882" s="8" t="e">
        <f>IF(VLOOKUP(Table1[[#This Row],[كود الصنف]],المنتجات!$D:$K,8,0)=0,"",(VLOOKUP(Table1[[#This Row],[كود الصنف]],المنتجات!$D:$K,8,0)))</f>
        <v>#N/A</v>
      </c>
      <c r="N882" s="7">
        <f>IFERROR((Table1[[#This Row],[كمية الخامات بالكيلو]]/Table1[[#This Row],[وزن القطعة]])-Table1[[#This Row],[كمية الأنتاج بالقطعة]],0)</f>
        <v>0</v>
      </c>
      <c r="O882" s="9" t="s">
        <v>51</v>
      </c>
      <c r="P882" s="26">
        <f>IFERROR(VLOOKUP(Table1[[#This Row],[كود العامل]],العاملين!$A$1:$D$100,4,0),"")</f>
        <v>0</v>
      </c>
      <c r="Q882" s="5">
        <f>IF(Table1[[#This Row],[كود العامل]]&gt;0,60,"")</f>
        <v>60</v>
      </c>
      <c r="R882" s="10"/>
      <c r="S882" s="10"/>
      <c r="T882" s="10"/>
      <c r="U882" s="10"/>
      <c r="V882" s="10">
        <f t="shared" si="13"/>
        <v>60</v>
      </c>
      <c r="W882" s="10">
        <f>IFERROR(Table1[[#This Row],[اجمالى وقت التشغيل بالدقايق]]-Table1[[#This Row],[اجمالى وقت التوقف بالدقيقة]],"0")</f>
        <v>-60</v>
      </c>
      <c r="X882" s="11">
        <f>IFERROR((Table1[[#This Row],[كمية الأنتاج بالقطعة]]*Table1[[#This Row],[الزمن المعيارى لانتاج القطعة الواحدة بالدقيقة]])/W882,0%)</f>
        <v>0</v>
      </c>
      <c r="Y882" s="12"/>
      <c r="Z882" s="4"/>
      <c r="AA882" s="13">
        <f>IFERROR(Table1[[#This Row],[كمية الأنتاج بالقطعة]]/(Table1[[#This Row],[كمية الأنتاج بالقطعة]]+Z882+Y882),"")</f>
        <v>1</v>
      </c>
      <c r="AB882" s="4"/>
      <c r="AC882" s="51"/>
    </row>
    <row r="883" spans="1:29" ht="15.75" hidden="1" customHeight="1">
      <c r="A883" s="50">
        <v>43544</v>
      </c>
      <c r="B883" s="3">
        <v>5231</v>
      </c>
      <c r="C883" s="4" t="str">
        <f>IFERROR(VLOOKUP(B883,المنتجات!$A:$B,2,0),"")</f>
        <v/>
      </c>
      <c r="D883" s="4" t="str">
        <f>IFERROR(VLOOKUP(B883,المنتجات!$A:$C,3,0),"")</f>
        <v/>
      </c>
      <c r="E883" s="5">
        <v>26</v>
      </c>
      <c r="F883" s="4">
        <f>IFERROR(VLOOKUP(E883,العاملين!$A$1:$C$80,2,0),"")</f>
        <v>0</v>
      </c>
      <c r="G883" s="4">
        <f>IFERROR(VLOOKUP(Table1[[#This Row],[كود العامل]],العاملين!$A:$C,3,FALSE),"")</f>
        <v>0</v>
      </c>
      <c r="H883" s="5">
        <v>34</v>
      </c>
      <c r="I883" s="6" t="str">
        <f>IFERROR(VLOOKUP(Table1[[#This Row],[كود الصنف]],المنتجات!$D:$E,2,0),"")</f>
        <v/>
      </c>
      <c r="J883" s="6" t="str">
        <f>IFERROR(VLOOKUP(H883,المنتجات!$D:$G,4,0),"")</f>
        <v/>
      </c>
      <c r="K883" s="7">
        <v>20000</v>
      </c>
      <c r="L883" s="7"/>
      <c r="M883" s="8" t="e">
        <f>IF(VLOOKUP(Table1[[#This Row],[كود الصنف]],المنتجات!$D:$K,8,0)=0,"",(VLOOKUP(Table1[[#This Row],[كود الصنف]],المنتجات!$D:$K,8,0)))</f>
        <v>#N/A</v>
      </c>
      <c r="N883" s="7">
        <f>IFERROR((Table1[[#This Row],[كمية الخامات بالكيلو]]/Table1[[#This Row],[وزن القطعة]])-Table1[[#This Row],[كمية الأنتاج بالقطعة]],0)</f>
        <v>0</v>
      </c>
      <c r="O883" s="9" t="s">
        <v>51</v>
      </c>
      <c r="P883" s="26">
        <f>IFERROR(VLOOKUP(Table1[[#This Row],[كود العامل]],العاملين!$A$1:$D$100,4,0),"")</f>
        <v>0</v>
      </c>
      <c r="Q883" s="5">
        <f>IF(Table1[[#This Row],[كود العامل]]&gt;0,60,"")</f>
        <v>60</v>
      </c>
      <c r="R883" s="10">
        <v>135</v>
      </c>
      <c r="S883" s="10">
        <v>10</v>
      </c>
      <c r="T883" s="10">
        <v>10</v>
      </c>
      <c r="U883" s="10"/>
      <c r="V883" s="10">
        <f t="shared" si="13"/>
        <v>215</v>
      </c>
      <c r="W883" s="10">
        <f>IFERROR(Table1[[#This Row],[اجمالى وقت التشغيل بالدقايق]]-Table1[[#This Row],[اجمالى وقت التوقف بالدقيقة]],"0")</f>
        <v>-215</v>
      </c>
      <c r="X883" s="11">
        <f>IFERROR((Table1[[#This Row],[كمية الأنتاج بالقطعة]]*Table1[[#This Row],[الزمن المعيارى لانتاج القطعة الواحدة بالدقيقة]])/W883,0%)</f>
        <v>0</v>
      </c>
      <c r="Y883" s="12"/>
      <c r="Z883" s="4"/>
      <c r="AA883" s="13">
        <f>IFERROR(Table1[[#This Row],[كمية الأنتاج بالقطعة]]/(Table1[[#This Row],[كمية الأنتاج بالقطعة]]+Z883+Y883),"")</f>
        <v>1</v>
      </c>
      <c r="AB883" s="4" t="s">
        <v>92</v>
      </c>
      <c r="AC883" s="51"/>
    </row>
    <row r="884" spans="1:29" ht="15.75" hidden="1" customHeight="1">
      <c r="A884" s="50">
        <v>43544</v>
      </c>
      <c r="B884" s="3">
        <v>5231</v>
      </c>
      <c r="C884" s="4" t="str">
        <f>IFERROR(VLOOKUP(B884,المنتجات!$A:$B,2,0),"")</f>
        <v/>
      </c>
      <c r="D884" s="4" t="str">
        <f>IFERROR(VLOOKUP(B884,المنتجات!$A:$C,3,0),"")</f>
        <v/>
      </c>
      <c r="E884" s="5">
        <v>45</v>
      </c>
      <c r="F884" s="4">
        <f>IFERROR(VLOOKUP(E884,العاملين!$A$1:$C$80,2,0),"")</f>
        <v>0</v>
      </c>
      <c r="G884" s="4">
        <f>IFERROR(VLOOKUP(Table1[[#This Row],[كود العامل]],العاملين!$A:$C,3,FALSE),"")</f>
        <v>0</v>
      </c>
      <c r="H884" s="5">
        <v>34</v>
      </c>
      <c r="I884" s="6" t="str">
        <f>IFERROR(VLOOKUP(Table1[[#This Row],[كود الصنف]],المنتجات!$D:$E,2,0),"")</f>
        <v/>
      </c>
      <c r="J884" s="6" t="str">
        <f>IFERROR(VLOOKUP(H884,المنتجات!$D:$G,4,0),"")</f>
        <v/>
      </c>
      <c r="K884" s="7">
        <v>20000</v>
      </c>
      <c r="L884" s="7"/>
      <c r="M884" s="8" t="e">
        <f>IF(VLOOKUP(Table1[[#This Row],[كود الصنف]],المنتجات!$D:$K,8,0)=0,"",(VLOOKUP(Table1[[#This Row],[كود الصنف]],المنتجات!$D:$K,8,0)))</f>
        <v>#N/A</v>
      </c>
      <c r="N884" s="7">
        <f>IFERROR((Table1[[#This Row],[كمية الخامات بالكيلو]]/Table1[[#This Row],[وزن القطعة]])-Table1[[#This Row],[كمية الأنتاج بالقطعة]],0)</f>
        <v>0</v>
      </c>
      <c r="O884" s="9" t="s">
        <v>51</v>
      </c>
      <c r="P884" s="26">
        <f>IFERROR(VLOOKUP(Table1[[#This Row],[كود العامل]],العاملين!$A$1:$D$100,4,0),"")</f>
        <v>0</v>
      </c>
      <c r="Q884" s="5">
        <f>IF(Table1[[#This Row],[كود العامل]]&gt;0,60,"")</f>
        <v>60</v>
      </c>
      <c r="R884" s="10">
        <v>135</v>
      </c>
      <c r="S884" s="10">
        <v>10</v>
      </c>
      <c r="T884" s="10">
        <v>10</v>
      </c>
      <c r="U884" s="10"/>
      <c r="V884" s="10">
        <f t="shared" si="13"/>
        <v>215</v>
      </c>
      <c r="W884" s="10">
        <f>IFERROR(Table1[[#This Row],[اجمالى وقت التشغيل بالدقايق]]-Table1[[#This Row],[اجمالى وقت التوقف بالدقيقة]],"0")</f>
        <v>-215</v>
      </c>
      <c r="X884" s="11">
        <f>IFERROR((Table1[[#This Row],[كمية الأنتاج بالقطعة]]*Table1[[#This Row],[الزمن المعيارى لانتاج القطعة الواحدة بالدقيقة]])/W884,0%)</f>
        <v>0</v>
      </c>
      <c r="Y884" s="12"/>
      <c r="Z884" s="4"/>
      <c r="AA884" s="13">
        <f>IFERROR(Table1[[#This Row],[كمية الأنتاج بالقطعة]]/(Table1[[#This Row],[كمية الأنتاج بالقطعة]]+Z884+Y884),"")</f>
        <v>1</v>
      </c>
      <c r="AB884" s="4" t="s">
        <v>92</v>
      </c>
      <c r="AC884" s="51"/>
    </row>
    <row r="885" spans="1:29" ht="15.75" hidden="1" customHeight="1">
      <c r="A885" s="50">
        <v>43544</v>
      </c>
      <c r="B885" s="3">
        <v>5231</v>
      </c>
      <c r="C885" s="4" t="str">
        <f>IFERROR(VLOOKUP(B885,المنتجات!$A:$B,2,0),"")</f>
        <v/>
      </c>
      <c r="D885" s="4" t="str">
        <f>IFERROR(VLOOKUP(B885,المنتجات!$A:$C,3,0),"")</f>
        <v/>
      </c>
      <c r="E885" s="5">
        <v>37</v>
      </c>
      <c r="F885" s="4">
        <f>IFERROR(VLOOKUP(E885,العاملين!$A$1:$C$80,2,0),"")</f>
        <v>0</v>
      </c>
      <c r="G885" s="4">
        <f>IFERROR(VLOOKUP(Table1[[#This Row],[كود العامل]],العاملين!$A:$C,3,FALSE),"")</f>
        <v>0</v>
      </c>
      <c r="H885" s="5">
        <v>34</v>
      </c>
      <c r="I885" s="6" t="str">
        <f>IFERROR(VLOOKUP(Table1[[#This Row],[كود الصنف]],المنتجات!$D:$E,2,0),"")</f>
        <v/>
      </c>
      <c r="J885" s="6" t="str">
        <f>IFERROR(VLOOKUP(H885,المنتجات!$D:$G,4,0),"")</f>
        <v/>
      </c>
      <c r="K885" s="7">
        <v>20000</v>
      </c>
      <c r="L885" s="7"/>
      <c r="M885" s="8" t="e">
        <f>IF(VLOOKUP(Table1[[#This Row],[كود الصنف]],المنتجات!$D:$K,8,0)=0,"",(VLOOKUP(Table1[[#This Row],[كود الصنف]],المنتجات!$D:$K,8,0)))</f>
        <v>#N/A</v>
      </c>
      <c r="N885" s="7">
        <f>IFERROR((Table1[[#This Row],[كمية الخامات بالكيلو]]/Table1[[#This Row],[وزن القطعة]])-Table1[[#This Row],[كمية الأنتاج بالقطعة]],0)</f>
        <v>0</v>
      </c>
      <c r="O885" s="9" t="s">
        <v>51</v>
      </c>
      <c r="P885" s="26">
        <f>IFERROR(VLOOKUP(Table1[[#This Row],[كود العامل]],العاملين!$A$1:$D$100,4,0),"")</f>
        <v>0</v>
      </c>
      <c r="Q885" s="5">
        <f>IF(Table1[[#This Row],[كود العامل]]&gt;0,60,"")</f>
        <v>60</v>
      </c>
      <c r="R885" s="10">
        <v>135</v>
      </c>
      <c r="S885" s="10">
        <v>10</v>
      </c>
      <c r="T885" s="10">
        <v>10</v>
      </c>
      <c r="U885" s="10"/>
      <c r="V885" s="10">
        <f t="shared" si="13"/>
        <v>215</v>
      </c>
      <c r="W885" s="10">
        <f>IFERROR(Table1[[#This Row],[اجمالى وقت التشغيل بالدقايق]]-Table1[[#This Row],[اجمالى وقت التوقف بالدقيقة]],"0")</f>
        <v>-215</v>
      </c>
      <c r="X885" s="11">
        <f>IFERROR((Table1[[#This Row],[كمية الأنتاج بالقطعة]]*Table1[[#This Row],[الزمن المعيارى لانتاج القطعة الواحدة بالدقيقة]])/W885,0%)</f>
        <v>0</v>
      </c>
      <c r="Y885" s="12"/>
      <c r="Z885" s="4"/>
      <c r="AA885" s="13">
        <f>IFERROR(Table1[[#This Row],[كمية الأنتاج بالقطعة]]/(Table1[[#This Row],[كمية الأنتاج بالقطعة]]+Z885+Y885),"")</f>
        <v>1</v>
      </c>
      <c r="AB885" s="4" t="s">
        <v>92</v>
      </c>
      <c r="AC885" s="51"/>
    </row>
    <row r="886" spans="1:29" ht="15.75" hidden="1" customHeight="1">
      <c r="A886" s="50">
        <v>43544</v>
      </c>
      <c r="B886" s="3">
        <v>5260</v>
      </c>
      <c r="C886" s="4" t="str">
        <f>IFERROR(VLOOKUP(B886,المنتجات!$A:$B,2,0),"")</f>
        <v/>
      </c>
      <c r="D886" s="4" t="str">
        <f>IFERROR(VLOOKUP(B886,المنتجات!$A:$C,3,0),"")</f>
        <v/>
      </c>
      <c r="E886" s="5">
        <v>38</v>
      </c>
      <c r="F886" s="4">
        <f>IFERROR(VLOOKUP(E886,العاملين!$A$1:$C$80,2,0),"")</f>
        <v>0</v>
      </c>
      <c r="G886" s="4">
        <f>IFERROR(VLOOKUP(Table1[[#This Row],[كود العامل]],العاملين!$A:$C,3,FALSE),"")</f>
        <v>0</v>
      </c>
      <c r="H886" s="5">
        <v>44</v>
      </c>
      <c r="I886" s="6" t="str">
        <f>IFERROR(VLOOKUP(Table1[[#This Row],[كود الصنف]],المنتجات!$D:$E,2,0),"")</f>
        <v/>
      </c>
      <c r="J886" s="6" t="str">
        <f>IFERROR(VLOOKUP(H886,المنتجات!$D:$G,4,0),"")</f>
        <v/>
      </c>
      <c r="K886" s="7">
        <v>7700</v>
      </c>
      <c r="L886" s="7"/>
      <c r="M886" s="8" t="e">
        <f>IF(VLOOKUP(Table1[[#This Row],[كود الصنف]],المنتجات!$D:$K,8,0)=0,"",(VLOOKUP(Table1[[#This Row],[كود الصنف]],المنتجات!$D:$K,8,0)))</f>
        <v>#N/A</v>
      </c>
      <c r="N886" s="7">
        <f>IFERROR((Table1[[#This Row],[كمية الخامات بالكيلو]]/Table1[[#This Row],[وزن القطعة]])-Table1[[#This Row],[كمية الأنتاج بالقطعة]],0)</f>
        <v>0</v>
      </c>
      <c r="O886" s="9" t="s">
        <v>51</v>
      </c>
      <c r="P886" s="26">
        <f>IFERROR(VLOOKUP(Table1[[#This Row],[كود العامل]],العاملين!$A$1:$D$100,4,0),"")</f>
        <v>0</v>
      </c>
      <c r="Q886" s="5">
        <f>IF(Table1[[#This Row],[كود العامل]]&gt;0,60,"")</f>
        <v>60</v>
      </c>
      <c r="R886" s="10"/>
      <c r="S886" s="10"/>
      <c r="T886" s="10"/>
      <c r="U886" s="10"/>
      <c r="V886" s="10">
        <f t="shared" si="13"/>
        <v>60</v>
      </c>
      <c r="W886" s="10">
        <f>IFERROR(Table1[[#This Row],[اجمالى وقت التشغيل بالدقايق]]-Table1[[#This Row],[اجمالى وقت التوقف بالدقيقة]],"0")</f>
        <v>-60</v>
      </c>
      <c r="X886" s="11">
        <f>IFERROR((Table1[[#This Row],[كمية الأنتاج بالقطعة]]*Table1[[#This Row],[الزمن المعيارى لانتاج القطعة الواحدة بالدقيقة]])/W886,0%)</f>
        <v>0</v>
      </c>
      <c r="Y886" s="12"/>
      <c r="Z886" s="4"/>
      <c r="AA886" s="13">
        <f>IFERROR(Table1[[#This Row],[كمية الأنتاج بالقطعة]]/(Table1[[#This Row],[كمية الأنتاج بالقطعة]]+Z886+Y886),"")</f>
        <v>1</v>
      </c>
      <c r="AB886" s="4"/>
      <c r="AC886" s="51"/>
    </row>
    <row r="887" spans="1:29" ht="15.75" hidden="1" customHeight="1">
      <c r="A887" s="50">
        <v>43544</v>
      </c>
      <c r="B887" s="3">
        <v>5260</v>
      </c>
      <c r="C887" s="4" t="str">
        <f>IFERROR(VLOOKUP(B887,المنتجات!$A:$B,2,0),"")</f>
        <v/>
      </c>
      <c r="D887" s="4" t="str">
        <f>IFERROR(VLOOKUP(B887,المنتجات!$A:$C,3,0),"")</f>
        <v/>
      </c>
      <c r="E887" s="5">
        <v>25</v>
      </c>
      <c r="F887" s="4">
        <f>IFERROR(VLOOKUP(E887,العاملين!$A$1:$C$80,2,0),"")</f>
        <v>0</v>
      </c>
      <c r="G887" s="4">
        <f>IFERROR(VLOOKUP(Table1[[#This Row],[كود العامل]],العاملين!$A:$C,3,FALSE),"")</f>
        <v>0</v>
      </c>
      <c r="H887" s="5">
        <v>44</v>
      </c>
      <c r="I887" s="6" t="str">
        <f>IFERROR(VLOOKUP(Table1[[#This Row],[كود الصنف]],المنتجات!$D:$E,2,0),"")</f>
        <v/>
      </c>
      <c r="J887" s="6" t="str">
        <f>IFERROR(VLOOKUP(H887,المنتجات!$D:$G,4,0),"")</f>
        <v/>
      </c>
      <c r="K887" s="7">
        <v>7700</v>
      </c>
      <c r="L887" s="7"/>
      <c r="M887" s="8" t="e">
        <f>IF(VLOOKUP(Table1[[#This Row],[كود الصنف]],المنتجات!$D:$K,8,0)=0,"",(VLOOKUP(Table1[[#This Row],[كود الصنف]],المنتجات!$D:$K,8,0)))</f>
        <v>#N/A</v>
      </c>
      <c r="N887" s="7">
        <f>IFERROR((Table1[[#This Row],[كمية الخامات بالكيلو]]/Table1[[#This Row],[وزن القطعة]])-Table1[[#This Row],[كمية الأنتاج بالقطعة]],0)</f>
        <v>0</v>
      </c>
      <c r="O887" s="9" t="s">
        <v>51</v>
      </c>
      <c r="P887" s="26">
        <f>IFERROR(VLOOKUP(Table1[[#This Row],[كود العامل]],العاملين!$A$1:$D$100,4,0),"")</f>
        <v>0</v>
      </c>
      <c r="Q887" s="5">
        <f>IF(Table1[[#This Row],[كود العامل]]&gt;0,60,"")</f>
        <v>60</v>
      </c>
      <c r="R887" s="10"/>
      <c r="S887" s="10"/>
      <c r="T887" s="10"/>
      <c r="U887" s="10"/>
      <c r="V887" s="10">
        <f t="shared" si="13"/>
        <v>60</v>
      </c>
      <c r="W887" s="10">
        <f>IFERROR(Table1[[#This Row],[اجمالى وقت التشغيل بالدقايق]]-Table1[[#This Row],[اجمالى وقت التوقف بالدقيقة]],"0")</f>
        <v>-60</v>
      </c>
      <c r="X887" s="11">
        <f>IFERROR((Table1[[#This Row],[كمية الأنتاج بالقطعة]]*Table1[[#This Row],[الزمن المعيارى لانتاج القطعة الواحدة بالدقيقة]])/W887,0%)</f>
        <v>0</v>
      </c>
      <c r="Y887" s="12"/>
      <c r="Z887" s="4"/>
      <c r="AA887" s="13">
        <f>IFERROR(Table1[[#This Row],[كمية الأنتاج بالقطعة]]/(Table1[[#This Row],[كمية الأنتاج بالقطعة]]+Z887+Y887),"")</f>
        <v>1</v>
      </c>
      <c r="AB887" s="4"/>
      <c r="AC887" s="51"/>
    </row>
    <row r="888" spans="1:29" ht="15.75" hidden="1" customHeight="1">
      <c r="A888" s="50">
        <v>43544</v>
      </c>
      <c r="B888" s="3">
        <v>5261</v>
      </c>
      <c r="C888" s="4" t="str">
        <f>IFERROR(VLOOKUP(B888,المنتجات!$A:$B,2,0),"")</f>
        <v/>
      </c>
      <c r="D888" s="4" t="str">
        <f>IFERROR(VLOOKUP(B888,المنتجات!$A:$C,3,0),"")</f>
        <v/>
      </c>
      <c r="E888" s="5">
        <v>33</v>
      </c>
      <c r="F888" s="4">
        <f>IFERROR(VLOOKUP(E888,العاملين!$A$1:$C$80,2,0),"")</f>
        <v>0</v>
      </c>
      <c r="G888" s="4">
        <f>IFERROR(VLOOKUP(Table1[[#This Row],[كود العامل]],العاملين!$A:$C,3,FALSE),"")</f>
        <v>0</v>
      </c>
      <c r="H888" s="5">
        <v>42</v>
      </c>
      <c r="I888" s="6" t="str">
        <f>IFERROR(VLOOKUP(Table1[[#This Row],[كود الصنف]],المنتجات!$D:$E,2,0),"")</f>
        <v/>
      </c>
      <c r="J888" s="6" t="str">
        <f>IFERROR(VLOOKUP(H888,المنتجات!$D:$G,4,0),"")</f>
        <v/>
      </c>
      <c r="K888" s="7">
        <v>7000</v>
      </c>
      <c r="L888" s="7"/>
      <c r="M888" s="8" t="e">
        <f>IF(VLOOKUP(Table1[[#This Row],[كود الصنف]],المنتجات!$D:$K,8,0)=0,"",(VLOOKUP(Table1[[#This Row],[كود الصنف]],المنتجات!$D:$K,8,0)))</f>
        <v>#N/A</v>
      </c>
      <c r="N888" s="7">
        <f>IFERROR((Table1[[#This Row],[كمية الخامات بالكيلو]]/Table1[[#This Row],[وزن القطعة]])-Table1[[#This Row],[كمية الأنتاج بالقطعة]],0)</f>
        <v>0</v>
      </c>
      <c r="O888" s="9" t="s">
        <v>51</v>
      </c>
      <c r="P888" s="26">
        <f>IFERROR(VLOOKUP(Table1[[#This Row],[كود العامل]],العاملين!$A$1:$D$100,4,0),"")</f>
        <v>0</v>
      </c>
      <c r="Q888" s="5">
        <f>IF(Table1[[#This Row],[كود العامل]]&gt;0,60,"")</f>
        <v>60</v>
      </c>
      <c r="R888" s="10"/>
      <c r="S888" s="10"/>
      <c r="T888" s="10"/>
      <c r="U888" s="10"/>
      <c r="V888" s="10">
        <f t="shared" si="13"/>
        <v>60</v>
      </c>
      <c r="W888" s="10">
        <f>IFERROR(Table1[[#This Row],[اجمالى وقت التشغيل بالدقايق]]-Table1[[#This Row],[اجمالى وقت التوقف بالدقيقة]],"0")</f>
        <v>-60</v>
      </c>
      <c r="X888" s="11">
        <f>IFERROR((Table1[[#This Row],[كمية الأنتاج بالقطعة]]*Table1[[#This Row],[الزمن المعيارى لانتاج القطعة الواحدة بالدقيقة]])/W888,0%)</f>
        <v>0</v>
      </c>
      <c r="Y888" s="12"/>
      <c r="Z888" s="4"/>
      <c r="AA888" s="13">
        <f>IFERROR(Table1[[#This Row],[كمية الأنتاج بالقطعة]]/(Table1[[#This Row],[كمية الأنتاج بالقطعة]]+Z888+Y888),"")</f>
        <v>1</v>
      </c>
      <c r="AB888" s="4"/>
      <c r="AC888" s="51"/>
    </row>
    <row r="889" spans="1:29" ht="15.75" hidden="1" customHeight="1">
      <c r="A889" s="50">
        <v>43544</v>
      </c>
      <c r="B889" s="3">
        <v>5261</v>
      </c>
      <c r="C889" s="4" t="str">
        <f>IFERROR(VLOOKUP(B889,المنتجات!$A:$B,2,0),"")</f>
        <v/>
      </c>
      <c r="D889" s="4" t="str">
        <f>IFERROR(VLOOKUP(B889,المنتجات!$A:$C,3,0),"")</f>
        <v/>
      </c>
      <c r="E889" s="5">
        <v>27</v>
      </c>
      <c r="F889" s="4">
        <f>IFERROR(VLOOKUP(E889,العاملين!$A$1:$C$80,2,0),"")</f>
        <v>0</v>
      </c>
      <c r="G889" s="4">
        <f>IFERROR(VLOOKUP(Table1[[#This Row],[كود العامل]],العاملين!$A:$C,3,FALSE),"")</f>
        <v>0</v>
      </c>
      <c r="H889" s="5">
        <v>42</v>
      </c>
      <c r="I889" s="6" t="str">
        <f>IFERROR(VLOOKUP(Table1[[#This Row],[كود الصنف]],المنتجات!$D:$E,2,0),"")</f>
        <v/>
      </c>
      <c r="J889" s="6" t="str">
        <f>IFERROR(VLOOKUP(H889,المنتجات!$D:$G,4,0),"")</f>
        <v/>
      </c>
      <c r="K889" s="7">
        <v>7000</v>
      </c>
      <c r="L889" s="7"/>
      <c r="M889" s="8" t="e">
        <f>IF(VLOOKUP(Table1[[#This Row],[كود الصنف]],المنتجات!$D:$K,8,0)=0,"",(VLOOKUP(Table1[[#This Row],[كود الصنف]],المنتجات!$D:$K,8,0)))</f>
        <v>#N/A</v>
      </c>
      <c r="N889" s="7">
        <f>IFERROR((Table1[[#This Row],[كمية الخامات بالكيلو]]/Table1[[#This Row],[وزن القطعة]])-Table1[[#This Row],[كمية الأنتاج بالقطعة]],0)</f>
        <v>0</v>
      </c>
      <c r="O889" s="9" t="s">
        <v>51</v>
      </c>
      <c r="P889" s="26">
        <f>IFERROR(VLOOKUP(Table1[[#This Row],[كود العامل]],العاملين!$A$1:$D$100,4,0),"")</f>
        <v>0</v>
      </c>
      <c r="Q889" s="5">
        <f>IF(Table1[[#This Row],[كود العامل]]&gt;0,60,"")</f>
        <v>60</v>
      </c>
      <c r="R889" s="10"/>
      <c r="S889" s="10"/>
      <c r="T889" s="10"/>
      <c r="U889" s="10"/>
      <c r="V889" s="10">
        <f t="shared" si="13"/>
        <v>60</v>
      </c>
      <c r="W889" s="10">
        <f>IFERROR(Table1[[#This Row],[اجمالى وقت التشغيل بالدقايق]]-Table1[[#This Row],[اجمالى وقت التوقف بالدقيقة]],"0")</f>
        <v>-60</v>
      </c>
      <c r="X889" s="11">
        <f>IFERROR((Table1[[#This Row],[كمية الأنتاج بالقطعة]]*Table1[[#This Row],[الزمن المعيارى لانتاج القطعة الواحدة بالدقيقة]])/W889,0%)</f>
        <v>0</v>
      </c>
      <c r="Y889" s="12"/>
      <c r="Z889" s="4"/>
      <c r="AA889" s="13">
        <f>IFERROR(Table1[[#This Row],[كمية الأنتاج بالقطعة]]/(Table1[[#This Row],[كمية الأنتاج بالقطعة]]+Z889+Y889),"")</f>
        <v>1</v>
      </c>
      <c r="AB889" s="4"/>
      <c r="AC889" s="51"/>
    </row>
    <row r="890" spans="1:29" ht="15.75" customHeight="1">
      <c r="A890" s="50">
        <v>43544</v>
      </c>
      <c r="B890" s="3">
        <v>5270</v>
      </c>
      <c r="C890" s="4" t="str">
        <f>IFERROR(VLOOKUP(B890,المنتجات!$A:$B,2,0),"")</f>
        <v/>
      </c>
      <c r="D890" s="4" t="str">
        <f>IFERROR(VLOOKUP(B890,المنتجات!$A:$C,3,0),"")</f>
        <v/>
      </c>
      <c r="E890" s="5">
        <v>30</v>
      </c>
      <c r="F890" s="4">
        <f>IFERROR(VLOOKUP(E890,العاملين!$A$1:$C$80,2,0),"")</f>
        <v>0</v>
      </c>
      <c r="G890" s="4">
        <f>IFERROR(VLOOKUP(Table1[[#This Row],[كود العامل]],العاملين!$A:$C,3,FALSE),"")</f>
        <v>0</v>
      </c>
      <c r="H890" s="5">
        <v>53</v>
      </c>
      <c r="I890" s="6" t="str">
        <f>IFERROR(VLOOKUP(Table1[[#This Row],[كود الصنف]],المنتجات!$D:$E,2,0),"")</f>
        <v/>
      </c>
      <c r="J890" s="6" t="str">
        <f>IFERROR(VLOOKUP(H890,المنتجات!$D:$G,4,0),"")</f>
        <v/>
      </c>
      <c r="K890" s="7">
        <v>100</v>
      </c>
      <c r="L890" s="7"/>
      <c r="M890" s="8" t="e">
        <f>IF(VLOOKUP(Table1[[#This Row],[كود الصنف]],المنتجات!$D:$K,8,0)=0,"",(VLOOKUP(Table1[[#This Row],[كود الصنف]],المنتجات!$D:$K,8,0)))</f>
        <v>#N/A</v>
      </c>
      <c r="N890" s="7">
        <f>IFERROR((Table1[[#This Row],[كمية الخامات بالكيلو]]/Table1[[#This Row],[وزن القطعة]])-Table1[[#This Row],[كمية الأنتاج بالقطعة]],0)</f>
        <v>0</v>
      </c>
      <c r="O890" s="9" t="s">
        <v>51</v>
      </c>
      <c r="P890" s="3">
        <v>200</v>
      </c>
      <c r="Q890" s="5">
        <v>20</v>
      </c>
      <c r="R890" s="10"/>
      <c r="S890" s="10">
        <v>5</v>
      </c>
      <c r="T890" s="10">
        <v>10</v>
      </c>
      <c r="U890" s="10"/>
      <c r="V890" s="10">
        <f t="shared" si="13"/>
        <v>35</v>
      </c>
      <c r="W890" s="10">
        <f>IFERROR(Table1[[#This Row],[اجمالى وقت التشغيل بالدقايق]]-Table1[[#This Row],[اجمالى وقت التوقف بالدقيقة]],"0")</f>
        <v>165</v>
      </c>
      <c r="X890" s="11">
        <f>IFERROR((Table1[[#This Row],[كمية الأنتاج بالقطعة]]*Table1[[#This Row],[الزمن المعيارى لانتاج القطعة الواحدة بالدقيقة]])/W890,0%)</f>
        <v>0</v>
      </c>
      <c r="Y890" s="12"/>
      <c r="Z890" s="4"/>
      <c r="AA890" s="13">
        <f>IFERROR(Table1[[#This Row],[كمية الأنتاج بالقطعة]]/(Table1[[#This Row],[كمية الأنتاج بالقطعة]]+Z890+Y890),"")</f>
        <v>1</v>
      </c>
      <c r="AB890" s="4"/>
      <c r="AC890" s="51"/>
    </row>
    <row r="891" spans="1:29" ht="15.75" customHeight="1">
      <c r="A891" s="50">
        <v>43544</v>
      </c>
      <c r="B891" s="3">
        <v>5270</v>
      </c>
      <c r="C891" s="4" t="str">
        <f>IFERROR(VLOOKUP(B891,المنتجات!$A:$B,2,0),"")</f>
        <v/>
      </c>
      <c r="D891" s="4" t="str">
        <f>IFERROR(VLOOKUP(B891,المنتجات!$A:$C,3,0),"")</f>
        <v/>
      </c>
      <c r="E891" s="5">
        <v>30</v>
      </c>
      <c r="F891" s="4">
        <f>IFERROR(VLOOKUP(E891,العاملين!$A$1:$C$80,2,0),"")</f>
        <v>0</v>
      </c>
      <c r="G891" s="4">
        <f>IFERROR(VLOOKUP(Table1[[#This Row],[كود العامل]],العاملين!$A:$C,3,FALSE),"")</f>
        <v>0</v>
      </c>
      <c r="H891" s="5">
        <v>52</v>
      </c>
      <c r="I891" s="6" t="str">
        <f>IFERROR(VLOOKUP(Table1[[#This Row],[كود الصنف]],المنتجات!$D:$E,2,0),"")</f>
        <v/>
      </c>
      <c r="J891" s="6" t="str">
        <f>IFERROR(VLOOKUP(H891,المنتجات!$D:$G,4,0),"")</f>
        <v/>
      </c>
      <c r="K891" s="7">
        <v>43</v>
      </c>
      <c r="L891" s="7"/>
      <c r="M891" s="8" t="e">
        <f>IF(VLOOKUP(Table1[[#This Row],[كود الصنف]],المنتجات!$D:$K,8,0)=0,"",(VLOOKUP(Table1[[#This Row],[كود الصنف]],المنتجات!$D:$K,8,0)))</f>
        <v>#N/A</v>
      </c>
      <c r="N891" s="7">
        <f>IFERROR((Table1[[#This Row],[كمية الخامات بالكيلو]]/Table1[[#This Row],[وزن القطعة]])-Table1[[#This Row],[كمية الأنتاج بالقطعة]],0)</f>
        <v>0</v>
      </c>
      <c r="O891" s="9" t="s">
        <v>51</v>
      </c>
      <c r="P891" s="3">
        <v>200</v>
      </c>
      <c r="Q891" s="5">
        <v>20</v>
      </c>
      <c r="R891" s="10"/>
      <c r="S891" s="10"/>
      <c r="T891" s="10"/>
      <c r="U891" s="10"/>
      <c r="V891" s="10">
        <f t="shared" si="13"/>
        <v>20</v>
      </c>
      <c r="W891" s="10">
        <f>IFERROR(Table1[[#This Row],[اجمالى وقت التشغيل بالدقايق]]-Table1[[#This Row],[اجمالى وقت التوقف بالدقيقة]],"0")</f>
        <v>180</v>
      </c>
      <c r="X891" s="11">
        <f>IFERROR((Table1[[#This Row],[كمية الأنتاج بالقطعة]]*Table1[[#This Row],[الزمن المعيارى لانتاج القطعة الواحدة بالدقيقة]])/W891,0%)</f>
        <v>0</v>
      </c>
      <c r="Y891" s="12"/>
      <c r="Z891" s="4"/>
      <c r="AA891" s="13">
        <f>IFERROR(Table1[[#This Row],[كمية الأنتاج بالقطعة]]/(Table1[[#This Row],[كمية الأنتاج بالقطعة]]+Z891+Y891),"")</f>
        <v>1</v>
      </c>
      <c r="AB891" s="4"/>
      <c r="AC891" s="51"/>
    </row>
    <row r="892" spans="1:29" ht="15.75" customHeight="1">
      <c r="A892" s="50">
        <v>43544</v>
      </c>
      <c r="B892" s="3">
        <v>5270</v>
      </c>
      <c r="C892" s="4" t="str">
        <f>IFERROR(VLOOKUP(B892,المنتجات!$A:$B,2,0),"")</f>
        <v/>
      </c>
      <c r="D892" s="4" t="str">
        <f>IFERROR(VLOOKUP(B892,المنتجات!$A:$C,3,0),"")</f>
        <v/>
      </c>
      <c r="E892" s="5">
        <v>30</v>
      </c>
      <c r="F892" s="4">
        <f>IFERROR(VLOOKUP(E892,العاملين!$A$1:$C$80,2,0),"")</f>
        <v>0</v>
      </c>
      <c r="G892" s="4">
        <f>IFERROR(VLOOKUP(Table1[[#This Row],[كود العامل]],العاملين!$A:$C,3,FALSE),"")</f>
        <v>0</v>
      </c>
      <c r="H892" s="5">
        <v>56</v>
      </c>
      <c r="I892" s="6" t="str">
        <f>IFERROR(VLOOKUP(Table1[[#This Row],[كود الصنف]],المنتجات!$D:$E,2,0),"")</f>
        <v/>
      </c>
      <c r="J892" s="6" t="str">
        <f>IFERROR(VLOOKUP(H892,المنتجات!$D:$G,4,0),"")</f>
        <v/>
      </c>
      <c r="K892" s="7">
        <v>19</v>
      </c>
      <c r="L892" s="7"/>
      <c r="M892" s="8" t="e">
        <f>IF(VLOOKUP(Table1[[#This Row],[كود الصنف]],المنتجات!$D:$K,8,0)=0,"",(VLOOKUP(Table1[[#This Row],[كود الصنف]],المنتجات!$D:$K,8,0)))</f>
        <v>#N/A</v>
      </c>
      <c r="N892" s="7">
        <f>IFERROR((Table1[[#This Row],[كمية الخامات بالكيلو]]/Table1[[#This Row],[وزن القطعة]])-Table1[[#This Row],[كمية الأنتاج بالقطعة]],0)</f>
        <v>0</v>
      </c>
      <c r="O892" s="9" t="s">
        <v>51</v>
      </c>
      <c r="P892" s="3">
        <v>200</v>
      </c>
      <c r="Q892" s="5">
        <v>20</v>
      </c>
      <c r="R892" s="10"/>
      <c r="S892" s="10"/>
      <c r="T892" s="10"/>
      <c r="U892" s="10"/>
      <c r="V892" s="10">
        <f t="shared" si="13"/>
        <v>20</v>
      </c>
      <c r="W892" s="10">
        <f>IFERROR(Table1[[#This Row],[اجمالى وقت التشغيل بالدقايق]]-Table1[[#This Row],[اجمالى وقت التوقف بالدقيقة]],"0")</f>
        <v>180</v>
      </c>
      <c r="X892" s="11">
        <f>IFERROR((Table1[[#This Row],[كمية الأنتاج بالقطعة]]*Table1[[#This Row],[الزمن المعيارى لانتاج القطعة الواحدة بالدقيقة]])/W892,0%)</f>
        <v>0</v>
      </c>
      <c r="Y892" s="12"/>
      <c r="Z892" s="4"/>
      <c r="AA892" s="13">
        <f>IFERROR(Table1[[#This Row],[كمية الأنتاج بالقطعة]]/(Table1[[#This Row],[كمية الأنتاج بالقطعة]]+Z892+Y892),"")</f>
        <v>1</v>
      </c>
      <c r="AB892" s="4"/>
      <c r="AC892" s="51"/>
    </row>
    <row r="893" spans="1:29" ht="15.75" hidden="1" customHeight="1">
      <c r="A893" s="50">
        <v>43544</v>
      </c>
      <c r="B893" s="3">
        <v>5290</v>
      </c>
      <c r="C893" s="4" t="str">
        <f>IFERROR(VLOOKUP(B893,المنتجات!$A:$B,2,0),"")</f>
        <v/>
      </c>
      <c r="D893" s="4" t="str">
        <f>IFERROR(VLOOKUP(B893,المنتجات!$A:$C,3,0),"")</f>
        <v/>
      </c>
      <c r="E893" s="5">
        <v>20</v>
      </c>
      <c r="F893" s="4">
        <f>IFERROR(VLOOKUP(E893,العاملين!$A$1:$C$80,2,0),"")</f>
        <v>0</v>
      </c>
      <c r="G893" s="4">
        <f>IFERROR(VLOOKUP(Table1[[#This Row],[كود العامل]],العاملين!$A:$C,3,FALSE),"")</f>
        <v>0</v>
      </c>
      <c r="H893" s="5">
        <v>61</v>
      </c>
      <c r="I893" s="6" t="str">
        <f>IFERROR(VLOOKUP(Table1[[#This Row],[كود الصنف]],المنتجات!$D:$E,2,0),"")</f>
        <v/>
      </c>
      <c r="J893" s="6" t="str">
        <f>IFERROR(VLOOKUP(H893,المنتجات!$D:$G,4,0),"")</f>
        <v/>
      </c>
      <c r="K893" s="7">
        <v>2100</v>
      </c>
      <c r="L893" s="7"/>
      <c r="M893" s="8" t="e">
        <f>IF(VLOOKUP(Table1[[#This Row],[كود الصنف]],المنتجات!$D:$K,8,0)=0,"",(VLOOKUP(Table1[[#This Row],[كود الصنف]],المنتجات!$D:$K,8,0)))</f>
        <v>#N/A</v>
      </c>
      <c r="N893" s="7">
        <f>IFERROR((Table1[[#This Row],[كمية الخامات بالكيلو]]/Table1[[#This Row],[وزن القطعة]])-Table1[[#This Row],[كمية الأنتاج بالقطعة]],0)</f>
        <v>0</v>
      </c>
      <c r="O893" s="9" t="s">
        <v>51</v>
      </c>
      <c r="P893" s="26">
        <f>IFERROR(VLOOKUP(Table1[[#This Row],[كود العامل]],العاملين!$A$1:$D$100,4,0),"")</f>
        <v>0</v>
      </c>
      <c r="Q893" s="5">
        <f>IF(Table1[[#This Row],[كود العامل]]&gt;0,60,"")</f>
        <v>60</v>
      </c>
      <c r="R893" s="10"/>
      <c r="S893" s="10"/>
      <c r="T893" s="10"/>
      <c r="U893" s="10"/>
      <c r="V893" s="10">
        <f t="shared" si="13"/>
        <v>60</v>
      </c>
      <c r="W893" s="10">
        <f>IFERROR(Table1[[#This Row],[اجمالى وقت التشغيل بالدقايق]]-Table1[[#This Row],[اجمالى وقت التوقف بالدقيقة]],"0")</f>
        <v>-60</v>
      </c>
      <c r="X893" s="11">
        <f>IFERROR((Table1[[#This Row],[كمية الأنتاج بالقطعة]]*Table1[[#This Row],[الزمن المعيارى لانتاج القطعة الواحدة بالدقيقة]])/W893,0%)</f>
        <v>0</v>
      </c>
      <c r="Y893" s="12"/>
      <c r="Z893" s="4"/>
      <c r="AA893" s="13">
        <f>IFERROR(Table1[[#This Row],[كمية الأنتاج بالقطعة]]/(Table1[[#This Row],[كمية الأنتاج بالقطعة]]+Z893+Y893),"")</f>
        <v>1</v>
      </c>
      <c r="AB893" s="4"/>
      <c r="AC893" s="51"/>
    </row>
    <row r="894" spans="1:29" ht="15.75" hidden="1" customHeight="1">
      <c r="A894" s="50">
        <v>43544</v>
      </c>
      <c r="B894" s="3">
        <v>5291</v>
      </c>
      <c r="C894" s="4" t="str">
        <f>IFERROR(VLOOKUP(B894,المنتجات!$A:$B,2,0),"")</f>
        <v/>
      </c>
      <c r="D894" s="4" t="str">
        <f>IFERROR(VLOOKUP(B894,المنتجات!$A:$C,3,0),"")</f>
        <v/>
      </c>
      <c r="E894" s="5">
        <v>22</v>
      </c>
      <c r="F894" s="4">
        <f>IFERROR(VLOOKUP(E894,العاملين!$A$1:$C$80,2,0),"")</f>
        <v>0</v>
      </c>
      <c r="G894" s="4">
        <f>IFERROR(VLOOKUP(Table1[[#This Row],[كود العامل]],العاملين!$A:$C,3,FALSE),"")</f>
        <v>0</v>
      </c>
      <c r="H894" s="5">
        <v>62</v>
      </c>
      <c r="I894" s="6" t="str">
        <f>IFERROR(VLOOKUP(Table1[[#This Row],[كود الصنف]],المنتجات!$D:$E,2,0),"")</f>
        <v/>
      </c>
      <c r="J894" s="6" t="str">
        <f>IFERROR(VLOOKUP(H894,المنتجات!$D:$G,4,0),"")</f>
        <v/>
      </c>
      <c r="K894" s="7">
        <v>1300</v>
      </c>
      <c r="L894" s="7"/>
      <c r="M894" s="8" t="e">
        <f>IF(VLOOKUP(Table1[[#This Row],[كود الصنف]],المنتجات!$D:$K,8,0)=0,"",(VLOOKUP(Table1[[#This Row],[كود الصنف]],المنتجات!$D:$K,8,0)))</f>
        <v>#N/A</v>
      </c>
      <c r="N894" s="7">
        <f>IFERROR((Table1[[#This Row],[كمية الخامات بالكيلو]]/Table1[[#This Row],[وزن القطعة]])-Table1[[#This Row],[كمية الأنتاج بالقطعة]],0)</f>
        <v>0</v>
      </c>
      <c r="O894" s="9" t="s">
        <v>51</v>
      </c>
      <c r="P894" s="26">
        <f>IFERROR(VLOOKUP(Table1[[#This Row],[كود العامل]],العاملين!$A$1:$D$100,4,0),"")</f>
        <v>0</v>
      </c>
      <c r="Q894" s="5">
        <f>IF(Table1[[#This Row],[كود العامل]]&gt;0,60,"")</f>
        <v>60</v>
      </c>
      <c r="R894" s="10"/>
      <c r="S894" s="10"/>
      <c r="T894" s="10"/>
      <c r="U894" s="10"/>
      <c r="V894" s="10">
        <f t="shared" si="13"/>
        <v>60</v>
      </c>
      <c r="W894" s="10">
        <f>IFERROR(Table1[[#This Row],[اجمالى وقت التشغيل بالدقايق]]-Table1[[#This Row],[اجمالى وقت التوقف بالدقيقة]],"0")</f>
        <v>-60</v>
      </c>
      <c r="X894" s="11">
        <f>IFERROR((Table1[[#This Row],[كمية الأنتاج بالقطعة]]*Table1[[#This Row],[الزمن المعيارى لانتاج القطعة الواحدة بالدقيقة]])/W894,0%)</f>
        <v>0</v>
      </c>
      <c r="Y894" s="12"/>
      <c r="Z894" s="4"/>
      <c r="AA894" s="13">
        <f>IFERROR(Table1[[#This Row],[كمية الأنتاج بالقطعة]]/(Table1[[#This Row],[كمية الأنتاج بالقطعة]]+Z894+Y894),"")</f>
        <v>1</v>
      </c>
      <c r="AB894" s="4"/>
      <c r="AC894" s="51"/>
    </row>
    <row r="895" spans="1:29" ht="15.75" hidden="1" customHeight="1">
      <c r="A895" s="50">
        <v>43544</v>
      </c>
      <c r="B895" s="3">
        <v>5300</v>
      </c>
      <c r="C895" s="4" t="str">
        <f>IFERROR(VLOOKUP(B895,المنتجات!$A:$B,2,0),"")</f>
        <v/>
      </c>
      <c r="D895" s="4" t="str">
        <f>IFERROR(VLOOKUP(B895,المنتجات!$A:$C,3,0),"")</f>
        <v/>
      </c>
      <c r="E895" s="5">
        <v>28</v>
      </c>
      <c r="F895" s="4">
        <f>IFERROR(VLOOKUP(E895,العاملين!$A$1:$C$80,2,0),"")</f>
        <v>0</v>
      </c>
      <c r="G895" s="4">
        <f>IFERROR(VLOOKUP(Table1[[#This Row],[كود العامل]],العاملين!$A:$C,3,FALSE),"")</f>
        <v>0</v>
      </c>
      <c r="H895" s="5">
        <v>62</v>
      </c>
      <c r="I895" s="6" t="str">
        <f>IFERROR(VLOOKUP(Table1[[#This Row],[كود الصنف]],المنتجات!$D:$E,2,0),"")</f>
        <v/>
      </c>
      <c r="J895" s="6" t="str">
        <f>IFERROR(VLOOKUP(H895,المنتجات!$D:$G,4,0),"")</f>
        <v/>
      </c>
      <c r="K895" s="7">
        <v>1300</v>
      </c>
      <c r="L895" s="7"/>
      <c r="M895" s="8" t="e">
        <f>IF(VLOOKUP(Table1[[#This Row],[كود الصنف]],المنتجات!$D:$K,8,0)=0,"",(VLOOKUP(Table1[[#This Row],[كود الصنف]],المنتجات!$D:$K,8,0)))</f>
        <v>#N/A</v>
      </c>
      <c r="N895" s="7">
        <f>IFERROR((Table1[[#This Row],[كمية الخامات بالكيلو]]/Table1[[#This Row],[وزن القطعة]])-Table1[[#This Row],[كمية الأنتاج بالقطعة]],0)</f>
        <v>0</v>
      </c>
      <c r="O895" s="9" t="s">
        <v>51</v>
      </c>
      <c r="P895" s="26">
        <f>IFERROR(VLOOKUP(Table1[[#This Row],[كود العامل]],العاملين!$A$1:$D$100,4,0),"")</f>
        <v>0</v>
      </c>
      <c r="Q895" s="5">
        <f>IF(Table1[[#This Row],[كود العامل]]&gt;0,60,"")</f>
        <v>60</v>
      </c>
      <c r="R895" s="10"/>
      <c r="S895" s="10"/>
      <c r="T895" s="10"/>
      <c r="U895" s="10"/>
      <c r="V895" s="10">
        <f t="shared" si="13"/>
        <v>60</v>
      </c>
      <c r="W895" s="10">
        <f>IFERROR(Table1[[#This Row],[اجمالى وقت التشغيل بالدقايق]]-Table1[[#This Row],[اجمالى وقت التوقف بالدقيقة]],"0")</f>
        <v>-60</v>
      </c>
      <c r="X895" s="11">
        <f>IFERROR((Table1[[#This Row],[كمية الأنتاج بالقطعة]]*Table1[[#This Row],[الزمن المعيارى لانتاج القطعة الواحدة بالدقيقة]])/W895,0%)</f>
        <v>0</v>
      </c>
      <c r="Y895" s="12"/>
      <c r="Z895" s="4"/>
      <c r="AA895" s="13">
        <f>IFERROR(Table1[[#This Row],[كمية الأنتاج بالقطعة]]/(Table1[[#This Row],[كمية الأنتاج بالقطعة]]+Z895+Y895),"")</f>
        <v>1</v>
      </c>
      <c r="AB895" s="4"/>
      <c r="AC895" s="51"/>
    </row>
    <row r="896" spans="1:29" ht="15.75" hidden="1" customHeight="1">
      <c r="A896" s="50">
        <v>43544</v>
      </c>
      <c r="B896" s="3">
        <v>5301</v>
      </c>
      <c r="C896" s="4" t="str">
        <f>IFERROR(VLOOKUP(B896,المنتجات!$A:$B,2,0),"")</f>
        <v/>
      </c>
      <c r="D896" s="4" t="str">
        <f>IFERROR(VLOOKUP(B896,المنتجات!$A:$C,3,0),"")</f>
        <v/>
      </c>
      <c r="E896" s="5">
        <v>34</v>
      </c>
      <c r="F896" s="4">
        <f>IFERROR(VLOOKUP(E896,العاملين!$A$1:$C$80,2,0),"")</f>
        <v>0</v>
      </c>
      <c r="G896" s="4">
        <f>IFERROR(VLOOKUP(Table1[[#This Row],[كود العامل]],العاملين!$A:$C,3,FALSE),"")</f>
        <v>0</v>
      </c>
      <c r="H896" s="5">
        <v>62</v>
      </c>
      <c r="I896" s="6" t="str">
        <f>IFERROR(VLOOKUP(Table1[[#This Row],[كود الصنف]],المنتجات!$D:$E,2,0),"")</f>
        <v/>
      </c>
      <c r="J896" s="6" t="str">
        <f>IFERROR(VLOOKUP(H896,المنتجات!$D:$G,4,0),"")</f>
        <v/>
      </c>
      <c r="K896" s="7">
        <v>1300</v>
      </c>
      <c r="L896" s="7"/>
      <c r="M896" s="8" t="e">
        <f>IF(VLOOKUP(Table1[[#This Row],[كود الصنف]],المنتجات!$D:$K,8,0)=0,"",(VLOOKUP(Table1[[#This Row],[كود الصنف]],المنتجات!$D:$K,8,0)))</f>
        <v>#N/A</v>
      </c>
      <c r="N896" s="7">
        <f>IFERROR((Table1[[#This Row],[كمية الخامات بالكيلو]]/Table1[[#This Row],[وزن القطعة]])-Table1[[#This Row],[كمية الأنتاج بالقطعة]],0)</f>
        <v>0</v>
      </c>
      <c r="O896" s="9" t="s">
        <v>51</v>
      </c>
      <c r="P896" s="26">
        <f>IFERROR(VLOOKUP(Table1[[#This Row],[كود العامل]],العاملين!$A$1:$D$100,4,0),"")</f>
        <v>0</v>
      </c>
      <c r="Q896" s="5">
        <f>IF(Table1[[#This Row],[كود العامل]]&gt;0,60,"")</f>
        <v>60</v>
      </c>
      <c r="R896" s="10"/>
      <c r="S896" s="10"/>
      <c r="T896" s="10"/>
      <c r="U896" s="10"/>
      <c r="V896" s="10">
        <f t="shared" si="13"/>
        <v>60</v>
      </c>
      <c r="W896" s="10">
        <f>IFERROR(Table1[[#This Row],[اجمالى وقت التشغيل بالدقايق]]-Table1[[#This Row],[اجمالى وقت التوقف بالدقيقة]],"0")</f>
        <v>-60</v>
      </c>
      <c r="X896" s="11">
        <f>IFERROR((Table1[[#This Row],[كمية الأنتاج بالقطعة]]*Table1[[#This Row],[الزمن المعيارى لانتاج القطعة الواحدة بالدقيقة]])/W896,0%)</f>
        <v>0</v>
      </c>
      <c r="Y896" s="12"/>
      <c r="Z896" s="4"/>
      <c r="AA896" s="13">
        <f>IFERROR(Table1[[#This Row],[كمية الأنتاج بالقطعة]]/(Table1[[#This Row],[كمية الأنتاج بالقطعة]]+Z896+Y896),"")</f>
        <v>1</v>
      </c>
      <c r="AB896" s="4"/>
      <c r="AC896" s="51"/>
    </row>
    <row r="897" spans="1:29" ht="15.75" hidden="1" customHeight="1">
      <c r="A897" s="50">
        <v>43544</v>
      </c>
      <c r="B897" s="3">
        <v>5302</v>
      </c>
      <c r="C897" s="4" t="str">
        <f>IFERROR(VLOOKUP(B897,المنتجات!$A:$B,2,0),"")</f>
        <v/>
      </c>
      <c r="D897" s="4" t="str">
        <f>IFERROR(VLOOKUP(B897,المنتجات!$A:$C,3,0),"")</f>
        <v/>
      </c>
      <c r="E897" s="5">
        <v>32</v>
      </c>
      <c r="F897" s="4">
        <f>IFERROR(VLOOKUP(E897,العاملين!$A$1:$C$80,2,0),"")</f>
        <v>0</v>
      </c>
      <c r="G897" s="4">
        <f>IFERROR(VLOOKUP(Table1[[#This Row],[كود العامل]],العاملين!$A:$C,3,FALSE),"")</f>
        <v>0</v>
      </c>
      <c r="H897" s="5">
        <v>61</v>
      </c>
      <c r="I897" s="6" t="str">
        <f>IFERROR(VLOOKUP(Table1[[#This Row],[كود الصنف]],المنتجات!$D:$E,2,0),"")</f>
        <v/>
      </c>
      <c r="J897" s="6" t="str">
        <f>IFERROR(VLOOKUP(H897,المنتجات!$D:$G,4,0),"")</f>
        <v/>
      </c>
      <c r="K897" s="7">
        <v>2050</v>
      </c>
      <c r="L897" s="7"/>
      <c r="M897" s="8" t="e">
        <f>IF(VLOOKUP(Table1[[#This Row],[كود الصنف]],المنتجات!$D:$K,8,0)=0,"",(VLOOKUP(Table1[[#This Row],[كود الصنف]],المنتجات!$D:$K,8,0)))</f>
        <v>#N/A</v>
      </c>
      <c r="N897" s="7">
        <f>IFERROR((Table1[[#This Row],[كمية الخامات بالكيلو]]/Table1[[#This Row],[وزن القطعة]])-Table1[[#This Row],[كمية الأنتاج بالقطعة]],0)</f>
        <v>0</v>
      </c>
      <c r="O897" s="9" t="s">
        <v>51</v>
      </c>
      <c r="P897" s="26">
        <f>IFERROR(VLOOKUP(Table1[[#This Row],[كود العامل]],العاملين!$A$1:$D$100,4,0),"")</f>
        <v>0</v>
      </c>
      <c r="Q897" s="5">
        <f>IF(Table1[[#This Row],[كود العامل]]&gt;0,60,"")</f>
        <v>60</v>
      </c>
      <c r="R897" s="10"/>
      <c r="S897" s="10"/>
      <c r="T897" s="10"/>
      <c r="U897" s="10"/>
      <c r="V897" s="10">
        <f t="shared" si="13"/>
        <v>60</v>
      </c>
      <c r="W897" s="10">
        <f>IFERROR(Table1[[#This Row],[اجمالى وقت التشغيل بالدقايق]]-Table1[[#This Row],[اجمالى وقت التوقف بالدقيقة]],"0")</f>
        <v>-60</v>
      </c>
      <c r="X897" s="11">
        <f>IFERROR((Table1[[#This Row],[كمية الأنتاج بالقطعة]]*Table1[[#This Row],[الزمن المعيارى لانتاج القطعة الواحدة بالدقيقة]])/W897,0%)</f>
        <v>0</v>
      </c>
      <c r="Y897" s="12"/>
      <c r="Z897" s="4"/>
      <c r="AA897" s="13">
        <f>IFERROR(Table1[[#This Row],[كمية الأنتاج بالقطعة]]/(Table1[[#This Row],[كمية الأنتاج بالقطعة]]+Z897+Y897),"")</f>
        <v>1</v>
      </c>
      <c r="AB897" s="4"/>
      <c r="AC897" s="51"/>
    </row>
    <row r="898" spans="1:29" ht="15.75" hidden="1" customHeight="1">
      <c r="A898" s="50">
        <v>43544</v>
      </c>
      <c r="B898" s="3">
        <v>5303</v>
      </c>
      <c r="C898" s="4" t="str">
        <f>IFERROR(VLOOKUP(B898,المنتجات!$A:$B,2,0),"")</f>
        <v/>
      </c>
      <c r="D898" s="4" t="str">
        <f>IFERROR(VLOOKUP(B898,المنتجات!$A:$C,3,0),"")</f>
        <v/>
      </c>
      <c r="E898" s="5">
        <v>36</v>
      </c>
      <c r="F898" s="4">
        <f>IFERROR(VLOOKUP(E898,العاملين!$A$1:$C$80,2,0),"")</f>
        <v>0</v>
      </c>
      <c r="G898" s="4">
        <f>IFERROR(VLOOKUP(Table1[[#This Row],[كود العامل]],العاملين!$A:$C,3,FALSE),"")</f>
        <v>0</v>
      </c>
      <c r="H898" s="5">
        <v>61</v>
      </c>
      <c r="I898" s="6" t="str">
        <f>IFERROR(VLOOKUP(Table1[[#This Row],[كود الصنف]],المنتجات!$D:$E,2,0),"")</f>
        <v/>
      </c>
      <c r="J898" s="6" t="str">
        <f>IFERROR(VLOOKUP(H898,المنتجات!$D:$G,4,0),"")</f>
        <v/>
      </c>
      <c r="K898" s="7">
        <v>2050</v>
      </c>
      <c r="L898" s="7"/>
      <c r="M898" s="8" t="e">
        <f>IF(VLOOKUP(Table1[[#This Row],[كود الصنف]],المنتجات!$D:$K,8,0)=0,"",(VLOOKUP(Table1[[#This Row],[كود الصنف]],المنتجات!$D:$K,8,0)))</f>
        <v>#N/A</v>
      </c>
      <c r="N898" s="7">
        <f>IFERROR((Table1[[#This Row],[كمية الخامات بالكيلو]]/Table1[[#This Row],[وزن القطعة]])-Table1[[#This Row],[كمية الأنتاج بالقطعة]],0)</f>
        <v>0</v>
      </c>
      <c r="O898" s="9" t="s">
        <v>51</v>
      </c>
      <c r="P898" s="26">
        <f>IFERROR(VLOOKUP(Table1[[#This Row],[كود العامل]],العاملين!$A$1:$D$100,4,0),"")</f>
        <v>0</v>
      </c>
      <c r="Q898" s="5">
        <f>IF(Table1[[#This Row],[كود العامل]]&gt;0,60,"")</f>
        <v>60</v>
      </c>
      <c r="R898" s="10"/>
      <c r="S898" s="10"/>
      <c r="T898" s="10"/>
      <c r="U898" s="10"/>
      <c r="V898" s="10">
        <f t="shared" ref="V898:V961" si="14">SUM(Q898:U898)</f>
        <v>60</v>
      </c>
      <c r="W898" s="10">
        <f>IFERROR(Table1[[#This Row],[اجمالى وقت التشغيل بالدقايق]]-Table1[[#This Row],[اجمالى وقت التوقف بالدقيقة]],"0")</f>
        <v>-60</v>
      </c>
      <c r="X898" s="11">
        <f>IFERROR((Table1[[#This Row],[كمية الأنتاج بالقطعة]]*Table1[[#This Row],[الزمن المعيارى لانتاج القطعة الواحدة بالدقيقة]])/W898,0%)</f>
        <v>0</v>
      </c>
      <c r="Y898" s="12"/>
      <c r="Z898" s="4"/>
      <c r="AA898" s="13">
        <f>IFERROR(Table1[[#This Row],[كمية الأنتاج بالقطعة]]/(Table1[[#This Row],[كمية الأنتاج بالقطعة]]+Z898+Y898),"")</f>
        <v>1</v>
      </c>
      <c r="AB898" s="4"/>
      <c r="AC898" s="51"/>
    </row>
    <row r="899" spans="1:29" ht="15.75" hidden="1" customHeight="1">
      <c r="A899" s="50">
        <v>43544</v>
      </c>
      <c r="B899" s="3">
        <v>5360</v>
      </c>
      <c r="C899" s="4" t="str">
        <f>IFERROR(VLOOKUP(B899,المنتجات!$A:$B,2,0),"")</f>
        <v/>
      </c>
      <c r="D899" s="4" t="str">
        <f>IFERROR(VLOOKUP(B899,المنتجات!$A:$C,3,0),"")</f>
        <v/>
      </c>
      <c r="E899" s="5">
        <v>2</v>
      </c>
      <c r="F899" s="4">
        <f>IFERROR(VLOOKUP(E899,العاملين!$A$1:$C$80,2,0),"")</f>
        <v>0</v>
      </c>
      <c r="G899" s="4">
        <f>IFERROR(VLOOKUP(Table1[[#This Row],[كود العامل]],العاملين!$A:$C,3,FALSE),"")</f>
        <v>0</v>
      </c>
      <c r="H899" s="5">
        <v>116</v>
      </c>
      <c r="I899" s="6" t="str">
        <f>IFERROR(VLOOKUP(Table1[[#This Row],[كود الصنف]],المنتجات!$D:$E,2,0),"")</f>
        <v/>
      </c>
      <c r="J899" s="6" t="str">
        <f>IFERROR(VLOOKUP(H899,المنتجات!$D:$G,4,0),"")</f>
        <v/>
      </c>
      <c r="K899" s="7">
        <v>3700</v>
      </c>
      <c r="L899" s="7"/>
      <c r="M899" s="8" t="e">
        <f>IF(VLOOKUP(Table1[[#This Row],[كود الصنف]],المنتجات!$D:$K,8,0)=0,"",(VLOOKUP(Table1[[#This Row],[كود الصنف]],المنتجات!$D:$K,8,0)))</f>
        <v>#N/A</v>
      </c>
      <c r="N899" s="7">
        <f>IFERROR((Table1[[#This Row],[كمية الخامات بالكيلو]]/Table1[[#This Row],[وزن القطعة]])-Table1[[#This Row],[كمية الأنتاج بالقطعة]],0)</f>
        <v>0</v>
      </c>
      <c r="O899" s="9" t="s">
        <v>51</v>
      </c>
      <c r="P899" s="26">
        <f>IFERROR(VLOOKUP(Table1[[#This Row],[كود العامل]],العاملين!$A$1:$D$100,4,0),"")</f>
        <v>0</v>
      </c>
      <c r="Q899" s="5">
        <f>IF(Table1[[#This Row],[كود العامل]]&gt;0,60,"")</f>
        <v>60</v>
      </c>
      <c r="R899" s="10"/>
      <c r="S899" s="10"/>
      <c r="T899" s="10">
        <v>5</v>
      </c>
      <c r="U899" s="10"/>
      <c r="V899" s="10">
        <f t="shared" si="14"/>
        <v>65</v>
      </c>
      <c r="W899" s="10">
        <f>IFERROR(Table1[[#This Row],[اجمالى وقت التشغيل بالدقايق]]-Table1[[#This Row],[اجمالى وقت التوقف بالدقيقة]],"0")</f>
        <v>-65</v>
      </c>
      <c r="X899" s="11">
        <f>IFERROR((Table1[[#This Row],[كمية الأنتاج بالقطعة]]*Table1[[#This Row],[الزمن المعيارى لانتاج القطعة الواحدة بالدقيقة]])/W899,0%)</f>
        <v>0</v>
      </c>
      <c r="Y899" s="12"/>
      <c r="Z899" s="4"/>
      <c r="AA899" s="13">
        <f>IFERROR(Table1[[#This Row],[كمية الأنتاج بالقطعة]]/(Table1[[#This Row],[كمية الأنتاج بالقطعة]]+Z899+Y899),"")</f>
        <v>1</v>
      </c>
      <c r="AB899" s="4"/>
      <c r="AC899" s="51"/>
    </row>
    <row r="900" spans="1:29" ht="15.75" hidden="1" customHeight="1">
      <c r="A900" s="50">
        <v>43544</v>
      </c>
      <c r="B900" s="3">
        <v>5360</v>
      </c>
      <c r="C900" s="4" t="str">
        <f>IFERROR(VLOOKUP(B900,المنتجات!$A:$B,2,0),"")</f>
        <v/>
      </c>
      <c r="D900" s="4" t="str">
        <f>IFERROR(VLOOKUP(B900,المنتجات!$A:$C,3,0),"")</f>
        <v/>
      </c>
      <c r="E900" s="5">
        <v>4</v>
      </c>
      <c r="F900" s="4">
        <f>IFERROR(VLOOKUP(E900,العاملين!$A$1:$C$80,2,0),"")</f>
        <v>0</v>
      </c>
      <c r="G900" s="4">
        <f>IFERROR(VLOOKUP(Table1[[#This Row],[كود العامل]],العاملين!$A:$C,3,FALSE),"")</f>
        <v>0</v>
      </c>
      <c r="H900" s="5">
        <v>116</v>
      </c>
      <c r="I900" s="6" t="str">
        <f>IFERROR(VLOOKUP(Table1[[#This Row],[كود الصنف]],المنتجات!$D:$E,2,0),"")</f>
        <v/>
      </c>
      <c r="J900" s="6" t="str">
        <f>IFERROR(VLOOKUP(H900,المنتجات!$D:$G,4,0),"")</f>
        <v/>
      </c>
      <c r="K900" s="7">
        <v>3700</v>
      </c>
      <c r="L900" s="7"/>
      <c r="M900" s="8" t="e">
        <f>IF(VLOOKUP(Table1[[#This Row],[كود الصنف]],المنتجات!$D:$K,8,0)=0,"",(VLOOKUP(Table1[[#This Row],[كود الصنف]],المنتجات!$D:$K,8,0)))</f>
        <v>#N/A</v>
      </c>
      <c r="N900" s="7">
        <f>IFERROR((Table1[[#This Row],[كمية الخامات بالكيلو]]/Table1[[#This Row],[وزن القطعة]])-Table1[[#This Row],[كمية الأنتاج بالقطعة]],0)</f>
        <v>0</v>
      </c>
      <c r="O900" s="9" t="s">
        <v>51</v>
      </c>
      <c r="P900" s="26">
        <f>IFERROR(VLOOKUP(Table1[[#This Row],[كود العامل]],العاملين!$A$1:$D$100,4,0),"")</f>
        <v>0</v>
      </c>
      <c r="Q900" s="5">
        <f>IF(Table1[[#This Row],[كود العامل]]&gt;0,60,"")</f>
        <v>60</v>
      </c>
      <c r="R900" s="10"/>
      <c r="S900" s="10"/>
      <c r="T900" s="10">
        <v>5</v>
      </c>
      <c r="U900" s="10"/>
      <c r="V900" s="10">
        <f t="shared" si="14"/>
        <v>65</v>
      </c>
      <c r="W900" s="10">
        <f>IFERROR(Table1[[#This Row],[اجمالى وقت التشغيل بالدقايق]]-Table1[[#This Row],[اجمالى وقت التوقف بالدقيقة]],"0")</f>
        <v>-65</v>
      </c>
      <c r="X900" s="11">
        <f>IFERROR((Table1[[#This Row],[كمية الأنتاج بالقطعة]]*Table1[[#This Row],[الزمن المعيارى لانتاج القطعة الواحدة بالدقيقة]])/W900,0%)</f>
        <v>0</v>
      </c>
      <c r="Y900" s="12"/>
      <c r="Z900" s="4"/>
      <c r="AA900" s="13">
        <f>IFERROR(Table1[[#This Row],[كمية الأنتاج بالقطعة]]/(Table1[[#This Row],[كمية الأنتاج بالقطعة]]+Z900+Y900),"")</f>
        <v>1</v>
      </c>
      <c r="AB900" s="4"/>
      <c r="AC900" s="51"/>
    </row>
    <row r="901" spans="1:29" ht="15.75" hidden="1" customHeight="1">
      <c r="A901" s="50">
        <v>43544</v>
      </c>
      <c r="B901" s="3">
        <v>5360</v>
      </c>
      <c r="C901" s="4" t="str">
        <f>IFERROR(VLOOKUP(B901,المنتجات!$A:$B,2,0),"")</f>
        <v/>
      </c>
      <c r="D901" s="4" t="str">
        <f>IFERROR(VLOOKUP(B901,المنتجات!$A:$C,3,0),"")</f>
        <v/>
      </c>
      <c r="E901" s="5">
        <v>51</v>
      </c>
      <c r="F901" s="4">
        <f>IFERROR(VLOOKUP(E901,العاملين!$A$1:$C$80,2,0),"")</f>
        <v>0</v>
      </c>
      <c r="G901" s="4">
        <f>IFERROR(VLOOKUP(Table1[[#This Row],[كود العامل]],العاملين!$A:$C,3,FALSE),"")</f>
        <v>0</v>
      </c>
      <c r="H901" s="5">
        <v>116</v>
      </c>
      <c r="I901" s="6" t="str">
        <f>IFERROR(VLOOKUP(Table1[[#This Row],[كود الصنف]],المنتجات!$D:$E,2,0),"")</f>
        <v/>
      </c>
      <c r="J901" s="6" t="str">
        <f>IFERROR(VLOOKUP(H901,المنتجات!$D:$G,4,0),"")</f>
        <v/>
      </c>
      <c r="K901" s="7">
        <v>3700</v>
      </c>
      <c r="L901" s="7"/>
      <c r="M901" s="8" t="e">
        <f>IF(VLOOKUP(Table1[[#This Row],[كود الصنف]],المنتجات!$D:$K,8,0)=0,"",(VLOOKUP(Table1[[#This Row],[كود الصنف]],المنتجات!$D:$K,8,0)))</f>
        <v>#N/A</v>
      </c>
      <c r="N901" s="7">
        <f>IFERROR((Table1[[#This Row],[كمية الخامات بالكيلو]]/Table1[[#This Row],[وزن القطعة]])-Table1[[#This Row],[كمية الأنتاج بالقطعة]],0)</f>
        <v>0</v>
      </c>
      <c r="O901" s="9" t="s">
        <v>51</v>
      </c>
      <c r="P901" s="26">
        <f>IFERROR(VLOOKUP(Table1[[#This Row],[كود العامل]],العاملين!$A$1:$D$100,4,0),"")</f>
        <v>0</v>
      </c>
      <c r="Q901" s="5">
        <f>IF(Table1[[#This Row],[كود العامل]]&gt;0,60,"")</f>
        <v>60</v>
      </c>
      <c r="R901" s="10"/>
      <c r="S901" s="10"/>
      <c r="T901" s="10">
        <v>5</v>
      </c>
      <c r="U901" s="10"/>
      <c r="V901" s="10">
        <f t="shared" si="14"/>
        <v>65</v>
      </c>
      <c r="W901" s="10">
        <f>IFERROR(Table1[[#This Row],[اجمالى وقت التشغيل بالدقايق]]-Table1[[#This Row],[اجمالى وقت التوقف بالدقيقة]],"0")</f>
        <v>-65</v>
      </c>
      <c r="X901" s="11">
        <f>IFERROR((Table1[[#This Row],[كمية الأنتاج بالقطعة]]*Table1[[#This Row],[الزمن المعيارى لانتاج القطعة الواحدة بالدقيقة]])/W901,0%)</f>
        <v>0</v>
      </c>
      <c r="Y901" s="12"/>
      <c r="Z901" s="4"/>
      <c r="AA901" s="13">
        <f>IFERROR(Table1[[#This Row],[كمية الأنتاج بالقطعة]]/(Table1[[#This Row],[كمية الأنتاج بالقطعة]]+Z901+Y901),"")</f>
        <v>1</v>
      </c>
      <c r="AB901" s="4"/>
      <c r="AC901" s="51"/>
    </row>
    <row r="902" spans="1:29" ht="15.75" hidden="1" customHeight="1">
      <c r="A902" s="50">
        <v>43544</v>
      </c>
      <c r="B902" s="3">
        <v>5361</v>
      </c>
      <c r="C902" s="4" t="str">
        <f>IFERROR(VLOOKUP(B902,المنتجات!$A:$B,2,0),"")</f>
        <v/>
      </c>
      <c r="D902" s="4" t="str">
        <f>IFERROR(VLOOKUP(B902,المنتجات!$A:$C,3,0),"")</f>
        <v/>
      </c>
      <c r="E902" s="5">
        <v>3</v>
      </c>
      <c r="F902" s="4">
        <f>IFERROR(VLOOKUP(E902,العاملين!$A$1:$C$80,2,0),"")</f>
        <v>0</v>
      </c>
      <c r="G902" s="4">
        <f>IFERROR(VLOOKUP(Table1[[#This Row],[كود العامل]],العاملين!$A:$C,3,FALSE),"")</f>
        <v>0</v>
      </c>
      <c r="H902" s="5">
        <v>95</v>
      </c>
      <c r="I902" s="6" t="str">
        <f>IFERROR(VLOOKUP(Table1[[#This Row],[كود الصنف]],المنتجات!$D:$E,2,0),"")</f>
        <v/>
      </c>
      <c r="J902" s="6" t="str">
        <f>IFERROR(VLOOKUP(H902,المنتجات!$D:$G,4,0),"")</f>
        <v/>
      </c>
      <c r="K902" s="7">
        <v>6200</v>
      </c>
      <c r="L902" s="7"/>
      <c r="M902" s="8" t="e">
        <f>IF(VLOOKUP(Table1[[#This Row],[كود الصنف]],المنتجات!$D:$K,8,0)=0,"",(VLOOKUP(Table1[[#This Row],[كود الصنف]],المنتجات!$D:$K,8,0)))</f>
        <v>#N/A</v>
      </c>
      <c r="N902" s="7">
        <f>IFERROR((Table1[[#This Row],[كمية الخامات بالكيلو]]/Table1[[#This Row],[وزن القطعة]])-Table1[[#This Row],[كمية الأنتاج بالقطعة]],0)</f>
        <v>0</v>
      </c>
      <c r="O902" s="9" t="s">
        <v>51</v>
      </c>
      <c r="P902" s="26">
        <f>IFERROR(VLOOKUP(Table1[[#This Row],[كود العامل]],العاملين!$A$1:$D$100,4,0),"")</f>
        <v>0</v>
      </c>
      <c r="Q902" s="5">
        <f>IF(Table1[[#This Row],[كود العامل]]&gt;0,60,"")</f>
        <v>60</v>
      </c>
      <c r="R902" s="10"/>
      <c r="S902" s="10"/>
      <c r="T902" s="10"/>
      <c r="U902" s="10"/>
      <c r="V902" s="10">
        <f t="shared" si="14"/>
        <v>60</v>
      </c>
      <c r="W902" s="10">
        <f>IFERROR(Table1[[#This Row],[اجمالى وقت التشغيل بالدقايق]]-Table1[[#This Row],[اجمالى وقت التوقف بالدقيقة]],"0")</f>
        <v>-60</v>
      </c>
      <c r="X902" s="11">
        <f>IFERROR((Table1[[#This Row],[كمية الأنتاج بالقطعة]]*Table1[[#This Row],[الزمن المعيارى لانتاج القطعة الواحدة بالدقيقة]])/W902,0%)</f>
        <v>0</v>
      </c>
      <c r="Y902" s="12"/>
      <c r="Z902" s="4"/>
      <c r="AA902" s="13">
        <f>IFERROR(Table1[[#This Row],[كمية الأنتاج بالقطعة]]/(Table1[[#This Row],[كمية الأنتاج بالقطعة]]+Z902+Y902),"")</f>
        <v>1</v>
      </c>
      <c r="AB902" s="4"/>
      <c r="AC902" s="51"/>
    </row>
    <row r="903" spans="1:29" ht="15.75" hidden="1" customHeight="1">
      <c r="A903" s="50">
        <v>43544</v>
      </c>
      <c r="B903" s="3">
        <v>5361</v>
      </c>
      <c r="C903" s="4" t="str">
        <f>IFERROR(VLOOKUP(B903,المنتجات!$A:$B,2,0),"")</f>
        <v/>
      </c>
      <c r="D903" s="4" t="str">
        <f>IFERROR(VLOOKUP(B903,المنتجات!$A:$C,3,0),"")</f>
        <v/>
      </c>
      <c r="E903" s="5">
        <v>48</v>
      </c>
      <c r="F903" s="4">
        <f>IFERROR(VLOOKUP(E903,العاملين!$A$1:$C$80,2,0),"")</f>
        <v>0</v>
      </c>
      <c r="G903" s="4">
        <f>IFERROR(VLOOKUP(Table1[[#This Row],[كود العامل]],العاملين!$A:$C,3,FALSE),"")</f>
        <v>0</v>
      </c>
      <c r="H903" s="5">
        <v>95</v>
      </c>
      <c r="I903" s="6" t="str">
        <f>IFERROR(VLOOKUP(Table1[[#This Row],[كود الصنف]],المنتجات!$D:$E,2,0),"")</f>
        <v/>
      </c>
      <c r="J903" s="6" t="str">
        <f>IFERROR(VLOOKUP(H903,المنتجات!$D:$G,4,0),"")</f>
        <v/>
      </c>
      <c r="K903" s="7">
        <v>6200</v>
      </c>
      <c r="L903" s="7"/>
      <c r="M903" s="8" t="e">
        <f>IF(VLOOKUP(Table1[[#This Row],[كود الصنف]],المنتجات!$D:$K,8,0)=0,"",(VLOOKUP(Table1[[#This Row],[كود الصنف]],المنتجات!$D:$K,8,0)))</f>
        <v>#N/A</v>
      </c>
      <c r="N903" s="7">
        <f>IFERROR((Table1[[#This Row],[كمية الخامات بالكيلو]]/Table1[[#This Row],[وزن القطعة]])-Table1[[#This Row],[كمية الأنتاج بالقطعة]],0)</f>
        <v>0</v>
      </c>
      <c r="O903" s="9" t="s">
        <v>51</v>
      </c>
      <c r="P903" s="26">
        <f>IFERROR(VLOOKUP(Table1[[#This Row],[كود العامل]],العاملين!$A$1:$D$100,4,0),"")</f>
        <v>0</v>
      </c>
      <c r="Q903" s="5">
        <f>IF(Table1[[#This Row],[كود العامل]]&gt;0,60,"")</f>
        <v>60</v>
      </c>
      <c r="R903" s="10"/>
      <c r="S903" s="10"/>
      <c r="T903" s="10"/>
      <c r="U903" s="10"/>
      <c r="V903" s="10">
        <f t="shared" si="14"/>
        <v>60</v>
      </c>
      <c r="W903" s="10">
        <f>IFERROR(Table1[[#This Row],[اجمالى وقت التشغيل بالدقايق]]-Table1[[#This Row],[اجمالى وقت التوقف بالدقيقة]],"0")</f>
        <v>-60</v>
      </c>
      <c r="X903" s="11">
        <f>IFERROR((Table1[[#This Row],[كمية الأنتاج بالقطعة]]*Table1[[#This Row],[الزمن المعيارى لانتاج القطعة الواحدة بالدقيقة]])/W903,0%)</f>
        <v>0</v>
      </c>
      <c r="Y903" s="12"/>
      <c r="Z903" s="4"/>
      <c r="AA903" s="13">
        <f>IFERROR(Table1[[#This Row],[كمية الأنتاج بالقطعة]]/(Table1[[#This Row],[كمية الأنتاج بالقطعة]]+Z903+Y903),"")</f>
        <v>1</v>
      </c>
      <c r="AB903" s="4"/>
      <c r="AC903" s="51"/>
    </row>
    <row r="904" spans="1:29" ht="15.75" hidden="1" customHeight="1">
      <c r="A904" s="50">
        <v>43544</v>
      </c>
      <c r="B904" s="3">
        <v>5361</v>
      </c>
      <c r="C904" s="4" t="str">
        <f>IFERROR(VLOOKUP(B904,المنتجات!$A:$B,2,0),"")</f>
        <v/>
      </c>
      <c r="D904" s="4" t="str">
        <f>IFERROR(VLOOKUP(B904,المنتجات!$A:$C,3,0),"")</f>
        <v/>
      </c>
      <c r="E904" s="5">
        <v>7</v>
      </c>
      <c r="F904" s="4">
        <f>IFERROR(VLOOKUP(E904,العاملين!$A$1:$C$80,2,0),"")</f>
        <v>0</v>
      </c>
      <c r="G904" s="4">
        <f>IFERROR(VLOOKUP(Table1[[#This Row],[كود العامل]],العاملين!$A:$C,3,FALSE),"")</f>
        <v>0</v>
      </c>
      <c r="H904" s="5">
        <v>95</v>
      </c>
      <c r="I904" s="6" t="str">
        <f>IFERROR(VLOOKUP(Table1[[#This Row],[كود الصنف]],المنتجات!$D:$E,2,0),"")</f>
        <v/>
      </c>
      <c r="J904" s="6" t="str">
        <f>IFERROR(VLOOKUP(H904,المنتجات!$D:$G,4,0),"")</f>
        <v/>
      </c>
      <c r="K904" s="7">
        <v>6200</v>
      </c>
      <c r="L904" s="7"/>
      <c r="M904" s="8" t="e">
        <f>IF(VLOOKUP(Table1[[#This Row],[كود الصنف]],المنتجات!$D:$K,8,0)=0,"",(VLOOKUP(Table1[[#This Row],[كود الصنف]],المنتجات!$D:$K,8,0)))</f>
        <v>#N/A</v>
      </c>
      <c r="N904" s="7">
        <f>IFERROR((Table1[[#This Row],[كمية الخامات بالكيلو]]/Table1[[#This Row],[وزن القطعة]])-Table1[[#This Row],[كمية الأنتاج بالقطعة]],0)</f>
        <v>0</v>
      </c>
      <c r="O904" s="9" t="s">
        <v>51</v>
      </c>
      <c r="P904" s="26">
        <f>IFERROR(VLOOKUP(Table1[[#This Row],[كود العامل]],العاملين!$A$1:$D$100,4,0),"")</f>
        <v>0</v>
      </c>
      <c r="Q904" s="5">
        <f>IF(Table1[[#This Row],[كود العامل]]&gt;0,60,"")</f>
        <v>60</v>
      </c>
      <c r="R904" s="10"/>
      <c r="S904" s="10"/>
      <c r="T904" s="10"/>
      <c r="U904" s="10"/>
      <c r="V904" s="10">
        <f t="shared" si="14"/>
        <v>60</v>
      </c>
      <c r="W904" s="10">
        <f>IFERROR(Table1[[#This Row],[اجمالى وقت التشغيل بالدقايق]]-Table1[[#This Row],[اجمالى وقت التوقف بالدقيقة]],"0")</f>
        <v>-60</v>
      </c>
      <c r="X904" s="11">
        <f>IFERROR((Table1[[#This Row],[كمية الأنتاج بالقطعة]]*Table1[[#This Row],[الزمن المعيارى لانتاج القطعة الواحدة بالدقيقة]])/W904,0%)</f>
        <v>0</v>
      </c>
      <c r="Y904" s="12"/>
      <c r="Z904" s="4"/>
      <c r="AA904" s="13">
        <f>IFERROR(Table1[[#This Row],[كمية الأنتاج بالقطعة]]/(Table1[[#This Row],[كمية الأنتاج بالقطعة]]+Z904+Y904),"")</f>
        <v>1</v>
      </c>
      <c r="AB904" s="4"/>
      <c r="AC904" s="51"/>
    </row>
    <row r="905" spans="1:29" ht="15.75" hidden="1" customHeight="1">
      <c r="A905" s="50">
        <v>43544</v>
      </c>
      <c r="B905" s="3">
        <v>5380</v>
      </c>
      <c r="C905" s="4" t="str">
        <f>IFERROR(VLOOKUP(B905,المنتجات!$A:$B,2,0),"")</f>
        <v/>
      </c>
      <c r="D905" s="4" t="str">
        <f>IFERROR(VLOOKUP(B905,المنتجات!$A:$C,3,0),"")</f>
        <v/>
      </c>
      <c r="E905" s="5">
        <v>42</v>
      </c>
      <c r="F905" s="4">
        <f>IFERROR(VLOOKUP(E905,العاملين!$A$1:$C$80,2,0),"")</f>
        <v>0</v>
      </c>
      <c r="G905" s="4">
        <f>IFERROR(VLOOKUP(Table1[[#This Row],[كود العامل]],العاملين!$A:$C,3,FALSE),"")</f>
        <v>0</v>
      </c>
      <c r="H905" s="5">
        <v>107</v>
      </c>
      <c r="I905" s="6" t="str">
        <f>IFERROR(VLOOKUP(Table1[[#This Row],[كود الصنف]],المنتجات!$D:$E,2,0),"")</f>
        <v/>
      </c>
      <c r="J905" s="6" t="str">
        <f>IFERROR(VLOOKUP(H905,المنتجات!$D:$G,4,0),"")</f>
        <v/>
      </c>
      <c r="K905" s="7">
        <v>8000</v>
      </c>
      <c r="L905" s="7"/>
      <c r="M905" s="8" t="e">
        <f>IF(VLOOKUP(Table1[[#This Row],[كود الصنف]],المنتجات!$D:$K,8,0)=0,"",(VLOOKUP(Table1[[#This Row],[كود الصنف]],المنتجات!$D:$K,8,0)))</f>
        <v>#N/A</v>
      </c>
      <c r="N905" s="7">
        <f>IFERROR((Table1[[#This Row],[كمية الخامات بالكيلو]]/Table1[[#This Row],[وزن القطعة]])-Table1[[#This Row],[كمية الأنتاج بالقطعة]],0)</f>
        <v>0</v>
      </c>
      <c r="O905" s="9" t="s">
        <v>51</v>
      </c>
      <c r="P905" s="3">
        <v>300</v>
      </c>
      <c r="Q905" s="5">
        <v>30</v>
      </c>
      <c r="R905" s="10"/>
      <c r="S905" s="10"/>
      <c r="T905" s="10"/>
      <c r="U905" s="10"/>
      <c r="V905" s="10">
        <f t="shared" si="14"/>
        <v>30</v>
      </c>
      <c r="W905" s="10">
        <f>IFERROR(Table1[[#This Row],[اجمالى وقت التشغيل بالدقايق]]-Table1[[#This Row],[اجمالى وقت التوقف بالدقيقة]],"0")</f>
        <v>270</v>
      </c>
      <c r="X905" s="11">
        <f>IFERROR((Table1[[#This Row],[كمية الأنتاج بالقطعة]]*Table1[[#This Row],[الزمن المعيارى لانتاج القطعة الواحدة بالدقيقة]])/W905,0%)</f>
        <v>0</v>
      </c>
      <c r="Y905" s="12"/>
      <c r="Z905" s="4"/>
      <c r="AA905" s="13">
        <f>IFERROR(Table1[[#This Row],[كمية الأنتاج بالقطعة]]/(Table1[[#This Row],[كمية الأنتاج بالقطعة]]+Z905+Y905),"")</f>
        <v>1</v>
      </c>
      <c r="AB905" s="4"/>
      <c r="AC905" s="51"/>
    </row>
    <row r="906" spans="1:29" ht="15.75" hidden="1" customHeight="1">
      <c r="A906" s="50">
        <v>43544</v>
      </c>
      <c r="B906" s="3">
        <v>5380</v>
      </c>
      <c r="C906" s="4" t="str">
        <f>IFERROR(VLOOKUP(B906,المنتجات!$A:$B,2,0),"")</f>
        <v/>
      </c>
      <c r="D906" s="4" t="str">
        <f>IFERROR(VLOOKUP(B906,المنتجات!$A:$C,3,0),"")</f>
        <v/>
      </c>
      <c r="E906" s="5">
        <v>42</v>
      </c>
      <c r="F906" s="4">
        <f>IFERROR(VLOOKUP(E906,العاملين!$A$1:$C$80,2,0),"")</f>
        <v>0</v>
      </c>
      <c r="G906" s="4">
        <f>IFERROR(VLOOKUP(Table1[[#This Row],[كود العامل]],العاملين!$A:$C,3,FALSE),"")</f>
        <v>0</v>
      </c>
      <c r="H906" s="5">
        <v>106</v>
      </c>
      <c r="I906" s="6" t="str">
        <f>IFERROR(VLOOKUP(Table1[[#This Row],[كود الصنف]],المنتجات!$D:$E,2,0),"")</f>
        <v/>
      </c>
      <c r="J906" s="6" t="str">
        <f>IFERROR(VLOOKUP(H906,المنتجات!$D:$G,4,0),"")</f>
        <v/>
      </c>
      <c r="K906" s="7">
        <v>2000</v>
      </c>
      <c r="L906" s="7"/>
      <c r="M906" s="8" t="e">
        <f>IF(VLOOKUP(Table1[[#This Row],[كود الصنف]],المنتجات!$D:$K,8,0)=0,"",(VLOOKUP(Table1[[#This Row],[كود الصنف]],المنتجات!$D:$K,8,0)))</f>
        <v>#N/A</v>
      </c>
      <c r="N906" s="7">
        <f>IFERROR((Table1[[#This Row],[كمية الخامات بالكيلو]]/Table1[[#This Row],[وزن القطعة]])-Table1[[#This Row],[كمية الأنتاج بالقطعة]],0)</f>
        <v>0</v>
      </c>
      <c r="O906" s="9" t="s">
        <v>51</v>
      </c>
      <c r="P906" s="3">
        <v>300</v>
      </c>
      <c r="Q906" s="5">
        <v>30</v>
      </c>
      <c r="R906" s="10"/>
      <c r="S906" s="10">
        <v>15</v>
      </c>
      <c r="T906" s="10">
        <v>20</v>
      </c>
      <c r="U906" s="10"/>
      <c r="V906" s="10">
        <f t="shared" si="14"/>
        <v>65</v>
      </c>
      <c r="W906" s="10">
        <f>IFERROR(Table1[[#This Row],[اجمالى وقت التشغيل بالدقايق]]-Table1[[#This Row],[اجمالى وقت التوقف بالدقيقة]],"0")</f>
        <v>235</v>
      </c>
      <c r="X906" s="11">
        <f>IFERROR((Table1[[#This Row],[كمية الأنتاج بالقطعة]]*Table1[[#This Row],[الزمن المعيارى لانتاج القطعة الواحدة بالدقيقة]])/W906,0%)</f>
        <v>0</v>
      </c>
      <c r="Y906" s="12"/>
      <c r="Z906" s="4"/>
      <c r="AA906" s="13">
        <f>IFERROR(Table1[[#This Row],[كمية الأنتاج بالقطعة]]/(Table1[[#This Row],[كمية الأنتاج بالقطعة]]+Z906+Y906),"")</f>
        <v>1</v>
      </c>
      <c r="AB906" s="4"/>
      <c r="AC906" s="51"/>
    </row>
    <row r="907" spans="1:29" ht="15.75" hidden="1" customHeight="1">
      <c r="A907" s="50">
        <v>43545</v>
      </c>
      <c r="B907" s="3">
        <v>5203</v>
      </c>
      <c r="C907" s="4" t="str">
        <f>IFERROR(VLOOKUP(B907,المنتجات!$A:$B,2,0),"")</f>
        <v/>
      </c>
      <c r="D907" s="4" t="str">
        <f>IFERROR(VLOOKUP(B907,المنتجات!$A:$C,3,0),"")</f>
        <v/>
      </c>
      <c r="E907" s="5">
        <v>17</v>
      </c>
      <c r="F907" s="4">
        <f>IFERROR(VLOOKUP(E907,العاملين!$A$1:$C$80,2,0),"")</f>
        <v>0</v>
      </c>
      <c r="G907" s="4">
        <f>IFERROR(VLOOKUP(Table1[[#This Row],[كود العامل]],العاملين!$A:$C,3,FALSE),"")</f>
        <v>0</v>
      </c>
      <c r="H907" s="5">
        <v>10</v>
      </c>
      <c r="I907" s="6" t="str">
        <f>IFERROR(VLOOKUP(Table1[[#This Row],[كود الصنف]],المنتجات!$D:$E,2,0),"")</f>
        <v/>
      </c>
      <c r="J907" s="6" t="str">
        <f>IFERROR(VLOOKUP(H907,المنتجات!$D:$G,4,0),"")</f>
        <v/>
      </c>
      <c r="K907" s="7">
        <v>180</v>
      </c>
      <c r="L907" s="7"/>
      <c r="M907" s="8" t="e">
        <f>IF(VLOOKUP(Table1[[#This Row],[كود الصنف]],المنتجات!$D:$K,8,0)=0,"",(VLOOKUP(Table1[[#This Row],[كود الصنف]],المنتجات!$D:$K,8,0)))</f>
        <v>#N/A</v>
      </c>
      <c r="N907" s="7">
        <f>IFERROR((Table1[[#This Row],[كمية الخامات بالكيلو]]/Table1[[#This Row],[وزن القطعة]])-Table1[[#This Row],[كمية الأنتاج بالقطعة]],0)</f>
        <v>0</v>
      </c>
      <c r="O907" s="9" t="s">
        <v>51</v>
      </c>
      <c r="P907" s="3">
        <v>600</v>
      </c>
      <c r="Q907" s="5">
        <f>IF(Table1[[#This Row],[كود العامل]]&gt;0,60,"")</f>
        <v>60</v>
      </c>
      <c r="R907" s="10"/>
      <c r="S907" s="10">
        <v>10</v>
      </c>
      <c r="T907" s="10">
        <v>10</v>
      </c>
      <c r="U907" s="10"/>
      <c r="V907" s="10">
        <f t="shared" si="14"/>
        <v>80</v>
      </c>
      <c r="W907" s="10">
        <f>IFERROR(Table1[[#This Row],[اجمالى وقت التشغيل بالدقايق]]-Table1[[#This Row],[اجمالى وقت التوقف بالدقيقة]],"0")</f>
        <v>520</v>
      </c>
      <c r="X907" s="11">
        <f>IFERROR((Table1[[#This Row],[كمية الأنتاج بالقطعة]]*Table1[[#This Row],[الزمن المعيارى لانتاج القطعة الواحدة بالدقيقة]])/W907,0%)</f>
        <v>0</v>
      </c>
      <c r="Y907" s="12"/>
      <c r="Z907" s="4"/>
      <c r="AA907" s="13">
        <f>IFERROR(Table1[[#This Row],[كمية الأنتاج بالقطعة]]/(Table1[[#This Row],[كمية الأنتاج بالقطعة]]+Z907+Y907),"")</f>
        <v>1</v>
      </c>
      <c r="AB907" s="4"/>
      <c r="AC907" s="51"/>
    </row>
    <row r="908" spans="1:29" ht="15.75" hidden="1" customHeight="1">
      <c r="A908" s="50">
        <v>43545</v>
      </c>
      <c r="B908" s="3">
        <v>5203</v>
      </c>
      <c r="C908" s="4" t="str">
        <f>IFERROR(VLOOKUP(B908,المنتجات!$A:$B,2,0),"")</f>
        <v/>
      </c>
      <c r="D908" s="4" t="str">
        <f>IFERROR(VLOOKUP(B908,المنتجات!$A:$C,3,0),"")</f>
        <v/>
      </c>
      <c r="E908" s="5">
        <v>9</v>
      </c>
      <c r="F908" s="4">
        <f>IFERROR(VLOOKUP(E908,العاملين!$A$1:$C$80,2,0),"")</f>
        <v>0</v>
      </c>
      <c r="G908" s="4">
        <f>IFERROR(VLOOKUP(Table1[[#This Row],[كود العامل]],العاملين!$A:$C,3,FALSE),"")</f>
        <v>0</v>
      </c>
      <c r="H908" s="5">
        <v>10</v>
      </c>
      <c r="I908" s="6" t="str">
        <f>IFERROR(VLOOKUP(Table1[[#This Row],[كود الصنف]],المنتجات!$D:$E,2,0),"")</f>
        <v/>
      </c>
      <c r="J908" s="6" t="str">
        <f>IFERROR(VLOOKUP(H908,المنتجات!$D:$G,4,0),"")</f>
        <v/>
      </c>
      <c r="K908" s="7">
        <v>180</v>
      </c>
      <c r="L908" s="7"/>
      <c r="M908" s="8" t="e">
        <f>IF(VLOOKUP(Table1[[#This Row],[كود الصنف]],المنتجات!$D:$K,8,0)=0,"",(VLOOKUP(Table1[[#This Row],[كود الصنف]],المنتجات!$D:$K,8,0)))</f>
        <v>#N/A</v>
      </c>
      <c r="N908" s="7">
        <f>IFERROR((Table1[[#This Row],[كمية الخامات بالكيلو]]/Table1[[#This Row],[وزن القطعة]])-Table1[[#This Row],[كمية الأنتاج بالقطعة]],0)</f>
        <v>0</v>
      </c>
      <c r="O908" s="9" t="s">
        <v>51</v>
      </c>
      <c r="P908" s="3">
        <v>600</v>
      </c>
      <c r="Q908" s="5">
        <f>IF(Table1[[#This Row],[كود العامل]]&gt;0,60,"")</f>
        <v>60</v>
      </c>
      <c r="R908" s="10"/>
      <c r="S908" s="10">
        <v>10</v>
      </c>
      <c r="T908" s="10">
        <v>10</v>
      </c>
      <c r="U908" s="10"/>
      <c r="V908" s="10">
        <f t="shared" si="14"/>
        <v>80</v>
      </c>
      <c r="W908" s="10">
        <f>IFERROR(Table1[[#This Row],[اجمالى وقت التشغيل بالدقايق]]-Table1[[#This Row],[اجمالى وقت التوقف بالدقيقة]],"0")</f>
        <v>520</v>
      </c>
      <c r="X908" s="11">
        <f>IFERROR((Table1[[#This Row],[كمية الأنتاج بالقطعة]]*Table1[[#This Row],[الزمن المعيارى لانتاج القطعة الواحدة بالدقيقة]])/W908,0%)</f>
        <v>0</v>
      </c>
      <c r="Y908" s="12"/>
      <c r="Z908" s="4"/>
      <c r="AA908" s="13">
        <f>IFERROR(Table1[[#This Row],[كمية الأنتاج بالقطعة]]/(Table1[[#This Row],[كمية الأنتاج بالقطعة]]+Z908+Y908),"")</f>
        <v>1</v>
      </c>
      <c r="AB908" s="4"/>
      <c r="AC908" s="51"/>
    </row>
    <row r="909" spans="1:29" ht="15.75" hidden="1" customHeight="1">
      <c r="A909" s="50">
        <v>43545</v>
      </c>
      <c r="B909" s="3">
        <v>5210</v>
      </c>
      <c r="C909" s="4" t="str">
        <f>IFERROR(VLOOKUP(B909,المنتجات!$A:$B,2,0),"")</f>
        <v/>
      </c>
      <c r="D909" s="4" t="str">
        <f>IFERROR(VLOOKUP(B909,المنتجات!$A:$C,3,0),"")</f>
        <v/>
      </c>
      <c r="E909" s="5">
        <v>13</v>
      </c>
      <c r="F909" s="4">
        <f>IFERROR(VLOOKUP(E909,العاملين!$A$1:$C$80,2,0),"")</f>
        <v>0</v>
      </c>
      <c r="G909" s="4">
        <f>IFERROR(VLOOKUP(Table1[[#This Row],[كود العامل]],العاملين!$A:$C,3,FALSE),"")</f>
        <v>0</v>
      </c>
      <c r="H909" s="5">
        <v>15</v>
      </c>
      <c r="I909" s="6" t="str">
        <f>IFERROR(VLOOKUP(Table1[[#This Row],[كود الصنف]],المنتجات!$D:$E,2,0),"")</f>
        <v/>
      </c>
      <c r="J909" s="6" t="str">
        <f>IFERROR(VLOOKUP(H909,المنتجات!$D:$G,4,0),"")</f>
        <v/>
      </c>
      <c r="K909" s="7">
        <v>117</v>
      </c>
      <c r="L909" s="7"/>
      <c r="M909" s="8" t="e">
        <f>IF(VLOOKUP(Table1[[#This Row],[كود الصنف]],المنتجات!$D:$K,8,0)=0,"",(VLOOKUP(Table1[[#This Row],[كود الصنف]],المنتجات!$D:$K,8,0)))</f>
        <v>#N/A</v>
      </c>
      <c r="N909" s="7">
        <f>IFERROR((Table1[[#This Row],[كمية الخامات بالكيلو]]/Table1[[#This Row],[وزن القطعة]])-Table1[[#This Row],[كمية الأنتاج بالقطعة]],0)</f>
        <v>0</v>
      </c>
      <c r="O909" s="9" t="s">
        <v>51</v>
      </c>
      <c r="P909" s="3">
        <v>720</v>
      </c>
      <c r="Q909" s="5">
        <f>IF(Table1[[#This Row],[كود العامل]]&gt;0,60,"")</f>
        <v>60</v>
      </c>
      <c r="R909" s="10"/>
      <c r="S909" s="10">
        <v>10</v>
      </c>
      <c r="T909" s="10">
        <v>10</v>
      </c>
      <c r="U909" s="10"/>
      <c r="V909" s="10">
        <f t="shared" si="14"/>
        <v>80</v>
      </c>
      <c r="W909" s="10">
        <f>IFERROR(Table1[[#This Row],[اجمالى وقت التشغيل بالدقايق]]-Table1[[#This Row],[اجمالى وقت التوقف بالدقيقة]],"0")</f>
        <v>640</v>
      </c>
      <c r="X909" s="11">
        <f>IFERROR((Table1[[#This Row],[كمية الأنتاج بالقطعة]]*Table1[[#This Row],[الزمن المعيارى لانتاج القطعة الواحدة بالدقيقة]])/W909,0%)</f>
        <v>0</v>
      </c>
      <c r="Y909" s="12"/>
      <c r="Z909" s="4"/>
      <c r="AA909" s="13">
        <f>IFERROR(Table1[[#This Row],[كمية الأنتاج بالقطعة]]/(Table1[[#This Row],[كمية الأنتاج بالقطعة]]+Z909+Y909),"")</f>
        <v>1</v>
      </c>
      <c r="AB909" s="4"/>
      <c r="AC909" s="51"/>
    </row>
    <row r="910" spans="1:29" ht="15.75" hidden="1" customHeight="1">
      <c r="A910" s="50">
        <v>43545</v>
      </c>
      <c r="B910" s="3">
        <v>5211</v>
      </c>
      <c r="C910" s="4" t="str">
        <f>IFERROR(VLOOKUP(B910,المنتجات!$A:$B,2,0),"")</f>
        <v/>
      </c>
      <c r="D910" s="4" t="str">
        <f>IFERROR(VLOOKUP(B910,المنتجات!$A:$C,3,0),"")</f>
        <v/>
      </c>
      <c r="E910" s="5">
        <v>13</v>
      </c>
      <c r="F910" s="4">
        <f>IFERROR(VLOOKUP(E910,العاملين!$A$1:$C$80,2,0),"")</f>
        <v>0</v>
      </c>
      <c r="G910" s="4">
        <f>IFERROR(VLOOKUP(Table1[[#This Row],[كود العامل]],العاملين!$A:$C,3,FALSE),"")</f>
        <v>0</v>
      </c>
      <c r="H910" s="5">
        <v>13</v>
      </c>
      <c r="I910" s="6" t="str">
        <f>IFERROR(VLOOKUP(Table1[[#This Row],[كود الصنف]],المنتجات!$D:$E,2,0),"")</f>
        <v/>
      </c>
      <c r="J910" s="6" t="str">
        <f>IFERROR(VLOOKUP(H910,المنتجات!$D:$G,4,0),"")</f>
        <v/>
      </c>
      <c r="K910" s="7">
        <v>142</v>
      </c>
      <c r="L910" s="7"/>
      <c r="M910" s="8" t="e">
        <f>IF(VLOOKUP(Table1[[#This Row],[كود الصنف]],المنتجات!$D:$K,8,0)=0,"",(VLOOKUP(Table1[[#This Row],[كود الصنف]],المنتجات!$D:$K,8,0)))</f>
        <v>#N/A</v>
      </c>
      <c r="N910" s="7">
        <f>IFERROR((Table1[[#This Row],[كمية الخامات بالكيلو]]/Table1[[#This Row],[وزن القطعة]])-Table1[[#This Row],[كمية الأنتاج بالقطعة]],0)</f>
        <v>0</v>
      </c>
      <c r="O910" s="9" t="s">
        <v>51</v>
      </c>
      <c r="P910" s="3">
        <v>720</v>
      </c>
      <c r="Q910" s="5">
        <f>IF(Table1[[#This Row],[كود العامل]]&gt;0,60,"")</f>
        <v>60</v>
      </c>
      <c r="R910" s="10"/>
      <c r="S910" s="10">
        <v>10</v>
      </c>
      <c r="T910" s="10">
        <v>10</v>
      </c>
      <c r="U910" s="10"/>
      <c r="V910" s="10">
        <f t="shared" si="14"/>
        <v>80</v>
      </c>
      <c r="W910" s="10">
        <f>IFERROR(Table1[[#This Row],[اجمالى وقت التشغيل بالدقايق]]-Table1[[#This Row],[اجمالى وقت التوقف بالدقيقة]],"0")</f>
        <v>640</v>
      </c>
      <c r="X910" s="11">
        <f>IFERROR((Table1[[#This Row],[كمية الأنتاج بالقطعة]]*Table1[[#This Row],[الزمن المعيارى لانتاج القطعة الواحدة بالدقيقة]])/W910,0%)</f>
        <v>0</v>
      </c>
      <c r="Y910" s="12"/>
      <c r="Z910" s="4"/>
      <c r="AA910" s="13">
        <f>IFERROR(Table1[[#This Row],[كمية الأنتاج بالقطعة]]/(Table1[[#This Row],[كمية الأنتاج بالقطعة]]+Z910+Y910),"")</f>
        <v>1</v>
      </c>
      <c r="AB910" s="4"/>
      <c r="AC910" s="51"/>
    </row>
    <row r="911" spans="1:29" ht="15.75" hidden="1" customHeight="1">
      <c r="A911" s="50">
        <v>43545</v>
      </c>
      <c r="B911" s="3">
        <v>5220</v>
      </c>
      <c r="C911" s="4" t="str">
        <f>IFERROR(VLOOKUP(B911,المنتجات!$A:$B,2,0),"")</f>
        <v/>
      </c>
      <c r="D911" s="4" t="str">
        <f>IFERROR(VLOOKUP(B911,المنتجات!$A:$C,3,0),"")</f>
        <v/>
      </c>
      <c r="E911" s="5">
        <v>34</v>
      </c>
      <c r="F911" s="4">
        <f>IFERROR(VLOOKUP(E911,العاملين!$A$1:$C$80,2,0),"")</f>
        <v>0</v>
      </c>
      <c r="G911" s="4">
        <f>IFERROR(VLOOKUP(Table1[[#This Row],[كود العامل]],العاملين!$A:$C,3,FALSE),"")</f>
        <v>0</v>
      </c>
      <c r="H911" s="5">
        <v>19</v>
      </c>
      <c r="I911" s="6" t="str">
        <f>IFERROR(VLOOKUP(Table1[[#This Row],[كود الصنف]],المنتجات!$D:$E,2,0),"")</f>
        <v/>
      </c>
      <c r="J911" s="6" t="str">
        <f>IFERROR(VLOOKUP(H911,المنتجات!$D:$G,4,0),"")</f>
        <v/>
      </c>
      <c r="K911" s="7">
        <v>3838</v>
      </c>
      <c r="L911" s="7"/>
      <c r="M911" s="8" t="e">
        <f>IF(VLOOKUP(Table1[[#This Row],[كود الصنف]],المنتجات!$D:$K,8,0)=0,"",(VLOOKUP(Table1[[#This Row],[كود الصنف]],المنتجات!$D:$K,8,0)))</f>
        <v>#N/A</v>
      </c>
      <c r="N911" s="7">
        <f>IFERROR((Table1[[#This Row],[كمية الخامات بالكيلو]]/Table1[[#This Row],[وزن القطعة]])-Table1[[#This Row],[كمية الأنتاج بالقطعة]],0)</f>
        <v>0</v>
      </c>
      <c r="O911" s="9" t="s">
        <v>51</v>
      </c>
      <c r="P911" s="26">
        <f>IFERROR(VLOOKUP(Table1[[#This Row],[كود العامل]],العاملين!$A$1:$D$100,4,0),"")</f>
        <v>0</v>
      </c>
      <c r="Q911" s="5">
        <f>IF(Table1[[#This Row],[كود العامل]]&gt;0,60,"")</f>
        <v>60</v>
      </c>
      <c r="R911" s="10"/>
      <c r="S911" s="10">
        <v>10</v>
      </c>
      <c r="T911" s="10">
        <v>10</v>
      </c>
      <c r="U911" s="10"/>
      <c r="V911" s="10">
        <f t="shared" si="14"/>
        <v>80</v>
      </c>
      <c r="W911" s="10">
        <f>IFERROR(Table1[[#This Row],[اجمالى وقت التشغيل بالدقايق]]-Table1[[#This Row],[اجمالى وقت التوقف بالدقيقة]],"0")</f>
        <v>-80</v>
      </c>
      <c r="X911" s="11">
        <f>IFERROR((Table1[[#This Row],[كمية الأنتاج بالقطعة]]*Table1[[#This Row],[الزمن المعيارى لانتاج القطعة الواحدة بالدقيقة]])/W911,0%)</f>
        <v>0</v>
      </c>
      <c r="Y911" s="12"/>
      <c r="Z911" s="4"/>
      <c r="AA911" s="13">
        <f>IFERROR(Table1[[#This Row],[كمية الأنتاج بالقطعة]]/(Table1[[#This Row],[كمية الأنتاج بالقطعة]]+Z911+Y911),"")</f>
        <v>1</v>
      </c>
      <c r="AB911" s="4"/>
      <c r="AC911" s="51"/>
    </row>
    <row r="912" spans="1:29" ht="15.75" hidden="1" customHeight="1">
      <c r="A912" s="50">
        <v>43545</v>
      </c>
      <c r="B912" s="3">
        <v>5220</v>
      </c>
      <c r="C912" s="4" t="str">
        <f>IFERROR(VLOOKUP(B912,المنتجات!$A:$B,2,0),"")</f>
        <v/>
      </c>
      <c r="D912" s="4" t="str">
        <f>IFERROR(VLOOKUP(B912,المنتجات!$A:$C,3,0),"")</f>
        <v/>
      </c>
      <c r="E912" s="5">
        <v>21</v>
      </c>
      <c r="F912" s="4">
        <f>IFERROR(VLOOKUP(E912,العاملين!$A$1:$C$80,2,0),"")</f>
        <v>0</v>
      </c>
      <c r="G912" s="4">
        <f>IFERROR(VLOOKUP(Table1[[#This Row],[كود العامل]],العاملين!$A:$C,3,FALSE),"")</f>
        <v>0</v>
      </c>
      <c r="H912" s="5">
        <v>19</v>
      </c>
      <c r="I912" s="6" t="str">
        <f>IFERROR(VLOOKUP(Table1[[#This Row],[كود الصنف]],المنتجات!$D:$E,2,0),"")</f>
        <v/>
      </c>
      <c r="J912" s="6" t="str">
        <f>IFERROR(VLOOKUP(H912,المنتجات!$D:$G,4,0),"")</f>
        <v/>
      </c>
      <c r="K912" s="7">
        <v>3838</v>
      </c>
      <c r="L912" s="7"/>
      <c r="M912" s="8" t="e">
        <f>IF(VLOOKUP(Table1[[#This Row],[كود الصنف]],المنتجات!$D:$K,8,0)=0,"",(VLOOKUP(Table1[[#This Row],[كود الصنف]],المنتجات!$D:$K,8,0)))</f>
        <v>#N/A</v>
      </c>
      <c r="N912" s="7">
        <f>IFERROR((Table1[[#This Row],[كمية الخامات بالكيلو]]/Table1[[#This Row],[وزن القطعة]])-Table1[[#This Row],[كمية الأنتاج بالقطعة]],0)</f>
        <v>0</v>
      </c>
      <c r="O912" s="9" t="s">
        <v>51</v>
      </c>
      <c r="P912" s="26">
        <f>IFERROR(VLOOKUP(Table1[[#This Row],[كود العامل]],العاملين!$A$1:$D$100,4,0),"")</f>
        <v>0</v>
      </c>
      <c r="Q912" s="5">
        <f>IF(Table1[[#This Row],[كود العامل]]&gt;0,60,"")</f>
        <v>60</v>
      </c>
      <c r="R912" s="10"/>
      <c r="S912" s="10">
        <v>10</v>
      </c>
      <c r="T912" s="10">
        <v>10</v>
      </c>
      <c r="U912" s="10"/>
      <c r="V912" s="10">
        <f t="shared" si="14"/>
        <v>80</v>
      </c>
      <c r="W912" s="10">
        <f>IFERROR(Table1[[#This Row],[اجمالى وقت التشغيل بالدقايق]]-Table1[[#This Row],[اجمالى وقت التوقف بالدقيقة]],"0")</f>
        <v>-80</v>
      </c>
      <c r="X912" s="11">
        <f>IFERROR((Table1[[#This Row],[كمية الأنتاج بالقطعة]]*Table1[[#This Row],[الزمن المعيارى لانتاج القطعة الواحدة بالدقيقة]])/W912,0%)</f>
        <v>0</v>
      </c>
      <c r="Y912" s="12"/>
      <c r="Z912" s="4"/>
      <c r="AA912" s="13">
        <f>IFERROR(Table1[[#This Row],[كمية الأنتاج بالقطعة]]/(Table1[[#This Row],[كمية الأنتاج بالقطعة]]+Z912+Y912),"")</f>
        <v>1</v>
      </c>
      <c r="AB912" s="4"/>
      <c r="AC912" s="51"/>
    </row>
    <row r="913" spans="1:29" ht="15.75" hidden="1" customHeight="1">
      <c r="A913" s="50">
        <v>43545</v>
      </c>
      <c r="B913" s="3">
        <v>5221</v>
      </c>
      <c r="C913" s="4" t="str">
        <f>IFERROR(VLOOKUP(B913,المنتجات!$A:$B,2,0),"")</f>
        <v/>
      </c>
      <c r="D913" s="4" t="str">
        <f>IFERROR(VLOOKUP(B913,المنتجات!$A:$C,3,0),"")</f>
        <v/>
      </c>
      <c r="E913" s="5">
        <v>24</v>
      </c>
      <c r="F913" s="4">
        <f>IFERROR(VLOOKUP(E913,العاملين!$A$1:$C$80,2,0),"")</f>
        <v>0</v>
      </c>
      <c r="G913" s="4">
        <f>IFERROR(VLOOKUP(Table1[[#This Row],[كود العامل]],العاملين!$A:$C,3,FALSE),"")</f>
        <v>0</v>
      </c>
      <c r="H913" s="5">
        <v>21</v>
      </c>
      <c r="I913" s="6" t="str">
        <f>IFERROR(VLOOKUP(Table1[[#This Row],[كود الصنف]],المنتجات!$D:$E,2,0),"")</f>
        <v/>
      </c>
      <c r="J913" s="6" t="str">
        <f>IFERROR(VLOOKUP(H913,المنتجات!$D:$G,4,0),"")</f>
        <v/>
      </c>
      <c r="K913" s="7">
        <v>3900</v>
      </c>
      <c r="L913" s="7"/>
      <c r="M913" s="8" t="e">
        <f>IF(VLOOKUP(Table1[[#This Row],[كود الصنف]],المنتجات!$D:$K,8,0)=0,"",(VLOOKUP(Table1[[#This Row],[كود الصنف]],المنتجات!$D:$K,8,0)))</f>
        <v>#N/A</v>
      </c>
      <c r="N913" s="7">
        <f>IFERROR((Table1[[#This Row],[كمية الخامات بالكيلو]]/Table1[[#This Row],[وزن القطعة]])-Table1[[#This Row],[كمية الأنتاج بالقطعة]],0)</f>
        <v>0</v>
      </c>
      <c r="O913" s="9" t="s">
        <v>51</v>
      </c>
      <c r="P913" s="26">
        <f>IFERROR(VLOOKUP(Table1[[#This Row],[كود العامل]],العاملين!$A$1:$D$100,4,0),"")</f>
        <v>0</v>
      </c>
      <c r="Q913" s="5">
        <f>IF(Table1[[#This Row],[كود العامل]]&gt;0,60,"")</f>
        <v>60</v>
      </c>
      <c r="R913" s="10"/>
      <c r="S913" s="10"/>
      <c r="T913" s="10">
        <v>10</v>
      </c>
      <c r="U913" s="10"/>
      <c r="V913" s="10">
        <f t="shared" si="14"/>
        <v>70</v>
      </c>
      <c r="W913" s="10">
        <f>IFERROR(Table1[[#This Row],[اجمالى وقت التشغيل بالدقايق]]-Table1[[#This Row],[اجمالى وقت التوقف بالدقيقة]],"0")</f>
        <v>-70</v>
      </c>
      <c r="X913" s="11">
        <f>IFERROR((Table1[[#This Row],[كمية الأنتاج بالقطعة]]*Table1[[#This Row],[الزمن المعيارى لانتاج القطعة الواحدة بالدقيقة]])/W913,0%)</f>
        <v>0</v>
      </c>
      <c r="Y913" s="12"/>
      <c r="Z913" s="4"/>
      <c r="AA913" s="13">
        <f>IFERROR(Table1[[#This Row],[كمية الأنتاج بالقطعة]]/(Table1[[#This Row],[كمية الأنتاج بالقطعة]]+Z913+Y913),"")</f>
        <v>1</v>
      </c>
      <c r="AB913" s="4"/>
      <c r="AC913" s="51"/>
    </row>
    <row r="914" spans="1:29" ht="15.75" hidden="1" customHeight="1">
      <c r="A914" s="50">
        <v>43545</v>
      </c>
      <c r="B914" s="3">
        <v>5221</v>
      </c>
      <c r="C914" s="4" t="str">
        <f>IFERROR(VLOOKUP(B914,المنتجات!$A:$B,2,0),"")</f>
        <v/>
      </c>
      <c r="D914" s="4" t="str">
        <f>IFERROR(VLOOKUP(B914,المنتجات!$A:$C,3,0),"")</f>
        <v/>
      </c>
      <c r="E914" s="5">
        <v>41</v>
      </c>
      <c r="F914" s="4">
        <f>IFERROR(VLOOKUP(E914,العاملين!$A$1:$C$80,2,0),"")</f>
        <v>0</v>
      </c>
      <c r="G914" s="4">
        <f>IFERROR(VLOOKUP(Table1[[#This Row],[كود العامل]],العاملين!$A:$C,3,FALSE),"")</f>
        <v>0</v>
      </c>
      <c r="H914" s="5">
        <v>21</v>
      </c>
      <c r="I914" s="6" t="str">
        <f>IFERROR(VLOOKUP(Table1[[#This Row],[كود الصنف]],المنتجات!$D:$E,2,0),"")</f>
        <v/>
      </c>
      <c r="J914" s="6" t="str">
        <f>IFERROR(VLOOKUP(H914,المنتجات!$D:$G,4,0),"")</f>
        <v/>
      </c>
      <c r="K914" s="7">
        <v>3900</v>
      </c>
      <c r="L914" s="7"/>
      <c r="M914" s="8" t="e">
        <f>IF(VLOOKUP(Table1[[#This Row],[كود الصنف]],المنتجات!$D:$K,8,0)=0,"",(VLOOKUP(Table1[[#This Row],[كود الصنف]],المنتجات!$D:$K,8,0)))</f>
        <v>#N/A</v>
      </c>
      <c r="N914" s="7">
        <f>IFERROR((Table1[[#This Row],[كمية الخامات بالكيلو]]/Table1[[#This Row],[وزن القطعة]])-Table1[[#This Row],[كمية الأنتاج بالقطعة]],0)</f>
        <v>0</v>
      </c>
      <c r="O914" s="9" t="s">
        <v>51</v>
      </c>
      <c r="P914" s="26">
        <f>IFERROR(VLOOKUP(Table1[[#This Row],[كود العامل]],العاملين!$A$1:$D$100,4,0),"")</f>
        <v>0</v>
      </c>
      <c r="Q914" s="5">
        <f>IF(Table1[[#This Row],[كود العامل]]&gt;0,60,"")</f>
        <v>60</v>
      </c>
      <c r="R914" s="10"/>
      <c r="S914" s="10"/>
      <c r="T914" s="10">
        <v>15</v>
      </c>
      <c r="U914" s="10"/>
      <c r="V914" s="10">
        <f t="shared" si="14"/>
        <v>75</v>
      </c>
      <c r="W914" s="10">
        <f>IFERROR(Table1[[#This Row],[اجمالى وقت التشغيل بالدقايق]]-Table1[[#This Row],[اجمالى وقت التوقف بالدقيقة]],"0")</f>
        <v>-75</v>
      </c>
      <c r="X914" s="11">
        <f>IFERROR((Table1[[#This Row],[كمية الأنتاج بالقطعة]]*Table1[[#This Row],[الزمن المعيارى لانتاج القطعة الواحدة بالدقيقة]])/W914,0%)</f>
        <v>0</v>
      </c>
      <c r="Y914" s="12"/>
      <c r="Z914" s="4"/>
      <c r="AA914" s="13">
        <f>IFERROR(Table1[[#This Row],[كمية الأنتاج بالقطعة]]/(Table1[[#This Row],[كمية الأنتاج بالقطعة]]+Z914+Y914),"")</f>
        <v>1</v>
      </c>
      <c r="AB914" s="4"/>
      <c r="AC914" s="51"/>
    </row>
    <row r="915" spans="1:29" ht="15.75" hidden="1" customHeight="1">
      <c r="A915" s="50">
        <v>43545</v>
      </c>
      <c r="B915" s="3">
        <v>5222</v>
      </c>
      <c r="C915" s="4" t="str">
        <f>IFERROR(VLOOKUP(B915,المنتجات!$A:$B,2,0),"")</f>
        <v/>
      </c>
      <c r="D915" s="4" t="str">
        <f>IFERROR(VLOOKUP(B915,المنتجات!$A:$C,3,0),"")</f>
        <v/>
      </c>
      <c r="E915" s="5">
        <v>39</v>
      </c>
      <c r="F915" s="4">
        <f>IFERROR(VLOOKUP(E915,العاملين!$A$1:$C$80,2,0),"")</f>
        <v>0</v>
      </c>
      <c r="G915" s="4">
        <f>IFERROR(VLOOKUP(Table1[[#This Row],[كود العامل]],العاملين!$A:$C,3,FALSE),"")</f>
        <v>0</v>
      </c>
      <c r="H915" s="5">
        <v>21</v>
      </c>
      <c r="I915" s="6" t="str">
        <f>IFERROR(VLOOKUP(Table1[[#This Row],[كود الصنف]],المنتجات!$D:$E,2,0),"")</f>
        <v/>
      </c>
      <c r="J915" s="6" t="str">
        <f>IFERROR(VLOOKUP(H915,المنتجات!$D:$G,4,0),"")</f>
        <v/>
      </c>
      <c r="K915" s="7">
        <v>3936</v>
      </c>
      <c r="L915" s="7"/>
      <c r="M915" s="8" t="e">
        <f>IF(VLOOKUP(Table1[[#This Row],[كود الصنف]],المنتجات!$D:$K,8,0)=0,"",(VLOOKUP(Table1[[#This Row],[كود الصنف]],المنتجات!$D:$K,8,0)))</f>
        <v>#N/A</v>
      </c>
      <c r="N915" s="7">
        <f>IFERROR((Table1[[#This Row],[كمية الخامات بالكيلو]]/Table1[[#This Row],[وزن القطعة]])-Table1[[#This Row],[كمية الأنتاج بالقطعة]],0)</f>
        <v>0</v>
      </c>
      <c r="O915" s="9" t="s">
        <v>51</v>
      </c>
      <c r="P915" s="26">
        <f>IFERROR(VLOOKUP(Table1[[#This Row],[كود العامل]],العاملين!$A$1:$D$100,4,0),"")</f>
        <v>0</v>
      </c>
      <c r="Q915" s="5">
        <f>IF(Table1[[#This Row],[كود العامل]]&gt;0,60,"")</f>
        <v>60</v>
      </c>
      <c r="R915" s="10"/>
      <c r="S915" s="10"/>
      <c r="T915" s="10">
        <v>7</v>
      </c>
      <c r="U915" s="10"/>
      <c r="V915" s="10">
        <f t="shared" si="14"/>
        <v>67</v>
      </c>
      <c r="W915" s="10">
        <f>IFERROR(Table1[[#This Row],[اجمالى وقت التشغيل بالدقايق]]-Table1[[#This Row],[اجمالى وقت التوقف بالدقيقة]],"0")</f>
        <v>-67</v>
      </c>
      <c r="X915" s="11">
        <f>IFERROR((Table1[[#This Row],[كمية الأنتاج بالقطعة]]*Table1[[#This Row],[الزمن المعيارى لانتاج القطعة الواحدة بالدقيقة]])/W915,0%)</f>
        <v>0</v>
      </c>
      <c r="Y915" s="12"/>
      <c r="Z915" s="4"/>
      <c r="AA915" s="13">
        <f>IFERROR(Table1[[#This Row],[كمية الأنتاج بالقطعة]]/(Table1[[#This Row],[كمية الأنتاج بالقطعة]]+Z915+Y915),"")</f>
        <v>1</v>
      </c>
      <c r="AB915" s="4"/>
      <c r="AC915" s="51"/>
    </row>
    <row r="916" spans="1:29" ht="15.75" hidden="1" customHeight="1">
      <c r="A916" s="50">
        <v>43545</v>
      </c>
      <c r="B916" s="3">
        <v>5222</v>
      </c>
      <c r="C916" s="4" t="str">
        <f>IFERROR(VLOOKUP(B916,المنتجات!$A:$B,2,0),"")</f>
        <v/>
      </c>
      <c r="D916" s="4" t="str">
        <f>IFERROR(VLOOKUP(B916,المنتجات!$A:$C,3,0),"")</f>
        <v/>
      </c>
      <c r="E916" s="5">
        <v>6</v>
      </c>
      <c r="F916" s="4">
        <f>IFERROR(VLOOKUP(E916,العاملين!$A$1:$C$80,2,0),"")</f>
        <v>0</v>
      </c>
      <c r="G916" s="4">
        <f>IFERROR(VLOOKUP(Table1[[#This Row],[كود العامل]],العاملين!$A:$C,3,FALSE),"")</f>
        <v>0</v>
      </c>
      <c r="H916" s="5">
        <v>21</v>
      </c>
      <c r="I916" s="6" t="str">
        <f>IFERROR(VLOOKUP(Table1[[#This Row],[كود الصنف]],المنتجات!$D:$E,2,0),"")</f>
        <v/>
      </c>
      <c r="J916" s="6" t="str">
        <f>IFERROR(VLOOKUP(H916,المنتجات!$D:$G,4,0),"")</f>
        <v/>
      </c>
      <c r="K916" s="7">
        <v>3936</v>
      </c>
      <c r="L916" s="7"/>
      <c r="M916" s="8" t="e">
        <f>IF(VLOOKUP(Table1[[#This Row],[كود الصنف]],المنتجات!$D:$K,8,0)=0,"",(VLOOKUP(Table1[[#This Row],[كود الصنف]],المنتجات!$D:$K,8,0)))</f>
        <v>#N/A</v>
      </c>
      <c r="N916" s="7">
        <f>IFERROR((Table1[[#This Row],[كمية الخامات بالكيلو]]/Table1[[#This Row],[وزن القطعة]])-Table1[[#This Row],[كمية الأنتاج بالقطعة]],0)</f>
        <v>0</v>
      </c>
      <c r="O916" s="9" t="s">
        <v>51</v>
      </c>
      <c r="P916" s="26">
        <f>IFERROR(VLOOKUP(Table1[[#This Row],[كود العامل]],العاملين!$A$1:$D$100,4,0),"")</f>
        <v>0</v>
      </c>
      <c r="Q916" s="5">
        <f>IF(Table1[[#This Row],[كود العامل]]&gt;0,60,"")</f>
        <v>60</v>
      </c>
      <c r="R916" s="10"/>
      <c r="S916" s="10"/>
      <c r="T916" s="10">
        <v>11</v>
      </c>
      <c r="U916" s="10"/>
      <c r="V916" s="10">
        <f t="shared" si="14"/>
        <v>71</v>
      </c>
      <c r="W916" s="10">
        <f>IFERROR(Table1[[#This Row],[اجمالى وقت التشغيل بالدقايق]]-Table1[[#This Row],[اجمالى وقت التوقف بالدقيقة]],"0")</f>
        <v>-71</v>
      </c>
      <c r="X916" s="11">
        <f>IFERROR((Table1[[#This Row],[كمية الأنتاج بالقطعة]]*Table1[[#This Row],[الزمن المعيارى لانتاج القطعة الواحدة بالدقيقة]])/W916,0%)</f>
        <v>0</v>
      </c>
      <c r="Y916" s="12"/>
      <c r="Z916" s="4"/>
      <c r="AA916" s="13">
        <f>IFERROR(Table1[[#This Row],[كمية الأنتاج بالقطعة]]/(Table1[[#This Row],[كمية الأنتاج بالقطعة]]+Z916+Y916),"")</f>
        <v>1</v>
      </c>
      <c r="AB916" s="4"/>
      <c r="AC916" s="51"/>
    </row>
    <row r="917" spans="1:29" ht="15.75" hidden="1" customHeight="1">
      <c r="A917" s="50">
        <v>43545</v>
      </c>
      <c r="B917" s="3">
        <v>5230</v>
      </c>
      <c r="C917" s="4" t="str">
        <f>IFERROR(VLOOKUP(B917,المنتجات!$A:$B,2,0),"")</f>
        <v/>
      </c>
      <c r="D917" s="4" t="str">
        <f>IFERROR(VLOOKUP(B917,المنتجات!$A:$C,3,0),"")</f>
        <v/>
      </c>
      <c r="E917" s="5">
        <v>23</v>
      </c>
      <c r="F917" s="4">
        <f>IFERROR(VLOOKUP(E917,العاملين!$A$1:$C$80,2,0),"")</f>
        <v>0</v>
      </c>
      <c r="G917" s="4">
        <f>IFERROR(VLOOKUP(Table1[[#This Row],[كود العامل]],العاملين!$A:$C,3,FALSE),"")</f>
        <v>0</v>
      </c>
      <c r="H917" s="5">
        <v>23</v>
      </c>
      <c r="I917" s="6" t="str">
        <f>IFERROR(VLOOKUP(Table1[[#This Row],[كود الصنف]],المنتجات!$D:$E,2,0),"")</f>
        <v/>
      </c>
      <c r="J917" s="6" t="str">
        <f>IFERROR(VLOOKUP(H917,المنتجات!$D:$G,4,0),"")</f>
        <v/>
      </c>
      <c r="K917" s="7">
        <v>30000</v>
      </c>
      <c r="L917" s="7"/>
      <c r="M917" s="8" t="e">
        <f>IF(VLOOKUP(Table1[[#This Row],[كود الصنف]],المنتجات!$D:$K,8,0)=0,"",(VLOOKUP(Table1[[#This Row],[كود الصنف]],المنتجات!$D:$K,8,0)))</f>
        <v>#N/A</v>
      </c>
      <c r="N917" s="7">
        <f>IFERROR((Table1[[#This Row],[كمية الخامات بالكيلو]]/Table1[[#This Row],[وزن القطعة]])-Table1[[#This Row],[كمية الأنتاج بالقطعة]],0)</f>
        <v>0</v>
      </c>
      <c r="O917" s="9" t="s">
        <v>51</v>
      </c>
      <c r="P917" s="3">
        <v>300</v>
      </c>
      <c r="Q917" s="5">
        <v>30</v>
      </c>
      <c r="R917" s="10"/>
      <c r="S917" s="10"/>
      <c r="T917" s="10"/>
      <c r="U917" s="10"/>
      <c r="V917" s="10">
        <f t="shared" si="14"/>
        <v>30</v>
      </c>
      <c r="W917" s="10">
        <f>IFERROR(Table1[[#This Row],[اجمالى وقت التشغيل بالدقايق]]-Table1[[#This Row],[اجمالى وقت التوقف بالدقيقة]],"0")</f>
        <v>270</v>
      </c>
      <c r="X917" s="11">
        <f>IFERROR((Table1[[#This Row],[كمية الأنتاج بالقطعة]]*Table1[[#This Row],[الزمن المعيارى لانتاج القطعة الواحدة بالدقيقة]])/W917,0%)</f>
        <v>0</v>
      </c>
      <c r="Y917" s="12"/>
      <c r="Z917" s="4"/>
      <c r="AA917" s="13">
        <f>IFERROR(Table1[[#This Row],[كمية الأنتاج بالقطعة]]/(Table1[[#This Row],[كمية الأنتاج بالقطعة]]+Z917+Y917),"")</f>
        <v>1</v>
      </c>
      <c r="AB917" s="4"/>
      <c r="AC917" s="51"/>
    </row>
    <row r="918" spans="1:29" ht="15.75" hidden="1" customHeight="1">
      <c r="A918" s="50">
        <v>43545</v>
      </c>
      <c r="B918" s="3">
        <v>5230</v>
      </c>
      <c r="C918" s="4" t="str">
        <f>IFERROR(VLOOKUP(B918,المنتجات!$A:$B,2,0),"")</f>
        <v/>
      </c>
      <c r="D918" s="4" t="str">
        <f>IFERROR(VLOOKUP(B918,المنتجات!$A:$C,3,0),"")</f>
        <v/>
      </c>
      <c r="E918" s="5">
        <v>29</v>
      </c>
      <c r="F918" s="4">
        <f>IFERROR(VLOOKUP(E918,العاملين!$A$1:$C$80,2,0),"")</f>
        <v>0</v>
      </c>
      <c r="G918" s="4">
        <f>IFERROR(VLOOKUP(Table1[[#This Row],[كود العامل]],العاملين!$A:$C,3,FALSE),"")</f>
        <v>0</v>
      </c>
      <c r="H918" s="5">
        <v>23</v>
      </c>
      <c r="I918" s="6" t="str">
        <f>IFERROR(VLOOKUP(Table1[[#This Row],[كود الصنف]],المنتجات!$D:$E,2,0),"")</f>
        <v/>
      </c>
      <c r="J918" s="6" t="str">
        <f>IFERROR(VLOOKUP(H918,المنتجات!$D:$G,4,0),"")</f>
        <v/>
      </c>
      <c r="K918" s="7">
        <v>30000</v>
      </c>
      <c r="L918" s="7"/>
      <c r="M918" s="8" t="e">
        <f>IF(VLOOKUP(Table1[[#This Row],[كود الصنف]],المنتجات!$D:$K,8,0)=0,"",(VLOOKUP(Table1[[#This Row],[كود الصنف]],المنتجات!$D:$K,8,0)))</f>
        <v>#N/A</v>
      </c>
      <c r="N918" s="7">
        <f>IFERROR((Table1[[#This Row],[كمية الخامات بالكيلو]]/Table1[[#This Row],[وزن القطعة]])-Table1[[#This Row],[كمية الأنتاج بالقطعة]],0)</f>
        <v>0</v>
      </c>
      <c r="O918" s="9" t="s">
        <v>51</v>
      </c>
      <c r="P918" s="3">
        <v>300</v>
      </c>
      <c r="Q918" s="5">
        <v>30</v>
      </c>
      <c r="R918" s="10"/>
      <c r="S918" s="10"/>
      <c r="T918" s="10"/>
      <c r="U918" s="10"/>
      <c r="V918" s="10">
        <f t="shared" si="14"/>
        <v>30</v>
      </c>
      <c r="W918" s="10">
        <f>IFERROR(Table1[[#This Row],[اجمالى وقت التشغيل بالدقايق]]-Table1[[#This Row],[اجمالى وقت التوقف بالدقيقة]],"0")</f>
        <v>270</v>
      </c>
      <c r="X918" s="11">
        <f>IFERROR((Table1[[#This Row],[كمية الأنتاج بالقطعة]]*Table1[[#This Row],[الزمن المعيارى لانتاج القطعة الواحدة بالدقيقة]])/W918,0%)</f>
        <v>0</v>
      </c>
      <c r="Y918" s="12"/>
      <c r="Z918" s="4"/>
      <c r="AA918" s="13">
        <f>IFERROR(Table1[[#This Row],[كمية الأنتاج بالقطعة]]/(Table1[[#This Row],[كمية الأنتاج بالقطعة]]+Z918+Y918),"")</f>
        <v>1</v>
      </c>
      <c r="AB918" s="4"/>
      <c r="AC918" s="51"/>
    </row>
    <row r="919" spans="1:29" ht="15.75" hidden="1" customHeight="1">
      <c r="A919" s="50">
        <v>43545</v>
      </c>
      <c r="B919" s="3">
        <v>5230</v>
      </c>
      <c r="C919" s="4" t="str">
        <f>IFERROR(VLOOKUP(B919,المنتجات!$A:$B,2,0),"")</f>
        <v/>
      </c>
      <c r="D919" s="4" t="str">
        <f>IFERROR(VLOOKUP(B919,المنتجات!$A:$C,3,0),"")</f>
        <v/>
      </c>
      <c r="E919" s="5">
        <v>29</v>
      </c>
      <c r="F919" s="4">
        <f>IFERROR(VLOOKUP(E919,العاملين!$A$1:$C$80,2,0),"")</f>
        <v>0</v>
      </c>
      <c r="G919" s="4">
        <f>IFERROR(VLOOKUP(Table1[[#This Row],[كود العامل]],العاملين!$A:$C,3,FALSE),"")</f>
        <v>0</v>
      </c>
      <c r="H919" s="5">
        <v>24</v>
      </c>
      <c r="I919" s="6" t="str">
        <f>IFERROR(VLOOKUP(Table1[[#This Row],[كود الصنف]],المنتجات!$D:$E,2,0),"")</f>
        <v/>
      </c>
      <c r="J919" s="6" t="str">
        <f>IFERROR(VLOOKUP(H919,المنتجات!$D:$G,4,0),"")</f>
        <v/>
      </c>
      <c r="K919" s="7">
        <v>2000</v>
      </c>
      <c r="L919" s="7"/>
      <c r="M919" s="8" t="e">
        <f>IF(VLOOKUP(Table1[[#This Row],[كود الصنف]],المنتجات!$D:$K,8,0)=0,"",(VLOOKUP(Table1[[#This Row],[كود الصنف]],المنتجات!$D:$K,8,0)))</f>
        <v>#N/A</v>
      </c>
      <c r="N919" s="7">
        <f>IFERROR((Table1[[#This Row],[كمية الخامات بالكيلو]]/Table1[[#This Row],[وزن القطعة]])-Table1[[#This Row],[كمية الأنتاج بالقطعة]],0)</f>
        <v>0</v>
      </c>
      <c r="O919" s="9" t="s">
        <v>51</v>
      </c>
      <c r="P919" s="3">
        <v>300</v>
      </c>
      <c r="Q919" s="5">
        <v>30</v>
      </c>
      <c r="R919" s="10"/>
      <c r="S919" s="10">
        <v>15</v>
      </c>
      <c r="T919" s="10">
        <v>15</v>
      </c>
      <c r="U919" s="10"/>
      <c r="V919" s="10">
        <f t="shared" si="14"/>
        <v>60</v>
      </c>
      <c r="W919" s="10">
        <f>IFERROR(Table1[[#This Row],[اجمالى وقت التشغيل بالدقايق]]-Table1[[#This Row],[اجمالى وقت التوقف بالدقيقة]],"0")</f>
        <v>240</v>
      </c>
      <c r="X919" s="11">
        <f>IFERROR((Table1[[#This Row],[كمية الأنتاج بالقطعة]]*Table1[[#This Row],[الزمن المعيارى لانتاج القطعة الواحدة بالدقيقة]])/W919,0%)</f>
        <v>0</v>
      </c>
      <c r="Y919" s="12"/>
      <c r="Z919" s="4"/>
      <c r="AA919" s="13">
        <f>IFERROR(Table1[[#This Row],[كمية الأنتاج بالقطعة]]/(Table1[[#This Row],[كمية الأنتاج بالقطعة]]+Z919+Y919),"")</f>
        <v>1</v>
      </c>
      <c r="AB919" s="4"/>
      <c r="AC919" s="51"/>
    </row>
    <row r="920" spans="1:29" ht="15.75" hidden="1" customHeight="1">
      <c r="A920" s="50">
        <v>43545</v>
      </c>
      <c r="B920" s="3">
        <v>5230</v>
      </c>
      <c r="C920" s="4" t="str">
        <f>IFERROR(VLOOKUP(B920,المنتجات!$A:$B,2,0),"")</f>
        <v/>
      </c>
      <c r="D920" s="4" t="str">
        <f>IFERROR(VLOOKUP(B920,المنتجات!$A:$C,3,0),"")</f>
        <v/>
      </c>
      <c r="E920" s="5">
        <v>23</v>
      </c>
      <c r="F920" s="4">
        <f>IFERROR(VLOOKUP(E920,العاملين!$A$1:$C$80,2,0),"")</f>
        <v>0</v>
      </c>
      <c r="G920" s="4">
        <f>IFERROR(VLOOKUP(Table1[[#This Row],[كود العامل]],العاملين!$A:$C,3,FALSE),"")</f>
        <v>0</v>
      </c>
      <c r="H920" s="5">
        <v>24</v>
      </c>
      <c r="I920" s="6" t="str">
        <f>IFERROR(VLOOKUP(Table1[[#This Row],[كود الصنف]],المنتجات!$D:$E,2,0),"")</f>
        <v/>
      </c>
      <c r="J920" s="6" t="str">
        <f>IFERROR(VLOOKUP(H920,المنتجات!$D:$G,4,0),"")</f>
        <v/>
      </c>
      <c r="K920" s="7">
        <v>2000</v>
      </c>
      <c r="L920" s="7"/>
      <c r="M920" s="8" t="e">
        <f>IF(VLOOKUP(Table1[[#This Row],[كود الصنف]],المنتجات!$D:$K,8,0)=0,"",(VLOOKUP(Table1[[#This Row],[كود الصنف]],المنتجات!$D:$K,8,0)))</f>
        <v>#N/A</v>
      </c>
      <c r="N920" s="7">
        <f>IFERROR((Table1[[#This Row],[كمية الخامات بالكيلو]]/Table1[[#This Row],[وزن القطعة]])-Table1[[#This Row],[كمية الأنتاج بالقطعة]],0)</f>
        <v>0</v>
      </c>
      <c r="O920" s="9" t="s">
        <v>51</v>
      </c>
      <c r="P920" s="3">
        <v>300</v>
      </c>
      <c r="Q920" s="5">
        <v>30</v>
      </c>
      <c r="R920" s="10"/>
      <c r="S920" s="10">
        <v>15</v>
      </c>
      <c r="T920" s="10">
        <v>15</v>
      </c>
      <c r="U920" s="10"/>
      <c r="V920" s="10">
        <f t="shared" si="14"/>
        <v>60</v>
      </c>
      <c r="W920" s="10">
        <f>IFERROR(Table1[[#This Row],[اجمالى وقت التشغيل بالدقايق]]-Table1[[#This Row],[اجمالى وقت التوقف بالدقيقة]],"0")</f>
        <v>240</v>
      </c>
      <c r="X920" s="11">
        <f>IFERROR((Table1[[#This Row],[كمية الأنتاج بالقطعة]]*Table1[[#This Row],[الزمن المعيارى لانتاج القطعة الواحدة بالدقيقة]])/W920,0%)</f>
        <v>0</v>
      </c>
      <c r="Y920" s="12"/>
      <c r="Z920" s="4"/>
      <c r="AA920" s="13">
        <f>IFERROR(Table1[[#This Row],[كمية الأنتاج بالقطعة]]/(Table1[[#This Row],[كمية الأنتاج بالقطعة]]+Z920+Y920),"")</f>
        <v>1</v>
      </c>
      <c r="AB920" s="4"/>
      <c r="AC920" s="51"/>
    </row>
    <row r="921" spans="1:29" ht="15.75" hidden="1" customHeight="1">
      <c r="A921" s="50">
        <v>43545</v>
      </c>
      <c r="B921" s="3">
        <v>5231</v>
      </c>
      <c r="C921" s="4" t="str">
        <f>IFERROR(VLOOKUP(B921,المنتجات!$A:$B,2,0),"")</f>
        <v/>
      </c>
      <c r="D921" s="4" t="str">
        <f>IFERROR(VLOOKUP(B921,المنتجات!$A:$C,3,0),"")</f>
        <v/>
      </c>
      <c r="E921" s="5">
        <v>37</v>
      </c>
      <c r="F921" s="4">
        <f>IFERROR(VLOOKUP(E921,العاملين!$A$1:$C$80,2,0),"")</f>
        <v>0</v>
      </c>
      <c r="G921" s="4">
        <f>IFERROR(VLOOKUP(Table1[[#This Row],[كود العامل]],العاملين!$A:$C,3,FALSE),"")</f>
        <v>0</v>
      </c>
      <c r="H921" s="5">
        <v>31</v>
      </c>
      <c r="I921" s="6" t="str">
        <f>IFERROR(VLOOKUP(Table1[[#This Row],[كود الصنف]],المنتجات!$D:$E,2,0),"")</f>
        <v/>
      </c>
      <c r="J921" s="6" t="str">
        <f>IFERROR(VLOOKUP(H921,المنتجات!$D:$G,4,0),"")</f>
        <v/>
      </c>
      <c r="K921" s="7">
        <v>27000</v>
      </c>
      <c r="L921" s="7"/>
      <c r="M921" s="8" t="e">
        <f>IF(VLOOKUP(Table1[[#This Row],[كود الصنف]],المنتجات!$D:$K,8,0)=0,"",(VLOOKUP(Table1[[#This Row],[كود الصنف]],المنتجات!$D:$K,8,0)))</f>
        <v>#N/A</v>
      </c>
      <c r="N921" s="7">
        <f>IFERROR((Table1[[#This Row],[كمية الخامات بالكيلو]]/Table1[[#This Row],[وزن القطعة]])-Table1[[#This Row],[كمية الأنتاج بالقطعة]],0)</f>
        <v>0</v>
      </c>
      <c r="O921" s="9" t="s">
        <v>51</v>
      </c>
      <c r="P921" s="26">
        <f>IFERROR(VLOOKUP(Table1[[#This Row],[كود العامل]],العاملين!$A$1:$D$100,4,0),"")</f>
        <v>0</v>
      </c>
      <c r="Q921" s="5">
        <f>IF(Table1[[#This Row],[كود العامل]]&gt;0,60,"")</f>
        <v>60</v>
      </c>
      <c r="R921" s="10"/>
      <c r="S921" s="10">
        <v>10</v>
      </c>
      <c r="T921" s="10">
        <v>10</v>
      </c>
      <c r="U921" s="10"/>
      <c r="V921" s="10">
        <f t="shared" si="14"/>
        <v>80</v>
      </c>
      <c r="W921" s="10">
        <f>IFERROR(Table1[[#This Row],[اجمالى وقت التشغيل بالدقايق]]-Table1[[#This Row],[اجمالى وقت التوقف بالدقيقة]],"0")</f>
        <v>-80</v>
      </c>
      <c r="X921" s="11">
        <f>IFERROR((Table1[[#This Row],[كمية الأنتاج بالقطعة]]*Table1[[#This Row],[الزمن المعيارى لانتاج القطعة الواحدة بالدقيقة]])/W921,0%)</f>
        <v>0</v>
      </c>
      <c r="Y921" s="12"/>
      <c r="Z921" s="4"/>
      <c r="AA921" s="13">
        <f>IFERROR(Table1[[#This Row],[كمية الأنتاج بالقطعة]]/(Table1[[#This Row],[كمية الأنتاج بالقطعة]]+Z921+Y921),"")</f>
        <v>1</v>
      </c>
      <c r="AB921" s="4"/>
      <c r="AC921" s="51"/>
    </row>
    <row r="922" spans="1:29" ht="15.75" hidden="1" customHeight="1">
      <c r="A922" s="50">
        <v>43545</v>
      </c>
      <c r="B922" s="3">
        <v>5231</v>
      </c>
      <c r="C922" s="4" t="str">
        <f>IFERROR(VLOOKUP(B922,المنتجات!$A:$B,2,0),"")</f>
        <v/>
      </c>
      <c r="D922" s="4" t="str">
        <f>IFERROR(VLOOKUP(B922,المنتجات!$A:$C,3,0),"")</f>
        <v/>
      </c>
      <c r="E922" s="5">
        <v>26</v>
      </c>
      <c r="F922" s="4">
        <f>IFERROR(VLOOKUP(E922,العاملين!$A$1:$C$80,2,0),"")</f>
        <v>0</v>
      </c>
      <c r="G922" s="4">
        <f>IFERROR(VLOOKUP(Table1[[#This Row],[كود العامل]],العاملين!$A:$C,3,FALSE),"")</f>
        <v>0</v>
      </c>
      <c r="H922" s="5">
        <v>31</v>
      </c>
      <c r="I922" s="6" t="str">
        <f>IFERROR(VLOOKUP(Table1[[#This Row],[كود الصنف]],المنتجات!$D:$E,2,0),"")</f>
        <v/>
      </c>
      <c r="J922" s="6" t="str">
        <f>IFERROR(VLOOKUP(H922,المنتجات!$D:$G,4,0),"")</f>
        <v/>
      </c>
      <c r="K922" s="7">
        <v>27000</v>
      </c>
      <c r="L922" s="7"/>
      <c r="M922" s="8" t="e">
        <f>IF(VLOOKUP(Table1[[#This Row],[كود الصنف]],المنتجات!$D:$K,8,0)=0,"",(VLOOKUP(Table1[[#This Row],[كود الصنف]],المنتجات!$D:$K,8,0)))</f>
        <v>#N/A</v>
      </c>
      <c r="N922" s="7">
        <f>IFERROR((Table1[[#This Row],[كمية الخامات بالكيلو]]/Table1[[#This Row],[وزن القطعة]])-Table1[[#This Row],[كمية الأنتاج بالقطعة]],0)</f>
        <v>0</v>
      </c>
      <c r="O922" s="9" t="s">
        <v>51</v>
      </c>
      <c r="P922" s="26">
        <f>IFERROR(VLOOKUP(Table1[[#This Row],[كود العامل]],العاملين!$A$1:$D$100,4,0),"")</f>
        <v>0</v>
      </c>
      <c r="Q922" s="5">
        <f>IF(Table1[[#This Row],[كود العامل]]&gt;0,60,"")</f>
        <v>60</v>
      </c>
      <c r="R922" s="10"/>
      <c r="S922" s="10">
        <v>10</v>
      </c>
      <c r="T922" s="10">
        <v>10</v>
      </c>
      <c r="U922" s="10"/>
      <c r="V922" s="10">
        <f t="shared" si="14"/>
        <v>80</v>
      </c>
      <c r="W922" s="10">
        <f>IFERROR(Table1[[#This Row],[اجمالى وقت التشغيل بالدقايق]]-Table1[[#This Row],[اجمالى وقت التوقف بالدقيقة]],"0")</f>
        <v>-80</v>
      </c>
      <c r="X922" s="11">
        <f>IFERROR((Table1[[#This Row],[كمية الأنتاج بالقطعة]]*Table1[[#This Row],[الزمن المعيارى لانتاج القطعة الواحدة بالدقيقة]])/W922,0%)</f>
        <v>0</v>
      </c>
      <c r="Y922" s="12"/>
      <c r="Z922" s="4"/>
      <c r="AA922" s="13">
        <f>IFERROR(Table1[[#This Row],[كمية الأنتاج بالقطعة]]/(Table1[[#This Row],[كمية الأنتاج بالقطعة]]+Z922+Y922),"")</f>
        <v>1</v>
      </c>
      <c r="AB922" s="4"/>
      <c r="AC922" s="51"/>
    </row>
    <row r="923" spans="1:29" ht="15.75" hidden="1" customHeight="1">
      <c r="A923" s="50">
        <v>43545</v>
      </c>
      <c r="B923" s="3">
        <v>5231</v>
      </c>
      <c r="C923" s="4" t="str">
        <f>IFERROR(VLOOKUP(B923,المنتجات!$A:$B,2,0),"")</f>
        <v/>
      </c>
      <c r="D923" s="4" t="str">
        <f>IFERROR(VLOOKUP(B923,المنتجات!$A:$C,3,0),"")</f>
        <v/>
      </c>
      <c r="E923" s="5">
        <v>45</v>
      </c>
      <c r="F923" s="4">
        <f>IFERROR(VLOOKUP(E923,العاملين!$A$1:$C$80,2,0),"")</f>
        <v>0</v>
      </c>
      <c r="G923" s="4">
        <f>IFERROR(VLOOKUP(Table1[[#This Row],[كود العامل]],العاملين!$A:$C,3,FALSE),"")</f>
        <v>0</v>
      </c>
      <c r="H923" s="5">
        <v>31</v>
      </c>
      <c r="I923" s="6" t="str">
        <f>IFERROR(VLOOKUP(Table1[[#This Row],[كود الصنف]],المنتجات!$D:$E,2,0),"")</f>
        <v/>
      </c>
      <c r="J923" s="6" t="str">
        <f>IFERROR(VLOOKUP(H923,المنتجات!$D:$G,4,0),"")</f>
        <v/>
      </c>
      <c r="K923" s="7">
        <v>27000</v>
      </c>
      <c r="L923" s="7"/>
      <c r="M923" s="8" t="e">
        <f>IF(VLOOKUP(Table1[[#This Row],[كود الصنف]],المنتجات!$D:$K,8,0)=0,"",(VLOOKUP(Table1[[#This Row],[كود الصنف]],المنتجات!$D:$K,8,0)))</f>
        <v>#N/A</v>
      </c>
      <c r="N923" s="7">
        <f>IFERROR((Table1[[#This Row],[كمية الخامات بالكيلو]]/Table1[[#This Row],[وزن القطعة]])-Table1[[#This Row],[كمية الأنتاج بالقطعة]],0)</f>
        <v>0</v>
      </c>
      <c r="O923" s="9" t="s">
        <v>51</v>
      </c>
      <c r="P923" s="26">
        <f>IFERROR(VLOOKUP(Table1[[#This Row],[كود العامل]],العاملين!$A$1:$D$100,4,0),"")</f>
        <v>0</v>
      </c>
      <c r="Q923" s="5">
        <f>IF(Table1[[#This Row],[كود العامل]]&gt;0,60,"")</f>
        <v>60</v>
      </c>
      <c r="R923" s="10"/>
      <c r="S923" s="10">
        <v>10</v>
      </c>
      <c r="T923" s="10">
        <v>10</v>
      </c>
      <c r="U923" s="10"/>
      <c r="V923" s="10">
        <f t="shared" si="14"/>
        <v>80</v>
      </c>
      <c r="W923" s="10">
        <f>IFERROR(Table1[[#This Row],[اجمالى وقت التشغيل بالدقايق]]-Table1[[#This Row],[اجمالى وقت التوقف بالدقيقة]],"0")</f>
        <v>-80</v>
      </c>
      <c r="X923" s="11">
        <f>IFERROR((Table1[[#This Row],[كمية الأنتاج بالقطعة]]*Table1[[#This Row],[الزمن المعيارى لانتاج القطعة الواحدة بالدقيقة]])/W923,0%)</f>
        <v>0</v>
      </c>
      <c r="Y923" s="12"/>
      <c r="Z923" s="4"/>
      <c r="AA923" s="13">
        <f>IFERROR(Table1[[#This Row],[كمية الأنتاج بالقطعة]]/(Table1[[#This Row],[كمية الأنتاج بالقطعة]]+Z923+Y923),"")</f>
        <v>1</v>
      </c>
      <c r="AB923" s="4"/>
      <c r="AC923" s="51"/>
    </row>
    <row r="924" spans="1:29" ht="15.75" hidden="1" customHeight="1">
      <c r="A924" s="50">
        <v>43545</v>
      </c>
      <c r="B924" s="3">
        <v>5260</v>
      </c>
      <c r="C924" s="4" t="str">
        <f>IFERROR(VLOOKUP(B924,المنتجات!$A:$B,2,0),"")</f>
        <v/>
      </c>
      <c r="D924" s="4" t="str">
        <f>IFERROR(VLOOKUP(B924,المنتجات!$A:$C,3,0),"")</f>
        <v/>
      </c>
      <c r="E924" s="5">
        <v>25</v>
      </c>
      <c r="F924" s="4">
        <f>IFERROR(VLOOKUP(E924,العاملين!$A$1:$C$80,2,0),"")</f>
        <v>0</v>
      </c>
      <c r="G924" s="4">
        <f>IFERROR(VLOOKUP(Table1[[#This Row],[كود العامل]],العاملين!$A:$C,3,FALSE),"")</f>
        <v>0</v>
      </c>
      <c r="H924" s="5">
        <v>44</v>
      </c>
      <c r="I924" s="6" t="str">
        <f>IFERROR(VLOOKUP(Table1[[#This Row],[كود الصنف]],المنتجات!$D:$E,2,0),"")</f>
        <v/>
      </c>
      <c r="J924" s="6" t="str">
        <f>IFERROR(VLOOKUP(H924,المنتجات!$D:$G,4,0),"")</f>
        <v/>
      </c>
      <c r="K924" s="7">
        <v>8200</v>
      </c>
      <c r="L924" s="7"/>
      <c r="M924" s="8" t="e">
        <f>IF(VLOOKUP(Table1[[#This Row],[كود الصنف]],المنتجات!$D:$K,8,0)=0,"",(VLOOKUP(Table1[[#This Row],[كود الصنف]],المنتجات!$D:$K,8,0)))</f>
        <v>#N/A</v>
      </c>
      <c r="N924" s="7">
        <f>IFERROR((Table1[[#This Row],[كمية الخامات بالكيلو]]/Table1[[#This Row],[وزن القطعة]])-Table1[[#This Row],[كمية الأنتاج بالقطعة]],0)</f>
        <v>0</v>
      </c>
      <c r="O924" s="9" t="s">
        <v>51</v>
      </c>
      <c r="P924" s="26">
        <f>IFERROR(VLOOKUP(Table1[[#This Row],[كود العامل]],العاملين!$A$1:$D$100,4,0),"")</f>
        <v>0</v>
      </c>
      <c r="Q924" s="5">
        <f>IF(Table1[[#This Row],[كود العامل]]&gt;0,60,"")</f>
        <v>60</v>
      </c>
      <c r="R924" s="10"/>
      <c r="S924" s="10"/>
      <c r="T924" s="10"/>
      <c r="U924" s="10"/>
      <c r="V924" s="10">
        <f t="shared" si="14"/>
        <v>60</v>
      </c>
      <c r="W924" s="10">
        <f>IFERROR(Table1[[#This Row],[اجمالى وقت التشغيل بالدقايق]]-Table1[[#This Row],[اجمالى وقت التوقف بالدقيقة]],"0")</f>
        <v>-60</v>
      </c>
      <c r="X924" s="11">
        <f>IFERROR((Table1[[#This Row],[كمية الأنتاج بالقطعة]]*Table1[[#This Row],[الزمن المعيارى لانتاج القطعة الواحدة بالدقيقة]])/W924,0%)</f>
        <v>0</v>
      </c>
      <c r="Y924" s="12"/>
      <c r="Z924" s="4"/>
      <c r="AA924" s="13">
        <f>IFERROR(Table1[[#This Row],[كمية الأنتاج بالقطعة]]/(Table1[[#This Row],[كمية الأنتاج بالقطعة]]+Z924+Y924),"")</f>
        <v>1</v>
      </c>
      <c r="AB924" s="4"/>
      <c r="AC924" s="51"/>
    </row>
    <row r="925" spans="1:29" ht="15.75" hidden="1" customHeight="1">
      <c r="A925" s="50">
        <v>43545</v>
      </c>
      <c r="B925" s="3">
        <v>5260</v>
      </c>
      <c r="C925" s="4" t="str">
        <f>IFERROR(VLOOKUP(B925,المنتجات!$A:$B,2,0),"")</f>
        <v/>
      </c>
      <c r="D925" s="4" t="str">
        <f>IFERROR(VLOOKUP(B925,المنتجات!$A:$C,3,0),"")</f>
        <v/>
      </c>
      <c r="E925" s="5">
        <v>38</v>
      </c>
      <c r="F925" s="4">
        <f>IFERROR(VLOOKUP(E925,العاملين!$A$1:$C$80,2,0),"")</f>
        <v>0</v>
      </c>
      <c r="G925" s="4">
        <f>IFERROR(VLOOKUP(Table1[[#This Row],[كود العامل]],العاملين!$A:$C,3,FALSE),"")</f>
        <v>0</v>
      </c>
      <c r="H925" s="5">
        <v>44</v>
      </c>
      <c r="I925" s="6" t="str">
        <f>IFERROR(VLOOKUP(Table1[[#This Row],[كود الصنف]],المنتجات!$D:$E,2,0),"")</f>
        <v/>
      </c>
      <c r="J925" s="6" t="str">
        <f>IFERROR(VLOOKUP(H925,المنتجات!$D:$G,4,0),"")</f>
        <v/>
      </c>
      <c r="K925" s="7">
        <v>8200</v>
      </c>
      <c r="L925" s="7"/>
      <c r="M925" s="8" t="e">
        <f>IF(VLOOKUP(Table1[[#This Row],[كود الصنف]],المنتجات!$D:$K,8,0)=0,"",(VLOOKUP(Table1[[#This Row],[كود الصنف]],المنتجات!$D:$K,8,0)))</f>
        <v>#N/A</v>
      </c>
      <c r="N925" s="7">
        <f>IFERROR((Table1[[#This Row],[كمية الخامات بالكيلو]]/Table1[[#This Row],[وزن القطعة]])-Table1[[#This Row],[كمية الأنتاج بالقطعة]],0)</f>
        <v>0</v>
      </c>
      <c r="O925" s="9" t="s">
        <v>51</v>
      </c>
      <c r="P925" s="26">
        <f>IFERROR(VLOOKUP(Table1[[#This Row],[كود العامل]],العاملين!$A$1:$D$100,4,0),"")</f>
        <v>0</v>
      </c>
      <c r="Q925" s="5">
        <f>IF(Table1[[#This Row],[كود العامل]]&gt;0,60,"")</f>
        <v>60</v>
      </c>
      <c r="R925" s="10"/>
      <c r="S925" s="10"/>
      <c r="T925" s="10"/>
      <c r="U925" s="10"/>
      <c r="V925" s="10">
        <f t="shared" si="14"/>
        <v>60</v>
      </c>
      <c r="W925" s="10">
        <f>IFERROR(Table1[[#This Row],[اجمالى وقت التشغيل بالدقايق]]-Table1[[#This Row],[اجمالى وقت التوقف بالدقيقة]],"0")</f>
        <v>-60</v>
      </c>
      <c r="X925" s="11">
        <f>IFERROR((Table1[[#This Row],[كمية الأنتاج بالقطعة]]*Table1[[#This Row],[الزمن المعيارى لانتاج القطعة الواحدة بالدقيقة]])/W925,0%)</f>
        <v>0</v>
      </c>
      <c r="Y925" s="12"/>
      <c r="Z925" s="4"/>
      <c r="AA925" s="13">
        <f>IFERROR(Table1[[#This Row],[كمية الأنتاج بالقطعة]]/(Table1[[#This Row],[كمية الأنتاج بالقطعة]]+Z925+Y925),"")</f>
        <v>1</v>
      </c>
      <c r="AB925" s="4"/>
      <c r="AC925" s="51"/>
    </row>
    <row r="926" spans="1:29" ht="15.75" hidden="1" customHeight="1">
      <c r="A926" s="50">
        <v>43545</v>
      </c>
      <c r="B926" s="3">
        <v>5261</v>
      </c>
      <c r="C926" s="4" t="str">
        <f>IFERROR(VLOOKUP(B926,المنتجات!$A:$B,2,0),"")</f>
        <v/>
      </c>
      <c r="D926" s="4" t="str">
        <f>IFERROR(VLOOKUP(B926,المنتجات!$A:$C,3,0),"")</f>
        <v/>
      </c>
      <c r="E926" s="5">
        <v>19</v>
      </c>
      <c r="F926" s="4">
        <f>IFERROR(VLOOKUP(E926,العاملين!$A$1:$C$80,2,0),"")</f>
        <v>0</v>
      </c>
      <c r="G926" s="4">
        <f>IFERROR(VLOOKUP(Table1[[#This Row],[كود العامل]],العاملين!$A:$C,3,FALSE),"")</f>
        <v>0</v>
      </c>
      <c r="H926" s="5">
        <v>41</v>
      </c>
      <c r="I926" s="6" t="str">
        <f>IFERROR(VLOOKUP(Table1[[#This Row],[كود الصنف]],المنتجات!$D:$E,2,0),"")</f>
        <v/>
      </c>
      <c r="J926" s="6" t="str">
        <f>IFERROR(VLOOKUP(H926,المنتجات!$D:$G,4,0),"")</f>
        <v/>
      </c>
      <c r="K926" s="7">
        <v>4210</v>
      </c>
      <c r="L926" s="7"/>
      <c r="M926" s="8" t="e">
        <f>IF(VLOOKUP(Table1[[#This Row],[كود الصنف]],المنتجات!$D:$K,8,0)=0,"",(VLOOKUP(Table1[[#This Row],[كود الصنف]],المنتجات!$D:$K,8,0)))</f>
        <v>#N/A</v>
      </c>
      <c r="N926" s="7">
        <f>IFERROR((Table1[[#This Row],[كمية الخامات بالكيلو]]/Table1[[#This Row],[وزن القطعة]])-Table1[[#This Row],[كمية الأنتاج بالقطعة]],0)</f>
        <v>0</v>
      </c>
      <c r="O926" s="9" t="s">
        <v>51</v>
      </c>
      <c r="P926" s="26">
        <f>IFERROR(VLOOKUP(Table1[[#This Row],[كود العامل]],العاملين!$A$1:$D$100,4,0),"")</f>
        <v>0</v>
      </c>
      <c r="Q926" s="5">
        <f>IF(Table1[[#This Row],[كود العامل]]&gt;0,60,"")</f>
        <v>60</v>
      </c>
      <c r="R926" s="10"/>
      <c r="S926" s="10"/>
      <c r="T926" s="10"/>
      <c r="U926" s="10"/>
      <c r="V926" s="10">
        <f t="shared" si="14"/>
        <v>60</v>
      </c>
      <c r="W926" s="10">
        <f>IFERROR(Table1[[#This Row],[اجمالى وقت التشغيل بالدقايق]]-Table1[[#This Row],[اجمالى وقت التوقف بالدقيقة]],"0")</f>
        <v>-60</v>
      </c>
      <c r="X926" s="11">
        <f>IFERROR((Table1[[#This Row],[كمية الأنتاج بالقطعة]]*Table1[[#This Row],[الزمن المعيارى لانتاج القطعة الواحدة بالدقيقة]])/W926,0%)</f>
        <v>0</v>
      </c>
      <c r="Y926" s="12"/>
      <c r="Z926" s="4"/>
      <c r="AA926" s="13">
        <f>IFERROR(Table1[[#This Row],[كمية الأنتاج بالقطعة]]/(Table1[[#This Row],[كمية الأنتاج بالقطعة]]+Z926+Y926),"")</f>
        <v>1</v>
      </c>
      <c r="AB926" s="4"/>
      <c r="AC926" s="51"/>
    </row>
    <row r="927" spans="1:29" ht="15.75" hidden="1" customHeight="1">
      <c r="A927" s="50">
        <v>43545</v>
      </c>
      <c r="B927" s="3">
        <v>5261</v>
      </c>
      <c r="C927" s="4" t="str">
        <f>IFERROR(VLOOKUP(B927,المنتجات!$A:$B,2,0),"")</f>
        <v/>
      </c>
      <c r="D927" s="4" t="str">
        <f>IFERROR(VLOOKUP(B927,المنتجات!$A:$C,3,0),"")</f>
        <v/>
      </c>
      <c r="E927" s="5">
        <v>33</v>
      </c>
      <c r="F927" s="4">
        <f>IFERROR(VLOOKUP(E927,العاملين!$A$1:$C$80,2,0),"")</f>
        <v>0</v>
      </c>
      <c r="G927" s="4">
        <f>IFERROR(VLOOKUP(Table1[[#This Row],[كود العامل]],العاملين!$A:$C,3,FALSE),"")</f>
        <v>0</v>
      </c>
      <c r="H927" s="5">
        <v>41</v>
      </c>
      <c r="I927" s="6" t="str">
        <f>IFERROR(VLOOKUP(Table1[[#This Row],[كود الصنف]],المنتجات!$D:$E,2,0),"")</f>
        <v/>
      </c>
      <c r="J927" s="6" t="str">
        <f>IFERROR(VLOOKUP(H927,المنتجات!$D:$G,4,0),"")</f>
        <v/>
      </c>
      <c r="K927" s="7">
        <v>4210</v>
      </c>
      <c r="L927" s="7"/>
      <c r="M927" s="8" t="e">
        <f>IF(VLOOKUP(Table1[[#This Row],[كود الصنف]],المنتجات!$D:$K,8,0)=0,"",(VLOOKUP(Table1[[#This Row],[كود الصنف]],المنتجات!$D:$K,8,0)))</f>
        <v>#N/A</v>
      </c>
      <c r="N927" s="7">
        <f>IFERROR((Table1[[#This Row],[كمية الخامات بالكيلو]]/Table1[[#This Row],[وزن القطعة]])-Table1[[#This Row],[كمية الأنتاج بالقطعة]],0)</f>
        <v>0</v>
      </c>
      <c r="O927" s="9" t="s">
        <v>51</v>
      </c>
      <c r="P927" s="26">
        <f>IFERROR(VLOOKUP(Table1[[#This Row],[كود العامل]],العاملين!$A$1:$D$100,4,0),"")</f>
        <v>0</v>
      </c>
      <c r="Q927" s="5">
        <f>IF(Table1[[#This Row],[كود العامل]]&gt;0,60,"")</f>
        <v>60</v>
      </c>
      <c r="R927" s="10"/>
      <c r="S927" s="10"/>
      <c r="T927" s="10"/>
      <c r="U927" s="10"/>
      <c r="V927" s="10">
        <f t="shared" si="14"/>
        <v>60</v>
      </c>
      <c r="W927" s="10">
        <f>IFERROR(Table1[[#This Row],[اجمالى وقت التشغيل بالدقايق]]-Table1[[#This Row],[اجمالى وقت التوقف بالدقيقة]],"0")</f>
        <v>-60</v>
      </c>
      <c r="X927" s="11">
        <f>IFERROR((Table1[[#This Row],[كمية الأنتاج بالقطعة]]*Table1[[#This Row],[الزمن المعيارى لانتاج القطعة الواحدة بالدقيقة]])/W927,0%)</f>
        <v>0</v>
      </c>
      <c r="Y927" s="12"/>
      <c r="Z927" s="4"/>
      <c r="AA927" s="13">
        <f>IFERROR(Table1[[#This Row],[كمية الأنتاج بالقطعة]]/(Table1[[#This Row],[كمية الأنتاج بالقطعة]]+Z927+Y927),"")</f>
        <v>1</v>
      </c>
      <c r="AB927" s="4"/>
      <c r="AC927" s="51"/>
    </row>
    <row r="928" spans="1:29" ht="15.75" customHeight="1">
      <c r="A928" s="50">
        <v>43545</v>
      </c>
      <c r="B928" s="3">
        <v>5270</v>
      </c>
      <c r="C928" s="4" t="str">
        <f>IFERROR(VLOOKUP(B928,المنتجات!$A:$B,2,0),"")</f>
        <v/>
      </c>
      <c r="D928" s="4" t="str">
        <f>IFERROR(VLOOKUP(B928,المنتجات!$A:$C,3,0),"")</f>
        <v/>
      </c>
      <c r="E928" s="5">
        <v>30</v>
      </c>
      <c r="F928" s="4">
        <f>IFERROR(VLOOKUP(E928,العاملين!$A$1:$C$80,2,0),"")</f>
        <v>0</v>
      </c>
      <c r="G928" s="4">
        <f>IFERROR(VLOOKUP(Table1[[#This Row],[كود العامل]],العاملين!$A:$C,3,FALSE),"")</f>
        <v>0</v>
      </c>
      <c r="H928" s="5">
        <v>53</v>
      </c>
      <c r="I928" s="6" t="str">
        <f>IFERROR(VLOOKUP(Table1[[#This Row],[كود الصنف]],المنتجات!$D:$E,2,0),"")</f>
        <v/>
      </c>
      <c r="J928" s="6" t="str">
        <f>IFERROR(VLOOKUP(H928,المنتجات!$D:$G,4,0),"")</f>
        <v/>
      </c>
      <c r="K928" s="7">
        <v>76</v>
      </c>
      <c r="L928" s="7"/>
      <c r="M928" s="8" t="e">
        <f>IF(VLOOKUP(Table1[[#This Row],[كود الصنف]],المنتجات!$D:$K,8,0)=0,"",(VLOOKUP(Table1[[#This Row],[كود الصنف]],المنتجات!$D:$K,8,0)))</f>
        <v>#N/A</v>
      </c>
      <c r="N928" s="7">
        <f>IFERROR((Table1[[#This Row],[كمية الخامات بالكيلو]]/Table1[[#This Row],[وزن القطعة]])-Table1[[#This Row],[كمية الأنتاج بالقطعة]],0)</f>
        <v>0</v>
      </c>
      <c r="O928" s="9" t="s">
        <v>51</v>
      </c>
      <c r="P928" s="3">
        <v>200</v>
      </c>
      <c r="Q928" s="5">
        <v>20</v>
      </c>
      <c r="R928" s="10"/>
      <c r="S928" s="10">
        <v>5</v>
      </c>
      <c r="T928" s="10">
        <v>10</v>
      </c>
      <c r="U928" s="10"/>
      <c r="V928" s="10">
        <f t="shared" si="14"/>
        <v>35</v>
      </c>
      <c r="W928" s="10">
        <f>IFERROR(Table1[[#This Row],[اجمالى وقت التشغيل بالدقايق]]-Table1[[#This Row],[اجمالى وقت التوقف بالدقيقة]],"0")</f>
        <v>165</v>
      </c>
      <c r="X928" s="11">
        <f>IFERROR((Table1[[#This Row],[كمية الأنتاج بالقطعة]]*Table1[[#This Row],[الزمن المعيارى لانتاج القطعة الواحدة بالدقيقة]])/W928,0%)</f>
        <v>0</v>
      </c>
      <c r="Y928" s="12"/>
      <c r="Z928" s="4"/>
      <c r="AA928" s="13">
        <f>IFERROR(Table1[[#This Row],[كمية الأنتاج بالقطعة]]/(Table1[[#This Row],[كمية الأنتاج بالقطعة]]+Z928+Y928),"")</f>
        <v>1</v>
      </c>
      <c r="AB928" s="4"/>
      <c r="AC928" s="51"/>
    </row>
    <row r="929" spans="1:29" ht="15.75" customHeight="1">
      <c r="A929" s="50">
        <v>43545</v>
      </c>
      <c r="B929" s="3">
        <v>5270</v>
      </c>
      <c r="C929" s="4" t="str">
        <f>IFERROR(VLOOKUP(B929,المنتجات!$A:$B,2,0),"")</f>
        <v/>
      </c>
      <c r="D929" s="4" t="str">
        <f>IFERROR(VLOOKUP(B929,المنتجات!$A:$C,3,0),"")</f>
        <v/>
      </c>
      <c r="E929" s="5">
        <v>30</v>
      </c>
      <c r="F929" s="4">
        <f>IFERROR(VLOOKUP(E929,العاملين!$A$1:$C$80,2,0),"")</f>
        <v>0</v>
      </c>
      <c r="G929" s="4">
        <f>IFERROR(VLOOKUP(Table1[[#This Row],[كود العامل]],العاملين!$A:$C,3,FALSE),"")</f>
        <v>0</v>
      </c>
      <c r="H929" s="5">
        <v>52</v>
      </c>
      <c r="I929" s="6" t="str">
        <f>IFERROR(VLOOKUP(Table1[[#This Row],[كود الصنف]],المنتجات!$D:$E,2,0),"")</f>
        <v/>
      </c>
      <c r="J929" s="6" t="str">
        <f>IFERROR(VLOOKUP(H929,المنتجات!$D:$G,4,0),"")</f>
        <v/>
      </c>
      <c r="K929" s="7">
        <v>43</v>
      </c>
      <c r="L929" s="7"/>
      <c r="M929" s="8" t="e">
        <f>IF(VLOOKUP(Table1[[#This Row],[كود الصنف]],المنتجات!$D:$K,8,0)=0,"",(VLOOKUP(Table1[[#This Row],[كود الصنف]],المنتجات!$D:$K,8,0)))</f>
        <v>#N/A</v>
      </c>
      <c r="N929" s="7">
        <f>IFERROR((Table1[[#This Row],[كمية الخامات بالكيلو]]/Table1[[#This Row],[وزن القطعة]])-Table1[[#This Row],[كمية الأنتاج بالقطعة]],0)</f>
        <v>0</v>
      </c>
      <c r="O929" s="9" t="s">
        <v>51</v>
      </c>
      <c r="P929" s="3">
        <v>200</v>
      </c>
      <c r="Q929" s="5">
        <v>20</v>
      </c>
      <c r="R929" s="10"/>
      <c r="S929" s="10">
        <v>5</v>
      </c>
      <c r="T929" s="10">
        <v>10</v>
      </c>
      <c r="U929" s="10"/>
      <c r="V929" s="10">
        <f t="shared" si="14"/>
        <v>35</v>
      </c>
      <c r="W929" s="10">
        <f>IFERROR(Table1[[#This Row],[اجمالى وقت التشغيل بالدقايق]]-Table1[[#This Row],[اجمالى وقت التوقف بالدقيقة]],"0")</f>
        <v>165</v>
      </c>
      <c r="X929" s="11">
        <f>IFERROR((Table1[[#This Row],[كمية الأنتاج بالقطعة]]*Table1[[#This Row],[الزمن المعيارى لانتاج القطعة الواحدة بالدقيقة]])/W929,0%)</f>
        <v>0</v>
      </c>
      <c r="Y929" s="12"/>
      <c r="Z929" s="4"/>
      <c r="AA929" s="13">
        <f>IFERROR(Table1[[#This Row],[كمية الأنتاج بالقطعة]]/(Table1[[#This Row],[كمية الأنتاج بالقطعة]]+Z929+Y929),"")</f>
        <v>1</v>
      </c>
      <c r="AB929" s="4"/>
      <c r="AC929" s="51"/>
    </row>
    <row r="930" spans="1:29" ht="15.75" customHeight="1">
      <c r="A930" s="50">
        <v>43545</v>
      </c>
      <c r="B930" s="3">
        <v>5270</v>
      </c>
      <c r="C930" s="4" t="str">
        <f>IFERROR(VLOOKUP(B930,المنتجات!$A:$B,2,0),"")</f>
        <v/>
      </c>
      <c r="D930" s="4" t="str">
        <f>IFERROR(VLOOKUP(B930,المنتجات!$A:$C,3,0),"")</f>
        <v/>
      </c>
      <c r="E930" s="5">
        <v>30</v>
      </c>
      <c r="F930" s="4">
        <f>IFERROR(VLOOKUP(E930,العاملين!$A$1:$C$80,2,0),"")</f>
        <v>0</v>
      </c>
      <c r="G930" s="4">
        <f>IFERROR(VLOOKUP(Table1[[#This Row],[كود العامل]],العاملين!$A:$C,3,FALSE),"")</f>
        <v>0</v>
      </c>
      <c r="H930" s="5">
        <v>56</v>
      </c>
      <c r="I930" s="6" t="str">
        <f>IFERROR(VLOOKUP(Table1[[#This Row],[كود الصنف]],المنتجات!$D:$E,2,0),"")</f>
        <v/>
      </c>
      <c r="J930" s="6" t="str">
        <f>IFERROR(VLOOKUP(H930,المنتجات!$D:$G,4,0),"")</f>
        <v/>
      </c>
      <c r="K930" s="7">
        <v>19</v>
      </c>
      <c r="L930" s="7"/>
      <c r="M930" s="8" t="e">
        <f>IF(VLOOKUP(Table1[[#This Row],[كود الصنف]],المنتجات!$D:$K,8,0)=0,"",(VLOOKUP(Table1[[#This Row],[كود الصنف]],المنتجات!$D:$K,8,0)))</f>
        <v>#N/A</v>
      </c>
      <c r="N930" s="7">
        <f>IFERROR((Table1[[#This Row],[كمية الخامات بالكيلو]]/Table1[[#This Row],[وزن القطعة]])-Table1[[#This Row],[كمية الأنتاج بالقطعة]],0)</f>
        <v>0</v>
      </c>
      <c r="O930" s="9" t="s">
        <v>51</v>
      </c>
      <c r="P930" s="3">
        <v>200</v>
      </c>
      <c r="Q930" s="5">
        <v>20</v>
      </c>
      <c r="R930" s="10"/>
      <c r="S930" s="10">
        <v>5</v>
      </c>
      <c r="T930" s="10">
        <v>10</v>
      </c>
      <c r="U930" s="10"/>
      <c r="V930" s="10">
        <f t="shared" si="14"/>
        <v>35</v>
      </c>
      <c r="W930" s="10">
        <f>IFERROR(Table1[[#This Row],[اجمالى وقت التشغيل بالدقايق]]-Table1[[#This Row],[اجمالى وقت التوقف بالدقيقة]],"0")</f>
        <v>165</v>
      </c>
      <c r="X930" s="11">
        <f>IFERROR((Table1[[#This Row],[كمية الأنتاج بالقطعة]]*Table1[[#This Row],[الزمن المعيارى لانتاج القطعة الواحدة بالدقيقة]])/W930,0%)</f>
        <v>0</v>
      </c>
      <c r="Y930" s="12"/>
      <c r="Z930" s="4"/>
      <c r="AA930" s="13">
        <f>IFERROR(Table1[[#This Row],[كمية الأنتاج بالقطعة]]/(Table1[[#This Row],[كمية الأنتاج بالقطعة]]+Z930+Y930),"")</f>
        <v>1</v>
      </c>
      <c r="AB930" s="4"/>
      <c r="AC930" s="51"/>
    </row>
    <row r="931" spans="1:29" ht="15.75" hidden="1" customHeight="1">
      <c r="A931" s="50">
        <v>43545</v>
      </c>
      <c r="B931" s="3">
        <v>5271</v>
      </c>
      <c r="C931" s="4" t="str">
        <f>IFERROR(VLOOKUP(B931,المنتجات!$A:$B,2,0),"")</f>
        <v/>
      </c>
      <c r="D931" s="4" t="str">
        <f>IFERROR(VLOOKUP(B931,المنتجات!$A:$C,3,0),"")</f>
        <v/>
      </c>
      <c r="E931" s="5">
        <v>43</v>
      </c>
      <c r="F931" s="4">
        <f>IFERROR(VLOOKUP(E931,العاملين!$A$1:$C$80,2,0),"")</f>
        <v>0</v>
      </c>
      <c r="G931" s="4">
        <f>IFERROR(VLOOKUP(Table1[[#This Row],[كود العامل]],العاملين!$A:$C,3,FALSE),"")</f>
        <v>0</v>
      </c>
      <c r="H931" s="5"/>
      <c r="I931" s="6" t="str">
        <f>IFERROR(VLOOKUP(Table1[[#This Row],[كود الصنف]],المنتجات!$D:$E,2,0),"")</f>
        <v/>
      </c>
      <c r="J931" s="6" t="str">
        <f>IFERROR(VLOOKUP(H931,المنتجات!$D:$G,4,0),"")</f>
        <v/>
      </c>
      <c r="K931" s="7">
        <v>0</v>
      </c>
      <c r="L931" s="7"/>
      <c r="M931" s="8" t="e">
        <f>IF(VLOOKUP(Table1[[#This Row],[كود الصنف]],المنتجات!$D:$K,8,0)=0,"",(VLOOKUP(Table1[[#This Row],[كود الصنف]],المنتجات!$D:$K,8,0)))</f>
        <v>#N/A</v>
      </c>
      <c r="N931" s="7">
        <f>IFERROR((Table1[[#This Row],[كمية الخامات بالكيلو]]/Table1[[#This Row],[وزن القطعة]])-Table1[[#This Row],[كمية الأنتاج بالقطعة]],0)</f>
        <v>0</v>
      </c>
      <c r="O931" s="9"/>
      <c r="P931" s="3"/>
      <c r="Q931" s="5"/>
      <c r="R931" s="10"/>
      <c r="S931" s="10"/>
      <c r="T931" s="10"/>
      <c r="U931" s="10"/>
      <c r="V931" s="10">
        <f t="shared" si="14"/>
        <v>0</v>
      </c>
      <c r="W931" s="10">
        <f>IFERROR(Table1[[#This Row],[اجمالى وقت التشغيل بالدقايق]]-Table1[[#This Row],[اجمالى وقت التوقف بالدقيقة]],"0")</f>
        <v>0</v>
      </c>
      <c r="X931" s="11">
        <f>IFERROR((Table1[[#This Row],[كمية الأنتاج بالقطعة]]*Table1[[#This Row],[الزمن المعيارى لانتاج القطعة الواحدة بالدقيقة]])/W931,0%)</f>
        <v>0</v>
      </c>
      <c r="Y931" s="12"/>
      <c r="Z931" s="4"/>
      <c r="AA931" s="13" t="str">
        <f>IFERROR(Table1[[#This Row],[كمية الأنتاج بالقطعة]]/(Table1[[#This Row],[كمية الأنتاج بالقطعة]]+Z931+Y931),"")</f>
        <v/>
      </c>
      <c r="AB931" s="4"/>
      <c r="AC931" s="51" t="s">
        <v>54</v>
      </c>
    </row>
    <row r="932" spans="1:29" ht="15.75" hidden="1" customHeight="1">
      <c r="A932" s="50">
        <v>43545</v>
      </c>
      <c r="B932" s="3">
        <v>5290</v>
      </c>
      <c r="C932" s="4" t="str">
        <f>IFERROR(VLOOKUP(B932,المنتجات!$A:$B,2,0),"")</f>
        <v/>
      </c>
      <c r="D932" s="4" t="str">
        <f>IFERROR(VLOOKUP(B932,المنتجات!$A:$C,3,0),"")</f>
        <v/>
      </c>
      <c r="E932" s="5">
        <v>20</v>
      </c>
      <c r="F932" s="4">
        <f>IFERROR(VLOOKUP(E932,العاملين!$A$1:$C$80,2,0),"")</f>
        <v>0</v>
      </c>
      <c r="G932" s="4">
        <f>IFERROR(VLOOKUP(Table1[[#This Row],[كود العامل]],العاملين!$A:$C,3,FALSE),"")</f>
        <v>0</v>
      </c>
      <c r="H932" s="5">
        <v>61</v>
      </c>
      <c r="I932" s="6" t="str">
        <f>IFERROR(VLOOKUP(Table1[[#This Row],[كود الصنف]],المنتجات!$D:$E,2,0),"")</f>
        <v/>
      </c>
      <c r="J932" s="6" t="str">
        <f>IFERROR(VLOOKUP(H932,المنتجات!$D:$G,4,0),"")</f>
        <v/>
      </c>
      <c r="K932" s="7">
        <v>2100</v>
      </c>
      <c r="L932" s="7"/>
      <c r="M932" s="8" t="e">
        <f>IF(VLOOKUP(Table1[[#This Row],[كود الصنف]],المنتجات!$D:$K,8,0)=0,"",(VLOOKUP(Table1[[#This Row],[كود الصنف]],المنتجات!$D:$K,8,0)))</f>
        <v>#N/A</v>
      </c>
      <c r="N932" s="7">
        <f>IFERROR((Table1[[#This Row],[كمية الخامات بالكيلو]]/Table1[[#This Row],[وزن القطعة]])-Table1[[#This Row],[كمية الأنتاج بالقطعة]],0)</f>
        <v>0</v>
      </c>
      <c r="O932" s="9" t="s">
        <v>51</v>
      </c>
      <c r="P932" s="26">
        <f>IFERROR(VLOOKUP(Table1[[#This Row],[كود العامل]],العاملين!$A$1:$D$100,4,0),"")</f>
        <v>0</v>
      </c>
      <c r="Q932" s="5">
        <f>IF(Table1[[#This Row],[كود العامل]]&gt;0,60,"")</f>
        <v>60</v>
      </c>
      <c r="R932" s="10"/>
      <c r="S932" s="10"/>
      <c r="T932" s="10"/>
      <c r="U932" s="10"/>
      <c r="V932" s="10">
        <f t="shared" si="14"/>
        <v>60</v>
      </c>
      <c r="W932" s="10">
        <f>IFERROR(Table1[[#This Row],[اجمالى وقت التشغيل بالدقايق]]-Table1[[#This Row],[اجمالى وقت التوقف بالدقيقة]],"0")</f>
        <v>-60</v>
      </c>
      <c r="X932" s="11">
        <f>IFERROR((Table1[[#This Row],[كمية الأنتاج بالقطعة]]*Table1[[#This Row],[الزمن المعيارى لانتاج القطعة الواحدة بالدقيقة]])/W932,0%)</f>
        <v>0</v>
      </c>
      <c r="Y932" s="12"/>
      <c r="Z932" s="4"/>
      <c r="AA932" s="13">
        <f>IFERROR(Table1[[#This Row],[كمية الأنتاج بالقطعة]]/(Table1[[#This Row],[كمية الأنتاج بالقطعة]]+Z932+Y932),"")</f>
        <v>1</v>
      </c>
      <c r="AB932" s="4"/>
      <c r="AC932" s="51"/>
    </row>
    <row r="933" spans="1:29" ht="15.75" hidden="1" customHeight="1">
      <c r="A933" s="50">
        <v>43545</v>
      </c>
      <c r="B933" s="3">
        <v>5291</v>
      </c>
      <c r="C933" s="4" t="str">
        <f>IFERROR(VLOOKUP(B933,المنتجات!$A:$B,2,0),"")</f>
        <v/>
      </c>
      <c r="D933" s="4" t="str">
        <f>IFERROR(VLOOKUP(B933,المنتجات!$A:$C,3,0),"")</f>
        <v/>
      </c>
      <c r="E933" s="5">
        <v>22</v>
      </c>
      <c r="F933" s="4">
        <f>IFERROR(VLOOKUP(E933,العاملين!$A$1:$C$80,2,0),"")</f>
        <v>0</v>
      </c>
      <c r="G933" s="4">
        <f>IFERROR(VLOOKUP(Table1[[#This Row],[كود العامل]],العاملين!$A:$C,3,FALSE),"")</f>
        <v>0</v>
      </c>
      <c r="H933" s="5">
        <v>62</v>
      </c>
      <c r="I933" s="6" t="str">
        <f>IFERROR(VLOOKUP(Table1[[#This Row],[كود الصنف]],المنتجات!$D:$E,2,0),"")</f>
        <v/>
      </c>
      <c r="J933" s="6" t="str">
        <f>IFERROR(VLOOKUP(H933,المنتجات!$D:$G,4,0),"")</f>
        <v/>
      </c>
      <c r="K933" s="7">
        <v>1300</v>
      </c>
      <c r="L933" s="7"/>
      <c r="M933" s="8" t="e">
        <f>IF(VLOOKUP(Table1[[#This Row],[كود الصنف]],المنتجات!$D:$K,8,0)=0,"",(VLOOKUP(Table1[[#This Row],[كود الصنف]],المنتجات!$D:$K,8,0)))</f>
        <v>#N/A</v>
      </c>
      <c r="N933" s="7">
        <f>IFERROR((Table1[[#This Row],[كمية الخامات بالكيلو]]/Table1[[#This Row],[وزن القطعة]])-Table1[[#This Row],[كمية الأنتاج بالقطعة]],0)</f>
        <v>0</v>
      </c>
      <c r="O933" s="9" t="s">
        <v>51</v>
      </c>
      <c r="P933" s="26">
        <f>IFERROR(VLOOKUP(Table1[[#This Row],[كود العامل]],العاملين!$A$1:$D$100,4,0),"")</f>
        <v>0</v>
      </c>
      <c r="Q933" s="5">
        <f>IF(Table1[[#This Row],[كود العامل]]&gt;0,60,"")</f>
        <v>60</v>
      </c>
      <c r="R933" s="10"/>
      <c r="S933" s="10"/>
      <c r="T933" s="10"/>
      <c r="U933" s="10"/>
      <c r="V933" s="10">
        <f t="shared" si="14"/>
        <v>60</v>
      </c>
      <c r="W933" s="10">
        <f>IFERROR(Table1[[#This Row],[اجمالى وقت التشغيل بالدقايق]]-Table1[[#This Row],[اجمالى وقت التوقف بالدقيقة]],"0")</f>
        <v>-60</v>
      </c>
      <c r="X933" s="11">
        <f>IFERROR((Table1[[#This Row],[كمية الأنتاج بالقطعة]]*Table1[[#This Row],[الزمن المعيارى لانتاج القطعة الواحدة بالدقيقة]])/W933,0%)</f>
        <v>0</v>
      </c>
      <c r="Y933" s="12"/>
      <c r="Z933" s="4"/>
      <c r="AA933" s="13">
        <f>IFERROR(Table1[[#This Row],[كمية الأنتاج بالقطعة]]/(Table1[[#This Row],[كمية الأنتاج بالقطعة]]+Z933+Y933),"")</f>
        <v>1</v>
      </c>
      <c r="AB933" s="4"/>
      <c r="AC933" s="51"/>
    </row>
    <row r="934" spans="1:29" ht="15.75" hidden="1" customHeight="1">
      <c r="A934" s="50">
        <v>43545</v>
      </c>
      <c r="B934" s="3">
        <v>5300</v>
      </c>
      <c r="C934" s="4" t="str">
        <f>IFERROR(VLOOKUP(B934,المنتجات!$A:$B,2,0),"")</f>
        <v/>
      </c>
      <c r="D934" s="4" t="str">
        <f>IFERROR(VLOOKUP(B934,المنتجات!$A:$C,3,0),"")</f>
        <v/>
      </c>
      <c r="E934" s="5">
        <v>36</v>
      </c>
      <c r="F934" s="4">
        <f>IFERROR(VLOOKUP(E934,العاملين!$A$1:$C$80,2,0),"")</f>
        <v>0</v>
      </c>
      <c r="G934" s="4">
        <f>IFERROR(VLOOKUP(Table1[[#This Row],[كود العامل]],العاملين!$A:$C,3,FALSE),"")</f>
        <v>0</v>
      </c>
      <c r="H934" s="5">
        <v>61</v>
      </c>
      <c r="I934" s="6" t="str">
        <f>IFERROR(VLOOKUP(Table1[[#This Row],[كود الصنف]],المنتجات!$D:$E,2,0),"")</f>
        <v/>
      </c>
      <c r="J934" s="6" t="str">
        <f>IFERROR(VLOOKUP(H934,المنتجات!$D:$G,4,0),"")</f>
        <v/>
      </c>
      <c r="K934" s="7">
        <v>2050</v>
      </c>
      <c r="L934" s="7"/>
      <c r="M934" s="8" t="e">
        <f>IF(VLOOKUP(Table1[[#This Row],[كود الصنف]],المنتجات!$D:$K,8,0)=0,"",(VLOOKUP(Table1[[#This Row],[كود الصنف]],المنتجات!$D:$K,8,0)))</f>
        <v>#N/A</v>
      </c>
      <c r="N934" s="7">
        <f>IFERROR((Table1[[#This Row],[كمية الخامات بالكيلو]]/Table1[[#This Row],[وزن القطعة]])-Table1[[#This Row],[كمية الأنتاج بالقطعة]],0)</f>
        <v>0</v>
      </c>
      <c r="O934" s="9" t="s">
        <v>51</v>
      </c>
      <c r="P934" s="26">
        <f>IFERROR(VLOOKUP(Table1[[#This Row],[كود العامل]],العاملين!$A$1:$D$100,4,0),"")</f>
        <v>0</v>
      </c>
      <c r="Q934" s="5">
        <f>IF(Table1[[#This Row],[كود العامل]]&gt;0,60,"")</f>
        <v>60</v>
      </c>
      <c r="R934" s="10"/>
      <c r="S934" s="10"/>
      <c r="T934" s="10"/>
      <c r="U934" s="10"/>
      <c r="V934" s="10">
        <f t="shared" si="14"/>
        <v>60</v>
      </c>
      <c r="W934" s="10">
        <f>IFERROR(Table1[[#This Row],[اجمالى وقت التشغيل بالدقايق]]-Table1[[#This Row],[اجمالى وقت التوقف بالدقيقة]],"0")</f>
        <v>-60</v>
      </c>
      <c r="X934" s="11">
        <f>IFERROR((Table1[[#This Row],[كمية الأنتاج بالقطعة]]*Table1[[#This Row],[الزمن المعيارى لانتاج القطعة الواحدة بالدقيقة]])/W934,0%)</f>
        <v>0</v>
      </c>
      <c r="Y934" s="12"/>
      <c r="Z934" s="4"/>
      <c r="AA934" s="13">
        <f>IFERROR(Table1[[#This Row],[كمية الأنتاج بالقطعة]]/(Table1[[#This Row],[كمية الأنتاج بالقطعة]]+Z934+Y934),"")</f>
        <v>1</v>
      </c>
      <c r="AB934" s="4"/>
      <c r="AC934" s="51"/>
    </row>
    <row r="935" spans="1:29" ht="15.75" hidden="1" customHeight="1">
      <c r="A935" s="50">
        <v>43545</v>
      </c>
      <c r="B935" s="3">
        <v>5360</v>
      </c>
      <c r="C935" s="4" t="str">
        <f>IFERROR(VLOOKUP(B935,المنتجات!$A:$B,2,0),"")</f>
        <v/>
      </c>
      <c r="D935" s="4" t="str">
        <f>IFERROR(VLOOKUP(B935,المنتجات!$A:$C,3,0),"")</f>
        <v/>
      </c>
      <c r="E935" s="5">
        <v>2</v>
      </c>
      <c r="F935" s="4">
        <f>IFERROR(VLOOKUP(E935,العاملين!$A$1:$C$80,2,0),"")</f>
        <v>0</v>
      </c>
      <c r="G935" s="4">
        <f>IFERROR(VLOOKUP(Table1[[#This Row],[كود العامل]],العاملين!$A:$C,3,FALSE),"")</f>
        <v>0</v>
      </c>
      <c r="H935" s="5">
        <v>116</v>
      </c>
      <c r="I935" s="6" t="str">
        <f>IFERROR(VLOOKUP(Table1[[#This Row],[كود الصنف]],المنتجات!$D:$E,2,0),"")</f>
        <v/>
      </c>
      <c r="J935" s="6" t="str">
        <f>IFERROR(VLOOKUP(H935,المنتجات!$D:$G,4,0),"")</f>
        <v/>
      </c>
      <c r="K935" s="7">
        <v>2750</v>
      </c>
      <c r="L935" s="7"/>
      <c r="M935" s="8" t="e">
        <f>IF(VLOOKUP(Table1[[#This Row],[كود الصنف]],المنتجات!$D:$K,8,0)=0,"",(VLOOKUP(Table1[[#This Row],[كود الصنف]],المنتجات!$D:$K,8,0)))</f>
        <v>#N/A</v>
      </c>
      <c r="N935" s="7">
        <f>IFERROR((Table1[[#This Row],[كمية الخامات بالكيلو]]/Table1[[#This Row],[وزن القطعة]])-Table1[[#This Row],[كمية الأنتاج بالقطعة]],0)</f>
        <v>0</v>
      </c>
      <c r="O935" s="9" t="s">
        <v>51</v>
      </c>
      <c r="P935" s="3">
        <v>300</v>
      </c>
      <c r="Q935" s="5">
        <v>30</v>
      </c>
      <c r="R935" s="10"/>
      <c r="S935" s="10">
        <v>10</v>
      </c>
      <c r="T935" s="10">
        <v>5</v>
      </c>
      <c r="U935" s="10"/>
      <c r="V935" s="10">
        <f t="shared" si="14"/>
        <v>45</v>
      </c>
      <c r="W935" s="10">
        <f>IFERROR(Table1[[#This Row],[اجمالى وقت التشغيل بالدقايق]]-Table1[[#This Row],[اجمالى وقت التوقف بالدقيقة]],"0")</f>
        <v>255</v>
      </c>
      <c r="X935" s="11">
        <f>IFERROR((Table1[[#This Row],[كمية الأنتاج بالقطعة]]*Table1[[#This Row],[الزمن المعيارى لانتاج القطعة الواحدة بالدقيقة]])/W935,0%)</f>
        <v>0</v>
      </c>
      <c r="Y935" s="12"/>
      <c r="Z935" s="4"/>
      <c r="AA935" s="13">
        <f>IFERROR(Table1[[#This Row],[كمية الأنتاج بالقطعة]]/(Table1[[#This Row],[كمية الأنتاج بالقطعة]]+Z935+Y935),"")</f>
        <v>1</v>
      </c>
      <c r="AB935" s="4"/>
      <c r="AC935" s="51"/>
    </row>
    <row r="936" spans="1:29" ht="15.75" hidden="1" customHeight="1">
      <c r="A936" s="50">
        <v>43545</v>
      </c>
      <c r="B936" s="3">
        <v>5360</v>
      </c>
      <c r="C936" s="4" t="str">
        <f>IFERROR(VLOOKUP(B936,المنتجات!$A:$B,2,0),"")</f>
        <v/>
      </c>
      <c r="D936" s="4" t="str">
        <f>IFERROR(VLOOKUP(B936,المنتجات!$A:$C,3,0),"")</f>
        <v/>
      </c>
      <c r="E936" s="5">
        <v>4</v>
      </c>
      <c r="F936" s="4">
        <f>IFERROR(VLOOKUP(E936,العاملين!$A$1:$C$80,2,0),"")</f>
        <v>0</v>
      </c>
      <c r="G936" s="4">
        <f>IFERROR(VLOOKUP(Table1[[#This Row],[كود العامل]],العاملين!$A:$C,3,FALSE),"")</f>
        <v>0</v>
      </c>
      <c r="H936" s="5">
        <v>116</v>
      </c>
      <c r="I936" s="6" t="str">
        <f>IFERROR(VLOOKUP(Table1[[#This Row],[كود الصنف]],المنتجات!$D:$E,2,0),"")</f>
        <v/>
      </c>
      <c r="J936" s="6" t="str">
        <f>IFERROR(VLOOKUP(H936,المنتجات!$D:$G,4,0),"")</f>
        <v/>
      </c>
      <c r="K936" s="7">
        <v>2750</v>
      </c>
      <c r="L936" s="7"/>
      <c r="M936" s="8" t="e">
        <f>IF(VLOOKUP(Table1[[#This Row],[كود الصنف]],المنتجات!$D:$K,8,0)=0,"",(VLOOKUP(Table1[[#This Row],[كود الصنف]],المنتجات!$D:$K,8,0)))</f>
        <v>#N/A</v>
      </c>
      <c r="N936" s="7">
        <f>IFERROR((Table1[[#This Row],[كمية الخامات بالكيلو]]/Table1[[#This Row],[وزن القطعة]])-Table1[[#This Row],[كمية الأنتاج بالقطعة]],0)</f>
        <v>0</v>
      </c>
      <c r="O936" s="9" t="s">
        <v>51</v>
      </c>
      <c r="P936" s="3">
        <v>300</v>
      </c>
      <c r="Q936" s="5">
        <v>30</v>
      </c>
      <c r="R936" s="10"/>
      <c r="S936" s="10">
        <v>10</v>
      </c>
      <c r="T936" s="10">
        <v>5</v>
      </c>
      <c r="U936" s="10"/>
      <c r="V936" s="10">
        <f t="shared" si="14"/>
        <v>45</v>
      </c>
      <c r="W936" s="10">
        <f>IFERROR(Table1[[#This Row],[اجمالى وقت التشغيل بالدقايق]]-Table1[[#This Row],[اجمالى وقت التوقف بالدقيقة]],"0")</f>
        <v>255</v>
      </c>
      <c r="X936" s="11">
        <f>IFERROR((Table1[[#This Row],[كمية الأنتاج بالقطعة]]*Table1[[#This Row],[الزمن المعيارى لانتاج القطعة الواحدة بالدقيقة]])/W936,0%)</f>
        <v>0</v>
      </c>
      <c r="Y936" s="12"/>
      <c r="Z936" s="4"/>
      <c r="AA936" s="13">
        <f>IFERROR(Table1[[#This Row],[كمية الأنتاج بالقطعة]]/(Table1[[#This Row],[كمية الأنتاج بالقطعة]]+Z936+Y936),"")</f>
        <v>1</v>
      </c>
      <c r="AB936" s="4"/>
      <c r="AC936" s="51"/>
    </row>
    <row r="937" spans="1:29" ht="15.75" hidden="1" customHeight="1">
      <c r="A937" s="50">
        <v>43545</v>
      </c>
      <c r="B937" s="3">
        <v>5360</v>
      </c>
      <c r="C937" s="4" t="str">
        <f>IFERROR(VLOOKUP(B937,المنتجات!$A:$B,2,0),"")</f>
        <v/>
      </c>
      <c r="D937" s="4" t="str">
        <f>IFERROR(VLOOKUP(B937,المنتجات!$A:$C,3,0),"")</f>
        <v/>
      </c>
      <c r="E937" s="5">
        <v>51</v>
      </c>
      <c r="F937" s="4">
        <f>IFERROR(VLOOKUP(E937,العاملين!$A$1:$C$80,2,0),"")</f>
        <v>0</v>
      </c>
      <c r="G937" s="4">
        <f>IFERROR(VLOOKUP(Table1[[#This Row],[كود العامل]],العاملين!$A:$C,3,FALSE),"")</f>
        <v>0</v>
      </c>
      <c r="H937" s="5">
        <v>116</v>
      </c>
      <c r="I937" s="6" t="str">
        <f>IFERROR(VLOOKUP(Table1[[#This Row],[كود الصنف]],المنتجات!$D:$E,2,0),"")</f>
        <v/>
      </c>
      <c r="J937" s="6" t="str">
        <f>IFERROR(VLOOKUP(H937,المنتجات!$D:$G,4,0),"")</f>
        <v/>
      </c>
      <c r="K937" s="7">
        <v>2750</v>
      </c>
      <c r="L937" s="7"/>
      <c r="M937" s="8" t="e">
        <f>IF(VLOOKUP(Table1[[#This Row],[كود الصنف]],المنتجات!$D:$K,8,0)=0,"",(VLOOKUP(Table1[[#This Row],[كود الصنف]],المنتجات!$D:$K,8,0)))</f>
        <v>#N/A</v>
      </c>
      <c r="N937" s="7">
        <f>IFERROR((Table1[[#This Row],[كمية الخامات بالكيلو]]/Table1[[#This Row],[وزن القطعة]])-Table1[[#This Row],[كمية الأنتاج بالقطعة]],0)</f>
        <v>0</v>
      </c>
      <c r="O937" s="9" t="s">
        <v>51</v>
      </c>
      <c r="P937" s="3">
        <v>300</v>
      </c>
      <c r="Q937" s="5">
        <v>30</v>
      </c>
      <c r="R937" s="10"/>
      <c r="S937" s="10">
        <v>10</v>
      </c>
      <c r="T937" s="10">
        <v>5</v>
      </c>
      <c r="U937" s="10"/>
      <c r="V937" s="10">
        <f t="shared" si="14"/>
        <v>45</v>
      </c>
      <c r="W937" s="10">
        <f>IFERROR(Table1[[#This Row],[اجمالى وقت التشغيل بالدقايق]]-Table1[[#This Row],[اجمالى وقت التوقف بالدقيقة]],"0")</f>
        <v>255</v>
      </c>
      <c r="X937" s="11">
        <f>IFERROR((Table1[[#This Row],[كمية الأنتاج بالقطعة]]*Table1[[#This Row],[الزمن المعيارى لانتاج القطعة الواحدة بالدقيقة]])/W937,0%)</f>
        <v>0</v>
      </c>
      <c r="Y937" s="12"/>
      <c r="Z937" s="4"/>
      <c r="AA937" s="13">
        <f>IFERROR(Table1[[#This Row],[كمية الأنتاج بالقطعة]]/(Table1[[#This Row],[كمية الأنتاج بالقطعة]]+Z937+Y937),"")</f>
        <v>1</v>
      </c>
      <c r="AB937" s="4"/>
      <c r="AC937" s="51"/>
    </row>
    <row r="938" spans="1:29" ht="15.75" hidden="1" customHeight="1">
      <c r="A938" s="50">
        <v>43545</v>
      </c>
      <c r="B938" s="3">
        <v>5360</v>
      </c>
      <c r="C938" s="4" t="str">
        <f>IFERROR(VLOOKUP(B938,المنتجات!$A:$B,2,0),"")</f>
        <v/>
      </c>
      <c r="D938" s="4" t="str">
        <f>IFERROR(VLOOKUP(B938,المنتجات!$A:$C,3,0),"")</f>
        <v/>
      </c>
      <c r="E938" s="5">
        <v>51</v>
      </c>
      <c r="F938" s="4">
        <f>IFERROR(VLOOKUP(E938,العاملين!$A$1:$C$80,2,0),"")</f>
        <v>0</v>
      </c>
      <c r="G938" s="4">
        <f>IFERROR(VLOOKUP(Table1[[#This Row],[كود العامل]],العاملين!$A:$C,3,FALSE),"")</f>
        <v>0</v>
      </c>
      <c r="H938" s="5">
        <v>84</v>
      </c>
      <c r="I938" s="6" t="str">
        <f>IFERROR(VLOOKUP(Table1[[#This Row],[كود الصنف]],المنتجات!$D:$E,2,0),"")</f>
        <v/>
      </c>
      <c r="J938" s="6" t="str">
        <f>IFERROR(VLOOKUP(H938,المنتجات!$D:$G,4,0),"")</f>
        <v/>
      </c>
      <c r="K938" s="7">
        <v>8100</v>
      </c>
      <c r="L938" s="7"/>
      <c r="M938" s="8" t="e">
        <f>IF(VLOOKUP(Table1[[#This Row],[كود الصنف]],المنتجات!$D:$K,8,0)=0,"",(VLOOKUP(Table1[[#This Row],[كود الصنف]],المنتجات!$D:$K,8,0)))</f>
        <v>#N/A</v>
      </c>
      <c r="N938" s="7">
        <f>IFERROR((Table1[[#This Row],[كمية الخامات بالكيلو]]/Table1[[#This Row],[وزن القطعة]])-Table1[[#This Row],[كمية الأنتاج بالقطعة]],0)</f>
        <v>0</v>
      </c>
      <c r="O938" s="9" t="s">
        <v>51</v>
      </c>
      <c r="P938" s="3">
        <v>300</v>
      </c>
      <c r="Q938" s="5">
        <v>30</v>
      </c>
      <c r="R938" s="10">
        <v>50</v>
      </c>
      <c r="S938" s="10"/>
      <c r="T938" s="10"/>
      <c r="U938" s="10"/>
      <c r="V938" s="10">
        <f t="shared" si="14"/>
        <v>80</v>
      </c>
      <c r="W938" s="10">
        <f>IFERROR(Table1[[#This Row],[اجمالى وقت التشغيل بالدقايق]]-Table1[[#This Row],[اجمالى وقت التوقف بالدقيقة]],"0")</f>
        <v>220</v>
      </c>
      <c r="X938" s="11">
        <f>IFERROR((Table1[[#This Row],[كمية الأنتاج بالقطعة]]*Table1[[#This Row],[الزمن المعيارى لانتاج القطعة الواحدة بالدقيقة]])/W938,0%)</f>
        <v>0</v>
      </c>
      <c r="Y938" s="12"/>
      <c r="Z938" s="4"/>
      <c r="AA938" s="13">
        <f>IFERROR(Table1[[#This Row],[كمية الأنتاج بالقطعة]]/(Table1[[#This Row],[كمية الأنتاج بالقطعة]]+Z938+Y938),"")</f>
        <v>1</v>
      </c>
      <c r="AB938" s="4" t="s">
        <v>121</v>
      </c>
      <c r="AC938" s="51"/>
    </row>
    <row r="939" spans="1:29" ht="15.75" hidden="1" customHeight="1">
      <c r="A939" s="50">
        <v>43545</v>
      </c>
      <c r="B939" s="3">
        <v>5360</v>
      </c>
      <c r="C939" s="4" t="str">
        <f>IFERROR(VLOOKUP(B939,المنتجات!$A:$B,2,0),"")</f>
        <v/>
      </c>
      <c r="D939" s="4" t="str">
        <f>IFERROR(VLOOKUP(B939,المنتجات!$A:$C,3,0),"")</f>
        <v/>
      </c>
      <c r="E939" s="5">
        <v>4</v>
      </c>
      <c r="F939" s="4">
        <f>IFERROR(VLOOKUP(E939,العاملين!$A$1:$C$80,2,0),"")</f>
        <v>0</v>
      </c>
      <c r="G939" s="4">
        <f>IFERROR(VLOOKUP(Table1[[#This Row],[كود العامل]],العاملين!$A:$C,3,FALSE),"")</f>
        <v>0</v>
      </c>
      <c r="H939" s="5">
        <v>84</v>
      </c>
      <c r="I939" s="6" t="str">
        <f>IFERROR(VLOOKUP(Table1[[#This Row],[كود الصنف]],المنتجات!$D:$E,2,0),"")</f>
        <v/>
      </c>
      <c r="J939" s="6" t="str">
        <f>IFERROR(VLOOKUP(H939,المنتجات!$D:$G,4,0),"")</f>
        <v/>
      </c>
      <c r="K939" s="7">
        <v>8100</v>
      </c>
      <c r="L939" s="7"/>
      <c r="M939" s="8" t="e">
        <f>IF(VLOOKUP(Table1[[#This Row],[كود الصنف]],المنتجات!$D:$K,8,0)=0,"",(VLOOKUP(Table1[[#This Row],[كود الصنف]],المنتجات!$D:$K,8,0)))</f>
        <v>#N/A</v>
      </c>
      <c r="N939" s="7">
        <f>IFERROR((Table1[[#This Row],[كمية الخامات بالكيلو]]/Table1[[#This Row],[وزن القطعة]])-Table1[[#This Row],[كمية الأنتاج بالقطعة]],0)</f>
        <v>0</v>
      </c>
      <c r="O939" s="9" t="s">
        <v>51</v>
      </c>
      <c r="P939" s="3">
        <v>300</v>
      </c>
      <c r="Q939" s="5">
        <v>30</v>
      </c>
      <c r="R939" s="10">
        <v>50</v>
      </c>
      <c r="S939" s="10"/>
      <c r="T939" s="10"/>
      <c r="U939" s="10"/>
      <c r="V939" s="10">
        <f t="shared" si="14"/>
        <v>80</v>
      </c>
      <c r="W939" s="10">
        <f>IFERROR(Table1[[#This Row],[اجمالى وقت التشغيل بالدقايق]]-Table1[[#This Row],[اجمالى وقت التوقف بالدقيقة]],"0")</f>
        <v>220</v>
      </c>
      <c r="X939" s="11">
        <f>IFERROR((Table1[[#This Row],[كمية الأنتاج بالقطعة]]*Table1[[#This Row],[الزمن المعيارى لانتاج القطعة الواحدة بالدقيقة]])/W939,0%)</f>
        <v>0</v>
      </c>
      <c r="Y939" s="12"/>
      <c r="Z939" s="4"/>
      <c r="AA939" s="13">
        <f>IFERROR(Table1[[#This Row],[كمية الأنتاج بالقطعة]]/(Table1[[#This Row],[كمية الأنتاج بالقطعة]]+Z939+Y939),"")</f>
        <v>1</v>
      </c>
      <c r="AB939" s="4" t="s">
        <v>121</v>
      </c>
      <c r="AC939" s="51"/>
    </row>
    <row r="940" spans="1:29" ht="15.75" hidden="1" customHeight="1">
      <c r="A940" s="50">
        <v>43545</v>
      </c>
      <c r="B940" s="3">
        <v>5360</v>
      </c>
      <c r="C940" s="4" t="str">
        <f>IFERROR(VLOOKUP(B940,المنتجات!$A:$B,2,0),"")</f>
        <v/>
      </c>
      <c r="D940" s="4" t="str">
        <f>IFERROR(VLOOKUP(B940,المنتجات!$A:$C,3,0),"")</f>
        <v/>
      </c>
      <c r="E940" s="5">
        <v>2</v>
      </c>
      <c r="F940" s="4">
        <f>IFERROR(VLOOKUP(E940,العاملين!$A$1:$C$80,2,0),"")</f>
        <v>0</v>
      </c>
      <c r="G940" s="4">
        <f>IFERROR(VLOOKUP(Table1[[#This Row],[كود العامل]],العاملين!$A:$C,3,FALSE),"")</f>
        <v>0</v>
      </c>
      <c r="H940" s="5"/>
      <c r="I940" s="6" t="str">
        <f>IFERROR(VLOOKUP(Table1[[#This Row],[كود الصنف]],المنتجات!$D:$E,2,0),"")</f>
        <v/>
      </c>
      <c r="J940" s="6" t="str">
        <f>IFERROR(VLOOKUP(H940,المنتجات!$D:$G,4,0),"")</f>
        <v/>
      </c>
      <c r="K940" s="7"/>
      <c r="L940" s="7"/>
      <c r="M940" s="8" t="e">
        <f>IF(VLOOKUP(Table1[[#This Row],[كود الصنف]],المنتجات!$D:$K,8,0)=0,"",(VLOOKUP(Table1[[#This Row],[كود الصنف]],المنتجات!$D:$K,8,0)))</f>
        <v>#N/A</v>
      </c>
      <c r="N940" s="7">
        <f>IFERROR((Table1[[#This Row],[كمية الخامات بالكيلو]]/Table1[[#This Row],[وزن القطعة]])-Table1[[#This Row],[كمية الأنتاج بالقطعة]],0)</f>
        <v>0</v>
      </c>
      <c r="O940" s="9" t="s">
        <v>51</v>
      </c>
      <c r="P940" s="3"/>
      <c r="Q940" s="5"/>
      <c r="R940" s="10"/>
      <c r="S940" s="10"/>
      <c r="T940" s="10"/>
      <c r="U940" s="10"/>
      <c r="V940" s="10">
        <f t="shared" si="14"/>
        <v>0</v>
      </c>
      <c r="W940" s="10">
        <f>IFERROR(Table1[[#This Row],[اجمالى وقت التشغيل بالدقايق]]-Table1[[#This Row],[اجمالى وقت التوقف بالدقيقة]],"0")</f>
        <v>0</v>
      </c>
      <c r="X940" s="11">
        <f>IFERROR((Table1[[#This Row],[كمية الأنتاج بالقطعة]]*Table1[[#This Row],[الزمن المعيارى لانتاج القطعة الواحدة بالدقيقة]])/W940,0%)</f>
        <v>0</v>
      </c>
      <c r="Y940" s="12"/>
      <c r="Z940" s="4"/>
      <c r="AA940" s="13" t="str">
        <f>IFERROR(Table1[[#This Row],[كمية الأنتاج بالقطعة]]/(Table1[[#This Row],[كمية الأنتاج بالقطعة]]+Z940+Y940),"")</f>
        <v/>
      </c>
      <c r="AB940" s="4"/>
      <c r="AC940" s="51" t="s">
        <v>101</v>
      </c>
    </row>
    <row r="941" spans="1:29" ht="15.75" hidden="1" customHeight="1">
      <c r="A941" s="50">
        <v>43545</v>
      </c>
      <c r="B941" s="3">
        <v>5361</v>
      </c>
      <c r="C941" s="4" t="str">
        <f>IFERROR(VLOOKUP(B941,المنتجات!$A:$B,2,0),"")</f>
        <v/>
      </c>
      <c r="D941" s="4" t="str">
        <f>IFERROR(VLOOKUP(B941,المنتجات!$A:$C,3,0),"")</f>
        <v/>
      </c>
      <c r="E941" s="5">
        <v>3</v>
      </c>
      <c r="F941" s="4">
        <f>IFERROR(VLOOKUP(E941,العاملين!$A$1:$C$80,2,0),"")</f>
        <v>0</v>
      </c>
      <c r="G941" s="4">
        <f>IFERROR(VLOOKUP(Table1[[#This Row],[كود العامل]],العاملين!$A:$C,3,FALSE),"")</f>
        <v>0</v>
      </c>
      <c r="H941" s="5">
        <v>95</v>
      </c>
      <c r="I941" s="6" t="str">
        <f>IFERROR(VLOOKUP(Table1[[#This Row],[كود الصنف]],المنتجات!$D:$E,2,0),"")</f>
        <v/>
      </c>
      <c r="J941" s="6" t="str">
        <f>IFERROR(VLOOKUP(H941,المنتجات!$D:$G,4,0),"")</f>
        <v/>
      </c>
      <c r="K941" s="7">
        <v>5300</v>
      </c>
      <c r="L941" s="7"/>
      <c r="M941" s="8" t="e">
        <f>IF(VLOOKUP(Table1[[#This Row],[كود الصنف]],المنتجات!$D:$K,8,0)=0,"",(VLOOKUP(Table1[[#This Row],[كود الصنف]],المنتجات!$D:$K,8,0)))</f>
        <v>#N/A</v>
      </c>
      <c r="N941" s="7">
        <f>IFERROR((Table1[[#This Row],[كمية الخامات بالكيلو]]/Table1[[#This Row],[وزن القطعة]])-Table1[[#This Row],[كمية الأنتاج بالقطعة]],0)</f>
        <v>0</v>
      </c>
      <c r="O941" s="9" t="s">
        <v>51</v>
      </c>
      <c r="P941" s="26">
        <f>IFERROR(VLOOKUP(Table1[[#This Row],[كود العامل]],العاملين!$A$1:$D$100,4,0),"")</f>
        <v>0</v>
      </c>
      <c r="Q941" s="5">
        <f>IF(Table1[[#This Row],[كود العامل]]&gt;0,60,"")</f>
        <v>60</v>
      </c>
      <c r="R941" s="10"/>
      <c r="S941" s="10"/>
      <c r="T941" s="10"/>
      <c r="U941" s="10"/>
      <c r="V941" s="10">
        <f t="shared" si="14"/>
        <v>60</v>
      </c>
      <c r="W941" s="10">
        <f>IFERROR(Table1[[#This Row],[اجمالى وقت التشغيل بالدقايق]]-Table1[[#This Row],[اجمالى وقت التوقف بالدقيقة]],"0")</f>
        <v>-60</v>
      </c>
      <c r="X941" s="11">
        <f>IFERROR((Table1[[#This Row],[كمية الأنتاج بالقطعة]]*Table1[[#This Row],[الزمن المعيارى لانتاج القطعة الواحدة بالدقيقة]])/W941,0%)</f>
        <v>0</v>
      </c>
      <c r="Y941" s="12"/>
      <c r="Z941" s="4"/>
      <c r="AA941" s="13">
        <f>IFERROR(Table1[[#This Row],[كمية الأنتاج بالقطعة]]/(Table1[[#This Row],[كمية الأنتاج بالقطعة]]+Z941+Y941),"")</f>
        <v>1</v>
      </c>
      <c r="AB941" s="4"/>
      <c r="AC941" s="51"/>
    </row>
    <row r="942" spans="1:29" ht="15.75" hidden="1" customHeight="1">
      <c r="A942" s="50">
        <v>43545</v>
      </c>
      <c r="B942" s="3">
        <v>5361</v>
      </c>
      <c r="C942" s="4" t="str">
        <f>IFERROR(VLOOKUP(B942,المنتجات!$A:$B,2,0),"")</f>
        <v/>
      </c>
      <c r="D942" s="4" t="str">
        <f>IFERROR(VLOOKUP(B942,المنتجات!$A:$C,3,0),"")</f>
        <v/>
      </c>
      <c r="E942" s="5">
        <v>48</v>
      </c>
      <c r="F942" s="4">
        <f>IFERROR(VLOOKUP(E942,العاملين!$A$1:$C$80,2,0),"")</f>
        <v>0</v>
      </c>
      <c r="G942" s="4">
        <f>IFERROR(VLOOKUP(Table1[[#This Row],[كود العامل]],العاملين!$A:$C,3,FALSE),"")</f>
        <v>0</v>
      </c>
      <c r="H942" s="5">
        <v>95</v>
      </c>
      <c r="I942" s="6" t="str">
        <f>IFERROR(VLOOKUP(Table1[[#This Row],[كود الصنف]],المنتجات!$D:$E,2,0),"")</f>
        <v/>
      </c>
      <c r="J942" s="6" t="str">
        <f>IFERROR(VLOOKUP(H942,المنتجات!$D:$G,4,0),"")</f>
        <v/>
      </c>
      <c r="K942" s="7">
        <v>5300</v>
      </c>
      <c r="L942" s="7"/>
      <c r="M942" s="8" t="e">
        <f>IF(VLOOKUP(Table1[[#This Row],[كود الصنف]],المنتجات!$D:$K,8,0)=0,"",(VLOOKUP(Table1[[#This Row],[كود الصنف]],المنتجات!$D:$K,8,0)))</f>
        <v>#N/A</v>
      </c>
      <c r="N942" s="7">
        <f>IFERROR((Table1[[#This Row],[كمية الخامات بالكيلو]]/Table1[[#This Row],[وزن القطعة]])-Table1[[#This Row],[كمية الأنتاج بالقطعة]],0)</f>
        <v>0</v>
      </c>
      <c r="O942" s="9" t="s">
        <v>51</v>
      </c>
      <c r="P942" s="26">
        <f>IFERROR(VLOOKUP(Table1[[#This Row],[كود العامل]],العاملين!$A$1:$D$100,4,0),"")</f>
        <v>0</v>
      </c>
      <c r="Q942" s="5">
        <f>IF(Table1[[#This Row],[كود العامل]]&gt;0,60,"")</f>
        <v>60</v>
      </c>
      <c r="R942" s="10"/>
      <c r="S942" s="10"/>
      <c r="T942" s="10"/>
      <c r="U942" s="10"/>
      <c r="V942" s="10">
        <f t="shared" si="14"/>
        <v>60</v>
      </c>
      <c r="W942" s="10">
        <f>IFERROR(Table1[[#This Row],[اجمالى وقت التشغيل بالدقايق]]-Table1[[#This Row],[اجمالى وقت التوقف بالدقيقة]],"0")</f>
        <v>-60</v>
      </c>
      <c r="X942" s="11">
        <f>IFERROR((Table1[[#This Row],[كمية الأنتاج بالقطعة]]*Table1[[#This Row],[الزمن المعيارى لانتاج القطعة الواحدة بالدقيقة]])/W942,0%)</f>
        <v>0</v>
      </c>
      <c r="Y942" s="12"/>
      <c r="Z942" s="4"/>
      <c r="AA942" s="13">
        <f>IFERROR(Table1[[#This Row],[كمية الأنتاج بالقطعة]]/(Table1[[#This Row],[كمية الأنتاج بالقطعة]]+Z942+Y942),"")</f>
        <v>1</v>
      </c>
      <c r="AB942" s="4"/>
      <c r="AC942" s="51"/>
    </row>
    <row r="943" spans="1:29" ht="15.75" hidden="1" customHeight="1">
      <c r="A943" s="50">
        <v>43545</v>
      </c>
      <c r="B943" s="3">
        <v>5361</v>
      </c>
      <c r="C943" s="4" t="str">
        <f>IFERROR(VLOOKUP(B943,المنتجات!$A:$B,2,0),"")</f>
        <v/>
      </c>
      <c r="D943" s="4" t="str">
        <f>IFERROR(VLOOKUP(B943,المنتجات!$A:$C,3,0),"")</f>
        <v/>
      </c>
      <c r="E943" s="5">
        <v>7</v>
      </c>
      <c r="F943" s="4">
        <f>IFERROR(VLOOKUP(E943,العاملين!$A$1:$C$80,2,0),"")</f>
        <v>0</v>
      </c>
      <c r="G943" s="4">
        <f>IFERROR(VLOOKUP(Table1[[#This Row],[كود العامل]],العاملين!$A:$C,3,FALSE),"")</f>
        <v>0</v>
      </c>
      <c r="H943" s="5">
        <v>95</v>
      </c>
      <c r="I943" s="6" t="str">
        <f>IFERROR(VLOOKUP(Table1[[#This Row],[كود الصنف]],المنتجات!$D:$E,2,0),"")</f>
        <v/>
      </c>
      <c r="J943" s="6" t="str">
        <f>IFERROR(VLOOKUP(H943,المنتجات!$D:$G,4,0),"")</f>
        <v/>
      </c>
      <c r="K943" s="7">
        <v>5300</v>
      </c>
      <c r="L943" s="7"/>
      <c r="M943" s="8" t="e">
        <f>IF(VLOOKUP(Table1[[#This Row],[كود الصنف]],المنتجات!$D:$K,8,0)=0,"",(VLOOKUP(Table1[[#This Row],[كود الصنف]],المنتجات!$D:$K,8,0)))</f>
        <v>#N/A</v>
      </c>
      <c r="N943" s="7">
        <f>IFERROR((Table1[[#This Row],[كمية الخامات بالكيلو]]/Table1[[#This Row],[وزن القطعة]])-Table1[[#This Row],[كمية الأنتاج بالقطعة]],0)</f>
        <v>0</v>
      </c>
      <c r="O943" s="9" t="s">
        <v>51</v>
      </c>
      <c r="P943" s="26">
        <f>IFERROR(VLOOKUP(Table1[[#This Row],[كود العامل]],العاملين!$A$1:$D$100,4,0),"")</f>
        <v>0</v>
      </c>
      <c r="Q943" s="5">
        <f>IF(Table1[[#This Row],[كود العامل]]&gt;0,60,"")</f>
        <v>60</v>
      </c>
      <c r="R943" s="10"/>
      <c r="S943" s="10"/>
      <c r="T943" s="10"/>
      <c r="U943" s="10"/>
      <c r="V943" s="10">
        <f t="shared" si="14"/>
        <v>60</v>
      </c>
      <c r="W943" s="10">
        <f>IFERROR(Table1[[#This Row],[اجمالى وقت التشغيل بالدقايق]]-Table1[[#This Row],[اجمالى وقت التوقف بالدقيقة]],"0")</f>
        <v>-60</v>
      </c>
      <c r="X943" s="11">
        <f>IFERROR((Table1[[#This Row],[كمية الأنتاج بالقطعة]]*Table1[[#This Row],[الزمن المعيارى لانتاج القطعة الواحدة بالدقيقة]])/W943,0%)</f>
        <v>0</v>
      </c>
      <c r="Y943" s="12"/>
      <c r="Z943" s="4"/>
      <c r="AA943" s="13">
        <f>IFERROR(Table1[[#This Row],[كمية الأنتاج بالقطعة]]/(Table1[[#This Row],[كمية الأنتاج بالقطعة]]+Z943+Y943),"")</f>
        <v>1</v>
      </c>
      <c r="AB943" s="4"/>
      <c r="AC943" s="51"/>
    </row>
    <row r="944" spans="1:29" ht="15.75" hidden="1" customHeight="1">
      <c r="A944" s="50">
        <v>43545</v>
      </c>
      <c r="B944" s="3">
        <v>5380</v>
      </c>
      <c r="C944" s="4" t="str">
        <f>IFERROR(VLOOKUP(B944,المنتجات!$A:$B,2,0),"")</f>
        <v/>
      </c>
      <c r="D944" s="4" t="str">
        <f>IFERROR(VLOOKUP(B944,المنتجات!$A:$C,3,0),"")</f>
        <v/>
      </c>
      <c r="E944" s="5">
        <v>27</v>
      </c>
      <c r="F944" s="4">
        <f>IFERROR(VLOOKUP(E944,العاملين!$A$1:$C$80,2,0),"")</f>
        <v>0</v>
      </c>
      <c r="G944" s="4">
        <f>IFERROR(VLOOKUP(Table1[[#This Row],[كود العامل]],العاملين!$A:$C,3,FALSE),"")</f>
        <v>0</v>
      </c>
      <c r="H944" s="5">
        <v>125</v>
      </c>
      <c r="I944" s="6" t="str">
        <f>IFERROR(VLOOKUP(Table1[[#This Row],[كود الصنف]],المنتجات!$D:$E,2,0),"")</f>
        <v/>
      </c>
      <c r="J944" s="6" t="str">
        <f>IFERROR(VLOOKUP(H944,المنتجات!$D:$G,4,0),"")</f>
        <v/>
      </c>
      <c r="K944" s="7">
        <v>8550</v>
      </c>
      <c r="L944" s="7"/>
      <c r="M944" s="8" t="e">
        <f>IF(VLOOKUP(Table1[[#This Row],[كود الصنف]],المنتجات!$D:$K,8,0)=0,"",(VLOOKUP(Table1[[#This Row],[كود الصنف]],المنتجات!$D:$K,8,0)))</f>
        <v>#N/A</v>
      </c>
      <c r="N944" s="7">
        <f>IFERROR((Table1[[#This Row],[كمية الخامات بالكيلو]]/Table1[[#This Row],[وزن القطعة]])-Table1[[#This Row],[كمية الأنتاج بالقطعة]],0)</f>
        <v>0</v>
      </c>
      <c r="O944" s="9" t="s">
        <v>51</v>
      </c>
      <c r="P944" s="3">
        <v>300</v>
      </c>
      <c r="Q944" s="5">
        <v>30</v>
      </c>
      <c r="R944" s="10"/>
      <c r="S944" s="10"/>
      <c r="T944" s="10"/>
      <c r="U944" s="10"/>
      <c r="V944" s="10">
        <f t="shared" si="14"/>
        <v>30</v>
      </c>
      <c r="W944" s="10">
        <f>IFERROR(Table1[[#This Row],[اجمالى وقت التشغيل بالدقايق]]-Table1[[#This Row],[اجمالى وقت التوقف بالدقيقة]],"0")</f>
        <v>270</v>
      </c>
      <c r="X944" s="11">
        <f>IFERROR((Table1[[#This Row],[كمية الأنتاج بالقطعة]]*Table1[[#This Row],[الزمن المعيارى لانتاج القطعة الواحدة بالدقيقة]])/W944,0%)</f>
        <v>0</v>
      </c>
      <c r="Y944" s="12"/>
      <c r="Z944" s="4"/>
      <c r="AA944" s="13">
        <f>IFERROR(Table1[[#This Row],[كمية الأنتاج بالقطعة]]/(Table1[[#This Row],[كمية الأنتاج بالقطعة]]+Z944+Y944),"")</f>
        <v>1</v>
      </c>
      <c r="AB944" s="4"/>
      <c r="AC944" s="51"/>
    </row>
    <row r="945" spans="1:29" ht="15.75" hidden="1" customHeight="1">
      <c r="A945" s="50">
        <v>43545</v>
      </c>
      <c r="B945" s="3">
        <v>5380</v>
      </c>
      <c r="C945" s="4" t="str">
        <f>IFERROR(VLOOKUP(B945,المنتجات!$A:$B,2,0),"")</f>
        <v/>
      </c>
      <c r="D945" s="4" t="str">
        <f>IFERROR(VLOOKUP(B945,المنتجات!$A:$C,3,0),"")</f>
        <v/>
      </c>
      <c r="E945" s="5">
        <v>27</v>
      </c>
      <c r="F945" s="4">
        <f>IFERROR(VLOOKUP(E945,العاملين!$A$1:$C$80,2,0),"")</f>
        <v>0</v>
      </c>
      <c r="G945" s="4">
        <f>IFERROR(VLOOKUP(Table1[[#This Row],[كود العامل]],العاملين!$A:$C,3,FALSE),"")</f>
        <v>0</v>
      </c>
      <c r="H945" s="5">
        <v>124</v>
      </c>
      <c r="I945" s="6" t="str">
        <f>IFERROR(VLOOKUP(Table1[[#This Row],[كود الصنف]],المنتجات!$D:$E,2,0),"")</f>
        <v/>
      </c>
      <c r="J945" s="6" t="str">
        <f>IFERROR(VLOOKUP(H945,المنتجات!$D:$G,4,0),"")</f>
        <v/>
      </c>
      <c r="K945" s="7">
        <v>1500</v>
      </c>
      <c r="L945" s="7"/>
      <c r="M945" s="8" t="e">
        <f>IF(VLOOKUP(Table1[[#This Row],[كود الصنف]],المنتجات!$D:$K,8,0)=0,"",(VLOOKUP(Table1[[#This Row],[كود الصنف]],المنتجات!$D:$K,8,0)))</f>
        <v>#N/A</v>
      </c>
      <c r="N945" s="7">
        <f>IFERROR((Table1[[#This Row],[كمية الخامات بالكيلو]]/Table1[[#This Row],[وزن القطعة]])-Table1[[#This Row],[كمية الأنتاج بالقطعة]],0)</f>
        <v>0</v>
      </c>
      <c r="O945" s="9" t="s">
        <v>51</v>
      </c>
      <c r="P945" s="3">
        <v>300</v>
      </c>
      <c r="Q945" s="5">
        <v>30</v>
      </c>
      <c r="R945" s="10"/>
      <c r="S945" s="10">
        <v>10</v>
      </c>
      <c r="T945" s="10">
        <v>10</v>
      </c>
      <c r="U945" s="10"/>
      <c r="V945" s="10">
        <f t="shared" si="14"/>
        <v>50</v>
      </c>
      <c r="W945" s="10">
        <f>IFERROR(Table1[[#This Row],[اجمالى وقت التشغيل بالدقايق]]-Table1[[#This Row],[اجمالى وقت التوقف بالدقيقة]],"0")</f>
        <v>250</v>
      </c>
      <c r="X945" s="11">
        <f>IFERROR((Table1[[#This Row],[كمية الأنتاج بالقطعة]]*Table1[[#This Row],[الزمن المعيارى لانتاج القطعة الواحدة بالدقيقة]])/W945,0%)</f>
        <v>0</v>
      </c>
      <c r="Y945" s="12"/>
      <c r="Z945" s="4"/>
      <c r="AA945" s="13">
        <f>IFERROR(Table1[[#This Row],[كمية الأنتاج بالقطعة]]/(Table1[[#This Row],[كمية الأنتاج بالقطعة]]+Z945+Y945),"")</f>
        <v>1</v>
      </c>
      <c r="AB945" s="4"/>
      <c r="AC945" s="51"/>
    </row>
    <row r="946" spans="1:29" ht="15.75" hidden="1" customHeight="1">
      <c r="A946" s="50">
        <v>43545</v>
      </c>
      <c r="B946" s="3"/>
      <c r="C946" s="4" t="str">
        <f>IFERROR(VLOOKUP(B946,المنتجات!$A:$B,2,0),"")</f>
        <v/>
      </c>
      <c r="D946" s="4" t="str">
        <f>IFERROR(VLOOKUP(B946,المنتجات!$A:$C,3,0),"")</f>
        <v/>
      </c>
      <c r="E946" s="5">
        <v>42</v>
      </c>
      <c r="F946" s="4">
        <f>IFERROR(VLOOKUP(Table1[[#This Row],[كود العامل]],العاملين!A:C,2,0),"")</f>
        <v>0</v>
      </c>
      <c r="G946" s="16">
        <f>IFERROR(VLOOKUP(Table1[[#This Row],[كود العامل]],العاملين!$A$1:$C$100,3,FALSE),"")</f>
        <v>0</v>
      </c>
      <c r="H946" s="5"/>
      <c r="I946" s="6" t="s">
        <v>127</v>
      </c>
      <c r="J946" s="6" t="str">
        <f>IFERROR(VLOOKUP(H946,المنتجات!$D:$G,4,0),"")</f>
        <v/>
      </c>
      <c r="K946" s="7">
        <v>500</v>
      </c>
      <c r="L946" s="7"/>
      <c r="M946" s="8" t="e">
        <f>IF(VLOOKUP(Table1[[#This Row],[كود الصنف]],المنتجات!$D:$K,8,0)=0,"",(VLOOKUP(Table1[[#This Row],[كود الصنف]],المنتجات!$D:$K,8,0)))</f>
        <v>#N/A</v>
      </c>
      <c r="N946" s="7">
        <f>IFERROR((Table1[[#This Row],[كمية الخامات بالكيلو]]/Table1[[#This Row],[وزن القطعة]])-Table1[[#This Row],[كمية الأنتاج بالقطعة]],0)</f>
        <v>0</v>
      </c>
      <c r="O946" s="9" t="s">
        <v>51</v>
      </c>
      <c r="P946" s="26">
        <f>IFERROR(VLOOKUP(Table1[[#This Row],[كود العامل]],العاملين!$A$1:$D$100,4,0),"")</f>
        <v>0</v>
      </c>
      <c r="Q946" s="5">
        <f>IF(Table1[[#This Row],[كود العامل]]&gt;0,60,"")</f>
        <v>60</v>
      </c>
      <c r="R946" s="10"/>
      <c r="S946" s="10"/>
      <c r="T946" s="10"/>
      <c r="U946" s="10"/>
      <c r="V946" s="10">
        <f t="shared" si="14"/>
        <v>60</v>
      </c>
      <c r="W946" s="10">
        <f>IFERROR(Table1[[#This Row],[اجمالى وقت التشغيل بالدقايق]]-Table1[[#This Row],[اجمالى وقت التوقف بالدقيقة]],"0")</f>
        <v>-60</v>
      </c>
      <c r="X946" s="11">
        <v>1</v>
      </c>
      <c r="Y946" s="12"/>
      <c r="Z946" s="4"/>
      <c r="AA946" s="13">
        <f>IFERROR(Table1[[#This Row],[كمية الأنتاج بالقطعة]]/(Table1[[#This Row],[كمية الأنتاج بالقطعة]]+Z946+Y946),"")</f>
        <v>1</v>
      </c>
      <c r="AB946" s="4"/>
      <c r="AC946" s="51"/>
    </row>
    <row r="947" spans="1:29" ht="15.75" hidden="1" customHeight="1">
      <c r="A947" s="50">
        <v>43547</v>
      </c>
      <c r="B947" s="3">
        <v>5203</v>
      </c>
      <c r="C947" s="4" t="str">
        <f>IFERROR(VLOOKUP(B947,المنتجات!$A:$B,2,0),"")</f>
        <v/>
      </c>
      <c r="D947" s="4" t="str">
        <f>IFERROR(VLOOKUP(B947,المنتجات!$A:$C,3,0),"")</f>
        <v/>
      </c>
      <c r="E947" s="5">
        <v>17</v>
      </c>
      <c r="F947" s="4">
        <f>IFERROR(VLOOKUP(E947,العاملين!$A$1:$C$80,2,0),"")</f>
        <v>0</v>
      </c>
      <c r="G947" s="4">
        <f>IFERROR(VLOOKUP(Table1[[#This Row],[كود العامل]],العاملين!$A:$C,3,FALSE),"")</f>
        <v>0</v>
      </c>
      <c r="H947" s="5">
        <v>126</v>
      </c>
      <c r="I947" s="6" t="str">
        <f>IFERROR(VLOOKUP(Table1[[#This Row],[كود الصنف]],المنتجات!$D:$E,2,0),"")</f>
        <v/>
      </c>
      <c r="J947" s="6" t="str">
        <f>IFERROR(VLOOKUP(H947,المنتجات!$D:$G,4,0),"")</f>
        <v/>
      </c>
      <c r="K947" s="7">
        <v>328</v>
      </c>
      <c r="L947" s="7"/>
      <c r="M947" s="8" t="e">
        <f>IF(VLOOKUP(Table1[[#This Row],[كود الصنف]],المنتجات!$D:$K,8,0)=0,"",(VLOOKUP(Table1[[#This Row],[كود الصنف]],المنتجات!$D:$K,8,0)))</f>
        <v>#N/A</v>
      </c>
      <c r="N947" s="7">
        <f>IFERROR((Table1[[#This Row],[كمية الخامات بالكيلو]]/Table1[[#This Row],[وزن القطعة]])-Table1[[#This Row],[كمية الأنتاج بالقطعة]],0)</f>
        <v>0</v>
      </c>
      <c r="O947" s="9" t="s">
        <v>1</v>
      </c>
      <c r="P947" s="26">
        <f>IFERROR(VLOOKUP(Table1[[#This Row],[كود العامل]],العاملين!$A$1:$D$100,4,0),"")</f>
        <v>0</v>
      </c>
      <c r="Q947" s="5">
        <f>IF(Table1[[#This Row],[كود العامل]]&gt;0,60,"")</f>
        <v>60</v>
      </c>
      <c r="R947" s="10"/>
      <c r="S947" s="10">
        <v>10</v>
      </c>
      <c r="T947" s="10">
        <v>10</v>
      </c>
      <c r="U947" s="10"/>
      <c r="V947" s="10">
        <f t="shared" si="14"/>
        <v>80</v>
      </c>
      <c r="W947" s="10">
        <f>IFERROR(Table1[[#This Row],[اجمالى وقت التشغيل بالدقايق]]-Table1[[#This Row],[اجمالى وقت التوقف بالدقيقة]],"0")</f>
        <v>-80</v>
      </c>
      <c r="X947" s="11">
        <f>IFERROR((Table1[[#This Row],[كمية الأنتاج بالقطعة]]*Table1[[#This Row],[الزمن المعيارى لانتاج القطعة الواحدة بالدقيقة]])/W947,0%)</f>
        <v>0</v>
      </c>
      <c r="Y947" s="12"/>
      <c r="Z947" s="4"/>
      <c r="AA947" s="13">
        <f>IFERROR(Table1[[#This Row],[كمية الأنتاج بالقطعة]]/(Table1[[#This Row],[كمية الأنتاج بالقطعة]]+Z947+Y947),"")</f>
        <v>1</v>
      </c>
      <c r="AB947" s="4"/>
      <c r="AC947" s="51"/>
    </row>
    <row r="948" spans="1:29" ht="15.75" hidden="1" customHeight="1">
      <c r="A948" s="50">
        <v>43547</v>
      </c>
      <c r="B948" s="3">
        <v>5203</v>
      </c>
      <c r="C948" s="4" t="str">
        <f>IFERROR(VLOOKUP(B948,المنتجات!$A:$B,2,0),"")</f>
        <v/>
      </c>
      <c r="D948" s="4" t="str">
        <f>IFERROR(VLOOKUP(B948,المنتجات!$A:$C,3,0),"")</f>
        <v/>
      </c>
      <c r="E948" s="5">
        <v>9</v>
      </c>
      <c r="F948" s="4">
        <f>IFERROR(VLOOKUP(E948,العاملين!$A$1:$C$80,2,0),"")</f>
        <v>0</v>
      </c>
      <c r="G948" s="4">
        <f>IFERROR(VLOOKUP(Table1[[#This Row],[كود العامل]],العاملين!$A:$C,3,FALSE),"")</f>
        <v>0</v>
      </c>
      <c r="H948" s="5">
        <v>126</v>
      </c>
      <c r="I948" s="6" t="str">
        <f>IFERROR(VLOOKUP(Table1[[#This Row],[كود الصنف]],المنتجات!$D:$E,2,0),"")</f>
        <v/>
      </c>
      <c r="J948" s="6" t="str">
        <f>IFERROR(VLOOKUP(H948,المنتجات!$D:$G,4,0),"")</f>
        <v/>
      </c>
      <c r="K948" s="7">
        <v>328</v>
      </c>
      <c r="L948" s="7"/>
      <c r="M948" s="8" t="e">
        <f>IF(VLOOKUP(Table1[[#This Row],[كود الصنف]],المنتجات!$D:$K,8,0)=0,"",(VLOOKUP(Table1[[#This Row],[كود الصنف]],المنتجات!$D:$K,8,0)))</f>
        <v>#N/A</v>
      </c>
      <c r="N948" s="7">
        <f>IFERROR((Table1[[#This Row],[كمية الخامات بالكيلو]]/Table1[[#This Row],[وزن القطعة]])-Table1[[#This Row],[كمية الأنتاج بالقطعة]],0)</f>
        <v>0</v>
      </c>
      <c r="O948" s="9" t="s">
        <v>1</v>
      </c>
      <c r="P948" s="26">
        <f>IFERROR(VLOOKUP(Table1[[#This Row],[كود العامل]],العاملين!$A$1:$D$100,4,0),"")</f>
        <v>0</v>
      </c>
      <c r="Q948" s="5">
        <f>IF(Table1[[#This Row],[كود العامل]]&gt;0,60,"")</f>
        <v>60</v>
      </c>
      <c r="R948" s="10"/>
      <c r="S948" s="10">
        <v>10</v>
      </c>
      <c r="T948" s="10">
        <v>10</v>
      </c>
      <c r="U948" s="10"/>
      <c r="V948" s="10">
        <f t="shared" si="14"/>
        <v>80</v>
      </c>
      <c r="W948" s="10">
        <f>IFERROR(Table1[[#This Row],[اجمالى وقت التشغيل بالدقايق]]-Table1[[#This Row],[اجمالى وقت التوقف بالدقيقة]],"0")</f>
        <v>-80</v>
      </c>
      <c r="X948" s="11">
        <f>IFERROR((Table1[[#This Row],[كمية الأنتاج بالقطعة]]*Table1[[#This Row],[الزمن المعيارى لانتاج القطعة الواحدة بالدقيقة]])/W948,0%)</f>
        <v>0</v>
      </c>
      <c r="Y948" s="12"/>
      <c r="Z948" s="4"/>
      <c r="AA948" s="13">
        <f>IFERROR(Table1[[#This Row],[كمية الأنتاج بالقطعة]]/(Table1[[#This Row],[كمية الأنتاج بالقطعة]]+Z948+Y948),"")</f>
        <v>1</v>
      </c>
      <c r="AB948" s="4"/>
      <c r="AC948" s="51"/>
    </row>
    <row r="949" spans="1:29" ht="15.75" hidden="1" customHeight="1">
      <c r="A949" s="50">
        <v>43547</v>
      </c>
      <c r="B949" s="3">
        <v>5203</v>
      </c>
      <c r="C949" s="4" t="str">
        <f>IFERROR(VLOOKUP(B949,المنتجات!$A:$B,2,0),"")</f>
        <v/>
      </c>
      <c r="D949" s="4" t="str">
        <f>IFERROR(VLOOKUP(B949,المنتجات!$A:$C,3,0),"")</f>
        <v/>
      </c>
      <c r="E949" s="5">
        <v>16</v>
      </c>
      <c r="F949" s="4">
        <f>IFERROR(VLOOKUP(E949,العاملين!$A$1:$C$80,2,0),"")</f>
        <v>0</v>
      </c>
      <c r="G949" s="4">
        <f>IFERROR(VLOOKUP(Table1[[#This Row],[كود العامل]],العاملين!$A:$C,3,FALSE),"")</f>
        <v>0</v>
      </c>
      <c r="H949" s="5">
        <v>126</v>
      </c>
      <c r="I949" s="6" t="str">
        <f>IFERROR(VLOOKUP(Table1[[#This Row],[كود الصنف]],المنتجات!$D:$E,2,0),"")</f>
        <v/>
      </c>
      <c r="J949" s="6" t="str">
        <f>IFERROR(VLOOKUP(H949,المنتجات!$D:$G,4,0),"")</f>
        <v/>
      </c>
      <c r="K949" s="7">
        <v>328</v>
      </c>
      <c r="L949" s="7"/>
      <c r="M949" s="8" t="e">
        <f>IF(VLOOKUP(Table1[[#This Row],[كود الصنف]],المنتجات!$D:$K,8,0)=0,"",(VLOOKUP(Table1[[#This Row],[كود الصنف]],المنتجات!$D:$K,8,0)))</f>
        <v>#N/A</v>
      </c>
      <c r="N949" s="7">
        <f>IFERROR((Table1[[#This Row],[كمية الخامات بالكيلو]]/Table1[[#This Row],[وزن القطعة]])-Table1[[#This Row],[كمية الأنتاج بالقطعة]],0)</f>
        <v>0</v>
      </c>
      <c r="O949" s="9" t="s">
        <v>1</v>
      </c>
      <c r="P949" s="26">
        <f>IFERROR(VLOOKUP(Table1[[#This Row],[كود العامل]],العاملين!$A$1:$D$100,4,0),"")</f>
        <v>0</v>
      </c>
      <c r="Q949" s="5">
        <f>IF(Table1[[#This Row],[كود العامل]]&gt;0,60,"")</f>
        <v>60</v>
      </c>
      <c r="R949" s="10"/>
      <c r="S949" s="10">
        <v>10</v>
      </c>
      <c r="T949" s="10">
        <v>10</v>
      </c>
      <c r="U949" s="10"/>
      <c r="V949" s="10">
        <f t="shared" si="14"/>
        <v>80</v>
      </c>
      <c r="W949" s="10">
        <f>IFERROR(Table1[[#This Row],[اجمالى وقت التشغيل بالدقايق]]-Table1[[#This Row],[اجمالى وقت التوقف بالدقيقة]],"0")</f>
        <v>-80</v>
      </c>
      <c r="X949" s="11">
        <f>IFERROR((Table1[[#This Row],[كمية الأنتاج بالقطعة]]*Table1[[#This Row],[الزمن المعيارى لانتاج القطعة الواحدة بالدقيقة]])/W949,0%)</f>
        <v>0</v>
      </c>
      <c r="Y949" s="12"/>
      <c r="Z949" s="4"/>
      <c r="AA949" s="13">
        <f>IFERROR(Table1[[#This Row],[كمية الأنتاج بالقطعة]]/(Table1[[#This Row],[كمية الأنتاج بالقطعة]]+Z949+Y949),"")</f>
        <v>1</v>
      </c>
      <c r="AB949" s="4"/>
      <c r="AC949" s="51"/>
    </row>
    <row r="950" spans="1:29" ht="15.75" hidden="1" customHeight="1">
      <c r="A950" s="50">
        <v>43547</v>
      </c>
      <c r="B950" s="3">
        <v>5203</v>
      </c>
      <c r="C950" s="4" t="str">
        <f>IFERROR(VLOOKUP(B950,المنتجات!$A:$B,2,0),"")</f>
        <v/>
      </c>
      <c r="D950" s="4" t="str">
        <f>IFERROR(VLOOKUP(B950,المنتجات!$A:$C,3,0),"")</f>
        <v/>
      </c>
      <c r="E950" s="5">
        <v>14</v>
      </c>
      <c r="F950" s="4">
        <f>IFERROR(VLOOKUP(E950,العاملين!$A$1:$C$80,2,0),"")</f>
        <v>0</v>
      </c>
      <c r="G950" s="4">
        <f>IFERROR(VLOOKUP(Table1[[#This Row],[كود العامل]],العاملين!$A:$C,3,FALSE),"")</f>
        <v>0</v>
      </c>
      <c r="H950" s="5">
        <v>126</v>
      </c>
      <c r="I950" s="6" t="str">
        <f>IFERROR(VLOOKUP(Table1[[#This Row],[كود الصنف]],المنتجات!$D:$E,2,0),"")</f>
        <v/>
      </c>
      <c r="J950" s="6" t="str">
        <f>IFERROR(VLOOKUP(H950,المنتجات!$D:$G,4,0),"")</f>
        <v/>
      </c>
      <c r="K950" s="7">
        <v>184</v>
      </c>
      <c r="L950" s="7"/>
      <c r="M950" s="8" t="e">
        <f>IF(VLOOKUP(Table1[[#This Row],[كود الصنف]],المنتجات!$D:$K,8,0)=0,"",(VLOOKUP(Table1[[#This Row],[كود الصنف]],المنتجات!$D:$K,8,0)))</f>
        <v>#N/A</v>
      </c>
      <c r="N950" s="7">
        <f>IFERROR((Table1[[#This Row],[كمية الخامات بالكيلو]]/Table1[[#This Row],[وزن القطعة]])-Table1[[#This Row],[كمية الأنتاج بالقطعة]],0)</f>
        <v>0</v>
      </c>
      <c r="O950" s="9" t="s">
        <v>51</v>
      </c>
      <c r="P950" s="26">
        <f>IFERROR(VLOOKUP(Table1[[#This Row],[كود العامل]],العاملين!$A$1:$D$100,4,0),"")</f>
        <v>0</v>
      </c>
      <c r="Q950" s="5">
        <f>IF(Table1[[#This Row],[كود العامل]]&gt;0,60,"")</f>
        <v>60</v>
      </c>
      <c r="R950" s="10"/>
      <c r="S950" s="10">
        <v>10</v>
      </c>
      <c r="T950" s="10">
        <v>10</v>
      </c>
      <c r="U950" s="10"/>
      <c r="V950" s="10">
        <f t="shared" si="14"/>
        <v>80</v>
      </c>
      <c r="W950" s="10">
        <f>IFERROR(Table1[[#This Row],[اجمالى وقت التشغيل بالدقايق]]-Table1[[#This Row],[اجمالى وقت التوقف بالدقيقة]],"0")</f>
        <v>-80</v>
      </c>
      <c r="X950" s="11">
        <f>IFERROR((Table1[[#This Row],[كمية الأنتاج بالقطعة]]*Table1[[#This Row],[الزمن المعيارى لانتاج القطعة الواحدة بالدقيقة]])/W950,0%)</f>
        <v>0</v>
      </c>
      <c r="Y950" s="12"/>
      <c r="Z950" s="4"/>
      <c r="AA950" s="13">
        <f>IFERROR(Table1[[#This Row],[كمية الأنتاج بالقطعة]]/(Table1[[#This Row],[كمية الأنتاج بالقطعة]]+Z950+Y950),"")</f>
        <v>1</v>
      </c>
      <c r="AB950" s="4"/>
      <c r="AC950" s="51"/>
    </row>
    <row r="951" spans="1:29" ht="15.75" hidden="1" customHeight="1">
      <c r="A951" s="50">
        <v>43547</v>
      </c>
      <c r="B951" s="3">
        <v>5203</v>
      </c>
      <c r="C951" s="4" t="str">
        <f>IFERROR(VLOOKUP(B951,المنتجات!$A:$B,2,0),"")</f>
        <v/>
      </c>
      <c r="D951" s="4" t="str">
        <f>IFERROR(VLOOKUP(B951,المنتجات!$A:$C,3,0),"")</f>
        <v/>
      </c>
      <c r="E951" s="5">
        <v>10</v>
      </c>
      <c r="F951" s="4">
        <f>IFERROR(VLOOKUP(E951,العاملين!$A$1:$C$80,2,0),"")</f>
        <v>0</v>
      </c>
      <c r="G951" s="4">
        <f>IFERROR(VLOOKUP(Table1[[#This Row],[كود العامل]],العاملين!$A:$C,3,FALSE),"")</f>
        <v>0</v>
      </c>
      <c r="H951" s="5">
        <v>126</v>
      </c>
      <c r="I951" s="6" t="str">
        <f>IFERROR(VLOOKUP(Table1[[#This Row],[كود الصنف]],المنتجات!$D:$E,2,0),"")</f>
        <v/>
      </c>
      <c r="J951" s="6" t="str">
        <f>IFERROR(VLOOKUP(H951,المنتجات!$D:$G,4,0),"")</f>
        <v/>
      </c>
      <c r="K951" s="7">
        <v>184</v>
      </c>
      <c r="L951" s="7"/>
      <c r="M951" s="8" t="e">
        <f>IF(VLOOKUP(Table1[[#This Row],[كود الصنف]],المنتجات!$D:$K,8,0)=0,"",(VLOOKUP(Table1[[#This Row],[كود الصنف]],المنتجات!$D:$K,8,0)))</f>
        <v>#N/A</v>
      </c>
      <c r="N951" s="7">
        <f>IFERROR((Table1[[#This Row],[كمية الخامات بالكيلو]]/Table1[[#This Row],[وزن القطعة]])-Table1[[#This Row],[كمية الأنتاج بالقطعة]],0)</f>
        <v>0</v>
      </c>
      <c r="O951" s="9" t="s">
        <v>51</v>
      </c>
      <c r="P951" s="26">
        <f>IFERROR(VLOOKUP(Table1[[#This Row],[كود العامل]],العاملين!$A$1:$D$100,4,0),"")</f>
        <v>0</v>
      </c>
      <c r="Q951" s="5">
        <f>IF(Table1[[#This Row],[كود العامل]]&gt;0,60,"")</f>
        <v>60</v>
      </c>
      <c r="R951" s="10"/>
      <c r="S951" s="10">
        <v>10</v>
      </c>
      <c r="T951" s="10">
        <v>10</v>
      </c>
      <c r="U951" s="10"/>
      <c r="V951" s="10">
        <f t="shared" si="14"/>
        <v>80</v>
      </c>
      <c r="W951" s="10">
        <f>IFERROR(Table1[[#This Row],[اجمالى وقت التشغيل بالدقايق]]-Table1[[#This Row],[اجمالى وقت التوقف بالدقيقة]],"0")</f>
        <v>-80</v>
      </c>
      <c r="X951" s="11">
        <f>IFERROR((Table1[[#This Row],[كمية الأنتاج بالقطعة]]*Table1[[#This Row],[الزمن المعيارى لانتاج القطعة الواحدة بالدقيقة]])/W951,0%)</f>
        <v>0</v>
      </c>
      <c r="Y951" s="12"/>
      <c r="Z951" s="4"/>
      <c r="AA951" s="13">
        <f>IFERROR(Table1[[#This Row],[كمية الأنتاج بالقطعة]]/(Table1[[#This Row],[كمية الأنتاج بالقطعة]]+Z951+Y951),"")</f>
        <v>1</v>
      </c>
      <c r="AB951" s="4"/>
      <c r="AC951" s="51"/>
    </row>
    <row r="952" spans="1:29" ht="15.75" hidden="1" customHeight="1">
      <c r="A952" s="50">
        <v>43547</v>
      </c>
      <c r="B952" s="3">
        <v>5210</v>
      </c>
      <c r="C952" s="4" t="str">
        <f>IFERROR(VLOOKUP(B952,المنتجات!$A:$B,2,0),"")</f>
        <v/>
      </c>
      <c r="D952" s="4" t="str">
        <f>IFERROR(VLOOKUP(B952,المنتجات!$A:$C,3,0),"")</f>
        <v/>
      </c>
      <c r="E952" s="5">
        <v>13</v>
      </c>
      <c r="F952" s="4">
        <f>IFERROR(VLOOKUP(E952,العاملين!$A$1:$C$80,2,0),"")</f>
        <v>0</v>
      </c>
      <c r="G952" s="4">
        <f>IFERROR(VLOOKUP(Table1[[#This Row],[كود العامل]],العاملين!$A:$C,3,FALSE),"")</f>
        <v>0</v>
      </c>
      <c r="H952" s="5">
        <v>15</v>
      </c>
      <c r="I952" s="6" t="str">
        <f>IFERROR(VLOOKUP(Table1[[#This Row],[كود الصنف]],المنتجات!$D:$E,2,0),"")</f>
        <v/>
      </c>
      <c r="J952" s="6" t="str">
        <f>IFERROR(VLOOKUP(H952,المنتجات!$D:$G,4,0),"")</f>
        <v/>
      </c>
      <c r="K952" s="7">
        <v>172</v>
      </c>
      <c r="L952" s="7"/>
      <c r="M952" s="8" t="e">
        <f>IF(VLOOKUP(Table1[[#This Row],[كود الصنف]],المنتجات!$D:$K,8,0)=0,"",(VLOOKUP(Table1[[#This Row],[كود الصنف]],المنتجات!$D:$K,8,0)))</f>
        <v>#N/A</v>
      </c>
      <c r="N952" s="7">
        <f>IFERROR((Table1[[#This Row],[كمية الخامات بالكيلو]]/Table1[[#This Row],[وزن القطعة]])-Table1[[#This Row],[كمية الأنتاج بالقطعة]],0)</f>
        <v>0</v>
      </c>
      <c r="O952" s="9" t="s">
        <v>1</v>
      </c>
      <c r="P952" s="26">
        <f>IFERROR(VLOOKUP(Table1[[#This Row],[كود العامل]],العاملين!$A$1:$D$100,4,0),"")</f>
        <v>0</v>
      </c>
      <c r="Q952" s="5">
        <f>IF(Table1[[#This Row],[كود العامل]]&gt;0,60,"")</f>
        <v>60</v>
      </c>
      <c r="R952" s="10"/>
      <c r="S952" s="10">
        <v>10</v>
      </c>
      <c r="T952" s="10">
        <v>10</v>
      </c>
      <c r="U952" s="10"/>
      <c r="V952" s="10">
        <f t="shared" si="14"/>
        <v>80</v>
      </c>
      <c r="W952" s="10">
        <f>IFERROR(Table1[[#This Row],[اجمالى وقت التشغيل بالدقايق]]-Table1[[#This Row],[اجمالى وقت التوقف بالدقيقة]],"0")</f>
        <v>-80</v>
      </c>
      <c r="X952" s="11">
        <f>IFERROR((Table1[[#This Row],[كمية الأنتاج بالقطعة]]*Table1[[#This Row],[الزمن المعيارى لانتاج القطعة الواحدة بالدقيقة]])/W952,0%)</f>
        <v>0</v>
      </c>
      <c r="Y952" s="12"/>
      <c r="Z952" s="4"/>
      <c r="AA952" s="13">
        <f>IFERROR(Table1[[#This Row],[كمية الأنتاج بالقطعة]]/(Table1[[#This Row],[كمية الأنتاج بالقطعة]]+Z952+Y952),"")</f>
        <v>1</v>
      </c>
      <c r="AB952" s="4"/>
      <c r="AC952" s="51"/>
    </row>
    <row r="953" spans="1:29" ht="15.75" hidden="1" customHeight="1">
      <c r="A953" s="50">
        <v>43547</v>
      </c>
      <c r="B953" s="3">
        <v>5210</v>
      </c>
      <c r="C953" s="4" t="str">
        <f>IFERROR(VLOOKUP(B953,المنتجات!$A:$B,2,0),"")</f>
        <v/>
      </c>
      <c r="D953" s="4" t="str">
        <f>IFERROR(VLOOKUP(B953,المنتجات!$A:$C,3,0),"")</f>
        <v/>
      </c>
      <c r="E953" s="5">
        <v>16</v>
      </c>
      <c r="F953" s="4">
        <f>IFERROR(VLOOKUP(E953,العاملين!$A$1:$C$80,2,0),"")</f>
        <v>0</v>
      </c>
      <c r="G953" s="4">
        <f>IFERROR(VLOOKUP(Table1[[#This Row],[كود العامل]],العاملين!$A:$C,3,FALSE),"")</f>
        <v>0</v>
      </c>
      <c r="H953" s="5">
        <v>15</v>
      </c>
      <c r="I953" s="6" t="str">
        <f>IFERROR(VLOOKUP(Table1[[#This Row],[كود الصنف]],المنتجات!$D:$E,2,0),"")</f>
        <v/>
      </c>
      <c r="J953" s="6" t="str">
        <f>IFERROR(VLOOKUP(H953,المنتجات!$D:$G,4,0),"")</f>
        <v/>
      </c>
      <c r="K953" s="7">
        <v>172</v>
      </c>
      <c r="L953" s="7"/>
      <c r="M953" s="8" t="e">
        <f>IF(VLOOKUP(Table1[[#This Row],[كود الصنف]],المنتجات!$D:$K,8,0)=0,"",(VLOOKUP(Table1[[#This Row],[كود الصنف]],المنتجات!$D:$K,8,0)))</f>
        <v>#N/A</v>
      </c>
      <c r="N953" s="7">
        <f>IFERROR((Table1[[#This Row],[كمية الخامات بالكيلو]]/Table1[[#This Row],[وزن القطعة]])-Table1[[#This Row],[كمية الأنتاج بالقطعة]],0)</f>
        <v>0</v>
      </c>
      <c r="O953" s="9" t="s">
        <v>1</v>
      </c>
      <c r="P953" s="26">
        <f>IFERROR(VLOOKUP(Table1[[#This Row],[كود العامل]],العاملين!$A$1:$D$100,4,0),"")</f>
        <v>0</v>
      </c>
      <c r="Q953" s="5">
        <f>IF(Table1[[#This Row],[كود العامل]]&gt;0,60,"")</f>
        <v>60</v>
      </c>
      <c r="R953" s="10"/>
      <c r="S953" s="10">
        <v>10</v>
      </c>
      <c r="T953" s="10">
        <v>10</v>
      </c>
      <c r="U953" s="10"/>
      <c r="V953" s="10">
        <f t="shared" si="14"/>
        <v>80</v>
      </c>
      <c r="W953" s="10">
        <f>IFERROR(Table1[[#This Row],[اجمالى وقت التشغيل بالدقايق]]-Table1[[#This Row],[اجمالى وقت التوقف بالدقيقة]],"0")</f>
        <v>-80</v>
      </c>
      <c r="X953" s="11">
        <f>IFERROR((Table1[[#This Row],[كمية الأنتاج بالقطعة]]*Table1[[#This Row],[الزمن المعيارى لانتاج القطعة الواحدة بالدقيقة]])/W953,0%)</f>
        <v>0</v>
      </c>
      <c r="Y953" s="12"/>
      <c r="Z953" s="4"/>
      <c r="AA953" s="13">
        <f>IFERROR(Table1[[#This Row],[كمية الأنتاج بالقطعة]]/(Table1[[#This Row],[كمية الأنتاج بالقطعة]]+Z953+Y953),"")</f>
        <v>1</v>
      </c>
      <c r="AB953" s="4"/>
      <c r="AC953" s="51"/>
    </row>
    <row r="954" spans="1:29" ht="15.75" hidden="1" customHeight="1">
      <c r="A954" s="50">
        <v>43547</v>
      </c>
      <c r="B954" s="3">
        <v>5210</v>
      </c>
      <c r="C954" s="4" t="str">
        <f>IFERROR(VLOOKUP(B954,المنتجات!$A:$B,2,0),"")</f>
        <v/>
      </c>
      <c r="D954" s="4" t="str">
        <f>IFERROR(VLOOKUP(B954,المنتجات!$A:$C,3,0),"")</f>
        <v/>
      </c>
      <c r="E954" s="5">
        <v>11</v>
      </c>
      <c r="F954" s="4">
        <f>IFERROR(VLOOKUP(E954,العاملين!$A$1:$C$80,2,0),"")</f>
        <v>0</v>
      </c>
      <c r="G954" s="4">
        <f>IFERROR(VLOOKUP(Table1[[#This Row],[كود العامل]],العاملين!$A:$C,3,FALSE),"")</f>
        <v>0</v>
      </c>
      <c r="H954" s="5">
        <v>15</v>
      </c>
      <c r="I954" s="6" t="str">
        <f>IFERROR(VLOOKUP(Table1[[#This Row],[كود الصنف]],المنتجات!$D:$E,2,0),"")</f>
        <v/>
      </c>
      <c r="J954" s="6" t="str">
        <f>IFERROR(VLOOKUP(H954,المنتجات!$D:$G,4,0),"")</f>
        <v/>
      </c>
      <c r="K954" s="7">
        <v>111</v>
      </c>
      <c r="L954" s="7"/>
      <c r="M954" s="8" t="e">
        <f>IF(VLOOKUP(Table1[[#This Row],[كود الصنف]],المنتجات!$D:$K,8,0)=0,"",(VLOOKUP(Table1[[#This Row],[كود الصنف]],المنتجات!$D:$K,8,0)))</f>
        <v>#N/A</v>
      </c>
      <c r="N954" s="7">
        <f>IFERROR((Table1[[#This Row],[كمية الخامات بالكيلو]]/Table1[[#This Row],[وزن القطعة]])-Table1[[#This Row],[كمية الأنتاج بالقطعة]],0)</f>
        <v>0</v>
      </c>
      <c r="O954" s="9" t="s">
        <v>51</v>
      </c>
      <c r="P954" s="26">
        <f>IFERROR(VLOOKUP(Table1[[#This Row],[كود العامل]],العاملين!$A$1:$D$100,4,0),"")</f>
        <v>0</v>
      </c>
      <c r="Q954" s="5">
        <f>IF(Table1[[#This Row],[كود العامل]]&gt;0,60,"")</f>
        <v>60</v>
      </c>
      <c r="R954" s="10"/>
      <c r="S954" s="10">
        <v>10</v>
      </c>
      <c r="T954" s="10">
        <v>10</v>
      </c>
      <c r="U954" s="10"/>
      <c r="V954" s="10">
        <f t="shared" si="14"/>
        <v>80</v>
      </c>
      <c r="W954" s="10">
        <f>IFERROR(Table1[[#This Row],[اجمالى وقت التشغيل بالدقايق]]-Table1[[#This Row],[اجمالى وقت التوقف بالدقيقة]],"0")</f>
        <v>-80</v>
      </c>
      <c r="X954" s="11">
        <f>IFERROR((Table1[[#This Row],[كمية الأنتاج بالقطعة]]*Table1[[#This Row],[الزمن المعيارى لانتاج القطعة الواحدة بالدقيقة]])/W954,0%)</f>
        <v>0</v>
      </c>
      <c r="Y954" s="12"/>
      <c r="Z954" s="4"/>
      <c r="AA954" s="13">
        <f>IFERROR(Table1[[#This Row],[كمية الأنتاج بالقطعة]]/(Table1[[#This Row],[كمية الأنتاج بالقطعة]]+Z954+Y954),"")</f>
        <v>1</v>
      </c>
      <c r="AB954" s="4"/>
      <c r="AC954" s="51"/>
    </row>
    <row r="955" spans="1:29" ht="15.75" hidden="1" customHeight="1">
      <c r="A955" s="50">
        <v>43547</v>
      </c>
      <c r="B955" s="3">
        <v>5210</v>
      </c>
      <c r="C955" s="4" t="str">
        <f>IFERROR(VLOOKUP(B955,المنتجات!$A:$B,2,0),"")</f>
        <v/>
      </c>
      <c r="D955" s="4" t="str">
        <f>IFERROR(VLOOKUP(B955,المنتجات!$A:$C,3,0),"")</f>
        <v/>
      </c>
      <c r="E955" s="5">
        <v>15</v>
      </c>
      <c r="F955" s="4">
        <f>IFERROR(VLOOKUP(E955,العاملين!$A$1:$C$80,2,0),"")</f>
        <v>0</v>
      </c>
      <c r="G955" s="4">
        <f>IFERROR(VLOOKUP(Table1[[#This Row],[كود العامل]],العاملين!$A:$C,3,FALSE),"")</f>
        <v>0</v>
      </c>
      <c r="H955" s="5">
        <v>15</v>
      </c>
      <c r="I955" s="6" t="str">
        <f>IFERROR(VLOOKUP(Table1[[#This Row],[كود الصنف]],المنتجات!$D:$E,2,0),"")</f>
        <v/>
      </c>
      <c r="J955" s="6" t="str">
        <f>IFERROR(VLOOKUP(H955,المنتجات!$D:$G,4,0),"")</f>
        <v/>
      </c>
      <c r="K955" s="7">
        <v>111</v>
      </c>
      <c r="L955" s="7"/>
      <c r="M955" s="8" t="e">
        <f>IF(VLOOKUP(Table1[[#This Row],[كود الصنف]],المنتجات!$D:$K,8,0)=0,"",(VLOOKUP(Table1[[#This Row],[كود الصنف]],المنتجات!$D:$K,8,0)))</f>
        <v>#N/A</v>
      </c>
      <c r="N955" s="7">
        <f>IFERROR((Table1[[#This Row],[كمية الخامات بالكيلو]]/Table1[[#This Row],[وزن القطعة]])-Table1[[#This Row],[كمية الأنتاج بالقطعة]],0)</f>
        <v>0</v>
      </c>
      <c r="O955" s="9" t="s">
        <v>51</v>
      </c>
      <c r="P955" s="26">
        <f>IFERROR(VLOOKUP(Table1[[#This Row],[كود العامل]],العاملين!$A$1:$D$100,4,0),"")</f>
        <v>0</v>
      </c>
      <c r="Q955" s="5">
        <f>IF(Table1[[#This Row],[كود العامل]]&gt;0,60,"")</f>
        <v>60</v>
      </c>
      <c r="R955" s="10"/>
      <c r="S955" s="10">
        <v>10</v>
      </c>
      <c r="T955" s="10">
        <v>10</v>
      </c>
      <c r="U955" s="10"/>
      <c r="V955" s="10">
        <f t="shared" si="14"/>
        <v>80</v>
      </c>
      <c r="W955" s="10">
        <f>IFERROR(Table1[[#This Row],[اجمالى وقت التشغيل بالدقايق]]-Table1[[#This Row],[اجمالى وقت التوقف بالدقيقة]],"0")</f>
        <v>-80</v>
      </c>
      <c r="X955" s="11">
        <f>IFERROR((Table1[[#This Row],[كمية الأنتاج بالقطعة]]*Table1[[#This Row],[الزمن المعيارى لانتاج القطعة الواحدة بالدقيقة]])/W955,0%)</f>
        <v>0</v>
      </c>
      <c r="Y955" s="12"/>
      <c r="Z955" s="4"/>
      <c r="AA955" s="13">
        <f>IFERROR(Table1[[#This Row],[كمية الأنتاج بالقطعة]]/(Table1[[#This Row],[كمية الأنتاج بالقطعة]]+Z955+Y955),"")</f>
        <v>1</v>
      </c>
      <c r="AB955" s="4"/>
      <c r="AC955" s="51"/>
    </row>
    <row r="956" spans="1:29" ht="15.75" hidden="1" customHeight="1">
      <c r="A956" s="50">
        <v>43547</v>
      </c>
      <c r="B956" s="3">
        <v>5211</v>
      </c>
      <c r="C956" s="4" t="str">
        <f>IFERROR(VLOOKUP(B956,المنتجات!$A:$B,2,0),"")</f>
        <v/>
      </c>
      <c r="D956" s="4" t="str">
        <f>IFERROR(VLOOKUP(B956,المنتجات!$A:$C,3,0),"")</f>
        <v/>
      </c>
      <c r="E956" s="5">
        <v>16</v>
      </c>
      <c r="F956" s="4">
        <f>IFERROR(VLOOKUP(E956,العاملين!$A$1:$C$80,2,0),"")</f>
        <v>0</v>
      </c>
      <c r="G956" s="4">
        <f>IFERROR(VLOOKUP(Table1[[#This Row],[كود العامل]],العاملين!$A:$C,3,FALSE),"")</f>
        <v>0</v>
      </c>
      <c r="H956" s="5">
        <v>13</v>
      </c>
      <c r="I956" s="6" t="str">
        <f>IFERROR(VLOOKUP(Table1[[#This Row],[كود الصنف]],المنتجات!$D:$E,2,0),"")</f>
        <v/>
      </c>
      <c r="J956" s="6" t="str">
        <f>IFERROR(VLOOKUP(H956,المنتجات!$D:$G,4,0),"")</f>
        <v/>
      </c>
      <c r="K956" s="7">
        <v>172</v>
      </c>
      <c r="L956" s="7"/>
      <c r="M956" s="8" t="e">
        <f>IF(VLOOKUP(Table1[[#This Row],[كود الصنف]],المنتجات!$D:$K,8,0)=0,"",(VLOOKUP(Table1[[#This Row],[كود الصنف]],المنتجات!$D:$K,8,0)))</f>
        <v>#N/A</v>
      </c>
      <c r="N956" s="7">
        <f>IFERROR((Table1[[#This Row],[كمية الخامات بالكيلو]]/Table1[[#This Row],[وزن القطعة]])-Table1[[#This Row],[كمية الأنتاج بالقطعة]],0)</f>
        <v>0</v>
      </c>
      <c r="O956" s="9" t="s">
        <v>1</v>
      </c>
      <c r="P956" s="26">
        <f>IFERROR(VLOOKUP(Table1[[#This Row],[كود العامل]],العاملين!$A$1:$D$100,4,0),"")</f>
        <v>0</v>
      </c>
      <c r="Q956" s="5">
        <f>IF(Table1[[#This Row],[كود العامل]]&gt;0,60,"")</f>
        <v>60</v>
      </c>
      <c r="R956" s="10"/>
      <c r="S956" s="10"/>
      <c r="T956" s="10"/>
      <c r="U956" s="10"/>
      <c r="V956" s="10">
        <f t="shared" si="14"/>
        <v>60</v>
      </c>
      <c r="W956" s="10">
        <f>IFERROR(Table1[[#This Row],[اجمالى وقت التشغيل بالدقايق]]-Table1[[#This Row],[اجمالى وقت التوقف بالدقيقة]],"0")</f>
        <v>-60</v>
      </c>
      <c r="X956" s="11">
        <f>IFERROR((Table1[[#This Row],[كمية الأنتاج بالقطعة]]*Table1[[#This Row],[الزمن المعيارى لانتاج القطعة الواحدة بالدقيقة]])/W956,0%)</f>
        <v>0</v>
      </c>
      <c r="Y956" s="12"/>
      <c r="Z956" s="4"/>
      <c r="AA956" s="13">
        <f>IFERROR(Table1[[#This Row],[كمية الأنتاج بالقطعة]]/(Table1[[#This Row],[كمية الأنتاج بالقطعة]]+Z956+Y956),"")</f>
        <v>1</v>
      </c>
      <c r="AB956" s="4"/>
      <c r="AC956" s="51"/>
    </row>
    <row r="957" spans="1:29" ht="15.75" hidden="1" customHeight="1">
      <c r="A957" s="50">
        <v>43547</v>
      </c>
      <c r="B957" s="3">
        <v>5211</v>
      </c>
      <c r="C957" s="4" t="str">
        <f>IFERROR(VLOOKUP(B957,المنتجات!$A:$B,2,0),"")</f>
        <v/>
      </c>
      <c r="D957" s="4" t="str">
        <f>IFERROR(VLOOKUP(B957,المنتجات!$A:$C,3,0),"")</f>
        <v/>
      </c>
      <c r="E957" s="5">
        <v>17</v>
      </c>
      <c r="F957" s="4">
        <f>IFERROR(VLOOKUP(Table1[[#This Row],[كود العامل]],العاملين!A:C,2,0),"")</f>
        <v>0</v>
      </c>
      <c r="G957" s="16">
        <f>IFERROR(VLOOKUP(Table1[[#This Row],[كود العامل]],العاملين!$A$1:$C$100,3,FALSE),"")</f>
        <v>0</v>
      </c>
      <c r="H957" s="5">
        <v>13</v>
      </c>
      <c r="I957" s="6" t="str">
        <f>IFERROR(VLOOKUP(Table1[[#This Row],[كود الصنف]],المنتجات!$D:$E,2,0),"")</f>
        <v/>
      </c>
      <c r="J957" s="6" t="str">
        <f>IFERROR(VLOOKUP(H957,المنتجات!$D:$G,4,0),"")</f>
        <v/>
      </c>
      <c r="K957" s="7">
        <v>172</v>
      </c>
      <c r="L957" s="7"/>
      <c r="M957" s="8" t="e">
        <f>IF(VLOOKUP(Table1[[#This Row],[كود الصنف]],المنتجات!$D:$K,8,0)=0,"",(VLOOKUP(Table1[[#This Row],[كود الصنف]],المنتجات!$D:$K,8,0)))</f>
        <v>#N/A</v>
      </c>
      <c r="N957" s="7">
        <f>IFERROR((Table1[[#This Row],[كمية الخامات بالكيلو]]/Table1[[#This Row],[وزن القطعة]])-Table1[[#This Row],[كمية الأنتاج بالقطعة]],0)</f>
        <v>0</v>
      </c>
      <c r="O957" s="9" t="s">
        <v>1</v>
      </c>
      <c r="P957" s="26">
        <f>IFERROR(VLOOKUP(Table1[[#This Row],[كود العامل]],العاملين!$A$1:$D$100,4,0),"")</f>
        <v>0</v>
      </c>
      <c r="Q957" s="5">
        <f>IF(Table1[[#This Row],[كود العامل]]&gt;0,60,"")</f>
        <v>60</v>
      </c>
      <c r="R957" s="10"/>
      <c r="S957" s="10"/>
      <c r="T957" s="10"/>
      <c r="U957" s="10"/>
      <c r="V957" s="10">
        <f t="shared" si="14"/>
        <v>60</v>
      </c>
      <c r="W957" s="10">
        <f>IFERROR(Table1[[#This Row],[اجمالى وقت التشغيل بالدقايق]]-Table1[[#This Row],[اجمالى وقت التوقف بالدقيقة]],"0")</f>
        <v>-60</v>
      </c>
      <c r="X957" s="11">
        <f>IFERROR((Table1[[#This Row],[كمية الأنتاج بالقطعة]]*Table1[[#This Row],[الزمن المعيارى لانتاج القطعة الواحدة بالدقيقة]])/W957,0%)</f>
        <v>0</v>
      </c>
      <c r="Y957" s="12"/>
      <c r="Z957" s="4"/>
      <c r="AA957" s="13">
        <f>IFERROR(Table1[[#This Row],[كمية الأنتاج بالقطعة]]/(Table1[[#This Row],[كمية الأنتاج بالقطعة]]+Z957+Y957),"")</f>
        <v>1</v>
      </c>
      <c r="AB957" s="4"/>
      <c r="AC957" s="51"/>
    </row>
    <row r="958" spans="1:29" ht="15.75" hidden="1" customHeight="1">
      <c r="A958" s="50">
        <v>43547</v>
      </c>
      <c r="B958" s="3">
        <v>5211</v>
      </c>
      <c r="C958" s="4" t="str">
        <f>IFERROR(VLOOKUP(B958,المنتجات!$A:$B,2,0),"")</f>
        <v/>
      </c>
      <c r="D958" s="4" t="str">
        <f>IFERROR(VLOOKUP(B958,المنتجات!$A:$C,3,0),"")</f>
        <v/>
      </c>
      <c r="E958" s="5">
        <v>13</v>
      </c>
      <c r="F958" s="4">
        <f>IFERROR(VLOOKUP(E958,العاملين!$A$1:$C$80,2,0),"")</f>
        <v>0</v>
      </c>
      <c r="G958" s="4">
        <f>IFERROR(VLOOKUP(Table1[[#This Row],[كود العامل]],العاملين!$A:$C,3,FALSE),"")</f>
        <v>0</v>
      </c>
      <c r="H958" s="5">
        <v>13</v>
      </c>
      <c r="I958" s="6" t="str">
        <f>IFERROR(VLOOKUP(Table1[[#This Row],[كود الصنف]],المنتجات!$D:$E,2,0),"")</f>
        <v/>
      </c>
      <c r="J958" s="6" t="str">
        <f>IFERROR(VLOOKUP(H958,المنتجات!$D:$G,4,0),"")</f>
        <v/>
      </c>
      <c r="K958" s="7">
        <v>172</v>
      </c>
      <c r="L958" s="7"/>
      <c r="M958" s="8" t="e">
        <f>IF(VLOOKUP(Table1[[#This Row],[كود الصنف]],المنتجات!$D:$K,8,0)=0,"",(VLOOKUP(Table1[[#This Row],[كود الصنف]],المنتجات!$D:$K,8,0)))</f>
        <v>#N/A</v>
      </c>
      <c r="N958" s="7">
        <f>IFERROR((Table1[[#This Row],[كمية الخامات بالكيلو]]/Table1[[#This Row],[وزن القطعة]])-Table1[[#This Row],[كمية الأنتاج بالقطعة]],0)</f>
        <v>0</v>
      </c>
      <c r="O958" s="9" t="s">
        <v>1</v>
      </c>
      <c r="P958" s="26">
        <f>IFERROR(VLOOKUP(Table1[[#This Row],[كود العامل]],العاملين!$A$1:$D$100,4,0),"")</f>
        <v>0</v>
      </c>
      <c r="Q958" s="5">
        <f>IF(Table1[[#This Row],[كود العامل]]&gt;0,60,"")</f>
        <v>60</v>
      </c>
      <c r="R958" s="10"/>
      <c r="S958" s="10"/>
      <c r="T958" s="10"/>
      <c r="U958" s="10"/>
      <c r="V958" s="10">
        <f t="shared" si="14"/>
        <v>60</v>
      </c>
      <c r="W958" s="10">
        <f>IFERROR(Table1[[#This Row],[اجمالى وقت التشغيل بالدقايق]]-Table1[[#This Row],[اجمالى وقت التوقف بالدقيقة]],"0")</f>
        <v>-60</v>
      </c>
      <c r="X958" s="11">
        <f>IFERROR((Table1[[#This Row],[كمية الأنتاج بالقطعة]]*Table1[[#This Row],[الزمن المعيارى لانتاج القطعة الواحدة بالدقيقة]])/W958,0%)</f>
        <v>0</v>
      </c>
      <c r="Y958" s="12"/>
      <c r="Z958" s="4"/>
      <c r="AA958" s="13">
        <f>IFERROR(Table1[[#This Row],[كمية الأنتاج بالقطعة]]/(Table1[[#This Row],[كمية الأنتاج بالقطعة]]+Z958+Y958),"")</f>
        <v>1</v>
      </c>
      <c r="AB958" s="4"/>
      <c r="AC958" s="51"/>
    </row>
    <row r="959" spans="1:29" ht="15.75" hidden="1" customHeight="1">
      <c r="A959" s="50">
        <v>43547</v>
      </c>
      <c r="B959" s="3">
        <v>5211</v>
      </c>
      <c r="C959" s="4" t="str">
        <f>IFERROR(VLOOKUP(B959,المنتجات!$A:$B,2,0),"")</f>
        <v/>
      </c>
      <c r="D959" s="4" t="str">
        <f>IFERROR(VLOOKUP(B959,المنتجات!$A:$C,3,0),"")</f>
        <v/>
      </c>
      <c r="E959" s="5">
        <v>11</v>
      </c>
      <c r="F959" s="4">
        <f>IFERROR(VLOOKUP(E959,العاملين!$A$1:$C$80,2,0),"")</f>
        <v>0</v>
      </c>
      <c r="G959" s="4">
        <f>IFERROR(VLOOKUP(Table1[[#This Row],[كود العامل]],العاملين!$A:$C,3,FALSE),"")</f>
        <v>0</v>
      </c>
      <c r="H959" s="5">
        <v>13</v>
      </c>
      <c r="I959" s="6" t="str">
        <f>IFERROR(VLOOKUP(Table1[[#This Row],[كود الصنف]],المنتجات!$D:$E,2,0),"")</f>
        <v/>
      </c>
      <c r="J959" s="6" t="str">
        <f>IFERROR(VLOOKUP(H959,المنتجات!$D:$G,4,0),"")</f>
        <v/>
      </c>
      <c r="K959" s="7">
        <v>103</v>
      </c>
      <c r="L959" s="7"/>
      <c r="M959" s="8" t="e">
        <f>IF(VLOOKUP(Table1[[#This Row],[كود الصنف]],المنتجات!$D:$K,8,0)=0,"",(VLOOKUP(Table1[[#This Row],[كود الصنف]],المنتجات!$D:$K,8,0)))</f>
        <v>#N/A</v>
      </c>
      <c r="N959" s="7">
        <f>IFERROR((Table1[[#This Row],[كمية الخامات بالكيلو]]/Table1[[#This Row],[وزن القطعة]])-Table1[[#This Row],[كمية الأنتاج بالقطعة]],0)</f>
        <v>0</v>
      </c>
      <c r="O959" s="9" t="s">
        <v>51</v>
      </c>
      <c r="P959" s="26">
        <f>IFERROR(VLOOKUP(Table1[[#This Row],[كود العامل]],العاملين!$A$1:$D$100,4,0),"")</f>
        <v>0</v>
      </c>
      <c r="Q959" s="5">
        <f>IF(Table1[[#This Row],[كود العامل]]&gt;0,60,"")</f>
        <v>60</v>
      </c>
      <c r="R959" s="10"/>
      <c r="S959" s="10">
        <v>10</v>
      </c>
      <c r="T959" s="10">
        <v>10</v>
      </c>
      <c r="U959" s="10"/>
      <c r="V959" s="10">
        <f t="shared" si="14"/>
        <v>80</v>
      </c>
      <c r="W959" s="10">
        <f>IFERROR(Table1[[#This Row],[اجمالى وقت التشغيل بالدقايق]]-Table1[[#This Row],[اجمالى وقت التوقف بالدقيقة]],"0")</f>
        <v>-80</v>
      </c>
      <c r="X959" s="11">
        <f>IFERROR((Table1[[#This Row],[كمية الأنتاج بالقطعة]]*Table1[[#This Row],[الزمن المعيارى لانتاج القطعة الواحدة بالدقيقة]])/W959,0%)</f>
        <v>0</v>
      </c>
      <c r="Y959" s="12"/>
      <c r="Z959" s="4"/>
      <c r="AA959" s="13">
        <f>IFERROR(Table1[[#This Row],[كمية الأنتاج بالقطعة]]/(Table1[[#This Row],[كمية الأنتاج بالقطعة]]+Z959+Y959),"")</f>
        <v>1</v>
      </c>
      <c r="AB959" s="4"/>
      <c r="AC959" s="51"/>
    </row>
    <row r="960" spans="1:29" ht="15.75" hidden="1" customHeight="1">
      <c r="A960" s="50">
        <v>43547</v>
      </c>
      <c r="B960" s="3">
        <v>5211</v>
      </c>
      <c r="C960" s="4" t="str">
        <f>IFERROR(VLOOKUP(B960,المنتجات!$A:$B,2,0),"")</f>
        <v/>
      </c>
      <c r="D960" s="4" t="str">
        <f>IFERROR(VLOOKUP(B960,المنتجات!$A:$C,3,0),"")</f>
        <v/>
      </c>
      <c r="E960" s="5">
        <v>15</v>
      </c>
      <c r="F960" s="4">
        <f>IFERROR(VLOOKUP(E960,العاملين!$A$1:$C$80,2,0),"")</f>
        <v>0</v>
      </c>
      <c r="G960" s="4">
        <f>IFERROR(VLOOKUP(Table1[[#This Row],[كود العامل]],العاملين!$A:$C,3,FALSE),"")</f>
        <v>0</v>
      </c>
      <c r="H960" s="5">
        <v>13</v>
      </c>
      <c r="I960" s="6" t="str">
        <f>IFERROR(VLOOKUP(Table1[[#This Row],[كود الصنف]],المنتجات!$D:$E,2,0),"")</f>
        <v/>
      </c>
      <c r="J960" s="6" t="str">
        <f>IFERROR(VLOOKUP(H960,المنتجات!$D:$G,4,0),"")</f>
        <v/>
      </c>
      <c r="K960" s="7">
        <v>103</v>
      </c>
      <c r="L960" s="7"/>
      <c r="M960" s="8" t="e">
        <f>IF(VLOOKUP(Table1[[#This Row],[كود الصنف]],المنتجات!$D:$K,8,0)=0,"",(VLOOKUP(Table1[[#This Row],[كود الصنف]],المنتجات!$D:$K,8,0)))</f>
        <v>#N/A</v>
      </c>
      <c r="N960" s="7">
        <f>IFERROR((Table1[[#This Row],[كمية الخامات بالكيلو]]/Table1[[#This Row],[وزن القطعة]])-Table1[[#This Row],[كمية الأنتاج بالقطعة]],0)</f>
        <v>0</v>
      </c>
      <c r="O960" s="9" t="s">
        <v>51</v>
      </c>
      <c r="P960" s="26">
        <f>IFERROR(VLOOKUP(Table1[[#This Row],[كود العامل]],العاملين!$A$1:$D$100,4,0),"")</f>
        <v>0</v>
      </c>
      <c r="Q960" s="5">
        <f>IF(Table1[[#This Row],[كود العامل]]&gt;0,60,"")</f>
        <v>60</v>
      </c>
      <c r="R960" s="10"/>
      <c r="S960" s="10">
        <v>10</v>
      </c>
      <c r="T960" s="10">
        <v>10</v>
      </c>
      <c r="U960" s="10"/>
      <c r="V960" s="10">
        <f t="shared" si="14"/>
        <v>80</v>
      </c>
      <c r="W960" s="10">
        <f>IFERROR(Table1[[#This Row],[اجمالى وقت التشغيل بالدقايق]]-Table1[[#This Row],[اجمالى وقت التوقف بالدقيقة]],"0")</f>
        <v>-80</v>
      </c>
      <c r="X960" s="11">
        <f>IFERROR((Table1[[#This Row],[كمية الأنتاج بالقطعة]]*Table1[[#This Row],[الزمن المعيارى لانتاج القطعة الواحدة بالدقيقة]])/W960,0%)</f>
        <v>0</v>
      </c>
      <c r="Y960" s="12"/>
      <c r="Z960" s="4"/>
      <c r="AA960" s="13">
        <f>IFERROR(Table1[[#This Row],[كمية الأنتاج بالقطعة]]/(Table1[[#This Row],[كمية الأنتاج بالقطعة]]+Z960+Y960),"")</f>
        <v>1</v>
      </c>
      <c r="AB960" s="4"/>
      <c r="AC960" s="51"/>
    </row>
    <row r="961" spans="1:29" ht="15.75" hidden="1" customHeight="1">
      <c r="A961" s="50">
        <v>43547</v>
      </c>
      <c r="B961" s="3">
        <v>5220</v>
      </c>
      <c r="C961" s="4" t="str">
        <f>IFERROR(VLOOKUP(B961,المنتجات!$A:$B,2,0),"")</f>
        <v/>
      </c>
      <c r="D961" s="4" t="str">
        <f>IFERROR(VLOOKUP(B961,المنتجات!$A:$C,3,0),"")</f>
        <v/>
      </c>
      <c r="E961" s="5">
        <v>34</v>
      </c>
      <c r="F961" s="4">
        <f>IFERROR(VLOOKUP(E961,العاملين!$A$1:$C$80,2,0),"")</f>
        <v>0</v>
      </c>
      <c r="G961" s="4">
        <f>IFERROR(VLOOKUP(Table1[[#This Row],[كود العامل]],العاملين!$A:$C,3,FALSE),"")</f>
        <v>0</v>
      </c>
      <c r="H961" s="5">
        <v>19</v>
      </c>
      <c r="I961" s="6" t="str">
        <f>IFERROR(VLOOKUP(Table1[[#This Row],[كود الصنف]],المنتجات!$D:$E,2,0),"")</f>
        <v/>
      </c>
      <c r="J961" s="6" t="str">
        <f>IFERROR(VLOOKUP(H961,المنتجات!$D:$G,4,0),"")</f>
        <v/>
      </c>
      <c r="K961" s="7">
        <v>3850</v>
      </c>
      <c r="L961" s="7"/>
      <c r="M961" s="8" t="e">
        <f>IF(VLOOKUP(Table1[[#This Row],[كود الصنف]],المنتجات!$D:$K,8,0)=0,"",(VLOOKUP(Table1[[#This Row],[كود الصنف]],المنتجات!$D:$K,8,0)))</f>
        <v>#N/A</v>
      </c>
      <c r="N961" s="7">
        <f>IFERROR((Table1[[#This Row],[كمية الخامات بالكيلو]]/Table1[[#This Row],[وزن القطعة]])-Table1[[#This Row],[كمية الأنتاج بالقطعة]],0)</f>
        <v>0</v>
      </c>
      <c r="O961" s="9" t="s">
        <v>51</v>
      </c>
      <c r="P961" s="26">
        <f>IFERROR(VLOOKUP(Table1[[#This Row],[كود العامل]],العاملين!$A$1:$D$100,4,0),"")</f>
        <v>0</v>
      </c>
      <c r="Q961" s="5">
        <f>IF(Table1[[#This Row],[كود العامل]]&gt;0,60,"")</f>
        <v>60</v>
      </c>
      <c r="R961" s="10"/>
      <c r="S961" s="10">
        <v>5</v>
      </c>
      <c r="T961" s="10">
        <v>10</v>
      </c>
      <c r="U961" s="10"/>
      <c r="V961" s="10">
        <f t="shared" si="14"/>
        <v>75</v>
      </c>
      <c r="W961" s="10">
        <f>IFERROR(Table1[[#This Row],[اجمالى وقت التشغيل بالدقايق]]-Table1[[#This Row],[اجمالى وقت التوقف بالدقيقة]],"0")</f>
        <v>-75</v>
      </c>
      <c r="X961" s="11">
        <f>IFERROR((Table1[[#This Row],[كمية الأنتاج بالقطعة]]*Table1[[#This Row],[الزمن المعيارى لانتاج القطعة الواحدة بالدقيقة]])/W961,0%)</f>
        <v>0</v>
      </c>
      <c r="Y961" s="12"/>
      <c r="Z961" s="4"/>
      <c r="AA961" s="13">
        <f>IFERROR(Table1[[#This Row],[كمية الأنتاج بالقطعة]]/(Table1[[#This Row],[كمية الأنتاج بالقطعة]]+Z961+Y961),"")</f>
        <v>1</v>
      </c>
      <c r="AB961" s="4"/>
      <c r="AC961" s="51"/>
    </row>
    <row r="962" spans="1:29" ht="15.75" hidden="1" customHeight="1">
      <c r="A962" s="50">
        <v>43547</v>
      </c>
      <c r="B962" s="3">
        <v>5220</v>
      </c>
      <c r="C962" s="4" t="str">
        <f>IFERROR(VLOOKUP(B962,المنتجات!$A:$B,2,0),"")</f>
        <v/>
      </c>
      <c r="D962" s="4" t="str">
        <f>IFERROR(VLOOKUP(B962,المنتجات!$A:$C,3,0),"")</f>
        <v/>
      </c>
      <c r="E962" s="5">
        <v>21</v>
      </c>
      <c r="F962" s="4">
        <f>IFERROR(VLOOKUP(E962,العاملين!$A$1:$C$80,2,0),"")</f>
        <v>0</v>
      </c>
      <c r="G962" s="4">
        <f>IFERROR(VLOOKUP(Table1[[#This Row],[كود العامل]],العاملين!$A:$C,3,FALSE),"")</f>
        <v>0</v>
      </c>
      <c r="H962" s="5">
        <v>19</v>
      </c>
      <c r="I962" s="6" t="str">
        <f>IFERROR(VLOOKUP(Table1[[#This Row],[كود الصنف]],المنتجات!$D:$E,2,0),"")</f>
        <v/>
      </c>
      <c r="J962" s="6" t="str">
        <f>IFERROR(VLOOKUP(H962,المنتجات!$D:$G,4,0),"")</f>
        <v/>
      </c>
      <c r="K962" s="7">
        <v>3850</v>
      </c>
      <c r="L962" s="7"/>
      <c r="M962" s="8" t="e">
        <f>IF(VLOOKUP(Table1[[#This Row],[كود الصنف]],المنتجات!$D:$K,8,0)=0,"",(VLOOKUP(Table1[[#This Row],[كود الصنف]],المنتجات!$D:$K,8,0)))</f>
        <v>#N/A</v>
      </c>
      <c r="N962" s="7">
        <f>IFERROR((Table1[[#This Row],[كمية الخامات بالكيلو]]/Table1[[#This Row],[وزن القطعة]])-Table1[[#This Row],[كمية الأنتاج بالقطعة]],0)</f>
        <v>0</v>
      </c>
      <c r="O962" s="9" t="s">
        <v>51</v>
      </c>
      <c r="P962" s="26">
        <f>IFERROR(VLOOKUP(Table1[[#This Row],[كود العامل]],العاملين!$A$1:$D$100,4,0),"")</f>
        <v>0</v>
      </c>
      <c r="Q962" s="5">
        <f>IF(Table1[[#This Row],[كود العامل]]&gt;0,60,"")</f>
        <v>60</v>
      </c>
      <c r="R962" s="10"/>
      <c r="S962" s="10">
        <v>5</v>
      </c>
      <c r="T962" s="10">
        <v>10</v>
      </c>
      <c r="U962" s="10"/>
      <c r="V962" s="10">
        <f t="shared" ref="V962:V1025" si="15">SUM(Q962:U962)</f>
        <v>75</v>
      </c>
      <c r="W962" s="10">
        <f>IFERROR(Table1[[#This Row],[اجمالى وقت التشغيل بالدقايق]]-Table1[[#This Row],[اجمالى وقت التوقف بالدقيقة]],"0")</f>
        <v>-75</v>
      </c>
      <c r="X962" s="11">
        <f>IFERROR((Table1[[#This Row],[كمية الأنتاج بالقطعة]]*Table1[[#This Row],[الزمن المعيارى لانتاج القطعة الواحدة بالدقيقة]])/W962,0%)</f>
        <v>0</v>
      </c>
      <c r="Y962" s="12"/>
      <c r="Z962" s="4"/>
      <c r="AA962" s="13">
        <f>IFERROR(Table1[[#This Row],[كمية الأنتاج بالقطعة]]/(Table1[[#This Row],[كمية الأنتاج بالقطعة]]+Z962+Y962),"")</f>
        <v>1</v>
      </c>
      <c r="AB962" s="4"/>
      <c r="AC962" s="51"/>
    </row>
    <row r="963" spans="1:29" ht="15.75" hidden="1" customHeight="1">
      <c r="A963" s="50">
        <v>43547</v>
      </c>
      <c r="B963" s="3">
        <v>5221</v>
      </c>
      <c r="C963" s="4" t="str">
        <f>IFERROR(VLOOKUP(B963,المنتجات!$A:$B,2,0),"")</f>
        <v/>
      </c>
      <c r="D963" s="4" t="str">
        <f>IFERROR(VLOOKUP(B963,المنتجات!$A:$C,3,0),"")</f>
        <v/>
      </c>
      <c r="E963" s="5">
        <v>41</v>
      </c>
      <c r="F963" s="4">
        <f>IFERROR(VLOOKUP(E963,العاملين!$A$1:$C$80,2,0),"")</f>
        <v>0</v>
      </c>
      <c r="G963" s="4">
        <f>IFERROR(VLOOKUP(Table1[[#This Row],[كود العامل]],العاملين!$A:$C,3,FALSE),"")</f>
        <v>0</v>
      </c>
      <c r="H963" s="5">
        <v>21</v>
      </c>
      <c r="I963" s="6" t="str">
        <f>IFERROR(VLOOKUP(Table1[[#This Row],[كود الصنف]],المنتجات!$D:$E,2,0),"")</f>
        <v/>
      </c>
      <c r="J963" s="6" t="str">
        <f>IFERROR(VLOOKUP(H963,المنتجات!$D:$G,4,0),"")</f>
        <v/>
      </c>
      <c r="K963" s="7">
        <v>3900</v>
      </c>
      <c r="L963" s="7"/>
      <c r="M963" s="8" t="e">
        <f>IF(VLOOKUP(Table1[[#This Row],[كود الصنف]],المنتجات!$D:$K,8,0)=0,"",(VLOOKUP(Table1[[#This Row],[كود الصنف]],المنتجات!$D:$K,8,0)))</f>
        <v>#N/A</v>
      </c>
      <c r="N963" s="7">
        <f>IFERROR((Table1[[#This Row],[كمية الخامات بالكيلو]]/Table1[[#This Row],[وزن القطعة]])-Table1[[#This Row],[كمية الأنتاج بالقطعة]],0)</f>
        <v>0</v>
      </c>
      <c r="O963" s="9" t="s">
        <v>51</v>
      </c>
      <c r="P963" s="26">
        <f>IFERROR(VLOOKUP(Table1[[#This Row],[كود العامل]],العاملين!$A$1:$D$100,4,0),"")</f>
        <v>0</v>
      </c>
      <c r="Q963" s="5">
        <f>IF(Table1[[#This Row],[كود العامل]]&gt;0,60,"")</f>
        <v>60</v>
      </c>
      <c r="R963" s="10"/>
      <c r="S963" s="10"/>
      <c r="T963" s="10">
        <v>10</v>
      </c>
      <c r="U963" s="10"/>
      <c r="V963" s="10">
        <f t="shared" si="15"/>
        <v>70</v>
      </c>
      <c r="W963" s="10">
        <f>IFERROR(Table1[[#This Row],[اجمالى وقت التشغيل بالدقايق]]-Table1[[#This Row],[اجمالى وقت التوقف بالدقيقة]],"0")</f>
        <v>-70</v>
      </c>
      <c r="X963" s="11">
        <f>IFERROR((Table1[[#This Row],[كمية الأنتاج بالقطعة]]*Table1[[#This Row],[الزمن المعيارى لانتاج القطعة الواحدة بالدقيقة]])/W963,0%)</f>
        <v>0</v>
      </c>
      <c r="Y963" s="12"/>
      <c r="Z963" s="4"/>
      <c r="AA963" s="13">
        <f>IFERROR(Table1[[#This Row],[كمية الأنتاج بالقطعة]]/(Table1[[#This Row],[كمية الأنتاج بالقطعة]]+Z963+Y963),"")</f>
        <v>1</v>
      </c>
      <c r="AB963" s="4"/>
      <c r="AC963" s="51"/>
    </row>
    <row r="964" spans="1:29" ht="15.75" hidden="1" customHeight="1">
      <c r="A964" s="50">
        <v>43547</v>
      </c>
      <c r="B964" s="3">
        <v>5221</v>
      </c>
      <c r="C964" s="4" t="str">
        <f>IFERROR(VLOOKUP(B964,المنتجات!$A:$B,2,0),"")</f>
        <v/>
      </c>
      <c r="D964" s="4" t="str">
        <f>IFERROR(VLOOKUP(B964,المنتجات!$A:$C,3,0),"")</f>
        <v/>
      </c>
      <c r="E964" s="5">
        <v>24</v>
      </c>
      <c r="F964" s="4">
        <f>IFERROR(VLOOKUP(E964,العاملين!$A$1:$C$80,2,0),"")</f>
        <v>0</v>
      </c>
      <c r="G964" s="4">
        <f>IFERROR(VLOOKUP(Table1[[#This Row],[كود العامل]],العاملين!$A:$C,3,FALSE),"")</f>
        <v>0</v>
      </c>
      <c r="H964" s="5">
        <v>21</v>
      </c>
      <c r="I964" s="6" t="str">
        <f>IFERROR(VLOOKUP(Table1[[#This Row],[كود الصنف]],المنتجات!$D:$E,2,0),"")</f>
        <v/>
      </c>
      <c r="J964" s="6" t="str">
        <f>IFERROR(VLOOKUP(H964,المنتجات!$D:$G,4,0),"")</f>
        <v/>
      </c>
      <c r="K964" s="7">
        <v>3900</v>
      </c>
      <c r="L964" s="7"/>
      <c r="M964" s="8" t="e">
        <f>IF(VLOOKUP(Table1[[#This Row],[كود الصنف]],المنتجات!$D:$K,8,0)=0,"",(VLOOKUP(Table1[[#This Row],[كود الصنف]],المنتجات!$D:$K,8,0)))</f>
        <v>#N/A</v>
      </c>
      <c r="N964" s="7">
        <f>IFERROR((Table1[[#This Row],[كمية الخامات بالكيلو]]/Table1[[#This Row],[وزن القطعة]])-Table1[[#This Row],[كمية الأنتاج بالقطعة]],0)</f>
        <v>0</v>
      </c>
      <c r="O964" s="9" t="s">
        <v>51</v>
      </c>
      <c r="P964" s="26">
        <f>IFERROR(VLOOKUP(Table1[[#This Row],[كود العامل]],العاملين!$A$1:$D$100,4,0),"")</f>
        <v>0</v>
      </c>
      <c r="Q964" s="5">
        <f>IF(Table1[[#This Row],[كود العامل]]&gt;0,60,"")</f>
        <v>60</v>
      </c>
      <c r="R964" s="10"/>
      <c r="S964" s="10"/>
      <c r="T964" s="10">
        <v>10</v>
      </c>
      <c r="U964" s="10"/>
      <c r="V964" s="10">
        <f t="shared" si="15"/>
        <v>70</v>
      </c>
      <c r="W964" s="10">
        <f>IFERROR(Table1[[#This Row],[اجمالى وقت التشغيل بالدقايق]]-Table1[[#This Row],[اجمالى وقت التوقف بالدقيقة]],"0")</f>
        <v>-70</v>
      </c>
      <c r="X964" s="11">
        <f>IFERROR((Table1[[#This Row],[كمية الأنتاج بالقطعة]]*Table1[[#This Row],[الزمن المعيارى لانتاج القطعة الواحدة بالدقيقة]])/W964,0%)</f>
        <v>0</v>
      </c>
      <c r="Y964" s="12"/>
      <c r="Z964" s="4"/>
      <c r="AA964" s="13">
        <f>IFERROR(Table1[[#This Row],[كمية الأنتاج بالقطعة]]/(Table1[[#This Row],[كمية الأنتاج بالقطعة]]+Z964+Y964),"")</f>
        <v>1</v>
      </c>
      <c r="AB964" s="4"/>
      <c r="AC964" s="51"/>
    </row>
    <row r="965" spans="1:29" ht="15.75" hidden="1" customHeight="1">
      <c r="A965" s="50">
        <v>43547</v>
      </c>
      <c r="B965" s="3">
        <v>5222</v>
      </c>
      <c r="C965" s="4" t="str">
        <f>IFERROR(VLOOKUP(B965,المنتجات!$A:$B,2,0),"")</f>
        <v/>
      </c>
      <c r="D965" s="4" t="str">
        <f>IFERROR(VLOOKUP(B965,المنتجات!$A:$C,3,0),"")</f>
        <v/>
      </c>
      <c r="E965" s="5">
        <v>43</v>
      </c>
      <c r="F965" s="4">
        <f>IFERROR(VLOOKUP(E965,العاملين!$A$1:$C$80,2,0),"")</f>
        <v>0</v>
      </c>
      <c r="G965" s="4">
        <f>IFERROR(VLOOKUP(Table1[[#This Row],[كود العامل]],العاملين!$A:$C,3,FALSE),"")</f>
        <v>0</v>
      </c>
      <c r="H965" s="5">
        <v>21</v>
      </c>
      <c r="I965" s="6" t="str">
        <f>IFERROR(VLOOKUP(Table1[[#This Row],[كود الصنف]],المنتجات!$D:$E,2,0),"")</f>
        <v/>
      </c>
      <c r="J965" s="6" t="str">
        <f>IFERROR(VLOOKUP(H965,المنتجات!$D:$G,4,0),"")</f>
        <v/>
      </c>
      <c r="K965" s="7">
        <v>3600</v>
      </c>
      <c r="L965" s="7"/>
      <c r="M965" s="8" t="e">
        <f>IF(VLOOKUP(Table1[[#This Row],[كود الصنف]],المنتجات!$D:$K,8,0)=0,"",(VLOOKUP(Table1[[#This Row],[كود الصنف]],المنتجات!$D:$K,8,0)))</f>
        <v>#N/A</v>
      </c>
      <c r="N965" s="7">
        <f>IFERROR((Table1[[#This Row],[كمية الخامات بالكيلو]]/Table1[[#This Row],[وزن القطعة]])-Table1[[#This Row],[كمية الأنتاج بالقطعة]],0)</f>
        <v>0</v>
      </c>
      <c r="O965" s="9" t="s">
        <v>51</v>
      </c>
      <c r="P965" s="26">
        <f>IFERROR(VLOOKUP(Table1[[#This Row],[كود العامل]],العاملين!$A$1:$D$100,4,0),"")</f>
        <v>0</v>
      </c>
      <c r="Q965" s="5">
        <f>IF(Table1[[#This Row],[كود العامل]]&gt;0,60,"")</f>
        <v>60</v>
      </c>
      <c r="R965" s="10"/>
      <c r="S965" s="10">
        <v>10</v>
      </c>
      <c r="T965" s="10">
        <v>10</v>
      </c>
      <c r="U965" s="10"/>
      <c r="V965" s="10">
        <f t="shared" si="15"/>
        <v>80</v>
      </c>
      <c r="W965" s="10">
        <f>IFERROR(Table1[[#This Row],[اجمالى وقت التشغيل بالدقايق]]-Table1[[#This Row],[اجمالى وقت التوقف بالدقيقة]],"0")</f>
        <v>-80</v>
      </c>
      <c r="X965" s="11">
        <f>IFERROR((Table1[[#This Row],[كمية الأنتاج بالقطعة]]*Table1[[#This Row],[الزمن المعيارى لانتاج القطعة الواحدة بالدقيقة]])/W965,0%)</f>
        <v>0</v>
      </c>
      <c r="Y965" s="12"/>
      <c r="Z965" s="4"/>
      <c r="AA965" s="13">
        <f>IFERROR(Table1[[#This Row],[كمية الأنتاج بالقطعة]]/(Table1[[#This Row],[كمية الأنتاج بالقطعة]]+Z965+Y965),"")</f>
        <v>1</v>
      </c>
      <c r="AB965" s="4"/>
      <c r="AC965" s="51"/>
    </row>
    <row r="966" spans="1:29" ht="15.75" hidden="1" customHeight="1">
      <c r="A966" s="50">
        <v>43547</v>
      </c>
      <c r="B966" s="3">
        <v>5222</v>
      </c>
      <c r="C966" s="4" t="str">
        <f>IFERROR(VLOOKUP(B966,المنتجات!$A:$B,2,0),"")</f>
        <v/>
      </c>
      <c r="D966" s="4" t="str">
        <f>IFERROR(VLOOKUP(B966,المنتجات!$A:$C,3,0),"")</f>
        <v/>
      </c>
      <c r="E966" s="5">
        <v>6</v>
      </c>
      <c r="F966" s="4">
        <f>IFERROR(VLOOKUP(E966,العاملين!$A$1:$C$80,2,0),"")</f>
        <v>0</v>
      </c>
      <c r="G966" s="4">
        <f>IFERROR(VLOOKUP(Table1[[#This Row],[كود العامل]],العاملين!$A:$C,3,FALSE),"")</f>
        <v>0</v>
      </c>
      <c r="H966" s="5">
        <v>21</v>
      </c>
      <c r="I966" s="6" t="str">
        <f>IFERROR(VLOOKUP(Table1[[#This Row],[كود الصنف]],المنتجات!$D:$E,2,0),"")</f>
        <v/>
      </c>
      <c r="J966" s="6" t="str">
        <f>IFERROR(VLOOKUP(H966,المنتجات!$D:$G,4,0),"")</f>
        <v/>
      </c>
      <c r="K966" s="7">
        <v>3600</v>
      </c>
      <c r="L966" s="7"/>
      <c r="M966" s="8" t="e">
        <f>IF(VLOOKUP(Table1[[#This Row],[كود الصنف]],المنتجات!$D:$K,8,0)=0,"",(VLOOKUP(Table1[[#This Row],[كود الصنف]],المنتجات!$D:$K,8,0)))</f>
        <v>#N/A</v>
      </c>
      <c r="N966" s="7">
        <f>IFERROR((Table1[[#This Row],[كمية الخامات بالكيلو]]/Table1[[#This Row],[وزن القطعة]])-Table1[[#This Row],[كمية الأنتاج بالقطعة]],0)</f>
        <v>0</v>
      </c>
      <c r="O966" s="9" t="s">
        <v>51</v>
      </c>
      <c r="P966" s="26">
        <f>IFERROR(VLOOKUP(Table1[[#This Row],[كود العامل]],العاملين!$A$1:$D$100,4,0),"")</f>
        <v>0</v>
      </c>
      <c r="Q966" s="5">
        <f>IF(Table1[[#This Row],[كود العامل]]&gt;0,60,"")</f>
        <v>60</v>
      </c>
      <c r="R966" s="10"/>
      <c r="S966" s="10">
        <v>15</v>
      </c>
      <c r="T966" s="10">
        <v>10</v>
      </c>
      <c r="U966" s="10"/>
      <c r="V966" s="10">
        <f t="shared" si="15"/>
        <v>85</v>
      </c>
      <c r="W966" s="10">
        <f>IFERROR(Table1[[#This Row],[اجمالى وقت التشغيل بالدقايق]]-Table1[[#This Row],[اجمالى وقت التوقف بالدقيقة]],"0")</f>
        <v>-85</v>
      </c>
      <c r="X966" s="11">
        <f>IFERROR((Table1[[#This Row],[كمية الأنتاج بالقطعة]]*Table1[[#This Row],[الزمن المعيارى لانتاج القطعة الواحدة بالدقيقة]])/W966,0%)</f>
        <v>0</v>
      </c>
      <c r="Y966" s="12"/>
      <c r="Z966" s="4"/>
      <c r="AA966" s="13">
        <f>IFERROR(Table1[[#This Row],[كمية الأنتاج بالقطعة]]/(Table1[[#This Row],[كمية الأنتاج بالقطعة]]+Z966+Y966),"")</f>
        <v>1</v>
      </c>
      <c r="AB966" s="4"/>
      <c r="AC966" s="51"/>
    </row>
    <row r="967" spans="1:29" ht="15.75" hidden="1" customHeight="1">
      <c r="A967" s="50">
        <v>43547</v>
      </c>
      <c r="B967" s="3">
        <v>5230</v>
      </c>
      <c r="C967" s="4" t="str">
        <f>IFERROR(VLOOKUP(B967,المنتجات!$A:$B,2,0),"")</f>
        <v/>
      </c>
      <c r="D967" s="4" t="str">
        <f>IFERROR(VLOOKUP(B967,المنتجات!$A:$C,3,0),"")</f>
        <v/>
      </c>
      <c r="E967" s="5">
        <v>23</v>
      </c>
      <c r="F967" s="4">
        <f>IFERROR(VLOOKUP(E967,العاملين!$A$1:$C$80,2,0),"")</f>
        <v>0</v>
      </c>
      <c r="G967" s="4">
        <f>IFERROR(VLOOKUP(Table1[[#This Row],[كود العامل]],العاملين!$A:$C,3,FALSE),"")</f>
        <v>0</v>
      </c>
      <c r="H967" s="5">
        <v>24</v>
      </c>
      <c r="I967" s="6" t="str">
        <f>IFERROR(VLOOKUP(Table1[[#This Row],[كود الصنف]],المنتجات!$D:$E,2,0),"")</f>
        <v/>
      </c>
      <c r="J967" s="6" t="str">
        <f>IFERROR(VLOOKUP(H967,المنتجات!$D:$G,4,0),"")</f>
        <v/>
      </c>
      <c r="K967" s="7">
        <v>20000</v>
      </c>
      <c r="L967" s="7"/>
      <c r="M967" s="8" t="e">
        <f>IF(VLOOKUP(Table1[[#This Row],[كود الصنف]],المنتجات!$D:$K,8,0)=0,"",(VLOOKUP(Table1[[#This Row],[كود الصنف]],المنتجات!$D:$K,8,0)))</f>
        <v>#N/A</v>
      </c>
      <c r="N967" s="7">
        <f>IFERROR((Table1[[#This Row],[كمية الخامات بالكيلو]]/Table1[[#This Row],[وزن القطعة]])-Table1[[#This Row],[كمية الأنتاج بالقطعة]],0)</f>
        <v>0</v>
      </c>
      <c r="O967" s="9" t="s">
        <v>51</v>
      </c>
      <c r="P967" s="3">
        <v>300</v>
      </c>
      <c r="Q967" s="5">
        <v>30</v>
      </c>
      <c r="R967" s="10"/>
      <c r="S967" s="10"/>
      <c r="T967" s="10"/>
      <c r="U967" s="10"/>
      <c r="V967" s="10">
        <f t="shared" si="15"/>
        <v>30</v>
      </c>
      <c r="W967" s="10">
        <f>IFERROR(Table1[[#This Row],[اجمالى وقت التشغيل بالدقايق]]-Table1[[#This Row],[اجمالى وقت التوقف بالدقيقة]],"0")</f>
        <v>270</v>
      </c>
      <c r="X967" s="11">
        <f>IFERROR((Table1[[#This Row],[كمية الأنتاج بالقطعة]]*Table1[[#This Row],[الزمن المعيارى لانتاج القطعة الواحدة بالدقيقة]])/W967,0%)</f>
        <v>0</v>
      </c>
      <c r="Y967" s="12"/>
      <c r="Z967" s="4"/>
      <c r="AA967" s="13">
        <f>IFERROR(Table1[[#This Row],[كمية الأنتاج بالقطعة]]/(Table1[[#This Row],[كمية الأنتاج بالقطعة]]+Z967+Y967),"")</f>
        <v>1</v>
      </c>
      <c r="AB967" s="4"/>
      <c r="AC967" s="51"/>
    </row>
    <row r="968" spans="1:29" ht="15.75" hidden="1" customHeight="1">
      <c r="A968" s="50">
        <v>43547</v>
      </c>
      <c r="B968" s="3">
        <v>5230</v>
      </c>
      <c r="C968" s="4" t="str">
        <f>IFERROR(VLOOKUP(B968,المنتجات!$A:$B,2,0),"")</f>
        <v/>
      </c>
      <c r="D968" s="4" t="str">
        <f>IFERROR(VLOOKUP(B968,المنتجات!$A:$C,3,0),"")</f>
        <v/>
      </c>
      <c r="E968" s="5">
        <v>23</v>
      </c>
      <c r="F968" s="4">
        <f>IFERROR(VLOOKUP(E968,العاملين!$A$1:$C$80,2,0),"")</f>
        <v>0</v>
      </c>
      <c r="G968" s="4">
        <f>IFERROR(VLOOKUP(Table1[[#This Row],[كود العامل]],العاملين!$A:$C,3,FALSE),"")</f>
        <v>0</v>
      </c>
      <c r="H968" s="5">
        <v>23</v>
      </c>
      <c r="I968" s="6" t="str">
        <f>IFERROR(VLOOKUP(Table1[[#This Row],[كود الصنف]],المنتجات!$D:$E,2,0),"")</f>
        <v/>
      </c>
      <c r="J968" s="6" t="str">
        <f>IFERROR(VLOOKUP(H968,المنتجات!$D:$G,4,0),"")</f>
        <v/>
      </c>
      <c r="K968" s="7">
        <v>12000</v>
      </c>
      <c r="L968" s="7"/>
      <c r="M968" s="8" t="e">
        <f>IF(VLOOKUP(Table1[[#This Row],[كود الصنف]],المنتجات!$D:$K,8,0)=0,"",(VLOOKUP(Table1[[#This Row],[كود الصنف]],المنتجات!$D:$K,8,0)))</f>
        <v>#N/A</v>
      </c>
      <c r="N968" s="7">
        <f>IFERROR((Table1[[#This Row],[كمية الخامات بالكيلو]]/Table1[[#This Row],[وزن القطعة]])-Table1[[#This Row],[كمية الأنتاج بالقطعة]],0)</f>
        <v>0</v>
      </c>
      <c r="O968" s="9" t="s">
        <v>51</v>
      </c>
      <c r="P968" s="3">
        <v>300</v>
      </c>
      <c r="Q968" s="5">
        <v>30</v>
      </c>
      <c r="R968" s="10"/>
      <c r="S968" s="10">
        <v>15</v>
      </c>
      <c r="T968" s="10">
        <v>10</v>
      </c>
      <c r="U968" s="10"/>
      <c r="V968" s="10">
        <f t="shared" si="15"/>
        <v>55</v>
      </c>
      <c r="W968" s="10">
        <f>IFERROR(Table1[[#This Row],[اجمالى وقت التشغيل بالدقايق]]-Table1[[#This Row],[اجمالى وقت التوقف بالدقيقة]],"0")</f>
        <v>245</v>
      </c>
      <c r="X968" s="11">
        <f>IFERROR((Table1[[#This Row],[كمية الأنتاج بالقطعة]]*Table1[[#This Row],[الزمن المعيارى لانتاج القطعة الواحدة بالدقيقة]])/W968,0%)</f>
        <v>0</v>
      </c>
      <c r="Y968" s="12"/>
      <c r="Z968" s="4"/>
      <c r="AA968" s="13">
        <f>IFERROR(Table1[[#This Row],[كمية الأنتاج بالقطعة]]/(Table1[[#This Row],[كمية الأنتاج بالقطعة]]+Z968+Y968),"")</f>
        <v>1</v>
      </c>
      <c r="AB968" s="4"/>
      <c r="AC968" s="51"/>
    </row>
    <row r="969" spans="1:29" ht="15.75" hidden="1" customHeight="1">
      <c r="A969" s="50">
        <v>43547</v>
      </c>
      <c r="B969" s="3">
        <v>5230</v>
      </c>
      <c r="C969" s="4" t="str">
        <f>IFERROR(VLOOKUP(B969,المنتجات!$A:$B,2,0),"")</f>
        <v/>
      </c>
      <c r="D969" s="4" t="str">
        <f>IFERROR(VLOOKUP(B969,المنتجات!$A:$C,3,0),"")</f>
        <v/>
      </c>
      <c r="E969" s="5">
        <v>29</v>
      </c>
      <c r="F969" s="4">
        <f>IFERROR(VLOOKUP(E969,العاملين!$A$1:$C$80,2,0),"")</f>
        <v>0</v>
      </c>
      <c r="G969" s="4">
        <f>IFERROR(VLOOKUP(Table1[[#This Row],[كود العامل]],العاملين!$A:$C,3,FALSE),"")</f>
        <v>0</v>
      </c>
      <c r="H969" s="5">
        <v>24</v>
      </c>
      <c r="I969" s="6" t="str">
        <f>IFERROR(VLOOKUP(Table1[[#This Row],[كود الصنف]],المنتجات!$D:$E,2,0),"")</f>
        <v/>
      </c>
      <c r="J969" s="6" t="str">
        <f>IFERROR(VLOOKUP(H969,المنتجات!$D:$G,4,0),"")</f>
        <v/>
      </c>
      <c r="K969" s="7">
        <v>20000</v>
      </c>
      <c r="L969" s="7"/>
      <c r="M969" s="8" t="e">
        <f>IF(VLOOKUP(Table1[[#This Row],[كود الصنف]],المنتجات!$D:$K,8,0)=0,"",(VLOOKUP(Table1[[#This Row],[كود الصنف]],المنتجات!$D:$K,8,0)))</f>
        <v>#N/A</v>
      </c>
      <c r="N969" s="7">
        <f>IFERROR((Table1[[#This Row],[كمية الخامات بالكيلو]]/Table1[[#This Row],[وزن القطعة]])-Table1[[#This Row],[كمية الأنتاج بالقطعة]],0)</f>
        <v>0</v>
      </c>
      <c r="O969" s="9" t="s">
        <v>51</v>
      </c>
      <c r="P969" s="3">
        <v>300</v>
      </c>
      <c r="Q969" s="5">
        <v>30</v>
      </c>
      <c r="R969" s="10"/>
      <c r="S969" s="10"/>
      <c r="T969" s="10"/>
      <c r="U969" s="10"/>
      <c r="V969" s="10">
        <f t="shared" si="15"/>
        <v>30</v>
      </c>
      <c r="W969" s="10">
        <f>IFERROR(Table1[[#This Row],[اجمالى وقت التشغيل بالدقايق]]-Table1[[#This Row],[اجمالى وقت التوقف بالدقيقة]],"0")</f>
        <v>270</v>
      </c>
      <c r="X969" s="11">
        <f>IFERROR((Table1[[#This Row],[كمية الأنتاج بالقطعة]]*Table1[[#This Row],[الزمن المعيارى لانتاج القطعة الواحدة بالدقيقة]])/W969,0%)</f>
        <v>0</v>
      </c>
      <c r="Y969" s="12"/>
      <c r="Z969" s="4"/>
      <c r="AA969" s="13">
        <f>IFERROR(Table1[[#This Row],[كمية الأنتاج بالقطعة]]/(Table1[[#This Row],[كمية الأنتاج بالقطعة]]+Z969+Y969),"")</f>
        <v>1</v>
      </c>
      <c r="AB969" s="4"/>
      <c r="AC969" s="51"/>
    </row>
    <row r="970" spans="1:29" ht="15.75" hidden="1" customHeight="1">
      <c r="A970" s="50">
        <v>43547</v>
      </c>
      <c r="B970" s="3">
        <v>5230</v>
      </c>
      <c r="C970" s="4" t="str">
        <f>IFERROR(VLOOKUP(B970,المنتجات!$A:$B,2,0),"")</f>
        <v/>
      </c>
      <c r="D970" s="4" t="str">
        <f>IFERROR(VLOOKUP(B970,المنتجات!$A:$C,3,0),"")</f>
        <v/>
      </c>
      <c r="E970" s="5">
        <v>29</v>
      </c>
      <c r="F970" s="4">
        <f>IFERROR(VLOOKUP(E970,العاملين!$A$1:$C$80,2,0),"")</f>
        <v>0</v>
      </c>
      <c r="G970" s="4">
        <f>IFERROR(VLOOKUP(Table1[[#This Row],[كود العامل]],العاملين!$A:$C,3,FALSE),"")</f>
        <v>0</v>
      </c>
      <c r="H970" s="5">
        <v>23</v>
      </c>
      <c r="I970" s="6" t="str">
        <f>IFERROR(VLOOKUP(Table1[[#This Row],[كود الصنف]],المنتجات!$D:$E,2,0),"")</f>
        <v/>
      </c>
      <c r="J970" s="6" t="str">
        <f>IFERROR(VLOOKUP(H970,المنتجات!$D:$G,4,0),"")</f>
        <v/>
      </c>
      <c r="K970" s="7">
        <v>12000</v>
      </c>
      <c r="L970" s="7"/>
      <c r="M970" s="8" t="e">
        <f>IF(VLOOKUP(Table1[[#This Row],[كود الصنف]],المنتجات!$D:$K,8,0)=0,"",(VLOOKUP(Table1[[#This Row],[كود الصنف]],المنتجات!$D:$K,8,0)))</f>
        <v>#N/A</v>
      </c>
      <c r="N970" s="7">
        <f>IFERROR((Table1[[#This Row],[كمية الخامات بالكيلو]]/Table1[[#This Row],[وزن القطعة]])-Table1[[#This Row],[كمية الأنتاج بالقطعة]],0)</f>
        <v>0</v>
      </c>
      <c r="O970" s="9" t="s">
        <v>51</v>
      </c>
      <c r="P970" s="3">
        <v>300</v>
      </c>
      <c r="Q970" s="5">
        <v>30</v>
      </c>
      <c r="R970" s="10"/>
      <c r="S970" s="10">
        <v>15</v>
      </c>
      <c r="T970" s="10">
        <v>10</v>
      </c>
      <c r="U970" s="10"/>
      <c r="V970" s="10">
        <f t="shared" si="15"/>
        <v>55</v>
      </c>
      <c r="W970" s="10">
        <f>IFERROR(Table1[[#This Row],[اجمالى وقت التشغيل بالدقايق]]-Table1[[#This Row],[اجمالى وقت التوقف بالدقيقة]],"0")</f>
        <v>245</v>
      </c>
      <c r="X970" s="11">
        <f>IFERROR((Table1[[#This Row],[كمية الأنتاج بالقطعة]]*Table1[[#This Row],[الزمن المعيارى لانتاج القطعة الواحدة بالدقيقة]])/W970,0%)</f>
        <v>0</v>
      </c>
      <c r="Y970" s="12"/>
      <c r="Z970" s="4"/>
      <c r="AA970" s="13">
        <f>IFERROR(Table1[[#This Row],[كمية الأنتاج بالقطعة]]/(Table1[[#This Row],[كمية الأنتاج بالقطعة]]+Z970+Y970),"")</f>
        <v>1</v>
      </c>
      <c r="AB970" s="4"/>
      <c r="AC970" s="51"/>
    </row>
    <row r="971" spans="1:29" ht="15.75" hidden="1" customHeight="1">
      <c r="A971" s="50">
        <v>43547</v>
      </c>
      <c r="B971" s="3">
        <v>5231</v>
      </c>
      <c r="C971" s="4" t="str">
        <f>IFERROR(VLOOKUP(B971,المنتجات!$A:$B,2,0),"")</f>
        <v/>
      </c>
      <c r="D971" s="4" t="str">
        <f>IFERROR(VLOOKUP(B971,المنتجات!$A:$C,3,0),"")</f>
        <v/>
      </c>
      <c r="E971" s="5">
        <v>37</v>
      </c>
      <c r="F971" s="4">
        <f>IFERROR(VLOOKUP(E971,العاملين!$A$1:$C$80,2,0),"")</f>
        <v>0</v>
      </c>
      <c r="G971" s="4">
        <f>IFERROR(VLOOKUP(Table1[[#This Row],[كود العامل]],العاملين!$A:$C,3,FALSE),"")</f>
        <v>0</v>
      </c>
      <c r="H971" s="5">
        <v>32</v>
      </c>
      <c r="I971" s="6" t="str">
        <f>IFERROR(VLOOKUP(Table1[[#This Row],[كود الصنف]],المنتجات!$D:$E,2,0),"")</f>
        <v/>
      </c>
      <c r="J971" s="6" t="str">
        <f>IFERROR(VLOOKUP(H971,المنتجات!$D:$G,4,0),"")</f>
        <v/>
      </c>
      <c r="K971" s="7">
        <v>16500</v>
      </c>
      <c r="L971" s="7"/>
      <c r="M971" s="8" t="e">
        <f>IF(VLOOKUP(Table1[[#This Row],[كود الصنف]],المنتجات!$D:$K,8,0)=0,"",(VLOOKUP(Table1[[#This Row],[كود الصنف]],المنتجات!$D:$K,8,0)))</f>
        <v>#N/A</v>
      </c>
      <c r="N971" s="7">
        <f>IFERROR((Table1[[#This Row],[كمية الخامات بالكيلو]]/Table1[[#This Row],[وزن القطعة]])-Table1[[#This Row],[كمية الأنتاج بالقطعة]],0)</f>
        <v>0</v>
      </c>
      <c r="O971" s="9" t="s">
        <v>51</v>
      </c>
      <c r="P971" s="3">
        <v>300</v>
      </c>
      <c r="Q971" s="5">
        <v>30</v>
      </c>
      <c r="R971" s="10"/>
      <c r="S971" s="10"/>
      <c r="T971" s="10"/>
      <c r="U971" s="10"/>
      <c r="V971" s="10">
        <f t="shared" si="15"/>
        <v>30</v>
      </c>
      <c r="W971" s="10">
        <f>IFERROR(Table1[[#This Row],[اجمالى وقت التشغيل بالدقايق]]-Table1[[#This Row],[اجمالى وقت التوقف بالدقيقة]],"0")</f>
        <v>270</v>
      </c>
      <c r="X971" s="11">
        <f>IFERROR((Table1[[#This Row],[كمية الأنتاج بالقطعة]]*Table1[[#This Row],[الزمن المعيارى لانتاج القطعة الواحدة بالدقيقة]])/W971,0%)</f>
        <v>0</v>
      </c>
      <c r="Y971" s="12"/>
      <c r="Z971" s="4"/>
      <c r="AA971" s="13">
        <f>IFERROR(Table1[[#This Row],[كمية الأنتاج بالقطعة]]/(Table1[[#This Row],[كمية الأنتاج بالقطعة]]+Z971+Y971),"")</f>
        <v>1</v>
      </c>
      <c r="AB971" s="4"/>
      <c r="AC971" s="51"/>
    </row>
    <row r="972" spans="1:29" ht="15.75" hidden="1" customHeight="1">
      <c r="A972" s="50">
        <v>43547</v>
      </c>
      <c r="B972" s="3">
        <v>5231</v>
      </c>
      <c r="C972" s="4" t="str">
        <f>IFERROR(VLOOKUP(B972,المنتجات!$A:$B,2,0),"")</f>
        <v/>
      </c>
      <c r="D972" s="4" t="str">
        <f>IFERROR(VLOOKUP(B972,المنتجات!$A:$C,3,0),"")</f>
        <v/>
      </c>
      <c r="E972" s="5">
        <v>22</v>
      </c>
      <c r="F972" s="4">
        <f>IFERROR(VLOOKUP(E972,العاملين!$A$1:$C$80,2,0),"")</f>
        <v>0</v>
      </c>
      <c r="G972" s="4">
        <f>IFERROR(VLOOKUP(Table1[[#This Row],[كود العامل]],العاملين!$A:$C,3,FALSE),"")</f>
        <v>0</v>
      </c>
      <c r="H972" s="5">
        <v>32</v>
      </c>
      <c r="I972" s="6" t="str">
        <f>IFERROR(VLOOKUP(Table1[[#This Row],[كود الصنف]],المنتجات!$D:$E,2,0),"")</f>
        <v/>
      </c>
      <c r="J972" s="6" t="str">
        <f>IFERROR(VLOOKUP(H972,المنتجات!$D:$G,4,0),"")</f>
        <v/>
      </c>
      <c r="K972" s="7">
        <v>16500</v>
      </c>
      <c r="L972" s="7"/>
      <c r="M972" s="8" t="e">
        <f>IF(VLOOKUP(Table1[[#This Row],[كود الصنف]],المنتجات!$D:$K,8,0)=0,"",(VLOOKUP(Table1[[#This Row],[كود الصنف]],المنتجات!$D:$K,8,0)))</f>
        <v>#N/A</v>
      </c>
      <c r="N972" s="7">
        <f>IFERROR((Table1[[#This Row],[كمية الخامات بالكيلو]]/Table1[[#This Row],[وزن القطعة]])-Table1[[#This Row],[كمية الأنتاج بالقطعة]],0)</f>
        <v>0</v>
      </c>
      <c r="O972" s="9" t="s">
        <v>51</v>
      </c>
      <c r="P972" s="3">
        <v>300</v>
      </c>
      <c r="Q972" s="5">
        <v>30</v>
      </c>
      <c r="R972" s="10"/>
      <c r="S972" s="10"/>
      <c r="T972" s="10"/>
      <c r="U972" s="10"/>
      <c r="V972" s="10">
        <f t="shared" si="15"/>
        <v>30</v>
      </c>
      <c r="W972" s="10">
        <f>IFERROR(Table1[[#This Row],[اجمالى وقت التشغيل بالدقايق]]-Table1[[#This Row],[اجمالى وقت التوقف بالدقيقة]],"0")</f>
        <v>270</v>
      </c>
      <c r="X972" s="11">
        <f>IFERROR((Table1[[#This Row],[كمية الأنتاج بالقطعة]]*Table1[[#This Row],[الزمن المعيارى لانتاج القطعة الواحدة بالدقيقة]])/W972,0%)</f>
        <v>0</v>
      </c>
      <c r="Y972" s="12"/>
      <c r="Z972" s="4"/>
      <c r="AA972" s="13">
        <f>IFERROR(Table1[[#This Row],[كمية الأنتاج بالقطعة]]/(Table1[[#This Row],[كمية الأنتاج بالقطعة]]+Z972+Y972),"")</f>
        <v>1</v>
      </c>
      <c r="AB972" s="4"/>
      <c r="AC972" s="51"/>
    </row>
    <row r="973" spans="1:29" ht="15.75" hidden="1" customHeight="1">
      <c r="A973" s="50">
        <v>43547</v>
      </c>
      <c r="B973" s="3">
        <v>5231</v>
      </c>
      <c r="C973" s="4" t="str">
        <f>IFERROR(VLOOKUP(B973,المنتجات!$A:$B,2,0),"")</f>
        <v/>
      </c>
      <c r="D973" s="4" t="str">
        <f>IFERROR(VLOOKUP(B973,المنتجات!$A:$C,3,0),"")</f>
        <v/>
      </c>
      <c r="E973" s="5">
        <v>26</v>
      </c>
      <c r="F973" s="4">
        <f>IFERROR(VLOOKUP(E973,العاملين!$A$1:$C$80,2,0),"")</f>
        <v>0</v>
      </c>
      <c r="G973" s="4">
        <f>IFERROR(VLOOKUP(Table1[[#This Row],[كود العامل]],العاملين!$A:$C,3,FALSE),"")</f>
        <v>0</v>
      </c>
      <c r="H973" s="5">
        <v>32</v>
      </c>
      <c r="I973" s="6" t="str">
        <f>IFERROR(VLOOKUP(Table1[[#This Row],[كود الصنف]],المنتجات!$D:$E,2,0),"")</f>
        <v/>
      </c>
      <c r="J973" s="6" t="str">
        <f>IFERROR(VLOOKUP(H973,المنتجات!$D:$G,4,0),"")</f>
        <v/>
      </c>
      <c r="K973" s="7">
        <v>16500</v>
      </c>
      <c r="L973" s="7"/>
      <c r="M973" s="8" t="e">
        <f>IF(VLOOKUP(Table1[[#This Row],[كود الصنف]],المنتجات!$D:$K,8,0)=0,"",(VLOOKUP(Table1[[#This Row],[كود الصنف]],المنتجات!$D:$K,8,0)))</f>
        <v>#N/A</v>
      </c>
      <c r="N973" s="7">
        <f>IFERROR((Table1[[#This Row],[كمية الخامات بالكيلو]]/Table1[[#This Row],[وزن القطعة]])-Table1[[#This Row],[كمية الأنتاج بالقطعة]],0)</f>
        <v>0</v>
      </c>
      <c r="O973" s="9" t="s">
        <v>51</v>
      </c>
      <c r="P973" s="3">
        <v>300</v>
      </c>
      <c r="Q973" s="5">
        <v>30</v>
      </c>
      <c r="R973" s="10"/>
      <c r="S973" s="10"/>
      <c r="T973" s="10"/>
      <c r="U973" s="10"/>
      <c r="V973" s="10">
        <f t="shared" si="15"/>
        <v>30</v>
      </c>
      <c r="W973" s="10">
        <f>IFERROR(Table1[[#This Row],[اجمالى وقت التشغيل بالدقايق]]-Table1[[#This Row],[اجمالى وقت التوقف بالدقيقة]],"0")</f>
        <v>270</v>
      </c>
      <c r="X973" s="11">
        <f>IFERROR((Table1[[#This Row],[كمية الأنتاج بالقطعة]]*Table1[[#This Row],[الزمن المعيارى لانتاج القطعة الواحدة بالدقيقة]])/W973,0%)</f>
        <v>0</v>
      </c>
      <c r="Y973" s="12"/>
      <c r="Z973" s="4"/>
      <c r="AA973" s="13">
        <f>IFERROR(Table1[[#This Row],[كمية الأنتاج بالقطعة]]/(Table1[[#This Row],[كمية الأنتاج بالقطعة]]+Z973+Y973),"")</f>
        <v>1</v>
      </c>
      <c r="AB973" s="4"/>
      <c r="AC973" s="51"/>
    </row>
    <row r="974" spans="1:29" ht="15.75" hidden="1" customHeight="1">
      <c r="A974" s="50">
        <v>43547</v>
      </c>
      <c r="B974" s="3">
        <v>5231</v>
      </c>
      <c r="C974" s="4" t="str">
        <f>IFERROR(VLOOKUP(B974,المنتجات!$A:$B,2,0),"")</f>
        <v/>
      </c>
      <c r="D974" s="4" t="str">
        <f>IFERROR(VLOOKUP(B974,المنتجات!$A:$C,3,0),"")</f>
        <v/>
      </c>
      <c r="E974" s="5">
        <v>22</v>
      </c>
      <c r="F974" s="4">
        <f>IFERROR(VLOOKUP(E974,العاملين!$A$1:$C$80,2,0),"")</f>
        <v>0</v>
      </c>
      <c r="G974" s="4">
        <f>IFERROR(VLOOKUP(Table1[[#This Row],[كود العامل]],العاملين!$A:$C,3,FALSE),"")</f>
        <v>0</v>
      </c>
      <c r="H974" s="5">
        <v>34</v>
      </c>
      <c r="I974" s="6" t="str">
        <f>IFERROR(VLOOKUP(Table1[[#This Row],[كود الصنف]],المنتجات!$D:$E,2,0),"")</f>
        <v/>
      </c>
      <c r="J974" s="6" t="str">
        <f>IFERROR(VLOOKUP(H974,المنتجات!$D:$G,4,0),"")</f>
        <v/>
      </c>
      <c r="K974" s="7">
        <v>11000</v>
      </c>
      <c r="L974" s="7"/>
      <c r="M974" s="8" t="e">
        <f>IF(VLOOKUP(Table1[[#This Row],[كود الصنف]],المنتجات!$D:$K,8,0)=0,"",(VLOOKUP(Table1[[#This Row],[كود الصنف]],المنتجات!$D:$K,8,0)))</f>
        <v>#N/A</v>
      </c>
      <c r="N974" s="7">
        <f>IFERROR((Table1[[#This Row],[كمية الخامات بالكيلو]]/Table1[[#This Row],[وزن القطعة]])-Table1[[#This Row],[كمية الأنتاج بالقطعة]],0)</f>
        <v>0</v>
      </c>
      <c r="O974" s="9" t="s">
        <v>51</v>
      </c>
      <c r="P974" s="3">
        <v>300</v>
      </c>
      <c r="Q974" s="5">
        <v>30</v>
      </c>
      <c r="R974" s="10"/>
      <c r="S974" s="10">
        <v>10</v>
      </c>
      <c r="T974" s="10">
        <v>10</v>
      </c>
      <c r="U974" s="10"/>
      <c r="V974" s="10">
        <f t="shared" si="15"/>
        <v>50</v>
      </c>
      <c r="W974" s="10">
        <f>IFERROR(Table1[[#This Row],[اجمالى وقت التشغيل بالدقايق]]-Table1[[#This Row],[اجمالى وقت التوقف بالدقيقة]],"0")</f>
        <v>250</v>
      </c>
      <c r="X974" s="11">
        <f>IFERROR((Table1[[#This Row],[كمية الأنتاج بالقطعة]]*Table1[[#This Row],[الزمن المعيارى لانتاج القطعة الواحدة بالدقيقة]])/W974,0%)</f>
        <v>0</v>
      </c>
      <c r="Y974" s="12"/>
      <c r="Z974" s="4"/>
      <c r="AA974" s="13">
        <f>IFERROR(Table1[[#This Row],[كمية الأنتاج بالقطعة]]/(Table1[[#This Row],[كمية الأنتاج بالقطعة]]+Z974+Y974),"")</f>
        <v>1</v>
      </c>
      <c r="AB974" s="4"/>
      <c r="AC974" s="51"/>
    </row>
    <row r="975" spans="1:29" ht="15.75" hidden="1" customHeight="1">
      <c r="A975" s="50">
        <v>43547</v>
      </c>
      <c r="B975" s="3">
        <v>5231</v>
      </c>
      <c r="C975" s="4" t="str">
        <f>IFERROR(VLOOKUP(B975,المنتجات!$A:$B,2,0),"")</f>
        <v/>
      </c>
      <c r="D975" s="4" t="str">
        <f>IFERROR(VLOOKUP(B975,المنتجات!$A:$C,3,0),"")</f>
        <v/>
      </c>
      <c r="E975" s="5">
        <v>26</v>
      </c>
      <c r="F975" s="4">
        <f>IFERROR(VLOOKUP(E975,العاملين!$A$1:$C$80,2,0),"")</f>
        <v>0</v>
      </c>
      <c r="G975" s="4">
        <f>IFERROR(VLOOKUP(Table1[[#This Row],[كود العامل]],العاملين!$A:$C,3,FALSE),"")</f>
        <v>0</v>
      </c>
      <c r="H975" s="5">
        <v>34</v>
      </c>
      <c r="I975" s="6" t="str">
        <f>IFERROR(VLOOKUP(Table1[[#This Row],[كود الصنف]],المنتجات!$D:$E,2,0),"")</f>
        <v/>
      </c>
      <c r="J975" s="6" t="str">
        <f>IFERROR(VLOOKUP(H975,المنتجات!$D:$G,4,0),"")</f>
        <v/>
      </c>
      <c r="K975" s="7">
        <v>11000</v>
      </c>
      <c r="L975" s="7"/>
      <c r="M975" s="8" t="e">
        <f>IF(VLOOKUP(Table1[[#This Row],[كود الصنف]],المنتجات!$D:$K,8,0)=0,"",(VLOOKUP(Table1[[#This Row],[كود الصنف]],المنتجات!$D:$K,8,0)))</f>
        <v>#N/A</v>
      </c>
      <c r="N975" s="7">
        <f>IFERROR((Table1[[#This Row],[كمية الخامات بالكيلو]]/Table1[[#This Row],[وزن القطعة]])-Table1[[#This Row],[كمية الأنتاج بالقطعة]],0)</f>
        <v>0</v>
      </c>
      <c r="O975" s="9" t="s">
        <v>51</v>
      </c>
      <c r="P975" s="3">
        <v>300</v>
      </c>
      <c r="Q975" s="5">
        <v>30</v>
      </c>
      <c r="R975" s="10"/>
      <c r="S975" s="10">
        <v>10</v>
      </c>
      <c r="T975" s="10">
        <v>10</v>
      </c>
      <c r="U975" s="10"/>
      <c r="V975" s="10">
        <f t="shared" si="15"/>
        <v>50</v>
      </c>
      <c r="W975" s="10">
        <f>IFERROR(Table1[[#This Row],[اجمالى وقت التشغيل بالدقايق]]-Table1[[#This Row],[اجمالى وقت التوقف بالدقيقة]],"0")</f>
        <v>250</v>
      </c>
      <c r="X975" s="11">
        <f>IFERROR((Table1[[#This Row],[كمية الأنتاج بالقطعة]]*Table1[[#This Row],[الزمن المعيارى لانتاج القطعة الواحدة بالدقيقة]])/W975,0%)</f>
        <v>0</v>
      </c>
      <c r="Y975" s="12"/>
      <c r="Z975" s="4"/>
      <c r="AA975" s="13">
        <f>IFERROR(Table1[[#This Row],[كمية الأنتاج بالقطعة]]/(Table1[[#This Row],[كمية الأنتاج بالقطعة]]+Z975+Y975),"")</f>
        <v>1</v>
      </c>
      <c r="AB975" s="4"/>
      <c r="AC975" s="51"/>
    </row>
    <row r="976" spans="1:29" ht="15.75" hidden="1" customHeight="1">
      <c r="A976" s="50">
        <v>43547</v>
      </c>
      <c r="B976" s="3">
        <v>5231</v>
      </c>
      <c r="C976" s="4" t="str">
        <f>IFERROR(VLOOKUP(B976,المنتجات!$A:$B,2,0),"")</f>
        <v/>
      </c>
      <c r="D976" s="4" t="str">
        <f>IFERROR(VLOOKUP(B976,المنتجات!$A:$C,3,0),"")</f>
        <v/>
      </c>
      <c r="E976" s="5">
        <v>37</v>
      </c>
      <c r="F976" s="4">
        <f>IFERROR(VLOOKUP(E976,العاملين!$A$1:$C$80,2,0),"")</f>
        <v>0</v>
      </c>
      <c r="G976" s="4">
        <f>IFERROR(VLOOKUP(Table1[[#This Row],[كود العامل]],العاملين!$A:$C,3,FALSE),"")</f>
        <v>0</v>
      </c>
      <c r="H976" s="5">
        <v>34</v>
      </c>
      <c r="I976" s="6" t="str">
        <f>IFERROR(VLOOKUP(Table1[[#This Row],[كود الصنف]],المنتجات!$D:$E,2,0),"")</f>
        <v/>
      </c>
      <c r="J976" s="6" t="str">
        <f>IFERROR(VLOOKUP(H976,المنتجات!$D:$G,4,0),"")</f>
        <v/>
      </c>
      <c r="K976" s="7">
        <v>11000</v>
      </c>
      <c r="L976" s="7"/>
      <c r="M976" s="8" t="e">
        <f>IF(VLOOKUP(Table1[[#This Row],[كود الصنف]],المنتجات!$D:$K,8,0)=0,"",(VLOOKUP(Table1[[#This Row],[كود الصنف]],المنتجات!$D:$K,8,0)))</f>
        <v>#N/A</v>
      </c>
      <c r="N976" s="7">
        <f>IFERROR((Table1[[#This Row],[كمية الخامات بالكيلو]]/Table1[[#This Row],[وزن القطعة]])-Table1[[#This Row],[كمية الأنتاج بالقطعة]],0)</f>
        <v>0</v>
      </c>
      <c r="O976" s="9" t="s">
        <v>51</v>
      </c>
      <c r="P976" s="3">
        <v>300</v>
      </c>
      <c r="Q976" s="5">
        <v>30</v>
      </c>
      <c r="R976" s="10"/>
      <c r="S976" s="10">
        <v>10</v>
      </c>
      <c r="T976" s="10">
        <v>10</v>
      </c>
      <c r="U976" s="10"/>
      <c r="V976" s="10">
        <f t="shared" si="15"/>
        <v>50</v>
      </c>
      <c r="W976" s="10">
        <f>IFERROR(Table1[[#This Row],[اجمالى وقت التشغيل بالدقايق]]-Table1[[#This Row],[اجمالى وقت التوقف بالدقيقة]],"0")</f>
        <v>250</v>
      </c>
      <c r="X976" s="11">
        <f>IFERROR((Table1[[#This Row],[كمية الأنتاج بالقطعة]]*Table1[[#This Row],[الزمن المعيارى لانتاج القطعة الواحدة بالدقيقة]])/W976,0%)</f>
        <v>0</v>
      </c>
      <c r="Y976" s="12"/>
      <c r="Z976" s="4"/>
      <c r="AA976" s="13">
        <f>IFERROR(Table1[[#This Row],[كمية الأنتاج بالقطعة]]/(Table1[[#This Row],[كمية الأنتاج بالقطعة]]+Z976+Y976),"")</f>
        <v>1</v>
      </c>
      <c r="AB976" s="4"/>
      <c r="AC976" s="51"/>
    </row>
    <row r="977" spans="1:29" ht="15.75" hidden="1" customHeight="1">
      <c r="A977" s="50">
        <v>43547</v>
      </c>
      <c r="B977" s="3">
        <v>5260</v>
      </c>
      <c r="C977" s="4" t="str">
        <f>IFERROR(VLOOKUP(B977,المنتجات!$A:$B,2,0),"")</f>
        <v/>
      </c>
      <c r="D977" s="4" t="str">
        <f>IFERROR(VLOOKUP(B977,المنتجات!$A:$C,3,0),"")</f>
        <v/>
      </c>
      <c r="E977" s="5">
        <v>39</v>
      </c>
      <c r="F977" s="4">
        <f>IFERROR(VLOOKUP(E977,العاملين!$A$1:$C$80,2,0),"")</f>
        <v>0</v>
      </c>
      <c r="G977" s="4">
        <f>IFERROR(VLOOKUP(Table1[[#This Row],[كود العامل]],العاملين!$A:$C,3,FALSE),"")</f>
        <v>0</v>
      </c>
      <c r="H977" s="5">
        <v>44</v>
      </c>
      <c r="I977" s="6" t="str">
        <f>IFERROR(VLOOKUP(Table1[[#This Row],[كود الصنف]],المنتجات!$D:$E,2,0),"")</f>
        <v/>
      </c>
      <c r="J977" s="6" t="str">
        <f>IFERROR(VLOOKUP(H977,المنتجات!$D:$G,4,0),"")</f>
        <v/>
      </c>
      <c r="K977" s="7">
        <v>8100</v>
      </c>
      <c r="L977" s="7"/>
      <c r="M977" s="8" t="e">
        <f>IF(VLOOKUP(Table1[[#This Row],[كود الصنف]],المنتجات!$D:$K,8,0)=0,"",(VLOOKUP(Table1[[#This Row],[كود الصنف]],المنتجات!$D:$K,8,0)))</f>
        <v>#N/A</v>
      </c>
      <c r="N977" s="7">
        <f>IFERROR((Table1[[#This Row],[كمية الخامات بالكيلو]]/Table1[[#This Row],[وزن القطعة]])-Table1[[#This Row],[كمية الأنتاج بالقطعة]],0)</f>
        <v>0</v>
      </c>
      <c r="O977" s="9" t="s">
        <v>51</v>
      </c>
      <c r="P977" s="26">
        <f>IFERROR(VLOOKUP(Table1[[#This Row],[كود العامل]],العاملين!$A$1:$D$100,4,0),"")</f>
        <v>0</v>
      </c>
      <c r="Q977" s="5">
        <f>IF(Table1[[#This Row],[كود العامل]]&gt;0,60,"")</f>
        <v>60</v>
      </c>
      <c r="R977" s="10"/>
      <c r="S977" s="10"/>
      <c r="T977" s="10"/>
      <c r="U977" s="10"/>
      <c r="V977" s="10">
        <f t="shared" si="15"/>
        <v>60</v>
      </c>
      <c r="W977" s="10">
        <f>IFERROR(Table1[[#This Row],[اجمالى وقت التشغيل بالدقايق]]-Table1[[#This Row],[اجمالى وقت التوقف بالدقيقة]],"0")</f>
        <v>-60</v>
      </c>
      <c r="X977" s="11">
        <f>IFERROR((Table1[[#This Row],[كمية الأنتاج بالقطعة]]*Table1[[#This Row],[الزمن المعيارى لانتاج القطعة الواحدة بالدقيقة]])/W977,0%)</f>
        <v>0</v>
      </c>
      <c r="Y977" s="12"/>
      <c r="Z977" s="4"/>
      <c r="AA977" s="13">
        <f>IFERROR(Table1[[#This Row],[كمية الأنتاج بالقطعة]]/(Table1[[#This Row],[كمية الأنتاج بالقطعة]]+Z977+Y977),"")</f>
        <v>1</v>
      </c>
      <c r="AB977" s="4"/>
      <c r="AC977" s="51"/>
    </row>
    <row r="978" spans="1:29" ht="15.75" hidden="1" customHeight="1">
      <c r="A978" s="50">
        <v>43547</v>
      </c>
      <c r="B978" s="3">
        <v>5260</v>
      </c>
      <c r="C978" s="4" t="str">
        <f>IFERROR(VLOOKUP(B978,المنتجات!$A:$B,2,0),"")</f>
        <v/>
      </c>
      <c r="D978" s="4" t="str">
        <f>IFERROR(VLOOKUP(B978,المنتجات!$A:$C,3,0),"")</f>
        <v/>
      </c>
      <c r="E978" s="5">
        <v>25</v>
      </c>
      <c r="F978" s="4">
        <f>IFERROR(VLOOKUP(E978,العاملين!$A$1:$C$80,2,0),"")</f>
        <v>0</v>
      </c>
      <c r="G978" s="4">
        <f>IFERROR(VLOOKUP(Table1[[#This Row],[كود العامل]],العاملين!$A:$C,3,FALSE),"")</f>
        <v>0</v>
      </c>
      <c r="H978" s="5">
        <v>44</v>
      </c>
      <c r="I978" s="6" t="str">
        <f>IFERROR(VLOOKUP(Table1[[#This Row],[كود الصنف]],المنتجات!$D:$E,2,0),"")</f>
        <v/>
      </c>
      <c r="J978" s="6" t="str">
        <f>IFERROR(VLOOKUP(H978,المنتجات!$D:$G,4,0),"")</f>
        <v/>
      </c>
      <c r="K978" s="7">
        <v>8100</v>
      </c>
      <c r="L978" s="7"/>
      <c r="M978" s="8" t="e">
        <f>IF(VLOOKUP(Table1[[#This Row],[كود الصنف]],المنتجات!$D:$K,8,0)=0,"",(VLOOKUP(Table1[[#This Row],[كود الصنف]],المنتجات!$D:$K,8,0)))</f>
        <v>#N/A</v>
      </c>
      <c r="N978" s="7">
        <f>IFERROR((Table1[[#This Row],[كمية الخامات بالكيلو]]/Table1[[#This Row],[وزن القطعة]])-Table1[[#This Row],[كمية الأنتاج بالقطعة]],0)</f>
        <v>0</v>
      </c>
      <c r="O978" s="9" t="s">
        <v>51</v>
      </c>
      <c r="P978" s="26">
        <f>IFERROR(VLOOKUP(Table1[[#This Row],[كود العامل]],العاملين!$A$1:$D$100,4,0),"")</f>
        <v>0</v>
      </c>
      <c r="Q978" s="5">
        <f>IF(Table1[[#This Row],[كود العامل]]&gt;0,60,"")</f>
        <v>60</v>
      </c>
      <c r="R978" s="10"/>
      <c r="S978" s="10"/>
      <c r="T978" s="10"/>
      <c r="U978" s="10"/>
      <c r="V978" s="10">
        <f t="shared" si="15"/>
        <v>60</v>
      </c>
      <c r="W978" s="10">
        <f>IFERROR(Table1[[#This Row],[اجمالى وقت التشغيل بالدقايق]]-Table1[[#This Row],[اجمالى وقت التوقف بالدقيقة]],"0")</f>
        <v>-60</v>
      </c>
      <c r="X978" s="11">
        <f>IFERROR((Table1[[#This Row],[كمية الأنتاج بالقطعة]]*Table1[[#This Row],[الزمن المعيارى لانتاج القطعة الواحدة بالدقيقة]])/W978,0%)</f>
        <v>0</v>
      </c>
      <c r="Y978" s="12"/>
      <c r="Z978" s="4"/>
      <c r="AA978" s="13">
        <f>IFERROR(Table1[[#This Row],[كمية الأنتاج بالقطعة]]/(Table1[[#This Row],[كمية الأنتاج بالقطعة]]+Z978+Y978),"")</f>
        <v>1</v>
      </c>
      <c r="AB978" s="4"/>
      <c r="AC978" s="51"/>
    </row>
    <row r="979" spans="1:29" ht="15.75" hidden="1" customHeight="1">
      <c r="A979" s="50">
        <v>43547</v>
      </c>
      <c r="B979" s="3">
        <v>5261</v>
      </c>
      <c r="C979" s="4" t="str">
        <f>IFERROR(VLOOKUP(B979,المنتجات!$A:$B,2,0),"")</f>
        <v/>
      </c>
      <c r="D979" s="4" t="str">
        <f>IFERROR(VLOOKUP(B979,المنتجات!$A:$C,3,0),"")</f>
        <v/>
      </c>
      <c r="E979" s="5">
        <v>36</v>
      </c>
      <c r="F979" s="4">
        <f>IFERROR(VLOOKUP(E979,العاملين!$A$1:$C$80,2,0),"")</f>
        <v>0</v>
      </c>
      <c r="G979" s="4">
        <f>IFERROR(VLOOKUP(Table1[[#This Row],[كود العامل]],العاملين!$A:$C,3,FALSE),"")</f>
        <v>0</v>
      </c>
      <c r="H979" s="5">
        <v>41</v>
      </c>
      <c r="I979" s="6" t="str">
        <f>IFERROR(VLOOKUP(Table1[[#This Row],[كود الصنف]],المنتجات!$D:$E,2,0),"")</f>
        <v/>
      </c>
      <c r="J979" s="6" t="str">
        <f>IFERROR(VLOOKUP(H979,المنتجات!$D:$G,4,0),"")</f>
        <v/>
      </c>
      <c r="K979" s="7">
        <v>4100</v>
      </c>
      <c r="L979" s="7"/>
      <c r="M979" s="8" t="e">
        <f>IF(VLOOKUP(Table1[[#This Row],[كود الصنف]],المنتجات!$D:$K,8,0)=0,"",(VLOOKUP(Table1[[#This Row],[كود الصنف]],المنتجات!$D:$K,8,0)))</f>
        <v>#N/A</v>
      </c>
      <c r="N979" s="7">
        <f>IFERROR((Table1[[#This Row],[كمية الخامات بالكيلو]]/Table1[[#This Row],[وزن القطعة]])-Table1[[#This Row],[كمية الأنتاج بالقطعة]],0)</f>
        <v>0</v>
      </c>
      <c r="O979" s="9" t="s">
        <v>51</v>
      </c>
      <c r="P979" s="26">
        <f>IFERROR(VLOOKUP(Table1[[#This Row],[كود العامل]],العاملين!$A$1:$D$100,4,0),"")</f>
        <v>0</v>
      </c>
      <c r="Q979" s="5">
        <f>IF(Table1[[#This Row],[كود العامل]]&gt;0,60,"")</f>
        <v>60</v>
      </c>
      <c r="R979" s="10"/>
      <c r="S979" s="10"/>
      <c r="T979" s="10"/>
      <c r="U979" s="10"/>
      <c r="V979" s="10">
        <f t="shared" si="15"/>
        <v>60</v>
      </c>
      <c r="W979" s="10">
        <f>IFERROR(Table1[[#This Row],[اجمالى وقت التشغيل بالدقايق]]-Table1[[#This Row],[اجمالى وقت التوقف بالدقيقة]],"0")</f>
        <v>-60</v>
      </c>
      <c r="X979" s="11">
        <f>IFERROR((Table1[[#This Row],[كمية الأنتاج بالقطعة]]*Table1[[#This Row],[الزمن المعيارى لانتاج القطعة الواحدة بالدقيقة]])/W979,0%)</f>
        <v>0</v>
      </c>
      <c r="Y979" s="12"/>
      <c r="Z979" s="4"/>
      <c r="AA979" s="13">
        <f>IFERROR(Table1[[#This Row],[كمية الأنتاج بالقطعة]]/(Table1[[#This Row],[كمية الأنتاج بالقطعة]]+Z979+Y979),"")</f>
        <v>1</v>
      </c>
      <c r="AB979" s="4"/>
      <c r="AC979" s="51"/>
    </row>
    <row r="980" spans="1:29" ht="15.75" hidden="1" customHeight="1">
      <c r="A980" s="50">
        <v>43547</v>
      </c>
      <c r="B980" s="3">
        <v>5261</v>
      </c>
      <c r="C980" s="4" t="str">
        <f>IFERROR(VLOOKUP(B980,المنتجات!$A:$B,2,0),"")</f>
        <v/>
      </c>
      <c r="D980" s="4" t="str">
        <f>IFERROR(VLOOKUP(B980,المنتجات!$A:$C,3,0),"")</f>
        <v/>
      </c>
      <c r="E980" s="5">
        <v>19</v>
      </c>
      <c r="F980" s="4">
        <f>IFERROR(VLOOKUP(E980,العاملين!$A$1:$C$80,2,0),"")</f>
        <v>0</v>
      </c>
      <c r="G980" s="4">
        <f>IFERROR(VLOOKUP(Table1[[#This Row],[كود العامل]],العاملين!$A:$C,3,FALSE),"")</f>
        <v>0</v>
      </c>
      <c r="H980" s="5">
        <v>41</v>
      </c>
      <c r="I980" s="6" t="str">
        <f>IFERROR(VLOOKUP(Table1[[#This Row],[كود الصنف]],المنتجات!$D:$E,2,0),"")</f>
        <v/>
      </c>
      <c r="J980" s="6" t="str">
        <f>IFERROR(VLOOKUP(H980,المنتجات!$D:$G,4,0),"")</f>
        <v/>
      </c>
      <c r="K980" s="7">
        <v>4100</v>
      </c>
      <c r="L980" s="7"/>
      <c r="M980" s="8" t="e">
        <f>IF(VLOOKUP(Table1[[#This Row],[كود الصنف]],المنتجات!$D:$K,8,0)=0,"",(VLOOKUP(Table1[[#This Row],[كود الصنف]],المنتجات!$D:$K,8,0)))</f>
        <v>#N/A</v>
      </c>
      <c r="N980" s="7">
        <f>IFERROR((Table1[[#This Row],[كمية الخامات بالكيلو]]/Table1[[#This Row],[وزن القطعة]])-Table1[[#This Row],[كمية الأنتاج بالقطعة]],0)</f>
        <v>0</v>
      </c>
      <c r="O980" s="9" t="s">
        <v>51</v>
      </c>
      <c r="P980" s="26">
        <f>IFERROR(VLOOKUP(Table1[[#This Row],[كود العامل]],العاملين!$A$1:$D$100,4,0),"")</f>
        <v>0</v>
      </c>
      <c r="Q980" s="5">
        <f>IF(Table1[[#This Row],[كود العامل]]&gt;0,60,"")</f>
        <v>60</v>
      </c>
      <c r="R980" s="10"/>
      <c r="S980" s="10"/>
      <c r="T980" s="10"/>
      <c r="U980" s="10"/>
      <c r="V980" s="10">
        <f t="shared" si="15"/>
        <v>60</v>
      </c>
      <c r="W980" s="10">
        <f>IFERROR(Table1[[#This Row],[اجمالى وقت التشغيل بالدقايق]]-Table1[[#This Row],[اجمالى وقت التوقف بالدقيقة]],"0")</f>
        <v>-60</v>
      </c>
      <c r="X980" s="11">
        <f>IFERROR((Table1[[#This Row],[كمية الأنتاج بالقطعة]]*Table1[[#This Row],[الزمن المعيارى لانتاج القطعة الواحدة بالدقيقة]])/W980,0%)</f>
        <v>0</v>
      </c>
      <c r="Y980" s="12"/>
      <c r="Z980" s="4"/>
      <c r="AA980" s="13">
        <f>IFERROR(Table1[[#This Row],[كمية الأنتاج بالقطعة]]/(Table1[[#This Row],[كمية الأنتاج بالقطعة]]+Z980+Y980),"")</f>
        <v>1</v>
      </c>
      <c r="AB980" s="4"/>
      <c r="AC980" s="51"/>
    </row>
    <row r="981" spans="1:29" ht="15.75" customHeight="1">
      <c r="A981" s="50">
        <v>43547</v>
      </c>
      <c r="B981" s="3">
        <v>5270</v>
      </c>
      <c r="C981" s="4" t="str">
        <f>IFERROR(VLOOKUP(B981,المنتجات!$A:$B,2,0),"")</f>
        <v/>
      </c>
      <c r="D981" s="4" t="str">
        <f>IFERROR(VLOOKUP(B981,المنتجات!$A:$C,3,0),"")</f>
        <v/>
      </c>
      <c r="E981" s="5">
        <v>30</v>
      </c>
      <c r="F981" s="4">
        <f>IFERROR(VLOOKUP(E981,العاملين!$A$1:$C$80,2,0),"")</f>
        <v>0</v>
      </c>
      <c r="G981" s="4">
        <f>IFERROR(VLOOKUP(Table1[[#This Row],[كود العامل]],العاملين!$A:$C,3,FALSE),"")</f>
        <v>0</v>
      </c>
      <c r="H981" s="5">
        <v>53</v>
      </c>
      <c r="I981" s="6" t="str">
        <f>IFERROR(VLOOKUP(Table1[[#This Row],[كود الصنف]],المنتجات!$D:$E,2,0),"")</f>
        <v/>
      </c>
      <c r="J981" s="6" t="str">
        <f>IFERROR(VLOOKUP(H981,المنتجات!$D:$G,4,0),"")</f>
        <v/>
      </c>
      <c r="K981" s="7">
        <v>102</v>
      </c>
      <c r="L981" s="7"/>
      <c r="M981" s="8" t="e">
        <f>IF(VLOOKUP(Table1[[#This Row],[كود الصنف]],المنتجات!$D:$K,8,0)=0,"",(VLOOKUP(Table1[[#This Row],[كود الصنف]],المنتجات!$D:$K,8,0)))</f>
        <v>#N/A</v>
      </c>
      <c r="N981" s="7">
        <f>IFERROR((Table1[[#This Row],[كمية الخامات بالكيلو]]/Table1[[#This Row],[وزن القطعة]])-Table1[[#This Row],[كمية الأنتاج بالقطعة]],0)</f>
        <v>0</v>
      </c>
      <c r="O981" s="9" t="s">
        <v>51</v>
      </c>
      <c r="P981" s="3">
        <v>200</v>
      </c>
      <c r="Q981" s="5">
        <v>20</v>
      </c>
      <c r="R981" s="10"/>
      <c r="S981" s="10">
        <v>5</v>
      </c>
      <c r="T981" s="10">
        <v>10</v>
      </c>
      <c r="U981" s="10"/>
      <c r="V981" s="10">
        <f t="shared" si="15"/>
        <v>35</v>
      </c>
      <c r="W981" s="10">
        <f>IFERROR(Table1[[#This Row],[اجمالى وقت التشغيل بالدقايق]]-Table1[[#This Row],[اجمالى وقت التوقف بالدقيقة]],"0")</f>
        <v>165</v>
      </c>
      <c r="X981" s="11">
        <f>IFERROR((Table1[[#This Row],[كمية الأنتاج بالقطعة]]*Table1[[#This Row],[الزمن المعيارى لانتاج القطعة الواحدة بالدقيقة]])/W981,0%)</f>
        <v>0</v>
      </c>
      <c r="Y981" s="12"/>
      <c r="Z981" s="4"/>
      <c r="AA981" s="13">
        <f>IFERROR(Table1[[#This Row],[كمية الأنتاج بالقطعة]]/(Table1[[#This Row],[كمية الأنتاج بالقطعة]]+Z981+Y981),"")</f>
        <v>1</v>
      </c>
      <c r="AB981" s="4"/>
      <c r="AC981" s="51"/>
    </row>
    <row r="982" spans="1:29" ht="15.75" customHeight="1">
      <c r="A982" s="50">
        <v>43547</v>
      </c>
      <c r="B982" s="3">
        <v>5270</v>
      </c>
      <c r="C982" s="4" t="str">
        <f>IFERROR(VLOOKUP(B982,المنتجات!$A:$B,2,0),"")</f>
        <v/>
      </c>
      <c r="D982" s="4" t="str">
        <f>IFERROR(VLOOKUP(B982,المنتجات!$A:$C,3,0),"")</f>
        <v/>
      </c>
      <c r="E982" s="5">
        <v>30</v>
      </c>
      <c r="F982" s="4">
        <f>IFERROR(VLOOKUP(E982,العاملين!$A$1:$C$80,2,0),"")</f>
        <v>0</v>
      </c>
      <c r="G982" s="4">
        <f>IFERROR(VLOOKUP(Table1[[#This Row],[كود العامل]],العاملين!$A:$C,3,FALSE),"")</f>
        <v>0</v>
      </c>
      <c r="H982" s="5">
        <v>52</v>
      </c>
      <c r="I982" s="6" t="str">
        <f>IFERROR(VLOOKUP(Table1[[#This Row],[كود الصنف]],المنتجات!$D:$E,2,0),"")</f>
        <v/>
      </c>
      <c r="J982" s="6" t="str">
        <f>IFERROR(VLOOKUP(H982,المنتجات!$D:$G,4,0),"")</f>
        <v/>
      </c>
      <c r="K982" s="7">
        <v>43</v>
      </c>
      <c r="L982" s="7"/>
      <c r="M982" s="8" t="e">
        <f>IF(VLOOKUP(Table1[[#This Row],[كود الصنف]],المنتجات!$D:$K,8,0)=0,"",(VLOOKUP(Table1[[#This Row],[كود الصنف]],المنتجات!$D:$K,8,0)))</f>
        <v>#N/A</v>
      </c>
      <c r="N982" s="7">
        <f>IFERROR((Table1[[#This Row],[كمية الخامات بالكيلو]]/Table1[[#This Row],[وزن القطعة]])-Table1[[#This Row],[كمية الأنتاج بالقطعة]],0)</f>
        <v>0</v>
      </c>
      <c r="O982" s="9" t="s">
        <v>51</v>
      </c>
      <c r="P982" s="3">
        <v>200</v>
      </c>
      <c r="Q982" s="5">
        <v>20</v>
      </c>
      <c r="R982" s="10"/>
      <c r="S982" s="10">
        <v>5</v>
      </c>
      <c r="T982" s="10">
        <v>10</v>
      </c>
      <c r="U982" s="10"/>
      <c r="V982" s="10">
        <f t="shared" si="15"/>
        <v>35</v>
      </c>
      <c r="W982" s="10">
        <f>IFERROR(Table1[[#This Row],[اجمالى وقت التشغيل بالدقايق]]-Table1[[#This Row],[اجمالى وقت التوقف بالدقيقة]],"0")</f>
        <v>165</v>
      </c>
      <c r="X982" s="11">
        <f>IFERROR((Table1[[#This Row],[كمية الأنتاج بالقطعة]]*Table1[[#This Row],[الزمن المعيارى لانتاج القطعة الواحدة بالدقيقة]])/W982,0%)</f>
        <v>0</v>
      </c>
      <c r="Y982" s="12"/>
      <c r="Z982" s="4"/>
      <c r="AA982" s="13">
        <f>IFERROR(Table1[[#This Row],[كمية الأنتاج بالقطعة]]/(Table1[[#This Row],[كمية الأنتاج بالقطعة]]+Z982+Y982),"")</f>
        <v>1</v>
      </c>
      <c r="AB982" s="4"/>
      <c r="AC982" s="51"/>
    </row>
    <row r="983" spans="1:29" ht="15.75" customHeight="1">
      <c r="A983" s="50">
        <v>43547</v>
      </c>
      <c r="B983" s="3">
        <v>5270</v>
      </c>
      <c r="C983" s="4" t="str">
        <f>IFERROR(VLOOKUP(B983,المنتجات!$A:$B,2,0),"")</f>
        <v/>
      </c>
      <c r="D983" s="4" t="str">
        <f>IFERROR(VLOOKUP(B983,المنتجات!$A:$C,3,0),"")</f>
        <v/>
      </c>
      <c r="E983" s="5">
        <v>30</v>
      </c>
      <c r="F983" s="4">
        <f>IFERROR(VLOOKUP(E983,العاملين!$A$1:$C$80,2,0),"")</f>
        <v>0</v>
      </c>
      <c r="G983" s="4">
        <f>IFERROR(VLOOKUP(Table1[[#This Row],[كود العامل]],العاملين!$A:$C,3,FALSE),"")</f>
        <v>0</v>
      </c>
      <c r="H983" s="5">
        <v>56</v>
      </c>
      <c r="I983" s="6" t="str">
        <f>IFERROR(VLOOKUP(Table1[[#This Row],[كود الصنف]],المنتجات!$D:$E,2,0),"")</f>
        <v/>
      </c>
      <c r="J983" s="6" t="str">
        <f>IFERROR(VLOOKUP(H983,المنتجات!$D:$G,4,0),"")</f>
        <v/>
      </c>
      <c r="K983" s="7">
        <v>19</v>
      </c>
      <c r="L983" s="7"/>
      <c r="M983" s="8" t="e">
        <f>IF(VLOOKUP(Table1[[#This Row],[كود الصنف]],المنتجات!$D:$K,8,0)=0,"",(VLOOKUP(Table1[[#This Row],[كود الصنف]],المنتجات!$D:$K,8,0)))</f>
        <v>#N/A</v>
      </c>
      <c r="N983" s="7">
        <f>IFERROR((Table1[[#This Row],[كمية الخامات بالكيلو]]/Table1[[#This Row],[وزن القطعة]])-Table1[[#This Row],[كمية الأنتاج بالقطعة]],0)</f>
        <v>0</v>
      </c>
      <c r="O983" s="9" t="s">
        <v>51</v>
      </c>
      <c r="P983" s="3">
        <v>200</v>
      </c>
      <c r="Q983" s="5">
        <v>20</v>
      </c>
      <c r="R983" s="10"/>
      <c r="S983" s="10">
        <v>5</v>
      </c>
      <c r="T983" s="10">
        <v>10</v>
      </c>
      <c r="U983" s="10"/>
      <c r="V983" s="10">
        <f t="shared" si="15"/>
        <v>35</v>
      </c>
      <c r="W983" s="10">
        <f>IFERROR(Table1[[#This Row],[اجمالى وقت التشغيل بالدقايق]]-Table1[[#This Row],[اجمالى وقت التوقف بالدقيقة]],"0")</f>
        <v>165</v>
      </c>
      <c r="X983" s="11">
        <f>IFERROR((Table1[[#This Row],[كمية الأنتاج بالقطعة]]*Table1[[#This Row],[الزمن المعيارى لانتاج القطعة الواحدة بالدقيقة]])/W983,0%)</f>
        <v>0</v>
      </c>
      <c r="Y983" s="12"/>
      <c r="Z983" s="4"/>
      <c r="AA983" s="13">
        <f>IFERROR(Table1[[#This Row],[كمية الأنتاج بالقطعة]]/(Table1[[#This Row],[كمية الأنتاج بالقطعة]]+Z983+Y983),"")</f>
        <v>1</v>
      </c>
      <c r="AB983" s="4"/>
      <c r="AC983" s="51"/>
    </row>
    <row r="984" spans="1:29" ht="15.75" hidden="1" customHeight="1">
      <c r="A984" s="50">
        <v>43547</v>
      </c>
      <c r="B984" s="3">
        <v>5290</v>
      </c>
      <c r="C984" s="4" t="str">
        <f>IFERROR(VLOOKUP(B984,المنتجات!$A:$B,2,0),"")</f>
        <v/>
      </c>
      <c r="D984" s="4" t="str">
        <f>IFERROR(VLOOKUP(B984,المنتجات!$A:$C,3,0),"")</f>
        <v/>
      </c>
      <c r="E984" s="5">
        <v>20</v>
      </c>
      <c r="F984" s="4">
        <f>IFERROR(VLOOKUP(E984,العاملين!$A$1:$C$80,2,0),"")</f>
        <v>0</v>
      </c>
      <c r="G984" s="4">
        <f>IFERROR(VLOOKUP(Table1[[#This Row],[كود العامل]],العاملين!$A:$C,3,FALSE),"")</f>
        <v>0</v>
      </c>
      <c r="H984" s="5">
        <v>61</v>
      </c>
      <c r="I984" s="6" t="str">
        <f>IFERROR(VLOOKUP(Table1[[#This Row],[كود الصنف]],المنتجات!$D:$E,2,0),"")</f>
        <v/>
      </c>
      <c r="J984" s="6" t="str">
        <f>IFERROR(VLOOKUP(H984,المنتجات!$D:$G,4,0),"")</f>
        <v/>
      </c>
      <c r="K984" s="7">
        <v>2100</v>
      </c>
      <c r="L984" s="7"/>
      <c r="M984" s="8" t="e">
        <f>IF(VLOOKUP(Table1[[#This Row],[كود الصنف]],المنتجات!$D:$K,8,0)=0,"",(VLOOKUP(Table1[[#This Row],[كود الصنف]],المنتجات!$D:$K,8,0)))</f>
        <v>#N/A</v>
      </c>
      <c r="N984" s="7">
        <f>IFERROR((Table1[[#This Row],[كمية الخامات بالكيلو]]/Table1[[#This Row],[وزن القطعة]])-Table1[[#This Row],[كمية الأنتاج بالقطعة]],0)</f>
        <v>0</v>
      </c>
      <c r="O984" s="9" t="s">
        <v>51</v>
      </c>
      <c r="P984" s="26">
        <f>IFERROR(VLOOKUP(Table1[[#This Row],[كود العامل]],العاملين!$A$1:$D$100,4,0),"")</f>
        <v>0</v>
      </c>
      <c r="Q984" s="5">
        <f>IF(Table1[[#This Row],[كود العامل]]&gt;0,60,"")</f>
        <v>60</v>
      </c>
      <c r="R984" s="10"/>
      <c r="S984" s="10"/>
      <c r="T984" s="10"/>
      <c r="U984" s="10"/>
      <c r="V984" s="10">
        <f t="shared" si="15"/>
        <v>60</v>
      </c>
      <c r="W984" s="10">
        <f>IFERROR(Table1[[#This Row],[اجمالى وقت التشغيل بالدقايق]]-Table1[[#This Row],[اجمالى وقت التوقف بالدقيقة]],"0")</f>
        <v>-60</v>
      </c>
      <c r="X984" s="11">
        <f>IFERROR((Table1[[#This Row],[كمية الأنتاج بالقطعة]]*Table1[[#This Row],[الزمن المعيارى لانتاج القطعة الواحدة بالدقيقة]])/W984,0%)</f>
        <v>0</v>
      </c>
      <c r="Y984" s="12"/>
      <c r="Z984" s="4"/>
      <c r="AA984" s="13">
        <f>IFERROR(Table1[[#This Row],[كمية الأنتاج بالقطعة]]/(Table1[[#This Row],[كمية الأنتاج بالقطعة]]+Z984+Y984),"")</f>
        <v>1</v>
      </c>
      <c r="AB984" s="4"/>
      <c r="AC984" s="51"/>
    </row>
    <row r="985" spans="1:29" ht="15.75" hidden="1" customHeight="1">
      <c r="A985" s="50">
        <v>43547</v>
      </c>
      <c r="B985" s="3">
        <v>5291</v>
      </c>
      <c r="C985" s="4" t="str">
        <f>IFERROR(VLOOKUP(B985,المنتجات!$A:$B,2,0),"")</f>
        <v/>
      </c>
      <c r="D985" s="4" t="str">
        <f>IFERROR(VLOOKUP(B985,المنتجات!$A:$C,3,0),"")</f>
        <v/>
      </c>
      <c r="E985" s="5">
        <v>28</v>
      </c>
      <c r="F985" s="4">
        <f>IFERROR(VLOOKUP(E985,العاملين!$A$1:$C$80,2,0),"")</f>
        <v>0</v>
      </c>
      <c r="G985" s="4">
        <f>IFERROR(VLOOKUP(Table1[[#This Row],[كود العامل]],العاملين!$A:$C,3,FALSE),"")</f>
        <v>0</v>
      </c>
      <c r="H985" s="5">
        <v>61</v>
      </c>
      <c r="I985" s="6" t="str">
        <f>IFERROR(VLOOKUP(Table1[[#This Row],[كود الصنف]],المنتجات!$D:$E,2,0),"")</f>
        <v/>
      </c>
      <c r="J985" s="6" t="str">
        <f>IFERROR(VLOOKUP(H985,المنتجات!$D:$G,4,0),"")</f>
        <v/>
      </c>
      <c r="K985" s="7">
        <v>2050</v>
      </c>
      <c r="L985" s="7"/>
      <c r="M985" s="8" t="e">
        <f>IF(VLOOKUP(Table1[[#This Row],[كود الصنف]],المنتجات!$D:$K,8,0)=0,"",(VLOOKUP(Table1[[#This Row],[كود الصنف]],المنتجات!$D:$K,8,0)))</f>
        <v>#N/A</v>
      </c>
      <c r="N985" s="7">
        <f>IFERROR((Table1[[#This Row],[كمية الخامات بالكيلو]]/Table1[[#This Row],[وزن القطعة]])-Table1[[#This Row],[كمية الأنتاج بالقطعة]],0)</f>
        <v>0</v>
      </c>
      <c r="O985" s="9" t="s">
        <v>51</v>
      </c>
      <c r="P985" s="26">
        <f>IFERROR(VLOOKUP(Table1[[#This Row],[كود العامل]],العاملين!$A$1:$D$100,4,0),"")</f>
        <v>0</v>
      </c>
      <c r="Q985" s="5">
        <f>IF(Table1[[#This Row],[كود العامل]]&gt;0,60,"")</f>
        <v>60</v>
      </c>
      <c r="R985" s="10"/>
      <c r="S985" s="10"/>
      <c r="T985" s="10"/>
      <c r="U985" s="10"/>
      <c r="V985" s="10">
        <f t="shared" si="15"/>
        <v>60</v>
      </c>
      <c r="W985" s="10">
        <f>IFERROR(Table1[[#This Row],[اجمالى وقت التشغيل بالدقايق]]-Table1[[#This Row],[اجمالى وقت التوقف بالدقيقة]],"0")</f>
        <v>-60</v>
      </c>
      <c r="X985" s="11">
        <f>IFERROR((Table1[[#This Row],[كمية الأنتاج بالقطعة]]*Table1[[#This Row],[الزمن المعيارى لانتاج القطعة الواحدة بالدقيقة]])/W985,0%)</f>
        <v>0</v>
      </c>
      <c r="Y985" s="12"/>
      <c r="Z985" s="4"/>
      <c r="AA985" s="13">
        <f>IFERROR(Table1[[#This Row],[كمية الأنتاج بالقطعة]]/(Table1[[#This Row],[كمية الأنتاج بالقطعة]]+Z985+Y985),"")</f>
        <v>1</v>
      </c>
      <c r="AB985" s="4"/>
      <c r="AC985" s="51"/>
    </row>
    <row r="986" spans="1:29" ht="15.75" hidden="1" customHeight="1">
      <c r="A986" s="50">
        <v>43547</v>
      </c>
      <c r="B986" s="3">
        <v>5300</v>
      </c>
      <c r="C986" s="4" t="str">
        <f>IFERROR(VLOOKUP(B986,المنتجات!$A:$B,2,0),"")</f>
        <v/>
      </c>
      <c r="D986" s="4" t="str">
        <f>IFERROR(VLOOKUP(B986,المنتجات!$A:$C,3,0),"")</f>
        <v/>
      </c>
      <c r="E986" s="5">
        <v>32</v>
      </c>
      <c r="F986" s="4">
        <f>IFERROR(VLOOKUP(E986,العاملين!$A$1:$C$80,2,0),"")</f>
        <v>0</v>
      </c>
      <c r="G986" s="4">
        <f>IFERROR(VLOOKUP(Table1[[#This Row],[كود العامل]],العاملين!$A:$C,3,FALSE),"")</f>
        <v>0</v>
      </c>
      <c r="H986" s="5">
        <v>61</v>
      </c>
      <c r="I986" s="6" t="str">
        <f>IFERROR(VLOOKUP(Table1[[#This Row],[كود الصنف]],المنتجات!$D:$E,2,0),"")</f>
        <v/>
      </c>
      <c r="J986" s="6" t="str">
        <f>IFERROR(VLOOKUP(H986,المنتجات!$D:$G,4,0),"")</f>
        <v/>
      </c>
      <c r="K986" s="7">
        <v>2050</v>
      </c>
      <c r="L986" s="7"/>
      <c r="M986" s="8" t="e">
        <f>IF(VLOOKUP(Table1[[#This Row],[كود الصنف]],المنتجات!$D:$K,8,0)=0,"",(VLOOKUP(Table1[[#This Row],[كود الصنف]],المنتجات!$D:$K,8,0)))</f>
        <v>#N/A</v>
      </c>
      <c r="N986" s="7">
        <f>IFERROR((Table1[[#This Row],[كمية الخامات بالكيلو]]/Table1[[#This Row],[وزن القطعة]])-Table1[[#This Row],[كمية الأنتاج بالقطعة]],0)</f>
        <v>0</v>
      </c>
      <c r="O986" s="9" t="s">
        <v>51</v>
      </c>
      <c r="P986" s="26">
        <f>IFERROR(VLOOKUP(Table1[[#This Row],[كود العامل]],العاملين!$A$1:$D$100,4,0),"")</f>
        <v>0</v>
      </c>
      <c r="Q986" s="5">
        <f>IF(Table1[[#This Row],[كود العامل]]&gt;0,60,"")</f>
        <v>60</v>
      </c>
      <c r="R986" s="10"/>
      <c r="S986" s="10"/>
      <c r="T986" s="10"/>
      <c r="U986" s="10"/>
      <c r="V986" s="10">
        <f t="shared" si="15"/>
        <v>60</v>
      </c>
      <c r="W986" s="10">
        <f>IFERROR(Table1[[#This Row],[اجمالى وقت التشغيل بالدقايق]]-Table1[[#This Row],[اجمالى وقت التوقف بالدقيقة]],"0")</f>
        <v>-60</v>
      </c>
      <c r="X986" s="11">
        <f>IFERROR((Table1[[#This Row],[كمية الأنتاج بالقطعة]]*Table1[[#This Row],[الزمن المعيارى لانتاج القطعة الواحدة بالدقيقة]])/W986,0%)</f>
        <v>0</v>
      </c>
      <c r="Y986" s="12"/>
      <c r="Z986" s="4"/>
      <c r="AA986" s="13">
        <f>IFERROR(Table1[[#This Row],[كمية الأنتاج بالقطعة]]/(Table1[[#This Row],[كمية الأنتاج بالقطعة]]+Z986+Y986),"")</f>
        <v>1</v>
      </c>
      <c r="AB986" s="4"/>
      <c r="AC986" s="51"/>
    </row>
    <row r="987" spans="1:29" ht="15.75" hidden="1" customHeight="1">
      <c r="A987" s="50">
        <v>43547</v>
      </c>
      <c r="B987" s="3">
        <v>5303</v>
      </c>
      <c r="C987" s="4" t="str">
        <f>IFERROR(VLOOKUP(B987,المنتجات!$A:$B,2,0),"")</f>
        <v/>
      </c>
      <c r="D987" s="4" t="str">
        <f>IFERROR(VLOOKUP(B987,المنتجات!$A:$C,3,0),"")</f>
        <v/>
      </c>
      <c r="E987" s="5">
        <v>33</v>
      </c>
      <c r="F987" s="4">
        <f>IFERROR(VLOOKUP(E987,العاملين!$A$1:$C$80,2,0),"")</f>
        <v>0</v>
      </c>
      <c r="G987" s="4">
        <f>IFERROR(VLOOKUP(Table1[[#This Row],[كود العامل]],العاملين!$A:$C,3,FALSE),"")</f>
        <v>0</v>
      </c>
      <c r="H987" s="5"/>
      <c r="I987" s="6" t="str">
        <f>IFERROR(VLOOKUP(Table1[[#This Row],[كود الصنف]],المنتجات!$D:$E,2,0),"")</f>
        <v/>
      </c>
      <c r="J987" s="6" t="str">
        <f>IFERROR(VLOOKUP(H987,المنتجات!$D:$G,4,0),"")</f>
        <v/>
      </c>
      <c r="K987" s="7">
        <v>0</v>
      </c>
      <c r="L987" s="7"/>
      <c r="M987" s="8" t="e">
        <f>IF(VLOOKUP(Table1[[#This Row],[كود الصنف]],المنتجات!$D:$K,8,0)=0,"",(VLOOKUP(Table1[[#This Row],[كود الصنف]],المنتجات!$D:$K,8,0)))</f>
        <v>#N/A</v>
      </c>
      <c r="N987" s="7">
        <f>IFERROR((Table1[[#This Row],[كمية الخامات بالكيلو]]/Table1[[#This Row],[وزن القطعة]])-Table1[[#This Row],[كمية الأنتاج بالقطعة]],0)</f>
        <v>0</v>
      </c>
      <c r="O987" s="9"/>
      <c r="P987" s="3"/>
      <c r="Q987" s="5"/>
      <c r="R987" s="10"/>
      <c r="S987" s="10"/>
      <c r="T987" s="10"/>
      <c r="U987" s="10"/>
      <c r="V987" s="10">
        <f t="shared" si="15"/>
        <v>0</v>
      </c>
      <c r="W987" s="10">
        <f>IFERROR(Table1[[#This Row],[اجمالى وقت التشغيل بالدقايق]]-Table1[[#This Row],[اجمالى وقت التوقف بالدقيقة]],"0")</f>
        <v>0</v>
      </c>
      <c r="X987" s="11">
        <f>IFERROR((Table1[[#This Row],[كمية الأنتاج بالقطعة]]*Table1[[#This Row],[الزمن المعيارى لانتاج القطعة الواحدة بالدقيقة]])/W987,0%)</f>
        <v>0</v>
      </c>
      <c r="Y987" s="12"/>
      <c r="Z987" s="4"/>
      <c r="AA987" s="13" t="str">
        <f>IFERROR(Table1[[#This Row],[كمية الأنتاج بالقطعة]]/(Table1[[#This Row],[كمية الأنتاج بالقطعة]]+Z987+Y987),"")</f>
        <v/>
      </c>
      <c r="AB987" s="4"/>
      <c r="AC987" s="51" t="s">
        <v>54</v>
      </c>
    </row>
    <row r="988" spans="1:29" ht="15.75" hidden="1" customHeight="1">
      <c r="A988" s="50">
        <v>43547</v>
      </c>
      <c r="B988" s="3">
        <v>5310</v>
      </c>
      <c r="C988" s="4" t="str">
        <f>IFERROR(VLOOKUP(B988,المنتجات!$A:$B,2,0),"")</f>
        <v/>
      </c>
      <c r="D988" s="4" t="str">
        <f>IFERROR(VLOOKUP(B988,المنتجات!$A:$C,3,0),"")</f>
        <v/>
      </c>
      <c r="E988" s="5">
        <v>38</v>
      </c>
      <c r="F988" s="4">
        <f>IFERROR(VLOOKUP(E988,العاملين!$A$1:$C$80,2,0),"")</f>
        <v>0</v>
      </c>
      <c r="G988" s="4">
        <f>IFERROR(VLOOKUP(Table1[[#This Row],[كود العامل]],العاملين!$A:$C,3,FALSE),"")</f>
        <v>0</v>
      </c>
      <c r="H988" s="5"/>
      <c r="I988" s="6" t="str">
        <f>IFERROR(VLOOKUP(Table1[[#This Row],[كود الصنف]],المنتجات!$D:$E,2,0),"")</f>
        <v/>
      </c>
      <c r="J988" s="6" t="str">
        <f>IFERROR(VLOOKUP(H988,المنتجات!$D:$G,4,0),"")</f>
        <v/>
      </c>
      <c r="K988" s="7">
        <v>0</v>
      </c>
      <c r="L988" s="7"/>
      <c r="M988" s="8" t="e">
        <f>IF(VLOOKUP(Table1[[#This Row],[كود الصنف]],المنتجات!$D:$K,8,0)=0,"",(VLOOKUP(Table1[[#This Row],[كود الصنف]],المنتجات!$D:$K,8,0)))</f>
        <v>#N/A</v>
      </c>
      <c r="N988" s="7">
        <f>IFERROR((Table1[[#This Row],[كمية الخامات بالكيلو]]/Table1[[#This Row],[وزن القطعة]])-Table1[[#This Row],[كمية الأنتاج بالقطعة]],0)</f>
        <v>0</v>
      </c>
      <c r="O988" s="9"/>
      <c r="P988" s="3"/>
      <c r="Q988" s="5"/>
      <c r="R988" s="10"/>
      <c r="S988" s="10"/>
      <c r="T988" s="10"/>
      <c r="U988" s="10"/>
      <c r="V988" s="10">
        <f t="shared" si="15"/>
        <v>0</v>
      </c>
      <c r="W988" s="10">
        <f>IFERROR(Table1[[#This Row],[اجمالى وقت التشغيل بالدقايق]]-Table1[[#This Row],[اجمالى وقت التوقف بالدقيقة]],"0")</f>
        <v>0</v>
      </c>
      <c r="X988" s="11">
        <f>IFERROR((Table1[[#This Row],[كمية الأنتاج بالقطعة]]*Table1[[#This Row],[الزمن المعيارى لانتاج القطعة الواحدة بالدقيقة]])/W988,0%)</f>
        <v>0</v>
      </c>
      <c r="Y988" s="12"/>
      <c r="Z988" s="4"/>
      <c r="AA988" s="13" t="str">
        <f>IFERROR(Table1[[#This Row],[كمية الأنتاج بالقطعة]]/(Table1[[#This Row],[كمية الأنتاج بالقطعة]]+Z988+Y988),"")</f>
        <v/>
      </c>
      <c r="AB988" s="4"/>
      <c r="AC988" s="51" t="s">
        <v>54</v>
      </c>
    </row>
    <row r="989" spans="1:29" ht="15.75" hidden="1" customHeight="1">
      <c r="A989" s="50">
        <v>43547</v>
      </c>
      <c r="B989" s="3">
        <v>5360</v>
      </c>
      <c r="C989" s="4" t="str">
        <f>IFERROR(VLOOKUP(B989,المنتجات!$A:$B,2,0),"")</f>
        <v/>
      </c>
      <c r="D989" s="4" t="str">
        <f>IFERROR(VLOOKUP(B989,المنتجات!$A:$C,3,0),"")</f>
        <v/>
      </c>
      <c r="E989" s="5">
        <v>51</v>
      </c>
      <c r="F989" s="4">
        <f>IFERROR(VLOOKUP(E989,العاملين!$A$1:$C$80,2,0),"")</f>
        <v>0</v>
      </c>
      <c r="G989" s="4">
        <f>IFERROR(VLOOKUP(Table1[[#This Row],[كود العامل]],العاملين!$A:$C,3,FALSE),"")</f>
        <v>0</v>
      </c>
      <c r="H989" s="5">
        <v>84</v>
      </c>
      <c r="I989" s="6" t="str">
        <f>IFERROR(VLOOKUP(Table1[[#This Row],[كود الصنف]],المنتجات!$D:$E,2,0),"")</f>
        <v/>
      </c>
      <c r="J989" s="6" t="str">
        <f>IFERROR(VLOOKUP(H989,المنتجات!$D:$G,4,0),"")</f>
        <v/>
      </c>
      <c r="K989" s="7">
        <v>31000</v>
      </c>
      <c r="L989" s="7"/>
      <c r="M989" s="8" t="e">
        <f>IF(VLOOKUP(Table1[[#This Row],[كود الصنف]],المنتجات!$D:$K,8,0)=0,"",(VLOOKUP(Table1[[#This Row],[كود الصنف]],المنتجات!$D:$K,8,0)))</f>
        <v>#N/A</v>
      </c>
      <c r="N989" s="7">
        <f>IFERROR((Table1[[#This Row],[كمية الخامات بالكيلو]]/Table1[[#This Row],[وزن القطعة]])-Table1[[#This Row],[كمية الأنتاج بالقطعة]],0)</f>
        <v>0</v>
      </c>
      <c r="O989" s="9" t="s">
        <v>51</v>
      </c>
      <c r="P989" s="26">
        <f>IFERROR(VLOOKUP(Table1[[#This Row],[كود العامل]],العاملين!$A$1:$D$100,4,0),"")</f>
        <v>0</v>
      </c>
      <c r="Q989" s="5">
        <f>IF(Table1[[#This Row],[كود العامل]]&gt;0,60,"")</f>
        <v>60</v>
      </c>
      <c r="R989" s="10"/>
      <c r="S989" s="10"/>
      <c r="T989" s="10"/>
      <c r="U989" s="10"/>
      <c r="V989" s="10">
        <f t="shared" si="15"/>
        <v>60</v>
      </c>
      <c r="W989" s="10">
        <f>IFERROR(Table1[[#This Row],[اجمالى وقت التشغيل بالدقايق]]-Table1[[#This Row],[اجمالى وقت التوقف بالدقيقة]],"0")</f>
        <v>-60</v>
      </c>
      <c r="X989" s="11">
        <f>IFERROR((Table1[[#This Row],[كمية الأنتاج بالقطعة]]*Table1[[#This Row],[الزمن المعيارى لانتاج القطعة الواحدة بالدقيقة]])/W989,0%)</f>
        <v>0</v>
      </c>
      <c r="Y989" s="12"/>
      <c r="Z989" s="4"/>
      <c r="AA989" s="13">
        <f>IFERROR(Table1[[#This Row],[كمية الأنتاج بالقطعة]]/(Table1[[#This Row],[كمية الأنتاج بالقطعة]]+Z989+Y989),"")</f>
        <v>1</v>
      </c>
      <c r="AB989" s="4"/>
      <c r="AC989" s="51"/>
    </row>
    <row r="990" spans="1:29" ht="15.75" hidden="1" customHeight="1">
      <c r="A990" s="50">
        <v>43547</v>
      </c>
      <c r="B990" s="3">
        <v>5360</v>
      </c>
      <c r="C990" s="4" t="str">
        <f>IFERROR(VLOOKUP(B990,المنتجات!$A:$B,2,0),"")</f>
        <v/>
      </c>
      <c r="D990" s="4" t="str">
        <f>IFERROR(VLOOKUP(B990,المنتجات!$A:$C,3,0),"")</f>
        <v/>
      </c>
      <c r="E990" s="5">
        <v>2</v>
      </c>
      <c r="F990" s="4">
        <f>IFERROR(VLOOKUP(E990,العاملين!$A$1:$C$80,2,0),"")</f>
        <v>0</v>
      </c>
      <c r="G990" s="4">
        <f>IFERROR(VLOOKUP(Table1[[#This Row],[كود العامل]],العاملين!$A:$C,3,FALSE),"")</f>
        <v>0</v>
      </c>
      <c r="H990" s="5">
        <v>84</v>
      </c>
      <c r="I990" s="6" t="str">
        <f>IFERROR(VLOOKUP(Table1[[#This Row],[كود الصنف]],المنتجات!$D:$E,2,0),"")</f>
        <v/>
      </c>
      <c r="J990" s="6" t="str">
        <f>IFERROR(VLOOKUP(H990,المنتجات!$D:$G,4,0),"")</f>
        <v/>
      </c>
      <c r="K990" s="7">
        <v>31000</v>
      </c>
      <c r="L990" s="7"/>
      <c r="M990" s="8" t="e">
        <f>IF(VLOOKUP(Table1[[#This Row],[كود الصنف]],المنتجات!$D:$K,8,0)=0,"",(VLOOKUP(Table1[[#This Row],[كود الصنف]],المنتجات!$D:$K,8,0)))</f>
        <v>#N/A</v>
      </c>
      <c r="N990" s="7">
        <f>IFERROR((Table1[[#This Row],[كمية الخامات بالكيلو]]/Table1[[#This Row],[وزن القطعة]])-Table1[[#This Row],[كمية الأنتاج بالقطعة]],0)</f>
        <v>0</v>
      </c>
      <c r="O990" s="9" t="s">
        <v>51</v>
      </c>
      <c r="P990" s="26">
        <f>IFERROR(VLOOKUP(Table1[[#This Row],[كود العامل]],العاملين!$A$1:$D$100,4,0),"")</f>
        <v>0</v>
      </c>
      <c r="Q990" s="5">
        <f>IF(Table1[[#This Row],[كود العامل]]&gt;0,60,"")</f>
        <v>60</v>
      </c>
      <c r="R990" s="10"/>
      <c r="S990" s="10"/>
      <c r="T990" s="10"/>
      <c r="U990" s="10"/>
      <c r="V990" s="10">
        <f t="shared" si="15"/>
        <v>60</v>
      </c>
      <c r="W990" s="10">
        <f>IFERROR(Table1[[#This Row],[اجمالى وقت التشغيل بالدقايق]]-Table1[[#This Row],[اجمالى وقت التوقف بالدقيقة]],"0")</f>
        <v>-60</v>
      </c>
      <c r="X990" s="11">
        <f>IFERROR((Table1[[#This Row],[كمية الأنتاج بالقطعة]]*Table1[[#This Row],[الزمن المعيارى لانتاج القطعة الواحدة بالدقيقة]])/W990,0%)</f>
        <v>0</v>
      </c>
      <c r="Y990" s="12"/>
      <c r="Z990" s="4"/>
      <c r="AA990" s="13">
        <f>IFERROR(Table1[[#This Row],[كمية الأنتاج بالقطعة]]/(Table1[[#This Row],[كمية الأنتاج بالقطعة]]+Z990+Y990),"")</f>
        <v>1</v>
      </c>
      <c r="AB990" s="4"/>
      <c r="AC990" s="51"/>
    </row>
    <row r="991" spans="1:29" ht="15.75" hidden="1" customHeight="1">
      <c r="A991" s="50">
        <v>43547</v>
      </c>
      <c r="B991" s="3">
        <v>5360</v>
      </c>
      <c r="C991" s="4" t="str">
        <f>IFERROR(VLOOKUP(B991,المنتجات!$A:$B,2,0),"")</f>
        <v/>
      </c>
      <c r="D991" s="4" t="str">
        <f>IFERROR(VLOOKUP(B991,المنتجات!$A:$C,3,0),"")</f>
        <v/>
      </c>
      <c r="E991" s="5">
        <v>4</v>
      </c>
      <c r="F991" s="4">
        <f>IFERROR(VLOOKUP(E991,العاملين!$A$1:$C$80,2,0),"")</f>
        <v>0</v>
      </c>
      <c r="G991" s="4">
        <f>IFERROR(VLOOKUP(Table1[[#This Row],[كود العامل]],العاملين!$A:$C,3,FALSE),"")</f>
        <v>0</v>
      </c>
      <c r="H991" s="5">
        <v>84</v>
      </c>
      <c r="I991" s="6" t="str">
        <f>IFERROR(VLOOKUP(Table1[[#This Row],[كود الصنف]],المنتجات!$D:$E,2,0),"")</f>
        <v/>
      </c>
      <c r="J991" s="6" t="str">
        <f>IFERROR(VLOOKUP(H991,المنتجات!$D:$G,4,0),"")</f>
        <v/>
      </c>
      <c r="K991" s="7">
        <v>31000</v>
      </c>
      <c r="L991" s="7"/>
      <c r="M991" s="8" t="e">
        <f>IF(VLOOKUP(Table1[[#This Row],[كود الصنف]],المنتجات!$D:$K,8,0)=0,"",(VLOOKUP(Table1[[#This Row],[كود الصنف]],المنتجات!$D:$K,8,0)))</f>
        <v>#N/A</v>
      </c>
      <c r="N991" s="7">
        <f>IFERROR((Table1[[#This Row],[كمية الخامات بالكيلو]]/Table1[[#This Row],[وزن القطعة]])-Table1[[#This Row],[كمية الأنتاج بالقطعة]],0)</f>
        <v>0</v>
      </c>
      <c r="O991" s="9" t="s">
        <v>51</v>
      </c>
      <c r="P991" s="26">
        <f>IFERROR(VLOOKUP(Table1[[#This Row],[كود العامل]],العاملين!$A$1:$D$100,4,0),"")</f>
        <v>0</v>
      </c>
      <c r="Q991" s="5">
        <f>IF(Table1[[#This Row],[كود العامل]]&gt;0,60,"")</f>
        <v>60</v>
      </c>
      <c r="R991" s="10"/>
      <c r="S991" s="10"/>
      <c r="T991" s="10"/>
      <c r="U991" s="10"/>
      <c r="V991" s="10">
        <f t="shared" si="15"/>
        <v>60</v>
      </c>
      <c r="W991" s="10">
        <f>IFERROR(Table1[[#This Row],[اجمالى وقت التشغيل بالدقايق]]-Table1[[#This Row],[اجمالى وقت التوقف بالدقيقة]],"0")</f>
        <v>-60</v>
      </c>
      <c r="X991" s="11">
        <f>IFERROR((Table1[[#This Row],[كمية الأنتاج بالقطعة]]*Table1[[#This Row],[الزمن المعيارى لانتاج القطعة الواحدة بالدقيقة]])/W991,0%)</f>
        <v>0</v>
      </c>
      <c r="Y991" s="12"/>
      <c r="Z991" s="4"/>
      <c r="AA991" s="13">
        <f>IFERROR(Table1[[#This Row],[كمية الأنتاج بالقطعة]]/(Table1[[#This Row],[كمية الأنتاج بالقطعة]]+Z991+Y991),"")</f>
        <v>1</v>
      </c>
      <c r="AB991" s="4"/>
      <c r="AC991" s="51"/>
    </row>
    <row r="992" spans="1:29" ht="15.75" hidden="1" customHeight="1">
      <c r="A992" s="50">
        <v>43547</v>
      </c>
      <c r="B992" s="3">
        <v>5361</v>
      </c>
      <c r="C992" s="4" t="str">
        <f>IFERROR(VLOOKUP(B992,المنتجات!$A:$B,2,0),"")</f>
        <v/>
      </c>
      <c r="D992" s="4" t="str">
        <f>IFERROR(VLOOKUP(B992,المنتجات!$A:$C,3,0),"")</f>
        <v/>
      </c>
      <c r="E992" s="5">
        <v>3</v>
      </c>
      <c r="F992" s="4">
        <f>IFERROR(VLOOKUP(E992,العاملين!$A$1:$C$80,2,0),"")</f>
        <v>0</v>
      </c>
      <c r="G992" s="4">
        <f>IFERROR(VLOOKUP(Table1[[#This Row],[كود العامل]],العاملين!$A:$C,3,FALSE),"")</f>
        <v>0</v>
      </c>
      <c r="H992" s="5">
        <v>128</v>
      </c>
      <c r="I992" s="6" t="str">
        <f>IFERROR(VLOOKUP(Table1[[#This Row],[كود الصنف]],المنتجات!$D:$E,2,0),"")</f>
        <v/>
      </c>
      <c r="J992" s="6" t="str">
        <f>IFERROR(VLOOKUP(H992,المنتجات!$D:$G,4,0),"")</f>
        <v/>
      </c>
      <c r="K992" s="7">
        <v>3900</v>
      </c>
      <c r="L992" s="7"/>
      <c r="M992" s="8" t="e">
        <f>IF(VLOOKUP(Table1[[#This Row],[كود الصنف]],المنتجات!$D:$K,8,0)=0,"",(VLOOKUP(Table1[[#This Row],[كود الصنف]],المنتجات!$D:$K,8,0)))</f>
        <v>#N/A</v>
      </c>
      <c r="N992" s="7">
        <f>IFERROR((Table1[[#This Row],[كمية الخامات بالكيلو]]/Table1[[#This Row],[وزن القطعة]])-Table1[[#This Row],[كمية الأنتاج بالقطعة]],0)</f>
        <v>0</v>
      </c>
      <c r="O992" s="9" t="s">
        <v>51</v>
      </c>
      <c r="P992" s="3">
        <v>300</v>
      </c>
      <c r="Q992" s="5">
        <v>30</v>
      </c>
      <c r="R992" s="10"/>
      <c r="S992" s="10"/>
      <c r="T992" s="10"/>
      <c r="U992" s="10"/>
      <c r="V992" s="10">
        <f t="shared" si="15"/>
        <v>30</v>
      </c>
      <c r="W992" s="10">
        <f>IFERROR(Table1[[#This Row],[اجمالى وقت التشغيل بالدقايق]]-Table1[[#This Row],[اجمالى وقت التوقف بالدقيقة]],"0")</f>
        <v>270</v>
      </c>
      <c r="X992" s="11">
        <f>IFERROR((Table1[[#This Row],[كمية الأنتاج بالقطعة]]*Table1[[#This Row],[الزمن المعيارى لانتاج القطعة الواحدة بالدقيقة]])/W992,0%)</f>
        <v>0</v>
      </c>
      <c r="Y992" s="12"/>
      <c r="Z992" s="4"/>
      <c r="AA992" s="13">
        <f>IFERROR(Table1[[#This Row],[كمية الأنتاج بالقطعة]]/(Table1[[#This Row],[كمية الأنتاج بالقطعة]]+Z992+Y992),"")</f>
        <v>1</v>
      </c>
      <c r="AB992" s="4"/>
      <c r="AC992" s="51"/>
    </row>
    <row r="993" spans="1:29" ht="15.75" hidden="1" customHeight="1">
      <c r="A993" s="50">
        <v>43547</v>
      </c>
      <c r="B993" s="3">
        <v>5361</v>
      </c>
      <c r="C993" s="4" t="str">
        <f>IFERROR(VLOOKUP(B993,المنتجات!$A:$B,2,0),"")</f>
        <v/>
      </c>
      <c r="D993" s="4" t="str">
        <f>IFERROR(VLOOKUP(B993,المنتجات!$A:$C,3,0),"")</f>
        <v/>
      </c>
      <c r="E993" s="5">
        <v>48</v>
      </c>
      <c r="F993" s="4">
        <f>IFERROR(VLOOKUP(E993,العاملين!$A$1:$C$80,2,0),"")</f>
        <v>0</v>
      </c>
      <c r="G993" s="4">
        <f>IFERROR(VLOOKUP(Table1[[#This Row],[كود العامل]],العاملين!$A:$C,3,FALSE),"")</f>
        <v>0</v>
      </c>
      <c r="H993" s="5">
        <v>128</v>
      </c>
      <c r="I993" s="6" t="str">
        <f>IFERROR(VLOOKUP(Table1[[#This Row],[كود الصنف]],المنتجات!$D:$E,2,0),"")</f>
        <v/>
      </c>
      <c r="J993" s="6" t="str">
        <f>IFERROR(VLOOKUP(H993,المنتجات!$D:$G,4,0),"")</f>
        <v/>
      </c>
      <c r="K993" s="7">
        <v>3900</v>
      </c>
      <c r="L993" s="7"/>
      <c r="M993" s="8" t="e">
        <f>IF(VLOOKUP(Table1[[#This Row],[كود الصنف]],المنتجات!$D:$K,8,0)=0,"",(VLOOKUP(Table1[[#This Row],[كود الصنف]],المنتجات!$D:$K,8,0)))</f>
        <v>#N/A</v>
      </c>
      <c r="N993" s="7">
        <f>IFERROR((Table1[[#This Row],[كمية الخامات بالكيلو]]/Table1[[#This Row],[وزن القطعة]])-Table1[[#This Row],[كمية الأنتاج بالقطعة]],0)</f>
        <v>0</v>
      </c>
      <c r="O993" s="9" t="s">
        <v>51</v>
      </c>
      <c r="P993" s="3">
        <v>300</v>
      </c>
      <c r="Q993" s="5">
        <v>30</v>
      </c>
      <c r="R993" s="10"/>
      <c r="S993" s="10"/>
      <c r="T993" s="10"/>
      <c r="U993" s="10"/>
      <c r="V993" s="10">
        <f t="shared" si="15"/>
        <v>30</v>
      </c>
      <c r="W993" s="10">
        <f>IFERROR(Table1[[#This Row],[اجمالى وقت التشغيل بالدقايق]]-Table1[[#This Row],[اجمالى وقت التوقف بالدقيقة]],"0")</f>
        <v>270</v>
      </c>
      <c r="X993" s="11">
        <f>IFERROR((Table1[[#This Row],[كمية الأنتاج بالقطعة]]*Table1[[#This Row],[الزمن المعيارى لانتاج القطعة الواحدة بالدقيقة]])/W993,0%)</f>
        <v>0</v>
      </c>
      <c r="Y993" s="12"/>
      <c r="Z993" s="4"/>
      <c r="AA993" s="13">
        <f>IFERROR(Table1[[#This Row],[كمية الأنتاج بالقطعة]]/(Table1[[#This Row],[كمية الأنتاج بالقطعة]]+Z993+Y993),"")</f>
        <v>1</v>
      </c>
      <c r="AB993" s="4"/>
      <c r="AC993" s="51"/>
    </row>
    <row r="994" spans="1:29" ht="15.75" hidden="1" customHeight="1">
      <c r="A994" s="50">
        <v>43547</v>
      </c>
      <c r="B994" s="3">
        <v>5361</v>
      </c>
      <c r="C994" s="4" t="str">
        <f>IFERROR(VLOOKUP(B994,المنتجات!$A:$B,2,0),"")</f>
        <v/>
      </c>
      <c r="D994" s="4" t="str">
        <f>IFERROR(VLOOKUP(B994,المنتجات!$A:$C,3,0),"")</f>
        <v/>
      </c>
      <c r="E994" s="5">
        <v>3</v>
      </c>
      <c r="F994" s="4">
        <f>IFERROR(VLOOKUP(E994,العاملين!$A$1:$C$80,2,0),"")</f>
        <v>0</v>
      </c>
      <c r="G994" s="4">
        <f>IFERROR(VLOOKUP(Table1[[#This Row],[كود العامل]],العاملين!$A:$C,3,FALSE),"")</f>
        <v>0</v>
      </c>
      <c r="H994" s="5">
        <v>95</v>
      </c>
      <c r="I994" s="6" t="str">
        <f>IFERROR(VLOOKUP(Table1[[#This Row],[كود الصنف]],المنتجات!$D:$E,2,0),"")</f>
        <v/>
      </c>
      <c r="J994" s="6" t="str">
        <f>IFERROR(VLOOKUP(H994,المنتجات!$D:$G,4,0),"")</f>
        <v/>
      </c>
      <c r="K994" s="7">
        <v>2400</v>
      </c>
      <c r="L994" s="7"/>
      <c r="M994" s="8" t="e">
        <f>IF(VLOOKUP(Table1[[#This Row],[كود الصنف]],المنتجات!$D:$K,8,0)=0,"",(VLOOKUP(Table1[[#This Row],[كود الصنف]],المنتجات!$D:$K,8,0)))</f>
        <v>#N/A</v>
      </c>
      <c r="N994" s="7">
        <f>IFERROR((Table1[[#This Row],[كمية الخامات بالكيلو]]/Table1[[#This Row],[وزن القطعة]])-Table1[[#This Row],[كمية الأنتاج بالقطعة]],0)</f>
        <v>0</v>
      </c>
      <c r="O994" s="9" t="s">
        <v>51</v>
      </c>
      <c r="P994" s="3">
        <v>300</v>
      </c>
      <c r="Q994" s="5">
        <v>30</v>
      </c>
      <c r="R994" s="10">
        <v>20</v>
      </c>
      <c r="S994" s="10">
        <v>10</v>
      </c>
      <c r="T994" s="10">
        <v>5</v>
      </c>
      <c r="U994" s="10"/>
      <c r="V994" s="10">
        <f t="shared" si="15"/>
        <v>65</v>
      </c>
      <c r="W994" s="10">
        <f>IFERROR(Table1[[#This Row],[اجمالى وقت التشغيل بالدقايق]]-Table1[[#This Row],[اجمالى وقت التوقف بالدقيقة]],"0")</f>
        <v>235</v>
      </c>
      <c r="X994" s="11">
        <f>IFERROR((Table1[[#This Row],[كمية الأنتاج بالقطعة]]*Table1[[#This Row],[الزمن المعيارى لانتاج القطعة الواحدة بالدقيقة]])/W994,0%)</f>
        <v>0</v>
      </c>
      <c r="Y994" s="12"/>
      <c r="Z994" s="4"/>
      <c r="AA994" s="13">
        <f>IFERROR(Table1[[#This Row],[كمية الأنتاج بالقطعة]]/(Table1[[#This Row],[كمية الأنتاج بالقطعة]]+Z994+Y994),"")</f>
        <v>1</v>
      </c>
      <c r="AB994" s="4" t="s">
        <v>104</v>
      </c>
      <c r="AC994" s="51"/>
    </row>
    <row r="995" spans="1:29" ht="15.75" hidden="1" customHeight="1">
      <c r="A995" s="50">
        <v>43547</v>
      </c>
      <c r="B995" s="3">
        <v>5361</v>
      </c>
      <c r="C995" s="4" t="str">
        <f>IFERROR(VLOOKUP(B995,المنتجات!$A:$B,2,0),"")</f>
        <v/>
      </c>
      <c r="D995" s="4" t="str">
        <f>IFERROR(VLOOKUP(B995,المنتجات!$A:$C,3,0),"")</f>
        <v/>
      </c>
      <c r="E995" s="5">
        <v>48</v>
      </c>
      <c r="F995" s="4">
        <f>IFERROR(VLOOKUP(E995,العاملين!$A$1:$C$80,2,0),"")</f>
        <v>0</v>
      </c>
      <c r="G995" s="4">
        <f>IFERROR(VLOOKUP(Table1[[#This Row],[كود العامل]],العاملين!$A:$C,3,FALSE),"")</f>
        <v>0</v>
      </c>
      <c r="H995" s="5">
        <v>95</v>
      </c>
      <c r="I995" s="6" t="str">
        <f>IFERROR(VLOOKUP(Table1[[#This Row],[كود الصنف]],المنتجات!$D:$E,2,0),"")</f>
        <v/>
      </c>
      <c r="J995" s="6" t="str">
        <f>IFERROR(VLOOKUP(H995,المنتجات!$D:$G,4,0),"")</f>
        <v/>
      </c>
      <c r="K995" s="7">
        <v>2400</v>
      </c>
      <c r="L995" s="7"/>
      <c r="M995" s="8" t="e">
        <f>IF(VLOOKUP(Table1[[#This Row],[كود الصنف]],المنتجات!$D:$K,8,0)=0,"",(VLOOKUP(Table1[[#This Row],[كود الصنف]],المنتجات!$D:$K,8,0)))</f>
        <v>#N/A</v>
      </c>
      <c r="N995" s="7">
        <f>IFERROR((Table1[[#This Row],[كمية الخامات بالكيلو]]/Table1[[#This Row],[وزن القطعة]])-Table1[[#This Row],[كمية الأنتاج بالقطعة]],0)</f>
        <v>0</v>
      </c>
      <c r="O995" s="9" t="s">
        <v>51</v>
      </c>
      <c r="P995" s="3">
        <v>300</v>
      </c>
      <c r="Q995" s="5">
        <v>30</v>
      </c>
      <c r="R995" s="10">
        <v>20</v>
      </c>
      <c r="S995" s="10">
        <v>10</v>
      </c>
      <c r="T995" s="10">
        <v>5</v>
      </c>
      <c r="U995" s="10"/>
      <c r="V995" s="10">
        <f t="shared" si="15"/>
        <v>65</v>
      </c>
      <c r="W995" s="10">
        <f>IFERROR(Table1[[#This Row],[اجمالى وقت التشغيل بالدقايق]]-Table1[[#This Row],[اجمالى وقت التوقف بالدقيقة]],"0")</f>
        <v>235</v>
      </c>
      <c r="X995" s="11">
        <f>IFERROR((Table1[[#This Row],[كمية الأنتاج بالقطعة]]*Table1[[#This Row],[الزمن المعيارى لانتاج القطعة الواحدة بالدقيقة]])/W995,0%)</f>
        <v>0</v>
      </c>
      <c r="Y995" s="12"/>
      <c r="Z995" s="4"/>
      <c r="AA995" s="13">
        <f>IFERROR(Table1[[#This Row],[كمية الأنتاج بالقطعة]]/(Table1[[#This Row],[كمية الأنتاج بالقطعة]]+Z995+Y995),"")</f>
        <v>1</v>
      </c>
      <c r="AB995" s="4" t="s">
        <v>104</v>
      </c>
      <c r="AC995" s="51"/>
    </row>
    <row r="996" spans="1:29" ht="15.75" hidden="1" customHeight="1">
      <c r="A996" s="50">
        <v>43547</v>
      </c>
      <c r="B996" s="3">
        <v>5361</v>
      </c>
      <c r="C996" s="4" t="str">
        <f>IFERROR(VLOOKUP(B996,المنتجات!$A:$B,2,0),"")</f>
        <v/>
      </c>
      <c r="D996" s="4" t="str">
        <f>IFERROR(VLOOKUP(B996,المنتجات!$A:$C,3,0),"")</f>
        <v/>
      </c>
      <c r="E996" s="5">
        <v>7</v>
      </c>
      <c r="F996" s="4">
        <f>IFERROR(VLOOKUP(E996,العاملين!$A$1:$C$80,2,0),"")</f>
        <v>0</v>
      </c>
      <c r="G996" s="4">
        <f>IFERROR(VLOOKUP(Table1[[#This Row],[كود العامل]],العاملين!$A:$C,3,FALSE),"")</f>
        <v>0</v>
      </c>
      <c r="H996" s="5">
        <v>128</v>
      </c>
      <c r="I996" s="6" t="str">
        <f>IFERROR(VLOOKUP(Table1[[#This Row],[كود الصنف]],المنتجات!$D:$E,2,0),"")</f>
        <v/>
      </c>
      <c r="J996" s="6" t="str">
        <f>IFERROR(VLOOKUP(H996,المنتجات!$D:$G,4,0),"")</f>
        <v/>
      </c>
      <c r="K996" s="7">
        <v>3900</v>
      </c>
      <c r="L996" s="7"/>
      <c r="M996" s="8" t="e">
        <f>IF(VLOOKUP(Table1[[#This Row],[كود الصنف]],المنتجات!$D:$K,8,0)=0,"",(VLOOKUP(Table1[[#This Row],[كود الصنف]],المنتجات!$D:$K,8,0)))</f>
        <v>#N/A</v>
      </c>
      <c r="N996" s="7">
        <f>IFERROR((Table1[[#This Row],[كمية الخامات بالكيلو]]/Table1[[#This Row],[وزن القطعة]])-Table1[[#This Row],[كمية الأنتاج بالقطعة]],0)</f>
        <v>0</v>
      </c>
      <c r="O996" s="9" t="s">
        <v>51</v>
      </c>
      <c r="P996" s="3">
        <v>300</v>
      </c>
      <c r="Q996" s="5">
        <v>30</v>
      </c>
      <c r="R996" s="10"/>
      <c r="S996" s="10"/>
      <c r="T996" s="10"/>
      <c r="U996" s="10"/>
      <c r="V996" s="10">
        <f t="shared" si="15"/>
        <v>30</v>
      </c>
      <c r="W996" s="10">
        <f>IFERROR(Table1[[#This Row],[اجمالى وقت التشغيل بالدقايق]]-Table1[[#This Row],[اجمالى وقت التوقف بالدقيقة]],"0")</f>
        <v>270</v>
      </c>
      <c r="X996" s="11">
        <f>IFERROR((Table1[[#This Row],[كمية الأنتاج بالقطعة]]*Table1[[#This Row],[الزمن المعيارى لانتاج القطعة الواحدة بالدقيقة]])/W996,0%)</f>
        <v>0</v>
      </c>
      <c r="Y996" s="12"/>
      <c r="Z996" s="4"/>
      <c r="AA996" s="13">
        <f>IFERROR(Table1[[#This Row],[كمية الأنتاج بالقطعة]]/(Table1[[#This Row],[كمية الأنتاج بالقطعة]]+Z996+Y996),"")</f>
        <v>1</v>
      </c>
      <c r="AB996" s="4"/>
      <c r="AC996" s="51"/>
    </row>
    <row r="997" spans="1:29" ht="15.75" hidden="1" customHeight="1">
      <c r="A997" s="50">
        <v>43547</v>
      </c>
      <c r="B997" s="3">
        <v>5361</v>
      </c>
      <c r="C997" s="4" t="str">
        <f>IFERROR(VLOOKUP(B997,المنتجات!$A:$B,2,0),"")</f>
        <v/>
      </c>
      <c r="D997" s="4" t="str">
        <f>IFERROR(VLOOKUP(B997,المنتجات!$A:$C,3,0),"")</f>
        <v/>
      </c>
      <c r="E997" s="5">
        <v>7</v>
      </c>
      <c r="F997" s="4">
        <f>IFERROR(VLOOKUP(E997,العاملين!$A$1:$C$80,2,0),"")</f>
        <v>0</v>
      </c>
      <c r="G997" s="4">
        <f>IFERROR(VLOOKUP(Table1[[#This Row],[كود العامل]],العاملين!$A:$C,3,FALSE),"")</f>
        <v>0</v>
      </c>
      <c r="H997" s="5">
        <v>95</v>
      </c>
      <c r="I997" s="6" t="str">
        <f>IFERROR(VLOOKUP(Table1[[#This Row],[كود الصنف]],المنتجات!$D:$E,2,0),"")</f>
        <v/>
      </c>
      <c r="J997" s="6" t="str">
        <f>IFERROR(VLOOKUP(H997,المنتجات!$D:$G,4,0),"")</f>
        <v/>
      </c>
      <c r="K997" s="7">
        <v>2400</v>
      </c>
      <c r="L997" s="7"/>
      <c r="M997" s="8" t="e">
        <f>IF(VLOOKUP(Table1[[#This Row],[كود الصنف]],المنتجات!$D:$K,8,0)=0,"",(VLOOKUP(Table1[[#This Row],[كود الصنف]],المنتجات!$D:$K,8,0)))</f>
        <v>#N/A</v>
      </c>
      <c r="N997" s="7">
        <f>IFERROR((Table1[[#This Row],[كمية الخامات بالكيلو]]/Table1[[#This Row],[وزن القطعة]])-Table1[[#This Row],[كمية الأنتاج بالقطعة]],0)</f>
        <v>0</v>
      </c>
      <c r="O997" s="9" t="s">
        <v>51</v>
      </c>
      <c r="P997" s="3">
        <v>300</v>
      </c>
      <c r="Q997" s="5">
        <v>30</v>
      </c>
      <c r="R997" s="10">
        <v>20</v>
      </c>
      <c r="S997" s="10"/>
      <c r="T997" s="10"/>
      <c r="U997" s="10"/>
      <c r="V997" s="10">
        <f t="shared" si="15"/>
        <v>50</v>
      </c>
      <c r="W997" s="10">
        <f>IFERROR(Table1[[#This Row],[اجمالى وقت التشغيل بالدقايق]]-Table1[[#This Row],[اجمالى وقت التوقف بالدقيقة]],"0")</f>
        <v>250</v>
      </c>
      <c r="X997" s="11">
        <f>IFERROR((Table1[[#This Row],[كمية الأنتاج بالقطعة]]*Table1[[#This Row],[الزمن المعيارى لانتاج القطعة الواحدة بالدقيقة]])/W997,0%)</f>
        <v>0</v>
      </c>
      <c r="Y997" s="12"/>
      <c r="Z997" s="4"/>
      <c r="AA997" s="13">
        <f>IFERROR(Table1[[#This Row],[كمية الأنتاج بالقطعة]]/(Table1[[#This Row],[كمية الأنتاج بالقطعة]]+Z997+Y997),"")</f>
        <v>1</v>
      </c>
      <c r="AB997" s="4" t="s">
        <v>104</v>
      </c>
      <c r="AC997" s="51"/>
    </row>
    <row r="998" spans="1:29" ht="15.75" hidden="1" customHeight="1">
      <c r="A998" s="50">
        <v>43547</v>
      </c>
      <c r="B998" s="3">
        <v>5380</v>
      </c>
      <c r="C998" s="4" t="str">
        <f>IFERROR(VLOOKUP(B998,المنتجات!$A:$B,2,0),"")</f>
        <v/>
      </c>
      <c r="D998" s="4" t="str">
        <f>IFERROR(VLOOKUP(B998,المنتجات!$A:$C,3,0),"")</f>
        <v/>
      </c>
      <c r="E998" s="5">
        <v>27</v>
      </c>
      <c r="F998" s="4">
        <f>IFERROR(VLOOKUP(E998,العاملين!$A$1:$C$80,2,0),"")</f>
        <v>0</v>
      </c>
      <c r="G998" s="4">
        <f>IFERROR(VLOOKUP(Table1[[#This Row],[كود العامل]],العاملين!$A:$C,3,FALSE),"")</f>
        <v>0</v>
      </c>
      <c r="H998" s="5">
        <v>107</v>
      </c>
      <c r="I998" s="6" t="str">
        <f>IFERROR(VLOOKUP(Table1[[#This Row],[كود الصنف]],المنتجات!$D:$E,2,0),"")</f>
        <v/>
      </c>
      <c r="J998" s="6" t="str">
        <f>IFERROR(VLOOKUP(H998,المنتجات!$D:$G,4,0),"")</f>
        <v/>
      </c>
      <c r="K998" s="7">
        <v>5500</v>
      </c>
      <c r="L998" s="7"/>
      <c r="M998" s="8" t="e">
        <f>IF(VLOOKUP(Table1[[#This Row],[كود الصنف]],المنتجات!$D:$K,8,0)=0,"",(VLOOKUP(Table1[[#This Row],[كود الصنف]],المنتجات!$D:$K,8,0)))</f>
        <v>#N/A</v>
      </c>
      <c r="N998" s="7">
        <f>IFERROR((Table1[[#This Row],[كمية الخامات بالكيلو]]/Table1[[#This Row],[وزن القطعة]])-Table1[[#This Row],[كمية الأنتاج بالقطعة]],0)</f>
        <v>0</v>
      </c>
      <c r="O998" s="9" t="s">
        <v>51</v>
      </c>
      <c r="P998" s="3">
        <v>300</v>
      </c>
      <c r="Q998" s="5">
        <v>30</v>
      </c>
      <c r="R998" s="10"/>
      <c r="S998" s="10"/>
      <c r="T998" s="10"/>
      <c r="U998" s="10"/>
      <c r="V998" s="10">
        <f t="shared" si="15"/>
        <v>30</v>
      </c>
      <c r="W998" s="10">
        <f>IFERROR(Table1[[#This Row],[اجمالى وقت التشغيل بالدقايق]]-Table1[[#This Row],[اجمالى وقت التوقف بالدقيقة]],"0")</f>
        <v>270</v>
      </c>
      <c r="X998" s="11">
        <f>IFERROR((Table1[[#This Row],[كمية الأنتاج بالقطعة]]*Table1[[#This Row],[الزمن المعيارى لانتاج القطعة الواحدة بالدقيقة]])/W998,0%)</f>
        <v>0</v>
      </c>
      <c r="Y998" s="12"/>
      <c r="Z998" s="4"/>
      <c r="AA998" s="13">
        <f>IFERROR(Table1[[#This Row],[كمية الأنتاج بالقطعة]]/(Table1[[#This Row],[كمية الأنتاج بالقطعة]]+Z998+Y998),"")</f>
        <v>1</v>
      </c>
      <c r="AB998" s="4"/>
      <c r="AC998" s="51"/>
    </row>
    <row r="999" spans="1:29" ht="15.75" hidden="1" customHeight="1">
      <c r="A999" s="50">
        <v>43547</v>
      </c>
      <c r="B999" s="3">
        <v>5380</v>
      </c>
      <c r="C999" s="4" t="str">
        <f>IFERROR(VLOOKUP(B999,المنتجات!$A:$B,2,0),"")</f>
        <v/>
      </c>
      <c r="D999" s="4" t="str">
        <f>IFERROR(VLOOKUP(B999,المنتجات!$A:$C,3,0),"")</f>
        <v/>
      </c>
      <c r="E999" s="5">
        <v>27</v>
      </c>
      <c r="F999" s="4">
        <f>IFERROR(VLOOKUP(E999,العاملين!$A$1:$C$80,2,0),"")</f>
        <v>0</v>
      </c>
      <c r="G999" s="4">
        <f>IFERROR(VLOOKUP(Table1[[#This Row],[كود العامل]],العاملين!$A:$C,3,FALSE),"")</f>
        <v>0</v>
      </c>
      <c r="H999" s="5">
        <v>106</v>
      </c>
      <c r="I999" s="6" t="str">
        <f>IFERROR(VLOOKUP(Table1[[#This Row],[كود الصنف]],المنتجات!$D:$E,2,0),"")</f>
        <v/>
      </c>
      <c r="J999" s="6" t="str">
        <f>IFERROR(VLOOKUP(H999,المنتجات!$D:$G,4,0),"")</f>
        <v/>
      </c>
      <c r="K999" s="7">
        <v>4500</v>
      </c>
      <c r="L999" s="7"/>
      <c r="M999" s="8" t="e">
        <f>IF(VLOOKUP(Table1[[#This Row],[كود الصنف]],المنتجات!$D:$K,8,0)=0,"",(VLOOKUP(Table1[[#This Row],[كود الصنف]],المنتجات!$D:$K,8,0)))</f>
        <v>#N/A</v>
      </c>
      <c r="N999" s="7">
        <f>IFERROR((Table1[[#This Row],[كمية الخامات بالكيلو]]/Table1[[#This Row],[وزن القطعة]])-Table1[[#This Row],[كمية الأنتاج بالقطعة]],0)</f>
        <v>0</v>
      </c>
      <c r="O999" s="9" t="s">
        <v>51</v>
      </c>
      <c r="P999" s="3">
        <v>300</v>
      </c>
      <c r="Q999" s="5">
        <v>30</v>
      </c>
      <c r="R999" s="10"/>
      <c r="S999" s="10">
        <v>10</v>
      </c>
      <c r="T999" s="10"/>
      <c r="U999" s="10"/>
      <c r="V999" s="10">
        <f t="shared" si="15"/>
        <v>40</v>
      </c>
      <c r="W999" s="10">
        <f>IFERROR(Table1[[#This Row],[اجمالى وقت التشغيل بالدقايق]]-Table1[[#This Row],[اجمالى وقت التوقف بالدقيقة]],"0")</f>
        <v>260</v>
      </c>
      <c r="X999" s="11">
        <f>IFERROR((Table1[[#This Row],[كمية الأنتاج بالقطعة]]*Table1[[#This Row],[الزمن المعيارى لانتاج القطعة الواحدة بالدقيقة]])/W999,0%)</f>
        <v>0</v>
      </c>
      <c r="Y999" s="12"/>
      <c r="Z999" s="4"/>
      <c r="AA999" s="13">
        <f>IFERROR(Table1[[#This Row],[كمية الأنتاج بالقطعة]]/(Table1[[#This Row],[كمية الأنتاج بالقطعة]]+Z999+Y999),"")</f>
        <v>1</v>
      </c>
      <c r="AB999" s="4"/>
      <c r="AC999" s="51"/>
    </row>
    <row r="1000" spans="1:29" ht="15.75" hidden="1" customHeight="1">
      <c r="A1000" s="50">
        <v>43547</v>
      </c>
      <c r="B1000" s="3"/>
      <c r="C1000" s="4" t="str">
        <f>IFERROR(VLOOKUP(B1000,المنتجات!$A:$B,2,0),"")</f>
        <v/>
      </c>
      <c r="D1000" s="4" t="str">
        <f>IFERROR(VLOOKUP(B1000,المنتجات!$A:$C,3,0),"")</f>
        <v/>
      </c>
      <c r="E1000" s="5">
        <v>42</v>
      </c>
      <c r="F1000" s="4">
        <f>IFERROR(VLOOKUP(Table1[[#This Row],[كود العامل]],العاملين!A:C,2,0),"")</f>
        <v>0</v>
      </c>
      <c r="G1000" s="16">
        <f>IFERROR(VLOOKUP(Table1[[#This Row],[كود العامل]],العاملين!$A$1:$C$100,3,FALSE),"")</f>
        <v>0</v>
      </c>
      <c r="H1000" s="5"/>
      <c r="I1000" s="6" t="s">
        <v>127</v>
      </c>
      <c r="J1000" s="6" t="str">
        <f>IFERROR(VLOOKUP(H1000,المنتجات!$D:$G,4,0),"")</f>
        <v/>
      </c>
      <c r="K1000" s="7">
        <v>500</v>
      </c>
      <c r="L1000" s="7"/>
      <c r="M1000" s="8" t="e">
        <f>IF(VLOOKUP(Table1[[#This Row],[كود الصنف]],المنتجات!$D:$K,8,0)=0,"",(VLOOKUP(Table1[[#This Row],[كود الصنف]],المنتجات!$D:$K,8,0)))</f>
        <v>#N/A</v>
      </c>
      <c r="N1000" s="7">
        <f>IFERROR((Table1[[#This Row],[كمية الخامات بالكيلو]]/Table1[[#This Row],[وزن القطعة]])-Table1[[#This Row],[كمية الأنتاج بالقطعة]],0)</f>
        <v>0</v>
      </c>
      <c r="O1000" s="9" t="s">
        <v>51</v>
      </c>
      <c r="P1000" s="26">
        <f>IFERROR(VLOOKUP(Table1[[#This Row],[كود العامل]],العاملين!$A$1:$D$100,4,0),"")</f>
        <v>0</v>
      </c>
      <c r="Q1000" s="5">
        <f>IF(Table1[[#This Row],[كود العامل]]&gt;0,60,"")</f>
        <v>60</v>
      </c>
      <c r="R1000" s="10"/>
      <c r="S1000" s="10"/>
      <c r="T1000" s="10"/>
      <c r="U1000" s="10"/>
      <c r="V1000" s="10">
        <f t="shared" si="15"/>
        <v>60</v>
      </c>
      <c r="W1000" s="10">
        <f>IFERROR(Table1[[#This Row],[اجمالى وقت التشغيل بالدقايق]]-Table1[[#This Row],[اجمالى وقت التوقف بالدقيقة]],"0")</f>
        <v>-60</v>
      </c>
      <c r="X1000" s="11">
        <v>1</v>
      </c>
      <c r="Y1000" s="12"/>
      <c r="Z1000" s="4"/>
      <c r="AA1000" s="13">
        <f>IFERROR(Table1[[#This Row],[كمية الأنتاج بالقطعة]]/(Table1[[#This Row],[كمية الأنتاج بالقطعة]]+Z1000+Y1000),"")</f>
        <v>1</v>
      </c>
      <c r="AB1000" s="4"/>
      <c r="AC1000" s="51"/>
    </row>
    <row r="1001" spans="1:29" ht="15.75" hidden="1" customHeight="1">
      <c r="A1001" s="50">
        <v>43548</v>
      </c>
      <c r="B1001" s="3">
        <v>5203</v>
      </c>
      <c r="C1001" s="4" t="str">
        <f>IFERROR(VLOOKUP(B1001,المنتجات!$A:$B,2,0),"")</f>
        <v/>
      </c>
      <c r="D1001" s="4" t="str">
        <f>IFERROR(VLOOKUP(B1001,المنتجات!$A:$C,3,0),"")</f>
        <v/>
      </c>
      <c r="E1001" s="5">
        <v>10</v>
      </c>
      <c r="F1001" s="4">
        <f>IFERROR(VLOOKUP(E1001,العاملين!$A$1:$C$80,2,0),"")</f>
        <v>0</v>
      </c>
      <c r="G1001" s="4">
        <f>IFERROR(VLOOKUP(Table1[[#This Row],[كود العامل]],العاملين!$A:$C,3,FALSE),"")</f>
        <v>0</v>
      </c>
      <c r="H1001" s="5">
        <v>10</v>
      </c>
      <c r="I1001" s="6" t="str">
        <f>IFERROR(VLOOKUP(Table1[[#This Row],[كود الصنف]],المنتجات!$D:$E,2,0),"")</f>
        <v/>
      </c>
      <c r="J1001" s="6" t="str">
        <f>IFERROR(VLOOKUP(H1001,المنتجات!$D:$G,4,0),"")</f>
        <v/>
      </c>
      <c r="K1001" s="7">
        <v>272</v>
      </c>
      <c r="L1001" s="7"/>
      <c r="M1001" s="8" t="e">
        <f>IF(VLOOKUP(Table1[[#This Row],[كود الصنف]],المنتجات!$D:$K,8,0)=0,"",(VLOOKUP(Table1[[#This Row],[كود الصنف]],المنتجات!$D:$K,8,0)))</f>
        <v>#N/A</v>
      </c>
      <c r="N1001" s="7">
        <f>IFERROR((Table1[[#This Row],[كمية الخامات بالكيلو]]/Table1[[#This Row],[وزن القطعة]])-Table1[[#This Row],[كمية الأنتاج بالقطعة]],0)</f>
        <v>0</v>
      </c>
      <c r="O1001" s="9" t="s">
        <v>51</v>
      </c>
      <c r="P1001" s="3">
        <f>IFERROR(VLOOKUP(Table1[[#This Row],[كود العامل]],العاملين!$A:$D,4,0),"")</f>
        <v>0</v>
      </c>
      <c r="Q1001" s="5">
        <f>IF(Table1[[#This Row],[كود العامل]]&gt;0,60,"")</f>
        <v>60</v>
      </c>
      <c r="R1001" s="10">
        <v>160</v>
      </c>
      <c r="S1001" s="10">
        <v>10</v>
      </c>
      <c r="T1001" s="10">
        <v>10</v>
      </c>
      <c r="U1001" s="10"/>
      <c r="V1001" s="10">
        <f t="shared" si="15"/>
        <v>240</v>
      </c>
      <c r="W1001" s="10">
        <f>IFERROR(Table1[[#This Row],[اجمالى وقت التشغيل بالدقايق]]-Table1[[#This Row],[اجمالى وقت التوقف بالدقيقة]],"0")</f>
        <v>-240</v>
      </c>
      <c r="X1001" s="11">
        <f>IFERROR((Table1[[#This Row],[كمية الأنتاج بالقطعة]]*Table1[[#This Row],[الزمن المعيارى لانتاج القطعة الواحدة بالدقيقة]])/W1001,0%)</f>
        <v>0</v>
      </c>
      <c r="Y1001" s="12"/>
      <c r="Z1001" s="4"/>
      <c r="AA1001" s="13">
        <f>IFERROR(Table1[[#This Row],[كمية الأنتاج بالقطعة]]/(Table1[[#This Row],[كمية الأنتاج بالقطعة]]+Z1001+Y1001),"")</f>
        <v>1</v>
      </c>
      <c r="AB1001" s="4" t="s">
        <v>123</v>
      </c>
      <c r="AC1001" s="51"/>
    </row>
    <row r="1002" spans="1:29" ht="15.75" hidden="1" customHeight="1">
      <c r="A1002" s="50">
        <v>43548</v>
      </c>
      <c r="B1002" s="3">
        <v>5203</v>
      </c>
      <c r="C1002" s="4" t="str">
        <f>IFERROR(VLOOKUP(B1002,المنتجات!$A:$B,2,0),"")</f>
        <v/>
      </c>
      <c r="D1002" s="4" t="str">
        <f>IFERROR(VLOOKUP(B1002,المنتجات!$A:$C,3,0),"")</f>
        <v/>
      </c>
      <c r="E1002" s="5">
        <v>14</v>
      </c>
      <c r="F1002" s="4">
        <f>IFERROR(VLOOKUP(E1002,العاملين!$A$1:$C$80,2,0),"")</f>
        <v>0</v>
      </c>
      <c r="G1002" s="4">
        <f>IFERROR(VLOOKUP(Table1[[#This Row],[كود العامل]],العاملين!$A:$C,3,FALSE),"")</f>
        <v>0</v>
      </c>
      <c r="H1002" s="5">
        <v>10</v>
      </c>
      <c r="I1002" s="6" t="str">
        <f>IFERROR(VLOOKUP(Table1[[#This Row],[كود الصنف]],المنتجات!$D:$E,2,0),"")</f>
        <v/>
      </c>
      <c r="J1002" s="6" t="str">
        <f>IFERROR(VLOOKUP(H1002,المنتجات!$D:$G,4,0),"")</f>
        <v/>
      </c>
      <c r="K1002" s="7">
        <v>272</v>
      </c>
      <c r="L1002" s="7"/>
      <c r="M1002" s="8" t="e">
        <f>IF(VLOOKUP(Table1[[#This Row],[كود الصنف]],المنتجات!$D:$K,8,0)=0,"",(VLOOKUP(Table1[[#This Row],[كود الصنف]],المنتجات!$D:$K,8,0)))</f>
        <v>#N/A</v>
      </c>
      <c r="N1002" s="7">
        <f>IFERROR((Table1[[#This Row],[كمية الخامات بالكيلو]]/Table1[[#This Row],[وزن القطعة]])-Table1[[#This Row],[كمية الأنتاج بالقطعة]],0)</f>
        <v>0</v>
      </c>
      <c r="O1002" s="9" t="s">
        <v>51</v>
      </c>
      <c r="P1002" s="3">
        <f>IFERROR(VLOOKUP(Table1[[#This Row],[كود العامل]],العاملين!$A:$D,4,0),"")</f>
        <v>0</v>
      </c>
      <c r="Q1002" s="5">
        <f>IF(Table1[[#This Row],[كود العامل]]&gt;0,60,"")</f>
        <v>60</v>
      </c>
      <c r="R1002" s="10">
        <v>160</v>
      </c>
      <c r="S1002" s="10">
        <v>10</v>
      </c>
      <c r="T1002" s="10">
        <v>10</v>
      </c>
      <c r="U1002" s="10"/>
      <c r="V1002" s="10">
        <f t="shared" si="15"/>
        <v>240</v>
      </c>
      <c r="W1002" s="10">
        <f>IFERROR(Table1[[#This Row],[اجمالى وقت التشغيل بالدقايق]]-Table1[[#This Row],[اجمالى وقت التوقف بالدقيقة]],"0")</f>
        <v>-240</v>
      </c>
      <c r="X1002" s="11">
        <f>IFERROR((Table1[[#This Row],[كمية الأنتاج بالقطعة]]*Table1[[#This Row],[الزمن المعيارى لانتاج القطعة الواحدة بالدقيقة]])/W1002,0%)</f>
        <v>0</v>
      </c>
      <c r="Y1002" s="12"/>
      <c r="Z1002" s="4"/>
      <c r="AA1002" s="13">
        <f>IFERROR(Table1[[#This Row],[كمية الأنتاج بالقطعة]]/(Table1[[#This Row],[كمية الأنتاج بالقطعة]]+Z1002+Y1002),"")</f>
        <v>1</v>
      </c>
      <c r="AB1002" s="4" t="s">
        <v>123</v>
      </c>
      <c r="AC1002" s="51"/>
    </row>
    <row r="1003" spans="1:29" ht="15.75" hidden="1" customHeight="1">
      <c r="A1003" s="50">
        <v>43548</v>
      </c>
      <c r="B1003" s="3">
        <v>5203</v>
      </c>
      <c r="C1003" s="4" t="str">
        <f>IFERROR(VLOOKUP(B1003,المنتجات!$A:$B,2,0),"")</f>
        <v/>
      </c>
      <c r="D1003" s="4" t="str">
        <f>IFERROR(VLOOKUP(B1003,المنتجات!$A:$C,3,0),"")</f>
        <v/>
      </c>
      <c r="E1003" s="5">
        <v>9</v>
      </c>
      <c r="F1003" s="4">
        <f>IFERROR(VLOOKUP(E1003,العاملين!$A$1:$C$80,2,0),"")</f>
        <v>0</v>
      </c>
      <c r="G1003" s="4">
        <f>IFERROR(VLOOKUP(Table1[[#This Row],[كود العامل]],العاملين!$A:$C,3,FALSE),"")</f>
        <v>0</v>
      </c>
      <c r="H1003" s="5">
        <v>10</v>
      </c>
      <c r="I1003" s="6" t="str">
        <f>IFERROR(VLOOKUP(Table1[[#This Row],[كود الصنف]],المنتجات!$D:$E,2,0),"")</f>
        <v/>
      </c>
      <c r="J1003" s="6" t="str">
        <f>IFERROR(VLOOKUP(H1003,المنتجات!$D:$G,4,0),"")</f>
        <v/>
      </c>
      <c r="K1003" s="7">
        <v>278</v>
      </c>
      <c r="L1003" s="7"/>
      <c r="M1003" s="8" t="e">
        <f>IF(VLOOKUP(Table1[[#This Row],[كود الصنف]],المنتجات!$D:$K,8,0)=0,"",(VLOOKUP(Table1[[#This Row],[كود الصنف]],المنتجات!$D:$K,8,0)))</f>
        <v>#N/A</v>
      </c>
      <c r="N1003" s="7">
        <f>IFERROR((Table1[[#This Row],[كمية الخامات بالكيلو]]/Table1[[#This Row],[وزن القطعة]])-Table1[[#This Row],[كمية الأنتاج بالقطعة]],0)</f>
        <v>0</v>
      </c>
      <c r="O1003" s="9" t="s">
        <v>1</v>
      </c>
      <c r="P1003" s="3">
        <f>IFERROR(VLOOKUP(Table1[[#This Row],[كود العامل]],العاملين!$A:$D,4,0),"")</f>
        <v>0</v>
      </c>
      <c r="Q1003" s="5">
        <f>IF(Table1[[#This Row],[كود العامل]]&gt;0,60,"")</f>
        <v>60</v>
      </c>
      <c r="R1003" s="10"/>
      <c r="S1003" s="10">
        <v>10</v>
      </c>
      <c r="T1003" s="10">
        <v>10</v>
      </c>
      <c r="U1003" s="10"/>
      <c r="V1003" s="10">
        <f t="shared" si="15"/>
        <v>80</v>
      </c>
      <c r="W1003" s="10">
        <f>IFERROR(Table1[[#This Row],[اجمالى وقت التشغيل بالدقايق]]-Table1[[#This Row],[اجمالى وقت التوقف بالدقيقة]],"0")</f>
        <v>-80</v>
      </c>
      <c r="X1003" s="11">
        <f>IFERROR((Table1[[#This Row],[كمية الأنتاج بالقطعة]]*Table1[[#This Row],[الزمن المعيارى لانتاج القطعة الواحدة بالدقيقة]])/W1003,0%)</f>
        <v>0</v>
      </c>
      <c r="Y1003" s="12"/>
      <c r="Z1003" s="4"/>
      <c r="AA1003" s="13">
        <f>IFERROR(Table1[[#This Row],[كمية الأنتاج بالقطعة]]/(Table1[[#This Row],[كمية الأنتاج بالقطعة]]+Z1003+Y1003),"")</f>
        <v>1</v>
      </c>
      <c r="AB1003" s="4"/>
      <c r="AC1003" s="51"/>
    </row>
    <row r="1004" spans="1:29" ht="15.75" hidden="1" customHeight="1">
      <c r="A1004" s="50">
        <v>43548</v>
      </c>
      <c r="B1004" s="3">
        <v>5203</v>
      </c>
      <c r="C1004" s="4" t="str">
        <f>IFERROR(VLOOKUP(B1004,المنتجات!$A:$B,2,0),"")</f>
        <v/>
      </c>
      <c r="D1004" s="4" t="str">
        <f>IFERROR(VLOOKUP(B1004,المنتجات!$A:$C,3,0),"")</f>
        <v/>
      </c>
      <c r="E1004" s="5">
        <v>17</v>
      </c>
      <c r="F1004" s="4">
        <f>IFERROR(VLOOKUP(E1004,العاملين!$A$1:$C$80,2,0),"")</f>
        <v>0</v>
      </c>
      <c r="G1004" s="4">
        <f>IFERROR(VLOOKUP(Table1[[#This Row],[كود العامل]],العاملين!$A:$C,3,FALSE),"")</f>
        <v>0</v>
      </c>
      <c r="H1004" s="5">
        <v>10</v>
      </c>
      <c r="I1004" s="6" t="str">
        <f>IFERROR(VLOOKUP(Table1[[#This Row],[كود الصنف]],المنتجات!$D:$E,2,0),"")</f>
        <v/>
      </c>
      <c r="J1004" s="6" t="str">
        <f>IFERROR(VLOOKUP(H1004,المنتجات!$D:$G,4,0),"")</f>
        <v/>
      </c>
      <c r="K1004" s="7">
        <v>278</v>
      </c>
      <c r="L1004" s="7"/>
      <c r="M1004" s="8" t="e">
        <f>IF(VLOOKUP(Table1[[#This Row],[كود الصنف]],المنتجات!$D:$K,8,0)=0,"",(VLOOKUP(Table1[[#This Row],[كود الصنف]],المنتجات!$D:$K,8,0)))</f>
        <v>#N/A</v>
      </c>
      <c r="N1004" s="7">
        <f>IFERROR((Table1[[#This Row],[كمية الخامات بالكيلو]]/Table1[[#This Row],[وزن القطعة]])-Table1[[#This Row],[كمية الأنتاج بالقطعة]],0)</f>
        <v>0</v>
      </c>
      <c r="O1004" s="9" t="s">
        <v>1</v>
      </c>
      <c r="P1004" s="3">
        <f>IFERROR(VLOOKUP(Table1[[#This Row],[كود العامل]],العاملين!$A:$D,4,0),"")</f>
        <v>0</v>
      </c>
      <c r="Q1004" s="5">
        <f>IF(Table1[[#This Row],[كود العامل]]&gt;0,60,"")</f>
        <v>60</v>
      </c>
      <c r="R1004" s="10"/>
      <c r="S1004" s="10">
        <v>10</v>
      </c>
      <c r="T1004" s="10">
        <v>10</v>
      </c>
      <c r="U1004" s="10"/>
      <c r="V1004" s="10">
        <f t="shared" si="15"/>
        <v>80</v>
      </c>
      <c r="W1004" s="10">
        <f>IFERROR(Table1[[#This Row],[اجمالى وقت التشغيل بالدقايق]]-Table1[[#This Row],[اجمالى وقت التوقف بالدقيقة]],"0")</f>
        <v>-80</v>
      </c>
      <c r="X1004" s="11">
        <f>IFERROR((Table1[[#This Row],[كمية الأنتاج بالقطعة]]*Table1[[#This Row],[الزمن المعيارى لانتاج القطعة الواحدة بالدقيقة]])/W1004,0%)</f>
        <v>0</v>
      </c>
      <c r="Y1004" s="12"/>
      <c r="Z1004" s="4"/>
      <c r="AA1004" s="13">
        <f>IFERROR(Table1[[#This Row],[كمية الأنتاج بالقطعة]]/(Table1[[#This Row],[كمية الأنتاج بالقطعة]]+Z1004+Y1004),"")</f>
        <v>1</v>
      </c>
      <c r="AB1004" s="4"/>
      <c r="AC1004" s="51"/>
    </row>
    <row r="1005" spans="1:29" ht="15.75" hidden="1" customHeight="1">
      <c r="A1005" s="50">
        <v>43548</v>
      </c>
      <c r="B1005" s="3">
        <v>5210</v>
      </c>
      <c r="C1005" s="4" t="str">
        <f>IFERROR(VLOOKUP(B1005,المنتجات!$A:$B,2,0),"")</f>
        <v/>
      </c>
      <c r="D1005" s="4" t="str">
        <f>IFERROR(VLOOKUP(B1005,المنتجات!$A:$C,3,0),"")</f>
        <v/>
      </c>
      <c r="E1005" s="5">
        <v>13</v>
      </c>
      <c r="F1005" s="4">
        <f>IFERROR(VLOOKUP(E1005,العاملين!$A$1:$C$80,2,0),"")</f>
        <v>0</v>
      </c>
      <c r="G1005" s="4">
        <f>IFERROR(VLOOKUP(Table1[[#This Row],[كود العامل]],العاملين!$A:$C,3,FALSE),"")</f>
        <v>0</v>
      </c>
      <c r="H1005" s="5">
        <v>15</v>
      </c>
      <c r="I1005" s="6" t="str">
        <f>IFERROR(VLOOKUP(Table1[[#This Row],[كود الصنف]],المنتجات!$D:$E,2,0),"")</f>
        <v/>
      </c>
      <c r="J1005" s="6" t="str">
        <f>IFERROR(VLOOKUP(H1005,المنتجات!$D:$G,4,0),"")</f>
        <v/>
      </c>
      <c r="K1005" s="7">
        <v>175</v>
      </c>
      <c r="L1005" s="7"/>
      <c r="M1005" s="8" t="e">
        <f>IF(VLOOKUP(Table1[[#This Row],[كود الصنف]],المنتجات!$D:$K,8,0)=0,"",(VLOOKUP(Table1[[#This Row],[كود الصنف]],المنتجات!$D:$K,8,0)))</f>
        <v>#N/A</v>
      </c>
      <c r="N1005" s="7">
        <f>IFERROR((Table1[[#This Row],[كمية الخامات بالكيلو]]/Table1[[#This Row],[وزن القطعة]])-Table1[[#This Row],[كمية الأنتاج بالقطعة]],0)</f>
        <v>0</v>
      </c>
      <c r="O1005" s="9" t="s">
        <v>1</v>
      </c>
      <c r="P1005" s="3">
        <f>IFERROR(VLOOKUP(Table1[[#This Row],[كود العامل]],العاملين!$A:$D,4,0),"")</f>
        <v>0</v>
      </c>
      <c r="Q1005" s="5">
        <f>IF(Table1[[#This Row],[كود العامل]]&gt;0,60,"")</f>
        <v>60</v>
      </c>
      <c r="R1005" s="10"/>
      <c r="S1005" s="10">
        <v>10</v>
      </c>
      <c r="T1005" s="10">
        <v>10</v>
      </c>
      <c r="U1005" s="10"/>
      <c r="V1005" s="10">
        <f t="shared" si="15"/>
        <v>80</v>
      </c>
      <c r="W1005" s="10">
        <f>IFERROR(Table1[[#This Row],[اجمالى وقت التشغيل بالدقايق]]-Table1[[#This Row],[اجمالى وقت التوقف بالدقيقة]],"0")</f>
        <v>-80</v>
      </c>
      <c r="X1005" s="11">
        <f>IFERROR((Table1[[#This Row],[كمية الأنتاج بالقطعة]]*Table1[[#This Row],[الزمن المعيارى لانتاج القطعة الواحدة بالدقيقة]])/W1005,0%)</f>
        <v>0</v>
      </c>
      <c r="Y1005" s="12"/>
      <c r="Z1005" s="4"/>
      <c r="AA1005" s="13">
        <f>IFERROR(Table1[[#This Row],[كمية الأنتاج بالقطعة]]/(Table1[[#This Row],[كمية الأنتاج بالقطعة]]+Z1005+Y1005),"")</f>
        <v>1</v>
      </c>
      <c r="AB1005" s="4"/>
      <c r="AC1005" s="51"/>
    </row>
    <row r="1006" spans="1:29" ht="15.75" hidden="1" customHeight="1">
      <c r="A1006" s="50">
        <v>43548</v>
      </c>
      <c r="B1006" s="3">
        <v>5210</v>
      </c>
      <c r="C1006" s="4" t="str">
        <f>IFERROR(VLOOKUP(B1006,المنتجات!$A:$B,2,0),"")</f>
        <v/>
      </c>
      <c r="D1006" s="4" t="str">
        <f>IFERROR(VLOOKUP(B1006,المنتجات!$A:$C,3,0),"")</f>
        <v/>
      </c>
      <c r="E1006" s="5">
        <v>16</v>
      </c>
      <c r="F1006" s="4">
        <f>IFERROR(VLOOKUP(E1006,العاملين!$A$1:$C$80,2,0),"")</f>
        <v>0</v>
      </c>
      <c r="G1006" s="4">
        <f>IFERROR(VLOOKUP(Table1[[#This Row],[كود العامل]],العاملين!$A:$C,3,FALSE),"")</f>
        <v>0</v>
      </c>
      <c r="H1006" s="5">
        <v>15</v>
      </c>
      <c r="I1006" s="6" t="str">
        <f>IFERROR(VLOOKUP(Table1[[#This Row],[كود الصنف]],المنتجات!$D:$E,2,0),"")</f>
        <v/>
      </c>
      <c r="J1006" s="6" t="str">
        <f>IFERROR(VLOOKUP(H1006,المنتجات!$D:$G,4,0),"")</f>
        <v/>
      </c>
      <c r="K1006" s="7">
        <v>175</v>
      </c>
      <c r="L1006" s="7"/>
      <c r="M1006" s="8" t="e">
        <f>IF(VLOOKUP(Table1[[#This Row],[كود الصنف]],المنتجات!$D:$K,8,0)=0,"",(VLOOKUP(Table1[[#This Row],[كود الصنف]],المنتجات!$D:$K,8,0)))</f>
        <v>#N/A</v>
      </c>
      <c r="N1006" s="7">
        <f>IFERROR((Table1[[#This Row],[كمية الخامات بالكيلو]]/Table1[[#This Row],[وزن القطعة]])-Table1[[#This Row],[كمية الأنتاج بالقطعة]],0)</f>
        <v>0</v>
      </c>
      <c r="O1006" s="9" t="s">
        <v>1</v>
      </c>
      <c r="P1006" s="3">
        <f>IFERROR(VLOOKUP(Table1[[#This Row],[كود العامل]],العاملين!$A:$D,4,0),"")</f>
        <v>0</v>
      </c>
      <c r="Q1006" s="5">
        <f>IF(Table1[[#This Row],[كود العامل]]&gt;0,60,"")</f>
        <v>60</v>
      </c>
      <c r="R1006" s="10"/>
      <c r="S1006" s="10">
        <v>10</v>
      </c>
      <c r="T1006" s="10">
        <v>10</v>
      </c>
      <c r="U1006" s="10"/>
      <c r="V1006" s="10">
        <f t="shared" si="15"/>
        <v>80</v>
      </c>
      <c r="W1006" s="10">
        <f>IFERROR(Table1[[#This Row],[اجمالى وقت التشغيل بالدقايق]]-Table1[[#This Row],[اجمالى وقت التوقف بالدقيقة]],"0")</f>
        <v>-80</v>
      </c>
      <c r="X1006" s="11">
        <f>IFERROR((Table1[[#This Row],[كمية الأنتاج بالقطعة]]*Table1[[#This Row],[الزمن المعيارى لانتاج القطعة الواحدة بالدقيقة]])/W1006,0%)</f>
        <v>0</v>
      </c>
      <c r="Y1006" s="12"/>
      <c r="Z1006" s="4"/>
      <c r="AA1006" s="13">
        <f>IFERROR(Table1[[#This Row],[كمية الأنتاج بالقطعة]]/(Table1[[#This Row],[كمية الأنتاج بالقطعة]]+Z1006+Y1006),"")</f>
        <v>1</v>
      </c>
      <c r="AB1006" s="4"/>
      <c r="AC1006" s="51"/>
    </row>
    <row r="1007" spans="1:29" ht="15.75" hidden="1" customHeight="1">
      <c r="A1007" s="50">
        <v>43548</v>
      </c>
      <c r="B1007" s="3">
        <v>5210</v>
      </c>
      <c r="C1007" s="4" t="str">
        <f>IFERROR(VLOOKUP(B1007,المنتجات!$A:$B,2,0),"")</f>
        <v/>
      </c>
      <c r="D1007" s="4" t="str">
        <f>IFERROR(VLOOKUP(B1007,المنتجات!$A:$C,3,0),"")</f>
        <v/>
      </c>
      <c r="E1007" s="5">
        <v>11</v>
      </c>
      <c r="F1007" s="4">
        <f>IFERROR(VLOOKUP(E1007,العاملين!$A$1:$C$80,2,0),"")</f>
        <v>0</v>
      </c>
      <c r="G1007" s="4">
        <f>IFERROR(VLOOKUP(Table1[[#This Row],[كود العامل]],العاملين!$A:$C,3,FALSE),"")</f>
        <v>0</v>
      </c>
      <c r="H1007" s="5">
        <v>15</v>
      </c>
      <c r="I1007" s="6" t="str">
        <f>IFERROR(VLOOKUP(Table1[[#This Row],[كود الصنف]],المنتجات!$D:$E,2,0),"")</f>
        <v/>
      </c>
      <c r="J1007" s="6" t="str">
        <f>IFERROR(VLOOKUP(H1007,المنتجات!$D:$G,4,0),"")</f>
        <v/>
      </c>
      <c r="K1007" s="7">
        <v>162</v>
      </c>
      <c r="L1007" s="7"/>
      <c r="M1007" s="8" t="e">
        <f>IF(VLOOKUP(Table1[[#This Row],[كود الصنف]],المنتجات!$D:$K,8,0)=0,"",(VLOOKUP(Table1[[#This Row],[كود الصنف]],المنتجات!$D:$K,8,0)))</f>
        <v>#N/A</v>
      </c>
      <c r="N1007" s="7">
        <f>IFERROR((Table1[[#This Row],[كمية الخامات بالكيلو]]/Table1[[#This Row],[وزن القطعة]])-Table1[[#This Row],[كمية الأنتاج بالقطعة]],0)</f>
        <v>0</v>
      </c>
      <c r="O1007" s="9" t="s">
        <v>51</v>
      </c>
      <c r="P1007" s="3">
        <f>IFERROR(VLOOKUP(Table1[[#This Row],[كود العامل]],العاملين!$A:$D,4,0),"")</f>
        <v>0</v>
      </c>
      <c r="Q1007" s="5">
        <f>IF(Table1[[#This Row],[كود العامل]]&gt;0,60,"")</f>
        <v>60</v>
      </c>
      <c r="R1007" s="10"/>
      <c r="S1007" s="10">
        <v>10</v>
      </c>
      <c r="T1007" s="10">
        <v>10</v>
      </c>
      <c r="U1007" s="10"/>
      <c r="V1007" s="10">
        <f t="shared" si="15"/>
        <v>80</v>
      </c>
      <c r="W1007" s="10">
        <f>IFERROR(Table1[[#This Row],[اجمالى وقت التشغيل بالدقايق]]-Table1[[#This Row],[اجمالى وقت التوقف بالدقيقة]],"0")</f>
        <v>-80</v>
      </c>
      <c r="X1007" s="11">
        <f>IFERROR((Table1[[#This Row],[كمية الأنتاج بالقطعة]]*Table1[[#This Row],[الزمن المعيارى لانتاج القطعة الواحدة بالدقيقة]])/W1007,0%)</f>
        <v>0</v>
      </c>
      <c r="Y1007" s="12"/>
      <c r="Z1007" s="4"/>
      <c r="AA1007" s="13">
        <f>IFERROR(Table1[[#This Row],[كمية الأنتاج بالقطعة]]/(Table1[[#This Row],[كمية الأنتاج بالقطعة]]+Z1007+Y1007),"")</f>
        <v>1</v>
      </c>
      <c r="AB1007" s="4"/>
      <c r="AC1007" s="51"/>
    </row>
    <row r="1008" spans="1:29" ht="15.75" hidden="1" customHeight="1">
      <c r="A1008" s="50">
        <v>43548</v>
      </c>
      <c r="B1008" s="3">
        <v>5210</v>
      </c>
      <c r="C1008" s="4" t="str">
        <f>IFERROR(VLOOKUP(B1008,المنتجات!$A:$B,2,0),"")</f>
        <v/>
      </c>
      <c r="D1008" s="4" t="str">
        <f>IFERROR(VLOOKUP(B1008,المنتجات!$A:$C,3,0),"")</f>
        <v/>
      </c>
      <c r="E1008" s="5">
        <v>15</v>
      </c>
      <c r="F1008" s="4">
        <f>IFERROR(VLOOKUP(E1008,العاملين!$A$1:$C$80,2,0),"")</f>
        <v>0</v>
      </c>
      <c r="G1008" s="4">
        <f>IFERROR(VLOOKUP(Table1[[#This Row],[كود العامل]],العاملين!$A:$C,3,FALSE),"")</f>
        <v>0</v>
      </c>
      <c r="H1008" s="5">
        <v>15</v>
      </c>
      <c r="I1008" s="6" t="str">
        <f>IFERROR(VLOOKUP(Table1[[#This Row],[كود الصنف]],المنتجات!$D:$E,2,0),"")</f>
        <v/>
      </c>
      <c r="J1008" s="6" t="str">
        <f>IFERROR(VLOOKUP(H1008,المنتجات!$D:$G,4,0),"")</f>
        <v/>
      </c>
      <c r="K1008" s="7">
        <v>162</v>
      </c>
      <c r="L1008" s="7"/>
      <c r="M1008" s="8" t="e">
        <f>IF(VLOOKUP(Table1[[#This Row],[كود الصنف]],المنتجات!$D:$K,8,0)=0,"",(VLOOKUP(Table1[[#This Row],[كود الصنف]],المنتجات!$D:$K,8,0)))</f>
        <v>#N/A</v>
      </c>
      <c r="N1008" s="7">
        <f>IFERROR((Table1[[#This Row],[كمية الخامات بالكيلو]]/Table1[[#This Row],[وزن القطعة]])-Table1[[#This Row],[كمية الأنتاج بالقطعة]],0)</f>
        <v>0</v>
      </c>
      <c r="O1008" s="9" t="s">
        <v>51</v>
      </c>
      <c r="P1008" s="3">
        <f>IFERROR(VLOOKUP(Table1[[#This Row],[كود العامل]],العاملين!$A:$D,4,0),"")</f>
        <v>0</v>
      </c>
      <c r="Q1008" s="5">
        <f>IF(Table1[[#This Row],[كود العامل]]&gt;0,60,"")</f>
        <v>60</v>
      </c>
      <c r="R1008" s="10"/>
      <c r="S1008" s="10">
        <v>10</v>
      </c>
      <c r="T1008" s="10">
        <v>10</v>
      </c>
      <c r="U1008" s="10"/>
      <c r="V1008" s="10">
        <f t="shared" si="15"/>
        <v>80</v>
      </c>
      <c r="W1008" s="10">
        <f>IFERROR(Table1[[#This Row],[اجمالى وقت التشغيل بالدقايق]]-Table1[[#This Row],[اجمالى وقت التوقف بالدقيقة]],"0")</f>
        <v>-80</v>
      </c>
      <c r="X1008" s="11">
        <f>IFERROR((Table1[[#This Row],[كمية الأنتاج بالقطعة]]*Table1[[#This Row],[الزمن المعيارى لانتاج القطعة الواحدة بالدقيقة]])/W1008,0%)</f>
        <v>0</v>
      </c>
      <c r="Y1008" s="12"/>
      <c r="Z1008" s="4"/>
      <c r="AA1008" s="13">
        <f>IFERROR(Table1[[#This Row],[كمية الأنتاج بالقطعة]]/(Table1[[#This Row],[كمية الأنتاج بالقطعة]]+Z1008+Y1008),"")</f>
        <v>1</v>
      </c>
      <c r="AB1008" s="4"/>
      <c r="AC1008" s="51"/>
    </row>
    <row r="1009" spans="1:29" ht="15.75" hidden="1" customHeight="1">
      <c r="A1009" s="50">
        <v>43548</v>
      </c>
      <c r="B1009" s="3">
        <v>5211</v>
      </c>
      <c r="C1009" s="4" t="str">
        <f>IFERROR(VLOOKUP(B1009,المنتجات!$A:$B,2,0),"")</f>
        <v/>
      </c>
      <c r="D1009" s="4" t="str">
        <f>IFERROR(VLOOKUP(B1009,المنتجات!$A:$C,3,0),"")</f>
        <v/>
      </c>
      <c r="E1009" s="5">
        <v>13</v>
      </c>
      <c r="F1009" s="4">
        <f>IFERROR(VLOOKUP(E1009,العاملين!$A$1:$C$80,2,0),"")</f>
        <v>0</v>
      </c>
      <c r="G1009" s="4">
        <f>IFERROR(VLOOKUP(Table1[[#This Row],[كود العامل]],العاملين!$A:$C,3,FALSE),"")</f>
        <v>0</v>
      </c>
      <c r="H1009" s="5">
        <v>13</v>
      </c>
      <c r="I1009" s="6" t="str">
        <f>IFERROR(VLOOKUP(Table1[[#This Row],[كود الصنف]],المنتجات!$D:$E,2,0),"")</f>
        <v/>
      </c>
      <c r="J1009" s="6" t="str">
        <f>IFERROR(VLOOKUP(H1009,المنتجات!$D:$G,4,0),"")</f>
        <v/>
      </c>
      <c r="K1009" s="7">
        <v>172</v>
      </c>
      <c r="L1009" s="7"/>
      <c r="M1009" s="8" t="e">
        <f>IF(VLOOKUP(Table1[[#This Row],[كود الصنف]],المنتجات!$D:$K,8,0)=0,"",(VLOOKUP(Table1[[#This Row],[كود الصنف]],المنتجات!$D:$K,8,0)))</f>
        <v>#N/A</v>
      </c>
      <c r="N1009" s="7">
        <f>IFERROR((Table1[[#This Row],[كمية الخامات بالكيلو]]/Table1[[#This Row],[وزن القطعة]])-Table1[[#This Row],[كمية الأنتاج بالقطعة]],0)</f>
        <v>0</v>
      </c>
      <c r="O1009" s="9" t="s">
        <v>1</v>
      </c>
      <c r="P1009" s="3">
        <f>IFERROR(VLOOKUP(Table1[[#This Row],[كود العامل]],العاملين!$A:$D,4,0),"")</f>
        <v>0</v>
      </c>
      <c r="Q1009" s="5">
        <f>IF(Table1[[#This Row],[كود العامل]]&gt;0,60,"")</f>
        <v>60</v>
      </c>
      <c r="R1009" s="10"/>
      <c r="S1009" s="10"/>
      <c r="T1009" s="10"/>
      <c r="U1009" s="10"/>
      <c r="V1009" s="10">
        <f t="shared" si="15"/>
        <v>60</v>
      </c>
      <c r="W1009" s="10">
        <f>IFERROR(Table1[[#This Row],[اجمالى وقت التشغيل بالدقايق]]-Table1[[#This Row],[اجمالى وقت التوقف بالدقيقة]],"0")</f>
        <v>-60</v>
      </c>
      <c r="X1009" s="11">
        <f>IFERROR((Table1[[#This Row],[كمية الأنتاج بالقطعة]]*Table1[[#This Row],[الزمن المعيارى لانتاج القطعة الواحدة بالدقيقة]])/W1009,0%)</f>
        <v>0</v>
      </c>
      <c r="Y1009" s="12"/>
      <c r="Z1009" s="4"/>
      <c r="AA1009" s="13">
        <f>IFERROR(Table1[[#This Row],[كمية الأنتاج بالقطعة]]/(Table1[[#This Row],[كمية الأنتاج بالقطعة]]+Z1009+Y1009),"")</f>
        <v>1</v>
      </c>
      <c r="AB1009" s="4"/>
      <c r="AC1009" s="51"/>
    </row>
    <row r="1010" spans="1:29" ht="15.75" hidden="1" customHeight="1">
      <c r="A1010" s="50">
        <v>43548</v>
      </c>
      <c r="B1010" s="3">
        <v>5211</v>
      </c>
      <c r="C1010" s="4" t="str">
        <f>IFERROR(VLOOKUP(B1010,المنتجات!$A:$B,2,0),"")</f>
        <v/>
      </c>
      <c r="D1010" s="4" t="str">
        <f>IFERROR(VLOOKUP(B1010,المنتجات!$A:$C,3,0),"")</f>
        <v/>
      </c>
      <c r="E1010" s="5">
        <v>16</v>
      </c>
      <c r="F1010" s="4">
        <f>IFERROR(VLOOKUP(E1010,العاملين!$A$1:$C$80,2,0),"")</f>
        <v>0</v>
      </c>
      <c r="G1010" s="4">
        <f>IFERROR(VLOOKUP(Table1[[#This Row],[كود العامل]],العاملين!$A:$C,3,FALSE),"")</f>
        <v>0</v>
      </c>
      <c r="H1010" s="5">
        <v>13</v>
      </c>
      <c r="I1010" s="6" t="str">
        <f>IFERROR(VLOOKUP(Table1[[#This Row],[كود الصنف]],المنتجات!$D:$E,2,0),"")</f>
        <v/>
      </c>
      <c r="J1010" s="6" t="str">
        <f>IFERROR(VLOOKUP(H1010,المنتجات!$D:$G,4,0),"")</f>
        <v/>
      </c>
      <c r="K1010" s="7">
        <v>172</v>
      </c>
      <c r="L1010" s="7"/>
      <c r="M1010" s="8" t="e">
        <f>IF(VLOOKUP(Table1[[#This Row],[كود الصنف]],المنتجات!$D:$K,8,0)=0,"",(VLOOKUP(Table1[[#This Row],[كود الصنف]],المنتجات!$D:$K,8,0)))</f>
        <v>#N/A</v>
      </c>
      <c r="N1010" s="7">
        <f>IFERROR((Table1[[#This Row],[كمية الخامات بالكيلو]]/Table1[[#This Row],[وزن القطعة]])-Table1[[#This Row],[كمية الأنتاج بالقطعة]],0)</f>
        <v>0</v>
      </c>
      <c r="O1010" s="9" t="s">
        <v>1</v>
      </c>
      <c r="P1010" s="3">
        <f>IFERROR(VLOOKUP(Table1[[#This Row],[كود العامل]],العاملين!$A:$D,4,0),"")</f>
        <v>0</v>
      </c>
      <c r="Q1010" s="5">
        <f>IF(Table1[[#This Row],[كود العامل]]&gt;0,60,"")</f>
        <v>60</v>
      </c>
      <c r="R1010" s="10"/>
      <c r="S1010" s="10"/>
      <c r="T1010" s="10"/>
      <c r="U1010" s="10"/>
      <c r="V1010" s="10">
        <f t="shared" si="15"/>
        <v>60</v>
      </c>
      <c r="W1010" s="10">
        <f>IFERROR(Table1[[#This Row],[اجمالى وقت التشغيل بالدقايق]]-Table1[[#This Row],[اجمالى وقت التوقف بالدقيقة]],"0")</f>
        <v>-60</v>
      </c>
      <c r="X1010" s="11">
        <f>IFERROR((Table1[[#This Row],[كمية الأنتاج بالقطعة]]*Table1[[#This Row],[الزمن المعيارى لانتاج القطعة الواحدة بالدقيقة]])/W1010,0%)</f>
        <v>0</v>
      </c>
      <c r="Y1010" s="12"/>
      <c r="Z1010" s="4"/>
      <c r="AA1010" s="13">
        <f>IFERROR(Table1[[#This Row],[كمية الأنتاج بالقطعة]]/(Table1[[#This Row],[كمية الأنتاج بالقطعة]]+Z1010+Y1010),"")</f>
        <v>1</v>
      </c>
      <c r="AB1010" s="4"/>
      <c r="AC1010" s="51"/>
    </row>
    <row r="1011" spans="1:29" ht="15.75" hidden="1" customHeight="1">
      <c r="A1011" s="50">
        <v>43548</v>
      </c>
      <c r="B1011" s="3">
        <v>5211</v>
      </c>
      <c r="C1011" s="4" t="str">
        <f>IFERROR(VLOOKUP(B1011,المنتجات!$A:$B,2,0),"")</f>
        <v/>
      </c>
      <c r="D1011" s="4" t="str">
        <f>IFERROR(VLOOKUP(B1011,المنتجات!$A:$C,3,0),"")</f>
        <v/>
      </c>
      <c r="E1011" s="5">
        <v>11</v>
      </c>
      <c r="F1011" s="4">
        <f>IFERROR(VLOOKUP(E1011,العاملين!$A$1:$C$80,2,0),"")</f>
        <v>0</v>
      </c>
      <c r="G1011" s="4">
        <f>IFERROR(VLOOKUP(Table1[[#This Row],[كود العامل]],العاملين!$A:$C,3,FALSE),"")</f>
        <v>0</v>
      </c>
      <c r="H1011" s="5">
        <v>13</v>
      </c>
      <c r="I1011" s="6" t="str">
        <f>IFERROR(VLOOKUP(Table1[[#This Row],[كود الصنف]],المنتجات!$D:$E,2,0),"")</f>
        <v/>
      </c>
      <c r="J1011" s="6" t="str">
        <f>IFERROR(VLOOKUP(H1011,المنتجات!$D:$G,4,0),"")</f>
        <v/>
      </c>
      <c r="K1011" s="7">
        <v>164</v>
      </c>
      <c r="L1011" s="7"/>
      <c r="M1011" s="8" t="e">
        <f>IF(VLOOKUP(Table1[[#This Row],[كود الصنف]],المنتجات!$D:$K,8,0)=0,"",(VLOOKUP(Table1[[#This Row],[كود الصنف]],المنتجات!$D:$K,8,0)))</f>
        <v>#N/A</v>
      </c>
      <c r="N1011" s="7">
        <f>IFERROR((Table1[[#This Row],[كمية الخامات بالكيلو]]/Table1[[#This Row],[وزن القطعة]])-Table1[[#This Row],[كمية الأنتاج بالقطعة]],0)</f>
        <v>0</v>
      </c>
      <c r="O1011" s="9" t="s">
        <v>51</v>
      </c>
      <c r="P1011" s="3">
        <f>IFERROR(VLOOKUP(Table1[[#This Row],[كود العامل]],العاملين!$A:$D,4,0),"")</f>
        <v>0</v>
      </c>
      <c r="Q1011" s="5">
        <f>IF(Table1[[#This Row],[كود العامل]]&gt;0,60,"")</f>
        <v>60</v>
      </c>
      <c r="R1011" s="10"/>
      <c r="S1011" s="10"/>
      <c r="T1011" s="10"/>
      <c r="U1011" s="10"/>
      <c r="V1011" s="10">
        <f t="shared" si="15"/>
        <v>60</v>
      </c>
      <c r="W1011" s="10">
        <f>IFERROR(Table1[[#This Row],[اجمالى وقت التشغيل بالدقايق]]-Table1[[#This Row],[اجمالى وقت التوقف بالدقيقة]],"0")</f>
        <v>-60</v>
      </c>
      <c r="X1011" s="11">
        <f>IFERROR((Table1[[#This Row],[كمية الأنتاج بالقطعة]]*Table1[[#This Row],[الزمن المعيارى لانتاج القطعة الواحدة بالدقيقة]])/W1011,0%)</f>
        <v>0</v>
      </c>
      <c r="Y1011" s="12"/>
      <c r="Z1011" s="4"/>
      <c r="AA1011" s="13">
        <f>IFERROR(Table1[[#This Row],[كمية الأنتاج بالقطعة]]/(Table1[[#This Row],[كمية الأنتاج بالقطعة]]+Z1011+Y1011),"")</f>
        <v>1</v>
      </c>
      <c r="AB1011" s="4"/>
      <c r="AC1011" s="51"/>
    </row>
    <row r="1012" spans="1:29" ht="15.75" hidden="1" customHeight="1">
      <c r="A1012" s="50">
        <v>43548</v>
      </c>
      <c r="B1012" s="3">
        <v>5211</v>
      </c>
      <c r="C1012" s="4" t="str">
        <f>IFERROR(VLOOKUP(B1012,المنتجات!$A:$B,2,0),"")</f>
        <v/>
      </c>
      <c r="D1012" s="4" t="str">
        <f>IFERROR(VLOOKUP(B1012,المنتجات!$A:$C,3,0),"")</f>
        <v/>
      </c>
      <c r="E1012" s="5">
        <v>15</v>
      </c>
      <c r="F1012" s="4">
        <f>IFERROR(VLOOKUP(E1012,العاملين!$A$1:$C$80,2,0),"")</f>
        <v>0</v>
      </c>
      <c r="G1012" s="4">
        <f>IFERROR(VLOOKUP(Table1[[#This Row],[كود العامل]],العاملين!$A:$C,3,FALSE),"")</f>
        <v>0</v>
      </c>
      <c r="H1012" s="5">
        <v>13</v>
      </c>
      <c r="I1012" s="6" t="str">
        <f>IFERROR(VLOOKUP(Table1[[#This Row],[كود الصنف]],المنتجات!$D:$E,2,0),"")</f>
        <v/>
      </c>
      <c r="J1012" s="6" t="str">
        <f>IFERROR(VLOOKUP(H1012,المنتجات!$D:$G,4,0),"")</f>
        <v/>
      </c>
      <c r="K1012" s="7">
        <v>164</v>
      </c>
      <c r="L1012" s="7"/>
      <c r="M1012" s="8" t="e">
        <f>IF(VLOOKUP(Table1[[#This Row],[كود الصنف]],المنتجات!$D:$K,8,0)=0,"",(VLOOKUP(Table1[[#This Row],[كود الصنف]],المنتجات!$D:$K,8,0)))</f>
        <v>#N/A</v>
      </c>
      <c r="N1012" s="7">
        <f>IFERROR((Table1[[#This Row],[كمية الخامات بالكيلو]]/Table1[[#This Row],[وزن القطعة]])-Table1[[#This Row],[كمية الأنتاج بالقطعة]],0)</f>
        <v>0</v>
      </c>
      <c r="O1012" s="9" t="s">
        <v>51</v>
      </c>
      <c r="P1012" s="3">
        <f>IFERROR(VLOOKUP(Table1[[#This Row],[كود العامل]],العاملين!$A:$D,4,0),"")</f>
        <v>0</v>
      </c>
      <c r="Q1012" s="5">
        <f>IF(Table1[[#This Row],[كود العامل]]&gt;0,60,"")</f>
        <v>60</v>
      </c>
      <c r="R1012" s="10"/>
      <c r="S1012" s="10"/>
      <c r="T1012" s="10"/>
      <c r="U1012" s="10"/>
      <c r="V1012" s="10">
        <f t="shared" si="15"/>
        <v>60</v>
      </c>
      <c r="W1012" s="10">
        <f>IFERROR(Table1[[#This Row],[اجمالى وقت التشغيل بالدقايق]]-Table1[[#This Row],[اجمالى وقت التوقف بالدقيقة]],"0")</f>
        <v>-60</v>
      </c>
      <c r="X1012" s="11">
        <f>IFERROR((Table1[[#This Row],[كمية الأنتاج بالقطعة]]*Table1[[#This Row],[الزمن المعيارى لانتاج القطعة الواحدة بالدقيقة]])/W1012,0%)</f>
        <v>0</v>
      </c>
      <c r="Y1012" s="12"/>
      <c r="Z1012" s="4"/>
      <c r="AA1012" s="13">
        <f>IFERROR(Table1[[#This Row],[كمية الأنتاج بالقطعة]]/(Table1[[#This Row],[كمية الأنتاج بالقطعة]]+Z1012+Y1012),"")</f>
        <v>1</v>
      </c>
      <c r="AB1012" s="4"/>
      <c r="AC1012" s="51"/>
    </row>
    <row r="1013" spans="1:29" ht="15.75" hidden="1" customHeight="1">
      <c r="A1013" s="50">
        <v>43548</v>
      </c>
      <c r="B1013" s="3">
        <v>5220</v>
      </c>
      <c r="C1013" s="4" t="str">
        <f>IFERROR(VLOOKUP(B1013,المنتجات!$A:$B,2,0),"")</f>
        <v/>
      </c>
      <c r="D1013" s="4" t="str">
        <f>IFERROR(VLOOKUP(B1013,المنتجات!$A:$C,3,0),"")</f>
        <v/>
      </c>
      <c r="E1013" s="5">
        <v>21</v>
      </c>
      <c r="F1013" s="4">
        <f>IFERROR(VLOOKUP(E1013,العاملين!$A$1:$C$80,2,0),"")</f>
        <v>0</v>
      </c>
      <c r="G1013" s="4">
        <f>IFERROR(VLOOKUP(Table1[[#This Row],[كود العامل]],العاملين!$A:$C,3,FALSE),"")</f>
        <v>0</v>
      </c>
      <c r="H1013" s="5">
        <v>19</v>
      </c>
      <c r="I1013" s="6" t="str">
        <f>IFERROR(VLOOKUP(Table1[[#This Row],[كود الصنف]],المنتجات!$D:$E,2,0),"")</f>
        <v/>
      </c>
      <c r="J1013" s="6" t="str">
        <f>IFERROR(VLOOKUP(H1013,المنتجات!$D:$G,4,0),"")</f>
        <v/>
      </c>
      <c r="K1013" s="7">
        <v>3850</v>
      </c>
      <c r="L1013" s="7"/>
      <c r="M1013" s="8" t="e">
        <f>IF(VLOOKUP(Table1[[#This Row],[كود الصنف]],المنتجات!$D:$K,8,0)=0,"",(VLOOKUP(Table1[[#This Row],[كود الصنف]],المنتجات!$D:$K,8,0)))</f>
        <v>#N/A</v>
      </c>
      <c r="N1013" s="7">
        <f>IFERROR((Table1[[#This Row],[كمية الخامات بالكيلو]]/Table1[[#This Row],[وزن القطعة]])-Table1[[#This Row],[كمية الأنتاج بالقطعة]],0)</f>
        <v>0</v>
      </c>
      <c r="O1013" s="9" t="s">
        <v>51</v>
      </c>
      <c r="P1013" s="3">
        <f>IFERROR(VLOOKUP(Table1[[#This Row],[كود العامل]],العاملين!$A:$D,4,0),"")</f>
        <v>0</v>
      </c>
      <c r="Q1013" s="5">
        <f>IF(Table1[[#This Row],[كود العامل]]&gt;0,60,"")</f>
        <v>60</v>
      </c>
      <c r="R1013" s="10"/>
      <c r="S1013" s="10">
        <v>5</v>
      </c>
      <c r="T1013" s="10">
        <v>10</v>
      </c>
      <c r="U1013" s="10"/>
      <c r="V1013" s="10">
        <f t="shared" si="15"/>
        <v>75</v>
      </c>
      <c r="W1013" s="10">
        <f>IFERROR(Table1[[#This Row],[اجمالى وقت التشغيل بالدقايق]]-Table1[[#This Row],[اجمالى وقت التوقف بالدقيقة]],"0")</f>
        <v>-75</v>
      </c>
      <c r="X1013" s="11">
        <f>IFERROR((Table1[[#This Row],[كمية الأنتاج بالقطعة]]*Table1[[#This Row],[الزمن المعيارى لانتاج القطعة الواحدة بالدقيقة]])/W1013,0%)</f>
        <v>0</v>
      </c>
      <c r="Y1013" s="12"/>
      <c r="Z1013" s="4"/>
      <c r="AA1013" s="13">
        <f>IFERROR(Table1[[#This Row],[كمية الأنتاج بالقطعة]]/(Table1[[#This Row],[كمية الأنتاج بالقطعة]]+Z1013+Y1013),"")</f>
        <v>1</v>
      </c>
      <c r="AB1013" s="4"/>
      <c r="AC1013" s="51"/>
    </row>
    <row r="1014" spans="1:29" ht="15.75" hidden="1" customHeight="1">
      <c r="A1014" s="50">
        <v>43548</v>
      </c>
      <c r="B1014" s="3">
        <v>5220</v>
      </c>
      <c r="C1014" s="4" t="str">
        <f>IFERROR(VLOOKUP(B1014,المنتجات!$A:$B,2,0),"")</f>
        <v/>
      </c>
      <c r="D1014" s="4" t="str">
        <f>IFERROR(VLOOKUP(B1014,المنتجات!$A:$C,3,0),"")</f>
        <v/>
      </c>
      <c r="E1014" s="5">
        <v>39</v>
      </c>
      <c r="F1014" s="4">
        <f>IFERROR(VLOOKUP(E1014,العاملين!$A$1:$C$80,2,0),"")</f>
        <v>0</v>
      </c>
      <c r="G1014" s="4">
        <f>IFERROR(VLOOKUP(Table1[[#This Row],[كود العامل]],العاملين!$A:$C,3,FALSE),"")</f>
        <v>0</v>
      </c>
      <c r="H1014" s="5">
        <v>19</v>
      </c>
      <c r="I1014" s="6" t="str">
        <f>IFERROR(VLOOKUP(Table1[[#This Row],[كود الصنف]],المنتجات!$D:$E,2,0),"")</f>
        <v/>
      </c>
      <c r="J1014" s="6" t="str">
        <f>IFERROR(VLOOKUP(H1014,المنتجات!$D:$G,4,0),"")</f>
        <v/>
      </c>
      <c r="K1014" s="7">
        <v>3850</v>
      </c>
      <c r="L1014" s="7"/>
      <c r="M1014" s="8" t="e">
        <f>IF(VLOOKUP(Table1[[#This Row],[كود الصنف]],المنتجات!$D:$K,8,0)=0,"",(VLOOKUP(Table1[[#This Row],[كود الصنف]],المنتجات!$D:$K,8,0)))</f>
        <v>#N/A</v>
      </c>
      <c r="N1014" s="7">
        <f>IFERROR((Table1[[#This Row],[كمية الخامات بالكيلو]]/Table1[[#This Row],[وزن القطعة]])-Table1[[#This Row],[كمية الأنتاج بالقطعة]],0)</f>
        <v>0</v>
      </c>
      <c r="O1014" s="9" t="s">
        <v>51</v>
      </c>
      <c r="P1014" s="3">
        <f>IFERROR(VLOOKUP(Table1[[#This Row],[كود العامل]],العاملين!$A:$D,4,0),"")</f>
        <v>0</v>
      </c>
      <c r="Q1014" s="5">
        <f>IF(Table1[[#This Row],[كود العامل]]&gt;0,60,"")</f>
        <v>60</v>
      </c>
      <c r="R1014" s="10"/>
      <c r="S1014" s="10">
        <v>5</v>
      </c>
      <c r="T1014" s="10">
        <v>10</v>
      </c>
      <c r="U1014" s="10"/>
      <c r="V1014" s="10">
        <f t="shared" si="15"/>
        <v>75</v>
      </c>
      <c r="W1014" s="10">
        <f>IFERROR(Table1[[#This Row],[اجمالى وقت التشغيل بالدقايق]]-Table1[[#This Row],[اجمالى وقت التوقف بالدقيقة]],"0")</f>
        <v>-75</v>
      </c>
      <c r="X1014" s="11">
        <f>IFERROR((Table1[[#This Row],[كمية الأنتاج بالقطعة]]*Table1[[#This Row],[الزمن المعيارى لانتاج القطعة الواحدة بالدقيقة]])/W1014,0%)</f>
        <v>0</v>
      </c>
      <c r="Y1014" s="12"/>
      <c r="Z1014" s="4"/>
      <c r="AA1014" s="13">
        <f>IFERROR(Table1[[#This Row],[كمية الأنتاج بالقطعة]]/(Table1[[#This Row],[كمية الأنتاج بالقطعة]]+Z1014+Y1014),"")</f>
        <v>1</v>
      </c>
      <c r="AB1014" s="4"/>
      <c r="AC1014" s="51"/>
    </row>
    <row r="1015" spans="1:29" ht="15.75" hidden="1" customHeight="1">
      <c r="A1015" s="50">
        <v>43548</v>
      </c>
      <c r="B1015" s="3">
        <v>5221</v>
      </c>
      <c r="C1015" s="4" t="str">
        <f>IFERROR(VLOOKUP(B1015,المنتجات!$A:$B,2,0),"")</f>
        <v/>
      </c>
      <c r="D1015" s="4" t="str">
        <f>IFERROR(VLOOKUP(B1015,المنتجات!$A:$C,3,0),"")</f>
        <v/>
      </c>
      <c r="E1015" s="5">
        <v>24</v>
      </c>
      <c r="F1015" s="4">
        <f>IFERROR(VLOOKUP(E1015,العاملين!$A$1:$C$80,2,0),"")</f>
        <v>0</v>
      </c>
      <c r="G1015" s="4">
        <f>IFERROR(VLOOKUP(Table1[[#This Row],[كود العامل]],العاملين!$A:$C,3,FALSE),"")</f>
        <v>0</v>
      </c>
      <c r="H1015" s="5">
        <v>21</v>
      </c>
      <c r="I1015" s="6" t="str">
        <f>IFERROR(VLOOKUP(Table1[[#This Row],[كود الصنف]],المنتجات!$D:$E,2,0),"")</f>
        <v/>
      </c>
      <c r="J1015" s="6" t="str">
        <f>IFERROR(VLOOKUP(H1015,المنتجات!$D:$G,4,0),"")</f>
        <v/>
      </c>
      <c r="K1015" s="7">
        <v>3900</v>
      </c>
      <c r="L1015" s="7"/>
      <c r="M1015" s="8" t="e">
        <f>IF(VLOOKUP(Table1[[#This Row],[كود الصنف]],المنتجات!$D:$K,8,0)=0,"",(VLOOKUP(Table1[[#This Row],[كود الصنف]],المنتجات!$D:$K,8,0)))</f>
        <v>#N/A</v>
      </c>
      <c r="N1015" s="7">
        <f>IFERROR((Table1[[#This Row],[كمية الخامات بالكيلو]]/Table1[[#This Row],[وزن القطعة]])-Table1[[#This Row],[كمية الأنتاج بالقطعة]],0)</f>
        <v>0</v>
      </c>
      <c r="O1015" s="9" t="s">
        <v>51</v>
      </c>
      <c r="P1015" s="3">
        <f>IFERROR(VLOOKUP(Table1[[#This Row],[كود العامل]],العاملين!$A:$D,4,0),"")</f>
        <v>0</v>
      </c>
      <c r="Q1015" s="5">
        <f>IF(Table1[[#This Row],[كود العامل]]&gt;0,60,"")</f>
        <v>60</v>
      </c>
      <c r="R1015" s="10"/>
      <c r="S1015" s="10"/>
      <c r="T1015" s="10">
        <v>10</v>
      </c>
      <c r="U1015" s="10"/>
      <c r="V1015" s="10">
        <f t="shared" si="15"/>
        <v>70</v>
      </c>
      <c r="W1015" s="10">
        <f>IFERROR(Table1[[#This Row],[اجمالى وقت التشغيل بالدقايق]]-Table1[[#This Row],[اجمالى وقت التوقف بالدقيقة]],"0")</f>
        <v>-70</v>
      </c>
      <c r="X1015" s="11">
        <f>IFERROR((Table1[[#This Row],[كمية الأنتاج بالقطعة]]*Table1[[#This Row],[الزمن المعيارى لانتاج القطعة الواحدة بالدقيقة]])/W1015,0%)</f>
        <v>0</v>
      </c>
      <c r="Y1015" s="12"/>
      <c r="Z1015" s="4"/>
      <c r="AA1015" s="13">
        <f>IFERROR(Table1[[#This Row],[كمية الأنتاج بالقطعة]]/(Table1[[#This Row],[كمية الأنتاج بالقطعة]]+Z1015+Y1015),"")</f>
        <v>1</v>
      </c>
      <c r="AB1015" s="4"/>
      <c r="AC1015" s="51"/>
    </row>
    <row r="1016" spans="1:29" ht="15.75" hidden="1" customHeight="1">
      <c r="A1016" s="50">
        <v>43548</v>
      </c>
      <c r="B1016" s="3">
        <v>5221</v>
      </c>
      <c r="C1016" s="4" t="str">
        <f>IFERROR(VLOOKUP(B1016,المنتجات!$A:$B,2,0),"")</f>
        <v/>
      </c>
      <c r="D1016" s="4" t="str">
        <f>IFERROR(VLOOKUP(B1016,المنتجات!$A:$C,3,0),"")</f>
        <v/>
      </c>
      <c r="E1016" s="5">
        <v>41</v>
      </c>
      <c r="F1016" s="4">
        <f>IFERROR(VLOOKUP(E1016,العاملين!$A$1:$C$80,2,0),"")</f>
        <v>0</v>
      </c>
      <c r="G1016" s="4">
        <f>IFERROR(VLOOKUP(Table1[[#This Row],[كود العامل]],العاملين!$A:$C,3,FALSE),"")</f>
        <v>0</v>
      </c>
      <c r="H1016" s="5">
        <v>21</v>
      </c>
      <c r="I1016" s="6" t="str">
        <f>IFERROR(VLOOKUP(Table1[[#This Row],[كود الصنف]],المنتجات!$D:$E,2,0),"")</f>
        <v/>
      </c>
      <c r="J1016" s="6" t="str">
        <f>IFERROR(VLOOKUP(H1016,المنتجات!$D:$G,4,0),"")</f>
        <v/>
      </c>
      <c r="K1016" s="7">
        <v>3900</v>
      </c>
      <c r="L1016" s="7"/>
      <c r="M1016" s="8" t="e">
        <f>IF(VLOOKUP(Table1[[#This Row],[كود الصنف]],المنتجات!$D:$K,8,0)=0,"",(VLOOKUP(Table1[[#This Row],[كود الصنف]],المنتجات!$D:$K,8,0)))</f>
        <v>#N/A</v>
      </c>
      <c r="N1016" s="7">
        <f>IFERROR((Table1[[#This Row],[كمية الخامات بالكيلو]]/Table1[[#This Row],[وزن القطعة]])-Table1[[#This Row],[كمية الأنتاج بالقطعة]],0)</f>
        <v>0</v>
      </c>
      <c r="O1016" s="9" t="s">
        <v>51</v>
      </c>
      <c r="P1016" s="3">
        <f>IFERROR(VLOOKUP(Table1[[#This Row],[كود العامل]],العاملين!$A:$D,4,0),"")</f>
        <v>0</v>
      </c>
      <c r="Q1016" s="5">
        <f>IF(Table1[[#This Row],[كود العامل]]&gt;0,60,"")</f>
        <v>60</v>
      </c>
      <c r="R1016" s="10"/>
      <c r="S1016" s="10"/>
      <c r="T1016" s="10">
        <v>10</v>
      </c>
      <c r="U1016" s="10"/>
      <c r="V1016" s="10">
        <f t="shared" si="15"/>
        <v>70</v>
      </c>
      <c r="W1016" s="10">
        <f>IFERROR(Table1[[#This Row],[اجمالى وقت التشغيل بالدقايق]]-Table1[[#This Row],[اجمالى وقت التوقف بالدقيقة]],"0")</f>
        <v>-70</v>
      </c>
      <c r="X1016" s="11">
        <f>IFERROR((Table1[[#This Row],[كمية الأنتاج بالقطعة]]*Table1[[#This Row],[الزمن المعيارى لانتاج القطعة الواحدة بالدقيقة]])/W1016,0%)</f>
        <v>0</v>
      </c>
      <c r="Y1016" s="12"/>
      <c r="Z1016" s="4"/>
      <c r="AA1016" s="13">
        <f>IFERROR(Table1[[#This Row],[كمية الأنتاج بالقطعة]]/(Table1[[#This Row],[كمية الأنتاج بالقطعة]]+Z1016+Y1016),"")</f>
        <v>1</v>
      </c>
      <c r="AB1016" s="4"/>
      <c r="AC1016" s="51"/>
    </row>
    <row r="1017" spans="1:29" ht="15.75" hidden="1" customHeight="1">
      <c r="A1017" s="50">
        <v>43548</v>
      </c>
      <c r="B1017" s="3">
        <v>5222</v>
      </c>
      <c r="C1017" s="4" t="str">
        <f>IFERROR(VLOOKUP(B1017,المنتجات!$A:$B,2,0),"")</f>
        <v/>
      </c>
      <c r="D1017" s="4" t="str">
        <f>IFERROR(VLOOKUP(B1017,المنتجات!$A:$C,3,0),"")</f>
        <v/>
      </c>
      <c r="E1017" s="5">
        <v>6</v>
      </c>
      <c r="F1017" s="4">
        <f>IFERROR(VLOOKUP(E1017,العاملين!$A$1:$C$80,2,0),"")</f>
        <v>0</v>
      </c>
      <c r="G1017" s="4">
        <f>IFERROR(VLOOKUP(Table1[[#This Row],[كود العامل]],العاملين!$A:$C,3,FALSE),"")</f>
        <v>0</v>
      </c>
      <c r="H1017" s="5">
        <v>21</v>
      </c>
      <c r="I1017" s="6" t="str">
        <f>IFERROR(VLOOKUP(Table1[[#This Row],[كود الصنف]],المنتجات!$D:$E,2,0),"")</f>
        <v/>
      </c>
      <c r="J1017" s="6" t="str">
        <f>IFERROR(VLOOKUP(H1017,المنتجات!$D:$G,4,0),"")</f>
        <v/>
      </c>
      <c r="K1017" s="7">
        <v>3900</v>
      </c>
      <c r="L1017" s="7"/>
      <c r="M1017" s="8" t="e">
        <f>IF(VLOOKUP(Table1[[#This Row],[كود الصنف]],المنتجات!$D:$K,8,0)=0,"",(VLOOKUP(Table1[[#This Row],[كود الصنف]],المنتجات!$D:$K,8,0)))</f>
        <v>#N/A</v>
      </c>
      <c r="N1017" s="7">
        <f>IFERROR((Table1[[#This Row],[كمية الخامات بالكيلو]]/Table1[[#This Row],[وزن القطعة]])-Table1[[#This Row],[كمية الأنتاج بالقطعة]],0)</f>
        <v>0</v>
      </c>
      <c r="O1017" s="9" t="s">
        <v>51</v>
      </c>
      <c r="P1017" s="3">
        <f>IFERROR(VLOOKUP(Table1[[#This Row],[كود العامل]],العاملين!$A:$D,4,0),"")</f>
        <v>0</v>
      </c>
      <c r="Q1017" s="5">
        <f>IF(Table1[[#This Row],[كود العامل]]&gt;0,60,"")</f>
        <v>60</v>
      </c>
      <c r="R1017" s="10"/>
      <c r="S1017" s="10"/>
      <c r="T1017" s="10">
        <v>10</v>
      </c>
      <c r="U1017" s="10"/>
      <c r="V1017" s="10">
        <f t="shared" si="15"/>
        <v>70</v>
      </c>
      <c r="W1017" s="10">
        <f>IFERROR(Table1[[#This Row],[اجمالى وقت التشغيل بالدقايق]]-Table1[[#This Row],[اجمالى وقت التوقف بالدقيقة]],"0")</f>
        <v>-70</v>
      </c>
      <c r="X1017" s="11">
        <f>IFERROR((Table1[[#This Row],[كمية الأنتاج بالقطعة]]*Table1[[#This Row],[الزمن المعيارى لانتاج القطعة الواحدة بالدقيقة]])/W1017,0%)</f>
        <v>0</v>
      </c>
      <c r="Y1017" s="12"/>
      <c r="Z1017" s="4"/>
      <c r="AA1017" s="13">
        <f>IFERROR(Table1[[#This Row],[كمية الأنتاج بالقطعة]]/(Table1[[#This Row],[كمية الأنتاج بالقطعة]]+Z1017+Y1017),"")</f>
        <v>1</v>
      </c>
      <c r="AB1017" s="4"/>
      <c r="AC1017" s="51"/>
    </row>
    <row r="1018" spans="1:29" ht="15.75" hidden="1" customHeight="1">
      <c r="A1018" s="50">
        <v>43548</v>
      </c>
      <c r="B1018" s="3">
        <v>5222</v>
      </c>
      <c r="C1018" s="4" t="str">
        <f>IFERROR(VLOOKUP(B1018,المنتجات!$A:$B,2,0),"")</f>
        <v/>
      </c>
      <c r="D1018" s="4" t="str">
        <f>IFERROR(VLOOKUP(B1018,المنتجات!$A:$C,3,0),"")</f>
        <v/>
      </c>
      <c r="E1018" s="5">
        <v>43</v>
      </c>
      <c r="F1018" s="4">
        <f>IFERROR(VLOOKUP(E1018,العاملين!$A$1:$C$80,2,0),"")</f>
        <v>0</v>
      </c>
      <c r="G1018" s="4">
        <f>IFERROR(VLOOKUP(Table1[[#This Row],[كود العامل]],العاملين!$A:$C,3,FALSE),"")</f>
        <v>0</v>
      </c>
      <c r="H1018" s="5">
        <v>21</v>
      </c>
      <c r="I1018" s="6" t="str">
        <f>IFERROR(VLOOKUP(Table1[[#This Row],[كود الصنف]],المنتجات!$D:$E,2,0),"")</f>
        <v/>
      </c>
      <c r="J1018" s="6" t="str">
        <f>IFERROR(VLOOKUP(H1018,المنتجات!$D:$G,4,0),"")</f>
        <v/>
      </c>
      <c r="K1018" s="7">
        <v>3900</v>
      </c>
      <c r="L1018" s="7"/>
      <c r="M1018" s="8" t="e">
        <f>IF(VLOOKUP(Table1[[#This Row],[كود الصنف]],المنتجات!$D:$K,8,0)=0,"",(VLOOKUP(Table1[[#This Row],[كود الصنف]],المنتجات!$D:$K,8,0)))</f>
        <v>#N/A</v>
      </c>
      <c r="N1018" s="7">
        <f>IFERROR((Table1[[#This Row],[كمية الخامات بالكيلو]]/Table1[[#This Row],[وزن القطعة]])-Table1[[#This Row],[كمية الأنتاج بالقطعة]],0)</f>
        <v>0</v>
      </c>
      <c r="O1018" s="9" t="s">
        <v>51</v>
      </c>
      <c r="P1018" s="3">
        <f>IFERROR(VLOOKUP(Table1[[#This Row],[كود العامل]],العاملين!$A:$D,4,0),"")</f>
        <v>0</v>
      </c>
      <c r="Q1018" s="5">
        <f>IF(Table1[[#This Row],[كود العامل]]&gt;0,60,"")</f>
        <v>60</v>
      </c>
      <c r="R1018" s="10"/>
      <c r="S1018" s="10"/>
      <c r="T1018" s="10">
        <v>10</v>
      </c>
      <c r="U1018" s="10"/>
      <c r="V1018" s="10">
        <f t="shared" si="15"/>
        <v>70</v>
      </c>
      <c r="W1018" s="10">
        <f>IFERROR(Table1[[#This Row],[اجمالى وقت التشغيل بالدقايق]]-Table1[[#This Row],[اجمالى وقت التوقف بالدقيقة]],"0")</f>
        <v>-70</v>
      </c>
      <c r="X1018" s="11">
        <f>IFERROR((Table1[[#This Row],[كمية الأنتاج بالقطعة]]*Table1[[#This Row],[الزمن المعيارى لانتاج القطعة الواحدة بالدقيقة]])/W1018,0%)</f>
        <v>0</v>
      </c>
      <c r="Y1018" s="12"/>
      <c r="Z1018" s="4"/>
      <c r="AA1018" s="13">
        <f>IFERROR(Table1[[#This Row],[كمية الأنتاج بالقطعة]]/(Table1[[#This Row],[كمية الأنتاج بالقطعة]]+Z1018+Y1018),"")</f>
        <v>1</v>
      </c>
      <c r="AB1018" s="4"/>
      <c r="AC1018" s="51"/>
    </row>
    <row r="1019" spans="1:29" ht="15.75" hidden="1" customHeight="1">
      <c r="A1019" s="50">
        <v>43548</v>
      </c>
      <c r="B1019" s="3">
        <v>5230</v>
      </c>
      <c r="C1019" s="4" t="str">
        <f>IFERROR(VLOOKUP(B1019,المنتجات!$A:$B,2,0),"")</f>
        <v/>
      </c>
      <c r="D1019" s="4" t="str">
        <f>IFERROR(VLOOKUP(B1019,المنتجات!$A:$C,3,0),"")</f>
        <v/>
      </c>
      <c r="E1019" s="5">
        <v>23</v>
      </c>
      <c r="F1019" s="4">
        <f>IFERROR(VLOOKUP(E1019,العاملين!$A$1:$C$80,2,0),"")</f>
        <v>0</v>
      </c>
      <c r="G1019" s="4">
        <f>IFERROR(VLOOKUP(Table1[[#This Row],[كود العامل]],العاملين!$A:$C,3,FALSE),"")</f>
        <v>0</v>
      </c>
      <c r="H1019" s="5">
        <v>24</v>
      </c>
      <c r="I1019" s="6" t="str">
        <f>IFERROR(VLOOKUP(Table1[[#This Row],[كود الصنف]],المنتجات!$D:$E,2,0),"")</f>
        <v/>
      </c>
      <c r="J1019" s="6" t="str">
        <f>IFERROR(VLOOKUP(H1019,المنتجات!$D:$G,4,0),"")</f>
        <v/>
      </c>
      <c r="K1019" s="7">
        <v>21000</v>
      </c>
      <c r="L1019" s="7"/>
      <c r="M1019" s="8" t="e">
        <f>IF(VLOOKUP(Table1[[#This Row],[كود الصنف]],المنتجات!$D:$K,8,0)=0,"",(VLOOKUP(Table1[[#This Row],[كود الصنف]],المنتجات!$D:$K,8,0)))</f>
        <v>#N/A</v>
      </c>
      <c r="N1019" s="7">
        <f>IFERROR((Table1[[#This Row],[كمية الخامات بالكيلو]]/Table1[[#This Row],[وزن القطعة]])-Table1[[#This Row],[كمية الأنتاج بالقطعة]],0)</f>
        <v>0</v>
      </c>
      <c r="O1019" s="9" t="s">
        <v>51</v>
      </c>
      <c r="P1019" s="3">
        <v>300</v>
      </c>
      <c r="Q1019" s="5">
        <v>30</v>
      </c>
      <c r="R1019" s="10"/>
      <c r="S1019" s="10"/>
      <c r="T1019" s="10"/>
      <c r="U1019" s="10"/>
      <c r="V1019" s="10">
        <f t="shared" si="15"/>
        <v>30</v>
      </c>
      <c r="W1019" s="10">
        <f>IFERROR(Table1[[#This Row],[اجمالى وقت التشغيل بالدقايق]]-Table1[[#This Row],[اجمالى وقت التوقف بالدقيقة]],"0")</f>
        <v>270</v>
      </c>
      <c r="X1019" s="11">
        <f>IFERROR((Table1[[#This Row],[كمية الأنتاج بالقطعة]]*Table1[[#This Row],[الزمن المعيارى لانتاج القطعة الواحدة بالدقيقة]])/W1019,0%)</f>
        <v>0</v>
      </c>
      <c r="Y1019" s="12"/>
      <c r="Z1019" s="4"/>
      <c r="AA1019" s="13">
        <f>IFERROR(Table1[[#This Row],[كمية الأنتاج بالقطعة]]/(Table1[[#This Row],[كمية الأنتاج بالقطعة]]+Z1019+Y1019),"")</f>
        <v>1</v>
      </c>
      <c r="AB1019" s="4"/>
      <c r="AC1019" s="51"/>
    </row>
    <row r="1020" spans="1:29" ht="15.75" hidden="1" customHeight="1">
      <c r="A1020" s="50">
        <v>43548</v>
      </c>
      <c r="B1020" s="3">
        <v>5230</v>
      </c>
      <c r="C1020" s="4" t="str">
        <f>IFERROR(VLOOKUP(B1020,المنتجات!$A:$B,2,0),"")</f>
        <v/>
      </c>
      <c r="D1020" s="4" t="str">
        <f>IFERROR(VLOOKUP(B1020,المنتجات!$A:$C,3,0),"")</f>
        <v/>
      </c>
      <c r="E1020" s="5">
        <v>29</v>
      </c>
      <c r="F1020" s="4">
        <f>IFERROR(VLOOKUP(E1020,العاملين!$A$1:$C$80,2,0),"")</f>
        <v>0</v>
      </c>
      <c r="G1020" s="4">
        <f>IFERROR(VLOOKUP(Table1[[#This Row],[كود العامل]],العاملين!$A:$C,3,FALSE),"")</f>
        <v>0</v>
      </c>
      <c r="H1020" s="5">
        <v>24</v>
      </c>
      <c r="I1020" s="6" t="str">
        <f>IFERROR(VLOOKUP(Table1[[#This Row],[كود الصنف]],المنتجات!$D:$E,2,0),"")</f>
        <v/>
      </c>
      <c r="J1020" s="6" t="str">
        <f>IFERROR(VLOOKUP(H1020,المنتجات!$D:$G,4,0),"")</f>
        <v/>
      </c>
      <c r="K1020" s="7">
        <v>21000</v>
      </c>
      <c r="L1020" s="7"/>
      <c r="M1020" s="8" t="e">
        <f>IF(VLOOKUP(Table1[[#This Row],[كود الصنف]],المنتجات!$D:$K,8,0)=0,"",(VLOOKUP(Table1[[#This Row],[كود الصنف]],المنتجات!$D:$K,8,0)))</f>
        <v>#N/A</v>
      </c>
      <c r="N1020" s="7">
        <f>IFERROR((Table1[[#This Row],[كمية الخامات بالكيلو]]/Table1[[#This Row],[وزن القطعة]])-Table1[[#This Row],[كمية الأنتاج بالقطعة]],0)</f>
        <v>0</v>
      </c>
      <c r="O1020" s="9" t="s">
        <v>51</v>
      </c>
      <c r="P1020" s="3">
        <v>300</v>
      </c>
      <c r="Q1020" s="5">
        <v>30</v>
      </c>
      <c r="R1020" s="10"/>
      <c r="S1020" s="10"/>
      <c r="T1020" s="10"/>
      <c r="U1020" s="10"/>
      <c r="V1020" s="10">
        <f t="shared" si="15"/>
        <v>30</v>
      </c>
      <c r="W1020" s="10">
        <f>IFERROR(Table1[[#This Row],[اجمالى وقت التشغيل بالدقايق]]-Table1[[#This Row],[اجمالى وقت التوقف بالدقيقة]],"0")</f>
        <v>270</v>
      </c>
      <c r="X1020" s="11">
        <f>IFERROR((Table1[[#This Row],[كمية الأنتاج بالقطعة]]*Table1[[#This Row],[الزمن المعيارى لانتاج القطعة الواحدة بالدقيقة]])/W1020,0%)</f>
        <v>0</v>
      </c>
      <c r="Y1020" s="12"/>
      <c r="Z1020" s="4"/>
      <c r="AA1020" s="13">
        <f>IFERROR(Table1[[#This Row],[كمية الأنتاج بالقطعة]]/(Table1[[#This Row],[كمية الأنتاج بالقطعة]]+Z1020+Y1020),"")</f>
        <v>1</v>
      </c>
      <c r="AB1020" s="4"/>
      <c r="AC1020" s="51"/>
    </row>
    <row r="1021" spans="1:29" ht="15.75" hidden="1" customHeight="1">
      <c r="A1021" s="50">
        <v>43548</v>
      </c>
      <c r="B1021" s="3">
        <v>5230</v>
      </c>
      <c r="C1021" s="4" t="str">
        <f>IFERROR(VLOOKUP(B1021,المنتجات!$A:$B,2,0),"")</f>
        <v/>
      </c>
      <c r="D1021" s="4" t="str">
        <f>IFERROR(VLOOKUP(B1021,المنتجات!$A:$C,3,0),"")</f>
        <v/>
      </c>
      <c r="E1021" s="5">
        <v>23</v>
      </c>
      <c r="F1021" s="4">
        <f>IFERROR(VLOOKUP(E1021,العاملين!$A$1:$C$80,2,0),"")</f>
        <v>0</v>
      </c>
      <c r="G1021" s="4">
        <f>IFERROR(VLOOKUP(Table1[[#This Row],[كود العامل]],العاملين!$A:$C,3,FALSE),"")</f>
        <v>0</v>
      </c>
      <c r="H1021" s="5">
        <v>23</v>
      </c>
      <c r="I1021" s="6" t="str">
        <f>IFERROR(VLOOKUP(Table1[[#This Row],[كود الصنف]],المنتجات!$D:$E,2,0),"")</f>
        <v/>
      </c>
      <c r="J1021" s="6" t="str">
        <f>IFERROR(VLOOKUP(H1021,المنتجات!$D:$G,4,0),"")</f>
        <v/>
      </c>
      <c r="K1021" s="7">
        <v>11000</v>
      </c>
      <c r="L1021" s="7"/>
      <c r="M1021" s="8" t="e">
        <f>IF(VLOOKUP(Table1[[#This Row],[كود الصنف]],المنتجات!$D:$K,8,0)=0,"",(VLOOKUP(Table1[[#This Row],[كود الصنف]],المنتجات!$D:$K,8,0)))</f>
        <v>#N/A</v>
      </c>
      <c r="N1021" s="7">
        <f>IFERROR((Table1[[#This Row],[كمية الخامات بالكيلو]]/Table1[[#This Row],[وزن القطعة]])-Table1[[#This Row],[كمية الأنتاج بالقطعة]],0)</f>
        <v>0</v>
      </c>
      <c r="O1021" s="9" t="s">
        <v>51</v>
      </c>
      <c r="P1021" s="3">
        <v>300</v>
      </c>
      <c r="Q1021" s="5">
        <v>30</v>
      </c>
      <c r="R1021" s="10"/>
      <c r="S1021" s="10">
        <v>15</v>
      </c>
      <c r="T1021" s="10">
        <v>10</v>
      </c>
      <c r="U1021" s="10"/>
      <c r="V1021" s="10">
        <f t="shared" si="15"/>
        <v>55</v>
      </c>
      <c r="W1021" s="10">
        <f>IFERROR(Table1[[#This Row],[اجمالى وقت التشغيل بالدقايق]]-Table1[[#This Row],[اجمالى وقت التوقف بالدقيقة]],"0")</f>
        <v>245</v>
      </c>
      <c r="X1021" s="11">
        <f>IFERROR((Table1[[#This Row],[كمية الأنتاج بالقطعة]]*Table1[[#This Row],[الزمن المعيارى لانتاج القطعة الواحدة بالدقيقة]])/W1021,0%)</f>
        <v>0</v>
      </c>
      <c r="Y1021" s="12"/>
      <c r="Z1021" s="4"/>
      <c r="AA1021" s="13">
        <f>IFERROR(Table1[[#This Row],[كمية الأنتاج بالقطعة]]/(Table1[[#This Row],[كمية الأنتاج بالقطعة]]+Z1021+Y1021),"")</f>
        <v>1</v>
      </c>
      <c r="AB1021" s="4"/>
      <c r="AC1021" s="51"/>
    </row>
    <row r="1022" spans="1:29" ht="15.75" hidden="1" customHeight="1">
      <c r="A1022" s="50">
        <v>43548</v>
      </c>
      <c r="B1022" s="3">
        <v>5230</v>
      </c>
      <c r="C1022" s="4" t="str">
        <f>IFERROR(VLOOKUP(B1022,المنتجات!$A:$B,2,0),"")</f>
        <v/>
      </c>
      <c r="D1022" s="4" t="str">
        <f>IFERROR(VLOOKUP(B1022,المنتجات!$A:$C,3,0),"")</f>
        <v/>
      </c>
      <c r="E1022" s="5">
        <v>29</v>
      </c>
      <c r="F1022" s="4">
        <f>IFERROR(VLOOKUP(E1022,العاملين!$A$1:$C$80,2,0),"")</f>
        <v>0</v>
      </c>
      <c r="G1022" s="4">
        <f>IFERROR(VLOOKUP(Table1[[#This Row],[كود العامل]],العاملين!$A:$C,3,FALSE),"")</f>
        <v>0</v>
      </c>
      <c r="H1022" s="5">
        <v>23</v>
      </c>
      <c r="I1022" s="6" t="str">
        <f>IFERROR(VLOOKUP(Table1[[#This Row],[كود الصنف]],المنتجات!$D:$E,2,0),"")</f>
        <v/>
      </c>
      <c r="J1022" s="6" t="str">
        <f>IFERROR(VLOOKUP(H1022,المنتجات!$D:$G,4,0),"")</f>
        <v/>
      </c>
      <c r="K1022" s="7">
        <v>11000</v>
      </c>
      <c r="L1022" s="7"/>
      <c r="M1022" s="8" t="e">
        <f>IF(VLOOKUP(Table1[[#This Row],[كود الصنف]],المنتجات!$D:$K,8,0)=0,"",(VLOOKUP(Table1[[#This Row],[كود الصنف]],المنتجات!$D:$K,8,0)))</f>
        <v>#N/A</v>
      </c>
      <c r="N1022" s="7">
        <f>IFERROR((Table1[[#This Row],[كمية الخامات بالكيلو]]/Table1[[#This Row],[وزن القطعة]])-Table1[[#This Row],[كمية الأنتاج بالقطعة]],0)</f>
        <v>0</v>
      </c>
      <c r="O1022" s="9" t="s">
        <v>51</v>
      </c>
      <c r="P1022" s="3">
        <v>300</v>
      </c>
      <c r="Q1022" s="5">
        <v>30</v>
      </c>
      <c r="R1022" s="10"/>
      <c r="S1022" s="10">
        <v>15</v>
      </c>
      <c r="T1022" s="10">
        <v>10</v>
      </c>
      <c r="U1022" s="10"/>
      <c r="V1022" s="10">
        <f t="shared" si="15"/>
        <v>55</v>
      </c>
      <c r="W1022" s="10">
        <f>IFERROR(Table1[[#This Row],[اجمالى وقت التشغيل بالدقايق]]-Table1[[#This Row],[اجمالى وقت التوقف بالدقيقة]],"0")</f>
        <v>245</v>
      </c>
      <c r="X1022" s="11">
        <f>IFERROR((Table1[[#This Row],[كمية الأنتاج بالقطعة]]*Table1[[#This Row],[الزمن المعيارى لانتاج القطعة الواحدة بالدقيقة]])/W1022,0%)</f>
        <v>0</v>
      </c>
      <c r="Y1022" s="12"/>
      <c r="Z1022" s="4"/>
      <c r="AA1022" s="13">
        <f>IFERROR(Table1[[#This Row],[كمية الأنتاج بالقطعة]]/(Table1[[#This Row],[كمية الأنتاج بالقطعة]]+Z1022+Y1022),"")</f>
        <v>1</v>
      </c>
      <c r="AB1022" s="4"/>
      <c r="AC1022" s="51"/>
    </row>
    <row r="1023" spans="1:29" ht="15.75" hidden="1" customHeight="1">
      <c r="A1023" s="50">
        <v>43548</v>
      </c>
      <c r="B1023" s="3">
        <v>5231</v>
      </c>
      <c r="C1023" s="4" t="str">
        <f>IFERROR(VLOOKUP(B1023,المنتجات!$A:$B,2,0),"")</f>
        <v/>
      </c>
      <c r="D1023" s="4" t="str">
        <f>IFERROR(VLOOKUP(B1023,المنتجات!$A:$C,3,0),"")</f>
        <v/>
      </c>
      <c r="E1023" s="5">
        <v>26</v>
      </c>
      <c r="F1023" s="4">
        <f>IFERROR(VLOOKUP(E1023,العاملين!$A$1:$C$80,2,0),"")</f>
        <v>0</v>
      </c>
      <c r="G1023" s="4">
        <f>IFERROR(VLOOKUP(Table1[[#This Row],[كود العامل]],العاملين!$A:$C,3,FALSE),"")</f>
        <v>0</v>
      </c>
      <c r="H1023" s="5">
        <v>34</v>
      </c>
      <c r="I1023" s="6" t="str">
        <f>IFERROR(VLOOKUP(Table1[[#This Row],[كود الصنف]],المنتجات!$D:$E,2,0),"")</f>
        <v/>
      </c>
      <c r="J1023" s="6" t="str">
        <f>IFERROR(VLOOKUP(H1023,المنتجات!$D:$G,4,0),"")</f>
        <v/>
      </c>
      <c r="K1023" s="7">
        <v>27000</v>
      </c>
      <c r="L1023" s="7"/>
      <c r="M1023" s="8" t="e">
        <f>IF(VLOOKUP(Table1[[#This Row],[كود الصنف]],المنتجات!$D:$K,8,0)=0,"",(VLOOKUP(Table1[[#This Row],[كود الصنف]],المنتجات!$D:$K,8,0)))</f>
        <v>#N/A</v>
      </c>
      <c r="N1023" s="7">
        <f>IFERROR((Table1[[#This Row],[كمية الخامات بالكيلو]]/Table1[[#This Row],[وزن القطعة]])-Table1[[#This Row],[كمية الأنتاج بالقطعة]],0)</f>
        <v>0</v>
      </c>
      <c r="O1023" s="9" t="s">
        <v>51</v>
      </c>
      <c r="P1023" s="3">
        <f>IFERROR(VLOOKUP(Table1[[#This Row],[كود العامل]],العاملين!$A:$D,4,0),"")</f>
        <v>0</v>
      </c>
      <c r="Q1023" s="5">
        <f>IF(Table1[[#This Row],[كود العامل]]&gt;0,60,"")</f>
        <v>60</v>
      </c>
      <c r="R1023" s="10"/>
      <c r="S1023" s="10">
        <v>10</v>
      </c>
      <c r="T1023" s="10">
        <v>10</v>
      </c>
      <c r="U1023" s="10"/>
      <c r="V1023" s="10">
        <f t="shared" si="15"/>
        <v>80</v>
      </c>
      <c r="W1023" s="10">
        <f>IFERROR(Table1[[#This Row],[اجمالى وقت التشغيل بالدقايق]]-Table1[[#This Row],[اجمالى وقت التوقف بالدقيقة]],"0")</f>
        <v>-80</v>
      </c>
      <c r="X1023" s="11">
        <f>IFERROR((Table1[[#This Row],[كمية الأنتاج بالقطعة]]*Table1[[#This Row],[الزمن المعيارى لانتاج القطعة الواحدة بالدقيقة]])/W1023,0%)</f>
        <v>0</v>
      </c>
      <c r="Y1023" s="12"/>
      <c r="Z1023" s="4"/>
      <c r="AA1023" s="13">
        <f>IFERROR(Table1[[#This Row],[كمية الأنتاج بالقطعة]]/(Table1[[#This Row],[كمية الأنتاج بالقطعة]]+Z1023+Y1023),"")</f>
        <v>1</v>
      </c>
      <c r="AB1023" s="4"/>
      <c r="AC1023" s="51"/>
    </row>
    <row r="1024" spans="1:29" ht="15.75" hidden="1" customHeight="1">
      <c r="A1024" s="50">
        <v>43548</v>
      </c>
      <c r="B1024" s="3">
        <v>5231</v>
      </c>
      <c r="C1024" s="4" t="str">
        <f>IFERROR(VLOOKUP(B1024,المنتجات!$A:$B,2,0),"")</f>
        <v/>
      </c>
      <c r="D1024" s="4" t="str">
        <f>IFERROR(VLOOKUP(B1024,المنتجات!$A:$C,3,0),"")</f>
        <v/>
      </c>
      <c r="E1024" s="5">
        <v>45</v>
      </c>
      <c r="F1024" s="4">
        <f>IFERROR(VLOOKUP(E1024,العاملين!$A$1:$C$80,2,0),"")</f>
        <v>0</v>
      </c>
      <c r="G1024" s="4">
        <f>IFERROR(VLOOKUP(Table1[[#This Row],[كود العامل]],العاملين!$A:$C,3,FALSE),"")</f>
        <v>0</v>
      </c>
      <c r="H1024" s="5">
        <v>34</v>
      </c>
      <c r="I1024" s="6" t="str">
        <f>IFERROR(VLOOKUP(Table1[[#This Row],[كود الصنف]],المنتجات!$D:$E,2,0),"")</f>
        <v/>
      </c>
      <c r="J1024" s="6" t="str">
        <f>IFERROR(VLOOKUP(H1024,المنتجات!$D:$G,4,0),"")</f>
        <v/>
      </c>
      <c r="K1024" s="7">
        <v>27000</v>
      </c>
      <c r="L1024" s="7"/>
      <c r="M1024" s="8" t="e">
        <f>IF(VLOOKUP(Table1[[#This Row],[كود الصنف]],المنتجات!$D:$K,8,0)=0,"",(VLOOKUP(Table1[[#This Row],[كود الصنف]],المنتجات!$D:$K,8,0)))</f>
        <v>#N/A</v>
      </c>
      <c r="N1024" s="7">
        <f>IFERROR((Table1[[#This Row],[كمية الخامات بالكيلو]]/Table1[[#This Row],[وزن القطعة]])-Table1[[#This Row],[كمية الأنتاج بالقطعة]],0)</f>
        <v>0</v>
      </c>
      <c r="O1024" s="9" t="s">
        <v>51</v>
      </c>
      <c r="P1024" s="3">
        <f>IFERROR(VLOOKUP(Table1[[#This Row],[كود العامل]],العاملين!$A:$D,4,0),"")</f>
        <v>0</v>
      </c>
      <c r="Q1024" s="5">
        <f>IF(Table1[[#This Row],[كود العامل]]&gt;0,60,"")</f>
        <v>60</v>
      </c>
      <c r="R1024" s="10"/>
      <c r="S1024" s="10">
        <v>10</v>
      </c>
      <c r="T1024" s="10">
        <v>10</v>
      </c>
      <c r="U1024" s="10"/>
      <c r="V1024" s="10">
        <f t="shared" si="15"/>
        <v>80</v>
      </c>
      <c r="W1024" s="10">
        <f>IFERROR(Table1[[#This Row],[اجمالى وقت التشغيل بالدقايق]]-Table1[[#This Row],[اجمالى وقت التوقف بالدقيقة]],"0")</f>
        <v>-80</v>
      </c>
      <c r="X1024" s="11">
        <f>IFERROR((Table1[[#This Row],[كمية الأنتاج بالقطعة]]*Table1[[#This Row],[الزمن المعيارى لانتاج القطعة الواحدة بالدقيقة]])/W1024,0%)</f>
        <v>0</v>
      </c>
      <c r="Y1024" s="12"/>
      <c r="Z1024" s="4"/>
      <c r="AA1024" s="13">
        <f>IFERROR(Table1[[#This Row],[كمية الأنتاج بالقطعة]]/(Table1[[#This Row],[كمية الأنتاج بالقطعة]]+Z1024+Y1024),"")</f>
        <v>1</v>
      </c>
      <c r="AB1024" s="4"/>
      <c r="AC1024" s="51"/>
    </row>
    <row r="1025" spans="1:29" ht="15.75" hidden="1" customHeight="1">
      <c r="A1025" s="50">
        <v>43548</v>
      </c>
      <c r="B1025" s="3">
        <v>5231</v>
      </c>
      <c r="C1025" s="4" t="str">
        <f>IFERROR(VLOOKUP(B1025,المنتجات!$A:$B,2,0),"")</f>
        <v/>
      </c>
      <c r="D1025" s="4" t="str">
        <f>IFERROR(VLOOKUP(B1025,المنتجات!$A:$C,3,0),"")</f>
        <v/>
      </c>
      <c r="E1025" s="5">
        <v>37</v>
      </c>
      <c r="F1025" s="4">
        <f>IFERROR(VLOOKUP(E1025,العاملين!$A$1:$C$80,2,0),"")</f>
        <v>0</v>
      </c>
      <c r="G1025" s="4">
        <f>IFERROR(VLOOKUP(Table1[[#This Row],[كود العامل]],العاملين!$A:$C,3,FALSE),"")</f>
        <v>0</v>
      </c>
      <c r="H1025" s="5">
        <v>34</v>
      </c>
      <c r="I1025" s="6" t="str">
        <f>IFERROR(VLOOKUP(Table1[[#This Row],[كود الصنف]],المنتجات!$D:$E,2,0),"")</f>
        <v/>
      </c>
      <c r="J1025" s="6" t="str">
        <f>IFERROR(VLOOKUP(H1025,المنتجات!$D:$G,4,0),"")</f>
        <v/>
      </c>
      <c r="K1025" s="7">
        <v>27000</v>
      </c>
      <c r="L1025" s="7"/>
      <c r="M1025" s="8" t="e">
        <f>IF(VLOOKUP(Table1[[#This Row],[كود الصنف]],المنتجات!$D:$K,8,0)=0,"",(VLOOKUP(Table1[[#This Row],[كود الصنف]],المنتجات!$D:$K,8,0)))</f>
        <v>#N/A</v>
      </c>
      <c r="N1025" s="7">
        <f>IFERROR((Table1[[#This Row],[كمية الخامات بالكيلو]]/Table1[[#This Row],[وزن القطعة]])-Table1[[#This Row],[كمية الأنتاج بالقطعة]],0)</f>
        <v>0</v>
      </c>
      <c r="O1025" s="9" t="s">
        <v>51</v>
      </c>
      <c r="P1025" s="3">
        <f>IFERROR(VLOOKUP(Table1[[#This Row],[كود العامل]],العاملين!$A:$D,4,0),"")</f>
        <v>0</v>
      </c>
      <c r="Q1025" s="5">
        <f>IF(Table1[[#This Row],[كود العامل]]&gt;0,60,"")</f>
        <v>60</v>
      </c>
      <c r="R1025" s="10"/>
      <c r="S1025" s="10">
        <v>10</v>
      </c>
      <c r="T1025" s="10">
        <v>10</v>
      </c>
      <c r="U1025" s="10"/>
      <c r="V1025" s="10">
        <f t="shared" si="15"/>
        <v>80</v>
      </c>
      <c r="W1025" s="10">
        <f>IFERROR(Table1[[#This Row],[اجمالى وقت التشغيل بالدقايق]]-Table1[[#This Row],[اجمالى وقت التوقف بالدقيقة]],"0")</f>
        <v>-80</v>
      </c>
      <c r="X1025" s="11">
        <f>IFERROR((Table1[[#This Row],[كمية الأنتاج بالقطعة]]*Table1[[#This Row],[الزمن المعيارى لانتاج القطعة الواحدة بالدقيقة]])/W1025,0%)</f>
        <v>0</v>
      </c>
      <c r="Y1025" s="12"/>
      <c r="Z1025" s="4"/>
      <c r="AA1025" s="13">
        <f>IFERROR(Table1[[#This Row],[كمية الأنتاج بالقطعة]]/(Table1[[#This Row],[كمية الأنتاج بالقطعة]]+Z1025+Y1025),"")</f>
        <v>1</v>
      </c>
      <c r="AB1025" s="4"/>
      <c r="AC1025" s="51"/>
    </row>
    <row r="1026" spans="1:29" ht="15.75" hidden="1" customHeight="1">
      <c r="A1026" s="50">
        <v>43548</v>
      </c>
      <c r="B1026" s="3">
        <v>5260</v>
      </c>
      <c r="C1026" s="4" t="str">
        <f>IFERROR(VLOOKUP(B1026,المنتجات!$A:$B,2,0),"")</f>
        <v/>
      </c>
      <c r="D1026" s="4" t="str">
        <f>IFERROR(VLOOKUP(B1026,المنتجات!$A:$C,3,0),"")</f>
        <v/>
      </c>
      <c r="E1026" s="5">
        <v>38</v>
      </c>
      <c r="F1026" s="4">
        <f>IFERROR(VLOOKUP(E1026,العاملين!$A$1:$C$80,2,0),"")</f>
        <v>0</v>
      </c>
      <c r="G1026" s="4">
        <f>IFERROR(VLOOKUP(Table1[[#This Row],[كود العامل]],العاملين!$A:$C,3,FALSE),"")</f>
        <v>0</v>
      </c>
      <c r="H1026" s="5">
        <v>46</v>
      </c>
      <c r="I1026" s="6" t="str">
        <f>IFERROR(VLOOKUP(Table1[[#This Row],[كود الصنف]],المنتجات!$D:$E,2,0),"")</f>
        <v/>
      </c>
      <c r="J1026" s="6" t="str">
        <f>IFERROR(VLOOKUP(H1026,المنتجات!$D:$G,4,0),"")</f>
        <v/>
      </c>
      <c r="K1026" s="7">
        <v>8600</v>
      </c>
      <c r="L1026" s="7"/>
      <c r="M1026" s="8" t="e">
        <f>IF(VLOOKUP(Table1[[#This Row],[كود الصنف]],المنتجات!$D:$K,8,0)=0,"",(VLOOKUP(Table1[[#This Row],[كود الصنف]],المنتجات!$D:$K,8,0)))</f>
        <v>#N/A</v>
      </c>
      <c r="N1026" s="7">
        <f>IFERROR((Table1[[#This Row],[كمية الخامات بالكيلو]]/Table1[[#This Row],[وزن القطعة]])-Table1[[#This Row],[كمية الأنتاج بالقطعة]],0)</f>
        <v>0</v>
      </c>
      <c r="O1026" s="9" t="s">
        <v>51</v>
      </c>
      <c r="P1026" s="3">
        <f>IFERROR(VLOOKUP(Table1[[#This Row],[كود العامل]],العاملين!$A:$D,4,0),"")</f>
        <v>0</v>
      </c>
      <c r="Q1026" s="5">
        <f>IF(Table1[[#This Row],[كود العامل]]&gt;0,60,"")</f>
        <v>60</v>
      </c>
      <c r="R1026" s="10"/>
      <c r="S1026" s="10"/>
      <c r="T1026" s="10">
        <v>10</v>
      </c>
      <c r="U1026" s="10"/>
      <c r="V1026" s="10">
        <f t="shared" ref="V1026:V1088" si="16">SUM(Q1026:U1026)</f>
        <v>70</v>
      </c>
      <c r="W1026" s="10">
        <f>IFERROR(Table1[[#This Row],[اجمالى وقت التشغيل بالدقايق]]-Table1[[#This Row],[اجمالى وقت التوقف بالدقيقة]],"0")</f>
        <v>-70</v>
      </c>
      <c r="X1026" s="11">
        <f>IFERROR((Table1[[#This Row],[كمية الأنتاج بالقطعة]]*Table1[[#This Row],[الزمن المعيارى لانتاج القطعة الواحدة بالدقيقة]])/W1026,0%)</f>
        <v>0</v>
      </c>
      <c r="Y1026" s="12"/>
      <c r="Z1026" s="4"/>
      <c r="AA1026" s="13">
        <f>IFERROR(Table1[[#This Row],[كمية الأنتاج بالقطعة]]/(Table1[[#This Row],[كمية الأنتاج بالقطعة]]+Z1026+Y1026),"")</f>
        <v>1</v>
      </c>
      <c r="AB1026" s="4"/>
      <c r="AC1026" s="51"/>
    </row>
    <row r="1027" spans="1:29" ht="15.75" hidden="1" customHeight="1">
      <c r="A1027" s="50">
        <v>43548</v>
      </c>
      <c r="B1027" s="3">
        <v>5260</v>
      </c>
      <c r="C1027" s="4" t="str">
        <f>IFERROR(VLOOKUP(B1027,المنتجات!$A:$B,2,0),"")</f>
        <v/>
      </c>
      <c r="D1027" s="4" t="str">
        <f>IFERROR(VLOOKUP(B1027,المنتجات!$A:$C,3,0),"")</f>
        <v/>
      </c>
      <c r="E1027" s="5">
        <v>25</v>
      </c>
      <c r="F1027" s="4">
        <f>IFERROR(VLOOKUP(E1027,العاملين!$A$1:$C$80,2,0),"")</f>
        <v>0</v>
      </c>
      <c r="G1027" s="4">
        <f>IFERROR(VLOOKUP(Table1[[#This Row],[كود العامل]],العاملين!$A:$C,3,FALSE),"")</f>
        <v>0</v>
      </c>
      <c r="H1027" s="5">
        <v>46</v>
      </c>
      <c r="I1027" s="6" t="str">
        <f>IFERROR(VLOOKUP(Table1[[#This Row],[كود الصنف]],المنتجات!$D:$E,2,0),"")</f>
        <v/>
      </c>
      <c r="J1027" s="6" t="str">
        <f>IFERROR(VLOOKUP(H1027,المنتجات!$D:$G,4,0),"")</f>
        <v/>
      </c>
      <c r="K1027" s="7">
        <v>8600</v>
      </c>
      <c r="L1027" s="7"/>
      <c r="M1027" s="8" t="e">
        <f>IF(VLOOKUP(Table1[[#This Row],[كود الصنف]],المنتجات!$D:$K,8,0)=0,"",(VLOOKUP(Table1[[#This Row],[كود الصنف]],المنتجات!$D:$K,8,0)))</f>
        <v>#N/A</v>
      </c>
      <c r="N1027" s="7">
        <f>IFERROR((Table1[[#This Row],[كمية الخامات بالكيلو]]/Table1[[#This Row],[وزن القطعة]])-Table1[[#This Row],[كمية الأنتاج بالقطعة]],0)</f>
        <v>0</v>
      </c>
      <c r="O1027" s="9" t="s">
        <v>51</v>
      </c>
      <c r="P1027" s="3">
        <f>IFERROR(VLOOKUP(Table1[[#This Row],[كود العامل]],العاملين!$A:$D,4,0),"")</f>
        <v>0</v>
      </c>
      <c r="Q1027" s="5">
        <f>IF(Table1[[#This Row],[كود العامل]]&gt;0,60,"")</f>
        <v>60</v>
      </c>
      <c r="R1027" s="10"/>
      <c r="S1027" s="10"/>
      <c r="T1027" s="10">
        <v>10</v>
      </c>
      <c r="U1027" s="10"/>
      <c r="V1027" s="10">
        <f t="shared" si="16"/>
        <v>70</v>
      </c>
      <c r="W1027" s="10">
        <f>IFERROR(Table1[[#This Row],[اجمالى وقت التشغيل بالدقايق]]-Table1[[#This Row],[اجمالى وقت التوقف بالدقيقة]],"0")</f>
        <v>-70</v>
      </c>
      <c r="X1027" s="11">
        <f>IFERROR((Table1[[#This Row],[كمية الأنتاج بالقطعة]]*Table1[[#This Row],[الزمن المعيارى لانتاج القطعة الواحدة بالدقيقة]])/W1027,0%)</f>
        <v>0</v>
      </c>
      <c r="Y1027" s="12"/>
      <c r="Z1027" s="4"/>
      <c r="AA1027" s="13">
        <f>IFERROR(Table1[[#This Row],[كمية الأنتاج بالقطعة]]/(Table1[[#This Row],[كمية الأنتاج بالقطعة]]+Z1027+Y1027),"")</f>
        <v>1</v>
      </c>
      <c r="AB1027" s="4"/>
      <c r="AC1027" s="51"/>
    </row>
    <row r="1028" spans="1:29" ht="15.75" hidden="1" customHeight="1">
      <c r="A1028" s="50">
        <v>43548</v>
      </c>
      <c r="B1028" s="3">
        <v>5261</v>
      </c>
      <c r="C1028" s="4" t="str">
        <f>IFERROR(VLOOKUP(B1028,المنتجات!$A:$B,2,0),"")</f>
        <v/>
      </c>
      <c r="D1028" s="4" t="str">
        <f>IFERROR(VLOOKUP(B1028,المنتجات!$A:$C,3,0),"")</f>
        <v/>
      </c>
      <c r="E1028" s="5">
        <v>33</v>
      </c>
      <c r="F1028" s="4">
        <f>IFERROR(VLOOKUP(E1028,العاملين!$A$1:$C$80,2,0),"")</f>
        <v>0</v>
      </c>
      <c r="G1028" s="4">
        <f>IFERROR(VLOOKUP(Table1[[#This Row],[كود العامل]],العاملين!$A:$C,3,FALSE),"")</f>
        <v>0</v>
      </c>
      <c r="H1028" s="5">
        <v>131</v>
      </c>
      <c r="I1028" s="6" t="str">
        <f>IFERROR(VLOOKUP(Table1[[#This Row],[كود الصنف]],المنتجات!$D:$E,2,0),"")</f>
        <v/>
      </c>
      <c r="J1028" s="6" t="str">
        <f>IFERROR(VLOOKUP(H1028,المنتجات!$D:$G,4,0),"")</f>
        <v/>
      </c>
      <c r="K1028" s="7">
        <v>9180</v>
      </c>
      <c r="L1028" s="7"/>
      <c r="M1028" s="8" t="e">
        <f>IF(VLOOKUP(Table1[[#This Row],[كود الصنف]],المنتجات!$D:$K,8,0)=0,"",(VLOOKUP(Table1[[#This Row],[كود الصنف]],المنتجات!$D:$K,8,0)))</f>
        <v>#N/A</v>
      </c>
      <c r="N1028" s="7">
        <f>IFERROR((Table1[[#This Row],[كمية الخامات بالكيلو]]/Table1[[#This Row],[وزن القطعة]])-Table1[[#This Row],[كمية الأنتاج بالقطعة]],0)</f>
        <v>0</v>
      </c>
      <c r="O1028" s="9" t="s">
        <v>51</v>
      </c>
      <c r="P1028" s="3">
        <f>IFERROR(VLOOKUP(Table1[[#This Row],[كود العامل]],العاملين!$A:$D,4,0),"")</f>
        <v>0</v>
      </c>
      <c r="Q1028" s="5">
        <f>IF(Table1[[#This Row],[كود العامل]]&gt;0,60,"")</f>
        <v>60</v>
      </c>
      <c r="R1028" s="10"/>
      <c r="S1028" s="10"/>
      <c r="T1028" s="10"/>
      <c r="U1028" s="10"/>
      <c r="V1028" s="10">
        <f t="shared" si="16"/>
        <v>60</v>
      </c>
      <c r="W1028" s="10">
        <f>IFERROR(Table1[[#This Row],[اجمالى وقت التشغيل بالدقايق]]-Table1[[#This Row],[اجمالى وقت التوقف بالدقيقة]],"0")</f>
        <v>-60</v>
      </c>
      <c r="X1028" s="11">
        <f>IFERROR((Table1[[#This Row],[كمية الأنتاج بالقطعة]]*Table1[[#This Row],[الزمن المعيارى لانتاج القطعة الواحدة بالدقيقة]])/W1028,0%)</f>
        <v>0</v>
      </c>
      <c r="Y1028" s="12"/>
      <c r="Z1028" s="4"/>
      <c r="AA1028" s="13">
        <f>IFERROR(Table1[[#This Row],[كمية الأنتاج بالقطعة]]/(Table1[[#This Row],[كمية الأنتاج بالقطعة]]+Z1028+Y1028),"")</f>
        <v>1</v>
      </c>
      <c r="AB1028" s="4"/>
      <c r="AC1028" s="51"/>
    </row>
    <row r="1029" spans="1:29" ht="15.75" hidden="1" customHeight="1">
      <c r="A1029" s="50">
        <v>43548</v>
      </c>
      <c r="B1029" s="3">
        <v>5261</v>
      </c>
      <c r="C1029" s="4" t="str">
        <f>IFERROR(VLOOKUP(B1029,المنتجات!$A:$B,2,0),"")</f>
        <v/>
      </c>
      <c r="D1029" s="4" t="str">
        <f>IFERROR(VLOOKUP(B1029,المنتجات!$A:$C,3,0),"")</f>
        <v/>
      </c>
      <c r="E1029" s="5">
        <v>19</v>
      </c>
      <c r="F1029" s="4">
        <f>IFERROR(VLOOKUP(E1029,العاملين!$A$1:$C$80,2,0),"")</f>
        <v>0</v>
      </c>
      <c r="G1029" s="4">
        <f>IFERROR(VLOOKUP(Table1[[#This Row],[كود العامل]],العاملين!$A:$C,3,FALSE),"")</f>
        <v>0</v>
      </c>
      <c r="H1029" s="5">
        <v>131</v>
      </c>
      <c r="I1029" s="6" t="str">
        <f>IFERROR(VLOOKUP(Table1[[#This Row],[كود الصنف]],المنتجات!$D:$E,2,0),"")</f>
        <v/>
      </c>
      <c r="J1029" s="6" t="str">
        <f>IFERROR(VLOOKUP(H1029,المنتجات!$D:$G,4,0),"")</f>
        <v/>
      </c>
      <c r="K1029" s="7">
        <v>9180</v>
      </c>
      <c r="L1029" s="7"/>
      <c r="M1029" s="8" t="e">
        <f>IF(VLOOKUP(Table1[[#This Row],[كود الصنف]],المنتجات!$D:$K,8,0)=0,"",(VLOOKUP(Table1[[#This Row],[كود الصنف]],المنتجات!$D:$K,8,0)))</f>
        <v>#N/A</v>
      </c>
      <c r="N1029" s="7">
        <f>IFERROR((Table1[[#This Row],[كمية الخامات بالكيلو]]/Table1[[#This Row],[وزن القطعة]])-Table1[[#This Row],[كمية الأنتاج بالقطعة]],0)</f>
        <v>0</v>
      </c>
      <c r="O1029" s="9" t="s">
        <v>51</v>
      </c>
      <c r="P1029" s="3">
        <f>IFERROR(VLOOKUP(Table1[[#This Row],[كود العامل]],العاملين!$A:$D,4,0),"")</f>
        <v>0</v>
      </c>
      <c r="Q1029" s="5">
        <f>IF(Table1[[#This Row],[كود العامل]]&gt;0,60,"")</f>
        <v>60</v>
      </c>
      <c r="R1029" s="10"/>
      <c r="S1029" s="10"/>
      <c r="T1029" s="10"/>
      <c r="U1029" s="10"/>
      <c r="V1029" s="10">
        <f t="shared" si="16"/>
        <v>60</v>
      </c>
      <c r="W1029" s="10">
        <f>IFERROR(Table1[[#This Row],[اجمالى وقت التشغيل بالدقايق]]-Table1[[#This Row],[اجمالى وقت التوقف بالدقيقة]],"0")</f>
        <v>-60</v>
      </c>
      <c r="X1029" s="11">
        <f>IFERROR((Table1[[#This Row],[كمية الأنتاج بالقطعة]]*Table1[[#This Row],[الزمن المعيارى لانتاج القطعة الواحدة بالدقيقة]])/W1029,0%)</f>
        <v>0</v>
      </c>
      <c r="Y1029" s="12"/>
      <c r="Z1029" s="4"/>
      <c r="AA1029" s="13">
        <f>IFERROR(Table1[[#This Row],[كمية الأنتاج بالقطعة]]/(Table1[[#This Row],[كمية الأنتاج بالقطعة]]+Z1029+Y1029),"")</f>
        <v>1</v>
      </c>
      <c r="AB1029" s="4"/>
      <c r="AC1029" s="51"/>
    </row>
    <row r="1030" spans="1:29" ht="15.75" customHeight="1">
      <c r="A1030" s="50">
        <v>43548</v>
      </c>
      <c r="B1030" s="3">
        <v>5270</v>
      </c>
      <c r="C1030" s="4" t="str">
        <f>IFERROR(VLOOKUP(B1030,المنتجات!$A:$B,2,0),"")</f>
        <v/>
      </c>
      <c r="D1030" s="4" t="str">
        <f>IFERROR(VLOOKUP(B1030,المنتجات!$A:$C,3,0),"")</f>
        <v/>
      </c>
      <c r="E1030" s="5">
        <v>30</v>
      </c>
      <c r="F1030" s="4">
        <f>IFERROR(VLOOKUP(E1030,العاملين!$A$1:$C$80,2,0),"")</f>
        <v>0</v>
      </c>
      <c r="G1030" s="4">
        <f>IFERROR(VLOOKUP(Table1[[#This Row],[كود العامل]],العاملين!$A:$C,3,FALSE),"")</f>
        <v>0</v>
      </c>
      <c r="H1030" s="5">
        <v>53</v>
      </c>
      <c r="I1030" s="6" t="str">
        <f>IFERROR(VLOOKUP(Table1[[#This Row],[كود الصنف]],المنتجات!$D:$E,2,0),"")</f>
        <v/>
      </c>
      <c r="J1030" s="6" t="str">
        <f>IFERROR(VLOOKUP(H1030,المنتجات!$D:$G,4,0),"")</f>
        <v/>
      </c>
      <c r="K1030" s="7">
        <v>102</v>
      </c>
      <c r="L1030" s="7"/>
      <c r="M1030" s="8" t="e">
        <f>IF(VLOOKUP(Table1[[#This Row],[كود الصنف]],المنتجات!$D:$K,8,0)=0,"",(VLOOKUP(Table1[[#This Row],[كود الصنف]],المنتجات!$D:$K,8,0)))</f>
        <v>#N/A</v>
      </c>
      <c r="N1030" s="7">
        <f>IFERROR((Table1[[#This Row],[كمية الخامات بالكيلو]]/Table1[[#This Row],[وزن القطعة]])-Table1[[#This Row],[كمية الأنتاج بالقطعة]],0)</f>
        <v>0</v>
      </c>
      <c r="O1030" s="9" t="s">
        <v>51</v>
      </c>
      <c r="P1030" s="3">
        <v>200</v>
      </c>
      <c r="Q1030" s="5">
        <v>20</v>
      </c>
      <c r="R1030" s="10"/>
      <c r="S1030" s="10"/>
      <c r="T1030" s="10"/>
      <c r="U1030" s="10"/>
      <c r="V1030" s="10">
        <f t="shared" si="16"/>
        <v>20</v>
      </c>
      <c r="W1030" s="10">
        <f>IFERROR(Table1[[#This Row],[اجمالى وقت التشغيل بالدقايق]]-Table1[[#This Row],[اجمالى وقت التوقف بالدقيقة]],"0")</f>
        <v>180</v>
      </c>
      <c r="X1030" s="11">
        <f>IFERROR((Table1[[#This Row],[كمية الأنتاج بالقطعة]]*Table1[[#This Row],[الزمن المعيارى لانتاج القطعة الواحدة بالدقيقة]])/W1030,0%)</f>
        <v>0</v>
      </c>
      <c r="Y1030" s="12"/>
      <c r="Z1030" s="4"/>
      <c r="AA1030" s="13">
        <f>IFERROR(Table1[[#This Row],[كمية الأنتاج بالقطعة]]/(Table1[[#This Row],[كمية الأنتاج بالقطعة]]+Z1030+Y1030),"")</f>
        <v>1</v>
      </c>
      <c r="AB1030" s="4"/>
      <c r="AC1030" s="51"/>
    </row>
    <row r="1031" spans="1:29" ht="15.75" customHeight="1">
      <c r="A1031" s="50">
        <v>43548</v>
      </c>
      <c r="B1031" s="3">
        <v>5270</v>
      </c>
      <c r="C1031" s="4" t="str">
        <f>IFERROR(VLOOKUP(B1031,المنتجات!$A:$B,2,0),"")</f>
        <v/>
      </c>
      <c r="D1031" s="4" t="str">
        <f>IFERROR(VLOOKUP(B1031,المنتجات!$A:$C,3,0),"")</f>
        <v/>
      </c>
      <c r="E1031" s="5">
        <v>30</v>
      </c>
      <c r="F1031" s="4">
        <f>IFERROR(VLOOKUP(E1031,العاملين!$A$1:$C$80,2,0),"")</f>
        <v>0</v>
      </c>
      <c r="G1031" s="4">
        <f>IFERROR(VLOOKUP(Table1[[#This Row],[كود العامل]],العاملين!$A:$C,3,FALSE),"")</f>
        <v>0</v>
      </c>
      <c r="H1031" s="5">
        <v>52</v>
      </c>
      <c r="I1031" s="6" t="str">
        <f>IFERROR(VLOOKUP(Table1[[#This Row],[كود الصنف]],المنتجات!$D:$E,2,0),"")</f>
        <v/>
      </c>
      <c r="J1031" s="6" t="str">
        <f>IFERROR(VLOOKUP(H1031,المنتجات!$D:$G,4,0),"")</f>
        <v/>
      </c>
      <c r="K1031" s="7">
        <v>43</v>
      </c>
      <c r="L1031" s="7"/>
      <c r="M1031" s="8" t="e">
        <f>IF(VLOOKUP(Table1[[#This Row],[كود الصنف]],المنتجات!$D:$K,8,0)=0,"",(VLOOKUP(Table1[[#This Row],[كود الصنف]],المنتجات!$D:$K,8,0)))</f>
        <v>#N/A</v>
      </c>
      <c r="N1031" s="7">
        <f>IFERROR((Table1[[#This Row],[كمية الخامات بالكيلو]]/Table1[[#This Row],[وزن القطعة]])-Table1[[#This Row],[كمية الأنتاج بالقطعة]],0)</f>
        <v>0</v>
      </c>
      <c r="O1031" s="9" t="s">
        <v>51</v>
      </c>
      <c r="P1031" s="3">
        <v>200</v>
      </c>
      <c r="Q1031" s="5">
        <v>20</v>
      </c>
      <c r="R1031" s="10"/>
      <c r="S1031" s="10"/>
      <c r="T1031" s="10"/>
      <c r="U1031" s="10"/>
      <c r="V1031" s="10">
        <f t="shared" si="16"/>
        <v>20</v>
      </c>
      <c r="W1031" s="10">
        <f>IFERROR(Table1[[#This Row],[اجمالى وقت التشغيل بالدقايق]]-Table1[[#This Row],[اجمالى وقت التوقف بالدقيقة]],"0")</f>
        <v>180</v>
      </c>
      <c r="X1031" s="11">
        <f>IFERROR((Table1[[#This Row],[كمية الأنتاج بالقطعة]]*Table1[[#This Row],[الزمن المعيارى لانتاج القطعة الواحدة بالدقيقة]])/W1031,0%)</f>
        <v>0</v>
      </c>
      <c r="Y1031" s="12"/>
      <c r="Z1031" s="4"/>
      <c r="AA1031" s="13">
        <f>IFERROR(Table1[[#This Row],[كمية الأنتاج بالقطعة]]/(Table1[[#This Row],[كمية الأنتاج بالقطعة]]+Z1031+Y1031),"")</f>
        <v>1</v>
      </c>
      <c r="AB1031" s="4"/>
      <c r="AC1031" s="51"/>
    </row>
    <row r="1032" spans="1:29" ht="15.75" customHeight="1">
      <c r="A1032" s="50">
        <v>43548</v>
      </c>
      <c r="B1032" s="3">
        <v>5270</v>
      </c>
      <c r="C1032" s="4" t="str">
        <f>IFERROR(VLOOKUP(B1032,المنتجات!$A:$B,2,0),"")</f>
        <v/>
      </c>
      <c r="D1032" s="4" t="str">
        <f>IFERROR(VLOOKUP(B1032,المنتجات!$A:$C,3,0),"")</f>
        <v/>
      </c>
      <c r="E1032" s="5">
        <v>30</v>
      </c>
      <c r="F1032" s="4">
        <f>IFERROR(VLOOKUP(E1032,العاملين!$A$1:$C$80,2,0),"")</f>
        <v>0</v>
      </c>
      <c r="G1032" s="4">
        <f>IFERROR(VLOOKUP(Table1[[#This Row],[كود العامل]],العاملين!$A:$C,3,FALSE),"")</f>
        <v>0</v>
      </c>
      <c r="H1032" s="5">
        <v>56</v>
      </c>
      <c r="I1032" s="6" t="str">
        <f>IFERROR(VLOOKUP(Table1[[#This Row],[كود الصنف]],المنتجات!$D:$E,2,0),"")</f>
        <v/>
      </c>
      <c r="J1032" s="6" t="str">
        <f>IFERROR(VLOOKUP(H1032,المنتجات!$D:$G,4,0),"")</f>
        <v/>
      </c>
      <c r="K1032" s="7">
        <v>19</v>
      </c>
      <c r="L1032" s="7"/>
      <c r="M1032" s="8" t="e">
        <f>IF(VLOOKUP(Table1[[#This Row],[كود الصنف]],المنتجات!$D:$K,8,0)=0,"",(VLOOKUP(Table1[[#This Row],[كود الصنف]],المنتجات!$D:$K,8,0)))</f>
        <v>#N/A</v>
      </c>
      <c r="N1032" s="7">
        <f>IFERROR((Table1[[#This Row],[كمية الخامات بالكيلو]]/Table1[[#This Row],[وزن القطعة]])-Table1[[#This Row],[كمية الأنتاج بالقطعة]],0)</f>
        <v>0</v>
      </c>
      <c r="O1032" s="9" t="s">
        <v>51</v>
      </c>
      <c r="P1032" s="3">
        <v>200</v>
      </c>
      <c r="Q1032" s="5">
        <v>20</v>
      </c>
      <c r="R1032" s="10"/>
      <c r="S1032" s="10">
        <v>10</v>
      </c>
      <c r="T1032" s="10">
        <v>10</v>
      </c>
      <c r="U1032" s="10"/>
      <c r="V1032" s="10">
        <f t="shared" si="16"/>
        <v>40</v>
      </c>
      <c r="W1032" s="10">
        <f>IFERROR(Table1[[#This Row],[اجمالى وقت التشغيل بالدقايق]]-Table1[[#This Row],[اجمالى وقت التوقف بالدقيقة]],"0")</f>
        <v>160</v>
      </c>
      <c r="X1032" s="11">
        <f>IFERROR((Table1[[#This Row],[كمية الأنتاج بالقطعة]]*Table1[[#This Row],[الزمن المعيارى لانتاج القطعة الواحدة بالدقيقة]])/W1032,0%)</f>
        <v>0</v>
      </c>
      <c r="Y1032" s="12"/>
      <c r="Z1032" s="4"/>
      <c r="AA1032" s="13">
        <f>IFERROR(Table1[[#This Row],[كمية الأنتاج بالقطعة]]/(Table1[[#This Row],[كمية الأنتاج بالقطعة]]+Z1032+Y1032),"")</f>
        <v>1</v>
      </c>
      <c r="AB1032" s="4"/>
      <c r="AC1032" s="51"/>
    </row>
    <row r="1033" spans="1:29" ht="15.75" hidden="1" customHeight="1">
      <c r="A1033" s="50">
        <v>43548</v>
      </c>
      <c r="B1033" s="3">
        <v>5280</v>
      </c>
      <c r="C1033" s="4" t="str">
        <f>IFERROR(VLOOKUP(B1033,المنتجات!$A:$B,2,0),"")</f>
        <v/>
      </c>
      <c r="D1033" s="4" t="str">
        <f>IFERROR(VLOOKUP(B1033,المنتجات!$A:$C,3,0),"")</f>
        <v/>
      </c>
      <c r="E1033" s="5">
        <v>34</v>
      </c>
      <c r="F1033" s="4">
        <f>IFERROR(VLOOKUP(E1033,العاملين!$A$1:$C$80,2,0),"")</f>
        <v>0</v>
      </c>
      <c r="G1033" s="4">
        <f>IFERROR(VLOOKUP(Table1[[#This Row],[كود العامل]],العاملين!$A:$C,3,FALSE),"")</f>
        <v>0</v>
      </c>
      <c r="H1033" s="5"/>
      <c r="I1033" s="6" t="s">
        <v>54</v>
      </c>
      <c r="J1033" s="6" t="str">
        <f>IFERROR(VLOOKUP(H1033,المنتجات!$D:$G,4,0),"")</f>
        <v/>
      </c>
      <c r="K1033" s="7">
        <v>0</v>
      </c>
      <c r="L1033" s="7"/>
      <c r="M1033" s="8" t="e">
        <f>IF(VLOOKUP(Table1[[#This Row],[كود الصنف]],المنتجات!$D:$K,8,0)=0,"",(VLOOKUP(Table1[[#This Row],[كود الصنف]],المنتجات!$D:$K,8,0)))</f>
        <v>#N/A</v>
      </c>
      <c r="N1033" s="7">
        <f>IFERROR((Table1[[#This Row],[كمية الخامات بالكيلو]]/Table1[[#This Row],[وزن القطعة]])-Table1[[#This Row],[كمية الأنتاج بالقطعة]],0)</f>
        <v>0</v>
      </c>
      <c r="O1033" s="9" t="s">
        <v>51</v>
      </c>
      <c r="P1033" s="3"/>
      <c r="Q1033" s="5"/>
      <c r="R1033" s="10"/>
      <c r="S1033" s="10"/>
      <c r="T1033" s="10"/>
      <c r="U1033" s="10"/>
      <c r="V1033" s="10">
        <f t="shared" si="16"/>
        <v>0</v>
      </c>
      <c r="W1033" s="10">
        <f>IFERROR(Table1[[#This Row],[اجمالى وقت التشغيل بالدقايق]]-Table1[[#This Row],[اجمالى وقت التوقف بالدقيقة]],"0")</f>
        <v>0</v>
      </c>
      <c r="X1033" s="11">
        <f>IFERROR((Table1[[#This Row],[كمية الأنتاج بالقطعة]]*Table1[[#This Row],[الزمن المعيارى لانتاج القطعة الواحدة بالدقيقة]])/W1033,0%)</f>
        <v>0</v>
      </c>
      <c r="Y1033" s="12"/>
      <c r="Z1033" s="4"/>
      <c r="AA1033" s="13" t="str">
        <f>IFERROR(Table1[[#This Row],[كمية الأنتاج بالقطعة]]/(Table1[[#This Row],[كمية الأنتاج بالقطعة]]+Z1033+Y1033),"")</f>
        <v/>
      </c>
      <c r="AB1033" s="4"/>
      <c r="AC1033" s="51" t="s">
        <v>54</v>
      </c>
    </row>
    <row r="1034" spans="1:29" ht="15.75" hidden="1" customHeight="1">
      <c r="A1034" s="50">
        <v>43548</v>
      </c>
      <c r="B1034" s="3">
        <v>5290</v>
      </c>
      <c r="C1034" s="4" t="str">
        <f>IFERROR(VLOOKUP(B1034,المنتجات!$A:$B,2,0),"")</f>
        <v/>
      </c>
      <c r="D1034" s="4" t="str">
        <f>IFERROR(VLOOKUP(B1034,المنتجات!$A:$C,3,0),"")</f>
        <v/>
      </c>
      <c r="E1034" s="5">
        <v>20</v>
      </c>
      <c r="F1034" s="4">
        <f>IFERROR(VLOOKUP(E1034,العاملين!$A$1:$C$80,2,0),"")</f>
        <v>0</v>
      </c>
      <c r="G1034" s="4">
        <f>IFERROR(VLOOKUP(Table1[[#This Row],[كود العامل]],العاملين!$A:$C,3,FALSE),"")</f>
        <v>0</v>
      </c>
      <c r="H1034" s="5">
        <v>61</v>
      </c>
      <c r="I1034" s="6" t="str">
        <f>IFERROR(VLOOKUP(Table1[[#This Row],[كود الصنف]],المنتجات!$D:$E,2,0),"")</f>
        <v/>
      </c>
      <c r="J1034" s="6" t="str">
        <f>IFERROR(VLOOKUP(H1034,المنتجات!$D:$G,4,0),"")</f>
        <v/>
      </c>
      <c r="K1034" s="7">
        <v>2100</v>
      </c>
      <c r="L1034" s="7"/>
      <c r="M1034" s="8" t="e">
        <f>IF(VLOOKUP(Table1[[#This Row],[كود الصنف]],المنتجات!$D:$K,8,0)=0,"",(VLOOKUP(Table1[[#This Row],[كود الصنف]],المنتجات!$D:$K,8,0)))</f>
        <v>#N/A</v>
      </c>
      <c r="N1034" s="7">
        <f>IFERROR((Table1[[#This Row],[كمية الخامات بالكيلو]]/Table1[[#This Row],[وزن القطعة]])-Table1[[#This Row],[كمية الأنتاج بالقطعة]],0)</f>
        <v>0</v>
      </c>
      <c r="O1034" s="9" t="s">
        <v>51</v>
      </c>
      <c r="P1034" s="3">
        <f>IFERROR(VLOOKUP(Table1[[#This Row],[كود العامل]],العاملين!$A:$D,4,0),"")</f>
        <v>0</v>
      </c>
      <c r="Q1034" s="5">
        <f>IF(Table1[[#This Row],[كود العامل]]&gt;0,60,"")</f>
        <v>60</v>
      </c>
      <c r="R1034" s="10"/>
      <c r="S1034" s="10"/>
      <c r="T1034" s="10"/>
      <c r="U1034" s="10"/>
      <c r="V1034" s="10">
        <f t="shared" si="16"/>
        <v>60</v>
      </c>
      <c r="W1034" s="10">
        <f>IFERROR(Table1[[#This Row],[اجمالى وقت التشغيل بالدقايق]]-Table1[[#This Row],[اجمالى وقت التوقف بالدقيقة]],"0")</f>
        <v>-60</v>
      </c>
      <c r="X1034" s="11">
        <f>IFERROR((Table1[[#This Row],[كمية الأنتاج بالقطعة]]*Table1[[#This Row],[الزمن المعيارى لانتاج القطعة الواحدة بالدقيقة]])/W1034,0%)</f>
        <v>0</v>
      </c>
      <c r="Y1034" s="12"/>
      <c r="Z1034" s="4"/>
      <c r="AA1034" s="13">
        <f>IFERROR(Table1[[#This Row],[كمية الأنتاج بالقطعة]]/(Table1[[#This Row],[كمية الأنتاج بالقطعة]]+Z1034+Y1034),"")</f>
        <v>1</v>
      </c>
      <c r="AB1034" s="4"/>
      <c r="AC1034" s="51"/>
    </row>
    <row r="1035" spans="1:29" ht="15.75" hidden="1" customHeight="1">
      <c r="A1035" s="50">
        <v>43548</v>
      </c>
      <c r="B1035" s="3">
        <v>5291</v>
      </c>
      <c r="C1035" s="4" t="str">
        <f>IFERROR(VLOOKUP(B1035,المنتجات!$A:$B,2,0),"")</f>
        <v/>
      </c>
      <c r="D1035" s="4" t="str">
        <f>IFERROR(VLOOKUP(B1035,المنتجات!$A:$C,3,0),"")</f>
        <v/>
      </c>
      <c r="E1035" s="5">
        <v>28</v>
      </c>
      <c r="F1035" s="4">
        <f>IFERROR(VLOOKUP(E1035,العاملين!$A$1:$C$80,2,0),"")</f>
        <v>0</v>
      </c>
      <c r="G1035" s="4">
        <f>IFERROR(VLOOKUP(Table1[[#This Row],[كود العامل]],العاملين!$A:$C,3,FALSE),"")</f>
        <v>0</v>
      </c>
      <c r="H1035" s="5">
        <v>62</v>
      </c>
      <c r="I1035" s="6" t="str">
        <f>IFERROR(VLOOKUP(Table1[[#This Row],[كود الصنف]],المنتجات!$D:$E,2,0),"")</f>
        <v/>
      </c>
      <c r="J1035" s="6" t="str">
        <f>IFERROR(VLOOKUP(H1035,المنتجات!$D:$G,4,0),"")</f>
        <v/>
      </c>
      <c r="K1035" s="7">
        <v>1300</v>
      </c>
      <c r="L1035" s="7"/>
      <c r="M1035" s="8" t="e">
        <f>IF(VLOOKUP(Table1[[#This Row],[كود الصنف]],المنتجات!$D:$K,8,0)=0,"",(VLOOKUP(Table1[[#This Row],[كود الصنف]],المنتجات!$D:$K,8,0)))</f>
        <v>#N/A</v>
      </c>
      <c r="N1035" s="7">
        <f>IFERROR((Table1[[#This Row],[كمية الخامات بالكيلو]]/Table1[[#This Row],[وزن القطعة]])-Table1[[#This Row],[كمية الأنتاج بالقطعة]],0)</f>
        <v>0</v>
      </c>
      <c r="O1035" s="9" t="s">
        <v>51</v>
      </c>
      <c r="P1035" s="3">
        <f>IFERROR(VLOOKUP(Table1[[#This Row],[كود العامل]],العاملين!$A:$D,4,0),"")</f>
        <v>0</v>
      </c>
      <c r="Q1035" s="5">
        <f>IF(Table1[[#This Row],[كود العامل]]&gt;0,60,"")</f>
        <v>60</v>
      </c>
      <c r="R1035" s="10"/>
      <c r="S1035" s="10"/>
      <c r="T1035" s="10"/>
      <c r="U1035" s="10"/>
      <c r="V1035" s="10">
        <f t="shared" si="16"/>
        <v>60</v>
      </c>
      <c r="W1035" s="10">
        <f>IFERROR(Table1[[#This Row],[اجمالى وقت التشغيل بالدقايق]]-Table1[[#This Row],[اجمالى وقت التوقف بالدقيقة]],"0")</f>
        <v>-60</v>
      </c>
      <c r="X1035" s="11">
        <f>IFERROR((Table1[[#This Row],[كمية الأنتاج بالقطعة]]*Table1[[#This Row],[الزمن المعيارى لانتاج القطعة الواحدة بالدقيقة]])/W1035,0%)</f>
        <v>0</v>
      </c>
      <c r="Y1035" s="12"/>
      <c r="Z1035" s="4"/>
      <c r="AA1035" s="13">
        <f>IFERROR(Table1[[#This Row],[كمية الأنتاج بالقطعة]]/(Table1[[#This Row],[كمية الأنتاج بالقطعة]]+Z1035+Y1035),"")</f>
        <v>1</v>
      </c>
      <c r="AB1035" s="4"/>
      <c r="AC1035" s="51"/>
    </row>
    <row r="1036" spans="1:29" ht="15.75" hidden="1" customHeight="1">
      <c r="A1036" s="50">
        <v>43548</v>
      </c>
      <c r="B1036" s="3">
        <v>5300</v>
      </c>
      <c r="C1036" s="4" t="str">
        <f>IFERROR(VLOOKUP(B1036,المنتجات!$A:$B,2,0),"")</f>
        <v/>
      </c>
      <c r="D1036" s="4" t="str">
        <f>IFERROR(VLOOKUP(B1036,المنتجات!$A:$C,3,0),"")</f>
        <v/>
      </c>
      <c r="E1036" s="5">
        <v>32</v>
      </c>
      <c r="F1036" s="4">
        <f>IFERROR(VLOOKUP(E1036,العاملين!$A$1:$C$80,2,0),"")</f>
        <v>0</v>
      </c>
      <c r="G1036" s="4">
        <f>IFERROR(VLOOKUP(Table1[[#This Row],[كود العامل]],العاملين!$A:$C,3,FALSE),"")</f>
        <v>0</v>
      </c>
      <c r="H1036" s="5">
        <v>62</v>
      </c>
      <c r="I1036" s="6" t="str">
        <f>IFERROR(VLOOKUP(Table1[[#This Row],[كود الصنف]],المنتجات!$D:$E,2,0),"")</f>
        <v/>
      </c>
      <c r="J1036" s="6" t="str">
        <f>IFERROR(VLOOKUP(H1036,المنتجات!$D:$G,4,0),"")</f>
        <v/>
      </c>
      <c r="K1036" s="7">
        <v>1300</v>
      </c>
      <c r="L1036" s="7"/>
      <c r="M1036" s="8" t="e">
        <f>IF(VLOOKUP(Table1[[#This Row],[كود الصنف]],المنتجات!$D:$K,8,0)=0,"",(VLOOKUP(Table1[[#This Row],[كود الصنف]],المنتجات!$D:$K,8,0)))</f>
        <v>#N/A</v>
      </c>
      <c r="N1036" s="7">
        <f>IFERROR((Table1[[#This Row],[كمية الخامات بالكيلو]]/Table1[[#This Row],[وزن القطعة]])-Table1[[#This Row],[كمية الأنتاج بالقطعة]],0)</f>
        <v>0</v>
      </c>
      <c r="O1036" s="9" t="s">
        <v>51</v>
      </c>
      <c r="P1036" s="3">
        <f>IFERROR(VLOOKUP(Table1[[#This Row],[كود العامل]],العاملين!$A:$D,4,0),"")</f>
        <v>0</v>
      </c>
      <c r="Q1036" s="5">
        <f>IF(Table1[[#This Row],[كود العامل]]&gt;0,60,"")</f>
        <v>60</v>
      </c>
      <c r="R1036" s="10"/>
      <c r="S1036" s="10"/>
      <c r="T1036" s="10"/>
      <c r="U1036" s="10"/>
      <c r="V1036" s="10">
        <f t="shared" si="16"/>
        <v>60</v>
      </c>
      <c r="W1036" s="10">
        <f>IFERROR(Table1[[#This Row],[اجمالى وقت التشغيل بالدقايق]]-Table1[[#This Row],[اجمالى وقت التوقف بالدقيقة]],"0")</f>
        <v>-60</v>
      </c>
      <c r="X1036" s="11">
        <f>IFERROR((Table1[[#This Row],[كمية الأنتاج بالقطعة]]*Table1[[#This Row],[الزمن المعيارى لانتاج القطعة الواحدة بالدقيقة]])/W1036,0%)</f>
        <v>0</v>
      </c>
      <c r="Y1036" s="12"/>
      <c r="Z1036" s="4"/>
      <c r="AA1036" s="13">
        <f>IFERROR(Table1[[#This Row],[كمية الأنتاج بالقطعة]]/(Table1[[#This Row],[كمية الأنتاج بالقطعة]]+Z1036+Y1036),"")</f>
        <v>1</v>
      </c>
      <c r="AB1036" s="4"/>
      <c r="AC1036" s="51"/>
    </row>
    <row r="1037" spans="1:29" ht="15.75" hidden="1" customHeight="1">
      <c r="A1037" s="50">
        <v>43548</v>
      </c>
      <c r="B1037" s="3">
        <v>5301</v>
      </c>
      <c r="C1037" s="4" t="str">
        <f>IFERROR(VLOOKUP(B1037,المنتجات!$A:$B,2,0),"")</f>
        <v/>
      </c>
      <c r="D1037" s="4" t="str">
        <f>IFERROR(VLOOKUP(B1037,المنتجات!$A:$C,3,0),"")</f>
        <v/>
      </c>
      <c r="E1037" s="5">
        <v>36</v>
      </c>
      <c r="F1037" s="4">
        <f>IFERROR(VLOOKUP(E1037,العاملين!$A$1:$C$80,2,0),"")</f>
        <v>0</v>
      </c>
      <c r="G1037" s="4">
        <f>IFERROR(VLOOKUP(Table1[[#This Row],[كود العامل]],العاملين!$A:$C,3,FALSE),"")</f>
        <v>0</v>
      </c>
      <c r="H1037" s="5">
        <v>62</v>
      </c>
      <c r="I1037" s="6" t="str">
        <f>IFERROR(VLOOKUP(Table1[[#This Row],[كود الصنف]],المنتجات!$D:$E,2,0),"")</f>
        <v/>
      </c>
      <c r="J1037" s="6" t="str">
        <f>IFERROR(VLOOKUP(H1037,المنتجات!$D:$G,4,0),"")</f>
        <v/>
      </c>
      <c r="K1037" s="7">
        <v>800</v>
      </c>
      <c r="L1037" s="7"/>
      <c r="M1037" s="8" t="e">
        <f>IF(VLOOKUP(Table1[[#This Row],[كود الصنف]],المنتجات!$D:$K,8,0)=0,"",(VLOOKUP(Table1[[#This Row],[كود الصنف]],المنتجات!$D:$K,8,0)))</f>
        <v>#N/A</v>
      </c>
      <c r="N1037" s="7">
        <f>IFERROR((Table1[[#This Row],[كمية الخامات بالكيلو]]/Table1[[#This Row],[وزن القطعة]])-Table1[[#This Row],[كمية الأنتاج بالقطعة]],0)</f>
        <v>0</v>
      </c>
      <c r="O1037" s="9" t="s">
        <v>51</v>
      </c>
      <c r="P1037" s="3">
        <v>300</v>
      </c>
      <c r="Q1037" s="5">
        <v>30</v>
      </c>
      <c r="R1037" s="10"/>
      <c r="S1037" s="10">
        <v>10</v>
      </c>
      <c r="T1037" s="10">
        <v>10</v>
      </c>
      <c r="U1037" s="10"/>
      <c r="V1037" s="10">
        <f t="shared" si="16"/>
        <v>50</v>
      </c>
      <c r="W1037" s="10">
        <f>IFERROR(Table1[[#This Row],[اجمالى وقت التشغيل بالدقايق]]-Table1[[#This Row],[اجمالى وقت التوقف بالدقيقة]],"0")</f>
        <v>250</v>
      </c>
      <c r="X1037" s="11">
        <f>IFERROR((Table1[[#This Row],[كمية الأنتاج بالقطعة]]*Table1[[#This Row],[الزمن المعيارى لانتاج القطعة الواحدة بالدقيقة]])/W1037,0%)</f>
        <v>0</v>
      </c>
      <c r="Y1037" s="12"/>
      <c r="Z1037" s="4"/>
      <c r="AA1037" s="13">
        <f>IFERROR(Table1[[#This Row],[كمية الأنتاج بالقطعة]]/(Table1[[#This Row],[كمية الأنتاج بالقطعة]]+Z1037+Y1037),"")</f>
        <v>1</v>
      </c>
      <c r="AB1037" s="4"/>
      <c r="AC1037" s="51"/>
    </row>
    <row r="1038" spans="1:29" ht="15.75" hidden="1" customHeight="1">
      <c r="A1038" s="50">
        <v>43548</v>
      </c>
      <c r="B1038" s="3">
        <v>5302</v>
      </c>
      <c r="C1038" s="4" t="str">
        <f>IFERROR(VLOOKUP(B1038,المنتجات!$A:$B,2,0),"")</f>
        <v/>
      </c>
      <c r="D1038" s="4" t="str">
        <f>IFERROR(VLOOKUP(B1038,المنتجات!$A:$C,3,0),"")</f>
        <v/>
      </c>
      <c r="E1038" s="5">
        <v>36</v>
      </c>
      <c r="F1038" s="4">
        <f>IFERROR(VLOOKUP(E1038,العاملين!$A$1:$C$80,2,0),"")</f>
        <v>0</v>
      </c>
      <c r="G1038" s="4">
        <f>IFERROR(VLOOKUP(Table1[[#This Row],[كود العامل]],العاملين!$A:$C,3,FALSE),"")</f>
        <v>0</v>
      </c>
      <c r="H1038" s="5">
        <v>65</v>
      </c>
      <c r="I1038" s="6" t="str">
        <f>IFERROR(VLOOKUP(Table1[[#This Row],[كود الصنف]],المنتجات!$D:$E,2,0),"")</f>
        <v/>
      </c>
      <c r="J1038" s="6" t="str">
        <f>IFERROR(VLOOKUP(H1038,المنتجات!$D:$G,4,0),"")</f>
        <v/>
      </c>
      <c r="K1038" s="7">
        <v>600</v>
      </c>
      <c r="L1038" s="7"/>
      <c r="M1038" s="8" t="e">
        <f>IF(VLOOKUP(Table1[[#This Row],[كود الصنف]],المنتجات!$D:$K,8,0)=0,"",(VLOOKUP(Table1[[#This Row],[كود الصنف]],المنتجات!$D:$K,8,0)))</f>
        <v>#N/A</v>
      </c>
      <c r="N1038" s="7">
        <f>IFERROR((Table1[[#This Row],[كمية الخامات بالكيلو]]/Table1[[#This Row],[وزن القطعة]])-Table1[[#This Row],[كمية الأنتاج بالقطعة]],0)</f>
        <v>0</v>
      </c>
      <c r="O1038" s="9" t="s">
        <v>51</v>
      </c>
      <c r="P1038" s="3">
        <v>300</v>
      </c>
      <c r="Q1038" s="5">
        <v>30</v>
      </c>
      <c r="R1038" s="10"/>
      <c r="S1038" s="10">
        <v>10</v>
      </c>
      <c r="T1038" s="10">
        <v>15</v>
      </c>
      <c r="U1038" s="10"/>
      <c r="V1038" s="10">
        <f t="shared" si="16"/>
        <v>55</v>
      </c>
      <c r="W1038" s="10">
        <f>IFERROR(Table1[[#This Row],[اجمالى وقت التشغيل بالدقايق]]-Table1[[#This Row],[اجمالى وقت التوقف بالدقيقة]],"0")</f>
        <v>245</v>
      </c>
      <c r="X1038" s="11">
        <f>IFERROR((Table1[[#This Row],[كمية الأنتاج بالقطعة]]*Table1[[#This Row],[الزمن المعيارى لانتاج القطعة الواحدة بالدقيقة]])/W1038,0%)</f>
        <v>0</v>
      </c>
      <c r="Y1038" s="12"/>
      <c r="Z1038" s="4"/>
      <c r="AA1038" s="13">
        <f>IFERROR(Table1[[#This Row],[كمية الأنتاج بالقطعة]]/(Table1[[#This Row],[كمية الأنتاج بالقطعة]]+Z1038+Y1038),"")</f>
        <v>1</v>
      </c>
      <c r="AB1038" s="4"/>
      <c r="AC1038" s="51"/>
    </row>
    <row r="1039" spans="1:29" ht="15.75" hidden="1" customHeight="1">
      <c r="A1039" s="50">
        <v>43548</v>
      </c>
      <c r="B1039" s="3">
        <v>5303</v>
      </c>
      <c r="C1039" s="4" t="str">
        <f>IFERROR(VLOOKUP(B1039,المنتجات!$A:$B,2,0),"")</f>
        <v/>
      </c>
      <c r="D1039" s="4" t="str">
        <f>IFERROR(VLOOKUP(B1039,المنتجات!$A:$C,3,0),"")</f>
        <v/>
      </c>
      <c r="E1039" s="5">
        <v>22</v>
      </c>
      <c r="F1039" s="4">
        <f>IFERROR(VLOOKUP(E1039,العاملين!$A$1:$C$80,2,0),"")</f>
        <v>0</v>
      </c>
      <c r="G1039" s="4">
        <f>IFERROR(VLOOKUP(Table1[[#This Row],[كود العامل]],العاملين!$A:$C,3,FALSE),"")</f>
        <v>0</v>
      </c>
      <c r="H1039" s="5">
        <v>119</v>
      </c>
      <c r="I1039" s="6" t="str">
        <f>IFERROR(VLOOKUP(Table1[[#This Row],[كود الصنف]],المنتجات!$D:$E,2,0),"")</f>
        <v/>
      </c>
      <c r="J1039" s="6" t="str">
        <f>IFERROR(VLOOKUP(H1039,المنتجات!$D:$G,4,0),"")</f>
        <v/>
      </c>
      <c r="K1039" s="7">
        <v>4000</v>
      </c>
      <c r="L1039" s="7"/>
      <c r="M1039" s="8" t="e">
        <f>IF(VLOOKUP(Table1[[#This Row],[كود الصنف]],المنتجات!$D:$K,8,0)=0,"",(VLOOKUP(Table1[[#This Row],[كود الصنف]],المنتجات!$D:$K,8,0)))</f>
        <v>#N/A</v>
      </c>
      <c r="N1039" s="7">
        <f>IFERROR((Table1[[#This Row],[كمية الخامات بالكيلو]]/Table1[[#This Row],[وزن القطعة]])-Table1[[#This Row],[كمية الأنتاج بالقطعة]],0)</f>
        <v>0</v>
      </c>
      <c r="O1039" s="9" t="s">
        <v>51</v>
      </c>
      <c r="P1039" s="3">
        <v>300</v>
      </c>
      <c r="Q1039" s="5">
        <v>30</v>
      </c>
      <c r="R1039" s="10"/>
      <c r="S1039" s="10">
        <v>10</v>
      </c>
      <c r="T1039" s="10">
        <v>10</v>
      </c>
      <c r="U1039" s="10"/>
      <c r="V1039" s="10">
        <f t="shared" si="16"/>
        <v>50</v>
      </c>
      <c r="W1039" s="10">
        <f>IFERROR(Table1[[#This Row],[اجمالى وقت التشغيل بالدقايق]]-Table1[[#This Row],[اجمالى وقت التوقف بالدقيقة]],"0")</f>
        <v>250</v>
      </c>
      <c r="X1039" s="11">
        <f>IFERROR((Table1[[#This Row],[كمية الأنتاج بالقطعة]]*Table1[[#This Row],[الزمن المعيارى لانتاج القطعة الواحدة بالدقيقة]])/W1039,0%)</f>
        <v>0</v>
      </c>
      <c r="Y1039" s="12"/>
      <c r="Z1039" s="4"/>
      <c r="AA1039" s="13">
        <f>IFERROR(Table1[[#This Row],[كمية الأنتاج بالقطعة]]/(Table1[[#This Row],[كمية الأنتاج بالقطعة]]+Z1039+Y1039),"")</f>
        <v>1</v>
      </c>
      <c r="AB1039" s="4"/>
      <c r="AC1039" s="51"/>
    </row>
    <row r="1040" spans="1:29" ht="15.75" hidden="1" customHeight="1">
      <c r="A1040" s="50">
        <v>43548</v>
      </c>
      <c r="B1040" s="3">
        <v>5310</v>
      </c>
      <c r="C1040" s="4" t="str">
        <f>IFERROR(VLOOKUP(B1040,المنتجات!$A:$B,2,0),"")</f>
        <v/>
      </c>
      <c r="D1040" s="4" t="str">
        <f>IFERROR(VLOOKUP(B1040,المنتجات!$A:$C,3,0),"")</f>
        <v/>
      </c>
      <c r="E1040" s="5">
        <v>22</v>
      </c>
      <c r="F1040" s="4">
        <f>IFERROR(VLOOKUP(E1040,العاملين!$A$1:$C$80,2,0),"")</f>
        <v>0</v>
      </c>
      <c r="G1040" s="4">
        <f>IFERROR(VLOOKUP(Table1[[#This Row],[كود العامل]],العاملين!$A:$C,3,FALSE),"")</f>
        <v>0</v>
      </c>
      <c r="H1040" s="5">
        <v>66</v>
      </c>
      <c r="I1040" s="6" t="str">
        <f>IFERROR(VLOOKUP(Table1[[#This Row],[كود الصنف]],المنتجات!$D:$E,2,0),"")</f>
        <v/>
      </c>
      <c r="J1040" s="6" t="str">
        <f>IFERROR(VLOOKUP(H1040,المنتجات!$D:$G,4,0),"")</f>
        <v/>
      </c>
      <c r="K1040" s="7">
        <v>40</v>
      </c>
      <c r="L1040" s="7"/>
      <c r="M1040" s="8" t="e">
        <f>IF(VLOOKUP(Table1[[#This Row],[كود الصنف]],المنتجات!$D:$K,8,0)=0,"",(VLOOKUP(Table1[[#This Row],[كود الصنف]],المنتجات!$D:$K,8,0)))</f>
        <v>#N/A</v>
      </c>
      <c r="N1040" s="7">
        <f>IFERROR((Table1[[#This Row],[كمية الخامات بالكيلو]]/Table1[[#This Row],[وزن القطعة]])-Table1[[#This Row],[كمية الأنتاج بالقطعة]],0)</f>
        <v>0</v>
      </c>
      <c r="O1040" s="9" t="s">
        <v>51</v>
      </c>
      <c r="P1040" s="3">
        <v>300</v>
      </c>
      <c r="Q1040" s="5">
        <v>30</v>
      </c>
      <c r="R1040" s="10"/>
      <c r="S1040" s="10">
        <v>10</v>
      </c>
      <c r="T1040" s="10">
        <v>10</v>
      </c>
      <c r="U1040" s="10"/>
      <c r="V1040" s="10">
        <f t="shared" si="16"/>
        <v>50</v>
      </c>
      <c r="W1040" s="10">
        <f>IFERROR(Table1[[#This Row],[اجمالى وقت التشغيل بالدقايق]]-Table1[[#This Row],[اجمالى وقت التوقف بالدقيقة]],"0")</f>
        <v>250</v>
      </c>
      <c r="X1040" s="11">
        <f>IFERROR((Table1[[#This Row],[كمية الأنتاج بالقطعة]]*Table1[[#This Row],[الزمن المعيارى لانتاج القطعة الواحدة بالدقيقة]])/W1040,0%)</f>
        <v>0</v>
      </c>
      <c r="Y1040" s="12"/>
      <c r="Z1040" s="4"/>
      <c r="AA1040" s="13">
        <f>IFERROR(Table1[[#This Row],[كمية الأنتاج بالقطعة]]/(Table1[[#This Row],[كمية الأنتاج بالقطعة]]+Z1040+Y1040),"")</f>
        <v>1</v>
      </c>
      <c r="AB1040" s="4"/>
      <c r="AC1040" s="51"/>
    </row>
    <row r="1041" spans="1:29" ht="15.75" hidden="1" customHeight="1">
      <c r="A1041" s="50">
        <v>43548</v>
      </c>
      <c r="B1041" s="3">
        <v>5360</v>
      </c>
      <c r="C1041" s="4" t="str">
        <f>IFERROR(VLOOKUP(B1041,المنتجات!$A:$B,2,0),"")</f>
        <v/>
      </c>
      <c r="D1041" s="4" t="str">
        <f>IFERROR(VLOOKUP(B1041,المنتجات!$A:$C,3,0),"")</f>
        <v/>
      </c>
      <c r="E1041" s="5">
        <v>51</v>
      </c>
      <c r="F1041" s="4">
        <f>IFERROR(VLOOKUP(Table1[[#This Row],[كود العامل]],العاملين!A:C,2,0),"")</f>
        <v>0</v>
      </c>
      <c r="G1041" s="16">
        <f>IFERROR(VLOOKUP(Table1[[#This Row],[كود العامل]],العاملين!$A$1:$C$100,3,FALSE),"")</f>
        <v>0</v>
      </c>
      <c r="H1041" s="5">
        <v>84</v>
      </c>
      <c r="I1041" s="6" t="str">
        <f>IFERROR(VLOOKUP(Table1[[#This Row],[كود الصنف]],المنتجات!$D:$E,2,0),"")</f>
        <v/>
      </c>
      <c r="J1041" s="6" t="str">
        <f>IFERROR(VLOOKUP(H1041,المنتجات!$D:$G,4,0),"")</f>
        <v/>
      </c>
      <c r="K1041" s="7">
        <v>16000</v>
      </c>
      <c r="L1041" s="7"/>
      <c r="M1041" s="8" t="e">
        <f>IF(VLOOKUP(Table1[[#This Row],[كود الصنف]],المنتجات!$D:$K,8,0)=0,"",(VLOOKUP(Table1[[#This Row],[كود الصنف]],المنتجات!$D:$K,8,0)))</f>
        <v>#N/A</v>
      </c>
      <c r="N1041" s="7">
        <f>IFERROR((Table1[[#This Row],[كمية الخامات بالكيلو]]/Table1[[#This Row],[وزن القطعة]])-Table1[[#This Row],[كمية الأنتاج بالقطعة]],0)</f>
        <v>0</v>
      </c>
      <c r="O1041" s="9" t="s">
        <v>51</v>
      </c>
      <c r="P1041" s="3">
        <v>300</v>
      </c>
      <c r="Q1041" s="5">
        <v>30</v>
      </c>
      <c r="R1041" s="10">
        <v>30</v>
      </c>
      <c r="S1041" s="10">
        <v>10</v>
      </c>
      <c r="T1041" s="10">
        <v>15</v>
      </c>
      <c r="U1041" s="10"/>
      <c r="V1041" s="10">
        <f t="shared" si="16"/>
        <v>85</v>
      </c>
      <c r="W1041" s="10">
        <f>IFERROR(Table1[[#This Row],[اجمالى وقت التشغيل بالدقايق]]-Table1[[#This Row],[اجمالى وقت التوقف بالدقيقة]],"0")</f>
        <v>215</v>
      </c>
      <c r="X1041" s="11">
        <f>IFERROR((Table1[[#This Row],[كمية الأنتاج بالقطعة]]*Table1[[#This Row],[الزمن المعيارى لانتاج القطعة الواحدة بالدقيقة]])/W1041,0%)</f>
        <v>0</v>
      </c>
      <c r="Y1041" s="12"/>
      <c r="Z1041" s="4"/>
      <c r="AA1041" s="13">
        <f>IFERROR(Table1[[#This Row],[كمية الأنتاج بالقطعة]]/(Table1[[#This Row],[كمية الأنتاج بالقطعة]]+Z1041+Y1041),"")</f>
        <v>1</v>
      </c>
      <c r="AB1041" s="4"/>
      <c r="AC1041" s="51"/>
    </row>
    <row r="1042" spans="1:29" ht="15.75" hidden="1" customHeight="1">
      <c r="A1042" s="50">
        <v>43548</v>
      </c>
      <c r="B1042" s="3">
        <v>5360</v>
      </c>
      <c r="C1042" s="4" t="str">
        <f>IFERROR(VLOOKUP(B1042,المنتجات!$A:$B,2,0),"")</f>
        <v/>
      </c>
      <c r="D1042" s="4" t="str">
        <f>IFERROR(VLOOKUP(B1042,المنتجات!$A:$C,3,0),"")</f>
        <v/>
      </c>
      <c r="E1042" s="5">
        <v>51</v>
      </c>
      <c r="F1042" s="4">
        <f>IFERROR(VLOOKUP(Table1[[#This Row],[كود العامل]],العاملين!A:C,2,0),"")</f>
        <v>0</v>
      </c>
      <c r="G1042" s="16">
        <f>IFERROR(VLOOKUP(Table1[[#This Row],[كود العامل]],العاملين!$A$1:$C$100,3,FALSE),"")</f>
        <v>0</v>
      </c>
      <c r="H1042" s="5">
        <v>116</v>
      </c>
      <c r="I1042" s="6" t="str">
        <f>IFERROR(VLOOKUP(Table1[[#This Row],[كود الصنف]],المنتجات!$D:$E,2,0),"")</f>
        <v/>
      </c>
      <c r="J1042" s="6" t="str">
        <f>IFERROR(VLOOKUP(H1042,المنتجات!$D:$G,4,0),"")</f>
        <v/>
      </c>
      <c r="K1042" s="7">
        <v>2000</v>
      </c>
      <c r="L1042" s="7"/>
      <c r="M1042" s="8" t="e">
        <f>IF(VLOOKUP(Table1[[#This Row],[كود الصنف]],المنتجات!$D:$K,8,0)=0,"",(VLOOKUP(Table1[[#This Row],[كود الصنف]],المنتجات!$D:$K,8,0)))</f>
        <v>#N/A</v>
      </c>
      <c r="N1042" s="7">
        <f>IFERROR((Table1[[#This Row],[كمية الخامات بالكيلو]]/Table1[[#This Row],[وزن القطعة]])-Table1[[#This Row],[كمية الأنتاج بالقطعة]],0)</f>
        <v>0</v>
      </c>
      <c r="O1042" s="9" t="s">
        <v>51</v>
      </c>
      <c r="P1042" s="3">
        <v>300</v>
      </c>
      <c r="Q1042" s="5">
        <v>30</v>
      </c>
      <c r="R1042" s="10"/>
      <c r="S1042" s="10"/>
      <c r="T1042" s="10"/>
      <c r="U1042" s="10"/>
      <c r="V1042" s="10">
        <f t="shared" si="16"/>
        <v>30</v>
      </c>
      <c r="W1042" s="10">
        <f>IFERROR(Table1[[#This Row],[اجمالى وقت التشغيل بالدقايق]]-Table1[[#This Row],[اجمالى وقت التوقف بالدقيقة]],"0")</f>
        <v>270</v>
      </c>
      <c r="X1042" s="11">
        <f>IFERROR((Table1[[#This Row],[كمية الأنتاج بالقطعة]]*Table1[[#This Row],[الزمن المعيارى لانتاج القطعة الواحدة بالدقيقة]])/W1042,0%)</f>
        <v>0</v>
      </c>
      <c r="Y1042" s="12"/>
      <c r="Z1042" s="4"/>
      <c r="AA1042" s="13">
        <f>IFERROR(Table1[[#This Row],[كمية الأنتاج بالقطعة]]/(Table1[[#This Row],[كمية الأنتاج بالقطعة]]+Z1042+Y1042),"")</f>
        <v>1</v>
      </c>
      <c r="AB1042" s="4"/>
      <c r="AC1042" s="51"/>
    </row>
    <row r="1043" spans="1:29" ht="15.75" hidden="1" customHeight="1">
      <c r="A1043" s="50">
        <v>43548</v>
      </c>
      <c r="B1043" s="3">
        <v>5360</v>
      </c>
      <c r="C1043" s="4" t="str">
        <f>IFERROR(VLOOKUP(B1043,المنتجات!$A:$B,2,0),"")</f>
        <v/>
      </c>
      <c r="D1043" s="4" t="str">
        <f>IFERROR(VLOOKUP(B1043,المنتجات!$A:$C,3,0),"")</f>
        <v/>
      </c>
      <c r="E1043" s="5">
        <v>7</v>
      </c>
      <c r="F1043" s="4">
        <f>IFERROR(VLOOKUP(Table1[[#This Row],[كود العامل]],العاملين!A:C,2,0),"")</f>
        <v>0</v>
      </c>
      <c r="G1043" s="16">
        <f>IFERROR(VLOOKUP(Table1[[#This Row],[كود العامل]],العاملين!$A$1:$C$100,3,FALSE),"")</f>
        <v>0</v>
      </c>
      <c r="H1043" s="5">
        <v>84</v>
      </c>
      <c r="I1043" s="6" t="str">
        <f>IFERROR(VLOOKUP(Table1[[#This Row],[كود الصنف]],المنتجات!$D:$E,2,0),"")</f>
        <v/>
      </c>
      <c r="J1043" s="6" t="str">
        <f>IFERROR(VLOOKUP(H1043,المنتجات!$D:$G,4,0),"")</f>
        <v/>
      </c>
      <c r="K1043" s="7">
        <v>16000</v>
      </c>
      <c r="L1043" s="7"/>
      <c r="M1043" s="8" t="e">
        <f>IF(VLOOKUP(Table1[[#This Row],[كود الصنف]],المنتجات!$D:$K,8,0)=0,"",(VLOOKUP(Table1[[#This Row],[كود الصنف]],المنتجات!$D:$K,8,0)))</f>
        <v>#N/A</v>
      </c>
      <c r="N1043" s="7">
        <f>IFERROR((Table1[[#This Row],[كمية الخامات بالكيلو]]/Table1[[#This Row],[وزن القطعة]])-Table1[[#This Row],[كمية الأنتاج بالقطعة]],0)</f>
        <v>0</v>
      </c>
      <c r="O1043" s="9" t="s">
        <v>51</v>
      </c>
      <c r="P1043" s="3">
        <v>300</v>
      </c>
      <c r="Q1043" s="5">
        <v>30</v>
      </c>
      <c r="R1043" s="10">
        <v>30</v>
      </c>
      <c r="S1043" s="10"/>
      <c r="T1043" s="10"/>
      <c r="U1043" s="10"/>
      <c r="V1043" s="10">
        <f t="shared" si="16"/>
        <v>60</v>
      </c>
      <c r="W1043" s="10">
        <f>IFERROR(Table1[[#This Row],[اجمالى وقت التشغيل بالدقايق]]-Table1[[#This Row],[اجمالى وقت التوقف بالدقيقة]],"0")</f>
        <v>240</v>
      </c>
      <c r="X1043" s="11">
        <f>IFERROR((Table1[[#This Row],[كمية الأنتاج بالقطعة]]*Table1[[#This Row],[الزمن المعيارى لانتاج القطعة الواحدة بالدقيقة]])/W1043,0%)</f>
        <v>0</v>
      </c>
      <c r="Y1043" s="12"/>
      <c r="Z1043" s="4"/>
      <c r="AA1043" s="13">
        <f>IFERROR(Table1[[#This Row],[كمية الأنتاج بالقطعة]]/(Table1[[#This Row],[كمية الأنتاج بالقطعة]]+Z1043+Y1043),"")</f>
        <v>1</v>
      </c>
      <c r="AB1043" s="4"/>
      <c r="AC1043" s="51"/>
    </row>
    <row r="1044" spans="1:29" ht="15.75" hidden="1" customHeight="1">
      <c r="A1044" s="50">
        <v>43548</v>
      </c>
      <c r="B1044" s="3">
        <v>5360</v>
      </c>
      <c r="C1044" s="4" t="str">
        <f>IFERROR(VLOOKUP(B1044,المنتجات!$A:$B,2,0),"")</f>
        <v/>
      </c>
      <c r="D1044" s="4" t="str">
        <f>IFERROR(VLOOKUP(B1044,المنتجات!$A:$C,3,0),"")</f>
        <v/>
      </c>
      <c r="E1044" s="5">
        <v>7</v>
      </c>
      <c r="F1044" s="4">
        <f>IFERROR(VLOOKUP(Table1[[#This Row],[كود العامل]],العاملين!A:C,2,0),"")</f>
        <v>0</v>
      </c>
      <c r="G1044" s="16">
        <f>IFERROR(VLOOKUP(Table1[[#This Row],[كود العامل]],العاملين!$A$1:$C$100,3,FALSE),"")</f>
        <v>0</v>
      </c>
      <c r="H1044" s="5">
        <v>116</v>
      </c>
      <c r="I1044" s="6" t="str">
        <f>IFERROR(VLOOKUP(Table1[[#This Row],[كود الصنف]],المنتجات!$D:$E,2,0),"")</f>
        <v/>
      </c>
      <c r="J1044" s="6" t="str">
        <f>IFERROR(VLOOKUP(H1044,المنتجات!$D:$G,4,0),"")</f>
        <v/>
      </c>
      <c r="K1044" s="7">
        <v>2000</v>
      </c>
      <c r="L1044" s="7"/>
      <c r="M1044" s="8" t="e">
        <f>IF(VLOOKUP(Table1[[#This Row],[كود الصنف]],المنتجات!$D:$K,8,0)=0,"",(VLOOKUP(Table1[[#This Row],[كود الصنف]],المنتجات!$D:$K,8,0)))</f>
        <v>#N/A</v>
      </c>
      <c r="N1044" s="7">
        <f>IFERROR((Table1[[#This Row],[كمية الخامات بالكيلو]]/Table1[[#This Row],[وزن القطعة]])-Table1[[#This Row],[كمية الأنتاج بالقطعة]],0)</f>
        <v>0</v>
      </c>
      <c r="O1044" s="9" t="s">
        <v>51</v>
      </c>
      <c r="P1044" s="3">
        <v>300</v>
      </c>
      <c r="Q1044" s="5">
        <v>30</v>
      </c>
      <c r="R1044" s="10"/>
      <c r="S1044" s="10"/>
      <c r="T1044" s="10"/>
      <c r="U1044" s="10"/>
      <c r="V1044" s="10">
        <f t="shared" si="16"/>
        <v>30</v>
      </c>
      <c r="W1044" s="10">
        <f>IFERROR(Table1[[#This Row],[اجمالى وقت التشغيل بالدقايق]]-Table1[[#This Row],[اجمالى وقت التوقف بالدقيقة]],"0")</f>
        <v>270</v>
      </c>
      <c r="X1044" s="11">
        <f>IFERROR((Table1[[#This Row],[كمية الأنتاج بالقطعة]]*Table1[[#This Row],[الزمن المعيارى لانتاج القطعة الواحدة بالدقيقة]])/W1044,0%)</f>
        <v>0</v>
      </c>
      <c r="Y1044" s="12"/>
      <c r="Z1044" s="4"/>
      <c r="AA1044" s="13">
        <f>IFERROR(Table1[[#This Row],[كمية الأنتاج بالقطعة]]/(Table1[[#This Row],[كمية الأنتاج بالقطعة]]+Z1044+Y1044),"")</f>
        <v>1</v>
      </c>
      <c r="AB1044" s="4"/>
      <c r="AC1044" s="51"/>
    </row>
    <row r="1045" spans="1:29" ht="15.75" hidden="1" customHeight="1">
      <c r="A1045" s="50">
        <v>43548</v>
      </c>
      <c r="B1045" s="3">
        <v>5361</v>
      </c>
      <c r="C1045" s="4" t="str">
        <f>IFERROR(VLOOKUP(B1045,المنتجات!$A:$B,2,0),"")</f>
        <v/>
      </c>
      <c r="D1045" s="4" t="str">
        <f>IFERROR(VLOOKUP(B1045,المنتجات!$A:$C,3,0),"")</f>
        <v/>
      </c>
      <c r="E1045" s="5">
        <v>48</v>
      </c>
      <c r="F1045" s="4">
        <f>IFERROR(VLOOKUP(E1045,العاملين!$A$1:$C$80,2,0),"")</f>
        <v>0</v>
      </c>
      <c r="G1045" s="4">
        <f>IFERROR(VLOOKUP(Table1[[#This Row],[كود العامل]],العاملين!$A:$C,3,FALSE),"")</f>
        <v>0</v>
      </c>
      <c r="H1045" s="5">
        <v>128</v>
      </c>
      <c r="I1045" s="6" t="str">
        <f>IFERROR(VLOOKUP(Table1[[#This Row],[كود الصنف]],المنتجات!$D:$E,2,0),"")</f>
        <v/>
      </c>
      <c r="J1045" s="6" t="str">
        <f>IFERROR(VLOOKUP(H1045,المنتجات!$D:$G,4,0),"")</f>
        <v/>
      </c>
      <c r="K1045" s="7">
        <v>6250</v>
      </c>
      <c r="L1045" s="7"/>
      <c r="M1045" s="8" t="e">
        <f>IF(VLOOKUP(Table1[[#This Row],[كود الصنف]],المنتجات!$D:$K,8,0)=0,"",(VLOOKUP(Table1[[#This Row],[كود الصنف]],المنتجات!$D:$K,8,0)))</f>
        <v>#N/A</v>
      </c>
      <c r="N1045" s="7">
        <f>IFERROR((Table1[[#This Row],[كمية الخامات بالكيلو]]/Table1[[#This Row],[وزن القطعة]])-Table1[[#This Row],[كمية الأنتاج بالقطعة]],0)</f>
        <v>0</v>
      </c>
      <c r="O1045" s="9" t="s">
        <v>51</v>
      </c>
      <c r="P1045" s="3">
        <f>IFERROR(VLOOKUP(Table1[[#This Row],[كود العامل]],العاملين!$A:$D,4,0),"")</f>
        <v>0</v>
      </c>
      <c r="Q1045" s="5">
        <f>IF(Table1[[#This Row],[كود العامل]]&gt;0,60,"")</f>
        <v>60</v>
      </c>
      <c r="R1045" s="10"/>
      <c r="S1045" s="10"/>
      <c r="T1045" s="10"/>
      <c r="U1045" s="10"/>
      <c r="V1045" s="10">
        <f t="shared" si="16"/>
        <v>60</v>
      </c>
      <c r="W1045" s="10">
        <f>IFERROR(Table1[[#This Row],[اجمالى وقت التشغيل بالدقايق]]-Table1[[#This Row],[اجمالى وقت التوقف بالدقيقة]],"0")</f>
        <v>-60</v>
      </c>
      <c r="X1045" s="11">
        <f>IFERROR((Table1[[#This Row],[كمية الأنتاج بالقطعة]]*Table1[[#This Row],[الزمن المعيارى لانتاج القطعة الواحدة بالدقيقة]])/W1045,0%)</f>
        <v>0</v>
      </c>
      <c r="Y1045" s="12"/>
      <c r="Z1045" s="4"/>
      <c r="AA1045" s="13">
        <f>IFERROR(Table1[[#This Row],[كمية الأنتاج بالقطعة]]/(Table1[[#This Row],[كمية الأنتاج بالقطعة]]+Z1045+Y1045),"")</f>
        <v>1</v>
      </c>
      <c r="AB1045" s="4"/>
      <c r="AC1045" s="51"/>
    </row>
    <row r="1046" spans="1:29" ht="15.75" hidden="1" customHeight="1">
      <c r="A1046" s="50">
        <v>43548</v>
      </c>
      <c r="B1046" s="3">
        <v>5361</v>
      </c>
      <c r="C1046" s="4" t="str">
        <f>IFERROR(VLOOKUP(B1046,المنتجات!$A:$B,2,0),"")</f>
        <v/>
      </c>
      <c r="D1046" s="4" t="str">
        <f>IFERROR(VLOOKUP(B1046,المنتجات!$A:$C,3,0),"")</f>
        <v/>
      </c>
      <c r="E1046" s="5">
        <v>2</v>
      </c>
      <c r="F1046" s="4">
        <f>IFERROR(VLOOKUP(E1046,العاملين!$A$1:$C$80,2,0),"")</f>
        <v>0</v>
      </c>
      <c r="G1046" s="4">
        <f>IFERROR(VLOOKUP(Table1[[#This Row],[كود العامل]],العاملين!$A:$C,3,FALSE),"")</f>
        <v>0</v>
      </c>
      <c r="H1046" s="5">
        <v>128</v>
      </c>
      <c r="I1046" s="6" t="str">
        <f>IFERROR(VLOOKUP(Table1[[#This Row],[كود الصنف]],المنتجات!$D:$E,2,0),"")</f>
        <v/>
      </c>
      <c r="J1046" s="6" t="str">
        <f>IFERROR(VLOOKUP(H1046,المنتجات!$D:$G,4,0),"")</f>
        <v/>
      </c>
      <c r="K1046" s="7">
        <v>6250</v>
      </c>
      <c r="L1046" s="7"/>
      <c r="M1046" s="8" t="e">
        <f>IF(VLOOKUP(Table1[[#This Row],[كود الصنف]],المنتجات!$D:$K,8,0)=0,"",(VLOOKUP(Table1[[#This Row],[كود الصنف]],المنتجات!$D:$K,8,0)))</f>
        <v>#N/A</v>
      </c>
      <c r="N1046" s="7">
        <f>IFERROR((Table1[[#This Row],[كمية الخامات بالكيلو]]/Table1[[#This Row],[وزن القطعة]])-Table1[[#This Row],[كمية الأنتاج بالقطعة]],0)</f>
        <v>0</v>
      </c>
      <c r="O1046" s="9" t="s">
        <v>51</v>
      </c>
      <c r="P1046" s="3">
        <f>IFERROR(VLOOKUP(Table1[[#This Row],[كود العامل]],العاملين!$A:$D,4,0),"")</f>
        <v>0</v>
      </c>
      <c r="Q1046" s="5">
        <f>IF(Table1[[#This Row],[كود العامل]]&gt;0,60,"")</f>
        <v>60</v>
      </c>
      <c r="R1046" s="10"/>
      <c r="S1046" s="10"/>
      <c r="T1046" s="10"/>
      <c r="U1046" s="10"/>
      <c r="V1046" s="10">
        <f t="shared" si="16"/>
        <v>60</v>
      </c>
      <c r="W1046" s="10">
        <f>IFERROR(Table1[[#This Row],[اجمالى وقت التشغيل بالدقايق]]-Table1[[#This Row],[اجمالى وقت التوقف بالدقيقة]],"0")</f>
        <v>-60</v>
      </c>
      <c r="X1046" s="11">
        <f>IFERROR((Table1[[#This Row],[كمية الأنتاج بالقطعة]]*Table1[[#This Row],[الزمن المعيارى لانتاج القطعة الواحدة بالدقيقة]])/W1046,0%)</f>
        <v>0</v>
      </c>
      <c r="Y1046" s="12"/>
      <c r="Z1046" s="4"/>
      <c r="AA1046" s="13">
        <f>IFERROR(Table1[[#This Row],[كمية الأنتاج بالقطعة]]/(Table1[[#This Row],[كمية الأنتاج بالقطعة]]+Z1046+Y1046),"")</f>
        <v>1</v>
      </c>
      <c r="AB1046" s="4"/>
      <c r="AC1046" s="51"/>
    </row>
    <row r="1047" spans="1:29" ht="15.75" hidden="1" customHeight="1">
      <c r="A1047" s="50">
        <v>43548</v>
      </c>
      <c r="B1047" s="3">
        <v>5361</v>
      </c>
      <c r="C1047" s="4" t="str">
        <f>IFERROR(VLOOKUP(B1047,المنتجات!$A:$B,2,0),"")</f>
        <v/>
      </c>
      <c r="D1047" s="4" t="str">
        <f>IFERROR(VLOOKUP(B1047,المنتجات!$A:$C,3,0),"")</f>
        <v/>
      </c>
      <c r="E1047" s="5">
        <v>3</v>
      </c>
      <c r="F1047" s="4">
        <f>IFERROR(VLOOKUP(E1047,العاملين!$A$1:$C$80,2,0),"")</f>
        <v>0</v>
      </c>
      <c r="G1047" s="4">
        <f>IFERROR(VLOOKUP(Table1[[#This Row],[كود العامل]],العاملين!$A:$C,3,FALSE),"")</f>
        <v>0</v>
      </c>
      <c r="H1047" s="5">
        <v>128</v>
      </c>
      <c r="I1047" s="6" t="str">
        <f>IFERROR(VLOOKUP(Table1[[#This Row],[كود الصنف]],المنتجات!$D:$E,2,0),"")</f>
        <v/>
      </c>
      <c r="J1047" s="6" t="str">
        <f>IFERROR(VLOOKUP(H1047,المنتجات!$D:$G,4,0),"")</f>
        <v/>
      </c>
      <c r="K1047" s="7">
        <v>6250</v>
      </c>
      <c r="L1047" s="7"/>
      <c r="M1047" s="8" t="e">
        <f>IF(VLOOKUP(Table1[[#This Row],[كود الصنف]],المنتجات!$D:$K,8,0)=0,"",(VLOOKUP(Table1[[#This Row],[كود الصنف]],المنتجات!$D:$K,8,0)))</f>
        <v>#N/A</v>
      </c>
      <c r="N1047" s="7">
        <f>IFERROR((Table1[[#This Row],[كمية الخامات بالكيلو]]/Table1[[#This Row],[وزن القطعة]])-Table1[[#This Row],[كمية الأنتاج بالقطعة]],0)</f>
        <v>0</v>
      </c>
      <c r="O1047" s="9" t="s">
        <v>51</v>
      </c>
      <c r="P1047" s="26">
        <f>IFERROR(VLOOKUP(Table1[[#This Row],[كود العامل]],العاملين!$A$1:$D$100,4,0),"")</f>
        <v>0</v>
      </c>
      <c r="Q1047" s="5">
        <f>IF(Table1[[#This Row],[كود العامل]]&gt;0,60,"")</f>
        <v>60</v>
      </c>
      <c r="R1047" s="10"/>
      <c r="S1047" s="10"/>
      <c r="T1047" s="10"/>
      <c r="U1047" s="10"/>
      <c r="V1047" s="10">
        <f t="shared" si="16"/>
        <v>60</v>
      </c>
      <c r="W1047" s="10">
        <f>IFERROR(Table1[[#This Row],[اجمالى وقت التشغيل بالدقايق]]-Table1[[#This Row],[اجمالى وقت التوقف بالدقيقة]],"0")</f>
        <v>-60</v>
      </c>
      <c r="X1047" s="11">
        <f>IFERROR((Table1[[#This Row],[كمية الأنتاج بالقطعة]]*Table1[[#This Row],[الزمن المعيارى لانتاج القطعة الواحدة بالدقيقة]])/W1047,0%)</f>
        <v>0</v>
      </c>
      <c r="Y1047" s="12"/>
      <c r="Z1047" s="4"/>
      <c r="AA1047" s="13">
        <f>IFERROR(Table1[[#This Row],[كمية الأنتاج بالقطعة]]/(Table1[[#This Row],[كمية الأنتاج بالقطعة]]+Z1047+Y1047),"")</f>
        <v>1</v>
      </c>
      <c r="AB1047" s="4"/>
      <c r="AC1047" s="51"/>
    </row>
    <row r="1048" spans="1:29" ht="15.75" hidden="1" customHeight="1">
      <c r="A1048" s="50">
        <v>43548</v>
      </c>
      <c r="B1048" s="3"/>
      <c r="C1048" s="4" t="str">
        <f>IFERROR(VLOOKUP(B1048,المنتجات!$A:$B,2,0),"")</f>
        <v/>
      </c>
      <c r="D1048" s="4" t="str">
        <f>IFERROR(VLOOKUP(B1048,المنتجات!$A:$C,3,0),"")</f>
        <v/>
      </c>
      <c r="E1048" s="5">
        <v>42</v>
      </c>
      <c r="F1048" s="4">
        <f>IFERROR(VLOOKUP(Table1[[#This Row],[كود العامل]],العاملين!A:C,2,0),"")</f>
        <v>0</v>
      </c>
      <c r="G1048" s="16">
        <f>IFERROR(VLOOKUP(Table1[[#This Row],[كود العامل]],العاملين!$A$1:$C$100,3,FALSE),"")</f>
        <v>0</v>
      </c>
      <c r="H1048" s="5"/>
      <c r="I1048" s="6" t="s">
        <v>128</v>
      </c>
      <c r="J1048" s="6" t="str">
        <f>IFERROR(VLOOKUP(H1048,المنتجات!$D:$G,4,0),"")</f>
        <v/>
      </c>
      <c r="K1048" s="7"/>
      <c r="L1048" s="7"/>
      <c r="M1048" s="8" t="e">
        <f>IF(VLOOKUP(Table1[[#This Row],[كود الصنف]],المنتجات!$D:$K,8,0)=0,"",(VLOOKUP(Table1[[#This Row],[كود الصنف]],المنتجات!$D:$K,8,0)))</f>
        <v>#N/A</v>
      </c>
      <c r="N1048" s="7">
        <f>IFERROR((Table1[[#This Row],[كمية الخامات بالكيلو]]/Table1[[#This Row],[وزن القطعة]])-Table1[[#This Row],[كمية الأنتاج بالقطعة]],0)</f>
        <v>0</v>
      </c>
      <c r="O1048" s="9" t="s">
        <v>51</v>
      </c>
      <c r="P1048" s="26">
        <f>IFERROR(VLOOKUP(Table1[[#This Row],[كود العامل]],العاملين!$A$1:$D$100,4,0),"")</f>
        <v>0</v>
      </c>
      <c r="Q1048" s="5">
        <f>IF(Table1[[#This Row],[كود العامل]]&gt;0,60,"")</f>
        <v>60</v>
      </c>
      <c r="R1048" s="10"/>
      <c r="S1048" s="10"/>
      <c r="T1048" s="10"/>
      <c r="U1048" s="10"/>
      <c r="V1048" s="10">
        <f t="shared" si="16"/>
        <v>60</v>
      </c>
      <c r="W1048" s="10">
        <f>IFERROR(Table1[[#This Row],[اجمالى وقت التشغيل بالدقايق]]-Table1[[#This Row],[اجمالى وقت التوقف بالدقيقة]],"0")</f>
        <v>-60</v>
      </c>
      <c r="X1048" s="11">
        <v>1</v>
      </c>
      <c r="Y1048" s="12"/>
      <c r="Z1048" s="4"/>
      <c r="AA1048" s="13" t="str">
        <f>IFERROR(Table1[[#This Row],[كمية الأنتاج بالقطعة]]/(Table1[[#This Row],[كمية الأنتاج بالقطعة]]+Z1048+Y1048),"")</f>
        <v/>
      </c>
      <c r="AB1048" s="4" t="s">
        <v>129</v>
      </c>
      <c r="AC1048" s="51"/>
    </row>
    <row r="1049" spans="1:29" ht="15.75" hidden="1" customHeight="1">
      <c r="A1049" s="50">
        <v>43549</v>
      </c>
      <c r="B1049" s="3">
        <v>5203</v>
      </c>
      <c r="C1049" s="4" t="str">
        <f>IFERROR(VLOOKUP(B1049,المنتجات!$A:$B,2,0),"")</f>
        <v/>
      </c>
      <c r="D1049" s="4" t="str">
        <f>IFERROR(VLOOKUP(B1049,المنتجات!$A:$C,3,0),"")</f>
        <v/>
      </c>
      <c r="E1049" s="5">
        <v>10</v>
      </c>
      <c r="F1049" s="4">
        <f>IFERROR(VLOOKUP(E1049,العاملين!$A$1:$C$80,2,0),"")</f>
        <v>0</v>
      </c>
      <c r="G1049" s="4">
        <f>IFERROR(VLOOKUP(Table1[[#This Row],[كود العامل]],العاملين!$A:$C,3,FALSE),"")</f>
        <v>0</v>
      </c>
      <c r="H1049" s="5">
        <v>10</v>
      </c>
      <c r="I1049" s="6" t="str">
        <f>IFERROR(VLOOKUP(Table1[[#This Row],[كود الصنف]],المنتجات!$D:$E,2,0),"")</f>
        <v/>
      </c>
      <c r="J1049" s="6" t="str">
        <f>IFERROR(VLOOKUP(H1049,المنتجات!$D:$G,4,0),"")</f>
        <v/>
      </c>
      <c r="K1049" s="7">
        <v>176</v>
      </c>
      <c r="L1049" s="7"/>
      <c r="M1049" s="8" t="e">
        <f>IF(VLOOKUP(Table1[[#This Row],[كود الصنف]],المنتجات!$D:$K,8,0)=0,"",(VLOOKUP(Table1[[#This Row],[كود الصنف]],المنتجات!$D:$K,8,0)))</f>
        <v>#N/A</v>
      </c>
      <c r="N1049" s="7">
        <f>IFERROR((Table1[[#This Row],[كمية الخامات بالكيلو]]/Table1[[#This Row],[وزن القطعة]])-Table1[[#This Row],[كمية الأنتاج بالقطعة]],0)</f>
        <v>0</v>
      </c>
      <c r="O1049" s="9" t="s">
        <v>51</v>
      </c>
      <c r="P1049" s="3">
        <v>360</v>
      </c>
      <c r="Q1049" s="5">
        <v>30</v>
      </c>
      <c r="R1049" s="10"/>
      <c r="S1049" s="10">
        <v>10</v>
      </c>
      <c r="T1049" s="10"/>
      <c r="U1049" s="10"/>
      <c r="V1049" s="10">
        <f t="shared" si="16"/>
        <v>40</v>
      </c>
      <c r="W1049" s="10">
        <f>IFERROR(Table1[[#This Row],[اجمالى وقت التشغيل بالدقايق]]-Table1[[#This Row],[اجمالى وقت التوقف بالدقيقة]],"0")</f>
        <v>320</v>
      </c>
      <c r="X1049" s="11">
        <f>IFERROR((Table1[[#This Row],[كمية الأنتاج بالقطعة]]*Table1[[#This Row],[الزمن المعيارى لانتاج القطعة الواحدة بالدقيقة]])/W1049,0%)</f>
        <v>0</v>
      </c>
      <c r="Y1049" s="12"/>
      <c r="Z1049" s="4"/>
      <c r="AA1049" s="13">
        <f>IFERROR(Table1[[#This Row],[كمية الأنتاج بالقطعة]]/(Table1[[#This Row],[كمية الأنتاج بالقطعة]]+Z1049+Y1049),"")</f>
        <v>1</v>
      </c>
      <c r="AB1049" s="4"/>
      <c r="AC1049" s="51"/>
    </row>
    <row r="1050" spans="1:29" ht="15.75" hidden="1" customHeight="1">
      <c r="A1050" s="50">
        <v>43549</v>
      </c>
      <c r="B1050" s="3">
        <v>5203</v>
      </c>
      <c r="C1050" s="4" t="str">
        <f>IFERROR(VLOOKUP(B1050,المنتجات!$A:$B,2,0),"")</f>
        <v/>
      </c>
      <c r="D1050" s="4" t="str">
        <f>IFERROR(VLOOKUP(B1050,المنتجات!$A:$C,3,0),"")</f>
        <v/>
      </c>
      <c r="E1050" s="5">
        <v>14</v>
      </c>
      <c r="F1050" s="4">
        <f>IFERROR(VLOOKUP(E1050,العاملين!$A$1:$C$80,2,0),"")</f>
        <v>0</v>
      </c>
      <c r="G1050" s="4">
        <f>IFERROR(VLOOKUP(Table1[[#This Row],[كود العامل]],العاملين!$A:$C,3,FALSE),"")</f>
        <v>0</v>
      </c>
      <c r="H1050" s="5">
        <v>10</v>
      </c>
      <c r="I1050" s="6" t="str">
        <f>IFERROR(VLOOKUP(Table1[[#This Row],[كود الصنف]],المنتجات!$D:$E,2,0),"")</f>
        <v/>
      </c>
      <c r="J1050" s="6" t="str">
        <f>IFERROR(VLOOKUP(H1050,المنتجات!$D:$G,4,0),"")</f>
        <v/>
      </c>
      <c r="K1050" s="7">
        <v>176</v>
      </c>
      <c r="L1050" s="7"/>
      <c r="M1050" s="8" t="e">
        <f>IF(VLOOKUP(Table1[[#This Row],[كود الصنف]],المنتجات!$D:$K,8,0)=0,"",(VLOOKUP(Table1[[#This Row],[كود الصنف]],المنتجات!$D:$K,8,0)))</f>
        <v>#N/A</v>
      </c>
      <c r="N1050" s="7">
        <f>IFERROR((Table1[[#This Row],[كمية الخامات بالكيلو]]/Table1[[#This Row],[وزن القطعة]])-Table1[[#This Row],[كمية الأنتاج بالقطعة]],0)</f>
        <v>0</v>
      </c>
      <c r="O1050" s="9" t="s">
        <v>51</v>
      </c>
      <c r="P1050" s="3">
        <v>360</v>
      </c>
      <c r="Q1050" s="5">
        <v>30</v>
      </c>
      <c r="R1050" s="10"/>
      <c r="S1050" s="10">
        <v>10</v>
      </c>
      <c r="T1050" s="10"/>
      <c r="U1050" s="10"/>
      <c r="V1050" s="10">
        <f t="shared" si="16"/>
        <v>40</v>
      </c>
      <c r="W1050" s="10">
        <f>IFERROR(Table1[[#This Row],[اجمالى وقت التشغيل بالدقايق]]-Table1[[#This Row],[اجمالى وقت التوقف بالدقيقة]],"0")</f>
        <v>320</v>
      </c>
      <c r="X1050" s="11">
        <f>IFERROR((Table1[[#This Row],[كمية الأنتاج بالقطعة]]*Table1[[#This Row],[الزمن المعيارى لانتاج القطعة الواحدة بالدقيقة]])/W1050,0%)</f>
        <v>0</v>
      </c>
      <c r="Y1050" s="12"/>
      <c r="Z1050" s="4"/>
      <c r="AA1050" s="13">
        <f>IFERROR(Table1[[#This Row],[كمية الأنتاج بالقطعة]]/(Table1[[#This Row],[كمية الأنتاج بالقطعة]]+Z1050+Y1050),"")</f>
        <v>1</v>
      </c>
      <c r="AB1050" s="4"/>
      <c r="AC1050" s="51"/>
    </row>
    <row r="1051" spans="1:29" ht="15.75" hidden="1" customHeight="1">
      <c r="A1051" s="50">
        <v>43549</v>
      </c>
      <c r="B1051" s="3">
        <v>5203</v>
      </c>
      <c r="C1051" s="4" t="str">
        <f>IFERROR(VLOOKUP(B1051,المنتجات!$A:$B,2,0),"")</f>
        <v/>
      </c>
      <c r="D1051" s="4" t="str">
        <f>IFERROR(VLOOKUP(B1051,المنتجات!$A:$C,3,0),"")</f>
        <v/>
      </c>
      <c r="E1051" s="5">
        <v>10</v>
      </c>
      <c r="F1051" s="4">
        <f>IFERROR(VLOOKUP(E1051,العاملين!$A$1:$C$80,2,0),"")</f>
        <v>0</v>
      </c>
      <c r="G1051" s="4">
        <f>IFERROR(VLOOKUP(Table1[[#This Row],[كود العامل]],العاملين!$A:$C,3,FALSE),"")</f>
        <v>0</v>
      </c>
      <c r="H1051" s="5">
        <v>8</v>
      </c>
      <c r="I1051" s="6" t="str">
        <f>IFERROR(VLOOKUP(Table1[[#This Row],[كود الصنف]],المنتجات!$D:$E,2,0),"")</f>
        <v/>
      </c>
      <c r="J1051" s="6" t="str">
        <f>IFERROR(VLOOKUP(H1051,المنتجات!$D:$G,4,0),"")</f>
        <v/>
      </c>
      <c r="K1051" s="7">
        <v>90</v>
      </c>
      <c r="L1051" s="7"/>
      <c r="M1051" s="8" t="e">
        <f>IF(VLOOKUP(Table1[[#This Row],[كود الصنف]],المنتجات!$D:$K,8,0)=0,"",(VLOOKUP(Table1[[#This Row],[كود الصنف]],المنتجات!$D:$K,8,0)))</f>
        <v>#N/A</v>
      </c>
      <c r="N1051" s="7">
        <f>IFERROR((Table1[[#This Row],[كمية الخامات بالكيلو]]/Table1[[#This Row],[وزن القطعة]])-Table1[[#This Row],[كمية الأنتاج بالقطعة]],0)</f>
        <v>0</v>
      </c>
      <c r="O1051" s="9" t="s">
        <v>51</v>
      </c>
      <c r="P1051" s="3">
        <v>360</v>
      </c>
      <c r="Q1051" s="5">
        <v>30</v>
      </c>
      <c r="R1051" s="10"/>
      <c r="S1051" s="10">
        <v>10</v>
      </c>
      <c r="T1051" s="10">
        <v>180</v>
      </c>
      <c r="U1051" s="10"/>
      <c r="V1051" s="10">
        <f t="shared" si="16"/>
        <v>220</v>
      </c>
      <c r="W1051" s="10">
        <f>IFERROR(Table1[[#This Row],[اجمالى وقت التشغيل بالدقايق]]-Table1[[#This Row],[اجمالى وقت التوقف بالدقيقة]],"0")</f>
        <v>140</v>
      </c>
      <c r="X1051" s="11">
        <f>IFERROR((Table1[[#This Row],[كمية الأنتاج بالقطعة]]*Table1[[#This Row],[الزمن المعيارى لانتاج القطعة الواحدة بالدقيقة]])/W1051,0%)</f>
        <v>0</v>
      </c>
      <c r="Y1051" s="12"/>
      <c r="Z1051" s="4"/>
      <c r="AA1051" s="13">
        <f>IFERROR(Table1[[#This Row],[كمية الأنتاج بالقطعة]]/(Table1[[#This Row],[كمية الأنتاج بالقطعة]]+Z1051+Y1051),"")</f>
        <v>1</v>
      </c>
      <c r="AB1051" s="4" t="s">
        <v>134</v>
      </c>
      <c r="AC1051" s="51"/>
    </row>
    <row r="1052" spans="1:29" ht="15.75" hidden="1" customHeight="1">
      <c r="A1052" s="50">
        <v>43549</v>
      </c>
      <c r="B1052" s="3">
        <v>5203</v>
      </c>
      <c r="C1052" s="4" t="str">
        <f>IFERROR(VLOOKUP(B1052,المنتجات!$A:$B,2,0),"")</f>
        <v/>
      </c>
      <c r="D1052" s="4" t="str">
        <f>IFERROR(VLOOKUP(B1052,المنتجات!$A:$C,3,0),"")</f>
        <v/>
      </c>
      <c r="E1052" s="5">
        <v>14</v>
      </c>
      <c r="F1052" s="4">
        <f>IFERROR(VLOOKUP(E1052,العاملين!$A$1:$C$80,2,0),"")</f>
        <v>0</v>
      </c>
      <c r="G1052" s="4">
        <f>IFERROR(VLOOKUP(Table1[[#This Row],[كود العامل]],العاملين!$A:$C,3,FALSE),"")</f>
        <v>0</v>
      </c>
      <c r="H1052" s="5">
        <v>8</v>
      </c>
      <c r="I1052" s="6" t="str">
        <f>IFERROR(VLOOKUP(Table1[[#This Row],[كود الصنف]],المنتجات!$D:$E,2,0),"")</f>
        <v/>
      </c>
      <c r="J1052" s="6" t="str">
        <f>IFERROR(VLOOKUP(H1052,المنتجات!$D:$G,4,0),"")</f>
        <v/>
      </c>
      <c r="K1052" s="7">
        <v>90</v>
      </c>
      <c r="L1052" s="7"/>
      <c r="M1052" s="8" t="e">
        <f>IF(VLOOKUP(Table1[[#This Row],[كود الصنف]],المنتجات!$D:$K,8,0)=0,"",(VLOOKUP(Table1[[#This Row],[كود الصنف]],المنتجات!$D:$K,8,0)))</f>
        <v>#N/A</v>
      </c>
      <c r="N1052" s="7">
        <f>IFERROR((Table1[[#This Row],[كمية الخامات بالكيلو]]/Table1[[#This Row],[وزن القطعة]])-Table1[[#This Row],[كمية الأنتاج بالقطعة]],0)</f>
        <v>0</v>
      </c>
      <c r="O1052" s="9" t="s">
        <v>51</v>
      </c>
      <c r="P1052" s="3">
        <v>360</v>
      </c>
      <c r="Q1052" s="5">
        <v>30</v>
      </c>
      <c r="R1052" s="10"/>
      <c r="S1052" s="10">
        <v>10</v>
      </c>
      <c r="T1052" s="10">
        <v>180</v>
      </c>
      <c r="U1052" s="10"/>
      <c r="V1052" s="10">
        <f t="shared" si="16"/>
        <v>220</v>
      </c>
      <c r="W1052" s="10">
        <f>IFERROR(Table1[[#This Row],[اجمالى وقت التشغيل بالدقايق]]-Table1[[#This Row],[اجمالى وقت التوقف بالدقيقة]],"0")</f>
        <v>140</v>
      </c>
      <c r="X1052" s="11">
        <f>IFERROR((Table1[[#This Row],[كمية الأنتاج بالقطعة]]*Table1[[#This Row],[الزمن المعيارى لانتاج القطعة الواحدة بالدقيقة]])/W1052,0%)</f>
        <v>0</v>
      </c>
      <c r="Y1052" s="12"/>
      <c r="Z1052" s="4"/>
      <c r="AA1052" s="13">
        <f>IFERROR(Table1[[#This Row],[كمية الأنتاج بالقطعة]]/(Table1[[#This Row],[كمية الأنتاج بالقطعة]]+Z1052+Y1052),"")</f>
        <v>1</v>
      </c>
      <c r="AB1052" s="4" t="s">
        <v>134</v>
      </c>
      <c r="AC1052" s="51"/>
    </row>
    <row r="1053" spans="1:29" ht="15.75" hidden="1" customHeight="1">
      <c r="A1053" s="50">
        <v>43549</v>
      </c>
      <c r="B1053" s="3">
        <v>5203</v>
      </c>
      <c r="C1053" s="4" t="str">
        <f>IFERROR(VLOOKUP(B1053,المنتجات!$A:$B,2,0),"")</f>
        <v/>
      </c>
      <c r="D1053" s="4" t="str">
        <f>IFERROR(VLOOKUP(B1053,المنتجات!$A:$C,3,0),"")</f>
        <v/>
      </c>
      <c r="E1053" s="5">
        <v>9</v>
      </c>
      <c r="F1053" s="4">
        <f>IFERROR(VLOOKUP(E1053,العاملين!$A$1:$C$80,2,0),"")</f>
        <v>0</v>
      </c>
      <c r="G1053" s="4">
        <f>IFERROR(VLOOKUP(Table1[[#This Row],[كود العامل]],العاملين!$A:$C,3,FALSE),"")</f>
        <v>0</v>
      </c>
      <c r="H1053" s="5">
        <v>8</v>
      </c>
      <c r="I1053" s="6" t="str">
        <f>IFERROR(VLOOKUP(Table1[[#This Row],[كود الصنف]],المنتجات!$D:$E,2,0),"")</f>
        <v/>
      </c>
      <c r="J1053" s="6" t="str">
        <f>IFERROR(VLOOKUP(H1053,المنتجات!$D:$G,4,0),"")</f>
        <v/>
      </c>
      <c r="K1053" s="7">
        <v>595</v>
      </c>
      <c r="L1053" s="7"/>
      <c r="M1053" s="8" t="e">
        <f>IF(VLOOKUP(Table1[[#This Row],[كود الصنف]],المنتجات!$D:$K,8,0)=0,"",(VLOOKUP(Table1[[#This Row],[كود الصنف]],المنتجات!$D:$K,8,0)))</f>
        <v>#N/A</v>
      </c>
      <c r="N1053" s="7">
        <f>IFERROR((Table1[[#This Row],[كمية الخامات بالكيلو]]/Table1[[#This Row],[وزن القطعة]])-Table1[[#This Row],[كمية الأنتاج بالقطعة]],0)</f>
        <v>0</v>
      </c>
      <c r="O1053" s="9" t="s">
        <v>1</v>
      </c>
      <c r="P1053" s="3">
        <f>IFERROR(VLOOKUP(Table1[[#This Row],[كود العامل]],العاملين!$A:$D,4,0),"")</f>
        <v>0</v>
      </c>
      <c r="Q1053" s="5">
        <f>IF(Table1[[#This Row],[كود العامل]]&gt;0,60,"")</f>
        <v>60</v>
      </c>
      <c r="R1053" s="10"/>
      <c r="S1053" s="10">
        <v>10</v>
      </c>
      <c r="T1053" s="10">
        <v>10</v>
      </c>
      <c r="U1053" s="10"/>
      <c r="V1053" s="10">
        <f t="shared" si="16"/>
        <v>80</v>
      </c>
      <c r="W1053" s="10">
        <f>IFERROR(Table1[[#This Row],[اجمالى وقت التشغيل بالدقايق]]-Table1[[#This Row],[اجمالى وقت التوقف بالدقيقة]],"0")</f>
        <v>-80</v>
      </c>
      <c r="X1053" s="11">
        <f>IFERROR((Table1[[#This Row],[كمية الأنتاج بالقطعة]]*Table1[[#This Row],[الزمن المعيارى لانتاج القطعة الواحدة بالدقيقة]])/W1053,0%)</f>
        <v>0</v>
      </c>
      <c r="Y1053" s="12"/>
      <c r="Z1053" s="4"/>
      <c r="AA1053" s="13">
        <f>IFERROR(Table1[[#This Row],[كمية الأنتاج بالقطعة]]/(Table1[[#This Row],[كمية الأنتاج بالقطعة]]+Z1053+Y1053),"")</f>
        <v>1</v>
      </c>
      <c r="AB1053" s="4"/>
      <c r="AC1053" s="51"/>
    </row>
    <row r="1054" spans="1:29" ht="15.75" hidden="1" customHeight="1">
      <c r="A1054" s="50">
        <v>43549</v>
      </c>
      <c r="B1054" s="3">
        <v>5203</v>
      </c>
      <c r="C1054" s="4" t="str">
        <f>IFERROR(VLOOKUP(B1054,المنتجات!$A:$B,2,0),"")</f>
        <v/>
      </c>
      <c r="D1054" s="4" t="str">
        <f>IFERROR(VLOOKUP(B1054,المنتجات!$A:$C,3,0),"")</f>
        <v/>
      </c>
      <c r="E1054" s="5">
        <v>16</v>
      </c>
      <c r="F1054" s="4">
        <f>IFERROR(VLOOKUP(E1054,العاملين!$A$1:$C$80,2,0),"")</f>
        <v>0</v>
      </c>
      <c r="G1054" s="4">
        <f>IFERROR(VLOOKUP(Table1[[#This Row],[كود العامل]],العاملين!$A:$C,3,FALSE),"")</f>
        <v>0</v>
      </c>
      <c r="H1054" s="5">
        <v>8</v>
      </c>
      <c r="I1054" s="6" t="str">
        <f>IFERROR(VLOOKUP(Table1[[#This Row],[كود الصنف]],المنتجات!$D:$E,2,0),"")</f>
        <v/>
      </c>
      <c r="J1054" s="6" t="str">
        <f>IFERROR(VLOOKUP(H1054,المنتجات!$D:$G,4,0),"")</f>
        <v/>
      </c>
      <c r="K1054" s="7">
        <v>595</v>
      </c>
      <c r="L1054" s="7"/>
      <c r="M1054" s="8" t="e">
        <f>IF(VLOOKUP(Table1[[#This Row],[كود الصنف]],المنتجات!$D:$K,8,0)=0,"",(VLOOKUP(Table1[[#This Row],[كود الصنف]],المنتجات!$D:$K,8,0)))</f>
        <v>#N/A</v>
      </c>
      <c r="N1054" s="7">
        <f>IFERROR((Table1[[#This Row],[كمية الخامات بالكيلو]]/Table1[[#This Row],[وزن القطعة]])-Table1[[#This Row],[كمية الأنتاج بالقطعة]],0)</f>
        <v>0</v>
      </c>
      <c r="O1054" s="9" t="s">
        <v>1</v>
      </c>
      <c r="P1054" s="3">
        <f>IFERROR(VLOOKUP(Table1[[#This Row],[كود العامل]],العاملين!$A:$D,4,0),"")</f>
        <v>0</v>
      </c>
      <c r="Q1054" s="5">
        <f>IF(Table1[[#This Row],[كود العامل]]&gt;0,60,"")</f>
        <v>60</v>
      </c>
      <c r="R1054" s="10"/>
      <c r="S1054" s="10">
        <v>10</v>
      </c>
      <c r="T1054" s="10">
        <v>10</v>
      </c>
      <c r="U1054" s="10"/>
      <c r="V1054" s="10">
        <f t="shared" si="16"/>
        <v>80</v>
      </c>
      <c r="W1054" s="10">
        <f>IFERROR(Table1[[#This Row],[اجمالى وقت التشغيل بالدقايق]]-Table1[[#This Row],[اجمالى وقت التوقف بالدقيقة]],"0")</f>
        <v>-80</v>
      </c>
      <c r="X1054" s="11">
        <f>IFERROR((Table1[[#This Row],[كمية الأنتاج بالقطعة]]*Table1[[#This Row],[الزمن المعيارى لانتاج القطعة الواحدة بالدقيقة]])/W1054,0%)</f>
        <v>0</v>
      </c>
      <c r="Y1054" s="12"/>
      <c r="Z1054" s="4"/>
      <c r="AA1054" s="13">
        <f>IFERROR(Table1[[#This Row],[كمية الأنتاج بالقطعة]]/(Table1[[#This Row],[كمية الأنتاج بالقطعة]]+Z1054+Y1054),"")</f>
        <v>1</v>
      </c>
      <c r="AB1054" s="4"/>
      <c r="AC1054" s="51"/>
    </row>
    <row r="1055" spans="1:29" ht="15.75" hidden="1" customHeight="1">
      <c r="A1055" s="50">
        <v>43549</v>
      </c>
      <c r="B1055" s="3">
        <v>5203</v>
      </c>
      <c r="C1055" s="4" t="str">
        <f>IFERROR(VLOOKUP(B1055,المنتجات!$A:$B,2,0),"")</f>
        <v/>
      </c>
      <c r="D1055" s="4" t="str">
        <f>IFERROR(VLOOKUP(B1055,المنتجات!$A:$C,3,0),"")</f>
        <v/>
      </c>
      <c r="E1055" s="5">
        <v>17</v>
      </c>
      <c r="F1055" s="4">
        <f>IFERROR(VLOOKUP(E1055,العاملين!$A$1:$C$80,2,0),"")</f>
        <v>0</v>
      </c>
      <c r="G1055" s="4">
        <f>IFERROR(VLOOKUP(Table1[[#This Row],[كود العامل]],العاملين!$A:$C,3,FALSE),"")</f>
        <v>0</v>
      </c>
      <c r="H1055" s="5">
        <v>8</v>
      </c>
      <c r="I1055" s="6" t="str">
        <f>IFERROR(VLOOKUP(Table1[[#This Row],[كود الصنف]],المنتجات!$D:$E,2,0),"")</f>
        <v/>
      </c>
      <c r="J1055" s="6" t="str">
        <f>IFERROR(VLOOKUP(H1055,المنتجات!$D:$G,4,0),"")</f>
        <v/>
      </c>
      <c r="K1055" s="7">
        <v>595</v>
      </c>
      <c r="L1055" s="7"/>
      <c r="M1055" s="8" t="e">
        <f>IF(VLOOKUP(Table1[[#This Row],[كود الصنف]],المنتجات!$D:$K,8,0)=0,"",(VLOOKUP(Table1[[#This Row],[كود الصنف]],المنتجات!$D:$K,8,0)))</f>
        <v>#N/A</v>
      </c>
      <c r="N1055" s="7">
        <f>IFERROR((Table1[[#This Row],[كمية الخامات بالكيلو]]/Table1[[#This Row],[وزن القطعة]])-Table1[[#This Row],[كمية الأنتاج بالقطعة]],0)</f>
        <v>0</v>
      </c>
      <c r="O1055" s="9" t="s">
        <v>1</v>
      </c>
      <c r="P1055" s="3">
        <f>IFERROR(VLOOKUP(Table1[[#This Row],[كود العامل]],العاملين!$A:$D,4,0),"")</f>
        <v>0</v>
      </c>
      <c r="Q1055" s="5">
        <f>IF(Table1[[#This Row],[كود العامل]]&gt;0,60,"")</f>
        <v>60</v>
      </c>
      <c r="R1055" s="10"/>
      <c r="S1055" s="10">
        <v>10</v>
      </c>
      <c r="T1055" s="10">
        <v>10</v>
      </c>
      <c r="U1055" s="10"/>
      <c r="V1055" s="10">
        <f t="shared" si="16"/>
        <v>80</v>
      </c>
      <c r="W1055" s="10">
        <f>IFERROR(Table1[[#This Row],[اجمالى وقت التشغيل بالدقايق]]-Table1[[#This Row],[اجمالى وقت التوقف بالدقيقة]],"0")</f>
        <v>-80</v>
      </c>
      <c r="X1055" s="11">
        <f>IFERROR((Table1[[#This Row],[كمية الأنتاج بالقطعة]]*Table1[[#This Row],[الزمن المعيارى لانتاج القطعة الواحدة بالدقيقة]])/W1055,0%)</f>
        <v>0</v>
      </c>
      <c r="Y1055" s="12"/>
      <c r="Z1055" s="4"/>
      <c r="AA1055" s="13">
        <f>IFERROR(Table1[[#This Row],[كمية الأنتاج بالقطعة]]/(Table1[[#This Row],[كمية الأنتاج بالقطعة]]+Z1055+Y1055),"")</f>
        <v>1</v>
      </c>
      <c r="AB1055" s="4"/>
      <c r="AC1055" s="51"/>
    </row>
    <row r="1056" spans="1:29" ht="15.75" hidden="1" customHeight="1">
      <c r="A1056" s="50">
        <v>43549</v>
      </c>
      <c r="B1056" s="3">
        <v>5210</v>
      </c>
      <c r="C1056" s="4" t="str">
        <f>IFERROR(VLOOKUP(B1056,المنتجات!$A:$B,2,0),"")</f>
        <v/>
      </c>
      <c r="D1056" s="4" t="str">
        <f>IFERROR(VLOOKUP(B1056,المنتجات!$A:$C,3,0),"")</f>
        <v/>
      </c>
      <c r="E1056" s="5">
        <v>11</v>
      </c>
      <c r="F1056" s="4">
        <f>IFERROR(VLOOKUP(E1056,العاملين!$A$1:$C$80,2,0),"")</f>
        <v>0</v>
      </c>
      <c r="G1056" s="4">
        <f>IFERROR(VLOOKUP(Table1[[#This Row],[كود العامل]],العاملين!$A:$C,3,FALSE),"")</f>
        <v>0</v>
      </c>
      <c r="H1056" s="5">
        <v>15</v>
      </c>
      <c r="I1056" s="6" t="str">
        <f>IFERROR(VLOOKUP(Table1[[#This Row],[كود الصنف]],المنتجات!$D:$E,2,0),"")</f>
        <v/>
      </c>
      <c r="J1056" s="6" t="str">
        <f>IFERROR(VLOOKUP(H1056,المنتجات!$D:$G,4,0),"")</f>
        <v/>
      </c>
      <c r="K1056" s="7">
        <v>167</v>
      </c>
      <c r="L1056" s="7"/>
      <c r="M1056" s="8" t="e">
        <f>IF(VLOOKUP(Table1[[#This Row],[كود الصنف]],المنتجات!$D:$K,8,0)=0,"",(VLOOKUP(Table1[[#This Row],[كود الصنف]],المنتجات!$D:$K,8,0)))</f>
        <v>#N/A</v>
      </c>
      <c r="N1056" s="7">
        <f>IFERROR((Table1[[#This Row],[كمية الخامات بالكيلو]]/Table1[[#This Row],[وزن القطعة]])-Table1[[#This Row],[كمية الأنتاج بالقطعة]],0)</f>
        <v>0</v>
      </c>
      <c r="O1056" s="9" t="s">
        <v>51</v>
      </c>
      <c r="P1056" s="3">
        <f>IFERROR(VLOOKUP(Table1[[#This Row],[كود العامل]],العاملين!$A:$D,4,0),"")</f>
        <v>0</v>
      </c>
      <c r="Q1056" s="5">
        <f>IF(Table1[[#This Row],[كود العامل]]&gt;0,60,"")</f>
        <v>60</v>
      </c>
      <c r="R1056" s="10"/>
      <c r="S1056" s="10">
        <v>10</v>
      </c>
      <c r="T1056" s="10">
        <v>10</v>
      </c>
      <c r="U1056" s="10"/>
      <c r="V1056" s="10">
        <f t="shared" si="16"/>
        <v>80</v>
      </c>
      <c r="W1056" s="10">
        <f>IFERROR(Table1[[#This Row],[اجمالى وقت التشغيل بالدقايق]]-Table1[[#This Row],[اجمالى وقت التوقف بالدقيقة]],"0")</f>
        <v>-80</v>
      </c>
      <c r="X1056" s="11">
        <f>IFERROR((Table1[[#This Row],[كمية الأنتاج بالقطعة]]*Table1[[#This Row],[الزمن المعيارى لانتاج القطعة الواحدة بالدقيقة]])/W1056,0%)</f>
        <v>0</v>
      </c>
      <c r="Y1056" s="12"/>
      <c r="Z1056" s="4"/>
      <c r="AA1056" s="13">
        <f>IFERROR(Table1[[#This Row],[كمية الأنتاج بالقطعة]]/(Table1[[#This Row],[كمية الأنتاج بالقطعة]]+Z1056+Y1056),"")</f>
        <v>1</v>
      </c>
      <c r="AB1056" s="4"/>
      <c r="AC1056" s="51"/>
    </row>
    <row r="1057" spans="1:29" ht="15.75" hidden="1" customHeight="1">
      <c r="A1057" s="50">
        <v>43549</v>
      </c>
      <c r="B1057" s="3">
        <v>5210</v>
      </c>
      <c r="C1057" s="4" t="str">
        <f>IFERROR(VLOOKUP(B1057,المنتجات!$A:$B,2,0),"")</f>
        <v/>
      </c>
      <c r="D1057" s="4" t="str">
        <f>IFERROR(VLOOKUP(B1057,المنتجات!$A:$C,3,0),"")</f>
        <v/>
      </c>
      <c r="E1057" s="5">
        <v>15</v>
      </c>
      <c r="F1057" s="4">
        <f>IFERROR(VLOOKUP(E1057,العاملين!$A$1:$C$80,2,0),"")</f>
        <v>0</v>
      </c>
      <c r="G1057" s="4">
        <f>IFERROR(VLOOKUP(Table1[[#This Row],[كود العامل]],العاملين!$A:$C,3,FALSE),"")</f>
        <v>0</v>
      </c>
      <c r="H1057" s="5">
        <v>15</v>
      </c>
      <c r="I1057" s="6" t="str">
        <f>IFERROR(VLOOKUP(Table1[[#This Row],[كود الصنف]],المنتجات!$D:$E,2,0),"")</f>
        <v/>
      </c>
      <c r="J1057" s="6" t="str">
        <f>IFERROR(VLOOKUP(H1057,المنتجات!$D:$G,4,0),"")</f>
        <v/>
      </c>
      <c r="K1057" s="7">
        <v>167</v>
      </c>
      <c r="L1057" s="7"/>
      <c r="M1057" s="8" t="e">
        <f>IF(VLOOKUP(Table1[[#This Row],[كود الصنف]],المنتجات!$D:$K,8,0)=0,"",(VLOOKUP(Table1[[#This Row],[كود الصنف]],المنتجات!$D:$K,8,0)))</f>
        <v>#N/A</v>
      </c>
      <c r="N1057" s="7">
        <f>IFERROR((Table1[[#This Row],[كمية الخامات بالكيلو]]/Table1[[#This Row],[وزن القطعة]])-Table1[[#This Row],[كمية الأنتاج بالقطعة]],0)</f>
        <v>0</v>
      </c>
      <c r="O1057" s="9" t="s">
        <v>51</v>
      </c>
      <c r="P1057" s="3">
        <f>IFERROR(VLOOKUP(Table1[[#This Row],[كود العامل]],العاملين!$A:$D,4,0),"")</f>
        <v>0</v>
      </c>
      <c r="Q1057" s="5">
        <f>IF(Table1[[#This Row],[كود العامل]]&gt;0,60,"")</f>
        <v>60</v>
      </c>
      <c r="R1057" s="10"/>
      <c r="S1057" s="10">
        <v>10</v>
      </c>
      <c r="T1057" s="10">
        <v>10</v>
      </c>
      <c r="U1057" s="10"/>
      <c r="V1057" s="10">
        <f t="shared" si="16"/>
        <v>80</v>
      </c>
      <c r="W1057" s="10">
        <f>IFERROR(Table1[[#This Row],[اجمالى وقت التشغيل بالدقايق]]-Table1[[#This Row],[اجمالى وقت التوقف بالدقيقة]],"0")</f>
        <v>-80</v>
      </c>
      <c r="X1057" s="11">
        <f>IFERROR((Table1[[#This Row],[كمية الأنتاج بالقطعة]]*Table1[[#This Row],[الزمن المعيارى لانتاج القطعة الواحدة بالدقيقة]])/W1057,0%)</f>
        <v>0</v>
      </c>
      <c r="Y1057" s="12"/>
      <c r="Z1057" s="4"/>
      <c r="AA1057" s="13">
        <f>IFERROR(Table1[[#This Row],[كمية الأنتاج بالقطعة]]/(Table1[[#This Row],[كمية الأنتاج بالقطعة]]+Z1057+Y1057),"")</f>
        <v>1</v>
      </c>
      <c r="AB1057" s="4"/>
      <c r="AC1057" s="51"/>
    </row>
    <row r="1058" spans="1:29" ht="15.75" hidden="1" customHeight="1">
      <c r="A1058" s="50">
        <v>43549</v>
      </c>
      <c r="B1058" s="3">
        <v>5210</v>
      </c>
      <c r="C1058" s="4" t="str">
        <f>IFERROR(VLOOKUP(B1058,المنتجات!$A:$B,2,0),"")</f>
        <v/>
      </c>
      <c r="D1058" s="4" t="str">
        <f>IFERROR(VLOOKUP(B1058,المنتجات!$A:$C,3,0),"")</f>
        <v/>
      </c>
      <c r="E1058" s="5">
        <v>13</v>
      </c>
      <c r="F1058" s="4">
        <f>IFERROR(VLOOKUP(E1058,العاملين!$A$1:$C$80,2,0),"")</f>
        <v>0</v>
      </c>
      <c r="G1058" s="4">
        <f>IFERROR(VLOOKUP(Table1[[#This Row],[كود العامل]],العاملين!$A:$C,3,FALSE),"")</f>
        <v>0</v>
      </c>
      <c r="H1058" s="5">
        <v>15</v>
      </c>
      <c r="I1058" s="6" t="str">
        <f>IFERROR(VLOOKUP(Table1[[#This Row],[كود الصنف]],المنتجات!$D:$E,2,0),"")</f>
        <v/>
      </c>
      <c r="J1058" s="6" t="str">
        <f>IFERROR(VLOOKUP(H1058,المنتجات!$D:$G,4,0),"")</f>
        <v/>
      </c>
      <c r="K1058" s="7">
        <v>175</v>
      </c>
      <c r="L1058" s="7"/>
      <c r="M1058" s="8" t="e">
        <f>IF(VLOOKUP(Table1[[#This Row],[كود الصنف]],المنتجات!$D:$K,8,0)=0,"",(VLOOKUP(Table1[[#This Row],[كود الصنف]],المنتجات!$D:$K,8,0)))</f>
        <v>#N/A</v>
      </c>
      <c r="N1058" s="7">
        <f>IFERROR((Table1[[#This Row],[كمية الخامات بالكيلو]]/Table1[[#This Row],[وزن القطعة]])-Table1[[#This Row],[كمية الأنتاج بالقطعة]],0)</f>
        <v>0</v>
      </c>
      <c r="O1058" s="9" t="s">
        <v>1</v>
      </c>
      <c r="P1058" s="3">
        <f>IFERROR(VLOOKUP(Table1[[#This Row],[كود العامل]],العاملين!$A:$D,4,0),"")</f>
        <v>0</v>
      </c>
      <c r="Q1058" s="5">
        <f>IF(Table1[[#This Row],[كود العامل]]&gt;0,60,"")</f>
        <v>60</v>
      </c>
      <c r="R1058" s="10"/>
      <c r="S1058" s="10">
        <v>10</v>
      </c>
      <c r="T1058" s="10">
        <v>10</v>
      </c>
      <c r="U1058" s="10"/>
      <c r="V1058" s="10">
        <f t="shared" si="16"/>
        <v>80</v>
      </c>
      <c r="W1058" s="10">
        <f>IFERROR(Table1[[#This Row],[اجمالى وقت التشغيل بالدقايق]]-Table1[[#This Row],[اجمالى وقت التوقف بالدقيقة]],"0")</f>
        <v>-80</v>
      </c>
      <c r="X1058" s="11">
        <f>IFERROR((Table1[[#This Row],[كمية الأنتاج بالقطعة]]*Table1[[#This Row],[الزمن المعيارى لانتاج القطعة الواحدة بالدقيقة]])/W1058,0%)</f>
        <v>0</v>
      </c>
      <c r="Y1058" s="12"/>
      <c r="Z1058" s="4"/>
      <c r="AA1058" s="13">
        <f>IFERROR(Table1[[#This Row],[كمية الأنتاج بالقطعة]]/(Table1[[#This Row],[كمية الأنتاج بالقطعة]]+Z1058+Y1058),"")</f>
        <v>1</v>
      </c>
      <c r="AB1058" s="4"/>
      <c r="AC1058" s="51"/>
    </row>
    <row r="1059" spans="1:29" ht="15.75" hidden="1" customHeight="1">
      <c r="A1059" s="50">
        <v>43549</v>
      </c>
      <c r="B1059" s="3">
        <v>5211</v>
      </c>
      <c r="C1059" s="4" t="str">
        <f>IFERROR(VLOOKUP(B1059,المنتجات!$A:$B,2,0),"")</f>
        <v/>
      </c>
      <c r="D1059" s="4" t="str">
        <f>IFERROR(VLOOKUP(B1059,المنتجات!$A:$C,3,0),"")</f>
        <v/>
      </c>
      <c r="E1059" s="5">
        <v>11</v>
      </c>
      <c r="F1059" s="4">
        <f>IFERROR(VLOOKUP(E1059,العاملين!$A$1:$C$80,2,0),"")</f>
        <v>0</v>
      </c>
      <c r="G1059" s="4">
        <f>IFERROR(VLOOKUP(Table1[[#This Row],[كود العامل]],العاملين!$A:$C,3,FALSE),"")</f>
        <v>0</v>
      </c>
      <c r="H1059" s="5">
        <v>13</v>
      </c>
      <c r="I1059" s="6" t="str">
        <f>IFERROR(VLOOKUP(Table1[[#This Row],[كود الصنف]],المنتجات!$D:$E,2,0),"")</f>
        <v/>
      </c>
      <c r="J1059" s="6" t="str">
        <f>IFERROR(VLOOKUP(H1059,المنتجات!$D:$G,4,0),"")</f>
        <v/>
      </c>
      <c r="K1059" s="7">
        <v>169</v>
      </c>
      <c r="L1059" s="7"/>
      <c r="M1059" s="8" t="e">
        <f>IF(VLOOKUP(Table1[[#This Row],[كود الصنف]],المنتجات!$D:$K,8,0)=0,"",(VLOOKUP(Table1[[#This Row],[كود الصنف]],المنتجات!$D:$K,8,0)))</f>
        <v>#N/A</v>
      </c>
      <c r="N1059" s="7">
        <f>IFERROR((Table1[[#This Row],[كمية الخامات بالكيلو]]/Table1[[#This Row],[وزن القطعة]])-Table1[[#This Row],[كمية الأنتاج بالقطعة]],0)</f>
        <v>0</v>
      </c>
      <c r="O1059" s="9" t="s">
        <v>51</v>
      </c>
      <c r="P1059" s="3">
        <f>IFERROR(VLOOKUP(Table1[[#This Row],[كود العامل]],العاملين!$A:$D,4,0),"")</f>
        <v>0</v>
      </c>
      <c r="Q1059" s="5">
        <f>IF(Table1[[#This Row],[كود العامل]]&gt;0,60,"")</f>
        <v>60</v>
      </c>
      <c r="R1059" s="10"/>
      <c r="S1059" s="10"/>
      <c r="T1059" s="10"/>
      <c r="U1059" s="10"/>
      <c r="V1059" s="10">
        <f t="shared" si="16"/>
        <v>60</v>
      </c>
      <c r="W1059" s="10">
        <f>IFERROR(Table1[[#This Row],[اجمالى وقت التشغيل بالدقايق]]-Table1[[#This Row],[اجمالى وقت التوقف بالدقيقة]],"0")</f>
        <v>-60</v>
      </c>
      <c r="X1059" s="11">
        <f>IFERROR((Table1[[#This Row],[كمية الأنتاج بالقطعة]]*Table1[[#This Row],[الزمن المعيارى لانتاج القطعة الواحدة بالدقيقة]])/W1059,0%)</f>
        <v>0</v>
      </c>
      <c r="Y1059" s="12"/>
      <c r="Z1059" s="4"/>
      <c r="AA1059" s="13">
        <f>IFERROR(Table1[[#This Row],[كمية الأنتاج بالقطعة]]/(Table1[[#This Row],[كمية الأنتاج بالقطعة]]+Z1059+Y1059),"")</f>
        <v>1</v>
      </c>
      <c r="AB1059" s="4"/>
      <c r="AC1059" s="51"/>
    </row>
    <row r="1060" spans="1:29" ht="15.75" hidden="1" customHeight="1">
      <c r="A1060" s="50">
        <v>43549</v>
      </c>
      <c r="B1060" s="3">
        <v>5211</v>
      </c>
      <c r="C1060" s="4" t="str">
        <f>IFERROR(VLOOKUP(B1060,المنتجات!$A:$B,2,0),"")</f>
        <v/>
      </c>
      <c r="D1060" s="4" t="str">
        <f>IFERROR(VLOOKUP(B1060,المنتجات!$A:$C,3,0),"")</f>
        <v/>
      </c>
      <c r="E1060" s="5">
        <v>15</v>
      </c>
      <c r="F1060" s="4">
        <f>IFERROR(VLOOKUP(E1060,العاملين!$A$1:$C$80,2,0),"")</f>
        <v>0</v>
      </c>
      <c r="G1060" s="4">
        <f>IFERROR(VLOOKUP(Table1[[#This Row],[كود العامل]],العاملين!$A:$C,3,FALSE),"")</f>
        <v>0</v>
      </c>
      <c r="H1060" s="5">
        <v>13</v>
      </c>
      <c r="I1060" s="6" t="str">
        <f>IFERROR(VLOOKUP(Table1[[#This Row],[كود الصنف]],المنتجات!$D:$E,2,0),"")</f>
        <v/>
      </c>
      <c r="J1060" s="6" t="str">
        <f>IFERROR(VLOOKUP(H1060,المنتجات!$D:$G,4,0),"")</f>
        <v/>
      </c>
      <c r="K1060" s="7">
        <v>169</v>
      </c>
      <c r="L1060" s="7"/>
      <c r="M1060" s="8" t="e">
        <f>IF(VLOOKUP(Table1[[#This Row],[كود الصنف]],المنتجات!$D:$K,8,0)=0,"",(VLOOKUP(Table1[[#This Row],[كود الصنف]],المنتجات!$D:$K,8,0)))</f>
        <v>#N/A</v>
      </c>
      <c r="N1060" s="7">
        <f>IFERROR((Table1[[#This Row],[كمية الخامات بالكيلو]]/Table1[[#This Row],[وزن القطعة]])-Table1[[#This Row],[كمية الأنتاج بالقطعة]],0)</f>
        <v>0</v>
      </c>
      <c r="O1060" s="9" t="s">
        <v>51</v>
      </c>
      <c r="P1060" s="3">
        <f>IFERROR(VLOOKUP(Table1[[#This Row],[كود العامل]],العاملين!$A:$D,4,0),"")</f>
        <v>0</v>
      </c>
      <c r="Q1060" s="5">
        <f>IF(Table1[[#This Row],[كود العامل]]&gt;0,60,"")</f>
        <v>60</v>
      </c>
      <c r="R1060" s="10"/>
      <c r="S1060" s="10"/>
      <c r="T1060" s="10"/>
      <c r="U1060" s="10"/>
      <c r="V1060" s="10">
        <f t="shared" si="16"/>
        <v>60</v>
      </c>
      <c r="W1060" s="10">
        <f>IFERROR(Table1[[#This Row],[اجمالى وقت التشغيل بالدقايق]]-Table1[[#This Row],[اجمالى وقت التوقف بالدقيقة]],"0")</f>
        <v>-60</v>
      </c>
      <c r="X1060" s="11">
        <f>IFERROR((Table1[[#This Row],[كمية الأنتاج بالقطعة]]*Table1[[#This Row],[الزمن المعيارى لانتاج القطعة الواحدة بالدقيقة]])/W1060,0%)</f>
        <v>0</v>
      </c>
      <c r="Y1060" s="12"/>
      <c r="Z1060" s="4"/>
      <c r="AA1060" s="13">
        <f>IFERROR(Table1[[#This Row],[كمية الأنتاج بالقطعة]]/(Table1[[#This Row],[كمية الأنتاج بالقطعة]]+Z1060+Y1060),"")</f>
        <v>1</v>
      </c>
      <c r="AB1060" s="4"/>
      <c r="AC1060" s="51"/>
    </row>
    <row r="1061" spans="1:29" ht="15.75" hidden="1" customHeight="1">
      <c r="A1061" s="50">
        <v>43549</v>
      </c>
      <c r="B1061" s="3">
        <v>5211</v>
      </c>
      <c r="C1061" s="4" t="str">
        <f>IFERROR(VLOOKUP(B1061,المنتجات!$A:$B,2,0),"")</f>
        <v/>
      </c>
      <c r="D1061" s="4" t="str">
        <f>IFERROR(VLOOKUP(B1061,المنتجات!$A:$C,3,0),"")</f>
        <v/>
      </c>
      <c r="E1061" s="5">
        <v>13</v>
      </c>
      <c r="F1061" s="4">
        <f>IFERROR(VLOOKUP(E1061,العاملين!$A$1:$C$80,2,0),"")</f>
        <v>0</v>
      </c>
      <c r="G1061" s="4">
        <f>IFERROR(VLOOKUP(Table1[[#This Row],[كود العامل]],العاملين!$A:$C,3,FALSE),"")</f>
        <v>0</v>
      </c>
      <c r="H1061" s="5">
        <v>13</v>
      </c>
      <c r="I1061" s="6" t="str">
        <f>IFERROR(VLOOKUP(Table1[[#This Row],[كود الصنف]],المنتجات!$D:$E,2,0),"")</f>
        <v/>
      </c>
      <c r="J1061" s="6" t="str">
        <f>IFERROR(VLOOKUP(H1061,المنتجات!$D:$G,4,0),"")</f>
        <v/>
      </c>
      <c r="K1061" s="7">
        <v>115</v>
      </c>
      <c r="L1061" s="7"/>
      <c r="M1061" s="8" t="e">
        <f>IF(VLOOKUP(Table1[[#This Row],[كود الصنف]],المنتجات!$D:$K,8,0)=0,"",(VLOOKUP(Table1[[#This Row],[كود الصنف]],المنتجات!$D:$K,8,0)))</f>
        <v>#N/A</v>
      </c>
      <c r="N1061" s="7">
        <f>IFERROR((Table1[[#This Row],[كمية الخامات بالكيلو]]/Table1[[#This Row],[وزن القطعة]])-Table1[[#This Row],[كمية الأنتاج بالقطعة]],0)</f>
        <v>0</v>
      </c>
      <c r="O1061" s="9" t="s">
        <v>1</v>
      </c>
      <c r="P1061" s="3">
        <f>IFERROR(VLOOKUP(Table1[[#This Row],[كود العامل]],العاملين!$A:$D,4,0),"")</f>
        <v>0</v>
      </c>
      <c r="Q1061" s="5">
        <f>IF(Table1[[#This Row],[كود العامل]]&gt;0,60,"")</f>
        <v>60</v>
      </c>
      <c r="R1061" s="10">
        <v>150</v>
      </c>
      <c r="S1061" s="10"/>
      <c r="T1061" s="10"/>
      <c r="U1061" s="10"/>
      <c r="V1061" s="10">
        <f t="shared" si="16"/>
        <v>210</v>
      </c>
      <c r="W1061" s="10">
        <f>IFERROR(Table1[[#This Row],[اجمالى وقت التشغيل بالدقايق]]-Table1[[#This Row],[اجمالى وقت التوقف بالدقيقة]],"0")</f>
        <v>-210</v>
      </c>
      <c r="X1061" s="11">
        <f>IFERROR((Table1[[#This Row],[كمية الأنتاج بالقطعة]]*Table1[[#This Row],[الزمن المعيارى لانتاج القطعة الواحدة بالدقيقة]])/W1061,0%)</f>
        <v>0</v>
      </c>
      <c r="Y1061" s="12"/>
      <c r="Z1061" s="4"/>
      <c r="AA1061" s="13">
        <f>IFERROR(Table1[[#This Row],[كمية الأنتاج بالقطعة]]/(Table1[[#This Row],[كمية الأنتاج بالقطعة]]+Z1061+Y1061),"")</f>
        <v>1</v>
      </c>
      <c r="AB1061" s="4" t="s">
        <v>135</v>
      </c>
      <c r="AC1061" s="51"/>
    </row>
    <row r="1062" spans="1:29" ht="15.75" hidden="1" customHeight="1">
      <c r="A1062" s="50">
        <v>43549</v>
      </c>
      <c r="B1062" s="3">
        <v>5211</v>
      </c>
      <c r="C1062" s="4" t="str">
        <f>IFERROR(VLOOKUP(B1062,المنتجات!$A:$B,2,0),"")</f>
        <v/>
      </c>
      <c r="D1062" s="4" t="str">
        <f>IFERROR(VLOOKUP(B1062,المنتجات!$A:$C,3,0),"")</f>
        <v/>
      </c>
      <c r="E1062" s="5">
        <v>16</v>
      </c>
      <c r="F1062" s="4">
        <f>IFERROR(VLOOKUP(E1062,العاملين!$A$1:$C$80,2,0),"")</f>
        <v>0</v>
      </c>
      <c r="G1062" s="4">
        <f>IFERROR(VLOOKUP(Table1[[#This Row],[كود العامل]],العاملين!$A:$C,3,FALSE),"")</f>
        <v>0</v>
      </c>
      <c r="H1062" s="5">
        <v>13</v>
      </c>
      <c r="I1062" s="6" t="str">
        <f>IFERROR(VLOOKUP(Table1[[#This Row],[كود الصنف]],المنتجات!$D:$E,2,0),"")</f>
        <v/>
      </c>
      <c r="J1062" s="6" t="str">
        <f>IFERROR(VLOOKUP(H1062,المنتجات!$D:$G,4,0),"")</f>
        <v/>
      </c>
      <c r="K1062" s="7">
        <v>115</v>
      </c>
      <c r="L1062" s="7"/>
      <c r="M1062" s="8" t="e">
        <f>IF(VLOOKUP(Table1[[#This Row],[كود الصنف]],المنتجات!$D:$K,8,0)=0,"",(VLOOKUP(Table1[[#This Row],[كود الصنف]],المنتجات!$D:$K,8,0)))</f>
        <v>#N/A</v>
      </c>
      <c r="N1062" s="7">
        <f>IFERROR((Table1[[#This Row],[كمية الخامات بالكيلو]]/Table1[[#This Row],[وزن القطعة]])-Table1[[#This Row],[كمية الأنتاج بالقطعة]],0)</f>
        <v>0</v>
      </c>
      <c r="O1062" s="9" t="s">
        <v>1</v>
      </c>
      <c r="P1062" s="3">
        <f>IFERROR(VLOOKUP(Table1[[#This Row],[كود العامل]],العاملين!$A:$D,4,0),"")</f>
        <v>0</v>
      </c>
      <c r="Q1062" s="5">
        <f>IF(Table1[[#This Row],[كود العامل]]&gt;0,60,"")</f>
        <v>60</v>
      </c>
      <c r="R1062" s="10">
        <v>150</v>
      </c>
      <c r="S1062" s="10"/>
      <c r="T1062" s="10"/>
      <c r="U1062" s="10"/>
      <c r="V1062" s="10">
        <f t="shared" si="16"/>
        <v>210</v>
      </c>
      <c r="W1062" s="10">
        <f>IFERROR(Table1[[#This Row],[اجمالى وقت التشغيل بالدقايق]]-Table1[[#This Row],[اجمالى وقت التوقف بالدقيقة]],"0")</f>
        <v>-210</v>
      </c>
      <c r="X1062" s="11">
        <f>IFERROR((Table1[[#This Row],[كمية الأنتاج بالقطعة]]*Table1[[#This Row],[الزمن المعيارى لانتاج القطعة الواحدة بالدقيقة]])/W1062,0%)</f>
        <v>0</v>
      </c>
      <c r="Y1062" s="12"/>
      <c r="Z1062" s="4"/>
      <c r="AA1062" s="13">
        <f>IFERROR(Table1[[#This Row],[كمية الأنتاج بالقطعة]]/(Table1[[#This Row],[كمية الأنتاج بالقطعة]]+Z1062+Y1062),"")</f>
        <v>1</v>
      </c>
      <c r="AB1062" s="4" t="s">
        <v>135</v>
      </c>
      <c r="AC1062" s="51"/>
    </row>
    <row r="1063" spans="1:29" ht="15.75" hidden="1" customHeight="1">
      <c r="A1063" s="50">
        <v>43549</v>
      </c>
      <c r="B1063" s="3">
        <v>5220</v>
      </c>
      <c r="C1063" s="4" t="str">
        <f>IFERROR(VLOOKUP(B1063,المنتجات!$A:$B,2,0),"")</f>
        <v/>
      </c>
      <c r="D1063" s="4" t="str">
        <f>IFERROR(VLOOKUP(B1063,المنتجات!$A:$C,3,0),"")</f>
        <v/>
      </c>
      <c r="E1063" s="5">
        <v>21</v>
      </c>
      <c r="F1063" s="4">
        <f>IFERROR(VLOOKUP(E1063,العاملين!$A$1:$C$80,2,0),"")</f>
        <v>0</v>
      </c>
      <c r="G1063" s="4">
        <f>IFERROR(VLOOKUP(Table1[[#This Row],[كود العامل]],العاملين!$A:$C,3,FALSE),"")</f>
        <v>0</v>
      </c>
      <c r="H1063" s="5">
        <v>19</v>
      </c>
      <c r="I1063" s="6" t="str">
        <f>IFERROR(VLOOKUP(Table1[[#This Row],[كود الصنف]],المنتجات!$D:$E,2,0),"")</f>
        <v/>
      </c>
      <c r="J1063" s="6" t="str">
        <f>IFERROR(VLOOKUP(H1063,المنتجات!$D:$G,4,0),"")</f>
        <v/>
      </c>
      <c r="K1063" s="7">
        <v>3850</v>
      </c>
      <c r="L1063" s="7"/>
      <c r="M1063" s="8" t="e">
        <f>IF(VLOOKUP(Table1[[#This Row],[كود الصنف]],المنتجات!$D:$K,8,0)=0,"",(VLOOKUP(Table1[[#This Row],[كود الصنف]],المنتجات!$D:$K,8,0)))</f>
        <v>#N/A</v>
      </c>
      <c r="N1063" s="7">
        <f>IFERROR((Table1[[#This Row],[كمية الخامات بالكيلو]]/Table1[[#This Row],[وزن القطعة]])-Table1[[#This Row],[كمية الأنتاج بالقطعة]],0)</f>
        <v>0</v>
      </c>
      <c r="O1063" s="9" t="s">
        <v>51</v>
      </c>
      <c r="P1063" s="3">
        <f>IFERROR(VLOOKUP(Table1[[#This Row],[كود العامل]],العاملين!$A:$D,4,0),"")</f>
        <v>0</v>
      </c>
      <c r="Q1063" s="5">
        <f>IF(Table1[[#This Row],[كود العامل]]&gt;0,60,"")</f>
        <v>60</v>
      </c>
      <c r="R1063" s="10"/>
      <c r="S1063" s="10">
        <v>10</v>
      </c>
      <c r="T1063" s="10">
        <v>12</v>
      </c>
      <c r="U1063" s="10"/>
      <c r="V1063" s="10">
        <f t="shared" si="16"/>
        <v>82</v>
      </c>
      <c r="W1063" s="10">
        <f>IFERROR(Table1[[#This Row],[اجمالى وقت التشغيل بالدقايق]]-Table1[[#This Row],[اجمالى وقت التوقف بالدقيقة]],"0")</f>
        <v>-82</v>
      </c>
      <c r="X1063" s="11">
        <f>IFERROR((Table1[[#This Row],[كمية الأنتاج بالقطعة]]*Table1[[#This Row],[الزمن المعيارى لانتاج القطعة الواحدة بالدقيقة]])/W1063,0%)</f>
        <v>0</v>
      </c>
      <c r="Y1063" s="12"/>
      <c r="Z1063" s="4"/>
      <c r="AA1063" s="13">
        <f>IFERROR(Table1[[#This Row],[كمية الأنتاج بالقطعة]]/(Table1[[#This Row],[كمية الأنتاج بالقطعة]]+Z1063+Y1063),"")</f>
        <v>1</v>
      </c>
      <c r="AB1063" s="4"/>
      <c r="AC1063" s="51"/>
    </row>
    <row r="1064" spans="1:29" ht="15.75" hidden="1" customHeight="1">
      <c r="A1064" s="50">
        <v>43549</v>
      </c>
      <c r="B1064" s="3">
        <v>5220</v>
      </c>
      <c r="C1064" s="4" t="str">
        <f>IFERROR(VLOOKUP(B1064,المنتجات!$A:$B,2,0),"")</f>
        <v/>
      </c>
      <c r="D1064" s="4" t="str">
        <f>IFERROR(VLOOKUP(B1064,المنتجات!$A:$C,3,0),"")</f>
        <v/>
      </c>
      <c r="E1064" s="5">
        <v>34</v>
      </c>
      <c r="F1064" s="4">
        <f>IFERROR(VLOOKUP(E1064,العاملين!$A$1:$C$80,2,0),"")</f>
        <v>0</v>
      </c>
      <c r="G1064" s="4">
        <f>IFERROR(VLOOKUP(Table1[[#This Row],[كود العامل]],العاملين!$A:$C,3,FALSE),"")</f>
        <v>0</v>
      </c>
      <c r="H1064" s="5">
        <v>19</v>
      </c>
      <c r="I1064" s="6" t="str">
        <f>IFERROR(VLOOKUP(Table1[[#This Row],[كود الصنف]],المنتجات!$D:$E,2,0),"")</f>
        <v/>
      </c>
      <c r="J1064" s="6" t="str">
        <f>IFERROR(VLOOKUP(H1064,المنتجات!$D:$G,4,0),"")</f>
        <v/>
      </c>
      <c r="K1064" s="7">
        <v>3850</v>
      </c>
      <c r="L1064" s="7"/>
      <c r="M1064" s="8" t="e">
        <f>IF(VLOOKUP(Table1[[#This Row],[كود الصنف]],المنتجات!$D:$K,8,0)=0,"",(VLOOKUP(Table1[[#This Row],[كود الصنف]],المنتجات!$D:$K,8,0)))</f>
        <v>#N/A</v>
      </c>
      <c r="N1064" s="7">
        <f>IFERROR((Table1[[#This Row],[كمية الخامات بالكيلو]]/Table1[[#This Row],[وزن القطعة]])-Table1[[#This Row],[كمية الأنتاج بالقطعة]],0)</f>
        <v>0</v>
      </c>
      <c r="O1064" s="9" t="s">
        <v>51</v>
      </c>
      <c r="P1064" s="3">
        <f>IFERROR(VLOOKUP(Table1[[#This Row],[كود العامل]],العاملين!$A:$D,4,0),"")</f>
        <v>0</v>
      </c>
      <c r="Q1064" s="5">
        <f>IF(Table1[[#This Row],[كود العامل]]&gt;0,60,"")</f>
        <v>60</v>
      </c>
      <c r="R1064" s="10"/>
      <c r="S1064" s="10">
        <v>10</v>
      </c>
      <c r="T1064" s="10">
        <v>12</v>
      </c>
      <c r="U1064" s="10"/>
      <c r="V1064" s="10">
        <f t="shared" si="16"/>
        <v>82</v>
      </c>
      <c r="W1064" s="10">
        <f>IFERROR(Table1[[#This Row],[اجمالى وقت التشغيل بالدقايق]]-Table1[[#This Row],[اجمالى وقت التوقف بالدقيقة]],"0")</f>
        <v>-82</v>
      </c>
      <c r="X1064" s="11">
        <f>IFERROR((Table1[[#This Row],[كمية الأنتاج بالقطعة]]*Table1[[#This Row],[الزمن المعيارى لانتاج القطعة الواحدة بالدقيقة]])/W1064,0%)</f>
        <v>0</v>
      </c>
      <c r="Y1064" s="12"/>
      <c r="Z1064" s="4"/>
      <c r="AA1064" s="13">
        <f>IFERROR(Table1[[#This Row],[كمية الأنتاج بالقطعة]]/(Table1[[#This Row],[كمية الأنتاج بالقطعة]]+Z1064+Y1064),"")</f>
        <v>1</v>
      </c>
      <c r="AB1064" s="4"/>
      <c r="AC1064" s="51"/>
    </row>
    <row r="1065" spans="1:29" ht="15.75" hidden="1" customHeight="1">
      <c r="A1065" s="50">
        <v>43549</v>
      </c>
      <c r="B1065" s="3">
        <v>5221</v>
      </c>
      <c r="C1065" s="4" t="str">
        <f>IFERROR(VLOOKUP(B1065,المنتجات!$A:$B,2,0),"")</f>
        <v/>
      </c>
      <c r="D1065" s="4" t="str">
        <f>IFERROR(VLOOKUP(B1065,المنتجات!$A:$C,3,0),"")</f>
        <v/>
      </c>
      <c r="E1065" s="5">
        <v>24</v>
      </c>
      <c r="F1065" s="4">
        <f>IFERROR(VLOOKUP(E1065,العاملين!$A$1:$C$80,2,0),"")</f>
        <v>0</v>
      </c>
      <c r="G1065" s="4">
        <f>IFERROR(VLOOKUP(Table1[[#This Row],[كود العامل]],العاملين!$A:$C,3,FALSE),"")</f>
        <v>0</v>
      </c>
      <c r="H1065" s="5">
        <v>21</v>
      </c>
      <c r="I1065" s="6" t="str">
        <f>IFERROR(VLOOKUP(Table1[[#This Row],[كود الصنف]],المنتجات!$D:$E,2,0),"")</f>
        <v/>
      </c>
      <c r="J1065" s="6" t="str">
        <f>IFERROR(VLOOKUP(H1065,المنتجات!$D:$G,4,0),"")</f>
        <v/>
      </c>
      <c r="K1065" s="7">
        <v>3900</v>
      </c>
      <c r="L1065" s="7"/>
      <c r="M1065" s="8" t="e">
        <f>IF(VLOOKUP(Table1[[#This Row],[كود الصنف]],المنتجات!$D:$K,8,0)=0,"",(VLOOKUP(Table1[[#This Row],[كود الصنف]],المنتجات!$D:$K,8,0)))</f>
        <v>#N/A</v>
      </c>
      <c r="N1065" s="7">
        <f>IFERROR((Table1[[#This Row],[كمية الخامات بالكيلو]]/Table1[[#This Row],[وزن القطعة]])-Table1[[#This Row],[كمية الأنتاج بالقطعة]],0)</f>
        <v>0</v>
      </c>
      <c r="O1065" s="9" t="s">
        <v>51</v>
      </c>
      <c r="P1065" s="3">
        <f>IFERROR(VLOOKUP(Table1[[#This Row],[كود العامل]],العاملين!$A:$D,4,0),"")</f>
        <v>0</v>
      </c>
      <c r="Q1065" s="5">
        <f>IF(Table1[[#This Row],[كود العامل]]&gt;0,60,"")</f>
        <v>60</v>
      </c>
      <c r="R1065" s="10"/>
      <c r="S1065" s="10">
        <v>5</v>
      </c>
      <c r="T1065" s="10">
        <v>8</v>
      </c>
      <c r="U1065" s="10"/>
      <c r="V1065" s="10">
        <f t="shared" si="16"/>
        <v>73</v>
      </c>
      <c r="W1065" s="10">
        <f>IFERROR(Table1[[#This Row],[اجمالى وقت التشغيل بالدقايق]]-Table1[[#This Row],[اجمالى وقت التوقف بالدقيقة]],"0")</f>
        <v>-73</v>
      </c>
      <c r="X1065" s="11">
        <f>IFERROR((Table1[[#This Row],[كمية الأنتاج بالقطعة]]*Table1[[#This Row],[الزمن المعيارى لانتاج القطعة الواحدة بالدقيقة]])/W1065,0%)</f>
        <v>0</v>
      </c>
      <c r="Y1065" s="12"/>
      <c r="Z1065" s="4"/>
      <c r="AA1065" s="13">
        <f>IFERROR(Table1[[#This Row],[كمية الأنتاج بالقطعة]]/(Table1[[#This Row],[كمية الأنتاج بالقطعة]]+Z1065+Y1065),"")</f>
        <v>1</v>
      </c>
      <c r="AB1065" s="4"/>
      <c r="AC1065" s="51"/>
    </row>
    <row r="1066" spans="1:29" ht="15.75" hidden="1" customHeight="1">
      <c r="A1066" s="50">
        <v>43549</v>
      </c>
      <c r="B1066" s="3">
        <v>5221</v>
      </c>
      <c r="C1066" s="4" t="str">
        <f>IFERROR(VLOOKUP(B1066,المنتجات!$A:$B,2,0),"")</f>
        <v/>
      </c>
      <c r="D1066" s="4" t="str">
        <f>IFERROR(VLOOKUP(B1066,المنتجات!$A:$C,3,0),"")</f>
        <v/>
      </c>
      <c r="E1066" s="5">
        <v>41</v>
      </c>
      <c r="F1066" s="4">
        <f>IFERROR(VLOOKUP(E1066,العاملين!$A$1:$C$80,2,0),"")</f>
        <v>0</v>
      </c>
      <c r="G1066" s="4">
        <f>IFERROR(VLOOKUP(Table1[[#This Row],[كود العامل]],العاملين!$A:$C,3,FALSE),"")</f>
        <v>0</v>
      </c>
      <c r="H1066" s="5">
        <v>21</v>
      </c>
      <c r="I1066" s="6" t="str">
        <f>IFERROR(VLOOKUP(Table1[[#This Row],[كود الصنف]],المنتجات!$D:$E,2,0),"")</f>
        <v/>
      </c>
      <c r="J1066" s="6" t="str">
        <f>IFERROR(VLOOKUP(H1066,المنتجات!$D:$G,4,0),"")</f>
        <v/>
      </c>
      <c r="K1066" s="7">
        <v>3900</v>
      </c>
      <c r="L1066" s="7"/>
      <c r="M1066" s="8" t="e">
        <f>IF(VLOOKUP(Table1[[#This Row],[كود الصنف]],المنتجات!$D:$K,8,0)=0,"",(VLOOKUP(Table1[[#This Row],[كود الصنف]],المنتجات!$D:$K,8,0)))</f>
        <v>#N/A</v>
      </c>
      <c r="N1066" s="7">
        <f>IFERROR((Table1[[#This Row],[كمية الخامات بالكيلو]]/Table1[[#This Row],[وزن القطعة]])-Table1[[#This Row],[كمية الأنتاج بالقطعة]],0)</f>
        <v>0</v>
      </c>
      <c r="O1066" s="9" t="s">
        <v>51</v>
      </c>
      <c r="P1066" s="3">
        <f>IFERROR(VLOOKUP(Table1[[#This Row],[كود العامل]],العاملين!$A:$D,4,0),"")</f>
        <v>0</v>
      </c>
      <c r="Q1066" s="5">
        <f>IF(Table1[[#This Row],[كود العامل]]&gt;0,60,"")</f>
        <v>60</v>
      </c>
      <c r="R1066" s="10"/>
      <c r="S1066" s="10">
        <v>5</v>
      </c>
      <c r="T1066" s="10">
        <v>8</v>
      </c>
      <c r="U1066" s="10"/>
      <c r="V1066" s="10">
        <f t="shared" si="16"/>
        <v>73</v>
      </c>
      <c r="W1066" s="10">
        <f>IFERROR(Table1[[#This Row],[اجمالى وقت التشغيل بالدقايق]]-Table1[[#This Row],[اجمالى وقت التوقف بالدقيقة]],"0")</f>
        <v>-73</v>
      </c>
      <c r="X1066" s="11">
        <f>IFERROR((Table1[[#This Row],[كمية الأنتاج بالقطعة]]*Table1[[#This Row],[الزمن المعيارى لانتاج القطعة الواحدة بالدقيقة]])/W1066,0%)</f>
        <v>0</v>
      </c>
      <c r="Y1066" s="12"/>
      <c r="Z1066" s="4"/>
      <c r="AA1066" s="13">
        <f>IFERROR(Table1[[#This Row],[كمية الأنتاج بالقطعة]]/(Table1[[#This Row],[كمية الأنتاج بالقطعة]]+Z1066+Y1066),"")</f>
        <v>1</v>
      </c>
      <c r="AB1066" s="4"/>
      <c r="AC1066" s="51"/>
    </row>
    <row r="1067" spans="1:29" ht="15.75" hidden="1" customHeight="1">
      <c r="A1067" s="50">
        <v>43549</v>
      </c>
      <c r="B1067" s="3">
        <v>5222</v>
      </c>
      <c r="C1067" s="4" t="str">
        <f>IFERROR(VLOOKUP(B1067,المنتجات!$A:$B,2,0),"")</f>
        <v/>
      </c>
      <c r="D1067" s="4" t="str">
        <f>IFERROR(VLOOKUP(B1067,المنتجات!$A:$C,3,0),"")</f>
        <v/>
      </c>
      <c r="E1067" s="5">
        <v>6</v>
      </c>
      <c r="F1067" s="4">
        <f>IFERROR(VLOOKUP(E1067,العاملين!$A$1:$C$80,2,0),"")</f>
        <v>0</v>
      </c>
      <c r="G1067" s="4">
        <f>IFERROR(VLOOKUP(Table1[[#This Row],[كود العامل]],العاملين!$A:$C,3,FALSE),"")</f>
        <v>0</v>
      </c>
      <c r="H1067" s="5">
        <v>21</v>
      </c>
      <c r="I1067" s="6" t="str">
        <f>IFERROR(VLOOKUP(Table1[[#This Row],[كود الصنف]],المنتجات!$D:$E,2,0),"")</f>
        <v/>
      </c>
      <c r="J1067" s="6" t="str">
        <f>IFERROR(VLOOKUP(H1067,المنتجات!$D:$G,4,0),"")</f>
        <v/>
      </c>
      <c r="K1067" s="7">
        <v>3912</v>
      </c>
      <c r="L1067" s="7"/>
      <c r="M1067" s="8" t="e">
        <f>IF(VLOOKUP(Table1[[#This Row],[كود الصنف]],المنتجات!$D:$K,8,0)=0,"",(VLOOKUP(Table1[[#This Row],[كود الصنف]],المنتجات!$D:$K,8,0)))</f>
        <v>#N/A</v>
      </c>
      <c r="N1067" s="7">
        <f>IFERROR((Table1[[#This Row],[كمية الخامات بالكيلو]]/Table1[[#This Row],[وزن القطعة]])-Table1[[#This Row],[كمية الأنتاج بالقطعة]],0)</f>
        <v>0</v>
      </c>
      <c r="O1067" s="9" t="s">
        <v>51</v>
      </c>
      <c r="P1067" s="3">
        <f>IFERROR(VLOOKUP(Table1[[#This Row],[كود العامل]],العاملين!$A:$D,4,0),"")</f>
        <v>0</v>
      </c>
      <c r="Q1067" s="5">
        <f>IF(Table1[[#This Row],[كود العامل]]&gt;0,60,"")</f>
        <v>60</v>
      </c>
      <c r="R1067" s="10"/>
      <c r="S1067" s="10">
        <v>5</v>
      </c>
      <c r="T1067" s="10">
        <v>5</v>
      </c>
      <c r="U1067" s="10"/>
      <c r="V1067" s="10">
        <f t="shared" si="16"/>
        <v>70</v>
      </c>
      <c r="W1067" s="10">
        <f>IFERROR(Table1[[#This Row],[اجمالى وقت التشغيل بالدقايق]]-Table1[[#This Row],[اجمالى وقت التوقف بالدقيقة]],"0")</f>
        <v>-70</v>
      </c>
      <c r="X1067" s="11">
        <f>IFERROR((Table1[[#This Row],[كمية الأنتاج بالقطعة]]*Table1[[#This Row],[الزمن المعيارى لانتاج القطعة الواحدة بالدقيقة]])/W1067,0%)</f>
        <v>0</v>
      </c>
      <c r="Y1067" s="12"/>
      <c r="Z1067" s="4"/>
      <c r="AA1067" s="13">
        <f>IFERROR(Table1[[#This Row],[كمية الأنتاج بالقطعة]]/(Table1[[#This Row],[كمية الأنتاج بالقطعة]]+Z1067+Y1067),"")</f>
        <v>1</v>
      </c>
      <c r="AB1067" s="4"/>
      <c r="AC1067" s="51"/>
    </row>
    <row r="1068" spans="1:29" ht="15.75" hidden="1" customHeight="1">
      <c r="A1068" s="50">
        <v>43549</v>
      </c>
      <c r="B1068" s="3">
        <v>5222</v>
      </c>
      <c r="C1068" s="4" t="str">
        <f>IFERROR(VLOOKUP(B1068,المنتجات!$A:$B,2,0),"")</f>
        <v/>
      </c>
      <c r="D1068" s="4" t="str">
        <f>IFERROR(VLOOKUP(B1068,المنتجات!$A:$C,3,0),"")</f>
        <v/>
      </c>
      <c r="E1068" s="5">
        <v>43</v>
      </c>
      <c r="F1068" s="4">
        <f>IFERROR(VLOOKUP(E1068,العاملين!$A$1:$C$80,2,0),"")</f>
        <v>0</v>
      </c>
      <c r="G1068" s="4">
        <f>IFERROR(VLOOKUP(Table1[[#This Row],[كود العامل]],العاملين!$A:$C,3,FALSE),"")</f>
        <v>0</v>
      </c>
      <c r="H1068" s="5">
        <v>21</v>
      </c>
      <c r="I1068" s="6" t="str">
        <f>IFERROR(VLOOKUP(Table1[[#This Row],[كود الصنف]],المنتجات!$D:$E,2,0),"")</f>
        <v/>
      </c>
      <c r="J1068" s="6" t="str">
        <f>IFERROR(VLOOKUP(H1068,المنتجات!$D:$G,4,0),"")</f>
        <v/>
      </c>
      <c r="K1068" s="7">
        <v>3912</v>
      </c>
      <c r="L1068" s="7"/>
      <c r="M1068" s="8" t="e">
        <f>IF(VLOOKUP(Table1[[#This Row],[كود الصنف]],المنتجات!$D:$K,8,0)=0,"",(VLOOKUP(Table1[[#This Row],[كود الصنف]],المنتجات!$D:$K,8,0)))</f>
        <v>#N/A</v>
      </c>
      <c r="N1068" s="7">
        <f>IFERROR((Table1[[#This Row],[كمية الخامات بالكيلو]]/Table1[[#This Row],[وزن القطعة]])-Table1[[#This Row],[كمية الأنتاج بالقطعة]],0)</f>
        <v>0</v>
      </c>
      <c r="O1068" s="9" t="s">
        <v>51</v>
      </c>
      <c r="P1068" s="3">
        <f>IFERROR(VLOOKUP(Table1[[#This Row],[كود العامل]],العاملين!$A:$D,4,0),"")</f>
        <v>0</v>
      </c>
      <c r="Q1068" s="5">
        <f>IF(Table1[[#This Row],[كود العامل]]&gt;0,60,"")</f>
        <v>60</v>
      </c>
      <c r="R1068" s="10"/>
      <c r="S1068" s="10">
        <v>5</v>
      </c>
      <c r="T1068" s="10">
        <v>5</v>
      </c>
      <c r="U1068" s="10"/>
      <c r="V1068" s="10">
        <f t="shared" si="16"/>
        <v>70</v>
      </c>
      <c r="W1068" s="10">
        <f>IFERROR(Table1[[#This Row],[اجمالى وقت التشغيل بالدقايق]]-Table1[[#This Row],[اجمالى وقت التوقف بالدقيقة]],"0")</f>
        <v>-70</v>
      </c>
      <c r="X1068" s="11">
        <f>IFERROR((Table1[[#This Row],[كمية الأنتاج بالقطعة]]*Table1[[#This Row],[الزمن المعيارى لانتاج القطعة الواحدة بالدقيقة]])/W1068,0%)</f>
        <v>0</v>
      </c>
      <c r="Y1068" s="12"/>
      <c r="Z1068" s="4"/>
      <c r="AA1068" s="13">
        <f>IFERROR(Table1[[#This Row],[كمية الأنتاج بالقطعة]]/(Table1[[#This Row],[كمية الأنتاج بالقطعة]]+Z1068+Y1068),"")</f>
        <v>1</v>
      </c>
      <c r="AB1068" s="4"/>
      <c r="AC1068" s="51"/>
    </row>
    <row r="1069" spans="1:29" ht="15.75" hidden="1" customHeight="1">
      <c r="A1069" s="50">
        <v>43549</v>
      </c>
      <c r="B1069" s="3">
        <v>5230</v>
      </c>
      <c r="C1069" s="4" t="str">
        <f>IFERROR(VLOOKUP(B1069,المنتجات!$A:$B,2,0),"")</f>
        <v/>
      </c>
      <c r="D1069" s="4" t="str">
        <f>IFERROR(VLOOKUP(B1069,المنتجات!$A:$C,3,0),"")</f>
        <v/>
      </c>
      <c r="E1069" s="5">
        <v>23</v>
      </c>
      <c r="F1069" s="4">
        <f>IFERROR(VLOOKUP(E1069,العاملين!$A$1:$C$80,2,0),"")</f>
        <v>0</v>
      </c>
      <c r="G1069" s="4">
        <f>IFERROR(VLOOKUP(Table1[[#This Row],[كود العامل]],العاملين!$A:$C,3,FALSE),"")</f>
        <v>0</v>
      </c>
      <c r="H1069" s="5">
        <v>24</v>
      </c>
      <c r="I1069" s="6" t="str">
        <f>IFERROR(VLOOKUP(Table1[[#This Row],[كود الصنف]],المنتجات!$D:$E,2,0),"")</f>
        <v/>
      </c>
      <c r="J1069" s="6" t="str">
        <f>IFERROR(VLOOKUP(H1069,المنتجات!$D:$G,4,0),"")</f>
        <v/>
      </c>
      <c r="K1069" s="7">
        <v>32000</v>
      </c>
      <c r="L1069" s="7"/>
      <c r="M1069" s="8" t="e">
        <f>IF(VLOOKUP(Table1[[#This Row],[كود الصنف]],المنتجات!$D:$K,8,0)=0,"",(VLOOKUP(Table1[[#This Row],[كود الصنف]],المنتجات!$D:$K,8,0)))</f>
        <v>#N/A</v>
      </c>
      <c r="N1069" s="7">
        <f>IFERROR((Table1[[#This Row],[كمية الخامات بالكيلو]]/Table1[[#This Row],[وزن القطعة]])-Table1[[#This Row],[كمية الأنتاج بالقطعة]],0)</f>
        <v>0</v>
      </c>
      <c r="O1069" s="9" t="s">
        <v>51</v>
      </c>
      <c r="P1069" s="3">
        <f>IFERROR(VLOOKUP(Table1[[#This Row],[كود العامل]],العاملين!$A:$D,4,0),"")</f>
        <v>0</v>
      </c>
      <c r="Q1069" s="5">
        <f>IF(Table1[[#This Row],[كود العامل]]&gt;0,60,"")</f>
        <v>60</v>
      </c>
      <c r="R1069" s="10"/>
      <c r="S1069" s="10"/>
      <c r="T1069" s="10"/>
      <c r="U1069" s="10"/>
      <c r="V1069" s="10">
        <f t="shared" si="16"/>
        <v>60</v>
      </c>
      <c r="W1069" s="10">
        <f>IFERROR(Table1[[#This Row],[اجمالى وقت التشغيل بالدقايق]]-Table1[[#This Row],[اجمالى وقت التوقف بالدقيقة]],"0")</f>
        <v>-60</v>
      </c>
      <c r="X1069" s="11">
        <f>IFERROR((Table1[[#This Row],[كمية الأنتاج بالقطعة]]*Table1[[#This Row],[الزمن المعيارى لانتاج القطعة الواحدة بالدقيقة]])/W1069,0%)</f>
        <v>0</v>
      </c>
      <c r="Y1069" s="12"/>
      <c r="Z1069" s="4"/>
      <c r="AA1069" s="13">
        <f>IFERROR(Table1[[#This Row],[كمية الأنتاج بالقطعة]]/(Table1[[#This Row],[كمية الأنتاج بالقطعة]]+Z1069+Y1069),"")</f>
        <v>1</v>
      </c>
      <c r="AB1069" s="4"/>
      <c r="AC1069" s="51"/>
    </row>
    <row r="1070" spans="1:29" ht="15.75" hidden="1" customHeight="1">
      <c r="A1070" s="50">
        <v>43549</v>
      </c>
      <c r="B1070" s="3">
        <v>5230</v>
      </c>
      <c r="C1070" s="4" t="str">
        <f>IFERROR(VLOOKUP(B1070,المنتجات!$A:$B,2,0),"")</f>
        <v/>
      </c>
      <c r="D1070" s="4" t="str">
        <f>IFERROR(VLOOKUP(B1070,المنتجات!$A:$C,3,0),"")</f>
        <v/>
      </c>
      <c r="E1070" s="5">
        <v>29</v>
      </c>
      <c r="F1070" s="4">
        <f>IFERROR(VLOOKUP(E1070,العاملين!$A$1:$C$80,2,0),"")</f>
        <v>0</v>
      </c>
      <c r="G1070" s="4">
        <f>IFERROR(VLOOKUP(Table1[[#This Row],[كود العامل]],العاملين!$A:$C,3,FALSE),"")</f>
        <v>0</v>
      </c>
      <c r="H1070" s="5">
        <v>24</v>
      </c>
      <c r="I1070" s="6" t="str">
        <f>IFERROR(VLOOKUP(Table1[[#This Row],[كود الصنف]],المنتجات!$D:$E,2,0),"")</f>
        <v/>
      </c>
      <c r="J1070" s="6" t="str">
        <f>IFERROR(VLOOKUP(H1070,المنتجات!$D:$G,4,0),"")</f>
        <v/>
      </c>
      <c r="K1070" s="7">
        <v>32000</v>
      </c>
      <c r="L1070" s="7"/>
      <c r="M1070" s="8" t="e">
        <f>IF(VLOOKUP(Table1[[#This Row],[كود الصنف]],المنتجات!$D:$K,8,0)=0,"",(VLOOKUP(Table1[[#This Row],[كود الصنف]],المنتجات!$D:$K,8,0)))</f>
        <v>#N/A</v>
      </c>
      <c r="N1070" s="7">
        <f>IFERROR((Table1[[#This Row],[كمية الخامات بالكيلو]]/Table1[[#This Row],[وزن القطعة]])-Table1[[#This Row],[كمية الأنتاج بالقطعة]],0)</f>
        <v>0</v>
      </c>
      <c r="O1070" s="9" t="s">
        <v>51</v>
      </c>
      <c r="P1070" s="3">
        <f>IFERROR(VLOOKUP(Table1[[#This Row],[كود العامل]],العاملين!$A:$D,4,0),"")</f>
        <v>0</v>
      </c>
      <c r="Q1070" s="5">
        <f>IF(Table1[[#This Row],[كود العامل]]&gt;0,60,"")</f>
        <v>60</v>
      </c>
      <c r="R1070" s="10"/>
      <c r="S1070" s="10"/>
      <c r="T1070" s="10"/>
      <c r="U1070" s="10"/>
      <c r="V1070" s="10">
        <f t="shared" si="16"/>
        <v>60</v>
      </c>
      <c r="W1070" s="10">
        <f>IFERROR(Table1[[#This Row],[اجمالى وقت التشغيل بالدقايق]]-Table1[[#This Row],[اجمالى وقت التوقف بالدقيقة]],"0")</f>
        <v>-60</v>
      </c>
      <c r="X1070" s="11">
        <f>IFERROR((Table1[[#This Row],[كمية الأنتاج بالقطعة]]*Table1[[#This Row],[الزمن المعيارى لانتاج القطعة الواحدة بالدقيقة]])/W1070,0%)</f>
        <v>0</v>
      </c>
      <c r="Y1070" s="12"/>
      <c r="Z1070" s="4"/>
      <c r="AA1070" s="13">
        <f>IFERROR(Table1[[#This Row],[كمية الأنتاج بالقطعة]]/(Table1[[#This Row],[كمية الأنتاج بالقطعة]]+Z1070+Y1070),"")</f>
        <v>1</v>
      </c>
      <c r="AB1070" s="4"/>
      <c r="AC1070" s="51"/>
    </row>
    <row r="1071" spans="1:29" ht="15.75" hidden="1" customHeight="1">
      <c r="A1071" s="50">
        <v>43549</v>
      </c>
      <c r="B1071" s="3">
        <v>5231</v>
      </c>
      <c r="C1071" s="4" t="str">
        <f>IFERROR(VLOOKUP(B1071,المنتجات!$A:$B,2,0),"")</f>
        <v/>
      </c>
      <c r="D1071" s="4" t="str">
        <f>IFERROR(VLOOKUP(B1071,المنتجات!$A:$C,3,0),"")</f>
        <v/>
      </c>
      <c r="E1071" s="5">
        <v>26</v>
      </c>
      <c r="F1071" s="4">
        <f>IFERROR(VLOOKUP(E1071,العاملين!$A$1:$C$80,2,0),"")</f>
        <v>0</v>
      </c>
      <c r="G1071" s="4">
        <f>IFERROR(VLOOKUP(Table1[[#This Row],[كود العامل]],العاملين!$A:$C,3,FALSE),"")</f>
        <v>0</v>
      </c>
      <c r="H1071" s="5">
        <v>34</v>
      </c>
      <c r="I1071" s="6" t="str">
        <f>IFERROR(VLOOKUP(Table1[[#This Row],[كود الصنف]],المنتجات!$D:$E,2,0),"")</f>
        <v/>
      </c>
      <c r="J1071" s="6" t="str">
        <f>IFERROR(VLOOKUP(H1071,المنتجات!$D:$G,4,0),"")</f>
        <v/>
      </c>
      <c r="K1071" s="7">
        <v>27000</v>
      </c>
      <c r="L1071" s="7"/>
      <c r="M1071" s="8" t="e">
        <f>IF(VLOOKUP(Table1[[#This Row],[كود الصنف]],المنتجات!$D:$K,8,0)=0,"",(VLOOKUP(Table1[[#This Row],[كود الصنف]],المنتجات!$D:$K,8,0)))</f>
        <v>#N/A</v>
      </c>
      <c r="N1071" s="7">
        <f>IFERROR((Table1[[#This Row],[كمية الخامات بالكيلو]]/Table1[[#This Row],[وزن القطعة]])-Table1[[#This Row],[كمية الأنتاج بالقطعة]],0)</f>
        <v>0</v>
      </c>
      <c r="O1071" s="9" t="s">
        <v>51</v>
      </c>
      <c r="P1071" s="3">
        <f>IFERROR(VLOOKUP(Table1[[#This Row],[كود العامل]],العاملين!$A:$D,4,0),"")</f>
        <v>0</v>
      </c>
      <c r="Q1071" s="5">
        <f>IF(Table1[[#This Row],[كود العامل]]&gt;0,60,"")</f>
        <v>60</v>
      </c>
      <c r="R1071" s="10"/>
      <c r="S1071" s="10">
        <v>10</v>
      </c>
      <c r="T1071" s="10">
        <v>10</v>
      </c>
      <c r="U1071" s="10"/>
      <c r="V1071" s="10">
        <f t="shared" si="16"/>
        <v>80</v>
      </c>
      <c r="W1071" s="10">
        <f>IFERROR(Table1[[#This Row],[اجمالى وقت التشغيل بالدقايق]]-Table1[[#This Row],[اجمالى وقت التوقف بالدقيقة]],"0")</f>
        <v>-80</v>
      </c>
      <c r="X1071" s="11">
        <f>IFERROR((Table1[[#This Row],[كمية الأنتاج بالقطعة]]*Table1[[#This Row],[الزمن المعيارى لانتاج القطعة الواحدة بالدقيقة]])/W1071,0%)</f>
        <v>0</v>
      </c>
      <c r="Y1071" s="12"/>
      <c r="Z1071" s="4"/>
      <c r="AA1071" s="13">
        <f>IFERROR(Table1[[#This Row],[كمية الأنتاج بالقطعة]]/(Table1[[#This Row],[كمية الأنتاج بالقطعة]]+Z1071+Y1071),"")</f>
        <v>1</v>
      </c>
      <c r="AB1071" s="4"/>
      <c r="AC1071" s="51"/>
    </row>
    <row r="1072" spans="1:29" ht="15.75" hidden="1" customHeight="1">
      <c r="A1072" s="50">
        <v>43549</v>
      </c>
      <c r="B1072" s="3">
        <v>5231</v>
      </c>
      <c r="C1072" s="4" t="str">
        <f>IFERROR(VLOOKUP(B1072,المنتجات!$A:$B,2,0),"")</f>
        <v/>
      </c>
      <c r="D1072" s="4" t="str">
        <f>IFERROR(VLOOKUP(B1072,المنتجات!$A:$C,3,0),"")</f>
        <v/>
      </c>
      <c r="E1072" s="5">
        <v>37</v>
      </c>
      <c r="F1072" s="4">
        <f>IFERROR(VLOOKUP(E1072,العاملين!$A$1:$C$80,2,0),"")</f>
        <v>0</v>
      </c>
      <c r="G1072" s="4">
        <f>IFERROR(VLOOKUP(Table1[[#This Row],[كود العامل]],العاملين!$A:$C,3,FALSE),"")</f>
        <v>0</v>
      </c>
      <c r="H1072" s="5">
        <v>34</v>
      </c>
      <c r="I1072" s="6" t="str">
        <f>IFERROR(VLOOKUP(Table1[[#This Row],[كود الصنف]],المنتجات!$D:$E,2,0),"")</f>
        <v/>
      </c>
      <c r="J1072" s="6" t="str">
        <f>IFERROR(VLOOKUP(H1072,المنتجات!$D:$G,4,0),"")</f>
        <v/>
      </c>
      <c r="K1072" s="7">
        <v>27000</v>
      </c>
      <c r="L1072" s="7"/>
      <c r="M1072" s="8" t="e">
        <f>IF(VLOOKUP(Table1[[#This Row],[كود الصنف]],المنتجات!$D:$K,8,0)=0,"",(VLOOKUP(Table1[[#This Row],[كود الصنف]],المنتجات!$D:$K,8,0)))</f>
        <v>#N/A</v>
      </c>
      <c r="N1072" s="7">
        <f>IFERROR((Table1[[#This Row],[كمية الخامات بالكيلو]]/Table1[[#This Row],[وزن القطعة]])-Table1[[#This Row],[كمية الأنتاج بالقطعة]],0)</f>
        <v>0</v>
      </c>
      <c r="O1072" s="9" t="s">
        <v>51</v>
      </c>
      <c r="P1072" s="3">
        <f>IFERROR(VLOOKUP(Table1[[#This Row],[كود العامل]],العاملين!$A:$D,4,0),"")</f>
        <v>0</v>
      </c>
      <c r="Q1072" s="5">
        <f>IF(Table1[[#This Row],[كود العامل]]&gt;0,60,"")</f>
        <v>60</v>
      </c>
      <c r="R1072" s="10"/>
      <c r="S1072" s="10">
        <v>10</v>
      </c>
      <c r="T1072" s="10">
        <v>10</v>
      </c>
      <c r="U1072" s="10"/>
      <c r="V1072" s="10">
        <f t="shared" si="16"/>
        <v>80</v>
      </c>
      <c r="W1072" s="10">
        <f>IFERROR(Table1[[#This Row],[اجمالى وقت التشغيل بالدقايق]]-Table1[[#This Row],[اجمالى وقت التوقف بالدقيقة]],"0")</f>
        <v>-80</v>
      </c>
      <c r="X1072" s="11">
        <f>IFERROR((Table1[[#This Row],[كمية الأنتاج بالقطعة]]*Table1[[#This Row],[الزمن المعيارى لانتاج القطعة الواحدة بالدقيقة]])/W1072,0%)</f>
        <v>0</v>
      </c>
      <c r="Y1072" s="12"/>
      <c r="Z1072" s="4"/>
      <c r="AA1072" s="13">
        <f>IFERROR(Table1[[#This Row],[كمية الأنتاج بالقطعة]]/(Table1[[#This Row],[كمية الأنتاج بالقطعة]]+Z1072+Y1072),"")</f>
        <v>1</v>
      </c>
      <c r="AB1072" s="4"/>
      <c r="AC1072" s="51"/>
    </row>
    <row r="1073" spans="1:29" ht="15.75" hidden="1" customHeight="1">
      <c r="A1073" s="50">
        <v>43549</v>
      </c>
      <c r="B1073" s="3">
        <v>5231</v>
      </c>
      <c r="C1073" s="4" t="str">
        <f>IFERROR(VLOOKUP(B1073,المنتجات!$A:$B,2,0),"")</f>
        <v/>
      </c>
      <c r="D1073" s="4" t="str">
        <f>IFERROR(VLOOKUP(B1073,المنتجات!$A:$C,3,0),"")</f>
        <v/>
      </c>
      <c r="E1073" s="5">
        <v>45</v>
      </c>
      <c r="F1073" s="4">
        <f>IFERROR(VLOOKUP(E1073,العاملين!$A$1:$C$80,2,0),"")</f>
        <v>0</v>
      </c>
      <c r="G1073" s="4">
        <f>IFERROR(VLOOKUP(Table1[[#This Row],[كود العامل]],العاملين!$A:$C,3,FALSE),"")</f>
        <v>0</v>
      </c>
      <c r="H1073" s="5">
        <v>34</v>
      </c>
      <c r="I1073" s="6" t="str">
        <f>IFERROR(VLOOKUP(Table1[[#This Row],[كود الصنف]],المنتجات!$D:$E,2,0),"")</f>
        <v/>
      </c>
      <c r="J1073" s="6" t="str">
        <f>IFERROR(VLOOKUP(H1073,المنتجات!$D:$G,4,0),"")</f>
        <v/>
      </c>
      <c r="K1073" s="7">
        <v>27000</v>
      </c>
      <c r="L1073" s="7"/>
      <c r="M1073" s="8" t="e">
        <f>IF(VLOOKUP(Table1[[#This Row],[كود الصنف]],المنتجات!$D:$K,8,0)=0,"",(VLOOKUP(Table1[[#This Row],[كود الصنف]],المنتجات!$D:$K,8,0)))</f>
        <v>#N/A</v>
      </c>
      <c r="N1073" s="7">
        <f>IFERROR((Table1[[#This Row],[كمية الخامات بالكيلو]]/Table1[[#This Row],[وزن القطعة]])-Table1[[#This Row],[كمية الأنتاج بالقطعة]],0)</f>
        <v>0</v>
      </c>
      <c r="O1073" s="9" t="s">
        <v>51</v>
      </c>
      <c r="P1073" s="3">
        <f>IFERROR(VLOOKUP(Table1[[#This Row],[كود العامل]],العاملين!$A:$D,4,0),"")</f>
        <v>0</v>
      </c>
      <c r="Q1073" s="5">
        <f>IF(Table1[[#This Row],[كود العامل]]&gt;0,60,"")</f>
        <v>60</v>
      </c>
      <c r="R1073" s="10"/>
      <c r="S1073" s="10">
        <v>10</v>
      </c>
      <c r="T1073" s="10">
        <v>10</v>
      </c>
      <c r="U1073" s="10"/>
      <c r="V1073" s="10">
        <f t="shared" si="16"/>
        <v>80</v>
      </c>
      <c r="W1073" s="10">
        <f>IFERROR(Table1[[#This Row],[اجمالى وقت التشغيل بالدقايق]]-Table1[[#This Row],[اجمالى وقت التوقف بالدقيقة]],"0")</f>
        <v>-80</v>
      </c>
      <c r="X1073" s="11">
        <f>IFERROR((Table1[[#This Row],[كمية الأنتاج بالقطعة]]*Table1[[#This Row],[الزمن المعيارى لانتاج القطعة الواحدة بالدقيقة]])/W1073,0%)</f>
        <v>0</v>
      </c>
      <c r="Y1073" s="12"/>
      <c r="Z1073" s="4"/>
      <c r="AA1073" s="13">
        <f>IFERROR(Table1[[#This Row],[كمية الأنتاج بالقطعة]]/(Table1[[#This Row],[كمية الأنتاج بالقطعة]]+Z1073+Y1073),"")</f>
        <v>1</v>
      </c>
      <c r="AB1073" s="4"/>
      <c r="AC1073" s="51"/>
    </row>
    <row r="1074" spans="1:29" ht="15.75" hidden="1" customHeight="1">
      <c r="A1074" s="50">
        <v>43549</v>
      </c>
      <c r="B1074" s="3">
        <v>5260</v>
      </c>
      <c r="C1074" s="4" t="str">
        <f>IFERROR(VLOOKUP(B1074,المنتجات!$A:$B,2,0),"")</f>
        <v/>
      </c>
      <c r="D1074" s="4" t="str">
        <f>IFERROR(VLOOKUP(B1074,المنتجات!$A:$C,3,0),"")</f>
        <v/>
      </c>
      <c r="E1074" s="5">
        <v>27</v>
      </c>
      <c r="F1074" s="4">
        <f>IFERROR(VLOOKUP(E1074,العاملين!$A$1:$C$80,2,0),"")</f>
        <v>0</v>
      </c>
      <c r="G1074" s="4">
        <f>IFERROR(VLOOKUP(Table1[[#This Row],[كود العامل]],العاملين!$A:$C,3,FALSE),"")</f>
        <v>0</v>
      </c>
      <c r="H1074" s="5">
        <v>46</v>
      </c>
      <c r="I1074" s="6" t="str">
        <f>IFERROR(VLOOKUP(Table1[[#This Row],[كود الصنف]],المنتجات!$D:$E,2,0),"")</f>
        <v/>
      </c>
      <c r="J1074" s="6" t="str">
        <f>IFERROR(VLOOKUP(H1074,المنتجات!$D:$G,4,0),"")</f>
        <v/>
      </c>
      <c r="K1074" s="7">
        <v>8500</v>
      </c>
      <c r="L1074" s="7"/>
      <c r="M1074" s="8" t="e">
        <f>IF(VLOOKUP(Table1[[#This Row],[كود الصنف]],المنتجات!$D:$K,8,0)=0,"",(VLOOKUP(Table1[[#This Row],[كود الصنف]],المنتجات!$D:$K,8,0)))</f>
        <v>#N/A</v>
      </c>
      <c r="N1074" s="7">
        <f>IFERROR((Table1[[#This Row],[كمية الخامات بالكيلو]]/Table1[[#This Row],[وزن القطعة]])-Table1[[#This Row],[كمية الأنتاج بالقطعة]],0)</f>
        <v>0</v>
      </c>
      <c r="O1074" s="9" t="s">
        <v>51</v>
      </c>
      <c r="P1074" s="3">
        <f>IFERROR(VLOOKUP(Table1[[#This Row],[كود العامل]],العاملين!$A:$D,4,0),"")</f>
        <v>0</v>
      </c>
      <c r="Q1074" s="5">
        <f>IF(Table1[[#This Row],[كود العامل]]&gt;0,60,"")</f>
        <v>60</v>
      </c>
      <c r="R1074" s="10"/>
      <c r="S1074" s="10">
        <v>10</v>
      </c>
      <c r="T1074" s="10">
        <v>5</v>
      </c>
      <c r="U1074" s="10"/>
      <c r="V1074" s="10">
        <f t="shared" si="16"/>
        <v>75</v>
      </c>
      <c r="W1074" s="10">
        <f>IFERROR(Table1[[#This Row],[اجمالى وقت التشغيل بالدقايق]]-Table1[[#This Row],[اجمالى وقت التوقف بالدقيقة]],"0")</f>
        <v>-75</v>
      </c>
      <c r="X1074" s="11">
        <f>IFERROR((Table1[[#This Row],[كمية الأنتاج بالقطعة]]*Table1[[#This Row],[الزمن المعيارى لانتاج القطعة الواحدة بالدقيقة]])/W1074,0%)</f>
        <v>0</v>
      </c>
      <c r="Y1074" s="12"/>
      <c r="Z1074" s="4"/>
      <c r="AA1074" s="13">
        <f>IFERROR(Table1[[#This Row],[كمية الأنتاج بالقطعة]]/(Table1[[#This Row],[كمية الأنتاج بالقطعة]]+Z1074+Y1074),"")</f>
        <v>1</v>
      </c>
      <c r="AB1074" s="4"/>
      <c r="AC1074" s="51"/>
    </row>
    <row r="1075" spans="1:29" ht="15.75" hidden="1" customHeight="1">
      <c r="A1075" s="50">
        <v>43549</v>
      </c>
      <c r="B1075" s="3">
        <v>5260</v>
      </c>
      <c r="C1075" s="4" t="str">
        <f>IFERROR(VLOOKUP(B1075,المنتجات!$A:$B,2,0),"")</f>
        <v/>
      </c>
      <c r="D1075" s="4" t="str">
        <f>IFERROR(VLOOKUP(B1075,المنتجات!$A:$C,3,0),"")</f>
        <v/>
      </c>
      <c r="E1075" s="5">
        <v>38</v>
      </c>
      <c r="F1075" s="4">
        <f>IFERROR(VLOOKUP(E1075,العاملين!$A$1:$C$80,2,0),"")</f>
        <v>0</v>
      </c>
      <c r="G1075" s="4">
        <f>IFERROR(VLOOKUP(Table1[[#This Row],[كود العامل]],العاملين!$A:$C,3,FALSE),"")</f>
        <v>0</v>
      </c>
      <c r="H1075" s="5">
        <v>46</v>
      </c>
      <c r="I1075" s="6" t="str">
        <f>IFERROR(VLOOKUP(Table1[[#This Row],[كود الصنف]],المنتجات!$D:$E,2,0),"")</f>
        <v/>
      </c>
      <c r="J1075" s="6" t="str">
        <f>IFERROR(VLOOKUP(H1075,المنتجات!$D:$G,4,0),"")</f>
        <v/>
      </c>
      <c r="K1075" s="7">
        <v>8500</v>
      </c>
      <c r="L1075" s="7"/>
      <c r="M1075" s="8" t="e">
        <f>IF(VLOOKUP(Table1[[#This Row],[كود الصنف]],المنتجات!$D:$K,8,0)=0,"",(VLOOKUP(Table1[[#This Row],[كود الصنف]],المنتجات!$D:$K,8,0)))</f>
        <v>#N/A</v>
      </c>
      <c r="N1075" s="7">
        <f>IFERROR((Table1[[#This Row],[كمية الخامات بالكيلو]]/Table1[[#This Row],[وزن القطعة]])-Table1[[#This Row],[كمية الأنتاج بالقطعة]],0)</f>
        <v>0</v>
      </c>
      <c r="O1075" s="9" t="s">
        <v>51</v>
      </c>
      <c r="P1075" s="3">
        <f>IFERROR(VLOOKUP(Table1[[#This Row],[كود العامل]],العاملين!$A:$D,4,0),"")</f>
        <v>0</v>
      </c>
      <c r="Q1075" s="5">
        <f>IF(Table1[[#This Row],[كود العامل]]&gt;0,60,"")</f>
        <v>60</v>
      </c>
      <c r="R1075" s="10"/>
      <c r="S1075" s="10">
        <v>10</v>
      </c>
      <c r="T1075" s="10">
        <v>5</v>
      </c>
      <c r="U1075" s="10"/>
      <c r="V1075" s="10">
        <f t="shared" si="16"/>
        <v>75</v>
      </c>
      <c r="W1075" s="10">
        <f>IFERROR(Table1[[#This Row],[اجمالى وقت التشغيل بالدقايق]]-Table1[[#This Row],[اجمالى وقت التوقف بالدقيقة]],"0")</f>
        <v>-75</v>
      </c>
      <c r="X1075" s="11">
        <f>IFERROR((Table1[[#This Row],[كمية الأنتاج بالقطعة]]*Table1[[#This Row],[الزمن المعيارى لانتاج القطعة الواحدة بالدقيقة]])/W1075,0%)</f>
        <v>0</v>
      </c>
      <c r="Y1075" s="12"/>
      <c r="Z1075" s="4"/>
      <c r="AA1075" s="13">
        <f>IFERROR(Table1[[#This Row],[كمية الأنتاج بالقطعة]]/(Table1[[#This Row],[كمية الأنتاج بالقطعة]]+Z1075+Y1075),"")</f>
        <v>1</v>
      </c>
      <c r="AB1075" s="4"/>
      <c r="AC1075" s="51"/>
    </row>
    <row r="1076" spans="1:29" ht="15.75" hidden="1" customHeight="1">
      <c r="A1076" s="50">
        <v>43549</v>
      </c>
      <c r="B1076" s="3">
        <v>5261</v>
      </c>
      <c r="C1076" s="4" t="str">
        <f>IFERROR(VLOOKUP(B1076,المنتجات!$A:$B,2,0),"")</f>
        <v/>
      </c>
      <c r="D1076" s="4" t="str">
        <f>IFERROR(VLOOKUP(B1076,المنتجات!$A:$C,3,0),"")</f>
        <v/>
      </c>
      <c r="E1076" s="5">
        <v>19</v>
      </c>
      <c r="F1076" s="4">
        <f>IFERROR(VLOOKUP(E1076,العاملين!$A$1:$C$80,2,0),"")</f>
        <v>0</v>
      </c>
      <c r="G1076" s="4">
        <f>IFERROR(VLOOKUP(Table1[[#This Row],[كود العامل]],العاملين!$A:$C,3,FALSE),"")</f>
        <v>0</v>
      </c>
      <c r="H1076" s="5">
        <v>131</v>
      </c>
      <c r="I1076" s="6" t="str">
        <f>IFERROR(VLOOKUP(Table1[[#This Row],[كود الصنف]],المنتجات!$D:$E,2,0),"")</f>
        <v/>
      </c>
      <c r="J1076" s="6" t="str">
        <f>IFERROR(VLOOKUP(H1076,المنتجات!$D:$G,4,0),"")</f>
        <v/>
      </c>
      <c r="K1076" s="7">
        <v>9000</v>
      </c>
      <c r="L1076" s="7"/>
      <c r="M1076" s="8" t="e">
        <f>IF(VLOOKUP(Table1[[#This Row],[كود الصنف]],المنتجات!$D:$K,8,0)=0,"",(VLOOKUP(Table1[[#This Row],[كود الصنف]],المنتجات!$D:$K,8,0)))</f>
        <v>#N/A</v>
      </c>
      <c r="N1076" s="7">
        <f>IFERROR((Table1[[#This Row],[كمية الخامات بالكيلو]]/Table1[[#This Row],[وزن القطعة]])-Table1[[#This Row],[كمية الأنتاج بالقطعة]],0)</f>
        <v>0</v>
      </c>
      <c r="O1076" s="9" t="s">
        <v>51</v>
      </c>
      <c r="P1076" s="3">
        <f>IFERROR(VLOOKUP(Table1[[#This Row],[كود العامل]],العاملين!$A:$D,4,0),"")</f>
        <v>0</v>
      </c>
      <c r="Q1076" s="5">
        <f>IF(Table1[[#This Row],[كود العامل]]&gt;0,60,"")</f>
        <v>60</v>
      </c>
      <c r="R1076" s="10"/>
      <c r="S1076" s="10"/>
      <c r="T1076" s="10">
        <v>5</v>
      </c>
      <c r="U1076" s="10"/>
      <c r="V1076" s="10">
        <f t="shared" si="16"/>
        <v>65</v>
      </c>
      <c r="W1076" s="10">
        <f>IFERROR(Table1[[#This Row],[اجمالى وقت التشغيل بالدقايق]]-Table1[[#This Row],[اجمالى وقت التوقف بالدقيقة]],"0")</f>
        <v>-65</v>
      </c>
      <c r="X1076" s="11">
        <f>IFERROR((Table1[[#This Row],[كمية الأنتاج بالقطعة]]*Table1[[#This Row],[الزمن المعيارى لانتاج القطعة الواحدة بالدقيقة]])/W1076,0%)</f>
        <v>0</v>
      </c>
      <c r="Y1076" s="12"/>
      <c r="Z1076" s="4"/>
      <c r="AA1076" s="13">
        <f>IFERROR(Table1[[#This Row],[كمية الأنتاج بالقطعة]]/(Table1[[#This Row],[كمية الأنتاج بالقطعة]]+Z1076+Y1076),"")</f>
        <v>1</v>
      </c>
      <c r="AB1076" s="4"/>
      <c r="AC1076" s="51"/>
    </row>
    <row r="1077" spans="1:29" ht="15.75" hidden="1" customHeight="1">
      <c r="A1077" s="50">
        <v>43549</v>
      </c>
      <c r="B1077" s="3">
        <v>5261</v>
      </c>
      <c r="C1077" s="4" t="str">
        <f>IFERROR(VLOOKUP(B1077,المنتجات!$A:$B,2,0),"")</f>
        <v/>
      </c>
      <c r="D1077" s="4" t="str">
        <f>IFERROR(VLOOKUP(B1077,المنتجات!$A:$C,3,0),"")</f>
        <v/>
      </c>
      <c r="E1077" s="5">
        <v>33</v>
      </c>
      <c r="F1077" s="4">
        <f>IFERROR(VLOOKUP(E1077,العاملين!$A$1:$C$80,2,0),"")</f>
        <v>0</v>
      </c>
      <c r="G1077" s="4">
        <f>IFERROR(VLOOKUP(Table1[[#This Row],[كود العامل]],العاملين!$A:$C,3,FALSE),"")</f>
        <v>0</v>
      </c>
      <c r="H1077" s="5">
        <v>131</v>
      </c>
      <c r="I1077" s="6" t="str">
        <f>IFERROR(VLOOKUP(Table1[[#This Row],[كود الصنف]],المنتجات!$D:$E,2,0),"")</f>
        <v/>
      </c>
      <c r="J1077" s="6" t="str">
        <f>IFERROR(VLOOKUP(H1077,المنتجات!$D:$G,4,0),"")</f>
        <v/>
      </c>
      <c r="K1077" s="7">
        <v>9000</v>
      </c>
      <c r="L1077" s="7"/>
      <c r="M1077" s="8" t="e">
        <f>IF(VLOOKUP(Table1[[#This Row],[كود الصنف]],المنتجات!$D:$K,8,0)=0,"",(VLOOKUP(Table1[[#This Row],[كود الصنف]],المنتجات!$D:$K,8,0)))</f>
        <v>#N/A</v>
      </c>
      <c r="N1077" s="7">
        <f>IFERROR((Table1[[#This Row],[كمية الخامات بالكيلو]]/Table1[[#This Row],[وزن القطعة]])-Table1[[#This Row],[كمية الأنتاج بالقطعة]],0)</f>
        <v>0</v>
      </c>
      <c r="O1077" s="9" t="s">
        <v>51</v>
      </c>
      <c r="P1077" s="3">
        <f>IFERROR(VLOOKUP(Table1[[#This Row],[كود العامل]],العاملين!$A:$D,4,0),"")</f>
        <v>0</v>
      </c>
      <c r="Q1077" s="5">
        <f>IF(Table1[[#This Row],[كود العامل]]&gt;0,60,"")</f>
        <v>60</v>
      </c>
      <c r="R1077" s="10"/>
      <c r="S1077" s="10"/>
      <c r="T1077" s="10">
        <v>5</v>
      </c>
      <c r="U1077" s="10"/>
      <c r="V1077" s="10">
        <f t="shared" si="16"/>
        <v>65</v>
      </c>
      <c r="W1077" s="10">
        <f>IFERROR(Table1[[#This Row],[اجمالى وقت التشغيل بالدقايق]]-Table1[[#This Row],[اجمالى وقت التوقف بالدقيقة]],"0")</f>
        <v>-65</v>
      </c>
      <c r="X1077" s="11">
        <f>IFERROR((Table1[[#This Row],[كمية الأنتاج بالقطعة]]*Table1[[#This Row],[الزمن المعيارى لانتاج القطعة الواحدة بالدقيقة]])/W1077,0%)</f>
        <v>0</v>
      </c>
      <c r="Y1077" s="12"/>
      <c r="Z1077" s="4"/>
      <c r="AA1077" s="13">
        <f>IFERROR(Table1[[#This Row],[كمية الأنتاج بالقطعة]]/(Table1[[#This Row],[كمية الأنتاج بالقطعة]]+Z1077+Y1077),"")</f>
        <v>1</v>
      </c>
      <c r="AB1077" s="4"/>
      <c r="AC1077" s="51"/>
    </row>
    <row r="1078" spans="1:29" ht="15.75" hidden="1" customHeight="1">
      <c r="A1078" s="50">
        <v>43549</v>
      </c>
      <c r="B1078" s="3">
        <v>5290</v>
      </c>
      <c r="C1078" s="4" t="str">
        <f>IFERROR(VLOOKUP(B1078,المنتجات!$A:$B,2,0),"")</f>
        <v/>
      </c>
      <c r="D1078" s="4" t="str">
        <f>IFERROR(VLOOKUP(B1078,المنتجات!$A:$C,3,0),"")</f>
        <v/>
      </c>
      <c r="E1078" s="5">
        <v>20</v>
      </c>
      <c r="F1078" s="4">
        <f>IFERROR(VLOOKUP(E1078,العاملين!$A$1:$C$80,2,0),"")</f>
        <v>0</v>
      </c>
      <c r="G1078" s="4">
        <f>IFERROR(VLOOKUP(Table1[[#This Row],[كود العامل]],العاملين!$A:$C,3,FALSE),"")</f>
        <v>0</v>
      </c>
      <c r="H1078" s="5">
        <v>61</v>
      </c>
      <c r="I1078" s="6" t="str">
        <f>IFERROR(VLOOKUP(Table1[[#This Row],[كود الصنف]],المنتجات!$D:$E,2,0),"")</f>
        <v/>
      </c>
      <c r="J1078" s="6" t="str">
        <f>IFERROR(VLOOKUP(H1078,المنتجات!$D:$G,4,0),"")</f>
        <v/>
      </c>
      <c r="K1078" s="7">
        <v>2100</v>
      </c>
      <c r="L1078" s="7"/>
      <c r="M1078" s="8" t="e">
        <f>IF(VLOOKUP(Table1[[#This Row],[كود الصنف]],المنتجات!$D:$K,8,0)=0,"",(VLOOKUP(Table1[[#This Row],[كود الصنف]],المنتجات!$D:$K,8,0)))</f>
        <v>#N/A</v>
      </c>
      <c r="N1078" s="7">
        <f>IFERROR((Table1[[#This Row],[كمية الخامات بالكيلو]]/Table1[[#This Row],[وزن القطعة]])-Table1[[#This Row],[كمية الأنتاج بالقطعة]],0)</f>
        <v>0</v>
      </c>
      <c r="O1078" s="9" t="s">
        <v>51</v>
      </c>
      <c r="P1078" s="3">
        <f>IFERROR(VLOOKUP(Table1[[#This Row],[كود العامل]],العاملين!$A:$D,4,0),"")</f>
        <v>0</v>
      </c>
      <c r="Q1078" s="5">
        <f>IF(Table1[[#This Row],[كود العامل]]&gt;0,60,"")</f>
        <v>60</v>
      </c>
      <c r="R1078" s="10"/>
      <c r="S1078" s="10"/>
      <c r="T1078" s="10"/>
      <c r="U1078" s="10"/>
      <c r="V1078" s="10">
        <f t="shared" si="16"/>
        <v>60</v>
      </c>
      <c r="W1078" s="10">
        <f>IFERROR(Table1[[#This Row],[اجمالى وقت التشغيل بالدقايق]]-Table1[[#This Row],[اجمالى وقت التوقف بالدقيقة]],"0")</f>
        <v>-60</v>
      </c>
      <c r="X1078" s="11">
        <f>IFERROR((Table1[[#This Row],[كمية الأنتاج بالقطعة]]*Table1[[#This Row],[الزمن المعيارى لانتاج القطعة الواحدة بالدقيقة]])/W1078,0%)</f>
        <v>0</v>
      </c>
      <c r="Y1078" s="12"/>
      <c r="Z1078" s="4"/>
      <c r="AA1078" s="13">
        <f>IFERROR(Table1[[#This Row],[كمية الأنتاج بالقطعة]]/(Table1[[#This Row],[كمية الأنتاج بالقطعة]]+Z1078+Y1078),"")</f>
        <v>1</v>
      </c>
      <c r="AB1078" s="4"/>
      <c r="AC1078" s="51"/>
    </row>
    <row r="1079" spans="1:29" ht="15.75" hidden="1" customHeight="1">
      <c r="A1079" s="50">
        <v>43549</v>
      </c>
      <c r="B1079" s="3">
        <v>5291</v>
      </c>
      <c r="C1079" s="4" t="str">
        <f>IFERROR(VLOOKUP(B1079,المنتجات!$A:$B,2,0),"")</f>
        <v/>
      </c>
      <c r="D1079" s="4" t="str">
        <f>IFERROR(VLOOKUP(B1079,المنتجات!$A:$C,3,0),"")</f>
        <v/>
      </c>
      <c r="E1079" s="5">
        <v>28</v>
      </c>
      <c r="F1079" s="4">
        <f>IFERROR(VLOOKUP(E1079,العاملين!$A$1:$C$80,2,0),"")</f>
        <v>0</v>
      </c>
      <c r="G1079" s="4">
        <f>IFERROR(VLOOKUP(Table1[[#This Row],[كود العامل]],العاملين!$A:$C,3,FALSE),"")</f>
        <v>0</v>
      </c>
      <c r="H1079" s="5">
        <v>62</v>
      </c>
      <c r="I1079" s="6" t="str">
        <f>IFERROR(VLOOKUP(Table1[[#This Row],[كود الصنف]],المنتجات!$D:$E,2,0),"")</f>
        <v/>
      </c>
      <c r="J1079" s="6" t="str">
        <f>IFERROR(VLOOKUP(H1079,المنتجات!$D:$G,4,0),"")</f>
        <v/>
      </c>
      <c r="K1079" s="7">
        <v>1300</v>
      </c>
      <c r="L1079" s="7"/>
      <c r="M1079" s="8" t="e">
        <f>IF(VLOOKUP(Table1[[#This Row],[كود الصنف]],المنتجات!$D:$K,8,0)=0,"",(VLOOKUP(Table1[[#This Row],[كود الصنف]],المنتجات!$D:$K,8,0)))</f>
        <v>#N/A</v>
      </c>
      <c r="N1079" s="7">
        <f>IFERROR((Table1[[#This Row],[كمية الخامات بالكيلو]]/Table1[[#This Row],[وزن القطعة]])-Table1[[#This Row],[كمية الأنتاج بالقطعة]],0)</f>
        <v>0</v>
      </c>
      <c r="O1079" s="9" t="s">
        <v>51</v>
      </c>
      <c r="P1079" s="3">
        <f>IFERROR(VLOOKUP(Table1[[#This Row],[كود العامل]],العاملين!$A:$D,4,0),"")</f>
        <v>0</v>
      </c>
      <c r="Q1079" s="5">
        <f>IF(Table1[[#This Row],[كود العامل]]&gt;0,60,"")</f>
        <v>60</v>
      </c>
      <c r="R1079" s="10"/>
      <c r="S1079" s="10"/>
      <c r="T1079" s="10"/>
      <c r="U1079" s="10"/>
      <c r="V1079" s="10">
        <f t="shared" si="16"/>
        <v>60</v>
      </c>
      <c r="W1079" s="10">
        <f>IFERROR(Table1[[#This Row],[اجمالى وقت التشغيل بالدقايق]]-Table1[[#This Row],[اجمالى وقت التوقف بالدقيقة]],"0")</f>
        <v>-60</v>
      </c>
      <c r="X1079" s="11">
        <f>IFERROR((Table1[[#This Row],[كمية الأنتاج بالقطعة]]*Table1[[#This Row],[الزمن المعيارى لانتاج القطعة الواحدة بالدقيقة]])/W1079,0%)</f>
        <v>0</v>
      </c>
      <c r="Y1079" s="12"/>
      <c r="Z1079" s="4"/>
      <c r="AA1079" s="13">
        <f>IFERROR(Table1[[#This Row],[كمية الأنتاج بالقطعة]]/(Table1[[#This Row],[كمية الأنتاج بالقطعة]]+Z1079+Y1079),"")</f>
        <v>1</v>
      </c>
      <c r="AB1079" s="4"/>
      <c r="AC1079" s="51"/>
    </row>
    <row r="1080" spans="1:29" ht="15.75" hidden="1" customHeight="1">
      <c r="A1080" s="50">
        <v>43549</v>
      </c>
      <c r="B1080" s="3">
        <v>5300</v>
      </c>
      <c r="C1080" s="4" t="str">
        <f>IFERROR(VLOOKUP(B1080,المنتجات!$A:$B,2,0),"")</f>
        <v/>
      </c>
      <c r="D1080" s="4" t="str">
        <f>IFERROR(VLOOKUP(B1080,المنتجات!$A:$C,3,0),"")</f>
        <v/>
      </c>
      <c r="E1080" s="5">
        <v>32</v>
      </c>
      <c r="F1080" s="4">
        <f>IFERROR(VLOOKUP(E1080,العاملين!$A$1:$C$80,2,0),"")</f>
        <v>0</v>
      </c>
      <c r="G1080" s="4">
        <f>IFERROR(VLOOKUP(Table1[[#This Row],[كود العامل]],العاملين!$A:$C,3,FALSE),"")</f>
        <v>0</v>
      </c>
      <c r="H1080" s="5">
        <v>62</v>
      </c>
      <c r="I1080" s="6" t="str">
        <f>IFERROR(VLOOKUP(Table1[[#This Row],[كود الصنف]],المنتجات!$D:$E,2,0),"")</f>
        <v/>
      </c>
      <c r="J1080" s="6" t="str">
        <f>IFERROR(VLOOKUP(H1080,المنتجات!$D:$G,4,0),"")</f>
        <v/>
      </c>
      <c r="K1080" s="7">
        <v>1300</v>
      </c>
      <c r="L1080" s="7"/>
      <c r="M1080" s="8" t="e">
        <f>IF(VLOOKUP(Table1[[#This Row],[كود الصنف]],المنتجات!$D:$K,8,0)=0,"",(VLOOKUP(Table1[[#This Row],[كود الصنف]],المنتجات!$D:$K,8,0)))</f>
        <v>#N/A</v>
      </c>
      <c r="N1080" s="7">
        <f>IFERROR((Table1[[#This Row],[كمية الخامات بالكيلو]]/Table1[[#This Row],[وزن القطعة]])-Table1[[#This Row],[كمية الأنتاج بالقطعة]],0)</f>
        <v>0</v>
      </c>
      <c r="O1080" s="9" t="s">
        <v>51</v>
      </c>
      <c r="P1080" s="3">
        <f>IFERROR(VLOOKUP(Table1[[#This Row],[كود العامل]],العاملين!$A:$D,4,0),"")</f>
        <v>0</v>
      </c>
      <c r="Q1080" s="5">
        <f>IF(Table1[[#This Row],[كود العامل]]&gt;0,60,"")</f>
        <v>60</v>
      </c>
      <c r="R1080" s="10"/>
      <c r="S1080" s="10"/>
      <c r="T1080" s="10"/>
      <c r="U1080" s="10"/>
      <c r="V1080" s="10">
        <f t="shared" si="16"/>
        <v>60</v>
      </c>
      <c r="W1080" s="10">
        <f>IFERROR(Table1[[#This Row],[اجمالى وقت التشغيل بالدقايق]]-Table1[[#This Row],[اجمالى وقت التوقف بالدقيقة]],"0")</f>
        <v>-60</v>
      </c>
      <c r="X1080" s="11">
        <f>IFERROR((Table1[[#This Row],[كمية الأنتاج بالقطعة]]*Table1[[#This Row],[الزمن المعيارى لانتاج القطعة الواحدة بالدقيقة]])/W1080,0%)</f>
        <v>0</v>
      </c>
      <c r="Y1080" s="12"/>
      <c r="Z1080" s="4"/>
      <c r="AA1080" s="13">
        <f>IFERROR(Table1[[#This Row],[كمية الأنتاج بالقطعة]]/(Table1[[#This Row],[كمية الأنتاج بالقطعة]]+Z1080+Y1080),"")</f>
        <v>1</v>
      </c>
      <c r="AB1080" s="4"/>
      <c r="AC1080" s="51"/>
    </row>
    <row r="1081" spans="1:29" ht="15.75" hidden="1" customHeight="1">
      <c r="A1081" s="50">
        <v>43549</v>
      </c>
      <c r="B1081" s="3">
        <v>5301</v>
      </c>
      <c r="C1081" s="4" t="str">
        <f>IFERROR(VLOOKUP(B1081,المنتجات!$A:$B,2,0),"")</f>
        <v/>
      </c>
      <c r="D1081" s="4" t="str">
        <f>IFERROR(VLOOKUP(B1081,المنتجات!$A:$C,3,0),"")</f>
        <v/>
      </c>
      <c r="E1081" s="5">
        <v>39</v>
      </c>
      <c r="F1081" s="4">
        <f>IFERROR(VLOOKUP(E1081,العاملين!$A$1:$C$80,2,0),"")</f>
        <v>0</v>
      </c>
      <c r="G1081" s="4">
        <f>IFERROR(VLOOKUP(Table1[[#This Row],[كود العامل]],العاملين!$A:$C,3,FALSE),"")</f>
        <v>0</v>
      </c>
      <c r="H1081" s="5">
        <v>111</v>
      </c>
      <c r="I1081" s="6" t="str">
        <f>IFERROR(VLOOKUP(Table1[[#This Row],[كود الصنف]],المنتجات!$D:$E,2,0),"")</f>
        <v/>
      </c>
      <c r="J1081" s="6" t="str">
        <f>IFERROR(VLOOKUP(H1081,المنتجات!$D:$G,4,0),"")</f>
        <v/>
      </c>
      <c r="K1081" s="7">
        <v>12000</v>
      </c>
      <c r="L1081" s="7"/>
      <c r="M1081" s="8" t="e">
        <f>IF(VLOOKUP(Table1[[#This Row],[كود الصنف]],المنتجات!$D:$K,8,0)=0,"",(VLOOKUP(Table1[[#This Row],[كود الصنف]],المنتجات!$D:$K,8,0)))</f>
        <v>#N/A</v>
      </c>
      <c r="N1081" s="7">
        <f>IFERROR((Table1[[#This Row],[كمية الخامات بالكيلو]]/Table1[[#This Row],[وزن القطعة]])-Table1[[#This Row],[كمية الأنتاج بالقطعة]],0)</f>
        <v>0</v>
      </c>
      <c r="O1081" s="9" t="s">
        <v>51</v>
      </c>
      <c r="P1081" s="3">
        <f>IFERROR(VLOOKUP(Table1[[#This Row],[كود العامل]],العاملين!$A:$D,4,0),"")</f>
        <v>0</v>
      </c>
      <c r="Q1081" s="5">
        <f>IF(Table1[[#This Row],[كود العامل]]&gt;0,60,"")</f>
        <v>60</v>
      </c>
      <c r="R1081" s="10"/>
      <c r="S1081" s="10"/>
      <c r="T1081" s="10"/>
      <c r="U1081" s="10"/>
      <c r="V1081" s="10">
        <f t="shared" si="16"/>
        <v>60</v>
      </c>
      <c r="W1081" s="10">
        <f>IFERROR(Table1[[#This Row],[اجمالى وقت التشغيل بالدقايق]]-Table1[[#This Row],[اجمالى وقت التوقف بالدقيقة]],"0")</f>
        <v>-60</v>
      </c>
      <c r="X1081" s="11">
        <v>1</v>
      </c>
      <c r="Y1081" s="12"/>
      <c r="Z1081" s="4"/>
      <c r="AA1081" s="13">
        <f>IFERROR(Table1[[#This Row],[كمية الأنتاج بالقطعة]]/(Table1[[#This Row],[كمية الأنتاج بالقطعة]]+Z1081+Y1081),"")</f>
        <v>1</v>
      </c>
      <c r="AB1081" s="4"/>
      <c r="AC1081" s="51"/>
    </row>
    <row r="1082" spans="1:29" ht="15.75" hidden="1" customHeight="1">
      <c r="A1082" s="50">
        <v>43549</v>
      </c>
      <c r="B1082" s="3">
        <v>5310</v>
      </c>
      <c r="C1082" s="4" t="str">
        <f>IFERROR(VLOOKUP(B1082,المنتجات!$A:$B,2,0),"")</f>
        <v/>
      </c>
      <c r="D1082" s="4" t="str">
        <f>IFERROR(VLOOKUP(B1082,المنتجات!$A:$C,3,0),"")</f>
        <v/>
      </c>
      <c r="E1082" s="5">
        <v>22</v>
      </c>
      <c r="F1082" s="4">
        <f>IFERROR(VLOOKUP(E1082,العاملين!$A$1:$C$80,2,0),"")</f>
        <v>0</v>
      </c>
      <c r="G1082" s="4">
        <f>IFERROR(VLOOKUP(Table1[[#This Row],[كود العامل]],العاملين!$A:$C,3,FALSE),"")</f>
        <v>0</v>
      </c>
      <c r="H1082" s="5">
        <v>69</v>
      </c>
      <c r="I1082" s="6" t="str">
        <f>IFERROR(VLOOKUP(Table1[[#This Row],[كود الصنف]],المنتجات!$D:$E,2,0),"")</f>
        <v/>
      </c>
      <c r="J1082" s="6" t="str">
        <f>IFERROR(VLOOKUP(H1082,المنتجات!$D:$G,4,0),"")</f>
        <v/>
      </c>
      <c r="K1082" s="7">
        <v>500</v>
      </c>
      <c r="L1082" s="7"/>
      <c r="M1082" s="8" t="e">
        <f>IF(VLOOKUP(Table1[[#This Row],[كود الصنف]],المنتجات!$D:$K,8,0)=0,"",(VLOOKUP(Table1[[#This Row],[كود الصنف]],المنتجات!$D:$K,8,0)))</f>
        <v>#N/A</v>
      </c>
      <c r="N1082" s="7">
        <f>IFERROR((Table1[[#This Row],[كمية الخامات بالكيلو]]/Table1[[#This Row],[وزن القطعة]])-Table1[[#This Row],[كمية الأنتاج بالقطعة]],0)</f>
        <v>0</v>
      </c>
      <c r="O1082" s="9" t="s">
        <v>51</v>
      </c>
      <c r="P1082" s="3">
        <f>IFERROR(VLOOKUP(Table1[[#This Row],[كود العامل]],العاملين!$A:$D,4,0),"")</f>
        <v>0</v>
      </c>
      <c r="Q1082" s="5">
        <f>IF(Table1[[#This Row],[كود العامل]]&gt;0,60,"")</f>
        <v>60</v>
      </c>
      <c r="R1082" s="10"/>
      <c r="S1082" s="10">
        <v>10</v>
      </c>
      <c r="T1082" s="10">
        <v>10</v>
      </c>
      <c r="U1082" s="10"/>
      <c r="V1082" s="10">
        <f t="shared" si="16"/>
        <v>80</v>
      </c>
      <c r="W1082" s="10">
        <f>IFERROR(Table1[[#This Row],[اجمالى وقت التشغيل بالدقايق]]-Table1[[#This Row],[اجمالى وقت التوقف بالدقيقة]],"0")</f>
        <v>-80</v>
      </c>
      <c r="X1082" s="11">
        <f>IFERROR((Table1[[#This Row],[كمية الأنتاج بالقطعة]]*Table1[[#This Row],[الزمن المعيارى لانتاج القطعة الواحدة بالدقيقة]])/W1082,0%)</f>
        <v>0</v>
      </c>
      <c r="Y1082" s="12"/>
      <c r="Z1082" s="4"/>
      <c r="AA1082" s="13">
        <f>IFERROR(Table1[[#This Row],[كمية الأنتاج بالقطعة]]/(Table1[[#This Row],[كمية الأنتاج بالقطعة]]+Z1082+Y1082),"")</f>
        <v>1</v>
      </c>
      <c r="AB1082" s="4"/>
      <c r="AC1082" s="51"/>
    </row>
    <row r="1083" spans="1:29" ht="15.75" hidden="1" customHeight="1">
      <c r="A1083" s="50">
        <v>43549</v>
      </c>
      <c r="B1083" s="3">
        <v>5310</v>
      </c>
      <c r="C1083" s="4" t="str">
        <f>IFERROR(VLOOKUP(B1083,المنتجات!$A:$B,2,0),"")</f>
        <v/>
      </c>
      <c r="D1083" s="4" t="str">
        <f>IFERROR(VLOOKUP(B1083,المنتجات!$A:$C,3,0),"")</f>
        <v/>
      </c>
      <c r="E1083" s="5">
        <v>36</v>
      </c>
      <c r="F1083" s="4">
        <f>IFERROR(VLOOKUP(E1083,العاملين!$A$1:$C$80,2,0),"")</f>
        <v>0</v>
      </c>
      <c r="G1083" s="4">
        <f>IFERROR(VLOOKUP(Table1[[#This Row],[كود العامل]],العاملين!$A:$C,3,FALSE),"")</f>
        <v>0</v>
      </c>
      <c r="H1083" s="5">
        <v>119</v>
      </c>
      <c r="I1083" s="6" t="str">
        <f>IFERROR(VLOOKUP(Table1[[#This Row],[كود الصنف]],المنتجات!$D:$E,2,0),"")</f>
        <v/>
      </c>
      <c r="J1083" s="6" t="str">
        <f>IFERROR(VLOOKUP(H1083,المنتجات!$D:$G,4,0),"")</f>
        <v/>
      </c>
      <c r="K1083" s="7">
        <v>4200</v>
      </c>
      <c r="L1083" s="7"/>
      <c r="M1083" s="8" t="e">
        <f>IF(VLOOKUP(Table1[[#This Row],[كود الصنف]],المنتجات!$D:$K,8,0)=0,"",(VLOOKUP(Table1[[#This Row],[كود الصنف]],المنتجات!$D:$K,8,0)))</f>
        <v>#N/A</v>
      </c>
      <c r="N1083" s="7">
        <f>IFERROR((Table1[[#This Row],[كمية الخامات بالكيلو]]/Table1[[#This Row],[وزن القطعة]])-Table1[[#This Row],[كمية الأنتاج بالقطعة]],0)</f>
        <v>0</v>
      </c>
      <c r="O1083" s="9" t="s">
        <v>51</v>
      </c>
      <c r="P1083" s="3">
        <f>IFERROR(VLOOKUP(Table1[[#This Row],[كود العامل]],العاملين!$A:$D,4,0),"")</f>
        <v>0</v>
      </c>
      <c r="Q1083" s="5">
        <f>IF(Table1[[#This Row],[كود العامل]]&gt;0,60,"")</f>
        <v>60</v>
      </c>
      <c r="R1083" s="10"/>
      <c r="S1083" s="10"/>
      <c r="T1083" s="10"/>
      <c r="U1083" s="10"/>
      <c r="V1083" s="10">
        <f t="shared" si="16"/>
        <v>60</v>
      </c>
      <c r="W1083" s="10">
        <f>IFERROR(Table1[[#This Row],[اجمالى وقت التشغيل بالدقايق]]-Table1[[#This Row],[اجمالى وقت التوقف بالدقيقة]],"0")</f>
        <v>-60</v>
      </c>
      <c r="X1083" s="11">
        <f>IFERROR((Table1[[#This Row],[كمية الأنتاج بالقطعة]]*Table1[[#This Row],[الزمن المعيارى لانتاج القطعة الواحدة بالدقيقة]])/W1083,0%)</f>
        <v>0</v>
      </c>
      <c r="Y1083" s="12"/>
      <c r="Z1083" s="4"/>
      <c r="AA1083" s="13">
        <f>IFERROR(Table1[[#This Row],[كمية الأنتاج بالقطعة]]/(Table1[[#This Row],[كمية الأنتاج بالقطعة]]+Z1083+Y1083),"")</f>
        <v>1</v>
      </c>
      <c r="AB1083" s="4"/>
      <c r="AC1083" s="51"/>
    </row>
    <row r="1084" spans="1:29" ht="15.75" customHeight="1">
      <c r="A1084" s="50">
        <v>43549</v>
      </c>
      <c r="B1084" s="3">
        <v>5270</v>
      </c>
      <c r="C1084" s="4" t="str">
        <f>IFERROR(VLOOKUP(B1084,المنتجات!$A:$B,2,0),"")</f>
        <v/>
      </c>
      <c r="D1084" s="4" t="str">
        <f>IFERROR(VLOOKUP(B1084,المنتجات!$A:$C,3,0),"")</f>
        <v/>
      </c>
      <c r="E1084" s="5">
        <v>30</v>
      </c>
      <c r="F1084" s="4">
        <f>IFERROR(VLOOKUP(E1084,العاملين!$A$1:$C$80,2,0),"")</f>
        <v>0</v>
      </c>
      <c r="G1084" s="4">
        <f>IFERROR(VLOOKUP(Table1[[#This Row],[كود العامل]],العاملين!$A:$C,3,FALSE),"")</f>
        <v>0</v>
      </c>
      <c r="H1084" s="5">
        <v>52</v>
      </c>
      <c r="I1084" s="6" t="str">
        <f>IFERROR(VLOOKUP(Table1[[#This Row],[كود الصنف]],المنتجات!$D:$E,2,0),"")</f>
        <v/>
      </c>
      <c r="J1084" s="6" t="str">
        <f>IFERROR(VLOOKUP(H1084,المنتجات!$D:$G,4,0),"")</f>
        <v/>
      </c>
      <c r="K1084" s="7">
        <v>43</v>
      </c>
      <c r="L1084" s="7"/>
      <c r="M1084" s="8" t="e">
        <f>IF(VLOOKUP(Table1[[#This Row],[كود الصنف]],المنتجات!$D:$K,8,0)=0,"",(VLOOKUP(Table1[[#This Row],[كود الصنف]],المنتجات!$D:$K,8,0)))</f>
        <v>#N/A</v>
      </c>
      <c r="N1084" s="7">
        <f>IFERROR((Table1[[#This Row],[كمية الخامات بالكيلو]]/Table1[[#This Row],[وزن القطعة]])-Table1[[#This Row],[كمية الأنتاج بالقطعة]],0)</f>
        <v>0</v>
      </c>
      <c r="O1084" s="9" t="s">
        <v>51</v>
      </c>
      <c r="P1084" s="3">
        <v>200</v>
      </c>
      <c r="Q1084" s="5">
        <v>20</v>
      </c>
      <c r="R1084" s="10"/>
      <c r="S1084" s="10"/>
      <c r="T1084" s="10"/>
      <c r="U1084" s="10"/>
      <c r="V1084" s="10">
        <f t="shared" si="16"/>
        <v>20</v>
      </c>
      <c r="W1084" s="10">
        <f>IFERROR(Table1[[#This Row],[اجمالى وقت التشغيل بالدقايق]]-Table1[[#This Row],[اجمالى وقت التوقف بالدقيقة]],"0")</f>
        <v>180</v>
      </c>
      <c r="X1084" s="11">
        <f>IFERROR((Table1[[#This Row],[كمية الأنتاج بالقطعة]]*Table1[[#This Row],[الزمن المعيارى لانتاج القطعة الواحدة بالدقيقة]])/W1084,0%)</f>
        <v>0</v>
      </c>
      <c r="Y1084" s="12"/>
      <c r="Z1084" s="4"/>
      <c r="AA1084" s="13">
        <f>IFERROR(Table1[[#This Row],[كمية الأنتاج بالقطعة]]/(Table1[[#This Row],[كمية الأنتاج بالقطعة]]+Z1084+Y1084),"")</f>
        <v>1</v>
      </c>
      <c r="AB1084" s="4"/>
      <c r="AC1084" s="51"/>
    </row>
    <row r="1085" spans="1:29" ht="15.75" customHeight="1">
      <c r="A1085" s="50">
        <v>43549</v>
      </c>
      <c r="B1085" s="3">
        <v>5270</v>
      </c>
      <c r="C1085" s="4" t="str">
        <f>IFERROR(VLOOKUP(B1085,المنتجات!$A:$B,2,0),"")</f>
        <v/>
      </c>
      <c r="D1085" s="4" t="str">
        <f>IFERROR(VLOOKUP(B1085,المنتجات!$A:$C,3,0),"")</f>
        <v/>
      </c>
      <c r="E1085" s="5">
        <v>30</v>
      </c>
      <c r="F1085" s="4">
        <f>IFERROR(VLOOKUP(E1085,العاملين!$A$1:$C$80,2,0),"")</f>
        <v>0</v>
      </c>
      <c r="G1085" s="4">
        <f>IFERROR(VLOOKUP(Table1[[#This Row],[كود العامل]],العاملين!$A:$C,3,FALSE),"")</f>
        <v>0</v>
      </c>
      <c r="H1085" s="5">
        <v>53</v>
      </c>
      <c r="I1085" s="6" t="str">
        <f>IFERROR(VLOOKUP(Table1[[#This Row],[كود الصنف]],المنتجات!$D:$E,2,0),"")</f>
        <v/>
      </c>
      <c r="J1085" s="6" t="str">
        <f>IFERROR(VLOOKUP(H1085,المنتجات!$D:$G,4,0),"")</f>
        <v/>
      </c>
      <c r="K1085" s="7">
        <v>102</v>
      </c>
      <c r="L1085" s="7"/>
      <c r="M1085" s="8" t="e">
        <f>IF(VLOOKUP(Table1[[#This Row],[كود الصنف]],المنتجات!$D:$K,8,0)=0,"",(VLOOKUP(Table1[[#This Row],[كود الصنف]],المنتجات!$D:$K,8,0)))</f>
        <v>#N/A</v>
      </c>
      <c r="N1085" s="7">
        <f>IFERROR((Table1[[#This Row],[كمية الخامات بالكيلو]]/Table1[[#This Row],[وزن القطعة]])-Table1[[#This Row],[كمية الأنتاج بالقطعة]],0)</f>
        <v>0</v>
      </c>
      <c r="O1085" s="9" t="s">
        <v>51</v>
      </c>
      <c r="P1085" s="3">
        <v>200</v>
      </c>
      <c r="Q1085" s="5">
        <v>20</v>
      </c>
      <c r="R1085" s="10"/>
      <c r="S1085" s="10"/>
      <c r="T1085" s="10"/>
      <c r="U1085" s="10"/>
      <c r="V1085" s="10">
        <f t="shared" si="16"/>
        <v>20</v>
      </c>
      <c r="W1085" s="10">
        <f>IFERROR(Table1[[#This Row],[اجمالى وقت التشغيل بالدقايق]]-Table1[[#This Row],[اجمالى وقت التوقف بالدقيقة]],"0")</f>
        <v>180</v>
      </c>
      <c r="X1085" s="11">
        <f>IFERROR((Table1[[#This Row],[كمية الأنتاج بالقطعة]]*Table1[[#This Row],[الزمن المعيارى لانتاج القطعة الواحدة بالدقيقة]])/W1085,0%)</f>
        <v>0</v>
      </c>
      <c r="Y1085" s="12"/>
      <c r="Z1085" s="4"/>
      <c r="AA1085" s="13">
        <f>IFERROR(Table1[[#This Row],[كمية الأنتاج بالقطعة]]/(Table1[[#This Row],[كمية الأنتاج بالقطعة]]+Z1085+Y1085),"")</f>
        <v>1</v>
      </c>
      <c r="AB1085" s="4"/>
      <c r="AC1085" s="51"/>
    </row>
    <row r="1086" spans="1:29" ht="15.75" customHeight="1">
      <c r="A1086" s="50">
        <v>43549</v>
      </c>
      <c r="B1086" s="3">
        <v>5270</v>
      </c>
      <c r="C1086" s="4" t="str">
        <f>IFERROR(VLOOKUP(B1086,المنتجات!$A:$B,2,0),"")</f>
        <v/>
      </c>
      <c r="D1086" s="4" t="str">
        <f>IFERROR(VLOOKUP(B1086,المنتجات!$A:$C,3,0),"")</f>
        <v/>
      </c>
      <c r="E1086" s="5">
        <v>30</v>
      </c>
      <c r="F1086" s="4">
        <f>IFERROR(VLOOKUP(E1086,العاملين!$A$1:$C$80,2,0),"")</f>
        <v>0</v>
      </c>
      <c r="G1086" s="4">
        <f>IFERROR(VLOOKUP(Table1[[#This Row],[كود العامل]],العاملين!$A:$C,3,FALSE),"")</f>
        <v>0</v>
      </c>
      <c r="H1086" s="5">
        <v>56</v>
      </c>
      <c r="I1086" s="6" t="str">
        <f>IFERROR(VLOOKUP(Table1[[#This Row],[كود الصنف]],المنتجات!$D:$E,2,0),"")</f>
        <v/>
      </c>
      <c r="J1086" s="6" t="str">
        <f>IFERROR(VLOOKUP(H1086,المنتجات!$D:$G,4,0),"")</f>
        <v/>
      </c>
      <c r="K1086" s="7">
        <v>19</v>
      </c>
      <c r="L1086" s="7"/>
      <c r="M1086" s="8" t="e">
        <f>IF(VLOOKUP(Table1[[#This Row],[كود الصنف]],المنتجات!$D:$K,8,0)=0,"",(VLOOKUP(Table1[[#This Row],[كود الصنف]],المنتجات!$D:$K,8,0)))</f>
        <v>#N/A</v>
      </c>
      <c r="N1086" s="7">
        <f>IFERROR((Table1[[#This Row],[كمية الخامات بالكيلو]]/Table1[[#This Row],[وزن القطعة]])-Table1[[#This Row],[كمية الأنتاج بالقطعة]],0)</f>
        <v>0</v>
      </c>
      <c r="O1086" s="9" t="s">
        <v>51</v>
      </c>
      <c r="P1086" s="3">
        <v>200</v>
      </c>
      <c r="Q1086" s="5">
        <v>20</v>
      </c>
      <c r="R1086" s="10"/>
      <c r="S1086" s="10">
        <v>5</v>
      </c>
      <c r="T1086" s="10"/>
      <c r="U1086" s="10"/>
      <c r="V1086" s="10">
        <f t="shared" si="16"/>
        <v>25</v>
      </c>
      <c r="W1086" s="10">
        <f>IFERROR(Table1[[#This Row],[اجمالى وقت التشغيل بالدقايق]]-Table1[[#This Row],[اجمالى وقت التوقف بالدقيقة]],"0")</f>
        <v>175</v>
      </c>
      <c r="X1086" s="11">
        <f>IFERROR((Table1[[#This Row],[كمية الأنتاج بالقطعة]]*Table1[[#This Row],[الزمن المعيارى لانتاج القطعة الواحدة بالدقيقة]])/W1086,0%)</f>
        <v>0</v>
      </c>
      <c r="Y1086" s="12"/>
      <c r="Z1086" s="4"/>
      <c r="AA1086" s="13">
        <f>IFERROR(Table1[[#This Row],[كمية الأنتاج بالقطعة]]/(Table1[[#This Row],[كمية الأنتاج بالقطعة]]+Z1086+Y1086),"")</f>
        <v>1</v>
      </c>
      <c r="AB1086" s="4"/>
      <c r="AC1086" s="51"/>
    </row>
    <row r="1087" spans="1:29" ht="15.75" hidden="1" customHeight="1">
      <c r="A1087" s="50">
        <v>43549</v>
      </c>
      <c r="B1087" s="3">
        <v>5360</v>
      </c>
      <c r="C1087" s="4" t="str">
        <f>IFERROR(VLOOKUP(B1087,المنتجات!$A:$B,2,0),"")</f>
        <v/>
      </c>
      <c r="D1087" s="4" t="str">
        <f>IFERROR(VLOOKUP(B1087,المنتجات!$A:$C,3,0),"")</f>
        <v/>
      </c>
      <c r="E1087" s="5">
        <v>4</v>
      </c>
      <c r="F1087" s="4">
        <f>IFERROR(VLOOKUP(E1087,العاملين!$A$1:$C$80,2,0),"")</f>
        <v>0</v>
      </c>
      <c r="G1087" s="4">
        <f>IFERROR(VLOOKUP(Table1[[#This Row],[كود العامل]],العاملين!$A:$C,3,FALSE),"")</f>
        <v>0</v>
      </c>
      <c r="H1087" s="5">
        <v>84</v>
      </c>
      <c r="I1087" s="6" t="str">
        <f>IFERROR(VLOOKUP(Table1[[#This Row],[كود الصنف]],المنتجات!$D:$E,2,0),"")</f>
        <v/>
      </c>
      <c r="J1087" s="6" t="str">
        <f>IFERROR(VLOOKUP(H1087,المنتجات!$D:$G,4,0),"")</f>
        <v/>
      </c>
      <c r="K1087" s="7">
        <v>31200</v>
      </c>
      <c r="L1087" s="7"/>
      <c r="M1087" s="8" t="e">
        <f>IF(VLOOKUP(Table1[[#This Row],[كود الصنف]],المنتجات!$D:$K,8,0)=0,"",(VLOOKUP(Table1[[#This Row],[كود الصنف]],المنتجات!$D:$K,8,0)))</f>
        <v>#N/A</v>
      </c>
      <c r="N1087" s="7">
        <f>IFERROR((Table1[[#This Row],[كمية الخامات بالكيلو]]/Table1[[#This Row],[وزن القطعة]])-Table1[[#This Row],[كمية الأنتاج بالقطعة]],0)</f>
        <v>0</v>
      </c>
      <c r="O1087" s="9" t="s">
        <v>51</v>
      </c>
      <c r="P1087" s="3">
        <f>IFERROR(VLOOKUP(Table1[[#This Row],[كود العامل]],العاملين!$A:$D,4,0),"")</f>
        <v>0</v>
      </c>
      <c r="Q1087" s="5">
        <f>IF(Table1[[#This Row],[كود العامل]]&gt;0,60,"")</f>
        <v>60</v>
      </c>
      <c r="R1087" s="10"/>
      <c r="S1087" s="10"/>
      <c r="T1087" s="10"/>
      <c r="U1087" s="10"/>
      <c r="V1087" s="10">
        <f t="shared" si="16"/>
        <v>60</v>
      </c>
      <c r="W1087" s="10">
        <f>IFERROR(Table1[[#This Row],[اجمالى وقت التشغيل بالدقايق]]-Table1[[#This Row],[اجمالى وقت التوقف بالدقيقة]],"0")</f>
        <v>-60</v>
      </c>
      <c r="X1087" s="11">
        <f>IFERROR((Table1[[#This Row],[كمية الأنتاج بالقطعة]]*Table1[[#This Row],[الزمن المعيارى لانتاج القطعة الواحدة بالدقيقة]])/W1087,0%)</f>
        <v>0</v>
      </c>
      <c r="Y1087" s="12"/>
      <c r="Z1087" s="4"/>
      <c r="AA1087" s="13">
        <f>IFERROR(Table1[[#This Row],[كمية الأنتاج بالقطعة]]/(Table1[[#This Row],[كمية الأنتاج بالقطعة]]+Z1087+Y1087),"")</f>
        <v>1</v>
      </c>
      <c r="AB1087" s="4"/>
      <c r="AC1087" s="51"/>
    </row>
    <row r="1088" spans="1:29" ht="15.75" hidden="1" customHeight="1">
      <c r="A1088" s="50">
        <v>43549</v>
      </c>
      <c r="B1088" s="3">
        <v>5360</v>
      </c>
      <c r="C1088" s="4" t="str">
        <f>IFERROR(VLOOKUP(B1088,المنتجات!$A:$B,2,0),"")</f>
        <v/>
      </c>
      <c r="D1088" s="4" t="str">
        <f>IFERROR(VLOOKUP(B1088,المنتجات!$A:$C,3,0),"")</f>
        <v/>
      </c>
      <c r="E1088" s="5">
        <v>51</v>
      </c>
      <c r="F1088" s="4">
        <f>IFERROR(VLOOKUP(E1088,العاملين!$A$1:$C$80,2,0),"")</f>
        <v>0</v>
      </c>
      <c r="G1088" s="4">
        <f>IFERROR(VLOOKUP(Table1[[#This Row],[كود العامل]],العاملين!$A:$C,3,FALSE),"")</f>
        <v>0</v>
      </c>
      <c r="H1088" s="5">
        <v>84</v>
      </c>
      <c r="I1088" s="6" t="str">
        <f>IFERROR(VLOOKUP(Table1[[#This Row],[كود الصنف]],المنتجات!$D:$E,2,0),"")</f>
        <v/>
      </c>
      <c r="J1088" s="6" t="str">
        <f>IFERROR(VLOOKUP(H1088,المنتجات!$D:$G,4,0),"")</f>
        <v/>
      </c>
      <c r="K1088" s="7">
        <v>31200</v>
      </c>
      <c r="L1088" s="7"/>
      <c r="M1088" s="8" t="e">
        <f>IF(VLOOKUP(Table1[[#This Row],[كود الصنف]],المنتجات!$D:$K,8,0)=0,"",(VLOOKUP(Table1[[#This Row],[كود الصنف]],المنتجات!$D:$K,8,0)))</f>
        <v>#N/A</v>
      </c>
      <c r="N1088" s="7">
        <f>IFERROR((Table1[[#This Row],[كمية الخامات بالكيلو]]/Table1[[#This Row],[وزن القطعة]])-Table1[[#This Row],[كمية الأنتاج بالقطعة]],0)</f>
        <v>0</v>
      </c>
      <c r="O1088" s="9" t="s">
        <v>51</v>
      </c>
      <c r="P1088" s="3">
        <f>IFERROR(VLOOKUP(Table1[[#This Row],[كود العامل]],العاملين!$A:$D,4,0),"")</f>
        <v>0</v>
      </c>
      <c r="Q1088" s="5">
        <f>IF(Table1[[#This Row],[كود العامل]]&gt;0,60,"")</f>
        <v>60</v>
      </c>
      <c r="R1088" s="10"/>
      <c r="S1088" s="10"/>
      <c r="T1088" s="10"/>
      <c r="U1088" s="10"/>
      <c r="V1088" s="10">
        <f t="shared" si="16"/>
        <v>60</v>
      </c>
      <c r="W1088" s="10">
        <f>IFERROR(Table1[[#This Row],[اجمالى وقت التشغيل بالدقايق]]-Table1[[#This Row],[اجمالى وقت التوقف بالدقيقة]],"0")</f>
        <v>-60</v>
      </c>
      <c r="X1088" s="11">
        <f>IFERROR((Table1[[#This Row],[كمية الأنتاج بالقطعة]]*Table1[[#This Row],[الزمن المعيارى لانتاج القطعة الواحدة بالدقيقة]])/W1088,0%)</f>
        <v>0</v>
      </c>
      <c r="Y1088" s="12"/>
      <c r="Z1088" s="4"/>
      <c r="AA1088" s="13">
        <f>IFERROR(Table1[[#This Row],[كمية الأنتاج بالقطعة]]/(Table1[[#This Row],[كمية الأنتاج بالقطعة]]+Z1088+Y1088),"")</f>
        <v>1</v>
      </c>
      <c r="AB1088" s="4"/>
      <c r="AC1088" s="51"/>
    </row>
    <row r="1089" spans="1:29" ht="15.75" hidden="1" customHeight="1">
      <c r="A1089" s="50">
        <v>43549</v>
      </c>
      <c r="B1089" s="3">
        <v>5360</v>
      </c>
      <c r="C1089" s="4" t="str">
        <f>IFERROR(VLOOKUP(B1089,المنتجات!$A:$B,2,0),"")</f>
        <v/>
      </c>
      <c r="D1089" s="4" t="str">
        <f>IFERROR(VLOOKUP(B1089,المنتجات!$A:$C,3,0),"")</f>
        <v/>
      </c>
      <c r="E1089" s="5">
        <v>2</v>
      </c>
      <c r="F1089" s="4">
        <f>IFERROR(VLOOKUP(E1089,العاملين!$A$1:$C$80,2,0),"")</f>
        <v>0</v>
      </c>
      <c r="G1089" s="4">
        <f>IFERROR(VLOOKUP(Table1[[#This Row],[كود العامل]],العاملين!$A:$C,3,FALSE),"")</f>
        <v>0</v>
      </c>
      <c r="H1089" s="5">
        <v>84</v>
      </c>
      <c r="I1089" s="6" t="str">
        <f>IFERROR(VLOOKUP(Table1[[#This Row],[كود الصنف]],المنتجات!$D:$E,2,0),"")</f>
        <v/>
      </c>
      <c r="J1089" s="6" t="str">
        <f>IFERROR(VLOOKUP(H1089,المنتجات!$D:$G,4,0),"")</f>
        <v/>
      </c>
      <c r="K1089" s="7">
        <v>31200</v>
      </c>
      <c r="L1089" s="7"/>
      <c r="M1089" s="8" t="e">
        <f>IF(VLOOKUP(Table1[[#This Row],[كود الصنف]],المنتجات!$D:$K,8,0)=0,"",(VLOOKUP(Table1[[#This Row],[كود الصنف]],المنتجات!$D:$K,8,0)))</f>
        <v>#N/A</v>
      </c>
      <c r="N1089" s="7">
        <f>IFERROR((Table1[[#This Row],[كمية الخامات بالكيلو]]/Table1[[#This Row],[وزن القطعة]])-Table1[[#This Row],[كمية الأنتاج بالقطعة]],0)</f>
        <v>0</v>
      </c>
      <c r="O1089" s="9" t="s">
        <v>51</v>
      </c>
      <c r="P1089" s="3">
        <f>IFERROR(VLOOKUP(Table1[[#This Row],[كود العامل]],العاملين!$A:$D,4,0),"")</f>
        <v>0</v>
      </c>
      <c r="Q1089" s="5">
        <f>IF(Table1[[#This Row],[كود العامل]]&gt;0,60,"")</f>
        <v>60</v>
      </c>
      <c r="R1089" s="10"/>
      <c r="S1089" s="10"/>
      <c r="T1089" s="10"/>
      <c r="U1089" s="10"/>
      <c r="V1089" s="10">
        <f t="shared" ref="V1089:V1098" si="17">SUM(Q1089:U1089)</f>
        <v>60</v>
      </c>
      <c r="W1089" s="10">
        <f>IFERROR(Table1[[#This Row],[اجمالى وقت التشغيل بالدقايق]]-Table1[[#This Row],[اجمالى وقت التوقف بالدقيقة]],"0")</f>
        <v>-60</v>
      </c>
      <c r="X1089" s="11">
        <f>IFERROR((Table1[[#This Row],[كمية الأنتاج بالقطعة]]*Table1[[#This Row],[الزمن المعيارى لانتاج القطعة الواحدة بالدقيقة]])/W1089,0%)</f>
        <v>0</v>
      </c>
      <c r="Y1089" s="12"/>
      <c r="Z1089" s="4"/>
      <c r="AA1089" s="13">
        <f>IFERROR(Table1[[#This Row],[كمية الأنتاج بالقطعة]]/(Table1[[#This Row],[كمية الأنتاج بالقطعة]]+Z1089+Y1089),"")</f>
        <v>1</v>
      </c>
      <c r="AB1089" s="4"/>
      <c r="AC1089" s="51"/>
    </row>
    <row r="1090" spans="1:29" ht="15.75" hidden="1" customHeight="1">
      <c r="A1090" s="50">
        <v>43549</v>
      </c>
      <c r="B1090" s="3">
        <v>5361</v>
      </c>
      <c r="C1090" s="4" t="str">
        <f>IFERROR(VLOOKUP(B1090,المنتجات!$A:$B,2,0),"")</f>
        <v/>
      </c>
      <c r="D1090" s="4" t="str">
        <f>IFERROR(VLOOKUP(B1090,المنتجات!$A:$C,3,0),"")</f>
        <v/>
      </c>
      <c r="E1090" s="5">
        <v>3</v>
      </c>
      <c r="F1090" s="4">
        <f>IFERROR(VLOOKUP(E1090,العاملين!$A$1:$C$80,2,0),"")</f>
        <v>0</v>
      </c>
      <c r="G1090" s="4">
        <f>IFERROR(VLOOKUP(Table1[[#This Row],[كود العامل]],العاملين!$A:$C,3,FALSE),"")</f>
        <v>0</v>
      </c>
      <c r="H1090" s="5">
        <v>128</v>
      </c>
      <c r="I1090" s="6" t="str">
        <f>IFERROR(VLOOKUP(Table1[[#This Row],[كود الصنف]],المنتجات!$D:$E,2,0),"")</f>
        <v/>
      </c>
      <c r="J1090" s="6" t="str">
        <f>IFERROR(VLOOKUP(H1090,المنتجات!$D:$G,4,0),"")</f>
        <v/>
      </c>
      <c r="K1090" s="7">
        <v>6250</v>
      </c>
      <c r="L1090" s="7"/>
      <c r="M1090" s="8" t="e">
        <f>IF(VLOOKUP(Table1[[#This Row],[كود الصنف]],المنتجات!$D:$K,8,0)=0,"",(VLOOKUP(Table1[[#This Row],[كود الصنف]],المنتجات!$D:$K,8,0)))</f>
        <v>#N/A</v>
      </c>
      <c r="N1090" s="7">
        <f>IFERROR((Table1[[#This Row],[كمية الخامات بالكيلو]]/Table1[[#This Row],[وزن القطعة]])-Table1[[#This Row],[كمية الأنتاج بالقطعة]],0)</f>
        <v>0</v>
      </c>
      <c r="O1090" s="9" t="s">
        <v>51</v>
      </c>
      <c r="P1090" s="3">
        <f>IFERROR(VLOOKUP(Table1[[#This Row],[كود العامل]],العاملين!$A:$D,4,0),"")</f>
        <v>0</v>
      </c>
      <c r="Q1090" s="5">
        <f>IF(Table1[[#This Row],[كود العامل]]&gt;0,60,"")</f>
        <v>60</v>
      </c>
      <c r="R1090" s="10"/>
      <c r="S1090" s="10"/>
      <c r="T1090" s="10"/>
      <c r="U1090" s="10"/>
      <c r="V1090" s="10">
        <f t="shared" si="17"/>
        <v>60</v>
      </c>
      <c r="W1090" s="10">
        <f>IFERROR(Table1[[#This Row],[اجمالى وقت التشغيل بالدقايق]]-Table1[[#This Row],[اجمالى وقت التوقف بالدقيقة]],"0")</f>
        <v>-60</v>
      </c>
      <c r="X1090" s="11">
        <f>IFERROR((Table1[[#This Row],[كمية الأنتاج بالقطعة]]*Table1[[#This Row],[الزمن المعيارى لانتاج القطعة الواحدة بالدقيقة]])/W1090,0%)</f>
        <v>0</v>
      </c>
      <c r="Y1090" s="12"/>
      <c r="Z1090" s="4"/>
      <c r="AA1090" s="13">
        <f>IFERROR(Table1[[#This Row],[كمية الأنتاج بالقطعة]]/(Table1[[#This Row],[كمية الأنتاج بالقطعة]]+Z1090+Y1090),"")</f>
        <v>1</v>
      </c>
      <c r="AB1090" s="4"/>
      <c r="AC1090" s="51"/>
    </row>
    <row r="1091" spans="1:29" ht="15.75" hidden="1" customHeight="1">
      <c r="A1091" s="50">
        <v>43549</v>
      </c>
      <c r="B1091" s="3">
        <v>5361</v>
      </c>
      <c r="C1091" s="4" t="str">
        <f>IFERROR(VLOOKUP(B1091,المنتجات!$A:$B,2,0),"")</f>
        <v/>
      </c>
      <c r="D1091" s="4" t="str">
        <f>IFERROR(VLOOKUP(B1091,المنتجات!$A:$C,3,0),"")</f>
        <v/>
      </c>
      <c r="E1091" s="5">
        <v>7</v>
      </c>
      <c r="F1091" s="4">
        <f>IFERROR(VLOOKUP(E1091,العاملين!$A$1:$C$80,2,0),"")</f>
        <v>0</v>
      </c>
      <c r="G1091" s="4">
        <f>IFERROR(VLOOKUP(Table1[[#This Row],[كود العامل]],العاملين!$A:$C,3,FALSE),"")</f>
        <v>0</v>
      </c>
      <c r="H1091" s="5">
        <v>128</v>
      </c>
      <c r="I1091" s="6" t="str">
        <f>IFERROR(VLOOKUP(Table1[[#This Row],[كود الصنف]],المنتجات!$D:$E,2,0),"")</f>
        <v/>
      </c>
      <c r="J1091" s="6" t="str">
        <f>IFERROR(VLOOKUP(H1091,المنتجات!$D:$G,4,0),"")</f>
        <v/>
      </c>
      <c r="K1091" s="7">
        <v>6250</v>
      </c>
      <c r="L1091" s="7"/>
      <c r="M1091" s="8" t="e">
        <f>IF(VLOOKUP(Table1[[#This Row],[كود الصنف]],المنتجات!$D:$K,8,0)=0,"",(VLOOKUP(Table1[[#This Row],[كود الصنف]],المنتجات!$D:$K,8,0)))</f>
        <v>#N/A</v>
      </c>
      <c r="N1091" s="7">
        <f>IFERROR((Table1[[#This Row],[كمية الخامات بالكيلو]]/Table1[[#This Row],[وزن القطعة]])-Table1[[#This Row],[كمية الأنتاج بالقطعة]],0)</f>
        <v>0</v>
      </c>
      <c r="O1091" s="9" t="s">
        <v>51</v>
      </c>
      <c r="P1091" s="3">
        <f>IFERROR(VLOOKUP(Table1[[#This Row],[كود العامل]],العاملين!$A:$D,4,0),"")</f>
        <v>0</v>
      </c>
      <c r="Q1091" s="5">
        <f>IF(Table1[[#This Row],[كود العامل]]&gt;0,60,"")</f>
        <v>60</v>
      </c>
      <c r="R1091" s="10"/>
      <c r="S1091" s="10"/>
      <c r="T1091" s="10"/>
      <c r="U1091" s="10"/>
      <c r="V1091" s="10">
        <f t="shared" si="17"/>
        <v>60</v>
      </c>
      <c r="W1091" s="10">
        <f>IFERROR(Table1[[#This Row],[اجمالى وقت التشغيل بالدقايق]]-Table1[[#This Row],[اجمالى وقت التوقف بالدقيقة]],"0")</f>
        <v>-60</v>
      </c>
      <c r="X1091" s="11">
        <f>IFERROR((Table1[[#This Row],[كمية الأنتاج بالقطعة]]*Table1[[#This Row],[الزمن المعيارى لانتاج القطعة الواحدة بالدقيقة]])/W1091,0%)</f>
        <v>0</v>
      </c>
      <c r="Y1091" s="12"/>
      <c r="Z1091" s="4"/>
      <c r="AA1091" s="13">
        <f>IFERROR(Table1[[#This Row],[كمية الأنتاج بالقطعة]]/(Table1[[#This Row],[كمية الأنتاج بالقطعة]]+Z1091+Y1091),"")</f>
        <v>1</v>
      </c>
      <c r="AB1091" s="4"/>
      <c r="AC1091" s="51"/>
    </row>
    <row r="1092" spans="1:29" ht="15.75" hidden="1" customHeight="1">
      <c r="A1092" s="50">
        <v>43549</v>
      </c>
      <c r="B1092" s="3">
        <v>5361</v>
      </c>
      <c r="C1092" s="4" t="str">
        <f>IFERROR(VLOOKUP(B1092,المنتجات!$A:$B,2,0),"")</f>
        <v/>
      </c>
      <c r="D1092" s="4" t="str">
        <f>IFERROR(VLOOKUP(B1092,المنتجات!$A:$C,3,0),"")</f>
        <v/>
      </c>
      <c r="E1092" s="5">
        <v>48</v>
      </c>
      <c r="F1092" s="4">
        <f>IFERROR(VLOOKUP(E1092,العاملين!$A$1:$C$80,2,0),"")</f>
        <v>0</v>
      </c>
      <c r="G1092" s="4">
        <f>IFERROR(VLOOKUP(Table1[[#This Row],[كود العامل]],العاملين!$A:$C,3,FALSE),"")</f>
        <v>0</v>
      </c>
      <c r="H1092" s="5">
        <v>128</v>
      </c>
      <c r="I1092" s="6" t="str">
        <f>IFERROR(VLOOKUP(Table1[[#This Row],[كود الصنف]],المنتجات!$D:$E,2,0),"")</f>
        <v/>
      </c>
      <c r="J1092" s="6" t="str">
        <f>IFERROR(VLOOKUP(H1092,المنتجات!$D:$G,4,0),"")</f>
        <v/>
      </c>
      <c r="K1092" s="7">
        <v>6250</v>
      </c>
      <c r="L1092" s="7"/>
      <c r="M1092" s="8" t="e">
        <f>IF(VLOOKUP(Table1[[#This Row],[كود الصنف]],المنتجات!$D:$K,8,0)=0,"",(VLOOKUP(Table1[[#This Row],[كود الصنف]],المنتجات!$D:$K,8,0)))</f>
        <v>#N/A</v>
      </c>
      <c r="N1092" s="7">
        <f>IFERROR((Table1[[#This Row],[كمية الخامات بالكيلو]]/Table1[[#This Row],[وزن القطعة]])-Table1[[#This Row],[كمية الأنتاج بالقطعة]],0)</f>
        <v>0</v>
      </c>
      <c r="O1092" s="9" t="s">
        <v>51</v>
      </c>
      <c r="P1092" s="3">
        <f>IFERROR(VLOOKUP(Table1[[#This Row],[كود العامل]],العاملين!$A:$D,4,0),"")</f>
        <v>0</v>
      </c>
      <c r="Q1092" s="5">
        <f>IF(Table1[[#This Row],[كود العامل]]&gt;0,60,"")</f>
        <v>60</v>
      </c>
      <c r="R1092" s="10"/>
      <c r="S1092" s="10"/>
      <c r="T1092" s="10"/>
      <c r="U1092" s="10"/>
      <c r="V1092" s="10">
        <f t="shared" si="17"/>
        <v>60</v>
      </c>
      <c r="W1092" s="10">
        <f>IFERROR(Table1[[#This Row],[اجمالى وقت التشغيل بالدقايق]]-Table1[[#This Row],[اجمالى وقت التوقف بالدقيقة]],"0")</f>
        <v>-60</v>
      </c>
      <c r="X1092" s="11">
        <f>IFERROR((Table1[[#This Row],[كمية الأنتاج بالقطعة]]*Table1[[#This Row],[الزمن المعيارى لانتاج القطعة الواحدة بالدقيقة]])/W1092,0%)</f>
        <v>0</v>
      </c>
      <c r="Y1092" s="12"/>
      <c r="Z1092" s="4"/>
      <c r="AA1092" s="13">
        <f>IFERROR(Table1[[#This Row],[كمية الأنتاج بالقطعة]]/(Table1[[#This Row],[كمية الأنتاج بالقطعة]]+Z1092+Y1092),"")</f>
        <v>1</v>
      </c>
      <c r="AB1092" s="4"/>
      <c r="AC1092" s="51"/>
    </row>
    <row r="1093" spans="1:29" ht="15.75" hidden="1" customHeight="1">
      <c r="A1093" s="50">
        <v>43549</v>
      </c>
      <c r="B1093" s="3">
        <v>5380</v>
      </c>
      <c r="C1093" s="4" t="str">
        <f>IFERROR(VLOOKUP(B1093,المنتجات!$A:$B,2,0),"")</f>
        <v/>
      </c>
      <c r="D1093" s="4" t="str">
        <f>IFERROR(VLOOKUP(B1093,المنتجات!$A:$C,3,0),"")</f>
        <v/>
      </c>
      <c r="E1093" s="5">
        <v>42</v>
      </c>
      <c r="F1093" s="4">
        <f>IFERROR(VLOOKUP(E1093,العاملين!$A$1:$C$80,2,0),"")</f>
        <v>0</v>
      </c>
      <c r="G1093" s="4">
        <f>IFERROR(VLOOKUP(Table1[[#This Row],[كود العامل]],العاملين!$A:$C,3,FALSE),"")</f>
        <v>0</v>
      </c>
      <c r="H1093" s="5">
        <v>106</v>
      </c>
      <c r="I1093" s="6" t="str">
        <f>IFERROR(VLOOKUP(Table1[[#This Row],[كود الصنف]],المنتجات!$D:$E,2,0),"")</f>
        <v/>
      </c>
      <c r="J1093" s="6" t="str">
        <f>IFERROR(VLOOKUP(H1093,المنتجات!$D:$G,4,0),"")</f>
        <v/>
      </c>
      <c r="K1093" s="7">
        <v>10000</v>
      </c>
      <c r="L1093" s="7"/>
      <c r="M1093" s="8" t="e">
        <f>IF(VLOOKUP(Table1[[#This Row],[كود الصنف]],المنتجات!$D:$K,8,0)=0,"",(VLOOKUP(Table1[[#This Row],[كود الصنف]],المنتجات!$D:$K,8,0)))</f>
        <v>#N/A</v>
      </c>
      <c r="N1093" s="7">
        <f>IFERROR((Table1[[#This Row],[كمية الخامات بالكيلو]]/Table1[[#This Row],[وزن القطعة]])-Table1[[#This Row],[كمية الأنتاج بالقطعة]],0)</f>
        <v>0</v>
      </c>
      <c r="O1093" s="9" t="s">
        <v>51</v>
      </c>
      <c r="P1093" s="3">
        <f>IFERROR(VLOOKUP(Table1[[#This Row],[كود العامل]],العاملين!$A:$D,4,0),"")</f>
        <v>0</v>
      </c>
      <c r="Q1093" s="5">
        <f>IF(Table1[[#This Row],[كود العامل]]&gt;0,60,"")</f>
        <v>60</v>
      </c>
      <c r="R1093" s="10"/>
      <c r="S1093" s="10">
        <v>10</v>
      </c>
      <c r="T1093" s="10">
        <v>10</v>
      </c>
      <c r="U1093" s="10"/>
      <c r="V1093" s="10">
        <f t="shared" si="17"/>
        <v>80</v>
      </c>
      <c r="W1093" s="10">
        <f>IFERROR(Table1[[#This Row],[اجمالى وقت التشغيل بالدقايق]]-Table1[[#This Row],[اجمالى وقت التوقف بالدقيقة]],"0")</f>
        <v>-80</v>
      </c>
      <c r="X1093" s="11">
        <f>IFERROR((Table1[[#This Row],[كمية الأنتاج بالقطعة]]*Table1[[#This Row],[الزمن المعيارى لانتاج القطعة الواحدة بالدقيقة]])/W1093,0%)</f>
        <v>0</v>
      </c>
      <c r="Y1093" s="12"/>
      <c r="Z1093" s="4"/>
      <c r="AA1093" s="13">
        <f>IFERROR(Table1[[#This Row],[كمية الأنتاج بالقطعة]]/(Table1[[#This Row],[كمية الأنتاج بالقطعة]]+Z1093+Y1093),"")</f>
        <v>1</v>
      </c>
      <c r="AB1093" s="4"/>
      <c r="AC1093" s="51"/>
    </row>
    <row r="1094" spans="1:29" ht="15.75" hidden="1" customHeight="1">
      <c r="A1094" s="50">
        <v>43548</v>
      </c>
      <c r="B1094" s="3">
        <v>5380</v>
      </c>
      <c r="C1094" s="4" t="str">
        <f>IFERROR(VLOOKUP(B1094,المنتجات!$A:$B,2,0),"")</f>
        <v/>
      </c>
      <c r="D1094" s="4" t="str">
        <f>IFERROR(VLOOKUP(B1094,المنتجات!$A:$C,3,0),"")</f>
        <v/>
      </c>
      <c r="E1094" s="5">
        <v>27</v>
      </c>
      <c r="F1094" s="4">
        <f>IFERROR(VLOOKUP(E1094,العاملين!$A$1:$C$80,2,0),"")</f>
        <v>0</v>
      </c>
      <c r="G1094" s="4">
        <f>IFERROR(VLOOKUP(Table1[[#This Row],[كود العامل]],العاملين!$A:$C,3,FALSE),"")</f>
        <v>0</v>
      </c>
      <c r="H1094" s="5">
        <v>106</v>
      </c>
      <c r="I1094" s="6" t="str">
        <f>IFERROR(VLOOKUP(Table1[[#This Row],[كود الصنف]],المنتجات!$D:$E,2,0),"")</f>
        <v/>
      </c>
      <c r="J1094" s="6" t="str">
        <f>IFERROR(VLOOKUP(H1094,المنتجات!$D:$G,4,0),"")</f>
        <v/>
      </c>
      <c r="K1094" s="7">
        <v>7600</v>
      </c>
      <c r="L1094" s="7"/>
      <c r="M1094" s="8" t="e">
        <f>IF(VLOOKUP(Table1[[#This Row],[كود الصنف]],المنتجات!$D:$K,8,0)=0,"",(VLOOKUP(Table1[[#This Row],[كود الصنف]],المنتجات!$D:$K,8,0)))</f>
        <v>#N/A</v>
      </c>
      <c r="N1094" s="7">
        <f>IFERROR((Table1[[#This Row],[كمية الخامات بالكيلو]]/Table1[[#This Row],[وزن القطعة]])-Table1[[#This Row],[كمية الأنتاج بالقطعة]],0)</f>
        <v>0</v>
      </c>
      <c r="O1094" s="9" t="s">
        <v>51</v>
      </c>
      <c r="P1094" s="3">
        <v>300</v>
      </c>
      <c r="Q1094" s="5">
        <v>30</v>
      </c>
      <c r="R1094" s="10"/>
      <c r="S1094" s="10"/>
      <c r="T1094" s="10"/>
      <c r="U1094" s="10"/>
      <c r="V1094" s="10">
        <f t="shared" si="17"/>
        <v>30</v>
      </c>
      <c r="W1094" s="10">
        <f>IFERROR(Table1[[#This Row],[اجمالى وقت التشغيل بالدقايق]]-Table1[[#This Row],[اجمالى وقت التوقف بالدقيقة]],"0")</f>
        <v>270</v>
      </c>
      <c r="X1094" s="11">
        <f>IFERROR((Table1[[#This Row],[كمية الأنتاج بالقطعة]]*Table1[[#This Row],[الزمن المعيارى لانتاج القطعة الواحدة بالدقيقة]])/W1094,0%)</f>
        <v>0</v>
      </c>
      <c r="Y1094" s="12"/>
      <c r="Z1094" s="4"/>
      <c r="AA1094" s="13">
        <f>IFERROR(Table1[[#This Row],[كمية الأنتاج بالقطعة]]/(Table1[[#This Row],[كمية الأنتاج بالقطعة]]+Z1094+Y1094),"")</f>
        <v>1</v>
      </c>
      <c r="AB1094" s="4"/>
      <c r="AC1094" s="51"/>
    </row>
    <row r="1095" spans="1:29" ht="15.75" hidden="1" customHeight="1">
      <c r="A1095" s="50">
        <v>43548</v>
      </c>
      <c r="B1095" s="3">
        <v>5380</v>
      </c>
      <c r="C1095" s="4" t="str">
        <f>IFERROR(VLOOKUP(B1095,المنتجات!$A:$B,2,0),"")</f>
        <v/>
      </c>
      <c r="D1095" s="4" t="str">
        <f>IFERROR(VLOOKUP(B1095,المنتجات!$A:$C,3,0),"")</f>
        <v/>
      </c>
      <c r="E1095" s="5">
        <v>27</v>
      </c>
      <c r="F1095" s="4">
        <f>IFERROR(VLOOKUP(E1095,العاملين!$A$1:$C$80,2,0),"")</f>
        <v>0</v>
      </c>
      <c r="G1095" s="4">
        <f>IFERROR(VLOOKUP(Table1[[#This Row],[كود العامل]],العاملين!$A:$C,3,FALSE),"")</f>
        <v>0</v>
      </c>
      <c r="H1095" s="5">
        <v>108</v>
      </c>
      <c r="I1095" s="6" t="str">
        <f>IFERROR(VLOOKUP(Table1[[#This Row],[كود الصنف]],المنتجات!$D:$E,2,0),"")</f>
        <v/>
      </c>
      <c r="J1095" s="6" t="str">
        <f>IFERROR(VLOOKUP(H1095,المنتجات!$D:$G,4,0),"")</f>
        <v/>
      </c>
      <c r="K1095" s="7">
        <v>2500</v>
      </c>
      <c r="L1095" s="7"/>
      <c r="M1095" s="8" t="e">
        <f>IF(VLOOKUP(Table1[[#This Row],[كود الصنف]],المنتجات!$D:$K,8,0)=0,"",(VLOOKUP(Table1[[#This Row],[كود الصنف]],المنتجات!$D:$K,8,0)))</f>
        <v>#N/A</v>
      </c>
      <c r="N1095" s="7">
        <f>IFERROR((Table1[[#This Row],[كمية الخامات بالكيلو]]/Table1[[#This Row],[وزن القطعة]])-Table1[[#This Row],[كمية الأنتاج بالقطعة]],0)</f>
        <v>0</v>
      </c>
      <c r="O1095" s="9" t="s">
        <v>51</v>
      </c>
      <c r="P1095" s="3">
        <v>300</v>
      </c>
      <c r="Q1095" s="5">
        <v>30</v>
      </c>
      <c r="R1095" s="10"/>
      <c r="S1095" s="10"/>
      <c r="T1095" s="10"/>
      <c r="U1095" s="10"/>
      <c r="V1095" s="10">
        <f t="shared" si="17"/>
        <v>30</v>
      </c>
      <c r="W1095" s="10">
        <f>IFERROR(Table1[[#This Row],[اجمالى وقت التشغيل بالدقايق]]-Table1[[#This Row],[اجمالى وقت التوقف بالدقيقة]],"0")</f>
        <v>270</v>
      </c>
      <c r="X1095" s="11">
        <f>IFERROR((Table1[[#This Row],[كمية الأنتاج بالقطعة]]*Table1[[#This Row],[الزمن المعيارى لانتاج القطعة الواحدة بالدقيقة]])/W1095,0%)</f>
        <v>0</v>
      </c>
      <c r="Y1095" s="12"/>
      <c r="Z1095" s="4"/>
      <c r="AA1095" s="13">
        <f>IFERROR(Table1[[#This Row],[كمية الأنتاج بالقطعة]]/(Table1[[#This Row],[كمية الأنتاج بالقطعة]]+Z1095+Y1095),"")</f>
        <v>1</v>
      </c>
      <c r="AB1095" s="4"/>
      <c r="AC1095" s="51"/>
    </row>
    <row r="1096" spans="1:29" ht="15.75" hidden="1" customHeight="1">
      <c r="A1096" s="50"/>
      <c r="B1096" s="3"/>
      <c r="C1096" s="4" t="str">
        <f>IFERROR(VLOOKUP(B1096,المنتجات!$A:$B,2,0),"")</f>
        <v/>
      </c>
      <c r="D1096" s="4" t="str">
        <f>IFERROR(VLOOKUP(B1096,المنتجات!$A:$C,3,0),"")</f>
        <v/>
      </c>
      <c r="E1096" s="5"/>
      <c r="F1096" s="4" t="str">
        <f>IFERROR(VLOOKUP(E1096,العاملين!$A$1:$C$80,2,0),"")</f>
        <v/>
      </c>
      <c r="G1096" s="4" t="str">
        <f>IFERROR(VLOOKUP(Table1[[#This Row],[كود العامل]],العاملين!$A:$C,3,FALSE),"")</f>
        <v/>
      </c>
      <c r="H1096" s="5"/>
      <c r="I1096" s="6" t="str">
        <f>IFERROR(VLOOKUP(Table1[[#This Row],[كود الصنف]],المنتجات!$D:$E,2,0),"")</f>
        <v/>
      </c>
      <c r="J1096" s="6" t="str">
        <f>IFERROR(VLOOKUP(H1096,المنتجات!$D:$G,4,0),"")</f>
        <v/>
      </c>
      <c r="K1096" s="7"/>
      <c r="L1096" s="7"/>
      <c r="M1096" s="8" t="e">
        <f>IF(VLOOKUP(Table1[[#This Row],[كود الصنف]],المنتجات!$D:$K,8,0)=0,"",(VLOOKUP(Table1[[#This Row],[كود الصنف]],المنتجات!$D:$K,8,0)))</f>
        <v>#N/A</v>
      </c>
      <c r="N1096" s="7">
        <f>IFERROR((Table1[[#This Row],[كمية الخامات بالكيلو]]/Table1[[#This Row],[وزن القطعة]])-Table1[[#This Row],[كمية الأنتاج بالقطعة]],0)</f>
        <v>0</v>
      </c>
      <c r="O1096" s="9"/>
      <c r="P1096" s="3" t="str">
        <f>IFERROR(VLOOKUP(Table1[[#This Row],[كود العامل]],العاملين!$A:$D,4,0),"")</f>
        <v/>
      </c>
      <c r="Q1096" s="5" t="str">
        <f>IF(Table1[[#This Row],[كود العامل]]&gt;0,60,"")</f>
        <v/>
      </c>
      <c r="R1096" s="10"/>
      <c r="S1096" s="10" t="str">
        <f>IF(Table1[[#This Row],[كود العامل]]&gt;0,VLOOKUP(Table1[[#This Row],[كود الماكينة]],المنتجات!#REF!,4,0),"")</f>
        <v/>
      </c>
      <c r="T1096" s="10" t="str">
        <f>IF(Table1[[#This Row],[كود العامل]]&gt;0,VLOOKUP(Table1[[#This Row],[كود الماكينة]],المنتجات!#REF!,5,0),"")</f>
        <v/>
      </c>
      <c r="U1096" s="10"/>
      <c r="V1096" s="10">
        <f t="shared" si="17"/>
        <v>0</v>
      </c>
      <c r="W1096" s="10" t="str">
        <f>IFERROR(Table1[[#This Row],[اجمالى وقت التشغيل بالدقايق]]-Table1[[#This Row],[اجمالى وقت التوقف بالدقيقة]],"0")</f>
        <v>0</v>
      </c>
      <c r="X1096" s="11">
        <f>IFERROR((Table1[[#This Row],[كمية الأنتاج بالقطعة]]*Table1[[#This Row],[الزمن المعيارى لانتاج القطعة الواحدة بالدقيقة]])/W1096,0%)</f>
        <v>0</v>
      </c>
      <c r="Y1096" s="12"/>
      <c r="Z1096" s="4"/>
      <c r="AA1096" s="13" t="str">
        <f>IFERROR(Table1[[#This Row],[كمية الأنتاج بالقطعة]]/(Table1[[#This Row],[كمية الأنتاج بالقطعة]]+Z1096+Y1096),"")</f>
        <v/>
      </c>
      <c r="AB1096" s="4"/>
      <c r="AC1096" s="52"/>
    </row>
    <row r="1097" spans="1:29" ht="15.75" hidden="1" customHeight="1">
      <c r="A1097" s="50"/>
      <c r="B1097" s="3"/>
      <c r="C1097" s="4" t="str">
        <f>IFERROR(VLOOKUP(B1097,المنتجات!$A:$B,2,0),"")</f>
        <v/>
      </c>
      <c r="D1097" s="4" t="str">
        <f>IFERROR(VLOOKUP(B1097,المنتجات!$A:$C,3,0),"")</f>
        <v/>
      </c>
      <c r="E1097" s="5"/>
      <c r="F1097" s="4" t="str">
        <f>IFERROR(VLOOKUP(E1097,العاملين!$A$1:$C$80,2,0),"")</f>
        <v/>
      </c>
      <c r="G1097" s="4" t="str">
        <f>IFERROR(VLOOKUP(Table1[[#This Row],[كود العامل]],العاملين!$A:$C,3,FALSE),"")</f>
        <v/>
      </c>
      <c r="H1097" s="5"/>
      <c r="I1097" s="6" t="str">
        <f>IFERROR(VLOOKUP(Table1[[#This Row],[كود الصنف]],المنتجات!$D:$E,2,0),"")</f>
        <v/>
      </c>
      <c r="J1097" s="6" t="str">
        <f>IFERROR(VLOOKUP(H1097,المنتجات!$D:$G,4,0),"")</f>
        <v/>
      </c>
      <c r="K1097" s="7"/>
      <c r="L1097" s="7"/>
      <c r="M1097" s="8" t="e">
        <f>IF(VLOOKUP(Table1[[#This Row],[كود الصنف]],المنتجات!$D:$K,8,0)=0,"",(VLOOKUP(Table1[[#This Row],[كود الصنف]],المنتجات!$D:$K,8,0)))</f>
        <v>#N/A</v>
      </c>
      <c r="N1097" s="7">
        <f>IFERROR((Table1[[#This Row],[كمية الخامات بالكيلو]]/Table1[[#This Row],[وزن القطعة]])-Table1[[#This Row],[كمية الأنتاج بالقطعة]],0)</f>
        <v>0</v>
      </c>
      <c r="O1097" s="9"/>
      <c r="P1097" s="3" t="str">
        <f>IFERROR(VLOOKUP(Table1[[#This Row],[كود العامل]],العاملين!$A:$D,4,0),"")</f>
        <v/>
      </c>
      <c r="Q1097" s="5" t="str">
        <f>IF(Table1[[#This Row],[كود العامل]]&gt;0,60,"")</f>
        <v/>
      </c>
      <c r="R1097" s="10"/>
      <c r="S1097" s="10" t="str">
        <f>IF(Table1[[#This Row],[كود العامل]]&gt;0,VLOOKUP(Table1[[#This Row],[كود الماكينة]],المنتجات!#REF!,4,0),"")</f>
        <v/>
      </c>
      <c r="T1097" s="10" t="str">
        <f>IF(Table1[[#This Row],[كود العامل]]&gt;0,VLOOKUP(Table1[[#This Row],[كود الماكينة]],المنتجات!#REF!,5,0),"")</f>
        <v/>
      </c>
      <c r="U1097" s="10"/>
      <c r="V1097" s="10">
        <f t="shared" si="17"/>
        <v>0</v>
      </c>
      <c r="W1097" s="10" t="str">
        <f>IFERROR(Table1[[#This Row],[اجمالى وقت التشغيل بالدقايق]]-Table1[[#This Row],[اجمالى وقت التوقف بالدقيقة]],"0")</f>
        <v>0</v>
      </c>
      <c r="X1097" s="11">
        <f>IFERROR((Table1[[#This Row],[كمية الأنتاج بالقطعة]]*Table1[[#This Row],[الزمن المعيارى لانتاج القطعة الواحدة بالدقيقة]])/W1097,0%)</f>
        <v>0</v>
      </c>
      <c r="Y1097" s="12"/>
      <c r="Z1097" s="4"/>
      <c r="AA1097" s="13" t="str">
        <f>IFERROR(Table1[[#This Row],[كمية الأنتاج بالقطعة]]/(Table1[[#This Row],[كمية الأنتاج بالقطعة]]+Z1097+Y1097),"")</f>
        <v/>
      </c>
      <c r="AB1097" s="4"/>
      <c r="AC1097" s="52"/>
    </row>
    <row r="1098" spans="1:29" ht="15.75" hidden="1" customHeight="1">
      <c r="A1098" s="50"/>
      <c r="B1098" s="3"/>
      <c r="C1098" s="4" t="str">
        <f>IFERROR(VLOOKUP(B1098,المنتجات!$A:$B,2,0),"")</f>
        <v/>
      </c>
      <c r="D1098" s="4" t="str">
        <f>IFERROR(VLOOKUP(B1098,المنتجات!$A:$C,3,0),"")</f>
        <v/>
      </c>
      <c r="E1098" s="5"/>
      <c r="F1098" s="4" t="str">
        <f>IFERROR(VLOOKUP(E1098,العاملين!$A$1:$C$80,2,0),"")</f>
        <v/>
      </c>
      <c r="G1098" s="4" t="str">
        <f>IFERROR(VLOOKUP(Table1[[#This Row],[كود العامل]],العاملين!$A:$C,3,FALSE),"")</f>
        <v/>
      </c>
      <c r="H1098" s="5"/>
      <c r="I1098" s="6" t="str">
        <f>IFERROR(VLOOKUP(Table1[[#This Row],[كود الصنف]],المنتجات!$D:$E,2,0),"")</f>
        <v/>
      </c>
      <c r="J1098" s="6" t="str">
        <f>IFERROR(VLOOKUP(H1098,المنتجات!$D:$G,4,0),"")</f>
        <v/>
      </c>
      <c r="K1098" s="7"/>
      <c r="L1098" s="7"/>
      <c r="M1098" s="8" t="e">
        <f>IF(VLOOKUP(Table1[[#This Row],[كود الصنف]],المنتجات!$D:$K,8,0)=0,"",(VLOOKUP(Table1[[#This Row],[كود الصنف]],المنتجات!$D:$K,8,0)))</f>
        <v>#N/A</v>
      </c>
      <c r="N1098" s="7">
        <f>IFERROR((Table1[[#This Row],[كمية الخامات بالكيلو]]/Table1[[#This Row],[وزن القطعة]])-Table1[[#This Row],[كمية الأنتاج بالقطعة]],0)</f>
        <v>0</v>
      </c>
      <c r="O1098" s="9"/>
      <c r="P1098" s="3" t="str">
        <f>IFERROR(VLOOKUP(Table1[[#This Row],[كود العامل]],العاملين!$A:$D,4,0),"")</f>
        <v/>
      </c>
      <c r="Q1098" s="5" t="str">
        <f>IF(Table1[[#This Row],[كود العامل]]&gt;0,60,"")</f>
        <v/>
      </c>
      <c r="R1098" s="10"/>
      <c r="S1098" s="10" t="str">
        <f>IF(Table1[[#This Row],[كود العامل]]&gt;0,VLOOKUP(Table1[[#This Row],[كود الماكينة]],المنتجات!#REF!,4,0),"")</f>
        <v/>
      </c>
      <c r="T1098" s="10" t="str">
        <f>IF(Table1[[#This Row],[كود العامل]]&gt;0,VLOOKUP(Table1[[#This Row],[كود الماكينة]],المنتجات!#REF!,5,0),"")</f>
        <v/>
      </c>
      <c r="U1098" s="10"/>
      <c r="V1098" s="10">
        <f t="shared" si="17"/>
        <v>0</v>
      </c>
      <c r="W1098" s="10" t="str">
        <f>IFERROR(Table1[[#This Row],[اجمالى وقت التشغيل بالدقايق]]-Table1[[#This Row],[اجمالى وقت التوقف بالدقيقة]],"0")</f>
        <v>0</v>
      </c>
      <c r="X1098" s="11">
        <f>IFERROR((Table1[[#This Row],[كمية الأنتاج بالقطعة]]*Table1[[#This Row],[الزمن المعيارى لانتاج القطعة الواحدة بالدقيقة]])/W1098,0%)</f>
        <v>0</v>
      </c>
      <c r="Y1098" s="12"/>
      <c r="Z1098" s="4"/>
      <c r="AA1098" s="13" t="str">
        <f>IFERROR(Table1[[#This Row],[كمية الأنتاج بالقطعة]]/(Table1[[#This Row],[كمية الأنتاج بالقطعة]]+Z1098+Y1098),"")</f>
        <v/>
      </c>
      <c r="AB1098" s="4"/>
      <c r="AC1098" s="52"/>
    </row>
    <row r="1099" spans="1:29" ht="15.75" hidden="1" customHeight="1">
      <c r="A1099" s="50"/>
      <c r="B1099" s="3"/>
      <c r="C1099" s="4"/>
      <c r="D1099" s="4" t="str">
        <f>IFERROR(VLOOKUP(B1099,المنتجات!$A:$C,3,0),"")</f>
        <v/>
      </c>
      <c r="E1099" s="5"/>
      <c r="F1099" s="4"/>
      <c r="G1099" s="4"/>
      <c r="H1099" s="5"/>
      <c r="I1099" s="6"/>
      <c r="J1099" s="6"/>
      <c r="K1099" s="7"/>
      <c r="L1099" s="7"/>
      <c r="M1099" s="8"/>
      <c r="N1099" s="7"/>
      <c r="O1099" s="9"/>
      <c r="P1099" s="3"/>
      <c r="Q1099" s="5"/>
      <c r="R1099" s="10"/>
      <c r="S1099" s="10"/>
      <c r="T1099" s="10"/>
      <c r="U1099" s="10"/>
      <c r="V1099" s="10"/>
      <c r="W1099" s="10"/>
      <c r="X1099" s="11"/>
      <c r="Y1099" s="12"/>
      <c r="Z1099" s="4"/>
      <c r="AA1099" s="13"/>
      <c r="AB1099" s="4"/>
      <c r="AC1099" s="52"/>
    </row>
    <row r="1100" spans="1:29" ht="15.75" hidden="1" customHeight="1">
      <c r="A1100" s="50"/>
      <c r="B1100" s="3"/>
      <c r="C1100" s="4"/>
      <c r="D1100" s="4" t="str">
        <f>IFERROR(VLOOKUP(B1100,المنتجات!$A:$C,3,0),"")</f>
        <v/>
      </c>
      <c r="E1100" s="5"/>
      <c r="F1100" s="4"/>
      <c r="G1100" s="4"/>
      <c r="H1100" s="5"/>
      <c r="I1100" s="6"/>
      <c r="J1100" s="6"/>
      <c r="K1100" s="7"/>
      <c r="L1100" s="7"/>
      <c r="M1100" s="8"/>
      <c r="N1100" s="7"/>
      <c r="O1100" s="9"/>
      <c r="P1100" s="3"/>
      <c r="Q1100" s="5"/>
      <c r="R1100" s="10"/>
      <c r="S1100" s="10"/>
      <c r="T1100" s="10"/>
      <c r="U1100" s="10"/>
      <c r="V1100" s="10"/>
      <c r="W1100" s="10"/>
      <c r="X1100" s="11"/>
      <c r="Y1100" s="12"/>
      <c r="Z1100" s="4"/>
      <c r="AA1100" s="13"/>
      <c r="AB1100" s="4"/>
      <c r="AC1100" s="52"/>
    </row>
    <row r="1101" spans="1:29" ht="15.75" hidden="1" customHeight="1">
      <c r="A1101" s="50"/>
      <c r="B1101" s="3"/>
      <c r="C1101" s="4"/>
      <c r="D1101" s="4" t="str">
        <f>IFERROR(VLOOKUP(B1101,المنتجات!$A:$C,3,0),"")</f>
        <v/>
      </c>
      <c r="E1101" s="5"/>
      <c r="F1101" s="4"/>
      <c r="G1101" s="4"/>
      <c r="H1101" s="5"/>
      <c r="I1101" s="6"/>
      <c r="J1101" s="6"/>
      <c r="K1101" s="7"/>
      <c r="L1101" s="7"/>
      <c r="M1101" s="8"/>
      <c r="N1101" s="7"/>
      <c r="O1101" s="9"/>
      <c r="P1101" s="3"/>
      <c r="Q1101" s="5"/>
      <c r="R1101" s="10"/>
      <c r="S1101" s="10"/>
      <c r="T1101" s="10"/>
      <c r="U1101" s="10"/>
      <c r="V1101" s="10"/>
      <c r="W1101" s="10"/>
      <c r="X1101" s="11"/>
      <c r="Y1101" s="12"/>
      <c r="Z1101" s="4"/>
      <c r="AA1101" s="13"/>
      <c r="AB1101" s="4"/>
      <c r="AC1101" s="52"/>
    </row>
    <row r="1102" spans="1:29" ht="15.75" hidden="1" customHeight="1">
      <c r="A1102" s="50"/>
      <c r="B1102" s="3"/>
      <c r="C1102" s="4"/>
      <c r="D1102" s="4" t="str">
        <f>IFERROR(VLOOKUP(B1102,المنتجات!$A:$C,3,0),"")</f>
        <v/>
      </c>
      <c r="E1102" s="5"/>
      <c r="F1102" s="4"/>
      <c r="G1102" s="4"/>
      <c r="H1102" s="5"/>
      <c r="I1102" s="6"/>
      <c r="J1102" s="6"/>
      <c r="K1102" s="7"/>
      <c r="L1102" s="7"/>
      <c r="M1102" s="8"/>
      <c r="N1102" s="7"/>
      <c r="O1102" s="9"/>
      <c r="P1102" s="3"/>
      <c r="Q1102" s="5"/>
      <c r="R1102" s="10"/>
      <c r="S1102" s="10"/>
      <c r="T1102" s="10"/>
      <c r="U1102" s="10"/>
      <c r="V1102" s="10"/>
      <c r="W1102" s="10"/>
      <c r="X1102" s="11"/>
      <c r="Y1102" s="12"/>
      <c r="Z1102" s="4"/>
      <c r="AA1102" s="13"/>
      <c r="AB1102" s="4"/>
      <c r="AC1102" s="52"/>
    </row>
    <row r="1103" spans="1:29" ht="15.75" hidden="1" customHeight="1">
      <c r="A1103" s="50"/>
      <c r="B1103" s="3"/>
      <c r="C1103" s="4"/>
      <c r="D1103" s="4" t="str">
        <f>IFERROR(VLOOKUP(B1103,المنتجات!$A:$C,3,0),"")</f>
        <v/>
      </c>
      <c r="E1103" s="5"/>
      <c r="F1103" s="4"/>
      <c r="G1103" s="4"/>
      <c r="H1103" s="5"/>
      <c r="I1103" s="6"/>
      <c r="J1103" s="6"/>
      <c r="K1103" s="7"/>
      <c r="L1103" s="7"/>
      <c r="M1103" s="8"/>
      <c r="N1103" s="7"/>
      <c r="O1103" s="9"/>
      <c r="P1103" s="3"/>
      <c r="Q1103" s="5"/>
      <c r="R1103" s="10"/>
      <c r="S1103" s="10"/>
      <c r="T1103" s="10"/>
      <c r="U1103" s="10"/>
      <c r="V1103" s="10"/>
      <c r="W1103" s="10"/>
      <c r="X1103" s="11"/>
      <c r="Y1103" s="12"/>
      <c r="Z1103" s="4"/>
      <c r="AA1103" s="13"/>
      <c r="AB1103" s="4"/>
      <c r="AC1103" s="52"/>
    </row>
    <row r="1104" spans="1:29" ht="15.75" hidden="1" customHeight="1">
      <c r="A1104" s="50"/>
      <c r="B1104" s="3"/>
      <c r="C1104" s="4"/>
      <c r="D1104" s="4" t="str">
        <f>IFERROR(VLOOKUP(B1104,المنتجات!$A:$C,3,0),"")</f>
        <v/>
      </c>
      <c r="E1104" s="5"/>
      <c r="F1104" s="4"/>
      <c r="G1104" s="4"/>
      <c r="H1104" s="5"/>
      <c r="I1104" s="6"/>
      <c r="J1104" s="6"/>
      <c r="K1104" s="7"/>
      <c r="L1104" s="7"/>
      <c r="M1104" s="8"/>
      <c r="N1104" s="7"/>
      <c r="O1104" s="9"/>
      <c r="P1104" s="3"/>
      <c r="Q1104" s="5"/>
      <c r="R1104" s="10"/>
      <c r="S1104" s="10"/>
      <c r="T1104" s="10"/>
      <c r="U1104" s="10"/>
      <c r="V1104" s="10"/>
      <c r="W1104" s="10"/>
      <c r="X1104" s="11"/>
      <c r="Y1104" s="12"/>
      <c r="Z1104" s="4"/>
      <c r="AA1104" s="13"/>
      <c r="AB1104" s="4"/>
      <c r="AC1104" s="52"/>
    </row>
    <row r="1105" spans="1:29" ht="15.75" hidden="1" customHeight="1">
      <c r="A1105" s="50"/>
      <c r="B1105" s="3"/>
      <c r="C1105" s="4"/>
      <c r="D1105" s="4" t="str">
        <f>IFERROR(VLOOKUP(B1105,المنتجات!$A:$C,3,0),"")</f>
        <v/>
      </c>
      <c r="E1105" s="5"/>
      <c r="F1105" s="4"/>
      <c r="G1105" s="4"/>
      <c r="H1105" s="5"/>
      <c r="I1105" s="6"/>
      <c r="J1105" s="6"/>
      <c r="K1105" s="7"/>
      <c r="L1105" s="7"/>
      <c r="M1105" s="8"/>
      <c r="N1105" s="7"/>
      <c r="O1105" s="9"/>
      <c r="P1105" s="3"/>
      <c r="Q1105" s="5"/>
      <c r="R1105" s="10"/>
      <c r="S1105" s="10"/>
      <c r="T1105" s="10"/>
      <c r="U1105" s="10"/>
      <c r="V1105" s="10"/>
      <c r="W1105" s="10"/>
      <c r="X1105" s="11"/>
      <c r="Y1105" s="12"/>
      <c r="Z1105" s="4"/>
      <c r="AA1105" s="13"/>
      <c r="AB1105" s="4"/>
      <c r="AC1105" s="52"/>
    </row>
    <row r="1106" spans="1:29" ht="15.75" hidden="1" customHeight="1">
      <c r="A1106" s="50"/>
      <c r="B1106" s="3"/>
      <c r="C1106" s="4"/>
      <c r="D1106" s="4" t="str">
        <f>IFERROR(VLOOKUP(B1106,المنتجات!$A:$C,3,0),"")</f>
        <v/>
      </c>
      <c r="E1106" s="5"/>
      <c r="F1106" s="4"/>
      <c r="G1106" s="4"/>
      <c r="H1106" s="5"/>
      <c r="I1106" s="6"/>
      <c r="J1106" s="6"/>
      <c r="K1106" s="7"/>
      <c r="L1106" s="7"/>
      <c r="M1106" s="8"/>
      <c r="N1106" s="7"/>
      <c r="O1106" s="9"/>
      <c r="P1106" s="3"/>
      <c r="Q1106" s="5"/>
      <c r="R1106" s="10"/>
      <c r="S1106" s="10"/>
      <c r="T1106" s="10"/>
      <c r="U1106" s="10"/>
      <c r="V1106" s="10"/>
      <c r="W1106" s="10"/>
      <c r="X1106" s="11"/>
      <c r="Y1106" s="12"/>
      <c r="Z1106" s="4"/>
      <c r="AA1106" s="13"/>
      <c r="AB1106" s="4"/>
      <c r="AC1106" s="52"/>
    </row>
    <row r="1107" spans="1:29" ht="15.75" hidden="1" customHeight="1">
      <c r="A1107" s="50"/>
      <c r="B1107" s="3"/>
      <c r="C1107" s="4"/>
      <c r="D1107" s="4" t="str">
        <f>IFERROR(VLOOKUP(B1107,المنتجات!$A:$C,3,0),"")</f>
        <v/>
      </c>
      <c r="E1107" s="5"/>
      <c r="F1107" s="4"/>
      <c r="G1107" s="4"/>
      <c r="H1107" s="5"/>
      <c r="I1107" s="6"/>
      <c r="J1107" s="6"/>
      <c r="K1107" s="7"/>
      <c r="L1107" s="7"/>
      <c r="M1107" s="8"/>
      <c r="N1107" s="7"/>
      <c r="O1107" s="9"/>
      <c r="P1107" s="3"/>
      <c r="Q1107" s="5"/>
      <c r="R1107" s="10"/>
      <c r="S1107" s="10"/>
      <c r="T1107" s="10"/>
      <c r="U1107" s="10"/>
      <c r="V1107" s="10"/>
      <c r="W1107" s="10"/>
      <c r="X1107" s="11"/>
      <c r="Y1107" s="12"/>
      <c r="Z1107" s="4"/>
      <c r="AA1107" s="13"/>
      <c r="AB1107" s="4"/>
      <c r="AC1107" s="52"/>
    </row>
    <row r="1108" spans="1:29" ht="15.75" hidden="1" customHeight="1">
      <c r="A1108" s="50"/>
      <c r="B1108" s="3"/>
      <c r="C1108" s="4"/>
      <c r="D1108" s="4" t="str">
        <f>IFERROR(VLOOKUP(B1108,المنتجات!$A:$C,3,0),"")</f>
        <v/>
      </c>
      <c r="E1108" s="5"/>
      <c r="F1108" s="4"/>
      <c r="G1108" s="4"/>
      <c r="H1108" s="5"/>
      <c r="I1108" s="6"/>
      <c r="J1108" s="6"/>
      <c r="K1108" s="7"/>
      <c r="L1108" s="7"/>
      <c r="M1108" s="8"/>
      <c r="N1108" s="7"/>
      <c r="O1108" s="9"/>
      <c r="P1108" s="3"/>
      <c r="Q1108" s="5"/>
      <c r="R1108" s="10"/>
      <c r="S1108" s="10"/>
      <c r="T1108" s="10"/>
      <c r="U1108" s="10"/>
      <c r="V1108" s="10"/>
      <c r="W1108" s="10"/>
      <c r="X1108" s="11"/>
      <c r="Y1108" s="12"/>
      <c r="Z1108" s="4"/>
      <c r="AA1108" s="13"/>
      <c r="AB1108" s="4"/>
      <c r="AC1108" s="52"/>
    </row>
    <row r="1109" spans="1:29" ht="15.75" hidden="1" customHeight="1">
      <c r="A1109" s="50"/>
      <c r="B1109" s="3"/>
      <c r="C1109" s="4"/>
      <c r="D1109" s="4" t="str">
        <f>IFERROR(VLOOKUP(B1109,المنتجات!$A:$C,3,0),"")</f>
        <v/>
      </c>
      <c r="E1109" s="5"/>
      <c r="F1109" s="4"/>
      <c r="G1109" s="4"/>
      <c r="H1109" s="5"/>
      <c r="I1109" s="6"/>
      <c r="J1109" s="6"/>
      <c r="K1109" s="7"/>
      <c r="L1109" s="7"/>
      <c r="M1109" s="8"/>
      <c r="N1109" s="7"/>
      <c r="O1109" s="9"/>
      <c r="P1109" s="3"/>
      <c r="Q1109" s="5"/>
      <c r="R1109" s="10"/>
      <c r="S1109" s="10"/>
      <c r="T1109" s="10"/>
      <c r="U1109" s="10"/>
      <c r="V1109" s="10"/>
      <c r="W1109" s="10"/>
      <c r="X1109" s="11"/>
      <c r="Y1109" s="12"/>
      <c r="Z1109" s="4"/>
      <c r="AA1109" s="13"/>
      <c r="AB1109" s="4"/>
      <c r="AC1109" s="52"/>
    </row>
    <row r="1110" spans="1:29" ht="15.75" hidden="1" customHeight="1">
      <c r="A1110" s="50"/>
      <c r="B1110" s="3"/>
      <c r="C1110" s="4"/>
      <c r="D1110" s="4" t="str">
        <f>IFERROR(VLOOKUP(B1110,المنتجات!$A:$C,3,0),"")</f>
        <v/>
      </c>
      <c r="E1110" s="5"/>
      <c r="F1110" s="4"/>
      <c r="G1110" s="4"/>
      <c r="H1110" s="5"/>
      <c r="I1110" s="6"/>
      <c r="J1110" s="6"/>
      <c r="K1110" s="7"/>
      <c r="L1110" s="7"/>
      <c r="M1110" s="8"/>
      <c r="N1110" s="7"/>
      <c r="O1110" s="9"/>
      <c r="P1110" s="3"/>
      <c r="Q1110" s="5"/>
      <c r="R1110" s="10"/>
      <c r="S1110" s="10"/>
      <c r="T1110" s="10"/>
      <c r="U1110" s="10"/>
      <c r="V1110" s="10"/>
      <c r="W1110" s="10"/>
      <c r="X1110" s="11"/>
      <c r="Y1110" s="12"/>
      <c r="Z1110" s="4"/>
      <c r="AA1110" s="13"/>
      <c r="AB1110" s="4"/>
      <c r="AC1110" s="52"/>
    </row>
    <row r="1111" spans="1:29" ht="15.75" hidden="1" customHeight="1">
      <c r="A1111" s="50"/>
      <c r="B1111" s="3"/>
      <c r="C1111" s="4"/>
      <c r="D1111" s="4" t="str">
        <f>IFERROR(VLOOKUP(B1111,المنتجات!$A:$C,3,0),"")</f>
        <v/>
      </c>
      <c r="E1111" s="5"/>
      <c r="F1111" s="4"/>
      <c r="G1111" s="4"/>
      <c r="H1111" s="5"/>
      <c r="I1111" s="6"/>
      <c r="J1111" s="6"/>
      <c r="K1111" s="7"/>
      <c r="L1111" s="7"/>
      <c r="M1111" s="8"/>
      <c r="N1111" s="7"/>
      <c r="O1111" s="9"/>
      <c r="P1111" s="3"/>
      <c r="Q1111" s="5"/>
      <c r="R1111" s="10"/>
      <c r="S1111" s="10"/>
      <c r="T1111" s="10"/>
      <c r="U1111" s="10"/>
      <c r="V1111" s="10"/>
      <c r="W1111" s="10"/>
      <c r="X1111" s="11"/>
      <c r="Y1111" s="12"/>
      <c r="Z1111" s="4"/>
      <c r="AA1111" s="13"/>
      <c r="AB1111" s="4"/>
      <c r="AC1111" s="52"/>
    </row>
    <row r="1112" spans="1:29" ht="15.75" hidden="1" customHeight="1">
      <c r="A1112" s="50"/>
      <c r="B1112" s="3"/>
      <c r="C1112" s="4"/>
      <c r="D1112" s="4" t="str">
        <f>IFERROR(VLOOKUP(B1112,المنتجات!$A:$C,3,0),"")</f>
        <v/>
      </c>
      <c r="E1112" s="5"/>
      <c r="F1112" s="4"/>
      <c r="G1112" s="4"/>
      <c r="H1112" s="5"/>
      <c r="I1112" s="6"/>
      <c r="J1112" s="6"/>
      <c r="K1112" s="7"/>
      <c r="L1112" s="7"/>
      <c r="M1112" s="8"/>
      <c r="N1112" s="7"/>
      <c r="O1112" s="9"/>
      <c r="P1112" s="3"/>
      <c r="Q1112" s="5"/>
      <c r="R1112" s="10"/>
      <c r="S1112" s="10"/>
      <c r="T1112" s="10"/>
      <c r="U1112" s="10"/>
      <c r="V1112" s="10"/>
      <c r="W1112" s="10"/>
      <c r="X1112" s="11"/>
      <c r="Y1112" s="12"/>
      <c r="Z1112" s="4"/>
      <c r="AA1112" s="13"/>
      <c r="AB1112" s="4"/>
      <c r="AC1112" s="52"/>
    </row>
    <row r="1113" spans="1:29" ht="15.75" hidden="1" customHeight="1">
      <c r="A1113" s="50"/>
      <c r="B1113" s="3"/>
      <c r="C1113" s="4"/>
      <c r="D1113" s="4" t="str">
        <f>IFERROR(VLOOKUP(B1113,المنتجات!$A:$C,3,0),"")</f>
        <v/>
      </c>
      <c r="E1113" s="5"/>
      <c r="F1113" s="4"/>
      <c r="G1113" s="4"/>
      <c r="H1113" s="5"/>
      <c r="I1113" s="6"/>
      <c r="J1113" s="6"/>
      <c r="K1113" s="7"/>
      <c r="L1113" s="7"/>
      <c r="M1113" s="8"/>
      <c r="N1113" s="7"/>
      <c r="O1113" s="9"/>
      <c r="P1113" s="3"/>
      <c r="Q1113" s="5"/>
      <c r="R1113" s="10"/>
      <c r="S1113" s="10"/>
      <c r="T1113" s="10"/>
      <c r="U1113" s="10"/>
      <c r="V1113" s="10"/>
      <c r="W1113" s="10"/>
      <c r="X1113" s="11"/>
      <c r="Y1113" s="12"/>
      <c r="Z1113" s="4"/>
      <c r="AA1113" s="13"/>
      <c r="AB1113" s="4"/>
      <c r="AC1113" s="52"/>
    </row>
    <row r="1114" spans="1:29" ht="15.75" hidden="1" customHeight="1">
      <c r="A1114" s="50"/>
      <c r="B1114" s="3"/>
      <c r="C1114" s="4"/>
      <c r="D1114" s="4" t="str">
        <f>IFERROR(VLOOKUP(B1114,المنتجات!$A:$C,3,0),"")</f>
        <v/>
      </c>
      <c r="E1114" s="5"/>
      <c r="F1114" s="4"/>
      <c r="G1114" s="4"/>
      <c r="H1114" s="5"/>
      <c r="I1114" s="6"/>
      <c r="J1114" s="6"/>
      <c r="K1114" s="7"/>
      <c r="L1114" s="7"/>
      <c r="M1114" s="8"/>
      <c r="N1114" s="7"/>
      <c r="O1114" s="9"/>
      <c r="P1114" s="3"/>
      <c r="Q1114" s="5"/>
      <c r="R1114" s="10"/>
      <c r="S1114" s="10"/>
      <c r="T1114" s="10"/>
      <c r="U1114" s="10"/>
      <c r="V1114" s="10"/>
      <c r="W1114" s="10"/>
      <c r="X1114" s="11"/>
      <c r="Y1114" s="12"/>
      <c r="Z1114" s="4"/>
      <c r="AA1114" s="13"/>
      <c r="AB1114" s="4"/>
      <c r="AC1114" s="52"/>
    </row>
    <row r="1115" spans="1:29" ht="15.75" hidden="1" customHeight="1">
      <c r="A1115" s="50"/>
      <c r="B1115" s="3"/>
      <c r="C1115" s="4"/>
      <c r="D1115" s="4" t="str">
        <f>IFERROR(VLOOKUP(B1115,المنتجات!$A:$C,3,0),"")</f>
        <v/>
      </c>
      <c r="E1115" s="5"/>
      <c r="F1115" s="4"/>
      <c r="G1115" s="4"/>
      <c r="H1115" s="5"/>
      <c r="I1115" s="6"/>
      <c r="J1115" s="6"/>
      <c r="K1115" s="7"/>
      <c r="L1115" s="7"/>
      <c r="M1115" s="8"/>
      <c r="N1115" s="7"/>
      <c r="O1115" s="9"/>
      <c r="P1115" s="3"/>
      <c r="Q1115" s="5"/>
      <c r="R1115" s="10"/>
      <c r="S1115" s="10"/>
      <c r="T1115" s="10"/>
      <c r="U1115" s="10"/>
      <c r="V1115" s="10"/>
      <c r="W1115" s="10"/>
      <c r="X1115" s="11"/>
      <c r="Y1115" s="12"/>
      <c r="Z1115" s="4"/>
      <c r="AA1115" s="13"/>
      <c r="AB1115" s="4"/>
      <c r="AC1115" s="52"/>
    </row>
    <row r="1116" spans="1:29" ht="15.75" hidden="1" customHeight="1">
      <c r="A1116" s="50"/>
      <c r="B1116" s="3"/>
      <c r="C1116" s="4"/>
      <c r="D1116" s="4" t="str">
        <f>IFERROR(VLOOKUP(B1116,المنتجات!$A:$C,3,0),"")</f>
        <v/>
      </c>
      <c r="E1116" s="5"/>
      <c r="F1116" s="4"/>
      <c r="G1116" s="4"/>
      <c r="H1116" s="5"/>
      <c r="I1116" s="6"/>
      <c r="J1116" s="6"/>
      <c r="K1116" s="7"/>
      <c r="L1116" s="7"/>
      <c r="M1116" s="8"/>
      <c r="N1116" s="7"/>
      <c r="O1116" s="9"/>
      <c r="P1116" s="3"/>
      <c r="Q1116" s="5"/>
      <c r="R1116" s="10"/>
      <c r="S1116" s="10"/>
      <c r="T1116" s="10"/>
      <c r="U1116" s="10"/>
      <c r="V1116" s="10"/>
      <c r="W1116" s="10"/>
      <c r="X1116" s="11"/>
      <c r="Y1116" s="12"/>
      <c r="Z1116" s="4"/>
      <c r="AA1116" s="13"/>
      <c r="AB1116" s="4"/>
      <c r="AC1116" s="52"/>
    </row>
    <row r="1117" spans="1:29" ht="15.75" hidden="1" customHeight="1">
      <c r="A1117" s="50"/>
      <c r="B1117" s="3"/>
      <c r="C1117" s="4"/>
      <c r="D1117" s="4" t="str">
        <f>IFERROR(VLOOKUP(B1117,المنتجات!$A:$C,3,0),"")</f>
        <v/>
      </c>
      <c r="E1117" s="5"/>
      <c r="F1117" s="4"/>
      <c r="G1117" s="4"/>
      <c r="H1117" s="5"/>
      <c r="I1117" s="6"/>
      <c r="J1117" s="6"/>
      <c r="K1117" s="7"/>
      <c r="L1117" s="7"/>
      <c r="M1117" s="8"/>
      <c r="N1117" s="7"/>
      <c r="O1117" s="9"/>
      <c r="P1117" s="3"/>
      <c r="Q1117" s="5"/>
      <c r="R1117" s="10"/>
      <c r="S1117" s="10"/>
      <c r="T1117" s="10"/>
      <c r="U1117" s="10"/>
      <c r="V1117" s="10"/>
      <c r="W1117" s="10"/>
      <c r="X1117" s="11"/>
      <c r="Y1117" s="12"/>
      <c r="Z1117" s="4"/>
      <c r="AA1117" s="13"/>
      <c r="AB1117" s="4"/>
      <c r="AC1117" s="52"/>
    </row>
    <row r="1118" spans="1:29" ht="15.75" hidden="1" customHeight="1">
      <c r="A1118" s="50"/>
      <c r="B1118" s="3"/>
      <c r="C1118" s="4"/>
      <c r="D1118" s="4" t="str">
        <f>IFERROR(VLOOKUP(B1118,المنتجات!$A:$C,3,0),"")</f>
        <v/>
      </c>
      <c r="E1118" s="5"/>
      <c r="F1118" s="4"/>
      <c r="G1118" s="4"/>
      <c r="H1118" s="5"/>
      <c r="I1118" s="6"/>
      <c r="J1118" s="6"/>
      <c r="K1118" s="7"/>
      <c r="L1118" s="7"/>
      <c r="M1118" s="8"/>
      <c r="N1118" s="7"/>
      <c r="O1118" s="9"/>
      <c r="P1118" s="3"/>
      <c r="Q1118" s="5"/>
      <c r="R1118" s="10"/>
      <c r="S1118" s="10"/>
      <c r="T1118" s="10"/>
      <c r="U1118" s="10"/>
      <c r="V1118" s="10"/>
      <c r="W1118" s="10"/>
      <c r="X1118" s="11"/>
      <c r="Y1118" s="12"/>
      <c r="Z1118" s="4"/>
      <c r="AA1118" s="13"/>
      <c r="AB1118" s="4"/>
      <c r="AC1118" s="52"/>
    </row>
    <row r="1119" spans="1:29" ht="15.75" hidden="1" customHeight="1">
      <c r="A1119" s="50"/>
      <c r="B1119" s="3"/>
      <c r="C1119" s="4"/>
      <c r="D1119" s="4" t="str">
        <f>IFERROR(VLOOKUP(B1119,المنتجات!$A:$C,3,0),"")</f>
        <v/>
      </c>
      <c r="E1119" s="5"/>
      <c r="F1119" s="4"/>
      <c r="G1119" s="4"/>
      <c r="H1119" s="5"/>
      <c r="I1119" s="6"/>
      <c r="J1119" s="6"/>
      <c r="K1119" s="7"/>
      <c r="L1119" s="7"/>
      <c r="M1119" s="8"/>
      <c r="N1119" s="7"/>
      <c r="O1119" s="9"/>
      <c r="P1119" s="3"/>
      <c r="Q1119" s="5"/>
      <c r="R1119" s="10"/>
      <c r="S1119" s="10"/>
      <c r="T1119" s="10"/>
      <c r="U1119" s="10"/>
      <c r="V1119" s="10"/>
      <c r="W1119" s="10"/>
      <c r="X1119" s="11"/>
      <c r="Y1119" s="12"/>
      <c r="Z1119" s="4"/>
      <c r="AA1119" s="13"/>
      <c r="AB1119" s="4"/>
      <c r="AC1119" s="52"/>
    </row>
    <row r="1120" spans="1:29" ht="15.75" hidden="1" customHeight="1">
      <c r="A1120" s="50"/>
      <c r="B1120" s="3"/>
      <c r="C1120" s="4"/>
      <c r="D1120" s="4" t="str">
        <f>IFERROR(VLOOKUP(B1120,المنتجات!$A:$C,3,0),"")</f>
        <v/>
      </c>
      <c r="E1120" s="5"/>
      <c r="F1120" s="4"/>
      <c r="G1120" s="4"/>
      <c r="H1120" s="5"/>
      <c r="I1120" s="6"/>
      <c r="J1120" s="6"/>
      <c r="K1120" s="7"/>
      <c r="L1120" s="7"/>
      <c r="M1120" s="8"/>
      <c r="N1120" s="7"/>
      <c r="O1120" s="9"/>
      <c r="P1120" s="3"/>
      <c r="Q1120" s="5"/>
      <c r="R1120" s="10"/>
      <c r="S1120" s="10"/>
      <c r="T1120" s="10"/>
      <c r="U1120" s="10"/>
      <c r="V1120" s="10"/>
      <c r="W1120" s="10"/>
      <c r="X1120" s="11"/>
      <c r="Y1120" s="12"/>
      <c r="Z1120" s="4"/>
      <c r="AA1120" s="13"/>
      <c r="AB1120" s="4"/>
      <c r="AC1120" s="52"/>
    </row>
    <row r="1121" spans="1:29" ht="15.75" hidden="1" customHeight="1">
      <c r="A1121" s="50"/>
      <c r="B1121" s="3"/>
      <c r="C1121" s="4"/>
      <c r="D1121" s="4" t="str">
        <f>IFERROR(VLOOKUP(B1121,المنتجات!$A:$C,3,0),"")</f>
        <v/>
      </c>
      <c r="E1121" s="5"/>
      <c r="F1121" s="4"/>
      <c r="G1121" s="4"/>
      <c r="H1121" s="5"/>
      <c r="I1121" s="6"/>
      <c r="J1121" s="6"/>
      <c r="K1121" s="7"/>
      <c r="L1121" s="7"/>
      <c r="M1121" s="8"/>
      <c r="N1121" s="7"/>
      <c r="O1121" s="9"/>
      <c r="P1121" s="3"/>
      <c r="Q1121" s="5"/>
      <c r="R1121" s="10"/>
      <c r="S1121" s="10"/>
      <c r="T1121" s="10"/>
      <c r="U1121" s="10"/>
      <c r="V1121" s="10"/>
      <c r="W1121" s="10"/>
      <c r="X1121" s="11"/>
      <c r="Y1121" s="12"/>
      <c r="Z1121" s="4"/>
      <c r="AA1121" s="13"/>
      <c r="AB1121" s="4"/>
      <c r="AC1121" s="52"/>
    </row>
    <row r="1122" spans="1:29" ht="15.75" hidden="1" customHeight="1">
      <c r="A1122" s="50"/>
      <c r="B1122" s="3"/>
      <c r="C1122" s="4"/>
      <c r="D1122" s="4" t="str">
        <f>IFERROR(VLOOKUP(B1122,المنتجات!$A:$C,3,0),"")</f>
        <v/>
      </c>
      <c r="E1122" s="5"/>
      <c r="F1122" s="4"/>
      <c r="G1122" s="4"/>
      <c r="H1122" s="5"/>
      <c r="I1122" s="6"/>
      <c r="J1122" s="6"/>
      <c r="K1122" s="7"/>
      <c r="L1122" s="7"/>
      <c r="M1122" s="8"/>
      <c r="N1122" s="7"/>
      <c r="O1122" s="9"/>
      <c r="P1122" s="3"/>
      <c r="Q1122" s="5"/>
      <c r="R1122" s="10"/>
      <c r="S1122" s="10"/>
      <c r="T1122" s="10"/>
      <c r="U1122" s="10"/>
      <c r="V1122" s="10"/>
      <c r="W1122" s="10"/>
      <c r="X1122" s="11"/>
      <c r="Y1122" s="12"/>
      <c r="Z1122" s="4"/>
      <c r="AA1122" s="13"/>
      <c r="AB1122" s="4"/>
      <c r="AC1122" s="52"/>
    </row>
    <row r="1123" spans="1:29" ht="15.75" hidden="1" customHeight="1">
      <c r="A1123" s="50"/>
      <c r="B1123" s="3"/>
      <c r="C1123" s="4"/>
      <c r="D1123" s="4" t="str">
        <f>IFERROR(VLOOKUP(B1123,المنتجات!$A:$C,3,0),"")</f>
        <v/>
      </c>
      <c r="E1123" s="5"/>
      <c r="F1123" s="4"/>
      <c r="G1123" s="4"/>
      <c r="H1123" s="5"/>
      <c r="I1123" s="6"/>
      <c r="J1123" s="6"/>
      <c r="K1123" s="7"/>
      <c r="L1123" s="7"/>
      <c r="M1123" s="8"/>
      <c r="N1123" s="7"/>
      <c r="O1123" s="9"/>
      <c r="P1123" s="3"/>
      <c r="Q1123" s="5"/>
      <c r="R1123" s="10"/>
      <c r="S1123" s="10"/>
      <c r="T1123" s="10"/>
      <c r="U1123" s="10"/>
      <c r="V1123" s="10"/>
      <c r="W1123" s="10"/>
      <c r="X1123" s="11"/>
      <c r="Y1123" s="12"/>
      <c r="Z1123" s="4"/>
      <c r="AA1123" s="13"/>
      <c r="AB1123" s="4"/>
      <c r="AC1123" s="52"/>
    </row>
    <row r="1124" spans="1:29" ht="15.75" hidden="1" customHeight="1">
      <c r="A1124" s="50"/>
      <c r="B1124" s="3"/>
      <c r="C1124" s="4"/>
      <c r="D1124" s="4" t="str">
        <f>IFERROR(VLOOKUP(B1124,المنتجات!$A:$C,3,0),"")</f>
        <v/>
      </c>
      <c r="E1124" s="5"/>
      <c r="F1124" s="4"/>
      <c r="G1124" s="4"/>
      <c r="H1124" s="5"/>
      <c r="I1124" s="6"/>
      <c r="J1124" s="6"/>
      <c r="K1124" s="7"/>
      <c r="L1124" s="7"/>
      <c r="M1124" s="8"/>
      <c r="N1124" s="7"/>
      <c r="O1124" s="9"/>
      <c r="P1124" s="3"/>
      <c r="Q1124" s="5"/>
      <c r="R1124" s="10"/>
      <c r="S1124" s="10"/>
      <c r="T1124" s="10"/>
      <c r="U1124" s="10"/>
      <c r="V1124" s="10"/>
      <c r="W1124" s="10"/>
      <c r="X1124" s="11"/>
      <c r="Y1124" s="12"/>
      <c r="Z1124" s="4"/>
      <c r="AA1124" s="13"/>
      <c r="AB1124" s="4"/>
      <c r="AC1124" s="52"/>
    </row>
    <row r="1125" spans="1:29" ht="15.75" hidden="1" customHeight="1">
      <c r="A1125" s="50"/>
      <c r="B1125" s="3"/>
      <c r="C1125" s="4"/>
      <c r="D1125" s="4" t="str">
        <f>IFERROR(VLOOKUP(B1125,المنتجات!$A:$C,3,0),"")</f>
        <v/>
      </c>
      <c r="E1125" s="5"/>
      <c r="F1125" s="4"/>
      <c r="G1125" s="4"/>
      <c r="H1125" s="5"/>
      <c r="I1125" s="6"/>
      <c r="J1125" s="6"/>
      <c r="K1125" s="7"/>
      <c r="L1125" s="7"/>
      <c r="M1125" s="8"/>
      <c r="N1125" s="7"/>
      <c r="O1125" s="9"/>
      <c r="P1125" s="3"/>
      <c r="Q1125" s="5"/>
      <c r="R1125" s="10"/>
      <c r="S1125" s="10"/>
      <c r="T1125" s="10"/>
      <c r="U1125" s="10"/>
      <c r="V1125" s="10"/>
      <c r="W1125" s="10"/>
      <c r="X1125" s="11"/>
      <c r="Y1125" s="12"/>
      <c r="Z1125" s="4"/>
      <c r="AA1125" s="13"/>
      <c r="AB1125" s="4"/>
      <c r="AC1125" s="52"/>
    </row>
    <row r="1126" spans="1:29" ht="15.75" hidden="1" customHeight="1">
      <c r="A1126" s="50"/>
      <c r="B1126" s="3"/>
      <c r="C1126" s="4"/>
      <c r="D1126" s="4" t="str">
        <f>IFERROR(VLOOKUP(B1126,المنتجات!$A:$C,3,0),"")</f>
        <v/>
      </c>
      <c r="E1126" s="5"/>
      <c r="F1126" s="4"/>
      <c r="G1126" s="4"/>
      <c r="H1126" s="5"/>
      <c r="I1126" s="6"/>
      <c r="J1126" s="6"/>
      <c r="K1126" s="7"/>
      <c r="L1126" s="7"/>
      <c r="M1126" s="8"/>
      <c r="N1126" s="7"/>
      <c r="O1126" s="9"/>
      <c r="P1126" s="3"/>
      <c r="Q1126" s="5"/>
      <c r="R1126" s="10"/>
      <c r="S1126" s="10"/>
      <c r="T1126" s="10"/>
      <c r="U1126" s="10"/>
      <c r="V1126" s="10"/>
      <c r="W1126" s="10"/>
      <c r="X1126" s="11"/>
      <c r="Y1126" s="12"/>
      <c r="Z1126" s="4"/>
      <c r="AA1126" s="13"/>
      <c r="AB1126" s="4"/>
      <c r="AC1126" s="52"/>
    </row>
    <row r="1127" spans="1:29" ht="15.75" hidden="1" customHeight="1">
      <c r="A1127" s="50"/>
      <c r="B1127" s="3"/>
      <c r="C1127" s="4"/>
      <c r="D1127" s="4" t="str">
        <f>IFERROR(VLOOKUP(B1127,المنتجات!$A:$C,3,0),"")</f>
        <v/>
      </c>
      <c r="E1127" s="5"/>
      <c r="F1127" s="4"/>
      <c r="G1127" s="4"/>
      <c r="H1127" s="5"/>
      <c r="I1127" s="6"/>
      <c r="J1127" s="6"/>
      <c r="K1127" s="7"/>
      <c r="L1127" s="7"/>
      <c r="M1127" s="8"/>
      <c r="N1127" s="7"/>
      <c r="O1127" s="9"/>
      <c r="P1127" s="3"/>
      <c r="Q1127" s="5"/>
      <c r="R1127" s="10"/>
      <c r="S1127" s="10"/>
      <c r="T1127" s="10"/>
      <c r="U1127" s="10"/>
      <c r="V1127" s="10"/>
      <c r="W1127" s="10"/>
      <c r="X1127" s="11"/>
      <c r="Y1127" s="12"/>
      <c r="Z1127" s="4"/>
      <c r="AA1127" s="13"/>
      <c r="AB1127" s="4"/>
      <c r="AC1127" s="52"/>
    </row>
    <row r="1128" spans="1:29" ht="15.75" hidden="1" customHeight="1">
      <c r="A1128" s="50"/>
      <c r="B1128" s="3"/>
      <c r="C1128" s="4"/>
      <c r="D1128" s="4" t="str">
        <f>IFERROR(VLOOKUP(B1128,المنتجات!$A:$C,3,0),"")</f>
        <v/>
      </c>
      <c r="E1128" s="5"/>
      <c r="F1128" s="4"/>
      <c r="G1128" s="4"/>
      <c r="H1128" s="5"/>
      <c r="I1128" s="6"/>
      <c r="J1128" s="6"/>
      <c r="K1128" s="7"/>
      <c r="L1128" s="7"/>
      <c r="M1128" s="8"/>
      <c r="N1128" s="7"/>
      <c r="O1128" s="9"/>
      <c r="P1128" s="3"/>
      <c r="Q1128" s="5"/>
      <c r="R1128" s="10"/>
      <c r="S1128" s="10"/>
      <c r="T1128" s="10"/>
      <c r="U1128" s="10"/>
      <c r="V1128" s="10"/>
      <c r="W1128" s="10"/>
      <c r="X1128" s="11"/>
      <c r="Y1128" s="12"/>
      <c r="Z1128" s="4"/>
      <c r="AA1128" s="13"/>
      <c r="AB1128" s="4"/>
      <c r="AC1128" s="52"/>
    </row>
    <row r="1129" spans="1:29" ht="15.75" hidden="1" customHeight="1">
      <c r="A1129" s="50"/>
      <c r="B1129" s="3"/>
      <c r="C1129" s="4"/>
      <c r="D1129" s="4" t="str">
        <f>IFERROR(VLOOKUP(B1129,المنتجات!$A:$C,3,0),"")</f>
        <v/>
      </c>
      <c r="E1129" s="5"/>
      <c r="F1129" s="4"/>
      <c r="G1129" s="4"/>
      <c r="H1129" s="5"/>
      <c r="I1129" s="6"/>
      <c r="J1129" s="6"/>
      <c r="K1129" s="7"/>
      <c r="L1129" s="7"/>
      <c r="M1129" s="8"/>
      <c r="N1129" s="7"/>
      <c r="O1129" s="9"/>
      <c r="P1129" s="3"/>
      <c r="Q1129" s="5"/>
      <c r="R1129" s="10"/>
      <c r="S1129" s="10"/>
      <c r="T1129" s="10"/>
      <c r="U1129" s="10"/>
      <c r="V1129" s="10"/>
      <c r="W1129" s="10"/>
      <c r="X1129" s="11"/>
      <c r="Y1129" s="12"/>
      <c r="Z1129" s="4"/>
      <c r="AA1129" s="13"/>
      <c r="AB1129" s="4"/>
      <c r="AC1129" s="52"/>
    </row>
    <row r="1130" spans="1:29" ht="15.75" hidden="1" customHeight="1">
      <c r="A1130" s="50"/>
      <c r="B1130" s="3"/>
      <c r="C1130" s="4"/>
      <c r="D1130" s="4" t="str">
        <f>IFERROR(VLOOKUP(B1130,المنتجات!$A:$C,3,0),"")</f>
        <v/>
      </c>
      <c r="E1130" s="5"/>
      <c r="F1130" s="4"/>
      <c r="G1130" s="4"/>
      <c r="H1130" s="5"/>
      <c r="I1130" s="6"/>
      <c r="J1130" s="6"/>
      <c r="K1130" s="7"/>
      <c r="L1130" s="7"/>
      <c r="M1130" s="8"/>
      <c r="N1130" s="7"/>
      <c r="O1130" s="9"/>
      <c r="P1130" s="3"/>
      <c r="Q1130" s="5"/>
      <c r="R1130" s="10"/>
      <c r="S1130" s="10"/>
      <c r="T1130" s="10"/>
      <c r="U1130" s="10"/>
      <c r="V1130" s="10"/>
      <c r="W1130" s="10"/>
      <c r="X1130" s="11"/>
      <c r="Y1130" s="12"/>
      <c r="Z1130" s="4"/>
      <c r="AA1130" s="13"/>
      <c r="AB1130" s="4"/>
      <c r="AC1130" s="52"/>
    </row>
    <row r="1131" spans="1:29" ht="15.75" hidden="1" customHeight="1">
      <c r="A1131" s="50"/>
      <c r="B1131" s="3"/>
      <c r="C1131" s="4"/>
      <c r="D1131" s="4" t="str">
        <f>IFERROR(VLOOKUP(B1131,المنتجات!$A:$C,3,0),"")</f>
        <v/>
      </c>
      <c r="E1131" s="5"/>
      <c r="F1131" s="4"/>
      <c r="G1131" s="4"/>
      <c r="H1131" s="5"/>
      <c r="I1131" s="6"/>
      <c r="J1131" s="6"/>
      <c r="K1131" s="7"/>
      <c r="L1131" s="7"/>
      <c r="M1131" s="8"/>
      <c r="N1131" s="7"/>
      <c r="O1131" s="9"/>
      <c r="P1131" s="3"/>
      <c r="Q1131" s="5"/>
      <c r="R1131" s="10"/>
      <c r="S1131" s="10"/>
      <c r="T1131" s="10"/>
      <c r="U1131" s="10"/>
      <c r="V1131" s="10"/>
      <c r="W1131" s="10"/>
      <c r="X1131" s="11"/>
      <c r="Y1131" s="12"/>
      <c r="Z1131" s="4"/>
      <c r="AA1131" s="13"/>
      <c r="AB1131" s="4"/>
      <c r="AC1131" s="52"/>
    </row>
    <row r="1132" spans="1:29" ht="15.75" hidden="1" customHeight="1">
      <c r="A1132" s="50"/>
      <c r="B1132" s="3"/>
      <c r="C1132" s="4"/>
      <c r="D1132" s="4" t="str">
        <f>IFERROR(VLOOKUP(B1132,المنتجات!$A:$C,3,0),"")</f>
        <v/>
      </c>
      <c r="E1132" s="5"/>
      <c r="F1132" s="4"/>
      <c r="G1132" s="4"/>
      <c r="H1132" s="5"/>
      <c r="I1132" s="6"/>
      <c r="J1132" s="6"/>
      <c r="K1132" s="7"/>
      <c r="L1132" s="7"/>
      <c r="M1132" s="8"/>
      <c r="N1132" s="7"/>
      <c r="O1132" s="9"/>
      <c r="P1132" s="3"/>
      <c r="Q1132" s="5"/>
      <c r="R1132" s="10"/>
      <c r="S1132" s="10"/>
      <c r="T1132" s="10"/>
      <c r="U1132" s="10"/>
      <c r="V1132" s="10"/>
      <c r="W1132" s="10"/>
      <c r="X1132" s="11"/>
      <c r="Y1132" s="12"/>
      <c r="Z1132" s="4"/>
      <c r="AA1132" s="13"/>
      <c r="AB1132" s="4"/>
      <c r="AC1132" s="52"/>
    </row>
    <row r="1133" spans="1:29" ht="15.75" hidden="1" customHeight="1">
      <c r="A1133" s="50"/>
      <c r="B1133" s="3"/>
      <c r="C1133" s="4"/>
      <c r="D1133" s="4" t="str">
        <f>IFERROR(VLOOKUP(B1133,المنتجات!$A:$C,3,0),"")</f>
        <v/>
      </c>
      <c r="E1133" s="5"/>
      <c r="F1133" s="4"/>
      <c r="G1133" s="4"/>
      <c r="H1133" s="5"/>
      <c r="I1133" s="6"/>
      <c r="J1133" s="6"/>
      <c r="K1133" s="7"/>
      <c r="L1133" s="7"/>
      <c r="M1133" s="8"/>
      <c r="N1133" s="7"/>
      <c r="O1133" s="9"/>
      <c r="P1133" s="3"/>
      <c r="Q1133" s="5"/>
      <c r="R1133" s="10"/>
      <c r="S1133" s="10"/>
      <c r="T1133" s="10"/>
      <c r="U1133" s="10"/>
      <c r="V1133" s="10"/>
      <c r="W1133" s="10"/>
      <c r="X1133" s="11"/>
      <c r="Y1133" s="12"/>
      <c r="Z1133" s="4"/>
      <c r="AA1133" s="13"/>
      <c r="AB1133" s="4"/>
      <c r="AC1133" s="52"/>
    </row>
    <row r="1134" spans="1:29" ht="15.75" hidden="1" customHeight="1">
      <c r="A1134" s="50"/>
      <c r="B1134" s="3"/>
      <c r="C1134" s="4"/>
      <c r="D1134" s="4" t="str">
        <f>IFERROR(VLOOKUP(B1134,المنتجات!$A:$C,3,0),"")</f>
        <v/>
      </c>
      <c r="E1134" s="5"/>
      <c r="F1134" s="4"/>
      <c r="G1134" s="4"/>
      <c r="H1134" s="5"/>
      <c r="I1134" s="6"/>
      <c r="J1134" s="6"/>
      <c r="K1134" s="7"/>
      <c r="L1134" s="7"/>
      <c r="M1134" s="8"/>
      <c r="N1134" s="7"/>
      <c r="O1134" s="9"/>
      <c r="P1134" s="3"/>
      <c r="Q1134" s="5"/>
      <c r="R1134" s="10"/>
      <c r="S1134" s="10"/>
      <c r="T1134" s="10"/>
      <c r="U1134" s="10"/>
      <c r="V1134" s="10"/>
      <c r="W1134" s="10"/>
      <c r="X1134" s="11"/>
      <c r="Y1134" s="12"/>
      <c r="Z1134" s="4"/>
      <c r="AA1134" s="13"/>
      <c r="AB1134" s="4"/>
      <c r="AC1134" s="52"/>
    </row>
    <row r="1135" spans="1:29" ht="15.75" hidden="1" customHeight="1">
      <c r="A1135" s="50"/>
      <c r="B1135" s="3"/>
      <c r="C1135" s="4"/>
      <c r="D1135" s="4" t="str">
        <f>IFERROR(VLOOKUP(B1135,المنتجات!$A:$C,3,0),"")</f>
        <v/>
      </c>
      <c r="E1135" s="5"/>
      <c r="F1135" s="4"/>
      <c r="G1135" s="4"/>
      <c r="H1135" s="5"/>
      <c r="I1135" s="6"/>
      <c r="J1135" s="6"/>
      <c r="K1135" s="7"/>
      <c r="L1135" s="7"/>
      <c r="M1135" s="8"/>
      <c r="N1135" s="7"/>
      <c r="O1135" s="9"/>
      <c r="P1135" s="3"/>
      <c r="Q1135" s="5"/>
      <c r="R1135" s="10"/>
      <c r="S1135" s="10"/>
      <c r="T1135" s="10"/>
      <c r="U1135" s="10"/>
      <c r="V1135" s="10"/>
      <c r="W1135" s="10"/>
      <c r="X1135" s="11"/>
      <c r="Y1135" s="12"/>
      <c r="Z1135" s="4"/>
      <c r="AA1135" s="13"/>
      <c r="AB1135" s="4"/>
      <c r="AC1135" s="52"/>
    </row>
    <row r="1136" spans="1:29" ht="15.75" hidden="1" customHeight="1">
      <c r="A1136" s="50"/>
      <c r="B1136" s="3"/>
      <c r="C1136" s="4"/>
      <c r="D1136" s="4" t="str">
        <f>IFERROR(VLOOKUP(B1136,المنتجات!$A:$C,3,0),"")</f>
        <v/>
      </c>
      <c r="E1136" s="5"/>
      <c r="F1136" s="4"/>
      <c r="G1136" s="4"/>
      <c r="H1136" s="5"/>
      <c r="I1136" s="6"/>
      <c r="J1136" s="6"/>
      <c r="K1136" s="7"/>
      <c r="L1136" s="7"/>
      <c r="M1136" s="8"/>
      <c r="N1136" s="7"/>
      <c r="O1136" s="9"/>
      <c r="P1136" s="3"/>
      <c r="Q1136" s="5"/>
      <c r="R1136" s="10"/>
      <c r="S1136" s="10"/>
      <c r="T1136" s="10"/>
      <c r="U1136" s="10"/>
      <c r="V1136" s="10"/>
      <c r="W1136" s="10"/>
      <c r="X1136" s="11"/>
      <c r="Y1136" s="12"/>
      <c r="Z1136" s="4"/>
      <c r="AA1136" s="13"/>
      <c r="AB1136" s="4"/>
      <c r="AC1136" s="52"/>
    </row>
    <row r="1137" spans="1:29" ht="15.75" hidden="1" customHeight="1">
      <c r="A1137" s="50"/>
      <c r="B1137" s="3"/>
      <c r="C1137" s="4"/>
      <c r="D1137" s="4" t="str">
        <f>IFERROR(VLOOKUP(B1137,المنتجات!$A:$C,3,0),"")</f>
        <v/>
      </c>
      <c r="E1137" s="5"/>
      <c r="F1137" s="4"/>
      <c r="G1137" s="4"/>
      <c r="H1137" s="5"/>
      <c r="I1137" s="6"/>
      <c r="J1137" s="6"/>
      <c r="K1137" s="7"/>
      <c r="L1137" s="7"/>
      <c r="M1137" s="8"/>
      <c r="N1137" s="7"/>
      <c r="O1137" s="9"/>
      <c r="P1137" s="3"/>
      <c r="Q1137" s="5"/>
      <c r="R1137" s="10"/>
      <c r="S1137" s="10"/>
      <c r="T1137" s="10"/>
      <c r="U1137" s="10"/>
      <c r="V1137" s="10"/>
      <c r="W1137" s="10"/>
      <c r="X1137" s="11"/>
      <c r="Y1137" s="12"/>
      <c r="Z1137" s="4"/>
      <c r="AA1137" s="13"/>
      <c r="AB1137" s="4"/>
      <c r="AC1137" s="52"/>
    </row>
    <row r="1138" spans="1:29" ht="15.75" hidden="1" customHeight="1">
      <c r="A1138" s="50"/>
      <c r="B1138" s="3"/>
      <c r="C1138" s="4"/>
      <c r="D1138" s="4" t="str">
        <f>IFERROR(VLOOKUP(B1138,المنتجات!$A:$C,3,0),"")</f>
        <v/>
      </c>
      <c r="E1138" s="5"/>
      <c r="F1138" s="4"/>
      <c r="G1138" s="4"/>
      <c r="H1138" s="5"/>
      <c r="I1138" s="6"/>
      <c r="J1138" s="6"/>
      <c r="K1138" s="7"/>
      <c r="L1138" s="7"/>
      <c r="M1138" s="8"/>
      <c r="N1138" s="7"/>
      <c r="O1138" s="9"/>
      <c r="P1138" s="3"/>
      <c r="Q1138" s="5"/>
      <c r="R1138" s="10"/>
      <c r="S1138" s="10"/>
      <c r="T1138" s="10"/>
      <c r="U1138" s="10"/>
      <c r="V1138" s="10"/>
      <c r="W1138" s="10"/>
      <c r="X1138" s="11"/>
      <c r="Y1138" s="12"/>
      <c r="Z1138" s="4"/>
      <c r="AA1138" s="13"/>
      <c r="AB1138" s="4"/>
      <c r="AC1138" s="52"/>
    </row>
    <row r="1139" spans="1:29" ht="15.75" hidden="1" customHeight="1">
      <c r="A1139" s="50"/>
      <c r="B1139" s="3"/>
      <c r="C1139" s="4"/>
      <c r="D1139" s="4" t="str">
        <f>IFERROR(VLOOKUP(B1139,المنتجات!$A:$C,3,0),"")</f>
        <v/>
      </c>
      <c r="E1139" s="5"/>
      <c r="F1139" s="4"/>
      <c r="G1139" s="4"/>
      <c r="H1139" s="5"/>
      <c r="I1139" s="6"/>
      <c r="J1139" s="6"/>
      <c r="K1139" s="7"/>
      <c r="L1139" s="7"/>
      <c r="M1139" s="8"/>
      <c r="N1139" s="7"/>
      <c r="O1139" s="9"/>
      <c r="P1139" s="3"/>
      <c r="Q1139" s="5"/>
      <c r="R1139" s="10"/>
      <c r="S1139" s="10"/>
      <c r="T1139" s="10"/>
      <c r="U1139" s="10"/>
      <c r="V1139" s="10"/>
      <c r="W1139" s="10"/>
      <c r="X1139" s="11"/>
      <c r="Y1139" s="12"/>
      <c r="Z1139" s="4"/>
      <c r="AA1139" s="13"/>
      <c r="AB1139" s="4"/>
      <c r="AC1139" s="52"/>
    </row>
    <row r="1140" spans="1:29" ht="15.75" hidden="1" customHeight="1">
      <c r="A1140" s="50"/>
      <c r="B1140" s="3"/>
      <c r="C1140" s="4"/>
      <c r="D1140" s="4" t="str">
        <f>IFERROR(VLOOKUP(B1140,المنتجات!$A:$C,3,0),"")</f>
        <v/>
      </c>
      <c r="E1140" s="5"/>
      <c r="F1140" s="4"/>
      <c r="G1140" s="4"/>
      <c r="H1140" s="5"/>
      <c r="I1140" s="6"/>
      <c r="J1140" s="6"/>
      <c r="K1140" s="7"/>
      <c r="L1140" s="7"/>
      <c r="M1140" s="8"/>
      <c r="N1140" s="7"/>
      <c r="O1140" s="9"/>
      <c r="P1140" s="3"/>
      <c r="Q1140" s="5"/>
      <c r="R1140" s="10"/>
      <c r="S1140" s="10"/>
      <c r="T1140" s="10"/>
      <c r="U1140" s="10"/>
      <c r="V1140" s="10"/>
      <c r="W1140" s="10"/>
      <c r="X1140" s="11"/>
      <c r="Y1140" s="12"/>
      <c r="Z1140" s="4"/>
      <c r="AA1140" s="13"/>
      <c r="AB1140" s="4"/>
      <c r="AC1140" s="52"/>
    </row>
    <row r="1141" spans="1:29" ht="15.75" hidden="1" customHeight="1">
      <c r="A1141" s="50"/>
      <c r="B1141" s="3"/>
      <c r="C1141" s="4"/>
      <c r="D1141" s="4" t="str">
        <f>IFERROR(VLOOKUP(B1141,المنتجات!$A:$C,3,0),"")</f>
        <v/>
      </c>
      <c r="E1141" s="5"/>
      <c r="F1141" s="4"/>
      <c r="G1141" s="4"/>
      <c r="H1141" s="5"/>
      <c r="I1141" s="6"/>
      <c r="J1141" s="6"/>
      <c r="K1141" s="7"/>
      <c r="L1141" s="7"/>
      <c r="M1141" s="8"/>
      <c r="N1141" s="7"/>
      <c r="O1141" s="9"/>
      <c r="P1141" s="3"/>
      <c r="Q1141" s="5"/>
      <c r="R1141" s="10"/>
      <c r="S1141" s="10"/>
      <c r="T1141" s="10"/>
      <c r="U1141" s="10"/>
      <c r="V1141" s="10"/>
      <c r="W1141" s="10"/>
      <c r="X1141" s="11"/>
      <c r="Y1141" s="12"/>
      <c r="Z1141" s="4"/>
      <c r="AA1141" s="13"/>
      <c r="AB1141" s="4"/>
      <c r="AC1141" s="52"/>
    </row>
    <row r="1142" spans="1:29" ht="15.75" hidden="1" customHeight="1">
      <c r="A1142" s="50"/>
      <c r="B1142" s="3"/>
      <c r="C1142" s="4"/>
      <c r="D1142" s="4" t="str">
        <f>IFERROR(VLOOKUP(B1142,المنتجات!$A:$C,3,0),"")</f>
        <v/>
      </c>
      <c r="E1142" s="5"/>
      <c r="F1142" s="4"/>
      <c r="G1142" s="4"/>
      <c r="H1142" s="5"/>
      <c r="I1142" s="6"/>
      <c r="J1142" s="6"/>
      <c r="K1142" s="7"/>
      <c r="L1142" s="7"/>
      <c r="M1142" s="8"/>
      <c r="N1142" s="7"/>
      <c r="O1142" s="9"/>
      <c r="P1142" s="3"/>
      <c r="Q1142" s="5"/>
      <c r="R1142" s="10"/>
      <c r="S1142" s="10"/>
      <c r="T1142" s="10"/>
      <c r="U1142" s="10"/>
      <c r="V1142" s="10"/>
      <c r="W1142" s="10"/>
      <c r="X1142" s="11"/>
      <c r="Y1142" s="12"/>
      <c r="Z1142" s="4"/>
      <c r="AA1142" s="13"/>
      <c r="AB1142" s="4"/>
      <c r="AC1142" s="52"/>
    </row>
    <row r="1143" spans="1:29" ht="15.75" hidden="1" customHeight="1">
      <c r="A1143" s="50"/>
      <c r="B1143" s="3"/>
      <c r="C1143" s="4"/>
      <c r="D1143" s="4" t="str">
        <f>IFERROR(VLOOKUP(B1143,المنتجات!$A:$C,3,0),"")</f>
        <v/>
      </c>
      <c r="E1143" s="5"/>
      <c r="F1143" s="4"/>
      <c r="G1143" s="4"/>
      <c r="H1143" s="5"/>
      <c r="I1143" s="6"/>
      <c r="J1143" s="6"/>
      <c r="K1143" s="7"/>
      <c r="L1143" s="7"/>
      <c r="M1143" s="8"/>
      <c r="N1143" s="7"/>
      <c r="O1143" s="9"/>
      <c r="P1143" s="3"/>
      <c r="Q1143" s="5"/>
      <c r="R1143" s="10"/>
      <c r="S1143" s="10"/>
      <c r="T1143" s="10"/>
      <c r="U1143" s="10"/>
      <c r="V1143" s="10"/>
      <c r="W1143" s="10"/>
      <c r="X1143" s="11"/>
      <c r="Y1143" s="12"/>
      <c r="Z1143" s="4"/>
      <c r="AA1143" s="13"/>
      <c r="AB1143" s="4"/>
      <c r="AC1143" s="52"/>
    </row>
    <row r="1144" spans="1:29" ht="15.75" hidden="1" customHeight="1">
      <c r="A1144" s="50"/>
      <c r="B1144" s="3"/>
      <c r="C1144" s="4"/>
      <c r="D1144" s="4" t="str">
        <f>IFERROR(VLOOKUP(B1144,المنتجات!$A:$C,3,0),"")</f>
        <v/>
      </c>
      <c r="E1144" s="5"/>
      <c r="F1144" s="4"/>
      <c r="G1144" s="4"/>
      <c r="H1144" s="5"/>
      <c r="I1144" s="6"/>
      <c r="J1144" s="6"/>
      <c r="K1144" s="7"/>
      <c r="L1144" s="7"/>
      <c r="M1144" s="8"/>
      <c r="N1144" s="7"/>
      <c r="O1144" s="9"/>
      <c r="P1144" s="3"/>
      <c r="Q1144" s="5"/>
      <c r="R1144" s="10"/>
      <c r="S1144" s="10"/>
      <c r="T1144" s="10"/>
      <c r="U1144" s="10"/>
      <c r="V1144" s="10"/>
      <c r="W1144" s="10"/>
      <c r="X1144" s="11"/>
      <c r="Y1144" s="12"/>
      <c r="Z1144" s="4"/>
      <c r="AA1144" s="13"/>
      <c r="AB1144" s="4"/>
      <c r="AC1144" s="52"/>
    </row>
    <row r="1145" spans="1:29" ht="15.75" hidden="1" customHeight="1">
      <c r="A1145" s="50"/>
      <c r="B1145" s="3"/>
      <c r="C1145" s="4"/>
      <c r="D1145" s="4" t="str">
        <f>IFERROR(VLOOKUP(B1145,المنتجات!$A:$C,3,0),"")</f>
        <v/>
      </c>
      <c r="E1145" s="5"/>
      <c r="F1145" s="4"/>
      <c r="G1145" s="4"/>
      <c r="H1145" s="5"/>
      <c r="I1145" s="6"/>
      <c r="J1145" s="6"/>
      <c r="K1145" s="7"/>
      <c r="L1145" s="7"/>
      <c r="M1145" s="8"/>
      <c r="N1145" s="7"/>
      <c r="O1145" s="9"/>
      <c r="P1145" s="3"/>
      <c r="Q1145" s="5"/>
      <c r="R1145" s="10"/>
      <c r="S1145" s="10"/>
      <c r="T1145" s="10"/>
      <c r="U1145" s="10"/>
      <c r="V1145" s="10"/>
      <c r="W1145" s="10"/>
      <c r="X1145" s="11"/>
      <c r="Y1145" s="12"/>
      <c r="Z1145" s="4"/>
      <c r="AA1145" s="13"/>
      <c r="AB1145" s="4"/>
      <c r="AC1145" s="52"/>
    </row>
    <row r="1146" spans="1:29" ht="15.75" hidden="1" customHeight="1">
      <c r="A1146" s="50"/>
      <c r="B1146" s="3"/>
      <c r="C1146" s="4"/>
      <c r="D1146" s="4" t="str">
        <f>IFERROR(VLOOKUP(B1146,المنتجات!$A:$C,3,0),"")</f>
        <v/>
      </c>
      <c r="E1146" s="5"/>
      <c r="F1146" s="4"/>
      <c r="G1146" s="4"/>
      <c r="H1146" s="5"/>
      <c r="I1146" s="6"/>
      <c r="J1146" s="6"/>
      <c r="K1146" s="7"/>
      <c r="L1146" s="7"/>
      <c r="M1146" s="8"/>
      <c r="N1146" s="7"/>
      <c r="O1146" s="9"/>
      <c r="P1146" s="3"/>
      <c r="Q1146" s="5"/>
      <c r="R1146" s="10"/>
      <c r="S1146" s="10"/>
      <c r="T1146" s="10"/>
      <c r="U1146" s="10"/>
      <c r="V1146" s="10"/>
      <c r="W1146" s="10"/>
      <c r="X1146" s="11"/>
      <c r="Y1146" s="12"/>
      <c r="Z1146" s="4"/>
      <c r="AA1146" s="13"/>
      <c r="AB1146" s="4"/>
      <c r="AC1146" s="52"/>
    </row>
    <row r="1147" spans="1:29" ht="15.75" hidden="1" customHeight="1">
      <c r="A1147" s="50"/>
      <c r="B1147" s="3"/>
      <c r="C1147" s="4"/>
      <c r="D1147" s="4" t="str">
        <f>IFERROR(VLOOKUP(B1147,المنتجات!$A:$C,3,0),"")</f>
        <v/>
      </c>
      <c r="E1147" s="5"/>
      <c r="F1147" s="4"/>
      <c r="G1147" s="4"/>
      <c r="H1147" s="5"/>
      <c r="I1147" s="6"/>
      <c r="J1147" s="6"/>
      <c r="K1147" s="7"/>
      <c r="L1147" s="7"/>
      <c r="M1147" s="8"/>
      <c r="N1147" s="7"/>
      <c r="O1147" s="9"/>
      <c r="P1147" s="3"/>
      <c r="Q1147" s="5"/>
      <c r="R1147" s="10"/>
      <c r="S1147" s="10"/>
      <c r="T1147" s="10"/>
      <c r="U1147" s="10"/>
      <c r="V1147" s="10"/>
      <c r="W1147" s="10"/>
      <c r="X1147" s="11"/>
      <c r="Y1147" s="12"/>
      <c r="Z1147" s="4"/>
      <c r="AA1147" s="13"/>
      <c r="AB1147" s="4"/>
      <c r="AC1147" s="52"/>
    </row>
    <row r="1148" spans="1:29" ht="15.75" hidden="1" customHeight="1">
      <c r="A1148" s="50"/>
      <c r="B1148" s="3"/>
      <c r="C1148" s="4"/>
      <c r="D1148" s="4" t="str">
        <f>IFERROR(VLOOKUP(B1148,المنتجات!$A:$C,3,0),"")</f>
        <v/>
      </c>
      <c r="E1148" s="5"/>
      <c r="F1148" s="4"/>
      <c r="G1148" s="4"/>
      <c r="H1148" s="5"/>
      <c r="I1148" s="6"/>
      <c r="J1148" s="6"/>
      <c r="K1148" s="7"/>
      <c r="L1148" s="7"/>
      <c r="M1148" s="8"/>
      <c r="N1148" s="7"/>
      <c r="O1148" s="9"/>
      <c r="P1148" s="3"/>
      <c r="Q1148" s="5"/>
      <c r="R1148" s="10"/>
      <c r="S1148" s="10"/>
      <c r="T1148" s="10"/>
      <c r="U1148" s="10"/>
      <c r="V1148" s="10"/>
      <c r="W1148" s="10"/>
      <c r="X1148" s="11"/>
      <c r="Y1148" s="12"/>
      <c r="Z1148" s="4"/>
      <c r="AA1148" s="13"/>
      <c r="AB1148" s="4"/>
      <c r="AC1148" s="52"/>
    </row>
    <row r="1149" spans="1:29" ht="15.75" hidden="1" customHeight="1">
      <c r="A1149" s="50"/>
      <c r="B1149" s="3"/>
      <c r="C1149" s="4"/>
      <c r="D1149" s="4" t="str">
        <f>IFERROR(VLOOKUP(B1149,المنتجات!$A:$C,3,0),"")</f>
        <v/>
      </c>
      <c r="E1149" s="5"/>
      <c r="F1149" s="4"/>
      <c r="G1149" s="4"/>
      <c r="H1149" s="5"/>
      <c r="I1149" s="6"/>
      <c r="J1149" s="6"/>
      <c r="K1149" s="7"/>
      <c r="L1149" s="7"/>
      <c r="M1149" s="8"/>
      <c r="N1149" s="7"/>
      <c r="O1149" s="9"/>
      <c r="P1149" s="3"/>
      <c r="Q1149" s="5"/>
      <c r="R1149" s="10"/>
      <c r="S1149" s="10"/>
      <c r="T1149" s="10"/>
      <c r="U1149" s="10"/>
      <c r="V1149" s="10"/>
      <c r="W1149" s="10"/>
      <c r="X1149" s="11"/>
      <c r="Y1149" s="12"/>
      <c r="Z1149" s="4"/>
      <c r="AA1149" s="13"/>
      <c r="AB1149" s="4"/>
      <c r="AC1149" s="52"/>
    </row>
    <row r="1150" spans="1:29" ht="15.75" hidden="1" customHeight="1">
      <c r="A1150" s="50"/>
      <c r="B1150" s="3"/>
      <c r="C1150" s="4"/>
      <c r="D1150" s="4" t="str">
        <f>IFERROR(VLOOKUP(B1150,المنتجات!$A:$C,3,0),"")</f>
        <v/>
      </c>
      <c r="E1150" s="5"/>
      <c r="F1150" s="4"/>
      <c r="G1150" s="4"/>
      <c r="H1150" s="5"/>
      <c r="I1150" s="6"/>
      <c r="J1150" s="6"/>
      <c r="K1150" s="7"/>
      <c r="L1150" s="7"/>
      <c r="M1150" s="8"/>
      <c r="N1150" s="7"/>
      <c r="O1150" s="9"/>
      <c r="P1150" s="3"/>
      <c r="Q1150" s="5"/>
      <c r="R1150" s="10"/>
      <c r="S1150" s="10"/>
      <c r="T1150" s="10"/>
      <c r="U1150" s="10"/>
      <c r="V1150" s="10"/>
      <c r="W1150" s="10"/>
      <c r="X1150" s="11"/>
      <c r="Y1150" s="12"/>
      <c r="Z1150" s="4"/>
      <c r="AA1150" s="13"/>
      <c r="AB1150" s="4"/>
      <c r="AC1150" s="52"/>
    </row>
    <row r="1151" spans="1:29" ht="15.75" hidden="1" customHeight="1">
      <c r="A1151" s="50"/>
      <c r="B1151" s="3"/>
      <c r="C1151" s="4"/>
      <c r="D1151" s="4" t="str">
        <f>IFERROR(VLOOKUP(B1151,المنتجات!$A:$C,3,0),"")</f>
        <v/>
      </c>
      <c r="E1151" s="5"/>
      <c r="F1151" s="4"/>
      <c r="G1151" s="4"/>
      <c r="H1151" s="5"/>
      <c r="I1151" s="6"/>
      <c r="J1151" s="6"/>
      <c r="K1151" s="7"/>
      <c r="L1151" s="7"/>
      <c r="M1151" s="8"/>
      <c r="N1151" s="7"/>
      <c r="O1151" s="9"/>
      <c r="P1151" s="3"/>
      <c r="Q1151" s="5"/>
      <c r="R1151" s="10"/>
      <c r="S1151" s="10"/>
      <c r="T1151" s="10"/>
      <c r="U1151" s="10"/>
      <c r="V1151" s="10"/>
      <c r="W1151" s="10"/>
      <c r="X1151" s="11"/>
      <c r="Y1151" s="12"/>
      <c r="Z1151" s="4"/>
      <c r="AA1151" s="13"/>
      <c r="AB1151" s="4"/>
      <c r="AC1151" s="52"/>
    </row>
    <row r="1152" spans="1:29" ht="15.75" hidden="1" customHeight="1">
      <c r="A1152" s="50"/>
      <c r="B1152" s="3"/>
      <c r="C1152" s="4"/>
      <c r="D1152" s="4" t="str">
        <f>IFERROR(VLOOKUP(B1152,المنتجات!$A:$C,3,0),"")</f>
        <v/>
      </c>
      <c r="E1152" s="5"/>
      <c r="F1152" s="4"/>
      <c r="G1152" s="4"/>
      <c r="H1152" s="5"/>
      <c r="I1152" s="6"/>
      <c r="J1152" s="6"/>
      <c r="K1152" s="7"/>
      <c r="L1152" s="7"/>
      <c r="M1152" s="8"/>
      <c r="N1152" s="7"/>
      <c r="O1152" s="9"/>
      <c r="P1152" s="3"/>
      <c r="Q1152" s="5"/>
      <c r="R1152" s="10"/>
      <c r="S1152" s="10"/>
      <c r="T1152" s="10"/>
      <c r="U1152" s="10"/>
      <c r="V1152" s="10"/>
      <c r="W1152" s="10"/>
      <c r="X1152" s="11"/>
      <c r="Y1152" s="12"/>
      <c r="Z1152" s="4"/>
      <c r="AA1152" s="13"/>
      <c r="AB1152" s="4"/>
      <c r="AC1152" s="52"/>
    </row>
    <row r="1153" spans="1:29" ht="15.75" hidden="1" customHeight="1">
      <c r="A1153" s="50"/>
      <c r="B1153" s="3"/>
      <c r="C1153" s="4"/>
      <c r="D1153" s="4" t="str">
        <f>IFERROR(VLOOKUP(B1153,المنتجات!$A:$C,3,0),"")</f>
        <v/>
      </c>
      <c r="E1153" s="5"/>
      <c r="F1153" s="4"/>
      <c r="G1153" s="4"/>
      <c r="H1153" s="5"/>
      <c r="I1153" s="6"/>
      <c r="J1153" s="6"/>
      <c r="K1153" s="7"/>
      <c r="L1153" s="7"/>
      <c r="M1153" s="8"/>
      <c r="N1153" s="7"/>
      <c r="O1153" s="9"/>
      <c r="P1153" s="3"/>
      <c r="Q1153" s="5"/>
      <c r="R1153" s="10"/>
      <c r="S1153" s="10"/>
      <c r="T1153" s="10"/>
      <c r="U1153" s="10"/>
      <c r="V1153" s="10"/>
      <c r="W1153" s="10"/>
      <c r="X1153" s="11"/>
      <c r="Y1153" s="12"/>
      <c r="Z1153" s="4"/>
      <c r="AA1153" s="13"/>
      <c r="AB1153" s="4"/>
      <c r="AC1153" s="52"/>
    </row>
    <row r="1154" spans="1:29" ht="15.75" hidden="1" customHeight="1">
      <c r="A1154" s="50"/>
      <c r="B1154" s="3"/>
      <c r="C1154" s="4"/>
      <c r="D1154" s="4" t="str">
        <f>IFERROR(VLOOKUP(B1154,المنتجات!$A:$C,3,0),"")</f>
        <v/>
      </c>
      <c r="E1154" s="5"/>
      <c r="F1154" s="4"/>
      <c r="G1154" s="4"/>
      <c r="H1154" s="5"/>
      <c r="I1154" s="6"/>
      <c r="J1154" s="6"/>
      <c r="K1154" s="7"/>
      <c r="L1154" s="7"/>
      <c r="M1154" s="8"/>
      <c r="N1154" s="7"/>
      <c r="O1154" s="9"/>
      <c r="P1154" s="3"/>
      <c r="Q1154" s="5"/>
      <c r="R1154" s="10"/>
      <c r="S1154" s="10"/>
      <c r="T1154" s="10"/>
      <c r="U1154" s="10"/>
      <c r="V1154" s="10"/>
      <c r="W1154" s="10"/>
      <c r="X1154" s="11"/>
      <c r="Y1154" s="12"/>
      <c r="Z1154" s="4"/>
      <c r="AA1154" s="13"/>
      <c r="AB1154" s="4"/>
      <c r="AC1154" s="52"/>
    </row>
    <row r="1155" spans="1:29" ht="15.75" hidden="1" customHeight="1">
      <c r="A1155" s="50"/>
      <c r="B1155" s="3"/>
      <c r="C1155" s="4"/>
      <c r="D1155" s="4" t="str">
        <f>IFERROR(VLOOKUP(B1155,المنتجات!$A:$C,3,0),"")</f>
        <v/>
      </c>
      <c r="E1155" s="5"/>
      <c r="F1155" s="4"/>
      <c r="G1155" s="4"/>
      <c r="H1155" s="5"/>
      <c r="I1155" s="6"/>
      <c r="J1155" s="6"/>
      <c r="K1155" s="7"/>
      <c r="L1155" s="7"/>
      <c r="M1155" s="8"/>
      <c r="N1155" s="7"/>
      <c r="O1155" s="9"/>
      <c r="P1155" s="3"/>
      <c r="Q1155" s="5"/>
      <c r="R1155" s="10"/>
      <c r="S1155" s="10"/>
      <c r="T1155" s="10"/>
      <c r="U1155" s="10"/>
      <c r="V1155" s="10"/>
      <c r="W1155" s="10"/>
      <c r="X1155" s="11"/>
      <c r="Y1155" s="12"/>
      <c r="Z1155" s="4"/>
      <c r="AA1155" s="13"/>
      <c r="AB1155" s="4"/>
      <c r="AC1155" s="52"/>
    </row>
    <row r="1156" spans="1:29" ht="15.75" hidden="1" customHeight="1">
      <c r="A1156" s="50"/>
      <c r="B1156" s="3"/>
      <c r="C1156" s="4"/>
      <c r="D1156" s="4" t="str">
        <f>IFERROR(VLOOKUP(B1156,المنتجات!$A:$C,3,0),"")</f>
        <v/>
      </c>
      <c r="E1156" s="5"/>
      <c r="F1156" s="4"/>
      <c r="G1156" s="4"/>
      <c r="H1156" s="5"/>
      <c r="I1156" s="6"/>
      <c r="J1156" s="6"/>
      <c r="K1156" s="7"/>
      <c r="L1156" s="7"/>
      <c r="M1156" s="8"/>
      <c r="N1156" s="7"/>
      <c r="O1156" s="9"/>
      <c r="P1156" s="3"/>
      <c r="Q1156" s="5"/>
      <c r="R1156" s="10"/>
      <c r="S1156" s="10"/>
      <c r="T1156" s="10"/>
      <c r="U1156" s="10"/>
      <c r="V1156" s="10"/>
      <c r="W1156" s="10"/>
      <c r="X1156" s="11"/>
      <c r="Y1156" s="12"/>
      <c r="Z1156" s="4"/>
      <c r="AA1156" s="13"/>
      <c r="AB1156" s="4"/>
      <c r="AC1156" s="52"/>
    </row>
    <row r="1157" spans="1:29" ht="15.75" hidden="1" customHeight="1">
      <c r="A1157" s="50"/>
      <c r="B1157" s="3"/>
      <c r="C1157" s="4"/>
      <c r="D1157" s="4" t="str">
        <f>IFERROR(VLOOKUP(B1157,المنتجات!$A:$C,3,0),"")</f>
        <v/>
      </c>
      <c r="E1157" s="5"/>
      <c r="F1157" s="4"/>
      <c r="G1157" s="4"/>
      <c r="H1157" s="5"/>
      <c r="I1157" s="6"/>
      <c r="J1157" s="6"/>
      <c r="K1157" s="7"/>
      <c r="L1157" s="7"/>
      <c r="M1157" s="8"/>
      <c r="N1157" s="7"/>
      <c r="O1157" s="9"/>
      <c r="P1157" s="3"/>
      <c r="Q1157" s="5"/>
      <c r="R1157" s="10"/>
      <c r="S1157" s="10"/>
      <c r="T1157" s="10"/>
      <c r="U1157" s="10"/>
      <c r="V1157" s="10"/>
      <c r="W1157" s="10"/>
      <c r="X1157" s="11"/>
      <c r="Y1157" s="12"/>
      <c r="Z1157" s="4"/>
      <c r="AA1157" s="13"/>
      <c r="AB1157" s="4"/>
      <c r="AC1157" s="52"/>
    </row>
    <row r="1158" spans="1:29" ht="15.75" hidden="1" customHeight="1">
      <c r="A1158" s="50"/>
      <c r="B1158" s="3"/>
      <c r="C1158" s="4"/>
      <c r="D1158" s="4" t="str">
        <f>IFERROR(VLOOKUP(B1158,المنتجات!$A:$C,3,0),"")</f>
        <v/>
      </c>
      <c r="E1158" s="5"/>
      <c r="F1158" s="4"/>
      <c r="G1158" s="4"/>
      <c r="H1158" s="5"/>
      <c r="I1158" s="6"/>
      <c r="J1158" s="6"/>
      <c r="K1158" s="7"/>
      <c r="L1158" s="7"/>
      <c r="M1158" s="8"/>
      <c r="N1158" s="7"/>
      <c r="O1158" s="9"/>
      <c r="P1158" s="3"/>
      <c r="Q1158" s="5"/>
      <c r="R1158" s="10"/>
      <c r="S1158" s="10"/>
      <c r="T1158" s="10"/>
      <c r="U1158" s="10"/>
      <c r="V1158" s="10"/>
      <c r="W1158" s="10"/>
      <c r="X1158" s="11"/>
      <c r="Y1158" s="12"/>
      <c r="Z1158" s="4"/>
      <c r="AA1158" s="13"/>
      <c r="AB1158" s="4"/>
      <c r="AC1158" s="52"/>
    </row>
    <row r="1159" spans="1:29" ht="15.75" hidden="1" customHeight="1">
      <c r="A1159" s="50"/>
      <c r="B1159" s="3"/>
      <c r="C1159" s="4"/>
      <c r="D1159" s="4" t="str">
        <f>IFERROR(VLOOKUP(B1159,المنتجات!$A:$C,3,0),"")</f>
        <v/>
      </c>
      <c r="E1159" s="5"/>
      <c r="F1159" s="4"/>
      <c r="G1159" s="4"/>
      <c r="H1159" s="5"/>
      <c r="I1159" s="6"/>
      <c r="J1159" s="6"/>
      <c r="K1159" s="7"/>
      <c r="L1159" s="7"/>
      <c r="M1159" s="8"/>
      <c r="N1159" s="7"/>
      <c r="O1159" s="9"/>
      <c r="P1159" s="3"/>
      <c r="Q1159" s="5"/>
      <c r="R1159" s="10"/>
      <c r="S1159" s="10"/>
      <c r="T1159" s="10"/>
      <c r="U1159" s="10"/>
      <c r="V1159" s="10"/>
      <c r="W1159" s="10"/>
      <c r="X1159" s="11"/>
      <c r="Y1159" s="12"/>
      <c r="Z1159" s="4"/>
      <c r="AA1159" s="13"/>
      <c r="AB1159" s="4"/>
      <c r="AC1159" s="52"/>
    </row>
    <row r="1160" spans="1:29" ht="15.75" hidden="1" customHeight="1">
      <c r="A1160" s="50"/>
      <c r="B1160" s="3"/>
      <c r="C1160" s="4"/>
      <c r="D1160" s="4" t="str">
        <f>IFERROR(VLOOKUP(B1160,المنتجات!$A:$C,3,0),"")</f>
        <v/>
      </c>
      <c r="E1160" s="5"/>
      <c r="F1160" s="4"/>
      <c r="G1160" s="4"/>
      <c r="H1160" s="5"/>
      <c r="I1160" s="6"/>
      <c r="J1160" s="6"/>
      <c r="K1160" s="7"/>
      <c r="L1160" s="7"/>
      <c r="M1160" s="8"/>
      <c r="N1160" s="7"/>
      <c r="O1160" s="9"/>
      <c r="P1160" s="3"/>
      <c r="Q1160" s="5"/>
      <c r="R1160" s="10"/>
      <c r="S1160" s="10"/>
      <c r="T1160" s="10"/>
      <c r="U1160" s="10"/>
      <c r="V1160" s="10"/>
      <c r="W1160" s="10"/>
      <c r="X1160" s="11"/>
      <c r="Y1160" s="12"/>
      <c r="Z1160" s="4"/>
      <c r="AA1160" s="13"/>
      <c r="AB1160" s="4"/>
      <c r="AC1160" s="52"/>
    </row>
    <row r="1161" spans="1:29" ht="15.75" hidden="1" customHeight="1">
      <c r="A1161" s="50"/>
      <c r="B1161" s="3"/>
      <c r="C1161" s="4"/>
      <c r="D1161" s="4" t="str">
        <f>IFERROR(VLOOKUP(B1161,المنتجات!$A:$C,3,0),"")</f>
        <v/>
      </c>
      <c r="E1161" s="5"/>
      <c r="F1161" s="4"/>
      <c r="G1161" s="4"/>
      <c r="H1161" s="5"/>
      <c r="I1161" s="6"/>
      <c r="J1161" s="6"/>
      <c r="K1161" s="7"/>
      <c r="L1161" s="7"/>
      <c r="M1161" s="8"/>
      <c r="N1161" s="7"/>
      <c r="O1161" s="9"/>
      <c r="P1161" s="3"/>
      <c r="Q1161" s="5"/>
      <c r="R1161" s="10"/>
      <c r="S1161" s="10"/>
      <c r="T1161" s="10"/>
      <c r="U1161" s="10"/>
      <c r="V1161" s="10"/>
      <c r="W1161" s="10"/>
      <c r="X1161" s="11"/>
      <c r="Y1161" s="12"/>
      <c r="Z1161" s="4"/>
      <c r="AA1161" s="13"/>
      <c r="AB1161" s="4"/>
      <c r="AC1161" s="52"/>
    </row>
    <row r="1162" spans="1:29" ht="15.75" hidden="1" customHeight="1">
      <c r="A1162" s="50"/>
      <c r="B1162" s="3"/>
      <c r="C1162" s="4"/>
      <c r="D1162" s="4" t="str">
        <f>IFERROR(VLOOKUP(B1162,المنتجات!$A:$C,3,0),"")</f>
        <v/>
      </c>
      <c r="E1162" s="5"/>
      <c r="F1162" s="4"/>
      <c r="G1162" s="4"/>
      <c r="H1162" s="5"/>
      <c r="I1162" s="6"/>
      <c r="J1162" s="6"/>
      <c r="K1162" s="7"/>
      <c r="L1162" s="7"/>
      <c r="M1162" s="8"/>
      <c r="N1162" s="7"/>
      <c r="O1162" s="9"/>
      <c r="P1162" s="3"/>
      <c r="Q1162" s="5"/>
      <c r="R1162" s="10"/>
      <c r="S1162" s="10"/>
      <c r="T1162" s="10"/>
      <c r="U1162" s="10"/>
      <c r="V1162" s="10"/>
      <c r="W1162" s="10"/>
      <c r="X1162" s="11"/>
      <c r="Y1162" s="12"/>
      <c r="Z1162" s="4"/>
      <c r="AA1162" s="13"/>
      <c r="AB1162" s="4"/>
      <c r="AC1162" s="52"/>
    </row>
    <row r="1163" spans="1:29" ht="15.75" hidden="1" customHeight="1">
      <c r="A1163" s="50"/>
      <c r="B1163" s="3"/>
      <c r="C1163" s="4"/>
      <c r="D1163" s="4" t="str">
        <f>IFERROR(VLOOKUP(B1163,المنتجات!$A:$C,3,0),"")</f>
        <v/>
      </c>
      <c r="E1163" s="5"/>
      <c r="F1163" s="4"/>
      <c r="G1163" s="4"/>
      <c r="H1163" s="5"/>
      <c r="I1163" s="6"/>
      <c r="J1163" s="6"/>
      <c r="K1163" s="7"/>
      <c r="L1163" s="7"/>
      <c r="M1163" s="8"/>
      <c r="N1163" s="7"/>
      <c r="O1163" s="9"/>
      <c r="P1163" s="3"/>
      <c r="Q1163" s="5"/>
      <c r="R1163" s="10"/>
      <c r="S1163" s="10"/>
      <c r="T1163" s="10"/>
      <c r="U1163" s="10"/>
      <c r="V1163" s="10"/>
      <c r="W1163" s="10"/>
      <c r="X1163" s="11"/>
      <c r="Y1163" s="12"/>
      <c r="Z1163" s="4"/>
      <c r="AA1163" s="13"/>
      <c r="AB1163" s="4"/>
      <c r="AC1163" s="52"/>
    </row>
    <row r="1164" spans="1:29" ht="15.75" hidden="1" customHeight="1">
      <c r="A1164" s="50"/>
      <c r="B1164" s="3"/>
      <c r="C1164" s="4"/>
      <c r="D1164" s="4" t="str">
        <f>IFERROR(VLOOKUP(B1164,المنتجات!$A:$C,3,0),"")</f>
        <v/>
      </c>
      <c r="E1164" s="5"/>
      <c r="F1164" s="4"/>
      <c r="G1164" s="4"/>
      <c r="H1164" s="5"/>
      <c r="I1164" s="6"/>
      <c r="J1164" s="6"/>
      <c r="K1164" s="7"/>
      <c r="L1164" s="7"/>
      <c r="M1164" s="8"/>
      <c r="N1164" s="7"/>
      <c r="O1164" s="9"/>
      <c r="P1164" s="3"/>
      <c r="Q1164" s="5"/>
      <c r="R1164" s="10"/>
      <c r="S1164" s="10"/>
      <c r="T1164" s="10"/>
      <c r="U1164" s="10"/>
      <c r="V1164" s="10"/>
      <c r="W1164" s="10"/>
      <c r="X1164" s="11"/>
      <c r="Y1164" s="12"/>
      <c r="Z1164" s="4"/>
      <c r="AA1164" s="13"/>
      <c r="AB1164" s="4"/>
      <c r="AC1164" s="52"/>
    </row>
    <row r="1165" spans="1:29" ht="15.75" hidden="1" customHeight="1">
      <c r="A1165" s="50"/>
      <c r="B1165" s="3"/>
      <c r="C1165" s="4"/>
      <c r="D1165" s="4" t="str">
        <f>IFERROR(VLOOKUP(B1165,المنتجات!$A:$C,3,0),"")</f>
        <v/>
      </c>
      <c r="E1165" s="5"/>
      <c r="F1165" s="4"/>
      <c r="G1165" s="4"/>
      <c r="H1165" s="5"/>
      <c r="I1165" s="6"/>
      <c r="J1165" s="6"/>
      <c r="K1165" s="7"/>
      <c r="L1165" s="7"/>
      <c r="M1165" s="8"/>
      <c r="N1165" s="7"/>
      <c r="O1165" s="9"/>
      <c r="P1165" s="3"/>
      <c r="Q1165" s="5"/>
      <c r="R1165" s="10"/>
      <c r="S1165" s="10"/>
      <c r="T1165" s="10"/>
      <c r="U1165" s="10"/>
      <c r="V1165" s="10"/>
      <c r="W1165" s="10"/>
      <c r="X1165" s="11"/>
      <c r="Y1165" s="12"/>
      <c r="Z1165" s="4"/>
      <c r="AA1165" s="13"/>
      <c r="AB1165" s="4"/>
      <c r="AC1165" s="52"/>
    </row>
    <row r="1166" spans="1:29" ht="15.75" hidden="1" customHeight="1">
      <c r="A1166" s="50"/>
      <c r="B1166" s="3"/>
      <c r="C1166" s="4"/>
      <c r="D1166" s="4" t="str">
        <f>IFERROR(VLOOKUP(B1166,المنتجات!$A:$C,3,0),"")</f>
        <v/>
      </c>
      <c r="E1166" s="5"/>
      <c r="F1166" s="4"/>
      <c r="G1166" s="4"/>
      <c r="H1166" s="5"/>
      <c r="I1166" s="6"/>
      <c r="J1166" s="6"/>
      <c r="K1166" s="7"/>
      <c r="L1166" s="7"/>
      <c r="M1166" s="8"/>
      <c r="N1166" s="7"/>
      <c r="O1166" s="9"/>
      <c r="P1166" s="3"/>
      <c r="Q1166" s="5"/>
      <c r="R1166" s="10"/>
      <c r="S1166" s="10"/>
      <c r="T1166" s="10"/>
      <c r="U1166" s="10"/>
      <c r="V1166" s="10"/>
      <c r="W1166" s="10"/>
      <c r="X1166" s="11"/>
      <c r="Y1166" s="12"/>
      <c r="Z1166" s="4"/>
      <c r="AA1166" s="13"/>
      <c r="AB1166" s="4"/>
      <c r="AC1166" s="52"/>
    </row>
    <row r="1167" spans="1:29" ht="15.75" hidden="1" customHeight="1">
      <c r="A1167" s="50"/>
      <c r="B1167" s="3"/>
      <c r="C1167" s="4"/>
      <c r="D1167" s="4" t="str">
        <f>IFERROR(VLOOKUP(B1167,المنتجات!$A:$C,3,0),"")</f>
        <v/>
      </c>
      <c r="E1167" s="5"/>
      <c r="F1167" s="4"/>
      <c r="G1167" s="4"/>
      <c r="H1167" s="5"/>
      <c r="I1167" s="6"/>
      <c r="J1167" s="6"/>
      <c r="K1167" s="7"/>
      <c r="L1167" s="7"/>
      <c r="M1167" s="8"/>
      <c r="N1167" s="7"/>
      <c r="O1167" s="9"/>
      <c r="P1167" s="3"/>
      <c r="Q1167" s="5"/>
      <c r="R1167" s="10"/>
      <c r="S1167" s="10"/>
      <c r="T1167" s="10"/>
      <c r="U1167" s="10"/>
      <c r="V1167" s="10"/>
      <c r="W1167" s="10"/>
      <c r="X1167" s="11"/>
      <c r="Y1167" s="12"/>
      <c r="Z1167" s="4"/>
      <c r="AA1167" s="13"/>
      <c r="AB1167" s="4"/>
      <c r="AC1167" s="52"/>
    </row>
    <row r="1168" spans="1:29" ht="15.75" hidden="1" customHeight="1">
      <c r="A1168" s="50"/>
      <c r="B1168" s="3"/>
      <c r="C1168" s="4"/>
      <c r="D1168" s="4" t="str">
        <f>IFERROR(VLOOKUP(B1168,المنتجات!$A:$C,3,0),"")</f>
        <v/>
      </c>
      <c r="E1168" s="5"/>
      <c r="F1168" s="4"/>
      <c r="G1168" s="4"/>
      <c r="H1168" s="5"/>
      <c r="I1168" s="6"/>
      <c r="J1168" s="6"/>
      <c r="K1168" s="7"/>
      <c r="L1168" s="7"/>
      <c r="M1168" s="8"/>
      <c r="N1168" s="7"/>
      <c r="O1168" s="9"/>
      <c r="P1168" s="3"/>
      <c r="Q1168" s="5"/>
      <c r="R1168" s="10"/>
      <c r="S1168" s="10"/>
      <c r="T1168" s="10"/>
      <c r="U1168" s="10"/>
      <c r="V1168" s="10"/>
      <c r="W1168" s="10"/>
      <c r="X1168" s="11"/>
      <c r="Y1168" s="12"/>
      <c r="Z1168" s="4"/>
      <c r="AA1168" s="13"/>
      <c r="AB1168" s="4"/>
      <c r="AC1168" s="52"/>
    </row>
    <row r="1169" spans="1:29" ht="15.75" hidden="1" customHeight="1">
      <c r="A1169" s="50"/>
      <c r="B1169" s="3"/>
      <c r="C1169" s="4"/>
      <c r="D1169" s="4" t="str">
        <f>IFERROR(VLOOKUP(B1169,المنتجات!$A:$C,3,0),"")</f>
        <v/>
      </c>
      <c r="E1169" s="5"/>
      <c r="F1169" s="4"/>
      <c r="G1169" s="4"/>
      <c r="H1169" s="5"/>
      <c r="I1169" s="6"/>
      <c r="J1169" s="6"/>
      <c r="K1169" s="7"/>
      <c r="L1169" s="7"/>
      <c r="M1169" s="8"/>
      <c r="N1169" s="7"/>
      <c r="O1169" s="9"/>
      <c r="P1169" s="3"/>
      <c r="Q1169" s="5"/>
      <c r="R1169" s="10"/>
      <c r="S1169" s="10"/>
      <c r="T1169" s="10"/>
      <c r="U1169" s="10"/>
      <c r="V1169" s="10"/>
      <c r="W1169" s="10"/>
      <c r="X1169" s="11"/>
      <c r="Y1169" s="12"/>
      <c r="Z1169" s="4"/>
      <c r="AA1169" s="13"/>
      <c r="AB1169" s="4"/>
      <c r="AC1169" s="52"/>
    </row>
    <row r="1170" spans="1:29" ht="15.75" hidden="1" customHeight="1">
      <c r="A1170" s="50"/>
      <c r="B1170" s="3"/>
      <c r="C1170" s="4"/>
      <c r="D1170" s="4" t="str">
        <f>IFERROR(VLOOKUP(B1170,المنتجات!$A:$C,3,0),"")</f>
        <v/>
      </c>
      <c r="E1170" s="5"/>
      <c r="F1170" s="4"/>
      <c r="G1170" s="4"/>
      <c r="H1170" s="5"/>
      <c r="I1170" s="6"/>
      <c r="J1170" s="6"/>
      <c r="K1170" s="7"/>
      <c r="L1170" s="7"/>
      <c r="M1170" s="8"/>
      <c r="N1170" s="7"/>
      <c r="O1170" s="9"/>
      <c r="P1170" s="3"/>
      <c r="Q1170" s="5"/>
      <c r="R1170" s="10"/>
      <c r="S1170" s="10"/>
      <c r="T1170" s="10"/>
      <c r="U1170" s="10"/>
      <c r="V1170" s="10"/>
      <c r="W1170" s="10"/>
      <c r="X1170" s="11"/>
      <c r="Y1170" s="12"/>
      <c r="Z1170" s="4"/>
      <c r="AA1170" s="13"/>
      <c r="AB1170" s="4"/>
      <c r="AC1170" s="52"/>
    </row>
    <row r="1171" spans="1:29" ht="15.75" hidden="1" customHeight="1">
      <c r="A1171" s="50"/>
      <c r="B1171" s="3"/>
      <c r="C1171" s="4"/>
      <c r="D1171" s="4" t="str">
        <f>IFERROR(VLOOKUP(B1171,المنتجات!$A:$C,3,0),"")</f>
        <v/>
      </c>
      <c r="E1171" s="5"/>
      <c r="F1171" s="4"/>
      <c r="G1171" s="4"/>
      <c r="H1171" s="5"/>
      <c r="I1171" s="6"/>
      <c r="J1171" s="6"/>
      <c r="K1171" s="7"/>
      <c r="L1171" s="7"/>
      <c r="M1171" s="8"/>
      <c r="N1171" s="7"/>
      <c r="O1171" s="9"/>
      <c r="P1171" s="3"/>
      <c r="Q1171" s="5"/>
      <c r="R1171" s="10"/>
      <c r="S1171" s="10"/>
      <c r="T1171" s="10"/>
      <c r="U1171" s="10"/>
      <c r="V1171" s="10"/>
      <c r="W1171" s="10"/>
      <c r="X1171" s="11"/>
      <c r="Y1171" s="12"/>
      <c r="Z1171" s="4"/>
      <c r="AA1171" s="13"/>
      <c r="AB1171" s="4"/>
      <c r="AC1171" s="52"/>
    </row>
    <row r="1172" spans="1:29" ht="15.75" hidden="1" customHeight="1">
      <c r="A1172" s="50"/>
      <c r="B1172" s="3"/>
      <c r="C1172" s="4"/>
      <c r="D1172" s="4" t="str">
        <f>IFERROR(VLOOKUP(B1172,المنتجات!$A:$C,3,0),"")</f>
        <v/>
      </c>
      <c r="E1172" s="5"/>
      <c r="F1172" s="4"/>
      <c r="G1172" s="4"/>
      <c r="H1172" s="5"/>
      <c r="I1172" s="6"/>
      <c r="J1172" s="6"/>
      <c r="K1172" s="7"/>
      <c r="L1172" s="7"/>
      <c r="M1172" s="8"/>
      <c r="N1172" s="7"/>
      <c r="O1172" s="9"/>
      <c r="P1172" s="3"/>
      <c r="Q1172" s="5"/>
      <c r="R1172" s="10"/>
      <c r="S1172" s="10"/>
      <c r="T1172" s="10"/>
      <c r="U1172" s="10"/>
      <c r="V1172" s="10"/>
      <c r="W1172" s="10"/>
      <c r="X1172" s="11"/>
      <c r="Y1172" s="12"/>
      <c r="Z1172" s="4"/>
      <c r="AA1172" s="13"/>
      <c r="AB1172" s="4"/>
      <c r="AC1172" s="52"/>
    </row>
    <row r="1173" spans="1:29" ht="15.75" hidden="1" customHeight="1">
      <c r="A1173" s="50"/>
      <c r="B1173" s="3"/>
      <c r="C1173" s="4"/>
      <c r="D1173" s="4" t="str">
        <f>IFERROR(VLOOKUP(B1173,المنتجات!$A:$C,3,0),"")</f>
        <v/>
      </c>
      <c r="E1173" s="5"/>
      <c r="F1173" s="4"/>
      <c r="G1173" s="4"/>
      <c r="H1173" s="5"/>
      <c r="I1173" s="6"/>
      <c r="J1173" s="6"/>
      <c r="K1173" s="7"/>
      <c r="L1173" s="7"/>
      <c r="M1173" s="8"/>
      <c r="N1173" s="7"/>
      <c r="O1173" s="9"/>
      <c r="P1173" s="3"/>
      <c r="Q1173" s="5"/>
      <c r="R1173" s="10"/>
      <c r="S1173" s="10"/>
      <c r="T1173" s="10"/>
      <c r="U1173" s="10"/>
      <c r="V1173" s="10"/>
      <c r="W1173" s="10"/>
      <c r="X1173" s="11"/>
      <c r="Y1173" s="12"/>
      <c r="Z1173" s="4"/>
      <c r="AA1173" s="13"/>
      <c r="AB1173" s="4"/>
      <c r="AC1173" s="52"/>
    </row>
    <row r="1174" spans="1:29" ht="15.75" hidden="1" customHeight="1">
      <c r="A1174" s="50"/>
      <c r="B1174" s="3"/>
      <c r="C1174" s="4"/>
      <c r="D1174" s="4" t="str">
        <f>IFERROR(VLOOKUP(B1174,المنتجات!$A:$C,3,0),"")</f>
        <v/>
      </c>
      <c r="E1174" s="5"/>
      <c r="F1174" s="4"/>
      <c r="G1174" s="4"/>
      <c r="H1174" s="5"/>
      <c r="I1174" s="6"/>
      <c r="J1174" s="6"/>
      <c r="K1174" s="7"/>
      <c r="L1174" s="7"/>
      <c r="M1174" s="8"/>
      <c r="N1174" s="7"/>
      <c r="O1174" s="9"/>
      <c r="P1174" s="3"/>
      <c r="Q1174" s="5"/>
      <c r="R1174" s="10"/>
      <c r="S1174" s="10"/>
      <c r="T1174" s="10"/>
      <c r="U1174" s="10"/>
      <c r="V1174" s="10"/>
      <c r="W1174" s="10"/>
      <c r="X1174" s="11"/>
      <c r="Y1174" s="12"/>
      <c r="Z1174" s="4"/>
      <c r="AA1174" s="13"/>
      <c r="AB1174" s="4"/>
      <c r="AC1174" s="52"/>
    </row>
    <row r="1175" spans="1:29" ht="15.75" hidden="1" customHeight="1">
      <c r="A1175" s="50"/>
      <c r="B1175" s="3"/>
      <c r="C1175" s="4"/>
      <c r="D1175" s="4" t="str">
        <f>IFERROR(VLOOKUP(B1175,المنتجات!$A:$C,3,0),"")</f>
        <v/>
      </c>
      <c r="E1175" s="5"/>
      <c r="F1175" s="4"/>
      <c r="G1175" s="4"/>
      <c r="H1175" s="5"/>
      <c r="I1175" s="6"/>
      <c r="J1175" s="6"/>
      <c r="K1175" s="7"/>
      <c r="L1175" s="7"/>
      <c r="M1175" s="8"/>
      <c r="N1175" s="7"/>
      <c r="O1175" s="9"/>
      <c r="P1175" s="3"/>
      <c r="Q1175" s="5"/>
      <c r="R1175" s="10"/>
      <c r="S1175" s="10"/>
      <c r="T1175" s="10"/>
      <c r="U1175" s="10"/>
      <c r="V1175" s="10"/>
      <c r="W1175" s="10"/>
      <c r="X1175" s="11"/>
      <c r="Y1175" s="12"/>
      <c r="Z1175" s="4"/>
      <c r="AA1175" s="13"/>
      <c r="AB1175" s="4"/>
      <c r="AC1175" s="52"/>
    </row>
    <row r="1176" spans="1:29" ht="15.75" hidden="1" customHeight="1">
      <c r="A1176" s="50"/>
      <c r="B1176" s="3"/>
      <c r="C1176" s="4"/>
      <c r="D1176" s="4" t="str">
        <f>IFERROR(VLOOKUP(B1176,المنتجات!$A:$C,3,0),"")</f>
        <v/>
      </c>
      <c r="E1176" s="5"/>
      <c r="F1176" s="4"/>
      <c r="G1176" s="4"/>
      <c r="H1176" s="5"/>
      <c r="I1176" s="6"/>
      <c r="J1176" s="6"/>
      <c r="K1176" s="7"/>
      <c r="L1176" s="7"/>
      <c r="M1176" s="8"/>
      <c r="N1176" s="7"/>
      <c r="O1176" s="9"/>
      <c r="P1176" s="3"/>
      <c r="Q1176" s="5"/>
      <c r="R1176" s="10"/>
      <c r="S1176" s="10"/>
      <c r="T1176" s="10"/>
      <c r="U1176" s="10"/>
      <c r="V1176" s="10"/>
      <c r="W1176" s="10"/>
      <c r="X1176" s="11"/>
      <c r="Y1176" s="12"/>
      <c r="Z1176" s="4"/>
      <c r="AA1176" s="13"/>
      <c r="AB1176" s="4"/>
      <c r="AC1176" s="52"/>
    </row>
    <row r="1177" spans="1:29" ht="15.75" hidden="1" customHeight="1">
      <c r="A1177" s="50"/>
      <c r="B1177" s="3"/>
      <c r="C1177" s="4"/>
      <c r="D1177" s="4" t="str">
        <f>IFERROR(VLOOKUP(B1177,المنتجات!$A:$C,3,0),"")</f>
        <v/>
      </c>
      <c r="E1177" s="5"/>
      <c r="F1177" s="4"/>
      <c r="G1177" s="4"/>
      <c r="H1177" s="5"/>
      <c r="I1177" s="6"/>
      <c r="J1177" s="6"/>
      <c r="K1177" s="7"/>
      <c r="L1177" s="7"/>
      <c r="M1177" s="8"/>
      <c r="N1177" s="7"/>
      <c r="O1177" s="9"/>
      <c r="P1177" s="3"/>
      <c r="Q1177" s="5"/>
      <c r="R1177" s="10"/>
      <c r="S1177" s="10"/>
      <c r="T1177" s="10"/>
      <c r="U1177" s="10"/>
      <c r="V1177" s="10"/>
      <c r="W1177" s="10"/>
      <c r="X1177" s="11"/>
      <c r="Y1177" s="12"/>
      <c r="Z1177" s="4"/>
      <c r="AA1177" s="13"/>
      <c r="AB1177" s="4"/>
      <c r="AC1177" s="52"/>
    </row>
    <row r="1178" spans="1:29" ht="15.75" hidden="1" customHeight="1">
      <c r="A1178" s="50"/>
      <c r="B1178" s="3"/>
      <c r="C1178" s="4"/>
      <c r="D1178" s="4" t="str">
        <f>IFERROR(VLOOKUP(B1178,المنتجات!$A:$C,3,0),"")</f>
        <v/>
      </c>
      <c r="E1178" s="5"/>
      <c r="F1178" s="4"/>
      <c r="G1178" s="4"/>
      <c r="H1178" s="5"/>
      <c r="I1178" s="6"/>
      <c r="J1178" s="6"/>
      <c r="K1178" s="7"/>
      <c r="L1178" s="7"/>
      <c r="M1178" s="8"/>
      <c r="N1178" s="7"/>
      <c r="O1178" s="9"/>
      <c r="P1178" s="3"/>
      <c r="Q1178" s="5"/>
      <c r="R1178" s="10"/>
      <c r="S1178" s="10"/>
      <c r="T1178" s="10"/>
      <c r="U1178" s="10"/>
      <c r="V1178" s="10"/>
      <c r="W1178" s="10"/>
      <c r="X1178" s="11"/>
      <c r="Y1178" s="12"/>
      <c r="Z1178" s="4"/>
      <c r="AA1178" s="13"/>
      <c r="AB1178" s="4"/>
      <c r="AC1178" s="52"/>
    </row>
    <row r="1179" spans="1:29" ht="15.75" hidden="1" customHeight="1">
      <c r="A1179" s="50"/>
      <c r="B1179" s="3"/>
      <c r="C1179" s="4"/>
      <c r="D1179" s="4" t="str">
        <f>IFERROR(VLOOKUP(B1179,المنتجات!$A:$C,3,0),"")</f>
        <v/>
      </c>
      <c r="E1179" s="5"/>
      <c r="F1179" s="4"/>
      <c r="G1179" s="4"/>
      <c r="H1179" s="5"/>
      <c r="I1179" s="6"/>
      <c r="J1179" s="6"/>
      <c r="K1179" s="7"/>
      <c r="L1179" s="7"/>
      <c r="M1179" s="8"/>
      <c r="N1179" s="7"/>
      <c r="O1179" s="9"/>
      <c r="P1179" s="3"/>
      <c r="Q1179" s="5"/>
      <c r="R1179" s="10"/>
      <c r="S1179" s="10"/>
      <c r="T1179" s="10"/>
      <c r="U1179" s="10"/>
      <c r="V1179" s="10"/>
      <c r="W1179" s="10"/>
      <c r="X1179" s="11"/>
      <c r="Y1179" s="12"/>
      <c r="Z1179" s="4"/>
      <c r="AA1179" s="13"/>
      <c r="AB1179" s="4"/>
      <c r="AC1179" s="52"/>
    </row>
    <row r="1180" spans="1:29" ht="15.75" hidden="1" customHeight="1">
      <c r="A1180" s="50"/>
      <c r="B1180" s="3"/>
      <c r="C1180" s="4"/>
      <c r="D1180" s="4" t="str">
        <f>IFERROR(VLOOKUP(B1180,المنتجات!$A:$C,3,0),"")</f>
        <v/>
      </c>
      <c r="E1180" s="5"/>
      <c r="F1180" s="4"/>
      <c r="G1180" s="4"/>
      <c r="H1180" s="5"/>
      <c r="I1180" s="6"/>
      <c r="J1180" s="6"/>
      <c r="K1180" s="7"/>
      <c r="L1180" s="7"/>
      <c r="M1180" s="8"/>
      <c r="N1180" s="7"/>
      <c r="O1180" s="9"/>
      <c r="P1180" s="3"/>
      <c r="Q1180" s="5"/>
      <c r="R1180" s="10"/>
      <c r="S1180" s="10"/>
      <c r="T1180" s="10"/>
      <c r="U1180" s="10"/>
      <c r="V1180" s="10"/>
      <c r="W1180" s="10"/>
      <c r="X1180" s="11"/>
      <c r="Y1180" s="12"/>
      <c r="Z1180" s="4"/>
      <c r="AA1180" s="13"/>
      <c r="AB1180" s="4"/>
      <c r="AC1180" s="52"/>
    </row>
    <row r="1181" spans="1:29" ht="15.75" hidden="1" customHeight="1">
      <c r="A1181" s="50"/>
      <c r="B1181" s="3"/>
      <c r="C1181" s="4"/>
      <c r="D1181" s="4" t="str">
        <f>IFERROR(VLOOKUP(B1181,المنتجات!$A:$C,3,0),"")</f>
        <v/>
      </c>
      <c r="E1181" s="5"/>
      <c r="F1181" s="4"/>
      <c r="G1181" s="4"/>
      <c r="H1181" s="5"/>
      <c r="I1181" s="6"/>
      <c r="J1181" s="6"/>
      <c r="K1181" s="7"/>
      <c r="L1181" s="7"/>
      <c r="M1181" s="8"/>
      <c r="N1181" s="7"/>
      <c r="O1181" s="9"/>
      <c r="P1181" s="3"/>
      <c r="Q1181" s="5"/>
      <c r="R1181" s="10"/>
      <c r="S1181" s="10"/>
      <c r="T1181" s="10"/>
      <c r="U1181" s="10"/>
      <c r="V1181" s="10"/>
      <c r="W1181" s="10"/>
      <c r="X1181" s="11"/>
      <c r="Y1181" s="12"/>
      <c r="Z1181" s="4"/>
      <c r="AA1181" s="13"/>
      <c r="AB1181" s="4"/>
      <c r="AC1181" s="52"/>
    </row>
    <row r="1182" spans="1:29" ht="15.75" hidden="1" customHeight="1">
      <c r="A1182" s="50"/>
      <c r="B1182" s="3"/>
      <c r="C1182" s="4"/>
      <c r="D1182" s="4" t="str">
        <f>IFERROR(VLOOKUP(B1182,المنتجات!$A:$C,3,0),"")</f>
        <v/>
      </c>
      <c r="E1182" s="5"/>
      <c r="F1182" s="4"/>
      <c r="G1182" s="4"/>
      <c r="H1182" s="5"/>
      <c r="I1182" s="6"/>
      <c r="J1182" s="6"/>
      <c r="K1182" s="7"/>
      <c r="L1182" s="7"/>
      <c r="M1182" s="8"/>
      <c r="N1182" s="7"/>
      <c r="O1182" s="9"/>
      <c r="P1182" s="3"/>
      <c r="Q1182" s="5"/>
      <c r="R1182" s="10"/>
      <c r="S1182" s="10"/>
      <c r="T1182" s="10"/>
      <c r="U1182" s="10"/>
      <c r="V1182" s="10"/>
      <c r="W1182" s="10"/>
      <c r="X1182" s="11"/>
      <c r="Y1182" s="12"/>
      <c r="Z1182" s="4"/>
      <c r="AA1182" s="13"/>
      <c r="AB1182" s="4"/>
      <c r="AC1182" s="52"/>
    </row>
    <row r="1183" spans="1:29" ht="15.75" hidden="1" customHeight="1">
      <c r="A1183" s="50"/>
      <c r="B1183" s="3"/>
      <c r="C1183" s="4"/>
      <c r="D1183" s="4" t="str">
        <f>IFERROR(VLOOKUP(B1183,المنتجات!$A:$C,3,0),"")</f>
        <v/>
      </c>
      <c r="E1183" s="5"/>
      <c r="F1183" s="4"/>
      <c r="G1183" s="4"/>
      <c r="H1183" s="5"/>
      <c r="I1183" s="6"/>
      <c r="J1183" s="6"/>
      <c r="K1183" s="7"/>
      <c r="L1183" s="7"/>
      <c r="M1183" s="8"/>
      <c r="N1183" s="7"/>
      <c r="O1183" s="9"/>
      <c r="P1183" s="3"/>
      <c r="Q1183" s="5"/>
      <c r="R1183" s="10"/>
      <c r="S1183" s="10"/>
      <c r="T1183" s="10"/>
      <c r="U1183" s="10"/>
      <c r="V1183" s="10"/>
      <c r="W1183" s="10"/>
      <c r="X1183" s="11"/>
      <c r="Y1183" s="12"/>
      <c r="Z1183" s="4"/>
      <c r="AA1183" s="13"/>
      <c r="AB1183" s="4"/>
      <c r="AC1183" s="52"/>
    </row>
    <row r="1184" spans="1:29" ht="15.75" hidden="1" customHeight="1">
      <c r="A1184" s="50"/>
      <c r="B1184" s="3"/>
      <c r="C1184" s="4"/>
      <c r="D1184" s="4" t="str">
        <f>IFERROR(VLOOKUP(B1184,المنتجات!$A:$C,3,0),"")</f>
        <v/>
      </c>
      <c r="E1184" s="5"/>
      <c r="F1184" s="4"/>
      <c r="G1184" s="4"/>
      <c r="H1184" s="5"/>
      <c r="I1184" s="6"/>
      <c r="J1184" s="6"/>
      <c r="K1184" s="7"/>
      <c r="L1184" s="7"/>
      <c r="M1184" s="8"/>
      <c r="N1184" s="7"/>
      <c r="O1184" s="9"/>
      <c r="P1184" s="3"/>
      <c r="Q1184" s="5"/>
      <c r="R1184" s="10"/>
      <c r="S1184" s="10"/>
      <c r="T1184" s="10"/>
      <c r="U1184" s="10"/>
      <c r="V1184" s="10"/>
      <c r="W1184" s="10"/>
      <c r="X1184" s="11"/>
      <c r="Y1184" s="12"/>
      <c r="Z1184" s="4"/>
      <c r="AA1184" s="13"/>
      <c r="AB1184" s="4"/>
      <c r="AC1184" s="52"/>
    </row>
    <row r="1185" spans="1:29" ht="15.75" hidden="1" customHeight="1">
      <c r="A1185" s="50"/>
      <c r="B1185" s="3"/>
      <c r="C1185" s="4"/>
      <c r="D1185" s="4" t="str">
        <f>IFERROR(VLOOKUP(B1185,المنتجات!$A:$C,3,0),"")</f>
        <v/>
      </c>
      <c r="E1185" s="5"/>
      <c r="F1185" s="4"/>
      <c r="G1185" s="4"/>
      <c r="H1185" s="5"/>
      <c r="I1185" s="6"/>
      <c r="J1185" s="6"/>
      <c r="K1185" s="7"/>
      <c r="L1185" s="7"/>
      <c r="M1185" s="8"/>
      <c r="N1185" s="7"/>
      <c r="O1185" s="9"/>
      <c r="P1185" s="3"/>
      <c r="Q1185" s="5"/>
      <c r="R1185" s="10"/>
      <c r="S1185" s="10"/>
      <c r="T1185" s="10"/>
      <c r="U1185" s="10"/>
      <c r="V1185" s="10"/>
      <c r="W1185" s="10"/>
      <c r="X1185" s="11"/>
      <c r="Y1185" s="12"/>
      <c r="Z1185" s="4"/>
      <c r="AA1185" s="13"/>
      <c r="AB1185" s="4"/>
      <c r="AC1185" s="52"/>
    </row>
    <row r="1186" spans="1:29" ht="15.75" hidden="1" customHeight="1">
      <c r="A1186" s="50"/>
      <c r="B1186" s="3"/>
      <c r="C1186" s="4"/>
      <c r="D1186" s="4" t="str">
        <f>IFERROR(VLOOKUP(B1186,المنتجات!$A:$C,3,0),"")</f>
        <v/>
      </c>
      <c r="E1186" s="5"/>
      <c r="F1186" s="4"/>
      <c r="G1186" s="4"/>
      <c r="H1186" s="5"/>
      <c r="I1186" s="6"/>
      <c r="J1186" s="6"/>
      <c r="K1186" s="7"/>
      <c r="L1186" s="7"/>
      <c r="M1186" s="8"/>
      <c r="N1186" s="7"/>
      <c r="O1186" s="9"/>
      <c r="P1186" s="3"/>
      <c r="Q1186" s="5"/>
      <c r="R1186" s="10"/>
      <c r="S1186" s="10"/>
      <c r="T1186" s="10"/>
      <c r="U1186" s="10"/>
      <c r="V1186" s="10"/>
      <c r="W1186" s="10"/>
      <c r="X1186" s="11"/>
      <c r="Y1186" s="12"/>
      <c r="Z1186" s="4"/>
      <c r="AA1186" s="13"/>
      <c r="AB1186" s="4"/>
      <c r="AC1186" s="52"/>
    </row>
    <row r="1187" spans="1:29" ht="15.75" hidden="1" customHeight="1">
      <c r="A1187" s="50"/>
      <c r="B1187" s="3"/>
      <c r="C1187" s="4"/>
      <c r="D1187" s="4" t="str">
        <f>IFERROR(VLOOKUP(B1187,المنتجات!$A:$C,3,0),"")</f>
        <v/>
      </c>
      <c r="E1187" s="5"/>
      <c r="F1187" s="4"/>
      <c r="G1187" s="4"/>
      <c r="H1187" s="5"/>
      <c r="I1187" s="6"/>
      <c r="J1187" s="6"/>
      <c r="K1187" s="7"/>
      <c r="L1187" s="7"/>
      <c r="M1187" s="8"/>
      <c r="N1187" s="7"/>
      <c r="O1187" s="9"/>
      <c r="P1187" s="3"/>
      <c r="Q1187" s="5"/>
      <c r="R1187" s="10"/>
      <c r="S1187" s="10"/>
      <c r="T1187" s="10"/>
      <c r="U1187" s="10"/>
      <c r="V1187" s="10"/>
      <c r="W1187" s="10"/>
      <c r="X1187" s="11"/>
      <c r="Y1187" s="12"/>
      <c r="Z1187" s="4"/>
      <c r="AA1187" s="13"/>
      <c r="AB1187" s="4"/>
      <c r="AC1187" s="52"/>
    </row>
    <row r="1188" spans="1:29" ht="15.75" hidden="1" customHeight="1">
      <c r="A1188" s="50"/>
      <c r="B1188" s="3"/>
      <c r="C1188" s="4"/>
      <c r="D1188" s="4" t="str">
        <f>IFERROR(VLOOKUP(B1188,المنتجات!$A:$C,3,0),"")</f>
        <v/>
      </c>
      <c r="E1188" s="5"/>
      <c r="F1188" s="4"/>
      <c r="G1188" s="4"/>
      <c r="H1188" s="5"/>
      <c r="I1188" s="6"/>
      <c r="J1188" s="6"/>
      <c r="K1188" s="7"/>
      <c r="L1188" s="7"/>
      <c r="M1188" s="8"/>
      <c r="N1188" s="7"/>
      <c r="O1188" s="9"/>
      <c r="P1188" s="3"/>
      <c r="Q1188" s="5"/>
      <c r="R1188" s="10"/>
      <c r="S1188" s="10"/>
      <c r="T1188" s="10"/>
      <c r="U1188" s="10"/>
      <c r="V1188" s="10"/>
      <c r="W1188" s="10"/>
      <c r="X1188" s="11"/>
      <c r="Y1188" s="12"/>
      <c r="Z1188" s="4"/>
      <c r="AA1188" s="13"/>
      <c r="AB1188" s="4"/>
      <c r="AC1188" s="52"/>
    </row>
    <row r="1189" spans="1:29" ht="15.75" hidden="1" customHeight="1">
      <c r="A1189" s="50"/>
      <c r="B1189" s="3"/>
      <c r="C1189" s="4"/>
      <c r="D1189" s="4" t="str">
        <f>IFERROR(VLOOKUP(B1189,المنتجات!$A:$C,3,0),"")</f>
        <v/>
      </c>
      <c r="E1189" s="5"/>
      <c r="F1189" s="4"/>
      <c r="G1189" s="4"/>
      <c r="H1189" s="5"/>
      <c r="I1189" s="6"/>
      <c r="J1189" s="6"/>
      <c r="K1189" s="7"/>
      <c r="L1189" s="7"/>
      <c r="M1189" s="8"/>
      <c r="N1189" s="7"/>
      <c r="O1189" s="9"/>
      <c r="P1189" s="3"/>
      <c r="Q1189" s="5"/>
      <c r="R1189" s="10"/>
      <c r="S1189" s="10"/>
      <c r="T1189" s="10"/>
      <c r="U1189" s="10"/>
      <c r="V1189" s="10"/>
      <c r="W1189" s="10"/>
      <c r="X1189" s="11"/>
      <c r="Y1189" s="12"/>
      <c r="Z1189" s="4"/>
      <c r="AA1189" s="13"/>
      <c r="AB1189" s="4"/>
      <c r="AC1189" s="52"/>
    </row>
    <row r="1190" spans="1:29" ht="15.75" hidden="1" customHeight="1">
      <c r="A1190" s="50"/>
      <c r="B1190" s="3"/>
      <c r="C1190" s="4"/>
      <c r="D1190" s="4" t="str">
        <f>IFERROR(VLOOKUP(B1190,المنتجات!$A:$C,3,0),"")</f>
        <v/>
      </c>
      <c r="E1190" s="5"/>
      <c r="F1190" s="4"/>
      <c r="G1190" s="4"/>
      <c r="H1190" s="5"/>
      <c r="I1190" s="6"/>
      <c r="J1190" s="6"/>
      <c r="K1190" s="7"/>
      <c r="L1190" s="7"/>
      <c r="M1190" s="8"/>
      <c r="N1190" s="7"/>
      <c r="O1190" s="9"/>
      <c r="P1190" s="3"/>
      <c r="Q1190" s="5"/>
      <c r="R1190" s="10"/>
      <c r="S1190" s="10"/>
      <c r="T1190" s="10"/>
      <c r="U1190" s="10"/>
      <c r="V1190" s="10"/>
      <c r="W1190" s="10"/>
      <c r="X1190" s="11"/>
      <c r="Y1190" s="12"/>
      <c r="Z1190" s="4"/>
      <c r="AA1190" s="13"/>
      <c r="AB1190" s="4"/>
      <c r="AC1190" s="52"/>
    </row>
    <row r="1191" spans="1:29" ht="15.75" hidden="1" customHeight="1">
      <c r="A1191" s="50"/>
      <c r="B1191" s="3"/>
      <c r="C1191" s="4"/>
      <c r="D1191" s="4" t="str">
        <f>IFERROR(VLOOKUP(B1191,المنتجات!$A:$C,3,0),"")</f>
        <v/>
      </c>
      <c r="E1191" s="5"/>
      <c r="F1191" s="4"/>
      <c r="G1191" s="4"/>
      <c r="H1191" s="5"/>
      <c r="I1191" s="6"/>
      <c r="J1191" s="6"/>
      <c r="K1191" s="7"/>
      <c r="L1191" s="7"/>
      <c r="M1191" s="8"/>
      <c r="N1191" s="7"/>
      <c r="O1191" s="9"/>
      <c r="P1191" s="3"/>
      <c r="Q1191" s="5"/>
      <c r="R1191" s="10"/>
      <c r="S1191" s="10"/>
      <c r="T1191" s="10"/>
      <c r="U1191" s="10"/>
      <c r="V1191" s="10"/>
      <c r="W1191" s="10"/>
      <c r="X1191" s="11"/>
      <c r="Y1191" s="12"/>
      <c r="Z1191" s="4"/>
      <c r="AA1191" s="13"/>
      <c r="AB1191" s="4"/>
      <c r="AC1191" s="52"/>
    </row>
    <row r="1192" spans="1:29" ht="15.75" hidden="1" customHeight="1">
      <c r="A1192" s="50"/>
      <c r="B1192" s="3"/>
      <c r="C1192" s="4"/>
      <c r="D1192" s="4" t="str">
        <f>IFERROR(VLOOKUP(B1192,المنتجات!$A:$C,3,0),"")</f>
        <v/>
      </c>
      <c r="E1192" s="5"/>
      <c r="F1192" s="4"/>
      <c r="G1192" s="4"/>
      <c r="H1192" s="5"/>
      <c r="I1192" s="6"/>
      <c r="J1192" s="6"/>
      <c r="K1192" s="7"/>
      <c r="L1192" s="7"/>
      <c r="M1192" s="8"/>
      <c r="N1192" s="7"/>
      <c r="O1192" s="9"/>
      <c r="P1192" s="3"/>
      <c r="Q1192" s="5"/>
      <c r="R1192" s="10"/>
      <c r="S1192" s="10"/>
      <c r="T1192" s="10"/>
      <c r="U1192" s="10"/>
      <c r="V1192" s="10"/>
      <c r="W1192" s="10"/>
      <c r="X1192" s="11"/>
      <c r="Y1192" s="12"/>
      <c r="Z1192" s="4"/>
      <c r="AA1192" s="13"/>
      <c r="AB1192" s="4"/>
      <c r="AC1192" s="52"/>
    </row>
    <row r="1193" spans="1:29" ht="15.75" hidden="1" customHeight="1">
      <c r="A1193" s="50"/>
      <c r="B1193" s="3"/>
      <c r="C1193" s="4"/>
      <c r="D1193" s="4" t="str">
        <f>IFERROR(VLOOKUP(B1193,المنتجات!$A:$C,3,0),"")</f>
        <v/>
      </c>
      <c r="E1193" s="5"/>
      <c r="F1193" s="4"/>
      <c r="G1193" s="4"/>
      <c r="H1193" s="5"/>
      <c r="I1193" s="6"/>
      <c r="J1193" s="6"/>
      <c r="K1193" s="7"/>
      <c r="L1193" s="7"/>
      <c r="M1193" s="8"/>
      <c r="N1193" s="7"/>
      <c r="O1193" s="9"/>
      <c r="P1193" s="3"/>
      <c r="Q1193" s="5"/>
      <c r="R1193" s="10"/>
      <c r="S1193" s="10"/>
      <c r="T1193" s="10"/>
      <c r="U1193" s="10"/>
      <c r="V1193" s="10"/>
      <c r="W1193" s="10"/>
      <c r="X1193" s="11"/>
      <c r="Y1193" s="12"/>
      <c r="Z1193" s="4"/>
      <c r="AA1193" s="13"/>
      <c r="AB1193" s="4"/>
      <c r="AC1193" s="52"/>
    </row>
    <row r="1194" spans="1:29" ht="15.75" hidden="1" customHeight="1">
      <c r="A1194" s="50"/>
      <c r="B1194" s="3"/>
      <c r="C1194" s="4"/>
      <c r="D1194" s="4" t="str">
        <f>IFERROR(VLOOKUP(B1194,المنتجات!$A:$C,3,0),"")</f>
        <v/>
      </c>
      <c r="E1194" s="5"/>
      <c r="F1194" s="4"/>
      <c r="G1194" s="4"/>
      <c r="H1194" s="5"/>
      <c r="I1194" s="6"/>
      <c r="J1194" s="6"/>
      <c r="K1194" s="7"/>
      <c r="L1194" s="7"/>
      <c r="M1194" s="8"/>
      <c r="N1194" s="7"/>
      <c r="O1194" s="9"/>
      <c r="P1194" s="3"/>
      <c r="Q1194" s="5"/>
      <c r="R1194" s="10"/>
      <c r="S1194" s="10"/>
      <c r="T1194" s="10"/>
      <c r="U1194" s="10"/>
      <c r="V1194" s="10"/>
      <c r="W1194" s="10"/>
      <c r="X1194" s="11"/>
      <c r="Y1194" s="12"/>
      <c r="Z1194" s="4"/>
      <c r="AA1194" s="13"/>
      <c r="AB1194" s="4"/>
      <c r="AC1194" s="52"/>
    </row>
    <row r="1195" spans="1:29" ht="15.75" hidden="1" customHeight="1">
      <c r="A1195" s="50"/>
      <c r="B1195" s="3"/>
      <c r="C1195" s="4"/>
      <c r="D1195" s="4" t="str">
        <f>IFERROR(VLOOKUP(B1195,المنتجات!$A:$C,3,0),"")</f>
        <v/>
      </c>
      <c r="E1195" s="5"/>
      <c r="F1195" s="4"/>
      <c r="G1195" s="4"/>
      <c r="H1195" s="5"/>
      <c r="I1195" s="6"/>
      <c r="J1195" s="6"/>
      <c r="K1195" s="7"/>
      <c r="L1195" s="7"/>
      <c r="M1195" s="8"/>
      <c r="N1195" s="7"/>
      <c r="O1195" s="9"/>
      <c r="P1195" s="3"/>
      <c r="Q1195" s="5"/>
      <c r="R1195" s="10"/>
      <c r="S1195" s="10"/>
      <c r="T1195" s="10"/>
      <c r="U1195" s="10"/>
      <c r="V1195" s="10"/>
      <c r="W1195" s="10"/>
      <c r="X1195" s="11"/>
      <c r="Y1195" s="12"/>
      <c r="Z1195" s="4"/>
      <c r="AA1195" s="13"/>
      <c r="AB1195" s="4"/>
      <c r="AC1195" s="52"/>
    </row>
    <row r="1196" spans="1:29" ht="15.75" hidden="1" customHeight="1">
      <c r="A1196" s="50"/>
      <c r="B1196" s="3"/>
      <c r="C1196" s="4"/>
      <c r="D1196" s="4" t="str">
        <f>IFERROR(VLOOKUP(B1196,المنتجات!$A:$C,3,0),"")</f>
        <v/>
      </c>
      <c r="E1196" s="5"/>
      <c r="F1196" s="4"/>
      <c r="G1196" s="4"/>
      <c r="H1196" s="5"/>
      <c r="I1196" s="6"/>
      <c r="J1196" s="6"/>
      <c r="K1196" s="7"/>
      <c r="L1196" s="7"/>
      <c r="M1196" s="8"/>
      <c r="N1196" s="7"/>
      <c r="O1196" s="9"/>
      <c r="P1196" s="3"/>
      <c r="Q1196" s="5"/>
      <c r="R1196" s="10"/>
      <c r="S1196" s="10"/>
      <c r="T1196" s="10"/>
      <c r="U1196" s="10"/>
      <c r="V1196" s="10"/>
      <c r="W1196" s="10"/>
      <c r="X1196" s="11"/>
      <c r="Y1196" s="12"/>
      <c r="Z1196" s="4"/>
      <c r="AA1196" s="13"/>
      <c r="AB1196" s="4"/>
      <c r="AC1196" s="52"/>
    </row>
    <row r="1197" spans="1:29" ht="15.75" hidden="1" customHeight="1">
      <c r="A1197" s="50"/>
      <c r="B1197" s="3"/>
      <c r="C1197" s="4"/>
      <c r="D1197" s="4" t="str">
        <f>IFERROR(VLOOKUP(B1197,المنتجات!$A:$C,3,0),"")</f>
        <v/>
      </c>
      <c r="E1197" s="5"/>
      <c r="F1197" s="4"/>
      <c r="G1197" s="4"/>
      <c r="H1197" s="5"/>
      <c r="I1197" s="6"/>
      <c r="J1197" s="6"/>
      <c r="K1197" s="7"/>
      <c r="L1197" s="7"/>
      <c r="M1197" s="8"/>
      <c r="N1197" s="7"/>
      <c r="O1197" s="9"/>
      <c r="P1197" s="3"/>
      <c r="Q1197" s="5"/>
      <c r="R1197" s="10"/>
      <c r="S1197" s="10"/>
      <c r="T1197" s="10"/>
      <c r="U1197" s="10"/>
      <c r="V1197" s="10"/>
      <c r="W1197" s="10"/>
      <c r="X1197" s="11"/>
      <c r="Y1197" s="12"/>
      <c r="Z1197" s="4"/>
      <c r="AA1197" s="13"/>
      <c r="AB1197" s="4"/>
      <c r="AC1197" s="52"/>
    </row>
    <row r="1198" spans="1:29" ht="15.75" hidden="1" customHeight="1">
      <c r="A1198" s="50"/>
      <c r="B1198" s="3"/>
      <c r="C1198" s="4"/>
      <c r="D1198" s="4" t="str">
        <f>IFERROR(VLOOKUP(B1198,المنتجات!$A:$C,3,0),"")</f>
        <v/>
      </c>
      <c r="E1198" s="5"/>
      <c r="F1198" s="4"/>
      <c r="G1198" s="4"/>
      <c r="H1198" s="5"/>
      <c r="I1198" s="6"/>
      <c r="J1198" s="6"/>
      <c r="K1198" s="7"/>
      <c r="L1198" s="7"/>
      <c r="M1198" s="8"/>
      <c r="N1198" s="7"/>
      <c r="O1198" s="9"/>
      <c r="P1198" s="3"/>
      <c r="Q1198" s="5"/>
      <c r="R1198" s="10"/>
      <c r="S1198" s="10"/>
      <c r="T1198" s="10"/>
      <c r="U1198" s="10"/>
      <c r="V1198" s="10"/>
      <c r="W1198" s="10"/>
      <c r="X1198" s="11"/>
      <c r="Y1198" s="12"/>
      <c r="Z1198" s="4"/>
      <c r="AA1198" s="13"/>
      <c r="AB1198" s="4"/>
      <c r="AC1198" s="52"/>
    </row>
    <row r="1199" spans="1:29" ht="15.75" hidden="1" customHeight="1">
      <c r="A1199" s="50"/>
      <c r="B1199" s="3"/>
      <c r="C1199" s="4"/>
      <c r="D1199" s="4" t="str">
        <f>IFERROR(VLOOKUP(B1199,المنتجات!$A:$C,3,0),"")</f>
        <v/>
      </c>
      <c r="E1199" s="5"/>
      <c r="F1199" s="4"/>
      <c r="G1199" s="4"/>
      <c r="H1199" s="5"/>
      <c r="I1199" s="6"/>
      <c r="J1199" s="6"/>
      <c r="K1199" s="7"/>
      <c r="L1199" s="7"/>
      <c r="M1199" s="8"/>
      <c r="N1199" s="7"/>
      <c r="O1199" s="9"/>
      <c r="P1199" s="3"/>
      <c r="Q1199" s="5"/>
      <c r="R1199" s="10"/>
      <c r="S1199" s="10"/>
      <c r="T1199" s="10"/>
      <c r="U1199" s="10"/>
      <c r="V1199" s="10"/>
      <c r="W1199" s="10"/>
      <c r="X1199" s="11"/>
      <c r="Y1199" s="12"/>
      <c r="Z1199" s="4"/>
      <c r="AA1199" s="13"/>
      <c r="AB1199" s="4"/>
      <c r="AC1199" s="52"/>
    </row>
    <row r="1200" spans="1:29" ht="15.75" hidden="1" customHeight="1">
      <c r="A1200" s="50"/>
      <c r="B1200" s="3"/>
      <c r="C1200" s="4"/>
      <c r="D1200" s="4" t="str">
        <f>IFERROR(VLOOKUP(B1200,المنتجات!$A:$C,3,0),"")</f>
        <v/>
      </c>
      <c r="E1200" s="5"/>
      <c r="F1200" s="4"/>
      <c r="G1200" s="4"/>
      <c r="H1200" s="5"/>
      <c r="I1200" s="6"/>
      <c r="J1200" s="6"/>
      <c r="K1200" s="7"/>
      <c r="L1200" s="7"/>
      <c r="M1200" s="8"/>
      <c r="N1200" s="7"/>
      <c r="O1200" s="9"/>
      <c r="P1200" s="3"/>
      <c r="Q1200" s="5"/>
      <c r="R1200" s="10"/>
      <c r="S1200" s="10"/>
      <c r="T1200" s="10"/>
      <c r="U1200" s="10"/>
      <c r="V1200" s="10"/>
      <c r="W1200" s="10"/>
      <c r="X1200" s="11"/>
      <c r="Y1200" s="12"/>
      <c r="Z1200" s="4"/>
      <c r="AA1200" s="13"/>
      <c r="AB1200" s="4"/>
      <c r="AC1200" s="52"/>
    </row>
    <row r="1201" spans="1:29" ht="15.75" hidden="1" customHeight="1">
      <c r="A1201" s="50"/>
      <c r="B1201" s="3"/>
      <c r="C1201" s="4"/>
      <c r="D1201" s="4" t="str">
        <f>IFERROR(VLOOKUP(B1201,المنتجات!$A:$C,3,0),"")</f>
        <v/>
      </c>
      <c r="E1201" s="5"/>
      <c r="F1201" s="4"/>
      <c r="G1201" s="4"/>
      <c r="H1201" s="5"/>
      <c r="I1201" s="6"/>
      <c r="J1201" s="6"/>
      <c r="K1201" s="7"/>
      <c r="L1201" s="7"/>
      <c r="M1201" s="8"/>
      <c r="N1201" s="7"/>
      <c r="O1201" s="9"/>
      <c r="P1201" s="3"/>
      <c r="Q1201" s="5"/>
      <c r="R1201" s="10"/>
      <c r="S1201" s="10"/>
      <c r="T1201" s="10"/>
      <c r="U1201" s="10"/>
      <c r="V1201" s="10"/>
      <c r="W1201" s="10"/>
      <c r="X1201" s="11"/>
      <c r="Y1201" s="12"/>
      <c r="Z1201" s="4"/>
      <c r="AA1201" s="13"/>
      <c r="AB1201" s="4"/>
      <c r="AC1201" s="52"/>
    </row>
    <row r="1202" spans="1:29" ht="15.75" hidden="1" customHeight="1">
      <c r="A1202" s="50"/>
      <c r="B1202" s="3"/>
      <c r="C1202" s="4"/>
      <c r="D1202" s="4" t="str">
        <f>IFERROR(VLOOKUP(B1202,المنتجات!$A:$C,3,0),"")</f>
        <v/>
      </c>
      <c r="E1202" s="5"/>
      <c r="F1202" s="4"/>
      <c r="G1202" s="4"/>
      <c r="H1202" s="5"/>
      <c r="I1202" s="6"/>
      <c r="J1202" s="6"/>
      <c r="K1202" s="7"/>
      <c r="L1202" s="7"/>
      <c r="M1202" s="8"/>
      <c r="N1202" s="7"/>
      <c r="O1202" s="9"/>
      <c r="P1202" s="3"/>
      <c r="Q1202" s="5"/>
      <c r="R1202" s="10"/>
      <c r="S1202" s="10"/>
      <c r="T1202" s="10"/>
      <c r="U1202" s="10"/>
      <c r="V1202" s="10"/>
      <c r="W1202" s="10"/>
      <c r="X1202" s="11"/>
      <c r="Y1202" s="12"/>
      <c r="Z1202" s="4"/>
      <c r="AA1202" s="13"/>
      <c r="AB1202" s="4"/>
      <c r="AC1202" s="52"/>
    </row>
    <row r="1203" spans="1:29" ht="15.75" hidden="1" customHeight="1">
      <c r="A1203" s="50"/>
      <c r="B1203" s="3"/>
      <c r="C1203" s="4"/>
      <c r="D1203" s="4" t="str">
        <f>IFERROR(VLOOKUP(B1203,المنتجات!$A:$C,3,0),"")</f>
        <v/>
      </c>
      <c r="E1203" s="5"/>
      <c r="F1203" s="4"/>
      <c r="G1203" s="4"/>
      <c r="H1203" s="5"/>
      <c r="I1203" s="6"/>
      <c r="J1203" s="6"/>
      <c r="K1203" s="7"/>
      <c r="L1203" s="7"/>
      <c r="M1203" s="8"/>
      <c r="N1203" s="7"/>
      <c r="O1203" s="9"/>
      <c r="P1203" s="3"/>
      <c r="Q1203" s="5"/>
      <c r="R1203" s="10"/>
      <c r="S1203" s="10"/>
      <c r="T1203" s="10"/>
      <c r="U1203" s="10"/>
      <c r="V1203" s="10"/>
      <c r="W1203" s="10"/>
      <c r="X1203" s="11"/>
      <c r="Y1203" s="12"/>
      <c r="Z1203" s="4"/>
      <c r="AA1203" s="13"/>
      <c r="AB1203" s="4"/>
      <c r="AC1203" s="52"/>
    </row>
    <row r="1204" spans="1:29" ht="15.75" hidden="1" customHeight="1">
      <c r="A1204" s="50"/>
      <c r="B1204" s="3"/>
      <c r="C1204" s="4"/>
      <c r="D1204" s="4" t="str">
        <f>IFERROR(VLOOKUP(B1204,المنتجات!$A:$C,3,0),"")</f>
        <v/>
      </c>
      <c r="E1204" s="5"/>
      <c r="F1204" s="4"/>
      <c r="G1204" s="4"/>
      <c r="H1204" s="5"/>
      <c r="I1204" s="6"/>
      <c r="J1204" s="6"/>
      <c r="K1204" s="7"/>
      <c r="L1204" s="7"/>
      <c r="M1204" s="8"/>
      <c r="N1204" s="7"/>
      <c r="O1204" s="9"/>
      <c r="P1204" s="3"/>
      <c r="Q1204" s="5"/>
      <c r="R1204" s="10"/>
      <c r="S1204" s="10"/>
      <c r="T1204" s="10"/>
      <c r="U1204" s="10"/>
      <c r="V1204" s="10"/>
      <c r="W1204" s="10"/>
      <c r="X1204" s="11"/>
      <c r="Y1204" s="12"/>
      <c r="Z1204" s="4"/>
      <c r="AA1204" s="13"/>
      <c r="AB1204" s="4"/>
      <c r="AC1204" s="52"/>
    </row>
    <row r="1205" spans="1:29" ht="15.75" hidden="1" customHeight="1">
      <c r="A1205" s="50"/>
      <c r="B1205" s="3"/>
      <c r="C1205" s="4"/>
      <c r="D1205" s="4" t="str">
        <f>IFERROR(VLOOKUP(B1205,المنتجات!$A:$C,3,0),"")</f>
        <v/>
      </c>
      <c r="E1205" s="5"/>
      <c r="F1205" s="4"/>
      <c r="G1205" s="4"/>
      <c r="H1205" s="5"/>
      <c r="I1205" s="6"/>
      <c r="J1205" s="6"/>
      <c r="K1205" s="7"/>
      <c r="L1205" s="7"/>
      <c r="M1205" s="8"/>
      <c r="N1205" s="7"/>
      <c r="O1205" s="9"/>
      <c r="P1205" s="3"/>
      <c r="Q1205" s="5"/>
      <c r="R1205" s="10"/>
      <c r="S1205" s="10"/>
      <c r="T1205" s="10"/>
      <c r="U1205" s="10"/>
      <c r="V1205" s="10"/>
      <c r="W1205" s="10"/>
      <c r="X1205" s="11"/>
      <c r="Y1205" s="12"/>
      <c r="Z1205" s="4"/>
      <c r="AA1205" s="13"/>
      <c r="AB1205" s="4"/>
      <c r="AC1205" s="52"/>
    </row>
    <row r="1206" spans="1:29" ht="15.75" hidden="1" customHeight="1">
      <c r="A1206" s="50"/>
      <c r="B1206" s="3"/>
      <c r="C1206" s="4"/>
      <c r="D1206" s="4" t="str">
        <f>IFERROR(VLOOKUP(B1206,المنتجات!$A:$C,3,0),"")</f>
        <v/>
      </c>
      <c r="E1206" s="5"/>
      <c r="F1206" s="4"/>
      <c r="G1206" s="4"/>
      <c r="H1206" s="5"/>
      <c r="I1206" s="6"/>
      <c r="J1206" s="6"/>
      <c r="K1206" s="7"/>
      <c r="L1206" s="7"/>
      <c r="M1206" s="8"/>
      <c r="N1206" s="7"/>
      <c r="O1206" s="9"/>
      <c r="P1206" s="3"/>
      <c r="Q1206" s="5"/>
      <c r="R1206" s="10"/>
      <c r="S1206" s="10"/>
      <c r="T1206" s="10"/>
      <c r="U1206" s="10"/>
      <c r="V1206" s="10"/>
      <c r="W1206" s="10"/>
      <c r="X1206" s="11"/>
      <c r="Y1206" s="12"/>
      <c r="Z1206" s="4"/>
      <c r="AA1206" s="13"/>
      <c r="AB1206" s="4"/>
      <c r="AC1206" s="52"/>
    </row>
    <row r="1207" spans="1:29" ht="15.75" hidden="1" customHeight="1">
      <c r="A1207" s="50"/>
      <c r="B1207" s="3"/>
      <c r="C1207" s="4"/>
      <c r="D1207" s="4" t="str">
        <f>IFERROR(VLOOKUP(B1207,المنتجات!$A:$C,3,0),"")</f>
        <v/>
      </c>
      <c r="E1207" s="5"/>
      <c r="F1207" s="4"/>
      <c r="G1207" s="4"/>
      <c r="H1207" s="5"/>
      <c r="I1207" s="6"/>
      <c r="J1207" s="6"/>
      <c r="K1207" s="7"/>
      <c r="L1207" s="7"/>
      <c r="M1207" s="8"/>
      <c r="N1207" s="7"/>
      <c r="O1207" s="9"/>
      <c r="P1207" s="3"/>
      <c r="Q1207" s="5"/>
      <c r="R1207" s="10"/>
      <c r="S1207" s="10"/>
      <c r="T1207" s="10"/>
      <c r="U1207" s="10"/>
      <c r="V1207" s="10"/>
      <c r="W1207" s="10"/>
      <c r="X1207" s="11"/>
      <c r="Y1207" s="12"/>
      <c r="Z1207" s="4"/>
      <c r="AA1207" s="13"/>
      <c r="AB1207" s="4"/>
      <c r="AC1207" s="52"/>
    </row>
    <row r="1208" spans="1:29" ht="15.75" hidden="1" customHeight="1">
      <c r="A1208" s="50"/>
      <c r="B1208" s="3"/>
      <c r="C1208" s="4"/>
      <c r="D1208" s="4" t="str">
        <f>IFERROR(VLOOKUP(B1208,المنتجات!$A:$C,3,0),"")</f>
        <v/>
      </c>
      <c r="E1208" s="5"/>
      <c r="F1208" s="4"/>
      <c r="G1208" s="4"/>
      <c r="H1208" s="5"/>
      <c r="I1208" s="6"/>
      <c r="J1208" s="6"/>
      <c r="K1208" s="7"/>
      <c r="L1208" s="7"/>
      <c r="M1208" s="8"/>
      <c r="N1208" s="7"/>
      <c r="O1208" s="9"/>
      <c r="P1208" s="3"/>
      <c r="Q1208" s="5"/>
      <c r="R1208" s="10"/>
      <c r="S1208" s="10"/>
      <c r="T1208" s="10"/>
      <c r="U1208" s="10"/>
      <c r="V1208" s="10"/>
      <c r="W1208" s="10"/>
      <c r="X1208" s="11"/>
      <c r="Y1208" s="12"/>
      <c r="Z1208" s="4"/>
      <c r="AA1208" s="13"/>
      <c r="AB1208" s="4"/>
      <c r="AC1208" s="52"/>
    </row>
    <row r="1209" spans="1:29" ht="15.75" hidden="1" customHeight="1">
      <c r="A1209" s="50"/>
      <c r="B1209" s="3"/>
      <c r="C1209" s="4"/>
      <c r="D1209" s="4" t="str">
        <f>IFERROR(VLOOKUP(B1209,المنتجات!$A:$C,3,0),"")</f>
        <v/>
      </c>
      <c r="E1209" s="5"/>
      <c r="F1209" s="4"/>
      <c r="G1209" s="4"/>
      <c r="H1209" s="5"/>
      <c r="I1209" s="6"/>
      <c r="J1209" s="6"/>
      <c r="K1209" s="7"/>
      <c r="L1209" s="7"/>
      <c r="M1209" s="8"/>
      <c r="N1209" s="7"/>
      <c r="O1209" s="9"/>
      <c r="P1209" s="3"/>
      <c r="Q1209" s="5"/>
      <c r="R1209" s="10"/>
      <c r="S1209" s="10"/>
      <c r="T1209" s="10"/>
      <c r="U1209" s="10"/>
      <c r="V1209" s="10"/>
      <c r="W1209" s="10"/>
      <c r="X1209" s="11"/>
      <c r="Y1209" s="12"/>
      <c r="Z1209" s="4"/>
      <c r="AA1209" s="13"/>
      <c r="AB1209" s="4"/>
      <c r="AC1209" s="52"/>
    </row>
    <row r="1210" spans="1:29" ht="15.75" hidden="1" customHeight="1">
      <c r="A1210" s="50"/>
      <c r="B1210" s="3"/>
      <c r="C1210" s="4"/>
      <c r="D1210" s="4" t="str">
        <f>IFERROR(VLOOKUP(B1210,المنتجات!$A:$C,3,0),"")</f>
        <v/>
      </c>
      <c r="E1210" s="5"/>
      <c r="F1210" s="4"/>
      <c r="G1210" s="4"/>
      <c r="H1210" s="5"/>
      <c r="I1210" s="6"/>
      <c r="J1210" s="6"/>
      <c r="K1210" s="7"/>
      <c r="L1210" s="7"/>
      <c r="M1210" s="8"/>
      <c r="N1210" s="7"/>
      <c r="O1210" s="9"/>
      <c r="P1210" s="3"/>
      <c r="Q1210" s="5"/>
      <c r="R1210" s="10"/>
      <c r="S1210" s="10"/>
      <c r="T1210" s="10"/>
      <c r="U1210" s="10"/>
      <c r="V1210" s="10"/>
      <c r="W1210" s="10"/>
      <c r="X1210" s="11"/>
      <c r="Y1210" s="12"/>
      <c r="Z1210" s="4"/>
      <c r="AA1210" s="13"/>
      <c r="AB1210" s="4"/>
      <c r="AC1210" s="52"/>
    </row>
    <row r="1211" spans="1:29" ht="15.75" hidden="1" customHeight="1">
      <c r="A1211" s="50"/>
      <c r="B1211" s="3"/>
      <c r="C1211" s="4"/>
      <c r="D1211" s="4" t="str">
        <f>IFERROR(VLOOKUP(B1211,المنتجات!$A:$C,3,0),"")</f>
        <v/>
      </c>
      <c r="E1211" s="5"/>
      <c r="F1211" s="4"/>
      <c r="G1211" s="4"/>
      <c r="H1211" s="5"/>
      <c r="I1211" s="6"/>
      <c r="J1211" s="6"/>
      <c r="K1211" s="7"/>
      <c r="L1211" s="7"/>
      <c r="M1211" s="8"/>
      <c r="N1211" s="7"/>
      <c r="O1211" s="9"/>
      <c r="P1211" s="3"/>
      <c r="Q1211" s="5"/>
      <c r="R1211" s="10"/>
      <c r="S1211" s="10"/>
      <c r="T1211" s="10"/>
      <c r="U1211" s="10"/>
      <c r="V1211" s="10"/>
      <c r="W1211" s="10"/>
      <c r="X1211" s="11"/>
      <c r="Y1211" s="12"/>
      <c r="Z1211" s="4"/>
      <c r="AA1211" s="13"/>
      <c r="AB1211" s="4"/>
      <c r="AC1211" s="52"/>
    </row>
    <row r="1212" spans="1:29" ht="15.75" hidden="1" customHeight="1">
      <c r="A1212" s="50"/>
      <c r="B1212" s="3"/>
      <c r="C1212" s="4"/>
      <c r="D1212" s="4" t="str">
        <f>IFERROR(VLOOKUP(B1212,المنتجات!$A:$C,3,0),"")</f>
        <v/>
      </c>
      <c r="E1212" s="5"/>
      <c r="F1212" s="4"/>
      <c r="G1212" s="4"/>
      <c r="H1212" s="5"/>
      <c r="I1212" s="6"/>
      <c r="J1212" s="6"/>
      <c r="K1212" s="7"/>
      <c r="L1212" s="7"/>
      <c r="M1212" s="8"/>
      <c r="N1212" s="7"/>
      <c r="O1212" s="9"/>
      <c r="P1212" s="3"/>
      <c r="Q1212" s="5"/>
      <c r="R1212" s="10"/>
      <c r="S1212" s="10"/>
      <c r="T1212" s="10"/>
      <c r="U1212" s="10"/>
      <c r="V1212" s="10"/>
      <c r="W1212" s="10"/>
      <c r="X1212" s="11"/>
      <c r="Y1212" s="12"/>
      <c r="Z1212" s="4"/>
      <c r="AA1212" s="13"/>
      <c r="AB1212" s="4"/>
      <c r="AC1212" s="52"/>
    </row>
    <row r="1213" spans="1:29" ht="15.75" hidden="1" customHeight="1">
      <c r="A1213" s="50"/>
      <c r="B1213" s="3"/>
      <c r="C1213" s="4"/>
      <c r="D1213" s="4" t="str">
        <f>IFERROR(VLOOKUP(B1213,المنتجات!$A:$C,3,0),"")</f>
        <v/>
      </c>
      <c r="E1213" s="5"/>
      <c r="F1213" s="4"/>
      <c r="G1213" s="4"/>
      <c r="H1213" s="5"/>
      <c r="I1213" s="6"/>
      <c r="J1213" s="6"/>
      <c r="K1213" s="7"/>
      <c r="L1213" s="7"/>
      <c r="M1213" s="8"/>
      <c r="N1213" s="7"/>
      <c r="O1213" s="9"/>
      <c r="P1213" s="3"/>
      <c r="Q1213" s="5"/>
      <c r="R1213" s="10"/>
      <c r="S1213" s="10"/>
      <c r="T1213" s="10"/>
      <c r="U1213" s="10"/>
      <c r="V1213" s="10"/>
      <c r="W1213" s="10"/>
      <c r="X1213" s="11"/>
      <c r="Y1213" s="12"/>
      <c r="Z1213" s="4"/>
      <c r="AA1213" s="13"/>
      <c r="AB1213" s="4"/>
      <c r="AC1213" s="52"/>
    </row>
    <row r="1214" spans="1:29" ht="15.75" hidden="1" customHeight="1">
      <c r="A1214" s="50"/>
      <c r="B1214" s="3"/>
      <c r="C1214" s="4"/>
      <c r="D1214" s="4" t="str">
        <f>IFERROR(VLOOKUP(B1214,المنتجات!$A:$C,3,0),"")</f>
        <v/>
      </c>
      <c r="E1214" s="5"/>
      <c r="F1214" s="4"/>
      <c r="G1214" s="4"/>
      <c r="H1214" s="5"/>
      <c r="I1214" s="6"/>
      <c r="J1214" s="6"/>
      <c r="K1214" s="7"/>
      <c r="L1214" s="7"/>
      <c r="M1214" s="8"/>
      <c r="N1214" s="7"/>
      <c r="O1214" s="9"/>
      <c r="P1214" s="3"/>
      <c r="Q1214" s="5"/>
      <c r="R1214" s="10"/>
      <c r="S1214" s="10"/>
      <c r="T1214" s="10"/>
      <c r="U1214" s="10"/>
      <c r="V1214" s="10"/>
      <c r="W1214" s="10"/>
      <c r="X1214" s="11"/>
      <c r="Y1214" s="12"/>
      <c r="Z1214" s="4"/>
      <c r="AA1214" s="13"/>
      <c r="AB1214" s="4"/>
      <c r="AC1214" s="52"/>
    </row>
    <row r="1215" spans="1:29" ht="15.75" hidden="1" customHeight="1">
      <c r="A1215" s="50"/>
      <c r="B1215" s="3"/>
      <c r="C1215" s="4"/>
      <c r="D1215" s="4" t="str">
        <f>IFERROR(VLOOKUP(B1215,المنتجات!$A:$C,3,0),"")</f>
        <v/>
      </c>
      <c r="E1215" s="5"/>
      <c r="F1215" s="4"/>
      <c r="G1215" s="4"/>
      <c r="H1215" s="5"/>
      <c r="I1215" s="6"/>
      <c r="J1215" s="6"/>
      <c r="K1215" s="7"/>
      <c r="L1215" s="7"/>
      <c r="M1215" s="8"/>
      <c r="N1215" s="7"/>
      <c r="O1215" s="9"/>
      <c r="P1215" s="3"/>
      <c r="Q1215" s="5"/>
      <c r="R1215" s="10"/>
      <c r="S1215" s="10"/>
      <c r="T1215" s="10"/>
      <c r="U1215" s="10"/>
      <c r="V1215" s="10"/>
      <c r="W1215" s="10"/>
      <c r="X1215" s="11"/>
      <c r="Y1215" s="12"/>
      <c r="Z1215" s="4"/>
      <c r="AA1215" s="13"/>
      <c r="AB1215" s="4"/>
      <c r="AC1215" s="52"/>
    </row>
    <row r="1216" spans="1:29" ht="15.75" hidden="1" customHeight="1">
      <c r="A1216" s="50"/>
      <c r="B1216" s="3"/>
      <c r="C1216" s="4"/>
      <c r="D1216" s="4"/>
      <c r="E1216" s="5"/>
      <c r="F1216" s="4"/>
      <c r="G1216" s="4"/>
      <c r="H1216" s="5"/>
      <c r="I1216" s="6"/>
      <c r="J1216" s="6"/>
      <c r="K1216" s="7"/>
      <c r="L1216" s="7"/>
      <c r="M1216" s="8"/>
      <c r="N1216" s="7"/>
      <c r="O1216" s="9"/>
      <c r="P1216" s="3"/>
      <c r="Q1216" s="5"/>
      <c r="R1216" s="10"/>
      <c r="S1216" s="10"/>
      <c r="T1216" s="10"/>
      <c r="U1216" s="10"/>
      <c r="V1216" s="10"/>
      <c r="W1216" s="10"/>
      <c r="X1216" s="11"/>
      <c r="Y1216" s="12"/>
      <c r="Z1216" s="4"/>
      <c r="AA1216" s="13"/>
      <c r="AB1216" s="4"/>
      <c r="AC1216" s="52"/>
    </row>
    <row r="1217" spans="1:29" ht="15.75" hidden="1" customHeight="1">
      <c r="A1217" s="50"/>
      <c r="B1217" s="3"/>
      <c r="C1217" s="4"/>
      <c r="D1217" s="4"/>
      <c r="E1217" s="5"/>
      <c r="F1217" s="4"/>
      <c r="G1217" s="4"/>
      <c r="H1217" s="5"/>
      <c r="I1217" s="6"/>
      <c r="J1217" s="6"/>
      <c r="K1217" s="7"/>
      <c r="L1217" s="7"/>
      <c r="M1217" s="8"/>
      <c r="N1217" s="7"/>
      <c r="O1217" s="9"/>
      <c r="P1217" s="3"/>
      <c r="Q1217" s="5"/>
      <c r="R1217" s="10"/>
      <c r="S1217" s="10"/>
      <c r="T1217" s="10"/>
      <c r="U1217" s="10"/>
      <c r="V1217" s="10"/>
      <c r="W1217" s="10"/>
      <c r="X1217" s="11"/>
      <c r="Y1217" s="12"/>
      <c r="Z1217" s="4"/>
      <c r="AA1217" s="13"/>
      <c r="AB1217" s="4"/>
      <c r="AC1217" s="52"/>
    </row>
    <row r="1218" spans="1:29" ht="15.75" hidden="1" customHeight="1">
      <c r="A1218" s="50"/>
      <c r="B1218" s="3"/>
      <c r="C1218" s="4"/>
      <c r="D1218" s="4"/>
      <c r="E1218" s="5"/>
      <c r="F1218" s="4"/>
      <c r="G1218" s="4"/>
      <c r="H1218" s="5"/>
      <c r="I1218" s="6"/>
      <c r="J1218" s="6"/>
      <c r="K1218" s="7"/>
      <c r="L1218" s="7"/>
      <c r="M1218" s="8"/>
      <c r="N1218" s="7"/>
      <c r="O1218" s="9"/>
      <c r="P1218" s="3"/>
      <c r="Q1218" s="5"/>
      <c r="R1218" s="10"/>
      <c r="S1218" s="10"/>
      <c r="T1218" s="10"/>
      <c r="U1218" s="10"/>
      <c r="V1218" s="10"/>
      <c r="W1218" s="10"/>
      <c r="X1218" s="11"/>
      <c r="Y1218" s="12"/>
      <c r="Z1218" s="4"/>
      <c r="AA1218" s="13"/>
      <c r="AB1218" s="4"/>
      <c r="AC1218" s="52"/>
    </row>
    <row r="1219" spans="1:29" ht="15.75" hidden="1" customHeight="1">
      <c r="A1219" s="50"/>
      <c r="B1219" s="3"/>
      <c r="C1219" s="4"/>
      <c r="D1219" s="4"/>
      <c r="E1219" s="5"/>
      <c r="F1219" s="4"/>
      <c r="G1219" s="4"/>
      <c r="H1219" s="5"/>
      <c r="I1219" s="6"/>
      <c r="J1219" s="6"/>
      <c r="K1219" s="7"/>
      <c r="L1219" s="7"/>
      <c r="M1219" s="8"/>
      <c r="N1219" s="7"/>
      <c r="O1219" s="9"/>
      <c r="P1219" s="3"/>
      <c r="Q1219" s="5"/>
      <c r="R1219" s="10"/>
      <c r="S1219" s="10"/>
      <c r="T1219" s="10"/>
      <c r="U1219" s="10"/>
      <c r="V1219" s="10"/>
      <c r="W1219" s="10"/>
      <c r="X1219" s="11"/>
      <c r="Y1219" s="12"/>
      <c r="Z1219" s="4"/>
      <c r="AA1219" s="13"/>
      <c r="AB1219" s="4"/>
      <c r="AC1219" s="52"/>
    </row>
    <row r="1220" spans="1:29" ht="15.75" hidden="1" customHeight="1">
      <c r="A1220" s="50"/>
      <c r="B1220" s="3"/>
      <c r="C1220" s="4"/>
      <c r="D1220" s="4"/>
      <c r="E1220" s="5"/>
      <c r="F1220" s="4"/>
      <c r="G1220" s="4"/>
      <c r="H1220" s="5"/>
      <c r="I1220" s="6"/>
      <c r="J1220" s="6"/>
      <c r="K1220" s="7"/>
      <c r="L1220" s="7"/>
      <c r="M1220" s="8"/>
      <c r="N1220" s="7"/>
      <c r="O1220" s="9"/>
      <c r="P1220" s="3"/>
      <c r="Q1220" s="5"/>
      <c r="R1220" s="10"/>
      <c r="S1220" s="10"/>
      <c r="T1220" s="10"/>
      <c r="U1220" s="10"/>
      <c r="V1220" s="10"/>
      <c r="W1220" s="10"/>
      <c r="X1220" s="11"/>
      <c r="Y1220" s="12"/>
      <c r="Z1220" s="4"/>
      <c r="AA1220" s="13"/>
      <c r="AB1220" s="4"/>
      <c r="AC1220" s="52"/>
    </row>
    <row r="1221" spans="1:29" ht="15.75" hidden="1" customHeight="1">
      <c r="A1221" s="50"/>
      <c r="B1221" s="3"/>
      <c r="C1221" s="4"/>
      <c r="D1221" s="4"/>
      <c r="E1221" s="5"/>
      <c r="F1221" s="4"/>
      <c r="G1221" s="4"/>
      <c r="H1221" s="5"/>
      <c r="I1221" s="6"/>
      <c r="J1221" s="6"/>
      <c r="K1221" s="7"/>
      <c r="L1221" s="7"/>
      <c r="M1221" s="8"/>
      <c r="N1221" s="7"/>
      <c r="O1221" s="9"/>
      <c r="P1221" s="3"/>
      <c r="Q1221" s="5"/>
      <c r="R1221" s="10"/>
      <c r="S1221" s="10"/>
      <c r="T1221" s="10"/>
      <c r="U1221" s="10"/>
      <c r="V1221" s="10"/>
      <c r="W1221" s="10"/>
      <c r="X1221" s="11"/>
      <c r="Y1221" s="12"/>
      <c r="Z1221" s="4"/>
      <c r="AA1221" s="13"/>
      <c r="AB1221" s="4"/>
      <c r="AC1221" s="52"/>
    </row>
    <row r="1222" spans="1:29" ht="15.75" hidden="1" customHeight="1">
      <c r="A1222" s="50"/>
      <c r="B1222" s="3"/>
      <c r="C1222" s="4"/>
      <c r="D1222" s="4"/>
      <c r="E1222" s="5"/>
      <c r="F1222" s="4"/>
      <c r="G1222" s="4"/>
      <c r="H1222" s="5"/>
      <c r="I1222" s="6"/>
      <c r="J1222" s="6"/>
      <c r="K1222" s="7"/>
      <c r="L1222" s="7"/>
      <c r="M1222" s="8"/>
      <c r="N1222" s="7"/>
      <c r="O1222" s="9"/>
      <c r="P1222" s="3"/>
      <c r="Q1222" s="5"/>
      <c r="R1222" s="10"/>
      <c r="S1222" s="10"/>
      <c r="T1222" s="10"/>
      <c r="U1222" s="10"/>
      <c r="V1222" s="10"/>
      <c r="W1222" s="10"/>
      <c r="X1222" s="11"/>
      <c r="Y1222" s="12"/>
      <c r="Z1222" s="4"/>
      <c r="AA1222" s="13"/>
      <c r="AB1222" s="4"/>
      <c r="AC1222" s="52"/>
    </row>
    <row r="1223" spans="1:29" ht="15.75" hidden="1" customHeight="1">
      <c r="A1223" s="50"/>
      <c r="B1223" s="3"/>
      <c r="C1223" s="4"/>
      <c r="D1223" s="4"/>
      <c r="E1223" s="5"/>
      <c r="F1223" s="4"/>
      <c r="G1223" s="4"/>
      <c r="H1223" s="5"/>
      <c r="I1223" s="6"/>
      <c r="J1223" s="6"/>
      <c r="K1223" s="7"/>
      <c r="L1223" s="7"/>
      <c r="M1223" s="8"/>
      <c r="N1223" s="7"/>
      <c r="O1223" s="9"/>
      <c r="P1223" s="3"/>
      <c r="Q1223" s="5"/>
      <c r="R1223" s="10"/>
      <c r="S1223" s="10"/>
      <c r="T1223" s="10"/>
      <c r="U1223" s="10"/>
      <c r="V1223" s="10"/>
      <c r="W1223" s="10"/>
      <c r="X1223" s="11"/>
      <c r="Y1223" s="12"/>
      <c r="Z1223" s="4"/>
      <c r="AA1223" s="13"/>
      <c r="AB1223" s="4"/>
      <c r="AC1223" s="52"/>
    </row>
    <row r="1224" spans="1:29" ht="15.75" hidden="1" customHeight="1">
      <c r="A1224" s="50"/>
      <c r="B1224" s="3"/>
      <c r="C1224" s="4"/>
      <c r="D1224" s="4"/>
      <c r="E1224" s="5"/>
      <c r="F1224" s="4"/>
      <c r="G1224" s="4"/>
      <c r="H1224" s="5"/>
      <c r="I1224" s="6"/>
      <c r="J1224" s="6"/>
      <c r="K1224" s="7"/>
      <c r="L1224" s="7"/>
      <c r="M1224" s="8"/>
      <c r="N1224" s="7"/>
      <c r="O1224" s="9"/>
      <c r="P1224" s="3"/>
      <c r="Q1224" s="5"/>
      <c r="R1224" s="10"/>
      <c r="S1224" s="10"/>
      <c r="T1224" s="10"/>
      <c r="U1224" s="10"/>
      <c r="V1224" s="10"/>
      <c r="W1224" s="10"/>
      <c r="X1224" s="11"/>
      <c r="Y1224" s="12"/>
      <c r="Z1224" s="4"/>
      <c r="AA1224" s="13"/>
      <c r="AB1224" s="4"/>
      <c r="AC1224" s="52"/>
    </row>
    <row r="1225" spans="1:29" ht="15.75" hidden="1" customHeight="1">
      <c r="A1225" s="50"/>
      <c r="B1225" s="3"/>
      <c r="C1225" s="4"/>
      <c r="D1225" s="4"/>
      <c r="E1225" s="5"/>
      <c r="F1225" s="4"/>
      <c r="G1225" s="4"/>
      <c r="H1225" s="5"/>
      <c r="I1225" s="6"/>
      <c r="J1225" s="6"/>
      <c r="K1225" s="7"/>
      <c r="L1225" s="7"/>
      <c r="M1225" s="8"/>
      <c r="N1225" s="7"/>
      <c r="O1225" s="9"/>
      <c r="P1225" s="3"/>
      <c r="Q1225" s="5"/>
      <c r="R1225" s="10"/>
      <c r="S1225" s="10"/>
      <c r="T1225" s="10"/>
      <c r="U1225" s="10"/>
      <c r="V1225" s="10"/>
      <c r="W1225" s="10"/>
      <c r="X1225" s="11"/>
      <c r="Y1225" s="12"/>
      <c r="Z1225" s="4"/>
      <c r="AA1225" s="13"/>
      <c r="AB1225" s="4"/>
      <c r="AC1225" s="52"/>
    </row>
    <row r="1226" spans="1:29" ht="15.75" hidden="1" customHeight="1">
      <c r="A1226" s="50"/>
      <c r="B1226" s="3"/>
      <c r="C1226" s="4"/>
      <c r="D1226" s="4"/>
      <c r="E1226" s="5"/>
      <c r="F1226" s="4"/>
      <c r="G1226" s="4"/>
      <c r="H1226" s="5"/>
      <c r="I1226" s="6"/>
      <c r="J1226" s="6"/>
      <c r="K1226" s="7"/>
      <c r="L1226" s="7"/>
      <c r="M1226" s="8"/>
      <c r="N1226" s="7"/>
      <c r="O1226" s="9"/>
      <c r="P1226" s="3"/>
      <c r="Q1226" s="5"/>
      <c r="R1226" s="10"/>
      <c r="S1226" s="10"/>
      <c r="T1226" s="10"/>
      <c r="U1226" s="10"/>
      <c r="V1226" s="10"/>
      <c r="W1226" s="10"/>
      <c r="X1226" s="11"/>
      <c r="Y1226" s="12"/>
      <c r="Z1226" s="4"/>
      <c r="AA1226" s="13"/>
      <c r="AB1226" s="4"/>
      <c r="AC1226" s="52"/>
    </row>
    <row r="1227" spans="1:29" ht="15.75" hidden="1" customHeight="1">
      <c r="A1227" s="50"/>
      <c r="B1227" s="3"/>
      <c r="C1227" s="4"/>
      <c r="D1227" s="4"/>
      <c r="E1227" s="5"/>
      <c r="F1227" s="4"/>
      <c r="G1227" s="4"/>
      <c r="H1227" s="5"/>
      <c r="I1227" s="6"/>
      <c r="J1227" s="6"/>
      <c r="K1227" s="7"/>
      <c r="L1227" s="7"/>
      <c r="M1227" s="8"/>
      <c r="N1227" s="7"/>
      <c r="O1227" s="9"/>
      <c r="P1227" s="3"/>
      <c r="Q1227" s="5"/>
      <c r="R1227" s="10"/>
      <c r="S1227" s="10"/>
      <c r="T1227" s="10"/>
      <c r="U1227" s="10"/>
      <c r="V1227" s="10"/>
      <c r="W1227" s="10"/>
      <c r="X1227" s="11"/>
      <c r="Y1227" s="12"/>
      <c r="Z1227" s="4"/>
      <c r="AA1227" s="13"/>
      <c r="AB1227" s="4"/>
      <c r="AC1227" s="52"/>
    </row>
    <row r="1228" spans="1:29" ht="15.75" hidden="1" customHeight="1">
      <c r="A1228" s="50"/>
      <c r="B1228" s="3"/>
      <c r="C1228" s="4"/>
      <c r="D1228" s="4"/>
      <c r="E1228" s="5"/>
      <c r="F1228" s="4"/>
      <c r="G1228" s="4"/>
      <c r="H1228" s="5"/>
      <c r="I1228" s="6"/>
      <c r="J1228" s="6"/>
      <c r="K1228" s="7"/>
      <c r="L1228" s="7"/>
      <c r="M1228" s="8"/>
      <c r="N1228" s="7"/>
      <c r="O1228" s="9"/>
      <c r="P1228" s="3"/>
      <c r="Q1228" s="5"/>
      <c r="R1228" s="10"/>
      <c r="S1228" s="10"/>
      <c r="T1228" s="10"/>
      <c r="U1228" s="10"/>
      <c r="V1228" s="10"/>
      <c r="W1228" s="10"/>
      <c r="X1228" s="11"/>
      <c r="Y1228" s="12"/>
      <c r="Z1228" s="4"/>
      <c r="AA1228" s="13"/>
      <c r="AB1228" s="4"/>
      <c r="AC1228" s="52"/>
    </row>
    <row r="1229" spans="1:29" ht="15.75" hidden="1" customHeight="1">
      <c r="A1229" s="50"/>
      <c r="B1229" s="3"/>
      <c r="C1229" s="4"/>
      <c r="D1229" s="4"/>
      <c r="E1229" s="5"/>
      <c r="F1229" s="4"/>
      <c r="G1229" s="4"/>
      <c r="H1229" s="5"/>
      <c r="I1229" s="6"/>
      <c r="J1229" s="6"/>
      <c r="K1229" s="7"/>
      <c r="L1229" s="7"/>
      <c r="M1229" s="8"/>
      <c r="N1229" s="7"/>
      <c r="O1229" s="9"/>
      <c r="P1229" s="3"/>
      <c r="Q1229" s="5"/>
      <c r="R1229" s="10"/>
      <c r="S1229" s="10"/>
      <c r="T1229" s="10"/>
      <c r="U1229" s="10"/>
      <c r="V1229" s="10"/>
      <c r="W1229" s="10"/>
      <c r="X1229" s="11"/>
      <c r="Y1229" s="12"/>
      <c r="Z1229" s="4"/>
      <c r="AA1229" s="13"/>
      <c r="AB1229" s="4"/>
      <c r="AC1229" s="52"/>
    </row>
    <row r="1230" spans="1:29" ht="15.75" hidden="1" customHeight="1">
      <c r="A1230" s="50"/>
      <c r="B1230" s="3"/>
      <c r="C1230" s="4"/>
      <c r="D1230" s="4"/>
      <c r="E1230" s="5"/>
      <c r="F1230" s="4"/>
      <c r="G1230" s="4"/>
      <c r="H1230" s="5"/>
      <c r="I1230" s="6"/>
      <c r="J1230" s="6"/>
      <c r="K1230" s="7"/>
      <c r="L1230" s="7"/>
      <c r="M1230" s="8"/>
      <c r="N1230" s="7"/>
      <c r="O1230" s="9"/>
      <c r="P1230" s="3"/>
      <c r="Q1230" s="5"/>
      <c r="R1230" s="10"/>
      <c r="S1230" s="10"/>
      <c r="T1230" s="10"/>
      <c r="U1230" s="10"/>
      <c r="V1230" s="10"/>
      <c r="W1230" s="10"/>
      <c r="X1230" s="11"/>
      <c r="Y1230" s="12"/>
      <c r="Z1230" s="4"/>
      <c r="AA1230" s="13"/>
      <c r="AB1230" s="4"/>
      <c r="AC1230" s="52"/>
    </row>
    <row r="1231" spans="1:29" ht="15.75" hidden="1" customHeight="1">
      <c r="A1231" s="50"/>
      <c r="B1231" s="3"/>
      <c r="C1231" s="4"/>
      <c r="D1231" s="4"/>
      <c r="E1231" s="5"/>
      <c r="F1231" s="4"/>
      <c r="G1231" s="4"/>
      <c r="H1231" s="5"/>
      <c r="I1231" s="6"/>
      <c r="J1231" s="6"/>
      <c r="K1231" s="7"/>
      <c r="L1231" s="7"/>
      <c r="M1231" s="8"/>
      <c r="N1231" s="7"/>
      <c r="O1231" s="9"/>
      <c r="P1231" s="3"/>
      <c r="Q1231" s="5"/>
      <c r="R1231" s="10"/>
      <c r="S1231" s="10"/>
      <c r="T1231" s="10"/>
      <c r="U1231" s="10"/>
      <c r="V1231" s="10"/>
      <c r="W1231" s="10"/>
      <c r="X1231" s="11"/>
      <c r="Y1231" s="12"/>
      <c r="Z1231" s="4"/>
      <c r="AA1231" s="13"/>
      <c r="AB1231" s="4"/>
      <c r="AC1231" s="52"/>
    </row>
    <row r="1232" spans="1:29" ht="15.75" hidden="1" customHeight="1">
      <c r="A1232" s="50"/>
      <c r="B1232" s="3"/>
      <c r="C1232" s="4"/>
      <c r="D1232" s="4"/>
      <c r="E1232" s="5"/>
      <c r="F1232" s="4"/>
      <c r="G1232" s="4"/>
      <c r="H1232" s="5"/>
      <c r="I1232" s="6"/>
      <c r="J1232" s="6"/>
      <c r="K1232" s="7"/>
      <c r="L1232" s="7"/>
      <c r="M1232" s="8"/>
      <c r="N1232" s="7"/>
      <c r="O1232" s="9"/>
      <c r="P1232" s="3"/>
      <c r="Q1232" s="5"/>
      <c r="R1232" s="10"/>
      <c r="S1232" s="10"/>
      <c r="T1232" s="10"/>
      <c r="U1232" s="10"/>
      <c r="V1232" s="10"/>
      <c r="W1232" s="10"/>
      <c r="X1232" s="11"/>
      <c r="Y1232" s="12"/>
      <c r="Z1232" s="4"/>
      <c r="AA1232" s="13"/>
      <c r="AB1232" s="4"/>
      <c r="AC1232" s="52"/>
    </row>
    <row r="1233" spans="1:29" ht="15.75" hidden="1" customHeight="1">
      <c r="A1233" s="50"/>
      <c r="B1233" s="3"/>
      <c r="C1233" s="4"/>
      <c r="D1233" s="4"/>
      <c r="E1233" s="5"/>
      <c r="F1233" s="4"/>
      <c r="G1233" s="4"/>
      <c r="H1233" s="5"/>
      <c r="I1233" s="6"/>
      <c r="J1233" s="6"/>
      <c r="K1233" s="7"/>
      <c r="L1233" s="7"/>
      <c r="M1233" s="8"/>
      <c r="N1233" s="7"/>
      <c r="O1233" s="9"/>
      <c r="P1233" s="3"/>
      <c r="Q1233" s="5"/>
      <c r="R1233" s="10"/>
      <c r="S1233" s="10"/>
      <c r="T1233" s="10"/>
      <c r="U1233" s="10"/>
      <c r="V1233" s="10"/>
      <c r="W1233" s="10"/>
      <c r="X1233" s="11"/>
      <c r="Y1233" s="12"/>
      <c r="Z1233" s="4"/>
      <c r="AA1233" s="13"/>
      <c r="AB1233" s="4"/>
      <c r="AC1233" s="52"/>
    </row>
    <row r="1234" spans="1:29" ht="15.75" hidden="1" customHeight="1">
      <c r="A1234" s="50"/>
      <c r="B1234" s="3"/>
      <c r="C1234" s="4"/>
      <c r="D1234" s="4"/>
      <c r="E1234" s="5"/>
      <c r="F1234" s="4"/>
      <c r="G1234" s="4"/>
      <c r="H1234" s="5"/>
      <c r="I1234" s="6"/>
      <c r="J1234" s="6"/>
      <c r="K1234" s="7"/>
      <c r="L1234" s="7"/>
      <c r="M1234" s="8"/>
      <c r="N1234" s="7"/>
      <c r="O1234" s="9"/>
      <c r="P1234" s="3"/>
      <c r="Q1234" s="5"/>
      <c r="R1234" s="10"/>
      <c r="S1234" s="10"/>
      <c r="T1234" s="10"/>
      <c r="U1234" s="10"/>
      <c r="V1234" s="10"/>
      <c r="W1234" s="10"/>
      <c r="X1234" s="11"/>
      <c r="Y1234" s="12"/>
      <c r="Z1234" s="4"/>
      <c r="AA1234" s="13"/>
      <c r="AB1234" s="4"/>
      <c r="AC1234" s="52"/>
    </row>
    <row r="1235" spans="1:29" ht="15.75" hidden="1" customHeight="1">
      <c r="A1235" s="50"/>
      <c r="B1235" s="3"/>
      <c r="C1235" s="4"/>
      <c r="D1235" s="4"/>
      <c r="E1235" s="5"/>
      <c r="F1235" s="4"/>
      <c r="G1235" s="4"/>
      <c r="H1235" s="5"/>
      <c r="I1235" s="6"/>
      <c r="J1235" s="6"/>
      <c r="K1235" s="7"/>
      <c r="L1235" s="7"/>
      <c r="M1235" s="8"/>
      <c r="N1235" s="7"/>
      <c r="O1235" s="9"/>
      <c r="P1235" s="3"/>
      <c r="Q1235" s="5"/>
      <c r="R1235" s="10"/>
      <c r="S1235" s="10"/>
      <c r="T1235" s="10"/>
      <c r="U1235" s="10"/>
      <c r="V1235" s="10"/>
      <c r="W1235" s="10"/>
      <c r="X1235" s="11"/>
      <c r="Y1235" s="12"/>
      <c r="Z1235" s="4"/>
      <c r="AA1235" s="13"/>
      <c r="AB1235" s="4"/>
      <c r="AC1235" s="52"/>
    </row>
    <row r="1236" spans="1:29" ht="15.75" hidden="1" customHeight="1">
      <c r="A1236" s="50"/>
      <c r="B1236" s="3"/>
      <c r="C1236" s="4"/>
      <c r="D1236" s="4"/>
      <c r="E1236" s="5"/>
      <c r="F1236" s="4"/>
      <c r="G1236" s="4"/>
      <c r="H1236" s="5"/>
      <c r="I1236" s="6"/>
      <c r="J1236" s="6"/>
      <c r="K1236" s="7"/>
      <c r="L1236" s="7"/>
      <c r="M1236" s="8"/>
      <c r="N1236" s="7"/>
      <c r="O1236" s="9"/>
      <c r="P1236" s="3"/>
      <c r="Q1236" s="5"/>
      <c r="R1236" s="10"/>
      <c r="S1236" s="10"/>
      <c r="T1236" s="10"/>
      <c r="U1236" s="10"/>
      <c r="V1236" s="10"/>
      <c r="W1236" s="10"/>
      <c r="X1236" s="11"/>
      <c r="Y1236" s="12"/>
      <c r="Z1236" s="4"/>
      <c r="AA1236" s="13"/>
      <c r="AB1236" s="4"/>
      <c r="AC1236" s="52"/>
    </row>
    <row r="1237" spans="1:29" ht="15.75" hidden="1" customHeight="1">
      <c r="A1237" s="50"/>
      <c r="B1237" s="3"/>
      <c r="C1237" s="4"/>
      <c r="D1237" s="4"/>
      <c r="E1237" s="5"/>
      <c r="F1237" s="4"/>
      <c r="G1237" s="4"/>
      <c r="H1237" s="5"/>
      <c r="I1237" s="6"/>
      <c r="J1237" s="6"/>
      <c r="K1237" s="7"/>
      <c r="L1237" s="7"/>
      <c r="M1237" s="8"/>
      <c r="N1237" s="7"/>
      <c r="O1237" s="9"/>
      <c r="P1237" s="3"/>
      <c r="Q1237" s="5"/>
      <c r="R1237" s="10"/>
      <c r="S1237" s="10"/>
      <c r="T1237" s="10"/>
      <c r="U1237" s="10"/>
      <c r="V1237" s="10"/>
      <c r="W1237" s="10"/>
      <c r="X1237" s="11"/>
      <c r="Y1237" s="12"/>
      <c r="Z1237" s="4"/>
      <c r="AA1237" s="13"/>
      <c r="AB1237" s="4"/>
      <c r="AC1237" s="52"/>
    </row>
    <row r="1238" spans="1:29" ht="15.75" hidden="1" customHeight="1">
      <c r="A1238" s="50"/>
      <c r="B1238" s="3"/>
      <c r="C1238" s="4"/>
      <c r="D1238" s="4"/>
      <c r="E1238" s="5"/>
      <c r="F1238" s="4"/>
      <c r="G1238" s="4"/>
      <c r="H1238" s="5"/>
      <c r="I1238" s="6"/>
      <c r="J1238" s="6"/>
      <c r="K1238" s="7"/>
      <c r="L1238" s="7"/>
      <c r="M1238" s="8"/>
      <c r="N1238" s="7"/>
      <c r="O1238" s="9"/>
      <c r="P1238" s="3"/>
      <c r="Q1238" s="5"/>
      <c r="R1238" s="10"/>
      <c r="S1238" s="10"/>
      <c r="T1238" s="10"/>
      <c r="U1238" s="10"/>
      <c r="V1238" s="10"/>
      <c r="W1238" s="10"/>
      <c r="X1238" s="11"/>
      <c r="Y1238" s="12"/>
      <c r="Z1238" s="4"/>
      <c r="AA1238" s="13"/>
      <c r="AB1238" s="4"/>
      <c r="AC1238" s="52"/>
    </row>
    <row r="1239" spans="1:29" ht="15.75" hidden="1" customHeight="1">
      <c r="A1239" s="50"/>
      <c r="B1239" s="3"/>
      <c r="C1239" s="4"/>
      <c r="D1239" s="4"/>
      <c r="E1239" s="5"/>
      <c r="F1239" s="4"/>
      <c r="G1239" s="4"/>
      <c r="H1239" s="5"/>
      <c r="I1239" s="6"/>
      <c r="J1239" s="6"/>
      <c r="K1239" s="7"/>
      <c r="L1239" s="7"/>
      <c r="M1239" s="8"/>
      <c r="N1239" s="7"/>
      <c r="O1239" s="9"/>
      <c r="P1239" s="3"/>
      <c r="Q1239" s="5"/>
      <c r="R1239" s="10"/>
      <c r="S1239" s="10"/>
      <c r="T1239" s="10"/>
      <c r="U1239" s="10"/>
      <c r="V1239" s="10"/>
      <c r="W1239" s="10"/>
      <c r="X1239" s="11"/>
      <c r="Y1239" s="12"/>
      <c r="Z1239" s="4"/>
      <c r="AA1239" s="13"/>
      <c r="AB1239" s="4"/>
      <c r="AC1239" s="52"/>
    </row>
    <row r="1240" spans="1:29" ht="15.75" hidden="1" customHeight="1">
      <c r="A1240" s="50"/>
      <c r="B1240" s="3"/>
      <c r="C1240" s="4"/>
      <c r="D1240" s="4"/>
      <c r="E1240" s="5"/>
      <c r="F1240" s="4"/>
      <c r="G1240" s="4"/>
      <c r="H1240" s="5"/>
      <c r="I1240" s="6"/>
      <c r="J1240" s="6"/>
      <c r="K1240" s="7"/>
      <c r="L1240" s="7"/>
      <c r="M1240" s="8"/>
      <c r="N1240" s="7"/>
      <c r="O1240" s="9"/>
      <c r="P1240" s="3"/>
      <c r="Q1240" s="5"/>
      <c r="R1240" s="10"/>
      <c r="S1240" s="10"/>
      <c r="T1240" s="10"/>
      <c r="U1240" s="10"/>
      <c r="V1240" s="10"/>
      <c r="W1240" s="10"/>
      <c r="X1240" s="11"/>
      <c r="Y1240" s="12"/>
      <c r="Z1240" s="4"/>
      <c r="AA1240" s="13"/>
      <c r="AB1240" s="4"/>
      <c r="AC1240" s="52"/>
    </row>
    <row r="1241" spans="1:29" ht="15.75" hidden="1" customHeight="1">
      <c r="A1241" s="50"/>
      <c r="B1241" s="3"/>
      <c r="C1241" s="4"/>
      <c r="D1241" s="4"/>
      <c r="E1241" s="5"/>
      <c r="F1241" s="4"/>
      <c r="G1241" s="4"/>
      <c r="H1241" s="5"/>
      <c r="I1241" s="6"/>
      <c r="J1241" s="6"/>
      <c r="K1241" s="7"/>
      <c r="L1241" s="7"/>
      <c r="M1241" s="8"/>
      <c r="N1241" s="7"/>
      <c r="O1241" s="9"/>
      <c r="P1241" s="3"/>
      <c r="Q1241" s="5"/>
      <c r="R1241" s="10"/>
      <c r="S1241" s="10"/>
      <c r="T1241" s="10"/>
      <c r="U1241" s="10"/>
      <c r="V1241" s="10"/>
      <c r="W1241" s="10"/>
      <c r="X1241" s="11"/>
      <c r="Y1241" s="12"/>
      <c r="Z1241" s="4"/>
      <c r="AA1241" s="13"/>
      <c r="AB1241" s="4"/>
      <c r="AC1241" s="52"/>
    </row>
    <row r="1242" spans="1:29" ht="15.75" hidden="1" customHeight="1">
      <c r="A1242" s="50"/>
      <c r="B1242" s="3"/>
      <c r="C1242" s="4"/>
      <c r="D1242" s="4"/>
      <c r="E1242" s="5"/>
      <c r="F1242" s="4"/>
      <c r="G1242" s="4"/>
      <c r="H1242" s="5"/>
      <c r="I1242" s="6"/>
      <c r="J1242" s="6"/>
      <c r="K1242" s="7"/>
      <c r="L1242" s="7"/>
      <c r="M1242" s="8"/>
      <c r="N1242" s="7"/>
      <c r="O1242" s="9"/>
      <c r="P1242" s="3"/>
      <c r="Q1242" s="5"/>
      <c r="R1242" s="10"/>
      <c r="S1242" s="10"/>
      <c r="T1242" s="10"/>
      <c r="U1242" s="10"/>
      <c r="V1242" s="10"/>
      <c r="W1242" s="10"/>
      <c r="X1242" s="11"/>
      <c r="Y1242" s="12"/>
      <c r="Z1242" s="4"/>
      <c r="AA1242" s="13"/>
      <c r="AB1242" s="4"/>
      <c r="AC1242" s="52"/>
    </row>
    <row r="1243" spans="1:29" ht="15.75" hidden="1" customHeight="1">
      <c r="A1243" s="50"/>
      <c r="B1243" s="3"/>
      <c r="C1243" s="4"/>
      <c r="D1243" s="4"/>
      <c r="E1243" s="5"/>
      <c r="F1243" s="4"/>
      <c r="G1243" s="4"/>
      <c r="H1243" s="5"/>
      <c r="I1243" s="6"/>
      <c r="J1243" s="6"/>
      <c r="K1243" s="7"/>
      <c r="L1243" s="7"/>
      <c r="M1243" s="8"/>
      <c r="N1243" s="7"/>
      <c r="O1243" s="9"/>
      <c r="P1243" s="3"/>
      <c r="Q1243" s="5"/>
      <c r="R1243" s="10"/>
      <c r="S1243" s="10"/>
      <c r="T1243" s="10"/>
      <c r="U1243" s="10"/>
      <c r="V1243" s="10"/>
      <c r="W1243" s="10"/>
      <c r="X1243" s="11"/>
      <c r="Y1243" s="12"/>
      <c r="Z1243" s="4"/>
      <c r="AA1243" s="13"/>
      <c r="AB1243" s="4"/>
      <c r="AC1243" s="52"/>
    </row>
    <row r="1244" spans="1:29" ht="15.75" hidden="1" customHeight="1">
      <c r="A1244" s="50"/>
      <c r="B1244" s="3"/>
      <c r="C1244" s="4"/>
      <c r="D1244" s="4"/>
      <c r="E1244" s="5"/>
      <c r="F1244" s="4"/>
      <c r="G1244" s="4"/>
      <c r="H1244" s="5"/>
      <c r="I1244" s="6"/>
      <c r="J1244" s="6"/>
      <c r="K1244" s="7"/>
      <c r="L1244" s="7"/>
      <c r="M1244" s="8"/>
      <c r="N1244" s="7"/>
      <c r="O1244" s="9"/>
      <c r="P1244" s="3"/>
      <c r="Q1244" s="5"/>
      <c r="R1244" s="10"/>
      <c r="S1244" s="10"/>
      <c r="T1244" s="10"/>
      <c r="U1244" s="10"/>
      <c r="V1244" s="10"/>
      <c r="W1244" s="10"/>
      <c r="X1244" s="11"/>
      <c r="Y1244" s="12"/>
      <c r="Z1244" s="4"/>
      <c r="AA1244" s="13"/>
      <c r="AB1244" s="4"/>
      <c r="AC1244" s="52"/>
    </row>
    <row r="1245" spans="1:29" ht="15.75" hidden="1" customHeight="1">
      <c r="A1245" s="50"/>
      <c r="B1245" s="3"/>
      <c r="C1245" s="4"/>
      <c r="D1245" s="4"/>
      <c r="E1245" s="5"/>
      <c r="F1245" s="4"/>
      <c r="G1245" s="4"/>
      <c r="H1245" s="5"/>
      <c r="I1245" s="6"/>
      <c r="J1245" s="6"/>
      <c r="K1245" s="7"/>
      <c r="L1245" s="7"/>
      <c r="M1245" s="8"/>
      <c r="N1245" s="7"/>
      <c r="O1245" s="9"/>
      <c r="P1245" s="3"/>
      <c r="Q1245" s="5"/>
      <c r="R1245" s="10"/>
      <c r="S1245" s="10"/>
      <c r="T1245" s="10"/>
      <c r="U1245" s="10"/>
      <c r="V1245" s="10"/>
      <c r="W1245" s="10"/>
      <c r="X1245" s="11"/>
      <c r="Y1245" s="12"/>
      <c r="Z1245" s="4"/>
      <c r="AA1245" s="13"/>
      <c r="AB1245" s="4"/>
      <c r="AC1245" s="52"/>
    </row>
    <row r="1246" spans="1:29" ht="15.75" hidden="1" customHeight="1">
      <c r="A1246" s="50"/>
      <c r="B1246" s="3"/>
      <c r="C1246" s="4"/>
      <c r="D1246" s="4"/>
      <c r="E1246" s="5"/>
      <c r="F1246" s="4"/>
      <c r="G1246" s="4"/>
      <c r="H1246" s="5"/>
      <c r="I1246" s="6"/>
      <c r="J1246" s="6"/>
      <c r="K1246" s="7"/>
      <c r="L1246" s="7"/>
      <c r="M1246" s="8"/>
      <c r="N1246" s="7"/>
      <c r="O1246" s="9"/>
      <c r="P1246" s="3"/>
      <c r="Q1246" s="5"/>
      <c r="R1246" s="10"/>
      <c r="S1246" s="10"/>
      <c r="T1246" s="10"/>
      <c r="U1246" s="10"/>
      <c r="V1246" s="10"/>
      <c r="W1246" s="10"/>
      <c r="X1246" s="11"/>
      <c r="Y1246" s="12"/>
      <c r="Z1246" s="4"/>
      <c r="AA1246" s="13"/>
      <c r="AB1246" s="4"/>
      <c r="AC1246" s="52"/>
    </row>
    <row r="1247" spans="1:29" ht="15.75" hidden="1" customHeight="1">
      <c r="A1247" s="50"/>
      <c r="B1247" s="3"/>
      <c r="C1247" s="4"/>
      <c r="D1247" s="4"/>
      <c r="E1247" s="5"/>
      <c r="F1247" s="4"/>
      <c r="G1247" s="4"/>
      <c r="H1247" s="5"/>
      <c r="I1247" s="6"/>
      <c r="J1247" s="6"/>
      <c r="K1247" s="7"/>
      <c r="L1247" s="7"/>
      <c r="M1247" s="8"/>
      <c r="N1247" s="7"/>
      <c r="O1247" s="9"/>
      <c r="P1247" s="3"/>
      <c r="Q1247" s="5"/>
      <c r="R1247" s="10"/>
      <c r="S1247" s="10"/>
      <c r="T1247" s="10"/>
      <c r="U1247" s="10"/>
      <c r="V1247" s="10"/>
      <c r="W1247" s="10"/>
      <c r="X1247" s="11"/>
      <c r="Y1247" s="12"/>
      <c r="Z1247" s="4"/>
      <c r="AA1247" s="13"/>
      <c r="AB1247" s="4"/>
      <c r="AC1247" s="52"/>
    </row>
    <row r="1248" spans="1:29" ht="15.75" hidden="1" customHeight="1">
      <c r="A1248" s="50"/>
      <c r="B1248" s="3"/>
      <c r="C1248" s="4"/>
      <c r="D1248" s="4"/>
      <c r="E1248" s="5"/>
      <c r="F1248" s="4"/>
      <c r="G1248" s="4"/>
      <c r="H1248" s="5"/>
      <c r="I1248" s="6"/>
      <c r="J1248" s="6"/>
      <c r="K1248" s="7"/>
      <c r="L1248" s="7"/>
      <c r="M1248" s="8"/>
      <c r="N1248" s="7"/>
      <c r="O1248" s="9"/>
      <c r="P1248" s="3"/>
      <c r="Q1248" s="5"/>
      <c r="R1248" s="10"/>
      <c r="S1248" s="10"/>
      <c r="T1248" s="10"/>
      <c r="U1248" s="10"/>
      <c r="V1248" s="10"/>
      <c r="W1248" s="10"/>
      <c r="X1248" s="11"/>
      <c r="Y1248" s="12"/>
      <c r="Z1248" s="4"/>
      <c r="AA1248" s="13"/>
      <c r="AB1248" s="4"/>
      <c r="AC1248" s="52"/>
    </row>
    <row r="1249" spans="1:29" ht="15.75" hidden="1" customHeight="1">
      <c r="A1249" s="50"/>
      <c r="B1249" s="3"/>
      <c r="C1249" s="4"/>
      <c r="D1249" s="4"/>
      <c r="E1249" s="5"/>
      <c r="F1249" s="4"/>
      <c r="G1249" s="4"/>
      <c r="H1249" s="5"/>
      <c r="I1249" s="6"/>
      <c r="J1249" s="6"/>
      <c r="K1249" s="7"/>
      <c r="L1249" s="7"/>
      <c r="M1249" s="8"/>
      <c r="N1249" s="7"/>
      <c r="O1249" s="9"/>
      <c r="P1249" s="3"/>
      <c r="Q1249" s="5"/>
      <c r="R1249" s="10"/>
      <c r="S1249" s="10"/>
      <c r="T1249" s="10"/>
      <c r="U1249" s="10"/>
      <c r="V1249" s="10"/>
      <c r="W1249" s="10"/>
      <c r="X1249" s="11"/>
      <c r="Y1249" s="12"/>
      <c r="Z1249" s="4"/>
      <c r="AA1249" s="13"/>
      <c r="AB1249" s="4"/>
      <c r="AC1249" s="52"/>
    </row>
    <row r="1250" spans="1:29" ht="15.75" hidden="1" customHeight="1">
      <c r="A1250" s="50"/>
      <c r="B1250" s="3"/>
      <c r="C1250" s="4"/>
      <c r="D1250" s="4"/>
      <c r="E1250" s="5"/>
      <c r="F1250" s="4"/>
      <c r="G1250" s="4"/>
      <c r="H1250" s="5"/>
      <c r="I1250" s="6"/>
      <c r="J1250" s="6"/>
      <c r="K1250" s="7"/>
      <c r="L1250" s="7"/>
      <c r="M1250" s="8"/>
      <c r="N1250" s="7"/>
      <c r="O1250" s="9"/>
      <c r="P1250" s="3"/>
      <c r="Q1250" s="5"/>
      <c r="R1250" s="10"/>
      <c r="S1250" s="10"/>
      <c r="T1250" s="10"/>
      <c r="U1250" s="10"/>
      <c r="V1250" s="10"/>
      <c r="W1250" s="10"/>
      <c r="X1250" s="11"/>
      <c r="Y1250" s="12"/>
      <c r="Z1250" s="4"/>
      <c r="AA1250" s="13"/>
      <c r="AB1250" s="4"/>
      <c r="AC1250" s="52"/>
    </row>
    <row r="1251" spans="1:29" ht="15.75" hidden="1" customHeight="1">
      <c r="A1251" s="50"/>
      <c r="B1251" s="3"/>
      <c r="C1251" s="4"/>
      <c r="D1251" s="4"/>
      <c r="E1251" s="5"/>
      <c r="F1251" s="4"/>
      <c r="G1251" s="4"/>
      <c r="H1251" s="5"/>
      <c r="I1251" s="6"/>
      <c r="J1251" s="6"/>
      <c r="K1251" s="7"/>
      <c r="L1251" s="7"/>
      <c r="M1251" s="8"/>
      <c r="N1251" s="7"/>
      <c r="O1251" s="9"/>
      <c r="P1251" s="3"/>
      <c r="Q1251" s="5"/>
      <c r="R1251" s="10"/>
      <c r="S1251" s="10"/>
      <c r="T1251" s="10"/>
      <c r="U1251" s="10"/>
      <c r="V1251" s="10"/>
      <c r="W1251" s="10"/>
      <c r="X1251" s="11"/>
      <c r="Y1251" s="12"/>
      <c r="Z1251" s="4"/>
      <c r="AA1251" s="13"/>
      <c r="AB1251" s="4"/>
      <c r="AC1251" s="52"/>
    </row>
    <row r="1252" spans="1:29" ht="15.75" hidden="1" customHeight="1">
      <c r="A1252" s="50"/>
      <c r="B1252" s="3"/>
      <c r="C1252" s="4"/>
      <c r="D1252" s="4"/>
      <c r="E1252" s="5"/>
      <c r="F1252" s="4"/>
      <c r="G1252" s="4"/>
      <c r="H1252" s="5"/>
      <c r="I1252" s="6"/>
      <c r="J1252" s="6"/>
      <c r="K1252" s="7"/>
      <c r="L1252" s="7"/>
      <c r="M1252" s="8"/>
      <c r="N1252" s="7"/>
      <c r="O1252" s="9"/>
      <c r="P1252" s="3"/>
      <c r="Q1252" s="5"/>
      <c r="R1252" s="10"/>
      <c r="S1252" s="10"/>
      <c r="T1252" s="10"/>
      <c r="U1252" s="10"/>
      <c r="V1252" s="10"/>
      <c r="W1252" s="10"/>
      <c r="X1252" s="11"/>
      <c r="Y1252" s="12"/>
      <c r="Z1252" s="4"/>
      <c r="AA1252" s="13"/>
      <c r="AB1252" s="4"/>
      <c r="AC1252" s="52"/>
    </row>
    <row r="1253" spans="1:29" ht="15.75" hidden="1" customHeight="1">
      <c r="A1253" s="50"/>
      <c r="B1253" s="3"/>
      <c r="C1253" s="4"/>
      <c r="D1253" s="4"/>
      <c r="E1253" s="5"/>
      <c r="F1253" s="4"/>
      <c r="G1253" s="4"/>
      <c r="H1253" s="5"/>
      <c r="I1253" s="6"/>
      <c r="J1253" s="6"/>
      <c r="K1253" s="7"/>
      <c r="L1253" s="7"/>
      <c r="M1253" s="8"/>
      <c r="N1253" s="7"/>
      <c r="O1253" s="9"/>
      <c r="P1253" s="3"/>
      <c r="Q1253" s="5"/>
      <c r="R1253" s="10"/>
      <c r="S1253" s="10"/>
      <c r="T1253" s="10"/>
      <c r="U1253" s="10"/>
      <c r="V1253" s="10"/>
      <c r="W1253" s="10"/>
      <c r="X1253" s="11"/>
      <c r="Y1253" s="12"/>
      <c r="Z1253" s="4"/>
      <c r="AA1253" s="13"/>
      <c r="AB1253" s="4"/>
      <c r="AC1253" s="52"/>
    </row>
    <row r="1254" spans="1:29" ht="15.75" hidden="1" customHeight="1">
      <c r="A1254" s="50"/>
      <c r="B1254" s="3"/>
      <c r="C1254" s="4"/>
      <c r="D1254" s="4"/>
      <c r="E1254" s="5"/>
      <c r="F1254" s="4"/>
      <c r="G1254" s="4"/>
      <c r="H1254" s="5"/>
      <c r="I1254" s="6"/>
      <c r="J1254" s="6"/>
      <c r="K1254" s="7"/>
      <c r="L1254" s="7"/>
      <c r="M1254" s="8"/>
      <c r="N1254" s="7"/>
      <c r="O1254" s="9"/>
      <c r="P1254" s="3"/>
      <c r="Q1254" s="5"/>
      <c r="R1254" s="10"/>
      <c r="S1254" s="10"/>
      <c r="T1254" s="10"/>
      <c r="U1254" s="10"/>
      <c r="V1254" s="10"/>
      <c r="W1254" s="10"/>
      <c r="X1254" s="11"/>
      <c r="Y1254" s="12"/>
      <c r="Z1254" s="4"/>
      <c r="AA1254" s="13"/>
      <c r="AB1254" s="4"/>
      <c r="AC1254" s="52"/>
    </row>
    <row r="1255" spans="1:29" ht="15.75" hidden="1" customHeight="1">
      <c r="A1255" s="50"/>
      <c r="B1255" s="3"/>
      <c r="C1255" s="4"/>
      <c r="D1255" s="4"/>
      <c r="E1255" s="5"/>
      <c r="F1255" s="4"/>
      <c r="G1255" s="4"/>
      <c r="H1255" s="5"/>
      <c r="I1255" s="6"/>
      <c r="J1255" s="6"/>
      <c r="K1255" s="7"/>
      <c r="L1255" s="7"/>
      <c r="M1255" s="8"/>
      <c r="N1255" s="7"/>
      <c r="O1255" s="9"/>
      <c r="P1255" s="3"/>
      <c r="Q1255" s="5"/>
      <c r="R1255" s="10"/>
      <c r="S1255" s="10"/>
      <c r="T1255" s="10"/>
      <c r="U1255" s="10"/>
      <c r="V1255" s="10"/>
      <c r="W1255" s="10"/>
      <c r="X1255" s="11"/>
      <c r="Y1255" s="12"/>
      <c r="Z1255" s="4"/>
      <c r="AA1255" s="13"/>
      <c r="AB1255" s="4"/>
      <c r="AC1255" s="52"/>
    </row>
    <row r="1256" spans="1:29" ht="15.75" hidden="1" customHeight="1">
      <c r="A1256" s="50"/>
      <c r="B1256" s="3"/>
      <c r="C1256" s="4"/>
      <c r="D1256" s="4"/>
      <c r="E1256" s="5"/>
      <c r="F1256" s="4"/>
      <c r="G1256" s="4"/>
      <c r="H1256" s="5"/>
      <c r="I1256" s="6"/>
      <c r="J1256" s="6"/>
      <c r="K1256" s="7"/>
      <c r="L1256" s="7"/>
      <c r="M1256" s="8"/>
      <c r="N1256" s="7"/>
      <c r="O1256" s="9"/>
      <c r="P1256" s="3"/>
      <c r="Q1256" s="5"/>
      <c r="R1256" s="10"/>
      <c r="S1256" s="10"/>
      <c r="T1256" s="10"/>
      <c r="U1256" s="10"/>
      <c r="V1256" s="10"/>
      <c r="W1256" s="10"/>
      <c r="X1256" s="11"/>
      <c r="Y1256" s="12"/>
      <c r="Z1256" s="4"/>
      <c r="AA1256" s="13"/>
      <c r="AB1256" s="4"/>
      <c r="AC1256" s="52"/>
    </row>
    <row r="1257" spans="1:29" ht="15.75" hidden="1" customHeight="1">
      <c r="A1257" s="50"/>
      <c r="B1257" s="3"/>
      <c r="C1257" s="4"/>
      <c r="D1257" s="4"/>
      <c r="E1257" s="5"/>
      <c r="F1257" s="4"/>
      <c r="G1257" s="4"/>
      <c r="H1257" s="5"/>
      <c r="I1257" s="6"/>
      <c r="J1257" s="6"/>
      <c r="K1257" s="7"/>
      <c r="L1257" s="7"/>
      <c r="M1257" s="8"/>
      <c r="N1257" s="7"/>
      <c r="O1257" s="9"/>
      <c r="P1257" s="3"/>
      <c r="Q1257" s="5"/>
      <c r="R1257" s="10"/>
      <c r="S1257" s="10"/>
      <c r="T1257" s="10"/>
      <c r="U1257" s="10"/>
      <c r="V1257" s="10"/>
      <c r="W1257" s="10"/>
      <c r="X1257" s="11"/>
      <c r="Y1257" s="12"/>
      <c r="Z1257" s="4"/>
      <c r="AA1257" s="13"/>
      <c r="AB1257" s="4"/>
      <c r="AC1257" s="52"/>
    </row>
    <row r="1258" spans="1:29" ht="15.75" hidden="1" customHeight="1">
      <c r="A1258" s="50"/>
      <c r="B1258" s="3"/>
      <c r="C1258" s="4"/>
      <c r="D1258" s="4"/>
      <c r="E1258" s="5"/>
      <c r="F1258" s="4"/>
      <c r="G1258" s="4"/>
      <c r="H1258" s="5"/>
      <c r="I1258" s="6"/>
      <c r="J1258" s="6"/>
      <c r="K1258" s="7"/>
      <c r="L1258" s="7"/>
      <c r="M1258" s="8"/>
      <c r="N1258" s="7"/>
      <c r="O1258" s="9"/>
      <c r="P1258" s="3"/>
      <c r="Q1258" s="5"/>
      <c r="R1258" s="10"/>
      <c r="S1258" s="10"/>
      <c r="T1258" s="10"/>
      <c r="U1258" s="10"/>
      <c r="V1258" s="10"/>
      <c r="W1258" s="10"/>
      <c r="X1258" s="11"/>
      <c r="Y1258" s="12"/>
      <c r="Z1258" s="4"/>
      <c r="AA1258" s="13"/>
      <c r="AB1258" s="4"/>
      <c r="AC1258" s="52"/>
    </row>
    <row r="1259" spans="1:29" ht="15.75" hidden="1" customHeight="1">
      <c r="A1259" s="50"/>
      <c r="B1259" s="3"/>
      <c r="C1259" s="4"/>
      <c r="D1259" s="4"/>
      <c r="E1259" s="5"/>
      <c r="F1259" s="4"/>
      <c r="G1259" s="4"/>
      <c r="H1259" s="5"/>
      <c r="I1259" s="6"/>
      <c r="J1259" s="6"/>
      <c r="K1259" s="7"/>
      <c r="L1259" s="7"/>
      <c r="M1259" s="8"/>
      <c r="N1259" s="7"/>
      <c r="O1259" s="9"/>
      <c r="P1259" s="3"/>
      <c r="Q1259" s="5"/>
      <c r="R1259" s="10"/>
      <c r="S1259" s="10"/>
      <c r="T1259" s="10"/>
      <c r="U1259" s="10"/>
      <c r="V1259" s="10"/>
      <c r="W1259" s="10"/>
      <c r="X1259" s="11"/>
      <c r="Y1259" s="12"/>
      <c r="Z1259" s="4"/>
      <c r="AA1259" s="13"/>
      <c r="AB1259" s="4"/>
      <c r="AC1259" s="52"/>
    </row>
    <row r="1260" spans="1:29" ht="15.75" hidden="1" customHeight="1">
      <c r="A1260" s="50"/>
      <c r="B1260" s="3"/>
      <c r="C1260" s="4"/>
      <c r="D1260" s="4"/>
      <c r="E1260" s="5"/>
      <c r="F1260" s="4"/>
      <c r="G1260" s="4"/>
      <c r="H1260" s="5"/>
      <c r="I1260" s="6"/>
      <c r="J1260" s="6"/>
      <c r="K1260" s="7"/>
      <c r="L1260" s="7"/>
      <c r="M1260" s="8"/>
      <c r="N1260" s="7"/>
      <c r="O1260" s="9"/>
      <c r="P1260" s="3"/>
      <c r="Q1260" s="5"/>
      <c r="R1260" s="10"/>
      <c r="S1260" s="10"/>
      <c r="T1260" s="10"/>
      <c r="U1260" s="10"/>
      <c r="V1260" s="10"/>
      <c r="W1260" s="10"/>
      <c r="X1260" s="11"/>
      <c r="Y1260" s="12"/>
      <c r="Z1260" s="4"/>
      <c r="AA1260" s="13"/>
      <c r="AB1260" s="4"/>
      <c r="AC1260" s="52"/>
    </row>
    <row r="1261" spans="1:29" ht="15.75" hidden="1" customHeight="1">
      <c r="A1261" s="50"/>
      <c r="B1261" s="3"/>
      <c r="C1261" s="4"/>
      <c r="D1261" s="4"/>
      <c r="E1261" s="5"/>
      <c r="F1261" s="4"/>
      <c r="G1261" s="4"/>
      <c r="H1261" s="5"/>
      <c r="I1261" s="6"/>
      <c r="J1261" s="6"/>
      <c r="K1261" s="7"/>
      <c r="L1261" s="7"/>
      <c r="M1261" s="8"/>
      <c r="N1261" s="7"/>
      <c r="O1261" s="9"/>
      <c r="P1261" s="3"/>
      <c r="Q1261" s="5"/>
      <c r="R1261" s="10"/>
      <c r="S1261" s="10"/>
      <c r="T1261" s="10"/>
      <c r="U1261" s="10"/>
      <c r="V1261" s="10"/>
      <c r="W1261" s="10"/>
      <c r="X1261" s="11"/>
      <c r="Y1261" s="12"/>
      <c r="Z1261" s="4"/>
      <c r="AA1261" s="13"/>
      <c r="AB1261" s="4"/>
      <c r="AC1261" s="52"/>
    </row>
    <row r="1262" spans="1:29" ht="15.75" hidden="1" customHeight="1">
      <c r="A1262" s="50"/>
      <c r="B1262" s="3"/>
      <c r="C1262" s="4"/>
      <c r="D1262" s="4"/>
      <c r="E1262" s="5"/>
      <c r="F1262" s="4"/>
      <c r="G1262" s="4"/>
      <c r="H1262" s="5"/>
      <c r="I1262" s="6"/>
      <c r="J1262" s="6"/>
      <c r="K1262" s="7"/>
      <c r="L1262" s="7"/>
      <c r="M1262" s="8"/>
      <c r="N1262" s="7"/>
      <c r="O1262" s="9"/>
      <c r="P1262" s="3"/>
      <c r="Q1262" s="5"/>
      <c r="R1262" s="10"/>
      <c r="S1262" s="10"/>
      <c r="T1262" s="10"/>
      <c r="U1262" s="10"/>
      <c r="V1262" s="10"/>
      <c r="W1262" s="10"/>
      <c r="X1262" s="11"/>
      <c r="Y1262" s="12"/>
      <c r="Z1262" s="4"/>
      <c r="AA1262" s="13"/>
      <c r="AB1262" s="4"/>
      <c r="AC1262" s="52"/>
    </row>
    <row r="1263" spans="1:29" ht="15.75" hidden="1" customHeight="1">
      <c r="A1263" s="50"/>
      <c r="B1263" s="3"/>
      <c r="C1263" s="4"/>
      <c r="D1263" s="4"/>
      <c r="E1263" s="5"/>
      <c r="F1263" s="4"/>
      <c r="G1263" s="4"/>
      <c r="H1263" s="5"/>
      <c r="I1263" s="6"/>
      <c r="J1263" s="6"/>
      <c r="K1263" s="7"/>
      <c r="L1263" s="7"/>
      <c r="M1263" s="8"/>
      <c r="N1263" s="7"/>
      <c r="O1263" s="9"/>
      <c r="P1263" s="3"/>
      <c r="Q1263" s="5"/>
      <c r="R1263" s="10"/>
      <c r="S1263" s="10"/>
      <c r="T1263" s="10"/>
      <c r="U1263" s="10"/>
      <c r="V1263" s="10"/>
      <c r="W1263" s="10"/>
      <c r="X1263" s="11"/>
      <c r="Y1263" s="12"/>
      <c r="Z1263" s="4"/>
      <c r="AA1263" s="13"/>
      <c r="AB1263" s="4"/>
      <c r="AC1263" s="52"/>
    </row>
    <row r="1264" spans="1:29" ht="15.75" hidden="1" customHeight="1">
      <c r="A1264" s="50"/>
      <c r="B1264" s="3"/>
      <c r="C1264" s="4"/>
      <c r="D1264" s="4"/>
      <c r="E1264" s="5"/>
      <c r="F1264" s="4"/>
      <c r="G1264" s="4"/>
      <c r="H1264" s="5"/>
      <c r="I1264" s="6"/>
      <c r="J1264" s="6"/>
      <c r="K1264" s="7"/>
      <c r="L1264" s="7"/>
      <c r="M1264" s="8"/>
      <c r="N1264" s="7"/>
      <c r="O1264" s="9"/>
      <c r="P1264" s="3"/>
      <c r="Q1264" s="5"/>
      <c r="R1264" s="10"/>
      <c r="S1264" s="10"/>
      <c r="T1264" s="10"/>
      <c r="U1264" s="10"/>
      <c r="V1264" s="10"/>
      <c r="W1264" s="10"/>
      <c r="X1264" s="11"/>
      <c r="Y1264" s="12"/>
      <c r="Z1264" s="4"/>
      <c r="AA1264" s="13"/>
      <c r="AB1264" s="4"/>
      <c r="AC1264" s="52"/>
    </row>
    <row r="1265" spans="1:29" ht="15.75" hidden="1" customHeight="1">
      <c r="A1265" s="50"/>
      <c r="B1265" s="3"/>
      <c r="C1265" s="4"/>
      <c r="D1265" s="4"/>
      <c r="E1265" s="5"/>
      <c r="F1265" s="4"/>
      <c r="G1265" s="4"/>
      <c r="H1265" s="5"/>
      <c r="I1265" s="6"/>
      <c r="J1265" s="6"/>
      <c r="K1265" s="7"/>
      <c r="L1265" s="7"/>
      <c r="M1265" s="8"/>
      <c r="N1265" s="7"/>
      <c r="O1265" s="9"/>
      <c r="P1265" s="3"/>
      <c r="Q1265" s="5"/>
      <c r="R1265" s="10"/>
      <c r="S1265" s="10"/>
      <c r="T1265" s="10"/>
      <c r="U1265" s="10"/>
      <c r="V1265" s="10"/>
      <c r="W1265" s="10"/>
      <c r="X1265" s="11"/>
      <c r="Y1265" s="12"/>
      <c r="Z1265" s="4"/>
      <c r="AA1265" s="13"/>
      <c r="AB1265" s="4"/>
      <c r="AC1265" s="52"/>
    </row>
    <row r="1266" spans="1:29" ht="15.75" hidden="1" customHeight="1">
      <c r="A1266" s="50"/>
      <c r="B1266" s="3"/>
      <c r="C1266" s="4"/>
      <c r="D1266" s="4"/>
      <c r="E1266" s="5"/>
      <c r="F1266" s="4"/>
      <c r="G1266" s="4"/>
      <c r="H1266" s="5"/>
      <c r="I1266" s="6"/>
      <c r="J1266" s="6"/>
      <c r="K1266" s="7"/>
      <c r="L1266" s="7"/>
      <c r="M1266" s="8"/>
      <c r="N1266" s="7"/>
      <c r="O1266" s="9"/>
      <c r="P1266" s="3"/>
      <c r="Q1266" s="5"/>
      <c r="R1266" s="10"/>
      <c r="S1266" s="10"/>
      <c r="T1266" s="10"/>
      <c r="U1266" s="10"/>
      <c r="V1266" s="10"/>
      <c r="W1266" s="10"/>
      <c r="X1266" s="11"/>
      <c r="Y1266" s="12"/>
      <c r="Z1266" s="4"/>
      <c r="AA1266" s="13"/>
      <c r="AB1266" s="4"/>
      <c r="AC1266" s="52"/>
    </row>
    <row r="1267" spans="1:29" ht="15.75" hidden="1" customHeight="1">
      <c r="A1267" s="50"/>
      <c r="B1267" s="3"/>
      <c r="C1267" s="4"/>
      <c r="D1267" s="4"/>
      <c r="E1267" s="5"/>
      <c r="F1267" s="4"/>
      <c r="G1267" s="4"/>
      <c r="H1267" s="5"/>
      <c r="I1267" s="6"/>
      <c r="J1267" s="6"/>
      <c r="K1267" s="7"/>
      <c r="L1267" s="7"/>
      <c r="M1267" s="8"/>
      <c r="N1267" s="7"/>
      <c r="O1267" s="9"/>
      <c r="P1267" s="3"/>
      <c r="Q1267" s="5"/>
      <c r="R1267" s="10"/>
      <c r="S1267" s="10"/>
      <c r="T1267" s="10"/>
      <c r="U1267" s="10"/>
      <c r="V1267" s="10"/>
      <c r="W1267" s="10"/>
      <c r="X1267" s="11"/>
      <c r="Y1267" s="12"/>
      <c r="Z1267" s="4"/>
      <c r="AA1267" s="13"/>
      <c r="AB1267" s="4"/>
      <c r="AC1267" s="52"/>
    </row>
    <row r="1268" spans="1:29" ht="15.75" hidden="1" customHeight="1">
      <c r="A1268" s="50"/>
      <c r="B1268" s="3"/>
      <c r="C1268" s="4"/>
      <c r="D1268" s="4"/>
      <c r="E1268" s="5"/>
      <c r="F1268" s="4"/>
      <c r="G1268" s="4"/>
      <c r="H1268" s="5"/>
      <c r="I1268" s="6"/>
      <c r="J1268" s="6"/>
      <c r="K1268" s="7"/>
      <c r="L1268" s="7"/>
      <c r="M1268" s="8"/>
      <c r="N1268" s="7"/>
      <c r="O1268" s="9"/>
      <c r="P1268" s="3"/>
      <c r="Q1268" s="5"/>
      <c r="R1268" s="10"/>
      <c r="S1268" s="10"/>
      <c r="T1268" s="10"/>
      <c r="U1268" s="10"/>
      <c r="V1268" s="10"/>
      <c r="W1268" s="10"/>
      <c r="X1268" s="11"/>
      <c r="Y1268" s="12"/>
      <c r="Z1268" s="4"/>
      <c r="AA1268" s="13"/>
      <c r="AB1268" s="4"/>
      <c r="AC1268" s="52"/>
    </row>
    <row r="1269" spans="1:29" ht="15.75" hidden="1" customHeight="1">
      <c r="A1269" s="50"/>
      <c r="B1269" s="3"/>
      <c r="C1269" s="4"/>
      <c r="D1269" s="4"/>
      <c r="E1269" s="5"/>
      <c r="F1269" s="4"/>
      <c r="G1269" s="4"/>
      <c r="H1269" s="5"/>
      <c r="I1269" s="6"/>
      <c r="J1269" s="6"/>
      <c r="K1269" s="7"/>
      <c r="L1269" s="7"/>
      <c r="M1269" s="8"/>
      <c r="N1269" s="7"/>
      <c r="O1269" s="9"/>
      <c r="P1269" s="3"/>
      <c r="Q1269" s="5"/>
      <c r="R1269" s="10"/>
      <c r="S1269" s="10"/>
      <c r="T1269" s="10"/>
      <c r="U1269" s="10"/>
      <c r="V1269" s="10"/>
      <c r="W1269" s="10"/>
      <c r="X1269" s="11"/>
      <c r="Y1269" s="12"/>
      <c r="Z1269" s="4"/>
      <c r="AA1269" s="13"/>
      <c r="AB1269" s="4"/>
      <c r="AC1269" s="52"/>
    </row>
    <row r="1270" spans="1:29" ht="15.75" hidden="1" customHeight="1">
      <c r="A1270" s="50"/>
      <c r="B1270" s="3"/>
      <c r="C1270" s="4"/>
      <c r="D1270" s="4"/>
      <c r="E1270" s="5"/>
      <c r="F1270" s="4"/>
      <c r="G1270" s="4"/>
      <c r="H1270" s="5"/>
      <c r="I1270" s="6"/>
      <c r="J1270" s="6"/>
      <c r="K1270" s="7"/>
      <c r="L1270" s="7"/>
      <c r="M1270" s="8"/>
      <c r="N1270" s="7"/>
      <c r="O1270" s="9"/>
      <c r="P1270" s="3"/>
      <c r="Q1270" s="5"/>
      <c r="R1270" s="10"/>
      <c r="S1270" s="10"/>
      <c r="T1270" s="10"/>
      <c r="U1270" s="10"/>
      <c r="V1270" s="10"/>
      <c r="W1270" s="10"/>
      <c r="X1270" s="11"/>
      <c r="Y1270" s="12"/>
      <c r="Z1270" s="4"/>
      <c r="AA1270" s="13"/>
      <c r="AB1270" s="4"/>
      <c r="AC1270" s="52"/>
    </row>
    <row r="1271" spans="1:29" ht="15.75" hidden="1" customHeight="1">
      <c r="A1271" s="50"/>
      <c r="B1271" s="3"/>
      <c r="C1271" s="4"/>
      <c r="D1271" s="4"/>
      <c r="E1271" s="5"/>
      <c r="F1271" s="4"/>
      <c r="G1271" s="4"/>
      <c r="H1271" s="5"/>
      <c r="I1271" s="6"/>
      <c r="J1271" s="6"/>
      <c r="K1271" s="7"/>
      <c r="L1271" s="7"/>
      <c r="M1271" s="8"/>
      <c r="N1271" s="7"/>
      <c r="O1271" s="9"/>
      <c r="P1271" s="3"/>
      <c r="Q1271" s="5"/>
      <c r="R1271" s="10"/>
      <c r="S1271" s="10"/>
      <c r="T1271" s="10"/>
      <c r="U1271" s="10"/>
      <c r="V1271" s="10"/>
      <c r="W1271" s="10"/>
      <c r="X1271" s="11"/>
      <c r="Y1271" s="12"/>
      <c r="Z1271" s="4"/>
      <c r="AA1271" s="13"/>
      <c r="AB1271" s="4"/>
      <c r="AC1271" s="52"/>
    </row>
    <row r="1272" spans="1:29" ht="15.75" hidden="1" customHeight="1">
      <c r="A1272" s="50"/>
      <c r="B1272" s="3"/>
      <c r="C1272" s="4"/>
      <c r="D1272" s="4"/>
      <c r="E1272" s="5"/>
      <c r="F1272" s="4"/>
      <c r="G1272" s="4"/>
      <c r="H1272" s="5"/>
      <c r="I1272" s="6"/>
      <c r="J1272" s="6"/>
      <c r="K1272" s="7"/>
      <c r="L1272" s="7"/>
      <c r="M1272" s="8"/>
      <c r="N1272" s="7"/>
      <c r="O1272" s="9"/>
      <c r="P1272" s="3"/>
      <c r="Q1272" s="5"/>
      <c r="R1272" s="10"/>
      <c r="S1272" s="10"/>
      <c r="T1272" s="10"/>
      <c r="U1272" s="10"/>
      <c r="V1272" s="10"/>
      <c r="W1272" s="10"/>
      <c r="X1272" s="11"/>
      <c r="Y1272" s="12"/>
      <c r="Z1272" s="4"/>
      <c r="AA1272" s="13"/>
      <c r="AB1272" s="4"/>
      <c r="AC1272" s="52"/>
    </row>
    <row r="1273" spans="1:29" ht="15.75" hidden="1" customHeight="1">
      <c r="A1273" s="50"/>
      <c r="B1273" s="3"/>
      <c r="C1273" s="4"/>
      <c r="D1273" s="4"/>
      <c r="E1273" s="5"/>
      <c r="F1273" s="4"/>
      <c r="G1273" s="4"/>
      <c r="H1273" s="5"/>
      <c r="I1273" s="6"/>
      <c r="J1273" s="6"/>
      <c r="K1273" s="7"/>
      <c r="L1273" s="7"/>
      <c r="M1273" s="8"/>
      <c r="N1273" s="7"/>
      <c r="O1273" s="9"/>
      <c r="P1273" s="3"/>
      <c r="Q1273" s="5"/>
      <c r="R1273" s="10"/>
      <c r="S1273" s="10"/>
      <c r="T1273" s="10"/>
      <c r="U1273" s="10"/>
      <c r="V1273" s="10"/>
      <c r="W1273" s="10"/>
      <c r="X1273" s="11"/>
      <c r="Y1273" s="12"/>
      <c r="Z1273" s="4"/>
      <c r="AA1273" s="13"/>
      <c r="AB1273" s="4"/>
      <c r="AC1273" s="52"/>
    </row>
    <row r="1274" spans="1:29" ht="15.75" hidden="1" customHeight="1">
      <c r="A1274" s="50"/>
      <c r="B1274" s="3"/>
      <c r="C1274" s="4"/>
      <c r="D1274" s="4"/>
      <c r="E1274" s="5"/>
      <c r="F1274" s="4"/>
      <c r="G1274" s="4"/>
      <c r="H1274" s="5"/>
      <c r="I1274" s="6"/>
      <c r="J1274" s="6"/>
      <c r="K1274" s="7"/>
      <c r="L1274" s="7"/>
      <c r="M1274" s="8"/>
      <c r="N1274" s="7"/>
      <c r="O1274" s="9"/>
      <c r="P1274" s="3"/>
      <c r="Q1274" s="5"/>
      <c r="R1274" s="10"/>
      <c r="S1274" s="10"/>
      <c r="T1274" s="10"/>
      <c r="U1274" s="10"/>
      <c r="V1274" s="10"/>
      <c r="W1274" s="10"/>
      <c r="X1274" s="11"/>
      <c r="Y1274" s="12"/>
      <c r="Z1274" s="4"/>
      <c r="AA1274" s="13"/>
      <c r="AB1274" s="4"/>
      <c r="AC1274" s="52"/>
    </row>
    <row r="1275" spans="1:29" ht="15.75" hidden="1" customHeight="1">
      <c r="A1275" s="50"/>
      <c r="B1275" s="3"/>
      <c r="C1275" s="4"/>
      <c r="D1275" s="4"/>
      <c r="E1275" s="5"/>
      <c r="F1275" s="4"/>
      <c r="G1275" s="4"/>
      <c r="H1275" s="5"/>
      <c r="I1275" s="6"/>
      <c r="J1275" s="6"/>
      <c r="K1275" s="7"/>
      <c r="L1275" s="7"/>
      <c r="M1275" s="8"/>
      <c r="N1275" s="7"/>
      <c r="O1275" s="9"/>
      <c r="P1275" s="3"/>
      <c r="Q1275" s="5"/>
      <c r="R1275" s="10"/>
      <c r="S1275" s="10"/>
      <c r="T1275" s="10"/>
      <c r="U1275" s="10"/>
      <c r="V1275" s="10"/>
      <c r="W1275" s="10"/>
      <c r="X1275" s="11"/>
      <c r="Y1275" s="12"/>
      <c r="Z1275" s="4"/>
      <c r="AA1275" s="13"/>
      <c r="AB1275" s="4"/>
      <c r="AC1275" s="52"/>
    </row>
    <row r="1276" spans="1:29" ht="15.75" hidden="1" customHeight="1">
      <c r="A1276" s="50"/>
      <c r="B1276" s="3"/>
      <c r="C1276" s="4"/>
      <c r="D1276" s="4"/>
      <c r="E1276" s="5"/>
      <c r="F1276" s="4"/>
      <c r="G1276" s="4"/>
      <c r="H1276" s="5"/>
      <c r="I1276" s="6"/>
      <c r="J1276" s="6"/>
      <c r="K1276" s="7"/>
      <c r="L1276" s="7"/>
      <c r="M1276" s="8"/>
      <c r="N1276" s="7"/>
      <c r="O1276" s="9"/>
      <c r="P1276" s="3"/>
      <c r="Q1276" s="5"/>
      <c r="R1276" s="10"/>
      <c r="S1276" s="10"/>
      <c r="T1276" s="10"/>
      <c r="U1276" s="10"/>
      <c r="V1276" s="10"/>
      <c r="W1276" s="10"/>
      <c r="X1276" s="11"/>
      <c r="Y1276" s="12"/>
      <c r="Z1276" s="4"/>
      <c r="AA1276" s="13"/>
      <c r="AB1276" s="4"/>
      <c r="AC1276" s="52"/>
    </row>
    <row r="1277" spans="1:29" ht="15.75" hidden="1" customHeight="1">
      <c r="A1277" s="50"/>
      <c r="B1277" s="3"/>
      <c r="C1277" s="4"/>
      <c r="D1277" s="4"/>
      <c r="E1277" s="5"/>
      <c r="F1277" s="4"/>
      <c r="G1277" s="4"/>
      <c r="H1277" s="5"/>
      <c r="I1277" s="6"/>
      <c r="J1277" s="6"/>
      <c r="K1277" s="7"/>
      <c r="L1277" s="7"/>
      <c r="M1277" s="8"/>
      <c r="N1277" s="7"/>
      <c r="O1277" s="9"/>
      <c r="P1277" s="3"/>
      <c r="Q1277" s="5"/>
      <c r="R1277" s="10"/>
      <c r="S1277" s="10"/>
      <c r="T1277" s="10"/>
      <c r="U1277" s="10"/>
      <c r="V1277" s="10"/>
      <c r="W1277" s="10"/>
      <c r="X1277" s="11"/>
      <c r="Y1277" s="12"/>
      <c r="Z1277" s="4"/>
      <c r="AA1277" s="13"/>
      <c r="AB1277" s="4"/>
      <c r="AC1277" s="52"/>
    </row>
    <row r="1278" spans="1:29" ht="15.75" hidden="1" customHeight="1">
      <c r="A1278" s="50"/>
      <c r="B1278" s="3"/>
      <c r="C1278" s="4"/>
      <c r="D1278" s="4"/>
      <c r="E1278" s="5"/>
      <c r="F1278" s="4"/>
      <c r="G1278" s="4"/>
      <c r="H1278" s="5"/>
      <c r="I1278" s="6"/>
      <c r="J1278" s="6"/>
      <c r="K1278" s="7"/>
      <c r="L1278" s="7"/>
      <c r="M1278" s="8"/>
      <c r="N1278" s="7"/>
      <c r="O1278" s="9"/>
      <c r="P1278" s="3"/>
      <c r="Q1278" s="5"/>
      <c r="R1278" s="10"/>
      <c r="S1278" s="10"/>
      <c r="T1278" s="10"/>
      <c r="U1278" s="10"/>
      <c r="V1278" s="10"/>
      <c r="W1278" s="10"/>
      <c r="X1278" s="11"/>
      <c r="Y1278" s="12"/>
      <c r="Z1278" s="4"/>
      <c r="AA1278" s="13"/>
      <c r="AB1278" s="4"/>
      <c r="AC1278" s="52"/>
    </row>
    <row r="1279" spans="1:29" ht="15.75" hidden="1" customHeight="1">
      <c r="A1279" s="50"/>
      <c r="B1279" s="3"/>
      <c r="C1279" s="4"/>
      <c r="D1279" s="4"/>
      <c r="E1279" s="5"/>
      <c r="F1279" s="4"/>
      <c r="G1279" s="4"/>
      <c r="H1279" s="5"/>
      <c r="I1279" s="6"/>
      <c r="J1279" s="6"/>
      <c r="K1279" s="7"/>
      <c r="L1279" s="7"/>
      <c r="M1279" s="8"/>
      <c r="N1279" s="7"/>
      <c r="O1279" s="9"/>
      <c r="P1279" s="3"/>
      <c r="Q1279" s="5"/>
      <c r="R1279" s="10"/>
      <c r="S1279" s="10"/>
      <c r="T1279" s="10"/>
      <c r="U1279" s="10"/>
      <c r="V1279" s="10"/>
      <c r="W1279" s="10"/>
      <c r="X1279" s="11"/>
      <c r="Y1279" s="12"/>
      <c r="Z1279" s="4"/>
      <c r="AA1279" s="13"/>
      <c r="AB1279" s="4"/>
      <c r="AC1279" s="52"/>
    </row>
    <row r="1280" spans="1:29" ht="15.75" hidden="1" customHeight="1">
      <c r="A1280" s="50"/>
      <c r="B1280" s="3"/>
      <c r="C1280" s="4"/>
      <c r="D1280" s="4"/>
      <c r="E1280" s="5"/>
      <c r="F1280" s="4"/>
      <c r="G1280" s="4"/>
      <c r="H1280" s="5"/>
      <c r="I1280" s="6"/>
      <c r="J1280" s="6"/>
      <c r="K1280" s="7"/>
      <c r="L1280" s="7"/>
      <c r="M1280" s="8"/>
      <c r="N1280" s="7"/>
      <c r="O1280" s="9"/>
      <c r="P1280" s="3"/>
      <c r="Q1280" s="5"/>
      <c r="R1280" s="10"/>
      <c r="S1280" s="10"/>
      <c r="T1280" s="10"/>
      <c r="U1280" s="10"/>
      <c r="V1280" s="10"/>
      <c r="W1280" s="10"/>
      <c r="X1280" s="11"/>
      <c r="Y1280" s="12"/>
      <c r="Z1280" s="4"/>
      <c r="AA1280" s="13"/>
      <c r="AB1280" s="4"/>
      <c r="AC1280" s="52"/>
    </row>
    <row r="1281" spans="1:29" ht="15.75" hidden="1" customHeight="1">
      <c r="A1281" s="50"/>
      <c r="B1281" s="3"/>
      <c r="C1281" s="4"/>
      <c r="D1281" s="4"/>
      <c r="E1281" s="5"/>
      <c r="F1281" s="4"/>
      <c r="G1281" s="4"/>
      <c r="H1281" s="5"/>
      <c r="I1281" s="6"/>
      <c r="J1281" s="6"/>
      <c r="K1281" s="7"/>
      <c r="L1281" s="7"/>
      <c r="M1281" s="8"/>
      <c r="N1281" s="7"/>
      <c r="O1281" s="9"/>
      <c r="P1281" s="3"/>
      <c r="Q1281" s="5"/>
      <c r="R1281" s="10"/>
      <c r="S1281" s="10"/>
      <c r="T1281" s="10"/>
      <c r="U1281" s="10"/>
      <c r="V1281" s="10"/>
      <c r="W1281" s="10"/>
      <c r="X1281" s="11"/>
      <c r="Y1281" s="12"/>
      <c r="Z1281" s="4"/>
      <c r="AA1281" s="13"/>
      <c r="AB1281" s="4"/>
      <c r="AC1281" s="52"/>
    </row>
    <row r="1282" spans="1:29" ht="15.75" hidden="1" customHeight="1">
      <c r="A1282" s="50"/>
      <c r="B1282" s="3"/>
      <c r="C1282" s="4"/>
      <c r="D1282" s="4"/>
      <c r="E1282" s="5"/>
      <c r="F1282" s="4"/>
      <c r="G1282" s="4"/>
      <c r="H1282" s="5"/>
      <c r="I1282" s="6"/>
      <c r="J1282" s="6"/>
      <c r="K1282" s="7"/>
      <c r="L1282" s="7"/>
      <c r="M1282" s="8"/>
      <c r="N1282" s="7"/>
      <c r="O1282" s="9"/>
      <c r="P1282" s="3"/>
      <c r="Q1282" s="5"/>
      <c r="R1282" s="10"/>
      <c r="S1282" s="10"/>
      <c r="T1282" s="10"/>
      <c r="U1282" s="10"/>
      <c r="V1282" s="10"/>
      <c r="W1282" s="10"/>
      <c r="X1282" s="11"/>
      <c r="Y1282" s="12"/>
      <c r="Z1282" s="4"/>
      <c r="AA1282" s="13"/>
      <c r="AB1282" s="4"/>
      <c r="AC1282" s="52"/>
    </row>
    <row r="1283" spans="1:29" ht="15.75" hidden="1" customHeight="1">
      <c r="A1283" s="50"/>
      <c r="B1283" s="3"/>
      <c r="C1283" s="4"/>
      <c r="D1283" s="4"/>
      <c r="E1283" s="5"/>
      <c r="F1283" s="4"/>
      <c r="G1283" s="4"/>
      <c r="H1283" s="5"/>
      <c r="I1283" s="6"/>
      <c r="J1283" s="6"/>
      <c r="K1283" s="7"/>
      <c r="L1283" s="7"/>
      <c r="M1283" s="8"/>
      <c r="N1283" s="7"/>
      <c r="O1283" s="9"/>
      <c r="P1283" s="3"/>
      <c r="Q1283" s="5"/>
      <c r="R1283" s="10"/>
      <c r="S1283" s="10"/>
      <c r="T1283" s="10"/>
      <c r="U1283" s="10"/>
      <c r="V1283" s="10"/>
      <c r="W1283" s="10"/>
      <c r="X1283" s="11"/>
      <c r="Y1283" s="12"/>
      <c r="Z1283" s="4"/>
      <c r="AA1283" s="13"/>
      <c r="AB1283" s="4"/>
      <c r="AC1283" s="52"/>
    </row>
    <row r="1284" spans="1:29" ht="15.75" hidden="1" customHeight="1">
      <c r="A1284" s="50"/>
      <c r="B1284" s="3"/>
      <c r="C1284" s="4"/>
      <c r="D1284" s="4"/>
      <c r="E1284" s="5"/>
      <c r="F1284" s="4"/>
      <c r="G1284" s="4"/>
      <c r="H1284" s="5"/>
      <c r="I1284" s="6"/>
      <c r="J1284" s="6"/>
      <c r="K1284" s="7"/>
      <c r="L1284" s="7"/>
      <c r="M1284" s="8"/>
      <c r="N1284" s="7"/>
      <c r="O1284" s="9"/>
      <c r="P1284" s="3"/>
      <c r="Q1284" s="5"/>
      <c r="R1284" s="10"/>
      <c r="S1284" s="10"/>
      <c r="T1284" s="10"/>
      <c r="U1284" s="10"/>
      <c r="V1284" s="10"/>
      <c r="W1284" s="10"/>
      <c r="X1284" s="11"/>
      <c r="Y1284" s="12"/>
      <c r="Z1284" s="4"/>
      <c r="AA1284" s="13"/>
      <c r="AB1284" s="4"/>
      <c r="AC1284" s="52"/>
    </row>
    <row r="1285" spans="1:29" ht="15.75" hidden="1" customHeight="1">
      <c r="A1285" s="50"/>
      <c r="B1285" s="3"/>
      <c r="C1285" s="4"/>
      <c r="D1285" s="4"/>
      <c r="E1285" s="5"/>
      <c r="F1285" s="4"/>
      <c r="G1285" s="4"/>
      <c r="H1285" s="5"/>
      <c r="I1285" s="6"/>
      <c r="J1285" s="6"/>
      <c r="K1285" s="7"/>
      <c r="L1285" s="7"/>
      <c r="M1285" s="8"/>
      <c r="N1285" s="7"/>
      <c r="O1285" s="9"/>
      <c r="P1285" s="3"/>
      <c r="Q1285" s="5"/>
      <c r="R1285" s="10"/>
      <c r="S1285" s="10"/>
      <c r="T1285" s="10"/>
      <c r="U1285" s="10"/>
      <c r="V1285" s="10"/>
      <c r="W1285" s="10"/>
      <c r="X1285" s="11"/>
      <c r="Y1285" s="12"/>
      <c r="Z1285" s="4"/>
      <c r="AA1285" s="13"/>
      <c r="AB1285" s="4"/>
      <c r="AC1285" s="52"/>
    </row>
    <row r="1286" spans="1:29" ht="15.75" hidden="1" customHeight="1">
      <c r="A1286" s="50"/>
      <c r="B1286" s="3"/>
      <c r="C1286" s="4"/>
      <c r="D1286" s="4"/>
      <c r="E1286" s="5"/>
      <c r="F1286" s="4"/>
      <c r="G1286" s="4"/>
      <c r="H1286" s="5"/>
      <c r="I1286" s="6"/>
      <c r="J1286" s="6"/>
      <c r="K1286" s="7"/>
      <c r="L1286" s="7"/>
      <c r="M1286" s="8"/>
      <c r="N1286" s="7"/>
      <c r="O1286" s="9"/>
      <c r="P1286" s="3"/>
      <c r="Q1286" s="5"/>
      <c r="R1286" s="10"/>
      <c r="S1286" s="10"/>
      <c r="T1286" s="10"/>
      <c r="U1286" s="10"/>
      <c r="V1286" s="10"/>
      <c r="W1286" s="10"/>
      <c r="X1286" s="11"/>
      <c r="Y1286" s="12"/>
      <c r="Z1286" s="4"/>
      <c r="AA1286" s="13"/>
      <c r="AB1286" s="4"/>
      <c r="AC1286" s="52"/>
    </row>
    <row r="1287" spans="1:29" ht="15.75" hidden="1" customHeight="1">
      <c r="A1287" s="50"/>
      <c r="B1287" s="3"/>
      <c r="C1287" s="4"/>
      <c r="D1287" s="4"/>
      <c r="E1287" s="5"/>
      <c r="F1287" s="4"/>
      <c r="G1287" s="4"/>
      <c r="H1287" s="5"/>
      <c r="I1287" s="6"/>
      <c r="J1287" s="6"/>
      <c r="K1287" s="7"/>
      <c r="L1287" s="7"/>
      <c r="M1287" s="8"/>
      <c r="N1287" s="7"/>
      <c r="O1287" s="9"/>
      <c r="P1287" s="3"/>
      <c r="Q1287" s="5"/>
      <c r="R1287" s="10"/>
      <c r="S1287" s="10"/>
      <c r="T1287" s="10"/>
      <c r="U1287" s="10"/>
      <c r="V1287" s="10"/>
      <c r="W1287" s="10"/>
      <c r="X1287" s="11"/>
      <c r="Y1287" s="12"/>
      <c r="Z1287" s="4"/>
      <c r="AA1287" s="13"/>
      <c r="AB1287" s="4"/>
      <c r="AC1287" s="52"/>
    </row>
    <row r="1288" spans="1:29" ht="15.75" hidden="1" customHeight="1">
      <c r="A1288" s="50"/>
      <c r="B1288" s="3"/>
      <c r="C1288" s="4"/>
      <c r="D1288" s="4"/>
      <c r="E1288" s="5"/>
      <c r="F1288" s="4"/>
      <c r="G1288" s="4"/>
      <c r="H1288" s="5"/>
      <c r="I1288" s="6"/>
      <c r="J1288" s="6"/>
      <c r="K1288" s="7"/>
      <c r="L1288" s="7"/>
      <c r="M1288" s="8"/>
      <c r="N1288" s="7"/>
      <c r="O1288" s="9"/>
      <c r="P1288" s="3"/>
      <c r="Q1288" s="5"/>
      <c r="R1288" s="10"/>
      <c r="S1288" s="10"/>
      <c r="T1288" s="10"/>
      <c r="U1288" s="10"/>
      <c r="V1288" s="10"/>
      <c r="W1288" s="10"/>
      <c r="X1288" s="11"/>
      <c r="Y1288" s="12"/>
      <c r="Z1288" s="4"/>
      <c r="AA1288" s="13"/>
      <c r="AB1288" s="4"/>
      <c r="AC1288" s="52"/>
    </row>
    <row r="1289" spans="1:29" ht="15.75" hidden="1" customHeight="1">
      <c r="A1289" s="50"/>
      <c r="B1289" s="3"/>
      <c r="C1289" s="4"/>
      <c r="D1289" s="4"/>
      <c r="E1289" s="5"/>
      <c r="F1289" s="4"/>
      <c r="G1289" s="4"/>
      <c r="H1289" s="5"/>
      <c r="I1289" s="6"/>
      <c r="J1289" s="6"/>
      <c r="K1289" s="7"/>
      <c r="L1289" s="7"/>
      <c r="M1289" s="8"/>
      <c r="N1289" s="7"/>
      <c r="O1289" s="9"/>
      <c r="P1289" s="3"/>
      <c r="Q1289" s="5"/>
      <c r="R1289" s="10"/>
      <c r="S1289" s="10"/>
      <c r="T1289" s="10"/>
      <c r="U1289" s="10"/>
      <c r="V1289" s="10"/>
      <c r="W1289" s="10"/>
      <c r="X1289" s="11"/>
      <c r="Y1289" s="12"/>
      <c r="Z1289" s="4"/>
      <c r="AA1289" s="13"/>
      <c r="AB1289" s="4"/>
      <c r="AC1289" s="52"/>
    </row>
    <row r="1290" spans="1:29" ht="15.75" hidden="1" customHeight="1">
      <c r="A1290" s="50"/>
      <c r="B1290" s="3"/>
      <c r="C1290" s="4"/>
      <c r="D1290" s="4"/>
      <c r="E1290" s="5"/>
      <c r="F1290" s="4"/>
      <c r="G1290" s="4"/>
      <c r="H1290" s="5"/>
      <c r="I1290" s="6"/>
      <c r="J1290" s="6"/>
      <c r="K1290" s="7"/>
      <c r="L1290" s="7"/>
      <c r="M1290" s="8"/>
      <c r="N1290" s="7"/>
      <c r="O1290" s="9"/>
      <c r="P1290" s="3"/>
      <c r="Q1290" s="5"/>
      <c r="R1290" s="10"/>
      <c r="S1290" s="10"/>
      <c r="T1290" s="10"/>
      <c r="U1290" s="10"/>
      <c r="V1290" s="10"/>
      <c r="W1290" s="10"/>
      <c r="X1290" s="11"/>
      <c r="Y1290" s="12"/>
      <c r="Z1290" s="4"/>
      <c r="AA1290" s="13"/>
      <c r="AB1290" s="4"/>
      <c r="AC1290" s="52"/>
    </row>
    <row r="1291" spans="1:29" ht="15.75" hidden="1" customHeight="1">
      <c r="A1291" s="50"/>
      <c r="B1291" s="3"/>
      <c r="C1291" s="4"/>
      <c r="D1291" s="4"/>
      <c r="E1291" s="5"/>
      <c r="F1291" s="4"/>
      <c r="G1291" s="4"/>
      <c r="H1291" s="5"/>
      <c r="I1291" s="6"/>
      <c r="J1291" s="6"/>
      <c r="K1291" s="7"/>
      <c r="L1291" s="7"/>
      <c r="M1291" s="8"/>
      <c r="N1291" s="7"/>
      <c r="O1291" s="9"/>
      <c r="P1291" s="3"/>
      <c r="Q1291" s="5"/>
      <c r="R1291" s="10"/>
      <c r="S1291" s="10"/>
      <c r="T1291" s="10"/>
      <c r="U1291" s="10"/>
      <c r="V1291" s="10"/>
      <c r="W1291" s="10"/>
      <c r="X1291" s="11"/>
      <c r="Y1291" s="12"/>
      <c r="Z1291" s="4"/>
      <c r="AA1291" s="13"/>
      <c r="AB1291" s="4"/>
      <c r="AC1291" s="52"/>
    </row>
    <row r="1292" spans="1:29" ht="15.75" hidden="1" customHeight="1">
      <c r="A1292" s="50"/>
      <c r="B1292" s="3"/>
      <c r="C1292" s="4"/>
      <c r="D1292" s="4"/>
      <c r="E1292" s="5"/>
      <c r="F1292" s="4"/>
      <c r="G1292" s="4"/>
      <c r="H1292" s="5"/>
      <c r="I1292" s="6"/>
      <c r="J1292" s="6"/>
      <c r="K1292" s="7"/>
      <c r="L1292" s="7"/>
      <c r="M1292" s="8"/>
      <c r="N1292" s="7"/>
      <c r="O1292" s="9"/>
      <c r="P1292" s="3"/>
      <c r="Q1292" s="5"/>
      <c r="R1292" s="10"/>
      <c r="S1292" s="10"/>
      <c r="T1292" s="10"/>
      <c r="U1292" s="10"/>
      <c r="V1292" s="10"/>
      <c r="W1292" s="10"/>
      <c r="X1292" s="11"/>
      <c r="Y1292" s="12"/>
      <c r="Z1292" s="4"/>
      <c r="AA1292" s="13"/>
      <c r="AB1292" s="4"/>
      <c r="AC1292" s="52"/>
    </row>
    <row r="1293" spans="1:29" ht="15.75" hidden="1" customHeight="1">
      <c r="A1293" s="50"/>
      <c r="B1293" s="3"/>
      <c r="C1293" s="4"/>
      <c r="D1293" s="4"/>
      <c r="E1293" s="5"/>
      <c r="F1293" s="4"/>
      <c r="G1293" s="4"/>
      <c r="H1293" s="5"/>
      <c r="I1293" s="6"/>
      <c r="J1293" s="6"/>
      <c r="K1293" s="7"/>
      <c r="L1293" s="7"/>
      <c r="M1293" s="8"/>
      <c r="N1293" s="7"/>
      <c r="O1293" s="9"/>
      <c r="P1293" s="3"/>
      <c r="Q1293" s="5"/>
      <c r="R1293" s="10"/>
      <c r="S1293" s="10"/>
      <c r="T1293" s="10"/>
      <c r="U1293" s="10"/>
      <c r="V1293" s="10"/>
      <c r="W1293" s="10"/>
      <c r="X1293" s="11"/>
      <c r="Y1293" s="12"/>
      <c r="Z1293" s="4"/>
      <c r="AA1293" s="13"/>
      <c r="AB1293" s="4"/>
      <c r="AC1293" s="52"/>
    </row>
    <row r="1294" spans="1:29" ht="15.75" hidden="1" customHeight="1">
      <c r="A1294" s="50"/>
      <c r="B1294" s="3"/>
      <c r="C1294" s="4"/>
      <c r="D1294" s="4"/>
      <c r="E1294" s="5"/>
      <c r="F1294" s="4"/>
      <c r="G1294" s="4"/>
      <c r="H1294" s="5"/>
      <c r="I1294" s="6"/>
      <c r="J1294" s="6"/>
      <c r="K1294" s="7"/>
      <c r="L1294" s="7"/>
      <c r="M1294" s="8"/>
      <c r="N1294" s="7"/>
      <c r="O1294" s="9"/>
      <c r="P1294" s="3"/>
      <c r="Q1294" s="5"/>
      <c r="R1294" s="10"/>
      <c r="S1294" s="10"/>
      <c r="T1294" s="10"/>
      <c r="U1294" s="10"/>
      <c r="V1294" s="10"/>
      <c r="W1294" s="10"/>
      <c r="X1294" s="11"/>
      <c r="Y1294" s="12"/>
      <c r="Z1294" s="4"/>
      <c r="AA1294" s="13"/>
      <c r="AB1294" s="4"/>
      <c r="AC1294" s="52"/>
    </row>
    <row r="1295" spans="1:29" ht="15.75" hidden="1" customHeight="1">
      <c r="A1295" s="50"/>
      <c r="B1295" s="3"/>
      <c r="C1295" s="4"/>
      <c r="D1295" s="4"/>
      <c r="E1295" s="5"/>
      <c r="F1295" s="4"/>
      <c r="G1295" s="4"/>
      <c r="H1295" s="5"/>
      <c r="I1295" s="6"/>
      <c r="J1295" s="6"/>
      <c r="K1295" s="7"/>
      <c r="L1295" s="7"/>
      <c r="M1295" s="8"/>
      <c r="N1295" s="7"/>
      <c r="O1295" s="9"/>
      <c r="P1295" s="3"/>
      <c r="Q1295" s="5"/>
      <c r="R1295" s="10"/>
      <c r="S1295" s="10"/>
      <c r="T1295" s="10"/>
      <c r="U1295" s="10"/>
      <c r="V1295" s="10"/>
      <c r="W1295" s="10"/>
      <c r="X1295" s="11"/>
      <c r="Y1295" s="12"/>
      <c r="Z1295" s="4"/>
      <c r="AA1295" s="13"/>
      <c r="AB1295" s="4"/>
      <c r="AC1295" s="52"/>
    </row>
    <row r="1296" spans="1:29" ht="15.75" hidden="1" customHeight="1">
      <c r="A1296" s="50"/>
      <c r="B1296" s="3"/>
      <c r="C1296" s="4"/>
      <c r="D1296" s="4"/>
      <c r="E1296" s="5"/>
      <c r="F1296" s="4"/>
      <c r="G1296" s="4"/>
      <c r="H1296" s="5"/>
      <c r="I1296" s="6"/>
      <c r="J1296" s="6"/>
      <c r="K1296" s="7"/>
      <c r="L1296" s="7"/>
      <c r="M1296" s="8"/>
      <c r="N1296" s="7"/>
      <c r="O1296" s="9"/>
      <c r="P1296" s="3"/>
      <c r="Q1296" s="5"/>
      <c r="R1296" s="10"/>
      <c r="S1296" s="10"/>
      <c r="T1296" s="10"/>
      <c r="U1296" s="10"/>
      <c r="V1296" s="10"/>
      <c r="W1296" s="10"/>
      <c r="X1296" s="11"/>
      <c r="Y1296" s="12"/>
      <c r="Z1296" s="4"/>
      <c r="AA1296" s="13"/>
      <c r="AB1296" s="4"/>
      <c r="AC1296" s="52"/>
    </row>
    <row r="1297" spans="1:29" ht="15.75" hidden="1" customHeight="1">
      <c r="A1297" s="50"/>
      <c r="B1297" s="3"/>
      <c r="C1297" s="4"/>
      <c r="D1297" s="4"/>
      <c r="E1297" s="5"/>
      <c r="F1297" s="4"/>
      <c r="G1297" s="4"/>
      <c r="H1297" s="5"/>
      <c r="I1297" s="6"/>
      <c r="J1297" s="6"/>
      <c r="K1297" s="7"/>
      <c r="L1297" s="7"/>
      <c r="M1297" s="8"/>
      <c r="N1297" s="7"/>
      <c r="O1297" s="9"/>
      <c r="P1297" s="3"/>
      <c r="Q1297" s="5"/>
      <c r="R1297" s="10"/>
      <c r="S1297" s="10"/>
      <c r="T1297" s="10"/>
      <c r="U1297" s="10"/>
      <c r="V1297" s="10"/>
      <c r="W1297" s="10"/>
      <c r="X1297" s="11"/>
      <c r="Y1297" s="12"/>
      <c r="Z1297" s="4"/>
      <c r="AA1297" s="13"/>
      <c r="AB1297" s="4"/>
      <c r="AC1297" s="52"/>
    </row>
    <row r="1298" spans="1:29" ht="15.75" hidden="1" customHeight="1">
      <c r="A1298" s="50"/>
      <c r="B1298" s="3"/>
      <c r="C1298" s="4"/>
      <c r="D1298" s="4"/>
      <c r="E1298" s="5"/>
      <c r="F1298" s="4"/>
      <c r="G1298" s="4"/>
      <c r="H1298" s="5"/>
      <c r="I1298" s="6"/>
      <c r="J1298" s="6"/>
      <c r="K1298" s="7"/>
      <c r="L1298" s="7"/>
      <c r="M1298" s="8"/>
      <c r="N1298" s="7"/>
      <c r="O1298" s="9"/>
      <c r="P1298" s="3"/>
      <c r="Q1298" s="5"/>
      <c r="R1298" s="10"/>
      <c r="S1298" s="10"/>
      <c r="T1298" s="10"/>
      <c r="U1298" s="10"/>
      <c r="V1298" s="10"/>
      <c r="W1298" s="10"/>
      <c r="X1298" s="11"/>
      <c r="Y1298" s="12"/>
      <c r="Z1298" s="4"/>
      <c r="AA1298" s="13"/>
      <c r="AB1298" s="4"/>
      <c r="AC1298" s="52"/>
    </row>
    <row r="1299" spans="1:29" ht="15.75" hidden="1" customHeight="1">
      <c r="A1299" s="50"/>
      <c r="B1299" s="3"/>
      <c r="C1299" s="4"/>
      <c r="D1299" s="4"/>
      <c r="E1299" s="5"/>
      <c r="F1299" s="4"/>
      <c r="G1299" s="4"/>
      <c r="H1299" s="5"/>
      <c r="I1299" s="6"/>
      <c r="J1299" s="6"/>
      <c r="K1299" s="7"/>
      <c r="L1299" s="7"/>
      <c r="M1299" s="8"/>
      <c r="N1299" s="7"/>
      <c r="O1299" s="9"/>
      <c r="P1299" s="3"/>
      <c r="Q1299" s="5"/>
      <c r="R1299" s="10"/>
      <c r="S1299" s="10"/>
      <c r="T1299" s="10"/>
      <c r="U1299" s="10"/>
      <c r="V1299" s="10"/>
      <c r="W1299" s="10"/>
      <c r="X1299" s="11"/>
      <c r="Y1299" s="12"/>
      <c r="Z1299" s="4"/>
      <c r="AA1299" s="13"/>
      <c r="AB1299" s="4"/>
      <c r="AC1299" s="52"/>
    </row>
    <row r="1300" spans="1:29" ht="15.75" hidden="1" customHeight="1">
      <c r="A1300" s="50"/>
      <c r="B1300" s="3"/>
      <c r="C1300" s="4"/>
      <c r="D1300" s="4"/>
      <c r="E1300" s="5"/>
      <c r="F1300" s="4"/>
      <c r="G1300" s="4"/>
      <c r="H1300" s="5"/>
      <c r="I1300" s="6"/>
      <c r="J1300" s="6"/>
      <c r="K1300" s="7"/>
      <c r="L1300" s="7"/>
      <c r="M1300" s="8"/>
      <c r="N1300" s="7"/>
      <c r="O1300" s="9"/>
      <c r="P1300" s="3"/>
      <c r="Q1300" s="5"/>
      <c r="R1300" s="10"/>
      <c r="S1300" s="10"/>
      <c r="T1300" s="10"/>
      <c r="U1300" s="10"/>
      <c r="V1300" s="10"/>
      <c r="W1300" s="10"/>
      <c r="X1300" s="11"/>
      <c r="Y1300" s="12"/>
      <c r="Z1300" s="4"/>
      <c r="AA1300" s="13"/>
      <c r="AB1300" s="4"/>
      <c r="AC1300" s="52"/>
    </row>
    <row r="1301" spans="1:29" ht="15.75" hidden="1" customHeight="1">
      <c r="A1301" s="50"/>
      <c r="B1301" s="3"/>
      <c r="C1301" s="4"/>
      <c r="D1301" s="4"/>
      <c r="E1301" s="5"/>
      <c r="F1301" s="4"/>
      <c r="G1301" s="4"/>
      <c r="H1301" s="5"/>
      <c r="I1301" s="6"/>
      <c r="J1301" s="6"/>
      <c r="K1301" s="7"/>
      <c r="L1301" s="7"/>
      <c r="M1301" s="8"/>
      <c r="N1301" s="7"/>
      <c r="O1301" s="9"/>
      <c r="P1301" s="3"/>
      <c r="Q1301" s="5"/>
      <c r="R1301" s="10"/>
      <c r="S1301" s="10"/>
      <c r="T1301" s="10"/>
      <c r="U1301" s="10"/>
      <c r="V1301" s="10"/>
      <c r="W1301" s="10"/>
      <c r="X1301" s="11"/>
      <c r="Y1301" s="12"/>
      <c r="Z1301" s="4"/>
      <c r="AA1301" s="13"/>
      <c r="AB1301" s="4"/>
      <c r="AC1301" s="52"/>
    </row>
    <row r="1302" spans="1:29" ht="15.75" hidden="1" customHeight="1">
      <c r="A1302" s="50"/>
      <c r="B1302" s="3"/>
      <c r="C1302" s="4"/>
      <c r="D1302" s="4"/>
      <c r="E1302" s="5"/>
      <c r="F1302" s="4"/>
      <c r="G1302" s="4"/>
      <c r="H1302" s="5"/>
      <c r="I1302" s="6"/>
      <c r="J1302" s="6"/>
      <c r="K1302" s="7"/>
      <c r="L1302" s="7"/>
      <c r="M1302" s="8"/>
      <c r="N1302" s="7"/>
      <c r="O1302" s="9"/>
      <c r="P1302" s="3"/>
      <c r="Q1302" s="5"/>
      <c r="R1302" s="10"/>
      <c r="S1302" s="10"/>
      <c r="T1302" s="10"/>
      <c r="U1302" s="10"/>
      <c r="V1302" s="10"/>
      <c r="W1302" s="10"/>
      <c r="X1302" s="11"/>
      <c r="Y1302" s="12"/>
      <c r="Z1302" s="4"/>
      <c r="AA1302" s="13"/>
      <c r="AB1302" s="4"/>
      <c r="AC1302" s="52"/>
    </row>
    <row r="1303" spans="1:29" ht="15.75" hidden="1" customHeight="1">
      <c r="A1303" s="50"/>
      <c r="B1303" s="3"/>
      <c r="C1303" s="4"/>
      <c r="D1303" s="4"/>
      <c r="E1303" s="5"/>
      <c r="F1303" s="4"/>
      <c r="G1303" s="4"/>
      <c r="H1303" s="5"/>
      <c r="I1303" s="6"/>
      <c r="J1303" s="6"/>
      <c r="K1303" s="7"/>
      <c r="L1303" s="7"/>
      <c r="M1303" s="8"/>
      <c r="N1303" s="7"/>
      <c r="O1303" s="9"/>
      <c r="P1303" s="3"/>
      <c r="Q1303" s="5"/>
      <c r="R1303" s="10"/>
      <c r="S1303" s="10"/>
      <c r="T1303" s="10"/>
      <c r="U1303" s="10"/>
      <c r="V1303" s="10"/>
      <c r="W1303" s="10"/>
      <c r="X1303" s="11"/>
      <c r="Y1303" s="12"/>
      <c r="Z1303" s="4"/>
      <c r="AA1303" s="13"/>
      <c r="AB1303" s="4"/>
      <c r="AC1303" s="52"/>
    </row>
    <row r="1304" spans="1:29" ht="15.75" hidden="1" customHeight="1">
      <c r="A1304" s="50"/>
      <c r="B1304" s="3"/>
      <c r="C1304" s="4"/>
      <c r="D1304" s="4"/>
      <c r="E1304" s="5"/>
      <c r="F1304" s="4"/>
      <c r="G1304" s="4"/>
      <c r="H1304" s="5"/>
      <c r="I1304" s="6"/>
      <c r="J1304" s="6"/>
      <c r="K1304" s="7"/>
      <c r="L1304" s="7"/>
      <c r="M1304" s="8"/>
      <c r="N1304" s="7"/>
      <c r="O1304" s="9"/>
      <c r="P1304" s="3"/>
      <c r="Q1304" s="5"/>
      <c r="R1304" s="10"/>
      <c r="S1304" s="10"/>
      <c r="T1304" s="10"/>
      <c r="U1304" s="10"/>
      <c r="V1304" s="10"/>
      <c r="W1304" s="10"/>
      <c r="X1304" s="11"/>
      <c r="Y1304" s="12"/>
      <c r="Z1304" s="4"/>
      <c r="AA1304" s="13"/>
      <c r="AB1304" s="4"/>
      <c r="AC1304" s="52"/>
    </row>
    <row r="1305" spans="1:29" ht="15.75" hidden="1" customHeight="1">
      <c r="A1305" s="50"/>
      <c r="B1305" s="3"/>
      <c r="C1305" s="4"/>
      <c r="D1305" s="4"/>
      <c r="E1305" s="5"/>
      <c r="F1305" s="4"/>
      <c r="G1305" s="4"/>
      <c r="H1305" s="5"/>
      <c r="I1305" s="6"/>
      <c r="J1305" s="6"/>
      <c r="K1305" s="7"/>
      <c r="L1305" s="7"/>
      <c r="M1305" s="8"/>
      <c r="N1305" s="7"/>
      <c r="O1305" s="9"/>
      <c r="P1305" s="3"/>
      <c r="Q1305" s="5"/>
      <c r="R1305" s="10"/>
      <c r="S1305" s="10"/>
      <c r="T1305" s="10"/>
      <c r="U1305" s="10"/>
      <c r="V1305" s="10"/>
      <c r="W1305" s="10"/>
      <c r="X1305" s="11"/>
      <c r="Y1305" s="12"/>
      <c r="Z1305" s="4"/>
      <c r="AA1305" s="13"/>
      <c r="AB1305" s="4"/>
      <c r="AC1305" s="52"/>
    </row>
    <row r="1306" spans="1:29" ht="15.75" hidden="1" customHeight="1">
      <c r="A1306" s="50"/>
      <c r="B1306" s="3"/>
      <c r="C1306" s="4"/>
      <c r="D1306" s="4"/>
      <c r="E1306" s="5"/>
      <c r="F1306" s="4"/>
      <c r="G1306" s="4"/>
      <c r="H1306" s="5"/>
      <c r="I1306" s="6"/>
      <c r="J1306" s="6"/>
      <c r="K1306" s="7"/>
      <c r="L1306" s="7"/>
      <c r="M1306" s="8"/>
      <c r="N1306" s="7"/>
      <c r="O1306" s="9"/>
      <c r="P1306" s="3"/>
      <c r="Q1306" s="5"/>
      <c r="R1306" s="10"/>
      <c r="S1306" s="10"/>
      <c r="T1306" s="10"/>
      <c r="U1306" s="10"/>
      <c r="V1306" s="10"/>
      <c r="W1306" s="10"/>
      <c r="X1306" s="11"/>
      <c r="Y1306" s="12"/>
      <c r="Z1306" s="4"/>
      <c r="AA1306" s="13"/>
      <c r="AB1306" s="4"/>
      <c r="AC1306" s="52"/>
    </row>
    <row r="1307" spans="1:29" ht="15.75" hidden="1" customHeight="1">
      <c r="A1307" s="50"/>
      <c r="B1307" s="3"/>
      <c r="C1307" s="4"/>
      <c r="D1307" s="4"/>
      <c r="E1307" s="5"/>
      <c r="F1307" s="4"/>
      <c r="G1307" s="4"/>
      <c r="H1307" s="5"/>
      <c r="I1307" s="6"/>
      <c r="J1307" s="6"/>
      <c r="K1307" s="7"/>
      <c r="L1307" s="7"/>
      <c r="M1307" s="8"/>
      <c r="N1307" s="7"/>
      <c r="O1307" s="9"/>
      <c r="P1307" s="3"/>
      <c r="Q1307" s="5"/>
      <c r="R1307" s="10"/>
      <c r="S1307" s="10"/>
      <c r="T1307" s="10"/>
      <c r="U1307" s="10"/>
      <c r="V1307" s="10"/>
      <c r="W1307" s="10"/>
      <c r="X1307" s="11"/>
      <c r="Y1307" s="12"/>
      <c r="Z1307" s="4"/>
      <c r="AA1307" s="13"/>
      <c r="AB1307" s="4"/>
      <c r="AC1307" s="52"/>
    </row>
    <row r="1308" spans="1:29" ht="15.75" hidden="1" customHeight="1">
      <c r="A1308" s="50"/>
      <c r="B1308" s="3"/>
      <c r="C1308" s="4"/>
      <c r="D1308" s="4"/>
      <c r="E1308" s="5"/>
      <c r="F1308" s="4"/>
      <c r="G1308" s="4"/>
      <c r="H1308" s="5"/>
      <c r="I1308" s="6"/>
      <c r="J1308" s="6"/>
      <c r="K1308" s="7"/>
      <c r="L1308" s="7"/>
      <c r="M1308" s="8"/>
      <c r="N1308" s="7"/>
      <c r="O1308" s="9"/>
      <c r="P1308" s="3"/>
      <c r="Q1308" s="5"/>
      <c r="R1308" s="10"/>
      <c r="S1308" s="10"/>
      <c r="T1308" s="10"/>
      <c r="U1308" s="10"/>
      <c r="V1308" s="10"/>
      <c r="W1308" s="10"/>
      <c r="X1308" s="11"/>
      <c r="Y1308" s="12"/>
      <c r="Z1308" s="4"/>
      <c r="AA1308" s="13"/>
      <c r="AB1308" s="4"/>
      <c r="AC1308" s="52"/>
    </row>
    <row r="1309" spans="1:29" ht="15.75" hidden="1" customHeight="1">
      <c r="A1309" s="50"/>
      <c r="B1309" s="3"/>
      <c r="C1309" s="4"/>
      <c r="D1309" s="4"/>
      <c r="E1309" s="5"/>
      <c r="F1309" s="4"/>
      <c r="G1309" s="4"/>
      <c r="H1309" s="5"/>
      <c r="I1309" s="6"/>
      <c r="J1309" s="6"/>
      <c r="K1309" s="7"/>
      <c r="L1309" s="7"/>
      <c r="M1309" s="8"/>
      <c r="N1309" s="7"/>
      <c r="O1309" s="9"/>
      <c r="P1309" s="3"/>
      <c r="Q1309" s="5"/>
      <c r="R1309" s="10"/>
      <c r="S1309" s="10"/>
      <c r="T1309" s="10"/>
      <c r="U1309" s="10"/>
      <c r="V1309" s="10"/>
      <c r="W1309" s="10"/>
      <c r="X1309" s="11"/>
      <c r="Y1309" s="12"/>
      <c r="Z1309" s="4"/>
      <c r="AA1309" s="13"/>
      <c r="AB1309" s="4"/>
      <c r="AC1309" s="52"/>
    </row>
    <row r="1310" spans="1:29" ht="15.75" hidden="1" customHeight="1">
      <c r="A1310" s="50"/>
      <c r="B1310" s="3"/>
      <c r="C1310" s="4"/>
      <c r="D1310" s="4"/>
      <c r="E1310" s="5"/>
      <c r="F1310" s="4"/>
      <c r="G1310" s="4"/>
      <c r="H1310" s="5"/>
      <c r="I1310" s="6"/>
      <c r="J1310" s="6"/>
      <c r="K1310" s="7"/>
      <c r="L1310" s="7"/>
      <c r="M1310" s="8"/>
      <c r="N1310" s="7"/>
      <c r="O1310" s="9"/>
      <c r="P1310" s="3"/>
      <c r="Q1310" s="5"/>
      <c r="R1310" s="10"/>
      <c r="S1310" s="10"/>
      <c r="T1310" s="10"/>
      <c r="U1310" s="10"/>
      <c r="V1310" s="10"/>
      <c r="W1310" s="10"/>
      <c r="X1310" s="11"/>
      <c r="Y1310" s="12"/>
      <c r="Z1310" s="4"/>
      <c r="AA1310" s="13"/>
      <c r="AB1310" s="4"/>
      <c r="AC1310" s="52"/>
    </row>
    <row r="1311" spans="1:29" ht="15.75" hidden="1" customHeight="1">
      <c r="A1311" s="50"/>
      <c r="B1311" s="3"/>
      <c r="C1311" s="4"/>
      <c r="D1311" s="4"/>
      <c r="E1311" s="5"/>
      <c r="F1311" s="4"/>
      <c r="G1311" s="4"/>
      <c r="H1311" s="5"/>
      <c r="I1311" s="6"/>
      <c r="J1311" s="6"/>
      <c r="K1311" s="7"/>
      <c r="L1311" s="7"/>
      <c r="M1311" s="8"/>
      <c r="N1311" s="7"/>
      <c r="O1311" s="9"/>
      <c r="P1311" s="3"/>
      <c r="Q1311" s="5"/>
      <c r="R1311" s="10"/>
      <c r="S1311" s="10"/>
      <c r="T1311" s="10"/>
      <c r="U1311" s="10"/>
      <c r="V1311" s="10"/>
      <c r="W1311" s="10"/>
      <c r="X1311" s="11"/>
      <c r="Y1311" s="12"/>
      <c r="Z1311" s="4"/>
      <c r="AA1311" s="13"/>
      <c r="AB1311" s="4"/>
      <c r="AC1311" s="52"/>
    </row>
    <row r="1312" spans="1:29" ht="15.75" hidden="1" customHeight="1">
      <c r="A1312" s="50"/>
      <c r="B1312" s="3"/>
      <c r="C1312" s="4"/>
      <c r="D1312" s="4"/>
      <c r="E1312" s="5"/>
      <c r="F1312" s="4"/>
      <c r="G1312" s="4"/>
      <c r="H1312" s="5"/>
      <c r="I1312" s="6"/>
      <c r="J1312" s="6"/>
      <c r="K1312" s="7"/>
      <c r="L1312" s="7"/>
      <c r="M1312" s="8"/>
      <c r="N1312" s="7"/>
      <c r="O1312" s="9"/>
      <c r="P1312" s="3"/>
      <c r="Q1312" s="5"/>
      <c r="R1312" s="10"/>
      <c r="S1312" s="10"/>
      <c r="T1312" s="10"/>
      <c r="U1312" s="10"/>
      <c r="V1312" s="10"/>
      <c r="W1312" s="10"/>
      <c r="X1312" s="11"/>
      <c r="Y1312" s="12"/>
      <c r="Z1312" s="4"/>
      <c r="AA1312" s="13"/>
      <c r="AB1312" s="4"/>
      <c r="AC1312" s="52"/>
    </row>
    <row r="1313" spans="1:29" ht="15.75" hidden="1" customHeight="1">
      <c r="A1313" s="50"/>
      <c r="B1313" s="3"/>
      <c r="C1313" s="4"/>
      <c r="D1313" s="4"/>
      <c r="E1313" s="5"/>
      <c r="F1313" s="4"/>
      <c r="G1313" s="4"/>
      <c r="H1313" s="5"/>
      <c r="I1313" s="6"/>
      <c r="J1313" s="6"/>
      <c r="K1313" s="7"/>
      <c r="L1313" s="7"/>
      <c r="M1313" s="8"/>
      <c r="N1313" s="7"/>
      <c r="O1313" s="9"/>
      <c r="P1313" s="3"/>
      <c r="Q1313" s="5"/>
      <c r="R1313" s="10"/>
      <c r="S1313" s="10"/>
      <c r="T1313" s="10"/>
      <c r="U1313" s="10"/>
      <c r="V1313" s="10"/>
      <c r="W1313" s="10"/>
      <c r="X1313" s="11"/>
      <c r="Y1313" s="12"/>
      <c r="Z1313" s="4"/>
      <c r="AA1313" s="13"/>
      <c r="AB1313" s="4"/>
      <c r="AC1313" s="52"/>
    </row>
    <row r="1314" spans="1:29" ht="15.75" hidden="1" customHeight="1">
      <c r="A1314" s="50"/>
      <c r="B1314" s="3"/>
      <c r="C1314" s="4"/>
      <c r="D1314" s="4"/>
      <c r="E1314" s="5"/>
      <c r="F1314" s="4"/>
      <c r="G1314" s="4"/>
      <c r="H1314" s="5"/>
      <c r="I1314" s="6"/>
      <c r="J1314" s="6"/>
      <c r="K1314" s="7"/>
      <c r="L1314" s="7"/>
      <c r="M1314" s="8"/>
      <c r="N1314" s="7"/>
      <c r="O1314" s="9"/>
      <c r="P1314" s="3"/>
      <c r="Q1314" s="5"/>
      <c r="R1314" s="10"/>
      <c r="S1314" s="10"/>
      <c r="T1314" s="10"/>
      <c r="U1314" s="10"/>
      <c r="V1314" s="10"/>
      <c r="W1314" s="10"/>
      <c r="X1314" s="11"/>
      <c r="Y1314" s="12"/>
      <c r="Z1314" s="4"/>
      <c r="AA1314" s="13"/>
      <c r="AB1314" s="4"/>
      <c r="AC1314" s="52"/>
    </row>
    <row r="1315" spans="1:29" ht="15.75" hidden="1" customHeight="1">
      <c r="A1315" s="50"/>
      <c r="B1315" s="3"/>
      <c r="C1315" s="4"/>
      <c r="D1315" s="4"/>
      <c r="E1315" s="5"/>
      <c r="F1315" s="4"/>
      <c r="G1315" s="4"/>
      <c r="H1315" s="5"/>
      <c r="I1315" s="6"/>
      <c r="J1315" s="6"/>
      <c r="K1315" s="7"/>
      <c r="L1315" s="7"/>
      <c r="M1315" s="8"/>
      <c r="N1315" s="7"/>
      <c r="O1315" s="9"/>
      <c r="P1315" s="3"/>
      <c r="Q1315" s="5"/>
      <c r="R1315" s="10"/>
      <c r="S1315" s="10"/>
      <c r="T1315" s="10"/>
      <c r="U1315" s="10"/>
      <c r="V1315" s="10"/>
      <c r="W1315" s="10"/>
      <c r="X1315" s="11"/>
      <c r="Y1315" s="12"/>
      <c r="Z1315" s="4"/>
      <c r="AA1315" s="13"/>
      <c r="AB1315" s="4"/>
      <c r="AC1315" s="52"/>
    </row>
    <row r="1316" spans="1:29" ht="15.75" hidden="1" customHeight="1">
      <c r="A1316" s="50"/>
      <c r="B1316" s="3"/>
      <c r="C1316" s="4"/>
      <c r="D1316" s="4"/>
      <c r="E1316" s="5"/>
      <c r="F1316" s="4"/>
      <c r="G1316" s="4"/>
      <c r="H1316" s="5"/>
      <c r="I1316" s="6"/>
      <c r="J1316" s="6"/>
      <c r="K1316" s="7"/>
      <c r="L1316" s="7"/>
      <c r="M1316" s="8"/>
      <c r="N1316" s="7"/>
      <c r="O1316" s="9"/>
      <c r="P1316" s="3"/>
      <c r="Q1316" s="5"/>
      <c r="R1316" s="10"/>
      <c r="S1316" s="10"/>
      <c r="T1316" s="10"/>
      <c r="U1316" s="10"/>
      <c r="V1316" s="10"/>
      <c r="W1316" s="10"/>
      <c r="X1316" s="11"/>
      <c r="Y1316" s="12"/>
      <c r="Z1316" s="4"/>
      <c r="AA1316" s="13"/>
      <c r="AB1316" s="4"/>
      <c r="AC1316" s="52"/>
    </row>
    <row r="1317" spans="1:29" ht="15.75" hidden="1" customHeight="1">
      <c r="A1317" s="50"/>
      <c r="B1317" s="3"/>
      <c r="C1317" s="4"/>
      <c r="D1317" s="4"/>
      <c r="E1317" s="5"/>
      <c r="F1317" s="4"/>
      <c r="G1317" s="4"/>
      <c r="H1317" s="5"/>
      <c r="I1317" s="6"/>
      <c r="J1317" s="6"/>
      <c r="K1317" s="7"/>
      <c r="L1317" s="7"/>
      <c r="M1317" s="8"/>
      <c r="N1317" s="7"/>
      <c r="O1317" s="9"/>
      <c r="P1317" s="3"/>
      <c r="Q1317" s="5"/>
      <c r="R1317" s="10"/>
      <c r="S1317" s="10"/>
      <c r="T1317" s="10"/>
      <c r="U1317" s="10"/>
      <c r="V1317" s="10"/>
      <c r="W1317" s="10"/>
      <c r="X1317" s="11"/>
      <c r="Y1317" s="12"/>
      <c r="Z1317" s="4"/>
      <c r="AA1317" s="13"/>
      <c r="AB1317" s="4"/>
      <c r="AC1317" s="52"/>
    </row>
    <row r="1318" spans="1:29" ht="15.75" hidden="1" customHeight="1">
      <c r="A1318" s="50"/>
      <c r="B1318" s="3"/>
      <c r="C1318" s="4"/>
      <c r="D1318" s="4"/>
      <c r="E1318" s="5"/>
      <c r="F1318" s="4"/>
      <c r="G1318" s="4"/>
      <c r="H1318" s="5"/>
      <c r="I1318" s="6"/>
      <c r="J1318" s="6"/>
      <c r="K1318" s="7"/>
      <c r="L1318" s="7"/>
      <c r="M1318" s="8"/>
      <c r="N1318" s="7"/>
      <c r="O1318" s="9"/>
      <c r="P1318" s="3"/>
      <c r="Q1318" s="5"/>
      <c r="R1318" s="10"/>
      <c r="S1318" s="10"/>
      <c r="T1318" s="10"/>
      <c r="U1318" s="10"/>
      <c r="V1318" s="10"/>
      <c r="W1318" s="10"/>
      <c r="X1318" s="11"/>
      <c r="Y1318" s="12"/>
      <c r="Z1318" s="4"/>
      <c r="AA1318" s="13"/>
      <c r="AB1318" s="4"/>
      <c r="AC1318" s="52"/>
    </row>
    <row r="1319" spans="1:29" ht="15.75" hidden="1" customHeight="1">
      <c r="A1319" s="50"/>
      <c r="B1319" s="3"/>
      <c r="C1319" s="4"/>
      <c r="D1319" s="4"/>
      <c r="E1319" s="5"/>
      <c r="F1319" s="4"/>
      <c r="G1319" s="4"/>
      <c r="H1319" s="5"/>
      <c r="I1319" s="6"/>
      <c r="J1319" s="6"/>
      <c r="K1319" s="7"/>
      <c r="L1319" s="7"/>
      <c r="M1319" s="8"/>
      <c r="N1319" s="7"/>
      <c r="O1319" s="9"/>
      <c r="P1319" s="3"/>
      <c r="Q1319" s="5"/>
      <c r="R1319" s="10"/>
      <c r="S1319" s="10"/>
      <c r="T1319" s="10"/>
      <c r="U1319" s="10"/>
      <c r="V1319" s="10"/>
      <c r="W1319" s="10"/>
      <c r="X1319" s="11"/>
      <c r="Y1319" s="12"/>
      <c r="Z1319" s="4"/>
      <c r="AA1319" s="13"/>
      <c r="AB1319" s="4"/>
      <c r="AC1319" s="52"/>
    </row>
    <row r="1320" spans="1:29" ht="15.75" hidden="1" customHeight="1">
      <c r="A1320" s="50"/>
      <c r="B1320" s="3"/>
      <c r="C1320" s="4"/>
      <c r="D1320" s="4"/>
      <c r="E1320" s="5"/>
      <c r="F1320" s="4"/>
      <c r="G1320" s="4"/>
      <c r="H1320" s="5"/>
      <c r="I1320" s="6"/>
      <c r="J1320" s="6"/>
      <c r="K1320" s="7"/>
      <c r="L1320" s="7"/>
      <c r="M1320" s="8"/>
      <c r="N1320" s="7"/>
      <c r="O1320" s="9"/>
      <c r="P1320" s="3"/>
      <c r="Q1320" s="5"/>
      <c r="R1320" s="10"/>
      <c r="S1320" s="10"/>
      <c r="T1320" s="10"/>
      <c r="U1320" s="10"/>
      <c r="V1320" s="10"/>
      <c r="W1320" s="10"/>
      <c r="X1320" s="11"/>
      <c r="Y1320" s="12"/>
      <c r="Z1320" s="4"/>
      <c r="AA1320" s="13"/>
      <c r="AB1320" s="4"/>
      <c r="AC1320" s="52"/>
    </row>
    <row r="1321" spans="1:29" ht="15.75" hidden="1" customHeight="1">
      <c r="A1321" s="50"/>
      <c r="B1321" s="3"/>
      <c r="C1321" s="4"/>
      <c r="D1321" s="4"/>
      <c r="E1321" s="5"/>
      <c r="F1321" s="4"/>
      <c r="G1321" s="4"/>
      <c r="H1321" s="5"/>
      <c r="I1321" s="6"/>
      <c r="J1321" s="6"/>
      <c r="K1321" s="7"/>
      <c r="L1321" s="7"/>
      <c r="M1321" s="8"/>
      <c r="N1321" s="7"/>
      <c r="O1321" s="9"/>
      <c r="P1321" s="3"/>
      <c r="Q1321" s="5"/>
      <c r="R1321" s="10"/>
      <c r="S1321" s="10"/>
      <c r="T1321" s="10"/>
      <c r="U1321" s="10"/>
      <c r="V1321" s="10"/>
      <c r="W1321" s="10"/>
      <c r="X1321" s="11"/>
      <c r="Y1321" s="12"/>
      <c r="Z1321" s="4"/>
      <c r="AA1321" s="13"/>
      <c r="AB1321" s="4"/>
      <c r="AC1321" s="52"/>
    </row>
    <row r="1322" spans="1:29" ht="15.75" hidden="1" customHeight="1">
      <c r="A1322" s="50"/>
      <c r="B1322" s="3"/>
      <c r="C1322" s="4"/>
      <c r="D1322" s="4"/>
      <c r="E1322" s="5"/>
      <c r="F1322" s="4"/>
      <c r="G1322" s="4"/>
      <c r="H1322" s="5"/>
      <c r="I1322" s="6"/>
      <c r="J1322" s="6"/>
      <c r="K1322" s="7"/>
      <c r="L1322" s="7"/>
      <c r="M1322" s="8"/>
      <c r="N1322" s="7"/>
      <c r="O1322" s="9"/>
      <c r="P1322" s="3"/>
      <c r="Q1322" s="5"/>
      <c r="R1322" s="10"/>
      <c r="S1322" s="10"/>
      <c r="T1322" s="10"/>
      <c r="U1322" s="10"/>
      <c r="V1322" s="10"/>
      <c r="W1322" s="10"/>
      <c r="X1322" s="11"/>
      <c r="Y1322" s="12"/>
      <c r="Z1322" s="4"/>
      <c r="AA1322" s="13"/>
      <c r="AB1322" s="4"/>
      <c r="AC1322" s="52"/>
    </row>
    <row r="1323" spans="1:29" ht="15.75" hidden="1" customHeight="1">
      <c r="A1323" s="50"/>
      <c r="B1323" s="3"/>
      <c r="C1323" s="4"/>
      <c r="D1323" s="4"/>
      <c r="E1323" s="5"/>
      <c r="F1323" s="4"/>
      <c r="G1323" s="4"/>
      <c r="H1323" s="5"/>
      <c r="I1323" s="6"/>
      <c r="J1323" s="6"/>
      <c r="K1323" s="7"/>
      <c r="L1323" s="7"/>
      <c r="M1323" s="8"/>
      <c r="N1323" s="7"/>
      <c r="O1323" s="9"/>
      <c r="P1323" s="3"/>
      <c r="Q1323" s="5"/>
      <c r="R1323" s="10"/>
      <c r="S1323" s="10"/>
      <c r="T1323" s="10"/>
      <c r="U1323" s="10"/>
      <c r="V1323" s="10"/>
      <c r="W1323" s="10"/>
      <c r="X1323" s="11"/>
      <c r="Y1323" s="12"/>
      <c r="Z1323" s="4"/>
      <c r="AA1323" s="13"/>
      <c r="AB1323" s="4"/>
      <c r="AC1323" s="52"/>
    </row>
    <row r="1324" spans="1:29" ht="15.75" hidden="1" customHeight="1">
      <c r="A1324" s="50"/>
      <c r="B1324" s="3"/>
      <c r="C1324" s="4"/>
      <c r="D1324" s="4"/>
      <c r="E1324" s="5"/>
      <c r="F1324" s="4"/>
      <c r="G1324" s="4"/>
      <c r="H1324" s="5"/>
      <c r="I1324" s="6"/>
      <c r="J1324" s="6"/>
      <c r="K1324" s="7"/>
      <c r="L1324" s="7"/>
      <c r="M1324" s="8"/>
      <c r="N1324" s="7"/>
      <c r="O1324" s="9"/>
      <c r="P1324" s="3"/>
      <c r="Q1324" s="5"/>
      <c r="R1324" s="10"/>
      <c r="S1324" s="10"/>
      <c r="T1324" s="10"/>
      <c r="U1324" s="10"/>
      <c r="V1324" s="10"/>
      <c r="W1324" s="10"/>
      <c r="X1324" s="11"/>
      <c r="Y1324" s="12"/>
      <c r="Z1324" s="4"/>
      <c r="AA1324" s="13"/>
      <c r="AB1324" s="4"/>
      <c r="AC1324" s="52"/>
    </row>
    <row r="1325" spans="1:29" ht="15.75" hidden="1" customHeight="1">
      <c r="A1325" s="50"/>
      <c r="B1325" s="3"/>
      <c r="C1325" s="4"/>
      <c r="D1325" s="4"/>
      <c r="E1325" s="5"/>
      <c r="F1325" s="4"/>
      <c r="G1325" s="4"/>
      <c r="H1325" s="5"/>
      <c r="I1325" s="6"/>
      <c r="J1325" s="6"/>
      <c r="K1325" s="7"/>
      <c r="L1325" s="7"/>
      <c r="M1325" s="8"/>
      <c r="N1325" s="7"/>
      <c r="O1325" s="9"/>
      <c r="P1325" s="3"/>
      <c r="Q1325" s="5"/>
      <c r="R1325" s="10"/>
      <c r="S1325" s="10"/>
      <c r="T1325" s="10"/>
      <c r="U1325" s="10"/>
      <c r="V1325" s="10"/>
      <c r="W1325" s="10"/>
      <c r="X1325" s="11"/>
      <c r="Y1325" s="12"/>
      <c r="Z1325" s="4"/>
      <c r="AA1325" s="13"/>
      <c r="AB1325" s="4"/>
      <c r="AC1325" s="52"/>
    </row>
    <row r="1326" spans="1:29" ht="15.75" hidden="1" customHeight="1">
      <c r="A1326" s="50"/>
      <c r="B1326" s="3"/>
      <c r="C1326" s="4"/>
      <c r="D1326" s="4"/>
      <c r="E1326" s="5"/>
      <c r="F1326" s="4"/>
      <c r="G1326" s="4"/>
      <c r="H1326" s="5"/>
      <c r="I1326" s="6"/>
      <c r="J1326" s="6"/>
      <c r="K1326" s="7"/>
      <c r="L1326" s="7"/>
      <c r="M1326" s="8"/>
      <c r="N1326" s="7"/>
      <c r="O1326" s="9"/>
      <c r="P1326" s="3"/>
      <c r="Q1326" s="5"/>
      <c r="R1326" s="10"/>
      <c r="S1326" s="10"/>
      <c r="T1326" s="10"/>
      <c r="U1326" s="10"/>
      <c r="V1326" s="10"/>
      <c r="W1326" s="10"/>
      <c r="X1326" s="11"/>
      <c r="Y1326" s="12"/>
      <c r="Z1326" s="4"/>
      <c r="AA1326" s="13"/>
      <c r="AB1326" s="4"/>
      <c r="AC1326" s="52"/>
    </row>
    <row r="1327" spans="1:29" ht="15.75" hidden="1" customHeight="1">
      <c r="A1327" s="50"/>
      <c r="B1327" s="3"/>
      <c r="C1327" s="4"/>
      <c r="D1327" s="4"/>
      <c r="E1327" s="5"/>
      <c r="F1327" s="4"/>
      <c r="G1327" s="4"/>
      <c r="H1327" s="5"/>
      <c r="I1327" s="6"/>
      <c r="J1327" s="6"/>
      <c r="K1327" s="7"/>
      <c r="L1327" s="7"/>
      <c r="M1327" s="8"/>
      <c r="N1327" s="7"/>
      <c r="O1327" s="9"/>
      <c r="P1327" s="3"/>
      <c r="Q1327" s="5"/>
      <c r="R1327" s="10"/>
      <c r="S1327" s="10"/>
      <c r="T1327" s="10"/>
      <c r="U1327" s="10"/>
      <c r="V1327" s="10"/>
      <c r="W1327" s="10"/>
      <c r="X1327" s="11"/>
      <c r="Y1327" s="12"/>
      <c r="Z1327" s="4"/>
      <c r="AA1327" s="13"/>
      <c r="AB1327" s="4"/>
      <c r="AC1327" s="52"/>
    </row>
    <row r="1328" spans="1:29" ht="15.75" hidden="1" customHeight="1">
      <c r="A1328" s="50"/>
      <c r="B1328" s="3"/>
      <c r="C1328" s="4"/>
      <c r="D1328" s="4"/>
      <c r="E1328" s="5"/>
      <c r="F1328" s="4"/>
      <c r="G1328" s="4"/>
      <c r="H1328" s="5"/>
      <c r="I1328" s="6"/>
      <c r="J1328" s="6"/>
      <c r="K1328" s="7"/>
      <c r="L1328" s="7"/>
      <c r="M1328" s="8"/>
      <c r="N1328" s="7"/>
      <c r="O1328" s="9"/>
      <c r="P1328" s="3"/>
      <c r="Q1328" s="5"/>
      <c r="R1328" s="10"/>
      <c r="S1328" s="10"/>
      <c r="T1328" s="10"/>
      <c r="U1328" s="10"/>
      <c r="V1328" s="10"/>
      <c r="W1328" s="10"/>
      <c r="X1328" s="11"/>
      <c r="Y1328" s="12"/>
      <c r="Z1328" s="4"/>
      <c r="AA1328" s="13"/>
      <c r="AB1328" s="4"/>
      <c r="AC1328" s="52"/>
    </row>
    <row r="1329" spans="1:29" ht="15.75" hidden="1" customHeight="1">
      <c r="A1329" s="50"/>
      <c r="B1329" s="3"/>
      <c r="C1329" s="4"/>
      <c r="D1329" s="4"/>
      <c r="E1329" s="5"/>
      <c r="F1329" s="4"/>
      <c r="G1329" s="4"/>
      <c r="H1329" s="5"/>
      <c r="I1329" s="6"/>
      <c r="J1329" s="6"/>
      <c r="K1329" s="7"/>
      <c r="L1329" s="7"/>
      <c r="M1329" s="8"/>
      <c r="N1329" s="7"/>
      <c r="O1329" s="9"/>
      <c r="P1329" s="3"/>
      <c r="Q1329" s="5"/>
      <c r="R1329" s="10"/>
      <c r="S1329" s="10"/>
      <c r="T1329" s="10"/>
      <c r="U1329" s="10"/>
      <c r="V1329" s="10"/>
      <c r="W1329" s="10"/>
      <c r="X1329" s="11"/>
      <c r="Y1329" s="12"/>
      <c r="Z1329" s="4"/>
      <c r="AA1329" s="13"/>
      <c r="AB1329" s="4"/>
      <c r="AC1329" s="52"/>
    </row>
    <row r="1330" spans="1:29" ht="15.75" hidden="1" customHeight="1">
      <c r="A1330" s="50"/>
      <c r="B1330" s="3"/>
      <c r="C1330" s="4"/>
      <c r="D1330" s="4"/>
      <c r="E1330" s="5"/>
      <c r="F1330" s="4"/>
      <c r="G1330" s="4"/>
      <c r="H1330" s="5"/>
      <c r="I1330" s="6"/>
      <c r="J1330" s="6"/>
      <c r="K1330" s="7"/>
      <c r="L1330" s="7"/>
      <c r="M1330" s="8"/>
      <c r="N1330" s="7"/>
      <c r="O1330" s="9"/>
      <c r="P1330" s="3"/>
      <c r="Q1330" s="5"/>
      <c r="R1330" s="10"/>
      <c r="S1330" s="10"/>
      <c r="T1330" s="10"/>
      <c r="U1330" s="10"/>
      <c r="V1330" s="10"/>
      <c r="W1330" s="10"/>
      <c r="X1330" s="11"/>
      <c r="Y1330" s="12"/>
      <c r="Z1330" s="4"/>
      <c r="AA1330" s="13"/>
      <c r="AB1330" s="4"/>
      <c r="AC1330" s="52"/>
    </row>
    <row r="1331" spans="1:29" ht="15.75" hidden="1" customHeight="1">
      <c r="A1331" s="50"/>
      <c r="B1331" s="3"/>
      <c r="C1331" s="4"/>
      <c r="D1331" s="4"/>
      <c r="E1331" s="5"/>
      <c r="F1331" s="4"/>
      <c r="G1331" s="4"/>
      <c r="H1331" s="5"/>
      <c r="I1331" s="6"/>
      <c r="J1331" s="6"/>
      <c r="K1331" s="7"/>
      <c r="L1331" s="7"/>
      <c r="M1331" s="8"/>
      <c r="N1331" s="7"/>
      <c r="O1331" s="9"/>
      <c r="P1331" s="3"/>
      <c r="Q1331" s="5"/>
      <c r="R1331" s="10"/>
      <c r="S1331" s="10"/>
      <c r="T1331" s="10"/>
      <c r="U1331" s="10"/>
      <c r="V1331" s="10"/>
      <c r="W1331" s="10"/>
      <c r="X1331" s="11"/>
      <c r="Y1331" s="12"/>
      <c r="Z1331" s="4"/>
      <c r="AA1331" s="13"/>
      <c r="AB1331" s="4"/>
      <c r="AC1331" s="52"/>
    </row>
    <row r="1332" spans="1:29" ht="15.75" hidden="1" customHeight="1">
      <c r="A1332" s="50"/>
      <c r="B1332" s="3"/>
      <c r="C1332" s="4"/>
      <c r="D1332" s="4"/>
      <c r="E1332" s="5"/>
      <c r="F1332" s="4"/>
      <c r="G1332" s="4"/>
      <c r="H1332" s="5"/>
      <c r="I1332" s="6"/>
      <c r="J1332" s="6"/>
      <c r="K1332" s="7"/>
      <c r="L1332" s="7"/>
      <c r="M1332" s="8"/>
      <c r="N1332" s="7"/>
      <c r="O1332" s="9"/>
      <c r="P1332" s="3"/>
      <c r="Q1332" s="5"/>
      <c r="R1332" s="10"/>
      <c r="S1332" s="10"/>
      <c r="T1332" s="10"/>
      <c r="U1332" s="10"/>
      <c r="V1332" s="10"/>
      <c r="W1332" s="10"/>
      <c r="X1332" s="11"/>
      <c r="Y1332" s="12"/>
      <c r="Z1332" s="4"/>
      <c r="AA1332" s="13"/>
      <c r="AB1332" s="4"/>
      <c r="AC1332" s="52"/>
    </row>
    <row r="1333" spans="1:29" ht="15.75" hidden="1" customHeight="1">
      <c r="A1333" s="50"/>
      <c r="B1333" s="3"/>
      <c r="C1333" s="4"/>
      <c r="D1333" s="4"/>
      <c r="E1333" s="5"/>
      <c r="F1333" s="4"/>
      <c r="G1333" s="4"/>
      <c r="H1333" s="5"/>
      <c r="I1333" s="6"/>
      <c r="J1333" s="6"/>
      <c r="K1333" s="7"/>
      <c r="L1333" s="7"/>
      <c r="M1333" s="8"/>
      <c r="N1333" s="7"/>
      <c r="O1333" s="9"/>
      <c r="P1333" s="3"/>
      <c r="Q1333" s="5"/>
      <c r="R1333" s="10"/>
      <c r="S1333" s="10"/>
      <c r="T1333" s="10"/>
      <c r="U1333" s="10"/>
      <c r="V1333" s="10"/>
      <c r="W1333" s="10"/>
      <c r="X1333" s="11"/>
      <c r="Y1333" s="12"/>
      <c r="Z1333" s="4"/>
      <c r="AA1333" s="13"/>
      <c r="AB1333" s="4"/>
      <c r="AC1333" s="52"/>
    </row>
    <row r="1334" spans="1:29" ht="15.75" hidden="1" customHeight="1">
      <c r="A1334" s="50"/>
      <c r="B1334" s="3"/>
      <c r="C1334" s="4"/>
      <c r="D1334" s="4"/>
      <c r="E1334" s="5"/>
      <c r="F1334" s="4"/>
      <c r="G1334" s="4"/>
      <c r="H1334" s="5"/>
      <c r="I1334" s="6"/>
      <c r="J1334" s="6"/>
      <c r="K1334" s="7"/>
      <c r="L1334" s="7"/>
      <c r="M1334" s="8"/>
      <c r="N1334" s="7"/>
      <c r="O1334" s="9"/>
      <c r="P1334" s="3"/>
      <c r="Q1334" s="5"/>
      <c r="R1334" s="10"/>
      <c r="S1334" s="10"/>
      <c r="T1334" s="10"/>
      <c r="U1334" s="10"/>
      <c r="V1334" s="10"/>
      <c r="W1334" s="10"/>
      <c r="X1334" s="11"/>
      <c r="Y1334" s="12"/>
      <c r="Z1334" s="4"/>
      <c r="AA1334" s="13"/>
      <c r="AB1334" s="4"/>
      <c r="AC1334" s="52"/>
    </row>
    <row r="1335" spans="1:29" ht="15.75" hidden="1" customHeight="1">
      <c r="A1335" s="50"/>
      <c r="B1335" s="3"/>
      <c r="C1335" s="4"/>
      <c r="D1335" s="4"/>
      <c r="E1335" s="5"/>
      <c r="F1335" s="4"/>
      <c r="G1335" s="4"/>
      <c r="H1335" s="5"/>
      <c r="I1335" s="6"/>
      <c r="J1335" s="6"/>
      <c r="K1335" s="7"/>
      <c r="L1335" s="7"/>
      <c r="M1335" s="8"/>
      <c r="N1335" s="7"/>
      <c r="O1335" s="9"/>
      <c r="P1335" s="3"/>
      <c r="Q1335" s="5"/>
      <c r="R1335" s="10"/>
      <c r="S1335" s="10"/>
      <c r="T1335" s="10"/>
      <c r="U1335" s="10"/>
      <c r="V1335" s="10"/>
      <c r="W1335" s="10"/>
      <c r="X1335" s="11"/>
      <c r="Y1335" s="12"/>
      <c r="Z1335" s="4"/>
      <c r="AA1335" s="13"/>
      <c r="AB1335" s="4"/>
      <c r="AC1335" s="52"/>
    </row>
    <row r="1336" spans="1:29" ht="15.75" hidden="1" customHeight="1">
      <c r="A1336" s="50"/>
      <c r="B1336" s="3"/>
      <c r="C1336" s="4"/>
      <c r="D1336" s="4"/>
      <c r="E1336" s="5"/>
      <c r="F1336" s="4"/>
      <c r="G1336" s="4"/>
      <c r="H1336" s="5"/>
      <c r="I1336" s="6"/>
      <c r="J1336" s="6"/>
      <c r="K1336" s="7"/>
      <c r="L1336" s="7"/>
      <c r="M1336" s="8"/>
      <c r="N1336" s="7"/>
      <c r="O1336" s="9"/>
      <c r="P1336" s="3"/>
      <c r="Q1336" s="5"/>
      <c r="R1336" s="10"/>
      <c r="S1336" s="10"/>
      <c r="T1336" s="10"/>
      <c r="U1336" s="10"/>
      <c r="V1336" s="10"/>
      <c r="W1336" s="10"/>
      <c r="X1336" s="11"/>
      <c r="Y1336" s="12"/>
      <c r="Z1336" s="4"/>
      <c r="AA1336" s="13"/>
      <c r="AB1336" s="4"/>
      <c r="AC1336" s="52"/>
    </row>
    <row r="1337" spans="1:29" ht="15.75" hidden="1" customHeight="1">
      <c r="A1337" s="50"/>
      <c r="B1337" s="3"/>
      <c r="C1337" s="4"/>
      <c r="D1337" s="4"/>
      <c r="E1337" s="5"/>
      <c r="F1337" s="4"/>
      <c r="G1337" s="4"/>
      <c r="H1337" s="5"/>
      <c r="I1337" s="6"/>
      <c r="J1337" s="6"/>
      <c r="K1337" s="7"/>
      <c r="L1337" s="7"/>
      <c r="M1337" s="8"/>
      <c r="N1337" s="7"/>
      <c r="O1337" s="9"/>
      <c r="P1337" s="3"/>
      <c r="Q1337" s="5"/>
      <c r="R1337" s="10"/>
      <c r="S1337" s="10"/>
      <c r="T1337" s="10"/>
      <c r="U1337" s="10"/>
      <c r="V1337" s="10"/>
      <c r="W1337" s="10"/>
      <c r="X1337" s="11"/>
      <c r="Y1337" s="12"/>
      <c r="Z1337" s="4"/>
      <c r="AA1337" s="13"/>
      <c r="AB1337" s="4"/>
      <c r="AC1337" s="52"/>
    </row>
    <row r="1338" spans="1:29" ht="15.75" hidden="1" customHeight="1">
      <c r="A1338" s="50"/>
      <c r="B1338" s="3"/>
      <c r="C1338" s="4"/>
      <c r="D1338" s="4"/>
      <c r="E1338" s="5"/>
      <c r="F1338" s="4"/>
      <c r="G1338" s="4"/>
      <c r="H1338" s="5"/>
      <c r="I1338" s="6"/>
      <c r="J1338" s="6"/>
      <c r="K1338" s="7"/>
      <c r="L1338" s="7"/>
      <c r="M1338" s="8"/>
      <c r="N1338" s="7"/>
      <c r="O1338" s="9"/>
      <c r="P1338" s="3"/>
      <c r="Q1338" s="5"/>
      <c r="R1338" s="10"/>
      <c r="S1338" s="10"/>
      <c r="T1338" s="10"/>
      <c r="U1338" s="10"/>
      <c r="V1338" s="10"/>
      <c r="W1338" s="10"/>
      <c r="X1338" s="11"/>
      <c r="Y1338" s="12"/>
      <c r="Z1338" s="4"/>
      <c r="AA1338" s="13"/>
      <c r="AB1338" s="4"/>
      <c r="AC1338" s="52"/>
    </row>
    <row r="1339" spans="1:29" ht="15.75" hidden="1" customHeight="1">
      <c r="A1339" s="50"/>
      <c r="B1339" s="3"/>
      <c r="C1339" s="4"/>
      <c r="D1339" s="4"/>
      <c r="E1339" s="5"/>
      <c r="F1339" s="4"/>
      <c r="G1339" s="4"/>
      <c r="H1339" s="5"/>
      <c r="I1339" s="6"/>
      <c r="J1339" s="6"/>
      <c r="K1339" s="7"/>
      <c r="L1339" s="7"/>
      <c r="M1339" s="8"/>
      <c r="N1339" s="7"/>
      <c r="O1339" s="9"/>
      <c r="P1339" s="3"/>
      <c r="Q1339" s="5"/>
      <c r="R1339" s="10"/>
      <c r="S1339" s="10"/>
      <c r="T1339" s="10"/>
      <c r="U1339" s="10"/>
      <c r="V1339" s="10"/>
      <c r="W1339" s="10"/>
      <c r="X1339" s="11"/>
      <c r="Y1339" s="12"/>
      <c r="Z1339" s="4"/>
      <c r="AA1339" s="13"/>
      <c r="AB1339" s="4"/>
      <c r="AC1339" s="52"/>
    </row>
    <row r="1340" spans="1:29" ht="15.75" hidden="1" customHeight="1">
      <c r="A1340" s="50"/>
      <c r="B1340" s="3"/>
      <c r="C1340" s="4"/>
      <c r="D1340" s="4"/>
      <c r="E1340" s="5"/>
      <c r="F1340" s="4"/>
      <c r="G1340" s="4"/>
      <c r="H1340" s="5"/>
      <c r="I1340" s="6"/>
      <c r="J1340" s="6"/>
      <c r="K1340" s="7"/>
      <c r="L1340" s="7"/>
      <c r="M1340" s="8"/>
      <c r="N1340" s="7"/>
      <c r="O1340" s="9"/>
      <c r="P1340" s="3"/>
      <c r="Q1340" s="5"/>
      <c r="R1340" s="10"/>
      <c r="S1340" s="10"/>
      <c r="T1340" s="10"/>
      <c r="U1340" s="10"/>
      <c r="V1340" s="10"/>
      <c r="W1340" s="10"/>
      <c r="X1340" s="11"/>
      <c r="Y1340" s="12"/>
      <c r="Z1340" s="4"/>
      <c r="AA1340" s="13"/>
      <c r="AB1340" s="4"/>
      <c r="AC1340" s="52"/>
    </row>
    <row r="1341" spans="1:29" ht="15.75" hidden="1" customHeight="1">
      <c r="A1341" s="50"/>
      <c r="B1341" s="3"/>
      <c r="C1341" s="4"/>
      <c r="D1341" s="4"/>
      <c r="E1341" s="5"/>
      <c r="F1341" s="4"/>
      <c r="G1341" s="4"/>
      <c r="H1341" s="5"/>
      <c r="I1341" s="6"/>
      <c r="J1341" s="6"/>
      <c r="K1341" s="7"/>
      <c r="L1341" s="7"/>
      <c r="M1341" s="8"/>
      <c r="N1341" s="7"/>
      <c r="O1341" s="9"/>
      <c r="P1341" s="3"/>
      <c r="Q1341" s="5"/>
      <c r="R1341" s="10"/>
      <c r="S1341" s="10"/>
      <c r="T1341" s="10"/>
      <c r="U1341" s="10"/>
      <c r="V1341" s="10"/>
      <c r="W1341" s="10"/>
      <c r="X1341" s="11"/>
      <c r="Y1341" s="12"/>
      <c r="Z1341" s="4"/>
      <c r="AA1341" s="13"/>
      <c r="AB1341" s="4"/>
      <c r="AC1341" s="52"/>
    </row>
    <row r="1342" spans="1:29" ht="15.75" hidden="1" customHeight="1">
      <c r="A1342" s="50"/>
      <c r="B1342" s="3"/>
      <c r="C1342" s="4"/>
      <c r="D1342" s="4"/>
      <c r="E1342" s="5"/>
      <c r="F1342" s="4"/>
      <c r="G1342" s="4"/>
      <c r="H1342" s="5"/>
      <c r="I1342" s="6"/>
      <c r="J1342" s="6"/>
      <c r="K1342" s="7"/>
      <c r="L1342" s="7"/>
      <c r="M1342" s="8"/>
      <c r="N1342" s="7"/>
      <c r="O1342" s="9"/>
      <c r="P1342" s="3"/>
      <c r="Q1342" s="5"/>
      <c r="R1342" s="10"/>
      <c r="S1342" s="10"/>
      <c r="T1342" s="10"/>
      <c r="U1342" s="10"/>
      <c r="V1342" s="10"/>
      <c r="W1342" s="10"/>
      <c r="X1342" s="11"/>
      <c r="Y1342" s="12"/>
      <c r="Z1342" s="4"/>
      <c r="AA1342" s="13"/>
      <c r="AB1342" s="4"/>
      <c r="AC1342" s="52"/>
    </row>
    <row r="1343" spans="1:29" ht="15.75" hidden="1" customHeight="1">
      <c r="A1343" s="50"/>
      <c r="B1343" s="3"/>
      <c r="C1343" s="4"/>
      <c r="D1343" s="4"/>
      <c r="E1343" s="5"/>
      <c r="F1343" s="4"/>
      <c r="G1343" s="4"/>
      <c r="H1343" s="5"/>
      <c r="I1343" s="6"/>
      <c r="J1343" s="6"/>
      <c r="K1343" s="7"/>
      <c r="L1343" s="7"/>
      <c r="M1343" s="8"/>
      <c r="N1343" s="7"/>
      <c r="O1343" s="9"/>
      <c r="P1343" s="3"/>
      <c r="Q1343" s="5"/>
      <c r="R1343" s="10"/>
      <c r="S1343" s="10"/>
      <c r="T1343" s="10"/>
      <c r="U1343" s="10"/>
      <c r="V1343" s="10"/>
      <c r="W1343" s="10"/>
      <c r="X1343" s="11"/>
      <c r="Y1343" s="12"/>
      <c r="Z1343" s="4"/>
      <c r="AA1343" s="13"/>
      <c r="AB1343" s="4"/>
      <c r="AC1343" s="52"/>
    </row>
    <row r="1344" spans="1:29" ht="15.75" hidden="1" customHeight="1">
      <c r="A1344" s="50"/>
      <c r="B1344" s="3"/>
      <c r="C1344" s="4"/>
      <c r="D1344" s="4"/>
      <c r="E1344" s="5"/>
      <c r="F1344" s="4"/>
      <c r="G1344" s="4"/>
      <c r="H1344" s="5"/>
      <c r="I1344" s="6"/>
      <c r="J1344" s="6"/>
      <c r="K1344" s="7"/>
      <c r="L1344" s="7"/>
      <c r="M1344" s="8"/>
      <c r="N1344" s="7"/>
      <c r="O1344" s="9"/>
      <c r="P1344" s="3"/>
      <c r="Q1344" s="5"/>
      <c r="R1344" s="10"/>
      <c r="S1344" s="10"/>
      <c r="T1344" s="10"/>
      <c r="U1344" s="10"/>
      <c r="V1344" s="10"/>
      <c r="W1344" s="10"/>
      <c r="X1344" s="11"/>
      <c r="Y1344" s="12"/>
      <c r="Z1344" s="4"/>
      <c r="AA1344" s="13"/>
      <c r="AB1344" s="4"/>
      <c r="AC1344" s="52"/>
    </row>
    <row r="1345" spans="1:29" ht="15.75" hidden="1" customHeight="1">
      <c r="A1345" s="50"/>
      <c r="B1345" s="3"/>
      <c r="C1345" s="4"/>
      <c r="D1345" s="4"/>
      <c r="E1345" s="5"/>
      <c r="F1345" s="4"/>
      <c r="G1345" s="4"/>
      <c r="H1345" s="5"/>
      <c r="I1345" s="6"/>
      <c r="J1345" s="6"/>
      <c r="K1345" s="7"/>
      <c r="L1345" s="7"/>
      <c r="M1345" s="8"/>
      <c r="N1345" s="7"/>
      <c r="O1345" s="9"/>
      <c r="P1345" s="3"/>
      <c r="Q1345" s="5"/>
      <c r="R1345" s="10"/>
      <c r="S1345" s="10"/>
      <c r="T1345" s="10"/>
      <c r="U1345" s="10"/>
      <c r="V1345" s="10"/>
      <c r="W1345" s="10"/>
      <c r="X1345" s="11"/>
      <c r="Y1345" s="12"/>
      <c r="Z1345" s="4"/>
      <c r="AA1345" s="13"/>
      <c r="AB1345" s="4"/>
      <c r="AC1345" s="52"/>
    </row>
    <row r="1346" spans="1:29" ht="15.75" hidden="1" customHeight="1">
      <c r="A1346" s="50"/>
      <c r="B1346" s="3"/>
      <c r="C1346" s="4"/>
      <c r="D1346" s="4"/>
      <c r="E1346" s="5"/>
      <c r="F1346" s="4"/>
      <c r="G1346" s="4"/>
      <c r="H1346" s="5"/>
      <c r="I1346" s="6"/>
      <c r="J1346" s="6"/>
      <c r="K1346" s="7"/>
      <c r="L1346" s="7"/>
      <c r="M1346" s="8"/>
      <c r="N1346" s="7"/>
      <c r="O1346" s="9"/>
      <c r="P1346" s="3"/>
      <c r="Q1346" s="5"/>
      <c r="R1346" s="10"/>
      <c r="S1346" s="10"/>
      <c r="T1346" s="10"/>
      <c r="U1346" s="10"/>
      <c r="V1346" s="10"/>
      <c r="W1346" s="10"/>
      <c r="X1346" s="11"/>
      <c r="Y1346" s="12"/>
      <c r="Z1346" s="4"/>
      <c r="AA1346" s="13"/>
      <c r="AB1346" s="4"/>
      <c r="AC1346" s="52"/>
    </row>
    <row r="1347" spans="1:29" ht="15.75" hidden="1" customHeight="1">
      <c r="A1347" s="50"/>
      <c r="B1347" s="3"/>
      <c r="C1347" s="4"/>
      <c r="D1347" s="4"/>
      <c r="E1347" s="5"/>
      <c r="F1347" s="4"/>
      <c r="G1347" s="4"/>
      <c r="H1347" s="5"/>
      <c r="I1347" s="6"/>
      <c r="J1347" s="6"/>
      <c r="K1347" s="7"/>
      <c r="L1347" s="7"/>
      <c r="M1347" s="8"/>
      <c r="N1347" s="7"/>
      <c r="O1347" s="9"/>
      <c r="P1347" s="3"/>
      <c r="Q1347" s="5"/>
      <c r="R1347" s="10"/>
      <c r="S1347" s="10"/>
      <c r="T1347" s="10"/>
      <c r="U1347" s="10"/>
      <c r="V1347" s="10"/>
      <c r="W1347" s="10"/>
      <c r="X1347" s="11"/>
      <c r="Y1347" s="12"/>
      <c r="Z1347" s="4"/>
      <c r="AA1347" s="13"/>
      <c r="AB1347" s="4"/>
      <c r="AC1347" s="52"/>
    </row>
    <row r="1348" spans="1:29" ht="15.75" hidden="1" customHeight="1">
      <c r="A1348" s="50"/>
      <c r="B1348" s="3"/>
      <c r="C1348" s="4"/>
      <c r="D1348" s="4"/>
      <c r="E1348" s="5"/>
      <c r="F1348" s="4"/>
      <c r="G1348" s="4"/>
      <c r="H1348" s="5"/>
      <c r="I1348" s="6"/>
      <c r="J1348" s="6"/>
      <c r="K1348" s="7"/>
      <c r="L1348" s="7"/>
      <c r="M1348" s="8"/>
      <c r="N1348" s="7"/>
      <c r="O1348" s="9"/>
      <c r="P1348" s="3"/>
      <c r="Q1348" s="5"/>
      <c r="R1348" s="10"/>
      <c r="S1348" s="10"/>
      <c r="T1348" s="10"/>
      <c r="U1348" s="10"/>
      <c r="V1348" s="10"/>
      <c r="W1348" s="10"/>
      <c r="X1348" s="11"/>
      <c r="Y1348" s="12"/>
      <c r="Z1348" s="4"/>
      <c r="AA1348" s="13"/>
      <c r="AB1348" s="4"/>
      <c r="AC1348" s="52"/>
    </row>
    <row r="1349" spans="1:29" ht="15.75" hidden="1" customHeight="1">
      <c r="A1349" s="50"/>
      <c r="B1349" s="3"/>
      <c r="C1349" s="4"/>
      <c r="D1349" s="4"/>
      <c r="E1349" s="5"/>
      <c r="F1349" s="4"/>
      <c r="G1349" s="4"/>
      <c r="H1349" s="5"/>
      <c r="I1349" s="6"/>
      <c r="J1349" s="6"/>
      <c r="K1349" s="7"/>
      <c r="L1349" s="7"/>
      <c r="M1349" s="8"/>
      <c r="N1349" s="7"/>
      <c r="O1349" s="9"/>
      <c r="P1349" s="3"/>
      <c r="Q1349" s="5"/>
      <c r="R1349" s="10"/>
      <c r="S1349" s="10"/>
      <c r="T1349" s="10"/>
      <c r="U1349" s="10"/>
      <c r="V1349" s="10"/>
      <c r="W1349" s="10"/>
      <c r="X1349" s="11"/>
      <c r="Y1349" s="12"/>
      <c r="Z1349" s="4"/>
      <c r="AA1349" s="13"/>
      <c r="AB1349" s="4"/>
      <c r="AC1349" s="52"/>
    </row>
    <row r="1350" spans="1:29" ht="15.75" hidden="1" customHeight="1">
      <c r="A1350" s="50"/>
      <c r="B1350" s="3"/>
      <c r="C1350" s="4"/>
      <c r="D1350" s="4"/>
      <c r="E1350" s="5"/>
      <c r="F1350" s="4"/>
      <c r="G1350" s="4"/>
      <c r="H1350" s="5"/>
      <c r="I1350" s="6"/>
      <c r="J1350" s="6"/>
      <c r="K1350" s="7"/>
      <c r="L1350" s="7"/>
      <c r="M1350" s="8"/>
      <c r="N1350" s="7"/>
      <c r="O1350" s="9"/>
      <c r="P1350" s="3"/>
      <c r="Q1350" s="5"/>
      <c r="R1350" s="10"/>
      <c r="S1350" s="10"/>
      <c r="T1350" s="10"/>
      <c r="U1350" s="10"/>
      <c r="V1350" s="10"/>
      <c r="W1350" s="10"/>
      <c r="X1350" s="11"/>
      <c r="Y1350" s="12"/>
      <c r="Z1350" s="4"/>
      <c r="AA1350" s="13"/>
      <c r="AB1350" s="4"/>
      <c r="AC1350" s="52"/>
    </row>
    <row r="1351" spans="1:29" ht="15.75" hidden="1" customHeight="1">
      <c r="A1351" s="50"/>
      <c r="B1351" s="3"/>
      <c r="C1351" s="4"/>
      <c r="D1351" s="4"/>
      <c r="E1351" s="5"/>
      <c r="F1351" s="4"/>
      <c r="G1351" s="4"/>
      <c r="H1351" s="5"/>
      <c r="I1351" s="6"/>
      <c r="J1351" s="6"/>
      <c r="K1351" s="7"/>
      <c r="L1351" s="7"/>
      <c r="M1351" s="8"/>
      <c r="N1351" s="7"/>
      <c r="O1351" s="9"/>
      <c r="P1351" s="3"/>
      <c r="Q1351" s="5"/>
      <c r="R1351" s="10"/>
      <c r="S1351" s="10"/>
      <c r="T1351" s="10"/>
      <c r="U1351" s="10"/>
      <c r="V1351" s="10"/>
      <c r="W1351" s="10"/>
      <c r="X1351" s="11"/>
      <c r="Y1351" s="12"/>
      <c r="Z1351" s="4"/>
      <c r="AA1351" s="13"/>
      <c r="AB1351" s="4"/>
      <c r="AC1351" s="52"/>
    </row>
    <row r="1352" spans="1:29" ht="15.75" hidden="1" customHeight="1">
      <c r="A1352" s="50"/>
      <c r="B1352" s="3"/>
      <c r="C1352" s="4"/>
      <c r="D1352" s="4"/>
      <c r="E1352" s="5"/>
      <c r="F1352" s="4"/>
      <c r="G1352" s="4"/>
      <c r="H1352" s="5"/>
      <c r="I1352" s="6"/>
      <c r="J1352" s="6"/>
      <c r="K1352" s="7"/>
      <c r="L1352" s="7"/>
      <c r="M1352" s="8"/>
      <c r="N1352" s="7"/>
      <c r="O1352" s="9"/>
      <c r="P1352" s="3"/>
      <c r="Q1352" s="5"/>
      <c r="R1352" s="10"/>
      <c r="S1352" s="10"/>
      <c r="T1352" s="10"/>
      <c r="U1352" s="10"/>
      <c r="V1352" s="10"/>
      <c r="W1352" s="10"/>
      <c r="X1352" s="11"/>
      <c r="Y1352" s="12"/>
      <c r="Z1352" s="4"/>
      <c r="AA1352" s="13"/>
      <c r="AB1352" s="4"/>
      <c r="AC1352" s="52"/>
    </row>
    <row r="1353" spans="1:29" ht="15.75" hidden="1" customHeight="1">
      <c r="A1353" s="50"/>
      <c r="B1353" s="3"/>
      <c r="C1353" s="4"/>
      <c r="D1353" s="4"/>
      <c r="E1353" s="5"/>
      <c r="F1353" s="4"/>
      <c r="G1353" s="4"/>
      <c r="H1353" s="5"/>
      <c r="I1353" s="6"/>
      <c r="J1353" s="6"/>
      <c r="K1353" s="7"/>
      <c r="L1353" s="7"/>
      <c r="M1353" s="8"/>
      <c r="N1353" s="7"/>
      <c r="O1353" s="9"/>
      <c r="P1353" s="3"/>
      <c r="Q1353" s="5"/>
      <c r="R1353" s="10"/>
      <c r="S1353" s="10"/>
      <c r="T1353" s="10"/>
      <c r="U1353" s="10"/>
      <c r="V1353" s="10"/>
      <c r="W1353" s="10"/>
      <c r="X1353" s="11"/>
      <c r="Y1353" s="12"/>
      <c r="Z1353" s="4"/>
      <c r="AA1353" s="13"/>
      <c r="AB1353" s="4"/>
      <c r="AC1353" s="52"/>
    </row>
    <row r="1354" spans="1:29" ht="15.75" hidden="1" customHeight="1">
      <c r="A1354" s="50"/>
      <c r="B1354" s="3"/>
      <c r="C1354" s="4"/>
      <c r="D1354" s="4"/>
      <c r="E1354" s="5"/>
      <c r="F1354" s="4"/>
      <c r="G1354" s="4"/>
      <c r="H1354" s="5"/>
      <c r="I1354" s="6"/>
      <c r="J1354" s="6"/>
      <c r="K1354" s="7"/>
      <c r="L1354" s="7"/>
      <c r="M1354" s="8"/>
      <c r="N1354" s="7"/>
      <c r="O1354" s="9"/>
      <c r="P1354" s="3"/>
      <c r="Q1354" s="5"/>
      <c r="R1354" s="10"/>
      <c r="S1354" s="10"/>
      <c r="T1354" s="10"/>
      <c r="U1354" s="10"/>
      <c r="V1354" s="10"/>
      <c r="W1354" s="10"/>
      <c r="X1354" s="11"/>
      <c r="Y1354" s="12"/>
      <c r="Z1354" s="4"/>
      <c r="AA1354" s="13"/>
      <c r="AB1354" s="4"/>
      <c r="AC1354" s="52"/>
    </row>
    <row r="1355" spans="1:29" ht="15.75" hidden="1" customHeight="1">
      <c r="A1355" s="50"/>
      <c r="B1355" s="3"/>
      <c r="C1355" s="4"/>
      <c r="D1355" s="4"/>
      <c r="E1355" s="5"/>
      <c r="F1355" s="4"/>
      <c r="G1355" s="4"/>
      <c r="H1355" s="5"/>
      <c r="I1355" s="6"/>
      <c r="J1355" s="6"/>
      <c r="K1355" s="7"/>
      <c r="L1355" s="7"/>
      <c r="M1355" s="8"/>
      <c r="N1355" s="7"/>
      <c r="O1355" s="9"/>
      <c r="P1355" s="3"/>
      <c r="Q1355" s="5"/>
      <c r="R1355" s="10"/>
      <c r="S1355" s="10"/>
      <c r="T1355" s="10"/>
      <c r="U1355" s="10"/>
      <c r="V1355" s="10"/>
      <c r="W1355" s="10"/>
      <c r="X1355" s="11"/>
      <c r="Y1355" s="12"/>
      <c r="Z1355" s="4"/>
      <c r="AA1355" s="13"/>
      <c r="AB1355" s="4"/>
      <c r="AC1355" s="52"/>
    </row>
    <row r="1356" spans="1:29" ht="15.75" hidden="1" customHeight="1">
      <c r="A1356" s="50"/>
      <c r="B1356" s="3"/>
      <c r="C1356" s="4"/>
      <c r="D1356" s="4"/>
      <c r="E1356" s="5"/>
      <c r="F1356" s="4"/>
      <c r="G1356" s="4"/>
      <c r="H1356" s="5"/>
      <c r="I1356" s="6"/>
      <c r="J1356" s="6"/>
      <c r="K1356" s="7"/>
      <c r="L1356" s="7"/>
      <c r="M1356" s="8"/>
      <c r="N1356" s="7"/>
      <c r="O1356" s="9"/>
      <c r="P1356" s="3"/>
      <c r="Q1356" s="5"/>
      <c r="R1356" s="10"/>
      <c r="S1356" s="10"/>
      <c r="T1356" s="10"/>
      <c r="U1356" s="10"/>
      <c r="V1356" s="10"/>
      <c r="W1356" s="10"/>
      <c r="X1356" s="11"/>
      <c r="Y1356" s="12"/>
      <c r="Z1356" s="4"/>
      <c r="AA1356" s="13"/>
      <c r="AB1356" s="4"/>
      <c r="AC1356" s="52"/>
    </row>
    <row r="1357" spans="1:29" ht="15.75" hidden="1" customHeight="1">
      <c r="A1357" s="50"/>
      <c r="B1357" s="3"/>
      <c r="C1357" s="4"/>
      <c r="D1357" s="4"/>
      <c r="E1357" s="5"/>
      <c r="F1357" s="4"/>
      <c r="G1357" s="4"/>
      <c r="H1357" s="5"/>
      <c r="I1357" s="6"/>
      <c r="J1357" s="6"/>
      <c r="K1357" s="7"/>
      <c r="L1357" s="7"/>
      <c r="M1357" s="8"/>
      <c r="N1357" s="7"/>
      <c r="O1357" s="9"/>
      <c r="P1357" s="3"/>
      <c r="Q1357" s="5"/>
      <c r="R1357" s="10"/>
      <c r="S1357" s="10"/>
      <c r="T1357" s="10"/>
      <c r="U1357" s="10"/>
      <c r="V1357" s="10"/>
      <c r="W1357" s="10"/>
      <c r="X1357" s="11"/>
      <c r="Y1357" s="12"/>
      <c r="Z1357" s="4"/>
      <c r="AA1357" s="13"/>
      <c r="AB1357" s="4"/>
      <c r="AC1357" s="52"/>
    </row>
    <row r="1358" spans="1:29" ht="15.75" hidden="1" customHeight="1">
      <c r="A1358" s="50"/>
      <c r="B1358" s="3"/>
      <c r="C1358" s="4"/>
      <c r="D1358" s="4"/>
      <c r="E1358" s="5"/>
      <c r="F1358" s="4"/>
      <c r="G1358" s="4"/>
      <c r="H1358" s="5"/>
      <c r="I1358" s="6"/>
      <c r="J1358" s="6"/>
      <c r="K1358" s="7"/>
      <c r="L1358" s="7"/>
      <c r="M1358" s="8"/>
      <c r="N1358" s="7"/>
      <c r="O1358" s="9"/>
      <c r="P1358" s="3"/>
      <c r="Q1358" s="5"/>
      <c r="R1358" s="10"/>
      <c r="S1358" s="10"/>
      <c r="T1358" s="10"/>
      <c r="U1358" s="10"/>
      <c r="V1358" s="10"/>
      <c r="W1358" s="10"/>
      <c r="X1358" s="11"/>
      <c r="Y1358" s="12"/>
      <c r="Z1358" s="4"/>
      <c r="AA1358" s="13"/>
      <c r="AB1358" s="4"/>
      <c r="AC1358" s="52"/>
    </row>
    <row r="1359" spans="1:29" ht="15.75" hidden="1" customHeight="1">
      <c r="A1359" s="50"/>
      <c r="B1359" s="3"/>
      <c r="C1359" s="4"/>
      <c r="D1359" s="4"/>
      <c r="E1359" s="5"/>
      <c r="F1359" s="4"/>
      <c r="G1359" s="4"/>
      <c r="H1359" s="5"/>
      <c r="I1359" s="6"/>
      <c r="J1359" s="6"/>
      <c r="K1359" s="7"/>
      <c r="L1359" s="7"/>
      <c r="M1359" s="8"/>
      <c r="N1359" s="7"/>
      <c r="O1359" s="9"/>
      <c r="P1359" s="3"/>
      <c r="Q1359" s="5"/>
      <c r="R1359" s="10"/>
      <c r="S1359" s="10"/>
      <c r="T1359" s="10"/>
      <c r="U1359" s="10"/>
      <c r="V1359" s="10"/>
      <c r="W1359" s="10"/>
      <c r="X1359" s="11"/>
      <c r="Y1359" s="12"/>
      <c r="Z1359" s="4"/>
      <c r="AA1359" s="13"/>
      <c r="AB1359" s="4"/>
      <c r="AC1359" s="52"/>
    </row>
    <row r="1360" spans="1:29" ht="15.75" hidden="1" customHeight="1">
      <c r="A1360" s="50"/>
      <c r="B1360" s="3"/>
      <c r="C1360" s="4"/>
      <c r="D1360" s="4"/>
      <c r="E1360" s="5"/>
      <c r="F1360" s="4"/>
      <c r="G1360" s="4"/>
      <c r="H1360" s="5"/>
      <c r="I1360" s="6"/>
      <c r="J1360" s="6"/>
      <c r="K1360" s="7"/>
      <c r="L1360" s="7"/>
      <c r="M1360" s="8"/>
      <c r="N1360" s="7"/>
      <c r="O1360" s="9"/>
      <c r="P1360" s="3"/>
      <c r="Q1360" s="5"/>
      <c r="R1360" s="10"/>
      <c r="S1360" s="10"/>
      <c r="T1360" s="10"/>
      <c r="U1360" s="10"/>
      <c r="V1360" s="10"/>
      <c r="W1360" s="10"/>
      <c r="X1360" s="11"/>
      <c r="Y1360" s="12"/>
      <c r="Z1360" s="4"/>
      <c r="AA1360" s="13"/>
      <c r="AB1360" s="4"/>
      <c r="AC1360" s="52"/>
    </row>
    <row r="1361" spans="1:29" ht="15.75" hidden="1" customHeight="1">
      <c r="A1361" s="50"/>
      <c r="B1361" s="3"/>
      <c r="C1361" s="4"/>
      <c r="D1361" s="4"/>
      <c r="E1361" s="5"/>
      <c r="F1361" s="4"/>
      <c r="G1361" s="4"/>
      <c r="H1361" s="5"/>
      <c r="I1361" s="6"/>
      <c r="J1361" s="6"/>
      <c r="K1361" s="7"/>
      <c r="L1361" s="7"/>
      <c r="M1361" s="8"/>
      <c r="N1361" s="7"/>
      <c r="O1361" s="9"/>
      <c r="P1361" s="3"/>
      <c r="Q1361" s="5"/>
      <c r="R1361" s="10"/>
      <c r="S1361" s="10"/>
      <c r="T1361" s="10"/>
      <c r="U1361" s="10"/>
      <c r="V1361" s="10"/>
      <c r="W1361" s="10"/>
      <c r="X1361" s="11"/>
      <c r="Y1361" s="12"/>
      <c r="Z1361" s="4"/>
      <c r="AA1361" s="13"/>
      <c r="AB1361" s="4"/>
      <c r="AC1361" s="52"/>
    </row>
    <row r="1362" spans="1:29" ht="15.75" hidden="1" customHeight="1">
      <c r="A1362" s="50"/>
      <c r="B1362" s="3"/>
      <c r="C1362" s="4"/>
      <c r="D1362" s="4"/>
      <c r="E1362" s="5"/>
      <c r="F1362" s="4"/>
      <c r="G1362" s="4"/>
      <c r="H1362" s="5"/>
      <c r="I1362" s="6"/>
      <c r="J1362" s="6"/>
      <c r="K1362" s="7"/>
      <c r="L1362" s="7"/>
      <c r="M1362" s="8"/>
      <c r="N1362" s="7"/>
      <c r="O1362" s="9"/>
      <c r="P1362" s="3"/>
      <c r="Q1362" s="5"/>
      <c r="R1362" s="10"/>
      <c r="S1362" s="10"/>
      <c r="T1362" s="10"/>
      <c r="U1362" s="10"/>
      <c r="V1362" s="10"/>
      <c r="W1362" s="10"/>
      <c r="X1362" s="11"/>
      <c r="Y1362" s="12"/>
      <c r="Z1362" s="4"/>
      <c r="AA1362" s="13"/>
      <c r="AB1362" s="4"/>
      <c r="AC1362" s="52"/>
    </row>
    <row r="1363" spans="1:29" ht="15.75" hidden="1" customHeight="1">
      <c r="A1363" s="50"/>
      <c r="B1363" s="3"/>
      <c r="C1363" s="4"/>
      <c r="D1363" s="4"/>
      <c r="E1363" s="5"/>
      <c r="F1363" s="4"/>
      <c r="G1363" s="4"/>
      <c r="H1363" s="5"/>
      <c r="I1363" s="6"/>
      <c r="J1363" s="6"/>
      <c r="K1363" s="7"/>
      <c r="L1363" s="7"/>
      <c r="M1363" s="8"/>
      <c r="N1363" s="7"/>
      <c r="O1363" s="9"/>
      <c r="P1363" s="3"/>
      <c r="Q1363" s="5"/>
      <c r="R1363" s="10"/>
      <c r="S1363" s="10"/>
      <c r="T1363" s="10"/>
      <c r="U1363" s="10"/>
      <c r="V1363" s="10"/>
      <c r="W1363" s="10"/>
      <c r="X1363" s="11"/>
      <c r="Y1363" s="12"/>
      <c r="Z1363" s="4"/>
      <c r="AA1363" s="13"/>
      <c r="AB1363" s="4"/>
      <c r="AC1363" s="52"/>
    </row>
    <row r="1364" spans="1:29" ht="15.75" hidden="1" customHeight="1">
      <c r="A1364" s="50"/>
      <c r="B1364" s="3"/>
      <c r="C1364" s="4"/>
      <c r="D1364" s="4"/>
      <c r="E1364" s="5"/>
      <c r="F1364" s="4"/>
      <c r="G1364" s="4"/>
      <c r="H1364" s="5"/>
      <c r="I1364" s="6"/>
      <c r="J1364" s="6"/>
      <c r="K1364" s="7"/>
      <c r="L1364" s="7"/>
      <c r="M1364" s="8"/>
      <c r="N1364" s="7"/>
      <c r="O1364" s="9"/>
      <c r="P1364" s="3"/>
      <c r="Q1364" s="5"/>
      <c r="R1364" s="10"/>
      <c r="S1364" s="10"/>
      <c r="T1364" s="10"/>
      <c r="U1364" s="10"/>
      <c r="V1364" s="10"/>
      <c r="W1364" s="10"/>
      <c r="X1364" s="11"/>
      <c r="Y1364" s="12"/>
      <c r="Z1364" s="4"/>
      <c r="AA1364" s="13"/>
      <c r="AB1364" s="4"/>
      <c r="AC1364" s="52"/>
    </row>
    <row r="1365" spans="1:29" ht="15.75" hidden="1" customHeight="1">
      <c r="A1365" s="50"/>
      <c r="B1365" s="3"/>
      <c r="C1365" s="4"/>
      <c r="D1365" s="4"/>
      <c r="E1365" s="5"/>
      <c r="F1365" s="4"/>
      <c r="G1365" s="4"/>
      <c r="H1365" s="5"/>
      <c r="I1365" s="6"/>
      <c r="J1365" s="6"/>
      <c r="K1365" s="7"/>
      <c r="L1365" s="7"/>
      <c r="M1365" s="8"/>
      <c r="N1365" s="7"/>
      <c r="O1365" s="9"/>
      <c r="P1365" s="3"/>
      <c r="Q1365" s="5"/>
      <c r="R1365" s="10"/>
      <c r="S1365" s="10"/>
      <c r="T1365" s="10"/>
      <c r="U1365" s="10"/>
      <c r="V1365" s="10"/>
      <c r="W1365" s="10"/>
      <c r="X1365" s="11"/>
      <c r="Y1365" s="12"/>
      <c r="Z1365" s="4"/>
      <c r="AA1365" s="13"/>
      <c r="AB1365" s="4"/>
      <c r="AC1365" s="52"/>
    </row>
    <row r="1366" spans="1:29" ht="15.75" hidden="1" customHeight="1">
      <c r="A1366" s="50"/>
      <c r="B1366" s="3"/>
      <c r="C1366" s="4"/>
      <c r="D1366" s="4"/>
      <c r="E1366" s="5"/>
      <c r="F1366" s="4"/>
      <c r="G1366" s="4"/>
      <c r="H1366" s="5"/>
      <c r="I1366" s="6"/>
      <c r="J1366" s="6"/>
      <c r="K1366" s="7"/>
      <c r="L1366" s="7"/>
      <c r="M1366" s="8"/>
      <c r="N1366" s="7"/>
      <c r="O1366" s="9"/>
      <c r="P1366" s="3"/>
      <c r="Q1366" s="5"/>
      <c r="R1366" s="10"/>
      <c r="S1366" s="10"/>
      <c r="T1366" s="10"/>
      <c r="U1366" s="10"/>
      <c r="V1366" s="10"/>
      <c r="W1366" s="10"/>
      <c r="X1366" s="11"/>
      <c r="Y1366" s="12"/>
      <c r="Z1366" s="4"/>
      <c r="AA1366" s="13"/>
      <c r="AB1366" s="4"/>
      <c r="AC1366" s="52"/>
    </row>
    <row r="1367" spans="1:29" ht="15.75" hidden="1" customHeight="1">
      <c r="A1367" s="50"/>
      <c r="B1367" s="3"/>
      <c r="C1367" s="4"/>
      <c r="D1367" s="4"/>
      <c r="E1367" s="5"/>
      <c r="F1367" s="4"/>
      <c r="G1367" s="4"/>
      <c r="H1367" s="5"/>
      <c r="I1367" s="6"/>
      <c r="J1367" s="6"/>
      <c r="K1367" s="7"/>
      <c r="L1367" s="7"/>
      <c r="M1367" s="8"/>
      <c r="N1367" s="7"/>
      <c r="O1367" s="9"/>
      <c r="P1367" s="3"/>
      <c r="Q1367" s="5"/>
      <c r="R1367" s="10"/>
      <c r="S1367" s="10"/>
      <c r="T1367" s="10"/>
      <c r="U1367" s="10"/>
      <c r="V1367" s="10"/>
      <c r="W1367" s="10"/>
      <c r="X1367" s="11"/>
      <c r="Y1367" s="12"/>
      <c r="Z1367" s="4"/>
      <c r="AA1367" s="13"/>
      <c r="AB1367" s="4"/>
      <c r="AC1367" s="52"/>
    </row>
    <row r="1368" spans="1:29" ht="15.75" hidden="1" customHeight="1">
      <c r="A1368" s="50"/>
      <c r="B1368" s="3"/>
      <c r="C1368" s="4"/>
      <c r="D1368" s="4"/>
      <c r="E1368" s="5"/>
      <c r="F1368" s="4"/>
      <c r="G1368" s="4"/>
      <c r="H1368" s="5"/>
      <c r="I1368" s="6"/>
      <c r="J1368" s="6"/>
      <c r="K1368" s="7"/>
      <c r="L1368" s="7"/>
      <c r="M1368" s="8"/>
      <c r="N1368" s="7"/>
      <c r="O1368" s="9"/>
      <c r="P1368" s="3"/>
      <c r="Q1368" s="5"/>
      <c r="R1368" s="10"/>
      <c r="S1368" s="10"/>
      <c r="T1368" s="10"/>
      <c r="U1368" s="10"/>
      <c r="V1368" s="10"/>
      <c r="W1368" s="10"/>
      <c r="X1368" s="11"/>
      <c r="Y1368" s="12"/>
      <c r="Z1368" s="4"/>
      <c r="AA1368" s="13"/>
      <c r="AB1368" s="4"/>
      <c r="AC1368" s="52"/>
    </row>
    <row r="1369" spans="1:29" ht="15.75" hidden="1" customHeight="1">
      <c r="A1369" s="50"/>
      <c r="B1369" s="3"/>
      <c r="C1369" s="4"/>
      <c r="D1369" s="4"/>
      <c r="E1369" s="5"/>
      <c r="F1369" s="4"/>
      <c r="G1369" s="4"/>
      <c r="H1369" s="5"/>
      <c r="I1369" s="6"/>
      <c r="J1369" s="6"/>
      <c r="K1369" s="7"/>
      <c r="L1369" s="7"/>
      <c r="M1369" s="8"/>
      <c r="N1369" s="7"/>
      <c r="O1369" s="9"/>
      <c r="P1369" s="3"/>
      <c r="Q1369" s="5"/>
      <c r="R1369" s="10"/>
      <c r="S1369" s="10"/>
      <c r="T1369" s="10"/>
      <c r="U1369" s="10"/>
      <c r="V1369" s="10"/>
      <c r="W1369" s="10"/>
      <c r="X1369" s="11"/>
      <c r="Y1369" s="12"/>
      <c r="Z1369" s="4"/>
      <c r="AA1369" s="13"/>
      <c r="AB1369" s="4"/>
      <c r="AC1369" s="52"/>
    </row>
    <row r="1370" spans="1:29" ht="15.75" hidden="1" customHeight="1">
      <c r="A1370" s="50"/>
      <c r="B1370" s="3"/>
      <c r="C1370" s="4"/>
      <c r="D1370" s="4"/>
      <c r="E1370" s="5"/>
      <c r="F1370" s="4"/>
      <c r="G1370" s="4"/>
      <c r="H1370" s="5"/>
      <c r="I1370" s="6"/>
      <c r="J1370" s="6"/>
      <c r="K1370" s="7"/>
      <c r="L1370" s="7"/>
      <c r="M1370" s="8"/>
      <c r="N1370" s="7"/>
      <c r="O1370" s="9"/>
      <c r="P1370" s="3"/>
      <c r="Q1370" s="5"/>
      <c r="R1370" s="10"/>
      <c r="S1370" s="10"/>
      <c r="T1370" s="10"/>
      <c r="U1370" s="10"/>
      <c r="V1370" s="10"/>
      <c r="W1370" s="10"/>
      <c r="X1370" s="11"/>
      <c r="Y1370" s="12"/>
      <c r="Z1370" s="4"/>
      <c r="AA1370" s="13"/>
      <c r="AB1370" s="4"/>
      <c r="AC1370" s="52"/>
    </row>
    <row r="1371" spans="1:29" ht="15.75" hidden="1" customHeight="1">
      <c r="A1371" s="50"/>
      <c r="B1371" s="3"/>
      <c r="C1371" s="4"/>
      <c r="D1371" s="4"/>
      <c r="E1371" s="5"/>
      <c r="F1371" s="4"/>
      <c r="G1371" s="4"/>
      <c r="H1371" s="5"/>
      <c r="I1371" s="6"/>
      <c r="J1371" s="6"/>
      <c r="K1371" s="7"/>
      <c r="L1371" s="7"/>
      <c r="M1371" s="8"/>
      <c r="N1371" s="7"/>
      <c r="O1371" s="9"/>
      <c r="P1371" s="3"/>
      <c r="Q1371" s="5"/>
      <c r="R1371" s="10"/>
      <c r="S1371" s="10"/>
      <c r="T1371" s="10"/>
      <c r="U1371" s="10"/>
      <c r="V1371" s="10"/>
      <c r="W1371" s="10"/>
      <c r="X1371" s="11"/>
      <c r="Y1371" s="12"/>
      <c r="Z1371" s="4"/>
      <c r="AA1371" s="13"/>
      <c r="AB1371" s="4"/>
      <c r="AC1371" s="52"/>
    </row>
    <row r="1372" spans="1:29" ht="15.75" hidden="1" customHeight="1">
      <c r="A1372" s="50"/>
      <c r="B1372" s="3"/>
      <c r="C1372" s="4"/>
      <c r="D1372" s="4"/>
      <c r="E1372" s="5"/>
      <c r="F1372" s="4"/>
      <c r="G1372" s="4"/>
      <c r="H1372" s="5"/>
      <c r="I1372" s="6"/>
      <c r="J1372" s="6"/>
      <c r="K1372" s="7"/>
      <c r="L1372" s="7"/>
      <c r="M1372" s="8"/>
      <c r="N1372" s="7"/>
      <c r="O1372" s="9"/>
      <c r="P1372" s="3"/>
      <c r="Q1372" s="5"/>
      <c r="R1372" s="10"/>
      <c r="S1372" s="10"/>
      <c r="T1372" s="10"/>
      <c r="U1372" s="10"/>
      <c r="V1372" s="10"/>
      <c r="W1372" s="10"/>
      <c r="X1372" s="11"/>
      <c r="Y1372" s="12"/>
      <c r="Z1372" s="4"/>
      <c r="AA1372" s="13"/>
      <c r="AB1372" s="4"/>
      <c r="AC1372" s="52"/>
    </row>
    <row r="1373" spans="1:29" ht="15.75" hidden="1" customHeight="1">
      <c r="A1373" s="50"/>
      <c r="B1373" s="3"/>
      <c r="C1373" s="4"/>
      <c r="D1373" s="4"/>
      <c r="E1373" s="5"/>
      <c r="F1373" s="4"/>
      <c r="G1373" s="4"/>
      <c r="H1373" s="5"/>
      <c r="I1373" s="6"/>
      <c r="J1373" s="6"/>
      <c r="K1373" s="7"/>
      <c r="L1373" s="7"/>
      <c r="M1373" s="8"/>
      <c r="N1373" s="7"/>
      <c r="O1373" s="9"/>
      <c r="P1373" s="3"/>
      <c r="Q1373" s="5"/>
      <c r="R1373" s="10"/>
      <c r="S1373" s="10"/>
      <c r="T1373" s="10"/>
      <c r="U1373" s="10"/>
      <c r="V1373" s="10"/>
      <c r="W1373" s="10"/>
      <c r="X1373" s="11"/>
      <c r="Y1373" s="12"/>
      <c r="Z1373" s="4"/>
      <c r="AA1373" s="13"/>
      <c r="AB1373" s="4"/>
      <c r="AC1373" s="52"/>
    </row>
    <row r="1374" spans="1:29" ht="15.75" hidden="1" customHeight="1">
      <c r="A1374" s="50"/>
      <c r="B1374" s="3"/>
      <c r="C1374" s="4"/>
      <c r="D1374" s="4"/>
      <c r="E1374" s="5"/>
      <c r="F1374" s="4"/>
      <c r="G1374" s="4"/>
      <c r="H1374" s="5"/>
      <c r="I1374" s="6"/>
      <c r="J1374" s="6"/>
      <c r="K1374" s="7"/>
      <c r="L1374" s="7"/>
      <c r="M1374" s="8"/>
      <c r="N1374" s="7"/>
      <c r="O1374" s="9"/>
      <c r="P1374" s="3"/>
      <c r="Q1374" s="5"/>
      <c r="R1374" s="10"/>
      <c r="S1374" s="10"/>
      <c r="T1374" s="10"/>
      <c r="U1374" s="10"/>
      <c r="V1374" s="10"/>
      <c r="W1374" s="10"/>
      <c r="X1374" s="11"/>
      <c r="Y1374" s="12"/>
      <c r="Z1374" s="4"/>
      <c r="AA1374" s="13"/>
      <c r="AB1374" s="4"/>
      <c r="AC1374" s="52"/>
    </row>
    <row r="1375" spans="1:29" ht="15.75" hidden="1" customHeight="1">
      <c r="A1375" s="50"/>
      <c r="B1375" s="3"/>
      <c r="C1375" s="4"/>
      <c r="D1375" s="4"/>
      <c r="E1375" s="5"/>
      <c r="F1375" s="4"/>
      <c r="G1375" s="4"/>
      <c r="H1375" s="5"/>
      <c r="I1375" s="6"/>
      <c r="J1375" s="6"/>
      <c r="K1375" s="7"/>
      <c r="L1375" s="7"/>
      <c r="M1375" s="8"/>
      <c r="N1375" s="7"/>
      <c r="O1375" s="9"/>
      <c r="P1375" s="3"/>
      <c r="Q1375" s="5"/>
      <c r="R1375" s="10"/>
      <c r="S1375" s="10"/>
      <c r="T1375" s="10"/>
      <c r="U1375" s="10"/>
      <c r="V1375" s="10"/>
      <c r="W1375" s="10"/>
      <c r="X1375" s="11"/>
      <c r="Y1375" s="12"/>
      <c r="Z1375" s="4"/>
      <c r="AA1375" s="13"/>
      <c r="AB1375" s="4"/>
      <c r="AC1375" s="52"/>
    </row>
    <row r="1376" spans="1:29" ht="15.75" hidden="1" customHeight="1">
      <c r="A1376" s="50"/>
      <c r="B1376" s="3"/>
      <c r="C1376" s="4"/>
      <c r="D1376" s="4"/>
      <c r="E1376" s="5"/>
      <c r="F1376" s="4"/>
      <c r="G1376" s="4"/>
      <c r="H1376" s="5"/>
      <c r="I1376" s="6"/>
      <c r="J1376" s="6"/>
      <c r="K1376" s="7"/>
      <c r="L1376" s="7"/>
      <c r="M1376" s="8"/>
      <c r="N1376" s="7"/>
      <c r="O1376" s="9"/>
      <c r="P1376" s="3"/>
      <c r="Q1376" s="5"/>
      <c r="R1376" s="10"/>
      <c r="S1376" s="10"/>
      <c r="T1376" s="10"/>
      <c r="U1376" s="10"/>
      <c r="V1376" s="10"/>
      <c r="W1376" s="10"/>
      <c r="X1376" s="11"/>
      <c r="Y1376" s="12"/>
      <c r="Z1376" s="4"/>
      <c r="AA1376" s="13"/>
      <c r="AB1376" s="4"/>
      <c r="AC1376" s="52"/>
    </row>
    <row r="1377" spans="1:29" ht="15.75" hidden="1" customHeight="1">
      <c r="A1377" s="50"/>
      <c r="B1377" s="3"/>
      <c r="C1377" s="4"/>
      <c r="D1377" s="4"/>
      <c r="E1377" s="5"/>
      <c r="F1377" s="4"/>
      <c r="G1377" s="4"/>
      <c r="H1377" s="5"/>
      <c r="I1377" s="6"/>
      <c r="J1377" s="6"/>
      <c r="K1377" s="7"/>
      <c r="L1377" s="7"/>
      <c r="M1377" s="8"/>
      <c r="N1377" s="7"/>
      <c r="O1377" s="9"/>
      <c r="P1377" s="3"/>
      <c r="Q1377" s="5"/>
      <c r="R1377" s="10"/>
      <c r="S1377" s="10"/>
      <c r="T1377" s="10"/>
      <c r="U1377" s="10"/>
      <c r="V1377" s="10"/>
      <c r="W1377" s="10"/>
      <c r="X1377" s="11"/>
      <c r="Y1377" s="12"/>
      <c r="Z1377" s="4"/>
      <c r="AA1377" s="13"/>
      <c r="AB1377" s="4"/>
      <c r="AC1377" s="52"/>
    </row>
    <row r="1378" spans="1:29" ht="15.75" hidden="1" customHeight="1">
      <c r="A1378" s="50"/>
      <c r="B1378" s="3"/>
      <c r="C1378" s="4"/>
      <c r="D1378" s="4"/>
      <c r="E1378" s="5"/>
      <c r="F1378" s="4"/>
      <c r="G1378" s="4"/>
      <c r="H1378" s="5"/>
      <c r="I1378" s="6"/>
      <c r="J1378" s="6"/>
      <c r="K1378" s="7"/>
      <c r="L1378" s="7"/>
      <c r="M1378" s="8"/>
      <c r="N1378" s="7"/>
      <c r="O1378" s="9"/>
      <c r="P1378" s="3"/>
      <c r="Q1378" s="5"/>
      <c r="R1378" s="10"/>
      <c r="S1378" s="10"/>
      <c r="T1378" s="10"/>
      <c r="U1378" s="10"/>
      <c r="V1378" s="10"/>
      <c r="W1378" s="10"/>
      <c r="X1378" s="11"/>
      <c r="Y1378" s="12"/>
      <c r="Z1378" s="4"/>
      <c r="AA1378" s="13"/>
      <c r="AB1378" s="4"/>
      <c r="AC1378" s="52"/>
    </row>
    <row r="1379" spans="1:29" ht="15.75" hidden="1" customHeight="1">
      <c r="A1379" s="50"/>
      <c r="B1379" s="3"/>
      <c r="C1379" s="4"/>
      <c r="D1379" s="4"/>
      <c r="E1379" s="5"/>
      <c r="F1379" s="4"/>
      <c r="G1379" s="4"/>
      <c r="H1379" s="5"/>
      <c r="I1379" s="6"/>
      <c r="J1379" s="6"/>
      <c r="K1379" s="7"/>
      <c r="L1379" s="7"/>
      <c r="M1379" s="8"/>
      <c r="N1379" s="7"/>
      <c r="O1379" s="9"/>
      <c r="P1379" s="3"/>
      <c r="Q1379" s="5"/>
      <c r="R1379" s="10"/>
      <c r="S1379" s="10"/>
      <c r="T1379" s="10"/>
      <c r="U1379" s="10"/>
      <c r="V1379" s="10"/>
      <c r="W1379" s="10"/>
      <c r="X1379" s="11"/>
      <c r="Y1379" s="12"/>
      <c r="Z1379" s="4"/>
      <c r="AA1379" s="13"/>
      <c r="AB1379" s="4"/>
      <c r="AC1379" s="52"/>
    </row>
    <row r="1380" spans="1:29" ht="15.75" hidden="1" customHeight="1">
      <c r="A1380" s="50"/>
      <c r="B1380" s="3"/>
      <c r="C1380" s="4"/>
      <c r="D1380" s="4"/>
      <c r="E1380" s="5"/>
      <c r="F1380" s="4"/>
      <c r="G1380" s="4"/>
      <c r="H1380" s="5"/>
      <c r="I1380" s="6"/>
      <c r="J1380" s="6"/>
      <c r="K1380" s="7"/>
      <c r="L1380" s="7"/>
      <c r="M1380" s="8"/>
      <c r="N1380" s="7"/>
      <c r="O1380" s="9"/>
      <c r="P1380" s="3"/>
      <c r="Q1380" s="5"/>
      <c r="R1380" s="10"/>
      <c r="S1380" s="10"/>
      <c r="T1380" s="10"/>
      <c r="U1380" s="10"/>
      <c r="V1380" s="10"/>
      <c r="W1380" s="10"/>
      <c r="X1380" s="11"/>
      <c r="Y1380" s="12"/>
      <c r="Z1380" s="4"/>
      <c r="AA1380" s="13"/>
      <c r="AB1380" s="4"/>
      <c r="AC1380" s="52"/>
    </row>
    <row r="1381" spans="1:29" ht="15.75" hidden="1" customHeight="1">
      <c r="A1381" s="50"/>
      <c r="B1381" s="3"/>
      <c r="C1381" s="4"/>
      <c r="D1381" s="4"/>
      <c r="E1381" s="5"/>
      <c r="F1381" s="4"/>
      <c r="G1381" s="4"/>
      <c r="H1381" s="5"/>
      <c r="I1381" s="6"/>
      <c r="J1381" s="6"/>
      <c r="K1381" s="7"/>
      <c r="L1381" s="7"/>
      <c r="M1381" s="8"/>
      <c r="N1381" s="7"/>
      <c r="O1381" s="9"/>
      <c r="P1381" s="3"/>
      <c r="Q1381" s="5"/>
      <c r="R1381" s="10"/>
      <c r="S1381" s="10"/>
      <c r="T1381" s="10"/>
      <c r="U1381" s="10"/>
      <c r="V1381" s="10"/>
      <c r="W1381" s="10"/>
      <c r="X1381" s="11"/>
      <c r="Y1381" s="12"/>
      <c r="Z1381" s="4"/>
      <c r="AA1381" s="13"/>
      <c r="AB1381" s="4"/>
      <c r="AC1381" s="52"/>
    </row>
    <row r="1382" spans="1:29" ht="15.75" hidden="1" customHeight="1">
      <c r="A1382" s="50"/>
      <c r="B1382" s="3"/>
      <c r="C1382" s="4"/>
      <c r="D1382" s="4"/>
      <c r="E1382" s="5"/>
      <c r="F1382" s="4"/>
      <c r="G1382" s="4"/>
      <c r="H1382" s="5"/>
      <c r="I1382" s="6"/>
      <c r="J1382" s="6"/>
      <c r="K1382" s="7"/>
      <c r="L1382" s="7"/>
      <c r="M1382" s="8"/>
      <c r="N1382" s="7"/>
      <c r="O1382" s="9"/>
      <c r="P1382" s="3"/>
      <c r="Q1382" s="5"/>
      <c r="R1382" s="10"/>
      <c r="S1382" s="10"/>
      <c r="T1382" s="10"/>
      <c r="U1382" s="10"/>
      <c r="V1382" s="10"/>
      <c r="W1382" s="10"/>
      <c r="X1382" s="11"/>
      <c r="Y1382" s="12"/>
      <c r="Z1382" s="4"/>
      <c r="AA1382" s="13"/>
      <c r="AB1382" s="4"/>
      <c r="AC1382" s="52"/>
    </row>
    <row r="1383" spans="1:29" ht="15.75" hidden="1" customHeight="1">
      <c r="A1383" s="50"/>
      <c r="B1383" s="3"/>
      <c r="C1383" s="4"/>
      <c r="D1383" s="4"/>
      <c r="E1383" s="5"/>
      <c r="F1383" s="4"/>
      <c r="G1383" s="4"/>
      <c r="H1383" s="5"/>
      <c r="I1383" s="6"/>
      <c r="J1383" s="6"/>
      <c r="K1383" s="7"/>
      <c r="L1383" s="7"/>
      <c r="M1383" s="8"/>
      <c r="N1383" s="7"/>
      <c r="O1383" s="9"/>
      <c r="P1383" s="3"/>
      <c r="Q1383" s="5"/>
      <c r="R1383" s="10"/>
      <c r="S1383" s="10"/>
      <c r="T1383" s="10"/>
      <c r="U1383" s="10"/>
      <c r="V1383" s="10"/>
      <c r="W1383" s="10"/>
      <c r="X1383" s="11"/>
      <c r="Y1383" s="12"/>
      <c r="Z1383" s="4"/>
      <c r="AA1383" s="13"/>
      <c r="AB1383" s="4"/>
      <c r="AC1383" s="52"/>
    </row>
    <row r="1384" spans="1:29" ht="15.75" hidden="1" customHeight="1">
      <c r="A1384" s="50"/>
      <c r="B1384" s="3"/>
      <c r="C1384" s="4"/>
      <c r="D1384" s="4"/>
      <c r="E1384" s="5"/>
      <c r="F1384" s="4"/>
      <c r="G1384" s="4"/>
      <c r="H1384" s="5"/>
      <c r="I1384" s="6"/>
      <c r="J1384" s="6"/>
      <c r="K1384" s="7"/>
      <c r="L1384" s="7"/>
      <c r="M1384" s="8"/>
      <c r="N1384" s="7"/>
      <c r="O1384" s="9"/>
      <c r="P1384" s="3"/>
      <c r="Q1384" s="5"/>
      <c r="R1384" s="10"/>
      <c r="S1384" s="10"/>
      <c r="T1384" s="10"/>
      <c r="U1384" s="10"/>
      <c r="V1384" s="10"/>
      <c r="W1384" s="10"/>
      <c r="X1384" s="11"/>
      <c r="Y1384" s="12"/>
      <c r="Z1384" s="4"/>
      <c r="AA1384" s="13"/>
      <c r="AB1384" s="4"/>
      <c r="AC1384" s="52"/>
    </row>
    <row r="1385" spans="1:29" ht="15.75" hidden="1" customHeight="1">
      <c r="A1385" s="50"/>
      <c r="B1385" s="3"/>
      <c r="C1385" s="4"/>
      <c r="D1385" s="4"/>
      <c r="E1385" s="5"/>
      <c r="F1385" s="4"/>
      <c r="G1385" s="4"/>
      <c r="H1385" s="5"/>
      <c r="I1385" s="6"/>
      <c r="J1385" s="6"/>
      <c r="K1385" s="7"/>
      <c r="L1385" s="7"/>
      <c r="M1385" s="8"/>
      <c r="N1385" s="7"/>
      <c r="O1385" s="9"/>
      <c r="P1385" s="3"/>
      <c r="Q1385" s="5"/>
      <c r="R1385" s="10"/>
      <c r="S1385" s="10"/>
      <c r="T1385" s="10"/>
      <c r="U1385" s="10"/>
      <c r="V1385" s="10"/>
      <c r="W1385" s="10"/>
      <c r="X1385" s="11"/>
      <c r="Y1385" s="12"/>
      <c r="Z1385" s="4"/>
      <c r="AA1385" s="13"/>
      <c r="AB1385" s="4"/>
      <c r="AC1385" s="52"/>
    </row>
    <row r="1386" spans="1:29" ht="15.75" hidden="1" customHeight="1">
      <c r="A1386" s="50"/>
      <c r="B1386" s="3"/>
      <c r="C1386" s="4"/>
      <c r="D1386" s="4"/>
      <c r="E1386" s="5"/>
      <c r="F1386" s="4"/>
      <c r="G1386" s="4"/>
      <c r="H1386" s="5"/>
      <c r="I1386" s="6"/>
      <c r="J1386" s="6"/>
      <c r="K1386" s="7"/>
      <c r="L1386" s="7"/>
      <c r="M1386" s="8"/>
      <c r="N1386" s="7"/>
      <c r="O1386" s="9"/>
      <c r="P1386" s="3"/>
      <c r="Q1386" s="5"/>
      <c r="R1386" s="10"/>
      <c r="S1386" s="10"/>
      <c r="T1386" s="10"/>
      <c r="U1386" s="10"/>
      <c r="V1386" s="10"/>
      <c r="W1386" s="10"/>
      <c r="X1386" s="11"/>
      <c r="Y1386" s="12"/>
      <c r="Z1386" s="4"/>
      <c r="AA1386" s="13"/>
      <c r="AB1386" s="4"/>
      <c r="AC1386" s="52"/>
    </row>
    <row r="1387" spans="1:29" ht="15.75" hidden="1" customHeight="1">
      <c r="A1387" s="50"/>
      <c r="B1387" s="3"/>
      <c r="C1387" s="4"/>
      <c r="D1387" s="4"/>
      <c r="E1387" s="5"/>
      <c r="F1387" s="4"/>
      <c r="G1387" s="4"/>
      <c r="H1387" s="5"/>
      <c r="I1387" s="6"/>
      <c r="J1387" s="6"/>
      <c r="K1387" s="7"/>
      <c r="L1387" s="7"/>
      <c r="M1387" s="8"/>
      <c r="N1387" s="7"/>
      <c r="O1387" s="9"/>
      <c r="P1387" s="3"/>
      <c r="Q1387" s="5"/>
      <c r="R1387" s="10"/>
      <c r="S1387" s="10"/>
      <c r="T1387" s="10"/>
      <c r="U1387" s="10"/>
      <c r="V1387" s="10"/>
      <c r="W1387" s="10"/>
      <c r="X1387" s="11"/>
      <c r="Y1387" s="12"/>
      <c r="Z1387" s="4"/>
      <c r="AA1387" s="13"/>
      <c r="AB1387" s="4"/>
      <c r="AC1387" s="52"/>
    </row>
    <row r="1388" spans="1:29" ht="15.75" hidden="1" customHeight="1">
      <c r="A1388" s="50"/>
      <c r="B1388" s="3"/>
      <c r="C1388" s="4"/>
      <c r="D1388" s="4"/>
      <c r="E1388" s="5"/>
      <c r="F1388" s="4"/>
      <c r="G1388" s="4"/>
      <c r="H1388" s="5"/>
      <c r="I1388" s="6"/>
      <c r="J1388" s="6"/>
      <c r="K1388" s="7"/>
      <c r="L1388" s="7"/>
      <c r="M1388" s="8"/>
      <c r="N1388" s="7"/>
      <c r="O1388" s="9"/>
      <c r="P1388" s="3"/>
      <c r="Q1388" s="5"/>
      <c r="R1388" s="10"/>
      <c r="S1388" s="10"/>
      <c r="T1388" s="10"/>
      <c r="U1388" s="10"/>
      <c r="V1388" s="10"/>
      <c r="W1388" s="10"/>
      <c r="X1388" s="11"/>
      <c r="Y1388" s="12"/>
      <c r="Z1388" s="4"/>
      <c r="AA1388" s="13"/>
      <c r="AB1388" s="4"/>
      <c r="AC1388" s="52"/>
    </row>
    <row r="1389" spans="1:29" ht="15.75" hidden="1" customHeight="1">
      <c r="A1389" s="50"/>
      <c r="B1389" s="3"/>
      <c r="C1389" s="4"/>
      <c r="D1389" s="4"/>
      <c r="E1389" s="5"/>
      <c r="F1389" s="4"/>
      <c r="G1389" s="4"/>
      <c r="H1389" s="5"/>
      <c r="I1389" s="6"/>
      <c r="J1389" s="6"/>
      <c r="K1389" s="7"/>
      <c r="L1389" s="7"/>
      <c r="M1389" s="8"/>
      <c r="N1389" s="7"/>
      <c r="O1389" s="9"/>
      <c r="P1389" s="3"/>
      <c r="Q1389" s="5"/>
      <c r="R1389" s="10"/>
      <c r="S1389" s="10"/>
      <c r="T1389" s="10"/>
      <c r="U1389" s="10"/>
      <c r="V1389" s="10"/>
      <c r="W1389" s="10"/>
      <c r="X1389" s="11"/>
      <c r="Y1389" s="12"/>
      <c r="Z1389" s="4"/>
      <c r="AA1389" s="13"/>
      <c r="AB1389" s="4"/>
      <c r="AC1389" s="52"/>
    </row>
    <row r="1390" spans="1:29" ht="15.75" hidden="1" customHeight="1">
      <c r="A1390" s="50"/>
      <c r="B1390" s="3"/>
      <c r="C1390" s="4"/>
      <c r="D1390" s="4"/>
      <c r="E1390" s="5"/>
      <c r="F1390" s="4"/>
      <c r="G1390" s="4"/>
      <c r="H1390" s="5"/>
      <c r="I1390" s="6"/>
      <c r="J1390" s="6"/>
      <c r="K1390" s="7"/>
      <c r="L1390" s="7"/>
      <c r="M1390" s="8"/>
      <c r="N1390" s="7"/>
      <c r="O1390" s="9"/>
      <c r="P1390" s="3"/>
      <c r="Q1390" s="5"/>
      <c r="R1390" s="10"/>
      <c r="S1390" s="10"/>
      <c r="T1390" s="10"/>
      <c r="U1390" s="10"/>
      <c r="V1390" s="10"/>
      <c r="W1390" s="10"/>
      <c r="X1390" s="11"/>
      <c r="Y1390" s="12"/>
      <c r="Z1390" s="4"/>
      <c r="AA1390" s="13"/>
      <c r="AB1390" s="4"/>
      <c r="AC1390" s="52"/>
    </row>
    <row r="1391" spans="1:29" ht="15.75" hidden="1" customHeight="1">
      <c r="A1391" s="50"/>
      <c r="B1391" s="3"/>
      <c r="C1391" s="4"/>
      <c r="D1391" s="4"/>
      <c r="E1391" s="5"/>
      <c r="F1391" s="4"/>
      <c r="G1391" s="4"/>
      <c r="H1391" s="5"/>
      <c r="I1391" s="6"/>
      <c r="J1391" s="6"/>
      <c r="K1391" s="7"/>
      <c r="L1391" s="7"/>
      <c r="M1391" s="8"/>
      <c r="N1391" s="7"/>
      <c r="O1391" s="9"/>
      <c r="P1391" s="3"/>
      <c r="Q1391" s="5"/>
      <c r="R1391" s="10"/>
      <c r="S1391" s="10"/>
      <c r="T1391" s="10"/>
      <c r="U1391" s="10"/>
      <c r="V1391" s="10"/>
      <c r="W1391" s="10"/>
      <c r="X1391" s="11"/>
      <c r="Y1391" s="12"/>
      <c r="Z1391" s="4"/>
      <c r="AA1391" s="13"/>
      <c r="AB1391" s="4"/>
      <c r="AC1391" s="52"/>
    </row>
    <row r="1392" spans="1:29" ht="15.75" hidden="1" customHeight="1">
      <c r="A1392" s="50"/>
      <c r="B1392" s="3"/>
      <c r="C1392" s="4"/>
      <c r="D1392" s="4"/>
      <c r="E1392" s="5"/>
      <c r="F1392" s="4"/>
      <c r="G1392" s="4"/>
      <c r="H1392" s="5"/>
      <c r="I1392" s="6"/>
      <c r="J1392" s="6"/>
      <c r="K1392" s="7"/>
      <c r="L1392" s="7"/>
      <c r="M1392" s="8"/>
      <c r="N1392" s="7"/>
      <c r="O1392" s="9"/>
      <c r="P1392" s="3"/>
      <c r="Q1392" s="5"/>
      <c r="R1392" s="10"/>
      <c r="S1392" s="10"/>
      <c r="T1392" s="10"/>
      <c r="U1392" s="10"/>
      <c r="V1392" s="10"/>
      <c r="W1392" s="10"/>
      <c r="X1392" s="11"/>
      <c r="Y1392" s="12"/>
      <c r="Z1392" s="4"/>
      <c r="AA1392" s="13"/>
      <c r="AB1392" s="4"/>
      <c r="AC1392" s="52"/>
    </row>
    <row r="1393" spans="1:29" ht="15.75" hidden="1" customHeight="1">
      <c r="A1393" s="50"/>
      <c r="B1393" s="3"/>
      <c r="C1393" s="4"/>
      <c r="D1393" s="4"/>
      <c r="E1393" s="5"/>
      <c r="F1393" s="4"/>
      <c r="G1393" s="4"/>
      <c r="H1393" s="5"/>
      <c r="I1393" s="6"/>
      <c r="J1393" s="6"/>
      <c r="K1393" s="7"/>
      <c r="L1393" s="7"/>
      <c r="M1393" s="8"/>
      <c r="N1393" s="7"/>
      <c r="O1393" s="9"/>
      <c r="P1393" s="3"/>
      <c r="Q1393" s="5"/>
      <c r="R1393" s="10"/>
      <c r="S1393" s="10"/>
      <c r="T1393" s="10"/>
      <c r="U1393" s="10"/>
      <c r="V1393" s="10"/>
      <c r="W1393" s="10"/>
      <c r="X1393" s="11"/>
      <c r="Y1393" s="12"/>
      <c r="Z1393" s="4"/>
      <c r="AA1393" s="13"/>
      <c r="AB1393" s="4"/>
      <c r="AC1393" s="52"/>
    </row>
    <row r="1394" spans="1:29" ht="15.75" hidden="1" customHeight="1">
      <c r="A1394" s="50"/>
      <c r="B1394" s="3"/>
      <c r="C1394" s="4"/>
      <c r="D1394" s="4"/>
      <c r="E1394" s="5"/>
      <c r="F1394" s="4"/>
      <c r="G1394" s="4"/>
      <c r="H1394" s="5"/>
      <c r="I1394" s="6"/>
      <c r="J1394" s="6"/>
      <c r="K1394" s="7"/>
      <c r="L1394" s="7"/>
      <c r="M1394" s="8"/>
      <c r="N1394" s="7"/>
      <c r="O1394" s="9"/>
      <c r="P1394" s="3"/>
      <c r="Q1394" s="5"/>
      <c r="R1394" s="10"/>
      <c r="S1394" s="10"/>
      <c r="T1394" s="10"/>
      <c r="U1394" s="10"/>
      <c r="V1394" s="10"/>
      <c r="W1394" s="10"/>
      <c r="X1394" s="11"/>
      <c r="Y1394" s="12"/>
      <c r="Z1394" s="4"/>
      <c r="AA1394" s="13"/>
      <c r="AB1394" s="4"/>
      <c r="AC1394" s="52"/>
    </row>
    <row r="1395" spans="1:29" ht="15.75" hidden="1" customHeight="1">
      <c r="A1395" s="50"/>
      <c r="B1395" s="3"/>
      <c r="C1395" s="4"/>
      <c r="D1395" s="4"/>
      <c r="E1395" s="5"/>
      <c r="F1395" s="4"/>
      <c r="G1395" s="4"/>
      <c r="H1395" s="5"/>
      <c r="I1395" s="6"/>
      <c r="J1395" s="6"/>
      <c r="K1395" s="7"/>
      <c r="L1395" s="7"/>
      <c r="M1395" s="8"/>
      <c r="N1395" s="7"/>
      <c r="O1395" s="9"/>
      <c r="P1395" s="3"/>
      <c r="Q1395" s="5"/>
      <c r="R1395" s="10"/>
      <c r="S1395" s="10"/>
      <c r="T1395" s="10"/>
      <c r="U1395" s="10"/>
      <c r="V1395" s="10"/>
      <c r="W1395" s="10"/>
      <c r="X1395" s="11"/>
      <c r="Y1395" s="12"/>
      <c r="Z1395" s="4"/>
      <c r="AA1395" s="13"/>
      <c r="AB1395" s="4"/>
      <c r="AC1395" s="52"/>
    </row>
    <row r="1396" spans="1:29" ht="15.75" hidden="1" customHeight="1">
      <c r="A1396" s="50"/>
      <c r="B1396" s="3"/>
      <c r="C1396" s="4"/>
      <c r="D1396" s="4"/>
      <c r="E1396" s="5"/>
      <c r="F1396" s="4"/>
      <c r="G1396" s="4"/>
      <c r="H1396" s="5"/>
      <c r="I1396" s="6"/>
      <c r="J1396" s="6"/>
      <c r="K1396" s="7"/>
      <c r="L1396" s="7"/>
      <c r="M1396" s="8"/>
      <c r="N1396" s="7"/>
      <c r="O1396" s="9"/>
      <c r="P1396" s="3"/>
      <c r="Q1396" s="5"/>
      <c r="R1396" s="10"/>
      <c r="S1396" s="10"/>
      <c r="T1396" s="10"/>
      <c r="U1396" s="10"/>
      <c r="V1396" s="10"/>
      <c r="W1396" s="10"/>
      <c r="X1396" s="11"/>
      <c r="Y1396" s="12"/>
      <c r="Z1396" s="4"/>
      <c r="AA1396" s="13"/>
      <c r="AB1396" s="4"/>
      <c r="AC1396" s="52"/>
    </row>
    <row r="1397" spans="1:29" ht="15.75" hidden="1" customHeight="1">
      <c r="A1397" s="50"/>
      <c r="B1397" s="3"/>
      <c r="C1397" s="4"/>
      <c r="D1397" s="4"/>
      <c r="E1397" s="5"/>
      <c r="F1397" s="4"/>
      <c r="G1397" s="4"/>
      <c r="H1397" s="5"/>
      <c r="I1397" s="6"/>
      <c r="J1397" s="6"/>
      <c r="K1397" s="7"/>
      <c r="L1397" s="7"/>
      <c r="M1397" s="8"/>
      <c r="N1397" s="7"/>
      <c r="O1397" s="9"/>
      <c r="P1397" s="3"/>
      <c r="Q1397" s="5"/>
      <c r="R1397" s="10"/>
      <c r="S1397" s="10"/>
      <c r="T1397" s="10"/>
      <c r="U1397" s="10"/>
      <c r="V1397" s="10"/>
      <c r="W1397" s="10"/>
      <c r="X1397" s="11"/>
      <c r="Y1397" s="12"/>
      <c r="Z1397" s="4"/>
      <c r="AA1397" s="13"/>
      <c r="AB1397" s="4"/>
      <c r="AC1397" s="52"/>
    </row>
    <row r="1398" spans="1:29" ht="15.75" hidden="1" customHeight="1">
      <c r="A1398" s="50"/>
      <c r="B1398" s="3"/>
      <c r="C1398" s="4"/>
      <c r="D1398" s="4"/>
      <c r="E1398" s="5"/>
      <c r="F1398" s="4"/>
      <c r="G1398" s="4"/>
      <c r="H1398" s="5"/>
      <c r="I1398" s="6"/>
      <c r="J1398" s="6"/>
      <c r="K1398" s="7"/>
      <c r="L1398" s="7"/>
      <c r="M1398" s="8"/>
      <c r="N1398" s="7"/>
      <c r="O1398" s="9"/>
      <c r="P1398" s="3"/>
      <c r="Q1398" s="5"/>
      <c r="R1398" s="10"/>
      <c r="S1398" s="10"/>
      <c r="T1398" s="10"/>
      <c r="U1398" s="10"/>
      <c r="V1398" s="10"/>
      <c r="W1398" s="10"/>
      <c r="X1398" s="11"/>
      <c r="Y1398" s="12"/>
      <c r="Z1398" s="4"/>
      <c r="AA1398" s="13"/>
      <c r="AB1398" s="4"/>
      <c r="AC1398" s="52"/>
    </row>
    <row r="1399" spans="1:29" ht="15.75" hidden="1" customHeight="1">
      <c r="A1399" s="50"/>
      <c r="B1399" s="3"/>
      <c r="C1399" s="4"/>
      <c r="D1399" s="4"/>
      <c r="E1399" s="5"/>
      <c r="F1399" s="4"/>
      <c r="G1399" s="4"/>
      <c r="H1399" s="5"/>
      <c r="I1399" s="6"/>
      <c r="J1399" s="6"/>
      <c r="K1399" s="7"/>
      <c r="L1399" s="7"/>
      <c r="M1399" s="8"/>
      <c r="N1399" s="7"/>
      <c r="O1399" s="9"/>
      <c r="P1399" s="3"/>
      <c r="Q1399" s="5"/>
      <c r="R1399" s="10"/>
      <c r="S1399" s="10"/>
      <c r="T1399" s="10"/>
      <c r="U1399" s="10"/>
      <c r="V1399" s="10"/>
      <c r="W1399" s="10"/>
      <c r="X1399" s="11"/>
      <c r="Y1399" s="12"/>
      <c r="Z1399" s="4"/>
      <c r="AA1399" s="13"/>
      <c r="AB1399" s="4"/>
      <c r="AC1399" s="52"/>
    </row>
    <row r="1400" spans="1:29" ht="15.75" hidden="1" customHeight="1">
      <c r="A1400" s="50"/>
      <c r="B1400" s="3"/>
      <c r="C1400" s="4"/>
      <c r="D1400" s="4"/>
      <c r="E1400" s="5"/>
      <c r="F1400" s="4"/>
      <c r="G1400" s="4"/>
      <c r="H1400" s="5"/>
      <c r="I1400" s="6"/>
      <c r="J1400" s="6"/>
      <c r="K1400" s="7"/>
      <c r="L1400" s="7"/>
      <c r="M1400" s="8"/>
      <c r="N1400" s="7"/>
      <c r="O1400" s="9"/>
      <c r="P1400" s="3"/>
      <c r="Q1400" s="5"/>
      <c r="R1400" s="10"/>
      <c r="S1400" s="10"/>
      <c r="T1400" s="10"/>
      <c r="U1400" s="10"/>
      <c r="V1400" s="10"/>
      <c r="W1400" s="10"/>
      <c r="X1400" s="11"/>
      <c r="Y1400" s="12"/>
      <c r="Z1400" s="4"/>
      <c r="AA1400" s="13"/>
      <c r="AB1400" s="4"/>
      <c r="AC1400" s="52"/>
    </row>
    <row r="1401" spans="1:29" ht="15.75" hidden="1" customHeight="1">
      <c r="A1401" s="50"/>
      <c r="B1401" s="3"/>
      <c r="C1401" s="4"/>
      <c r="D1401" s="4"/>
      <c r="E1401" s="5"/>
      <c r="F1401" s="4"/>
      <c r="G1401" s="4"/>
      <c r="H1401" s="5"/>
      <c r="I1401" s="6"/>
      <c r="J1401" s="6"/>
      <c r="K1401" s="7"/>
      <c r="L1401" s="7"/>
      <c r="M1401" s="8"/>
      <c r="N1401" s="7"/>
      <c r="O1401" s="9"/>
      <c r="P1401" s="3"/>
      <c r="Q1401" s="5"/>
      <c r="R1401" s="10"/>
      <c r="S1401" s="10"/>
      <c r="T1401" s="10"/>
      <c r="U1401" s="10"/>
      <c r="V1401" s="10"/>
      <c r="W1401" s="10"/>
      <c r="X1401" s="11"/>
      <c r="Y1401" s="12"/>
      <c r="Z1401" s="4"/>
      <c r="AA1401" s="13"/>
      <c r="AB1401" s="4"/>
      <c r="AC1401" s="52"/>
    </row>
    <row r="1402" spans="1:29" ht="15.75" hidden="1" customHeight="1">
      <c r="A1402" s="50"/>
      <c r="B1402" s="3"/>
      <c r="C1402" s="4"/>
      <c r="D1402" s="4"/>
      <c r="E1402" s="5"/>
      <c r="F1402" s="4"/>
      <c r="G1402" s="4"/>
      <c r="H1402" s="5"/>
      <c r="I1402" s="6"/>
      <c r="J1402" s="6"/>
      <c r="K1402" s="7"/>
      <c r="L1402" s="7"/>
      <c r="M1402" s="8"/>
      <c r="N1402" s="7"/>
      <c r="O1402" s="9"/>
      <c r="P1402" s="3"/>
      <c r="Q1402" s="5"/>
      <c r="R1402" s="10"/>
      <c r="S1402" s="10"/>
      <c r="T1402" s="10"/>
      <c r="U1402" s="10"/>
      <c r="V1402" s="10"/>
      <c r="W1402" s="10"/>
      <c r="X1402" s="11"/>
      <c r="Y1402" s="12"/>
      <c r="Z1402" s="4"/>
      <c r="AA1402" s="13"/>
      <c r="AB1402" s="4"/>
      <c r="AC1402" s="52"/>
    </row>
    <row r="1403" spans="1:29" ht="15.75" hidden="1" customHeight="1">
      <c r="A1403" s="50"/>
      <c r="B1403" s="3"/>
      <c r="C1403" s="4"/>
      <c r="D1403" s="4"/>
      <c r="E1403" s="5"/>
      <c r="F1403" s="4"/>
      <c r="G1403" s="4"/>
      <c r="H1403" s="5"/>
      <c r="I1403" s="6"/>
      <c r="J1403" s="6"/>
      <c r="K1403" s="7"/>
      <c r="L1403" s="7"/>
      <c r="M1403" s="8"/>
      <c r="N1403" s="7"/>
      <c r="O1403" s="9"/>
      <c r="P1403" s="3"/>
      <c r="Q1403" s="5"/>
      <c r="R1403" s="10"/>
      <c r="S1403" s="10"/>
      <c r="T1403" s="10"/>
      <c r="U1403" s="10"/>
      <c r="V1403" s="10"/>
      <c r="W1403" s="10"/>
      <c r="X1403" s="11"/>
      <c r="Y1403" s="12"/>
      <c r="Z1403" s="4"/>
      <c r="AA1403" s="13"/>
      <c r="AB1403" s="4"/>
      <c r="AC1403" s="52"/>
    </row>
    <row r="1404" spans="1:29" ht="15.75" hidden="1" customHeight="1">
      <c r="A1404" s="50"/>
      <c r="B1404" s="3"/>
      <c r="C1404" s="4"/>
      <c r="D1404" s="4"/>
      <c r="E1404" s="5"/>
      <c r="F1404" s="4"/>
      <c r="G1404" s="4"/>
      <c r="H1404" s="5"/>
      <c r="I1404" s="6"/>
      <c r="J1404" s="6"/>
      <c r="K1404" s="7"/>
      <c r="L1404" s="7"/>
      <c r="M1404" s="8"/>
      <c r="N1404" s="7"/>
      <c r="O1404" s="9"/>
      <c r="P1404" s="3"/>
      <c r="Q1404" s="5"/>
      <c r="R1404" s="10"/>
      <c r="S1404" s="10"/>
      <c r="T1404" s="10"/>
      <c r="U1404" s="10"/>
      <c r="V1404" s="10"/>
      <c r="W1404" s="10"/>
      <c r="X1404" s="11"/>
      <c r="Y1404" s="12"/>
      <c r="Z1404" s="4"/>
      <c r="AA1404" s="13"/>
      <c r="AB1404" s="4"/>
      <c r="AC1404" s="52"/>
    </row>
    <row r="1405" spans="1:29" ht="15.75" hidden="1" customHeight="1">
      <c r="A1405" s="50"/>
      <c r="B1405" s="3"/>
      <c r="C1405" s="4"/>
      <c r="D1405" s="4"/>
      <c r="E1405" s="5"/>
      <c r="F1405" s="4"/>
      <c r="G1405" s="4"/>
      <c r="H1405" s="5"/>
      <c r="I1405" s="6"/>
      <c r="J1405" s="6"/>
      <c r="K1405" s="7"/>
      <c r="L1405" s="7"/>
      <c r="M1405" s="8"/>
      <c r="N1405" s="7"/>
      <c r="O1405" s="9"/>
      <c r="P1405" s="3"/>
      <c r="Q1405" s="5"/>
      <c r="R1405" s="10"/>
      <c r="S1405" s="10"/>
      <c r="T1405" s="10"/>
      <c r="U1405" s="10"/>
      <c r="V1405" s="10"/>
      <c r="W1405" s="10"/>
      <c r="X1405" s="11"/>
      <c r="Y1405" s="12"/>
      <c r="Z1405" s="4"/>
      <c r="AA1405" s="13"/>
      <c r="AB1405" s="4"/>
      <c r="AC1405" s="52"/>
    </row>
    <row r="1406" spans="1:29" ht="15.75" hidden="1" customHeight="1">
      <c r="A1406" s="50"/>
      <c r="B1406" s="3"/>
      <c r="C1406" s="4"/>
      <c r="D1406" s="4"/>
      <c r="E1406" s="5"/>
      <c r="F1406" s="4"/>
      <c r="G1406" s="4"/>
      <c r="H1406" s="5"/>
      <c r="I1406" s="6"/>
      <c r="J1406" s="6"/>
      <c r="K1406" s="7"/>
      <c r="L1406" s="7"/>
      <c r="M1406" s="8"/>
      <c r="N1406" s="7"/>
      <c r="O1406" s="9"/>
      <c r="P1406" s="3"/>
      <c r="Q1406" s="5"/>
      <c r="R1406" s="10"/>
      <c r="S1406" s="10"/>
      <c r="T1406" s="10"/>
      <c r="U1406" s="10"/>
      <c r="V1406" s="10"/>
      <c r="W1406" s="10"/>
      <c r="X1406" s="11"/>
      <c r="Y1406" s="12"/>
      <c r="Z1406" s="4"/>
      <c r="AA1406" s="13"/>
      <c r="AB1406" s="4"/>
      <c r="AC1406" s="52"/>
    </row>
    <row r="1407" spans="1:29" ht="15.75" hidden="1" customHeight="1">
      <c r="A1407" s="50"/>
      <c r="B1407" s="3"/>
      <c r="C1407" s="4"/>
      <c r="D1407" s="4"/>
      <c r="E1407" s="5"/>
      <c r="F1407" s="4"/>
      <c r="G1407" s="4"/>
      <c r="H1407" s="5"/>
      <c r="I1407" s="6"/>
      <c r="J1407" s="6"/>
      <c r="K1407" s="7"/>
      <c r="L1407" s="7"/>
      <c r="M1407" s="8"/>
      <c r="N1407" s="7"/>
      <c r="O1407" s="9"/>
      <c r="P1407" s="3"/>
      <c r="Q1407" s="5"/>
      <c r="R1407" s="10"/>
      <c r="S1407" s="10"/>
      <c r="T1407" s="10"/>
      <c r="U1407" s="10"/>
      <c r="V1407" s="10"/>
      <c r="W1407" s="10"/>
      <c r="X1407" s="11"/>
      <c r="Y1407" s="12"/>
      <c r="Z1407" s="4"/>
      <c r="AA1407" s="13"/>
      <c r="AB1407" s="4"/>
      <c r="AC1407" s="52"/>
    </row>
    <row r="1408" spans="1:29" ht="15.75" hidden="1" customHeight="1">
      <c r="A1408" s="50"/>
      <c r="B1408" s="3"/>
      <c r="C1408" s="4"/>
      <c r="D1408" s="4"/>
      <c r="E1408" s="5"/>
      <c r="F1408" s="4"/>
      <c r="G1408" s="4"/>
      <c r="H1408" s="5"/>
      <c r="I1408" s="6"/>
      <c r="J1408" s="6"/>
      <c r="K1408" s="7"/>
      <c r="L1408" s="7"/>
      <c r="M1408" s="8"/>
      <c r="N1408" s="7"/>
      <c r="O1408" s="9"/>
      <c r="P1408" s="3"/>
      <c r="Q1408" s="5"/>
      <c r="R1408" s="10"/>
      <c r="S1408" s="10"/>
      <c r="T1408" s="10"/>
      <c r="U1408" s="10"/>
      <c r="V1408" s="10"/>
      <c r="W1408" s="10"/>
      <c r="X1408" s="11"/>
      <c r="Y1408" s="12"/>
      <c r="Z1408" s="4"/>
      <c r="AA1408" s="13"/>
      <c r="AB1408" s="4"/>
      <c r="AC1408" s="52"/>
    </row>
    <row r="1409" spans="1:29" ht="15.75" hidden="1" customHeight="1">
      <c r="A1409" s="50"/>
      <c r="B1409" s="3"/>
      <c r="C1409" s="4"/>
      <c r="D1409" s="4"/>
      <c r="E1409" s="5"/>
      <c r="F1409" s="4"/>
      <c r="G1409" s="4"/>
      <c r="H1409" s="5"/>
      <c r="I1409" s="6"/>
      <c r="J1409" s="6"/>
      <c r="K1409" s="7"/>
      <c r="L1409" s="7"/>
      <c r="M1409" s="8"/>
      <c r="N1409" s="7"/>
      <c r="O1409" s="9"/>
      <c r="P1409" s="3"/>
      <c r="Q1409" s="5"/>
      <c r="R1409" s="10"/>
      <c r="S1409" s="10"/>
      <c r="T1409" s="10"/>
      <c r="U1409" s="10"/>
      <c r="V1409" s="10"/>
      <c r="W1409" s="10"/>
      <c r="X1409" s="11"/>
      <c r="Y1409" s="12"/>
      <c r="Z1409" s="4"/>
      <c r="AA1409" s="13"/>
      <c r="AB1409" s="4"/>
      <c r="AC1409" s="52"/>
    </row>
    <row r="1410" spans="1:29" ht="15.75" hidden="1" customHeight="1">
      <c r="A1410" s="50"/>
      <c r="B1410" s="3"/>
      <c r="C1410" s="4"/>
      <c r="D1410" s="4"/>
      <c r="E1410" s="5"/>
      <c r="F1410" s="4"/>
      <c r="G1410" s="4"/>
      <c r="H1410" s="5"/>
      <c r="I1410" s="6"/>
      <c r="J1410" s="6"/>
      <c r="K1410" s="7"/>
      <c r="L1410" s="7"/>
      <c r="M1410" s="8"/>
      <c r="N1410" s="7"/>
      <c r="O1410" s="9"/>
      <c r="P1410" s="3"/>
      <c r="Q1410" s="5"/>
      <c r="R1410" s="10"/>
      <c r="S1410" s="10"/>
      <c r="T1410" s="10"/>
      <c r="U1410" s="10"/>
      <c r="V1410" s="10"/>
      <c r="W1410" s="10"/>
      <c r="X1410" s="11"/>
      <c r="Y1410" s="12"/>
      <c r="Z1410" s="4"/>
      <c r="AA1410" s="13"/>
      <c r="AB1410" s="4"/>
      <c r="AC1410" s="52"/>
    </row>
    <row r="1411" spans="1:29" ht="15.75" hidden="1" customHeight="1">
      <c r="A1411" s="50"/>
      <c r="B1411" s="3"/>
      <c r="C1411" s="4"/>
      <c r="D1411" s="4"/>
      <c r="E1411" s="5"/>
      <c r="F1411" s="4"/>
      <c r="G1411" s="4"/>
      <c r="H1411" s="5"/>
      <c r="I1411" s="6"/>
      <c r="J1411" s="6"/>
      <c r="K1411" s="7"/>
      <c r="L1411" s="7"/>
      <c r="M1411" s="8"/>
      <c r="N1411" s="7"/>
      <c r="O1411" s="9"/>
      <c r="P1411" s="3"/>
      <c r="Q1411" s="5"/>
      <c r="R1411" s="10"/>
      <c r="S1411" s="10"/>
      <c r="T1411" s="10"/>
      <c r="U1411" s="10"/>
      <c r="V1411" s="10"/>
      <c r="W1411" s="10"/>
      <c r="X1411" s="11"/>
      <c r="Y1411" s="12"/>
      <c r="Z1411" s="4"/>
      <c r="AA1411" s="13"/>
      <c r="AB1411" s="4"/>
      <c r="AC1411" s="52"/>
    </row>
    <row r="1412" spans="1:29" ht="15.75" hidden="1" customHeight="1">
      <c r="A1412" s="50"/>
      <c r="B1412" s="3"/>
      <c r="C1412" s="4"/>
      <c r="D1412" s="4"/>
      <c r="E1412" s="5"/>
      <c r="F1412" s="4"/>
      <c r="G1412" s="4"/>
      <c r="H1412" s="5"/>
      <c r="I1412" s="6"/>
      <c r="J1412" s="6"/>
      <c r="K1412" s="7"/>
      <c r="L1412" s="7"/>
      <c r="M1412" s="8"/>
      <c r="N1412" s="7"/>
      <c r="O1412" s="9"/>
      <c r="P1412" s="3"/>
      <c r="Q1412" s="5"/>
      <c r="R1412" s="10"/>
      <c r="S1412" s="10"/>
      <c r="T1412" s="10"/>
      <c r="U1412" s="10"/>
      <c r="V1412" s="10"/>
      <c r="W1412" s="10"/>
      <c r="X1412" s="11"/>
      <c r="Y1412" s="12"/>
      <c r="Z1412" s="4"/>
      <c r="AA1412" s="13"/>
      <c r="AB1412" s="4"/>
      <c r="AC1412" s="52"/>
    </row>
    <row r="1413" spans="1:29" ht="15.75" hidden="1" customHeight="1">
      <c r="A1413" s="50"/>
      <c r="B1413" s="3"/>
      <c r="C1413" s="4"/>
      <c r="D1413" s="4"/>
      <c r="E1413" s="5"/>
      <c r="F1413" s="4"/>
      <c r="G1413" s="4"/>
      <c r="H1413" s="5"/>
      <c r="I1413" s="6"/>
      <c r="J1413" s="6"/>
      <c r="K1413" s="7"/>
      <c r="L1413" s="7"/>
      <c r="M1413" s="8"/>
      <c r="N1413" s="7"/>
      <c r="O1413" s="9"/>
      <c r="P1413" s="3"/>
      <c r="Q1413" s="5"/>
      <c r="R1413" s="10"/>
      <c r="S1413" s="10"/>
      <c r="T1413" s="10"/>
      <c r="U1413" s="10"/>
      <c r="V1413" s="10"/>
      <c r="W1413" s="10"/>
      <c r="X1413" s="11"/>
      <c r="Y1413" s="12"/>
      <c r="Z1413" s="4"/>
      <c r="AA1413" s="13"/>
      <c r="AB1413" s="4"/>
      <c r="AC1413" s="52"/>
    </row>
    <row r="1414" spans="1:29" ht="15.75" hidden="1" customHeight="1">
      <c r="A1414" s="50"/>
      <c r="B1414" s="3"/>
      <c r="C1414" s="4"/>
      <c r="D1414" s="4"/>
      <c r="E1414" s="5"/>
      <c r="F1414" s="4"/>
      <c r="G1414" s="4"/>
      <c r="H1414" s="5"/>
      <c r="I1414" s="6"/>
      <c r="J1414" s="6"/>
      <c r="K1414" s="7"/>
      <c r="L1414" s="7"/>
      <c r="M1414" s="8"/>
      <c r="N1414" s="7"/>
      <c r="O1414" s="9"/>
      <c r="P1414" s="3"/>
      <c r="Q1414" s="5"/>
      <c r="R1414" s="10"/>
      <c r="S1414" s="10"/>
      <c r="T1414" s="10"/>
      <c r="U1414" s="10"/>
      <c r="V1414" s="10"/>
      <c r="W1414" s="10"/>
      <c r="X1414" s="11"/>
      <c r="Y1414" s="12"/>
      <c r="Z1414" s="4"/>
      <c r="AA1414" s="13"/>
      <c r="AB1414" s="4"/>
      <c r="AC1414" s="52"/>
    </row>
    <row r="1415" spans="1:29" ht="15.75" hidden="1" customHeight="1">
      <c r="A1415" s="50"/>
      <c r="B1415" s="3"/>
      <c r="C1415" s="4"/>
      <c r="D1415" s="4"/>
      <c r="E1415" s="5"/>
      <c r="F1415" s="4"/>
      <c r="G1415" s="4"/>
      <c r="H1415" s="5"/>
      <c r="I1415" s="6"/>
      <c r="J1415" s="6"/>
      <c r="K1415" s="7"/>
      <c r="L1415" s="7"/>
      <c r="M1415" s="8"/>
      <c r="N1415" s="7"/>
      <c r="O1415" s="9"/>
      <c r="P1415" s="3"/>
      <c r="Q1415" s="5"/>
      <c r="R1415" s="10"/>
      <c r="S1415" s="10"/>
      <c r="T1415" s="10"/>
      <c r="U1415" s="10"/>
      <c r="V1415" s="10"/>
      <c r="W1415" s="10"/>
      <c r="X1415" s="11"/>
      <c r="Y1415" s="12"/>
      <c r="Z1415" s="4"/>
      <c r="AA1415" s="13"/>
      <c r="AB1415" s="4"/>
      <c r="AC1415" s="52"/>
    </row>
    <row r="1416" spans="1:29" ht="15.75" hidden="1" customHeight="1">
      <c r="A1416" s="50"/>
      <c r="B1416" s="3"/>
      <c r="C1416" s="4"/>
      <c r="D1416" s="4"/>
      <c r="E1416" s="5"/>
      <c r="F1416" s="4"/>
      <c r="G1416" s="4"/>
      <c r="H1416" s="5"/>
      <c r="I1416" s="6"/>
      <c r="J1416" s="6"/>
      <c r="K1416" s="7"/>
      <c r="L1416" s="7"/>
      <c r="M1416" s="8"/>
      <c r="N1416" s="7"/>
      <c r="O1416" s="9"/>
      <c r="P1416" s="3"/>
      <c r="Q1416" s="5"/>
      <c r="R1416" s="10"/>
      <c r="S1416" s="10"/>
      <c r="T1416" s="10"/>
      <c r="U1416" s="10"/>
      <c r="V1416" s="10"/>
      <c r="W1416" s="10"/>
      <c r="X1416" s="11"/>
      <c r="Y1416" s="12"/>
      <c r="Z1416" s="4"/>
      <c r="AA1416" s="13"/>
      <c r="AB1416" s="4"/>
      <c r="AC1416" s="52"/>
    </row>
    <row r="1417" spans="1:29" ht="15.75" hidden="1" customHeight="1">
      <c r="A1417" s="50"/>
      <c r="B1417" s="3"/>
      <c r="C1417" s="4"/>
      <c r="D1417" s="4"/>
      <c r="E1417" s="5"/>
      <c r="F1417" s="4"/>
      <c r="G1417" s="4"/>
      <c r="H1417" s="5"/>
      <c r="I1417" s="6"/>
      <c r="J1417" s="6"/>
      <c r="K1417" s="7"/>
      <c r="L1417" s="7"/>
      <c r="M1417" s="8"/>
      <c r="N1417" s="7"/>
      <c r="O1417" s="9"/>
      <c r="P1417" s="3"/>
      <c r="Q1417" s="5"/>
      <c r="R1417" s="10"/>
      <c r="S1417" s="10"/>
      <c r="T1417" s="10"/>
      <c r="U1417" s="10"/>
      <c r="V1417" s="10"/>
      <c r="W1417" s="10"/>
      <c r="X1417" s="11"/>
      <c r="Y1417" s="12"/>
      <c r="Z1417" s="4"/>
      <c r="AA1417" s="13"/>
      <c r="AB1417" s="4"/>
      <c r="AC1417" s="52"/>
    </row>
    <row r="1418" spans="1:29" ht="15.75" hidden="1" customHeight="1">
      <c r="A1418" s="50"/>
      <c r="B1418" s="3"/>
      <c r="C1418" s="4"/>
      <c r="D1418" s="4"/>
      <c r="E1418" s="5"/>
      <c r="F1418" s="4"/>
      <c r="G1418" s="4"/>
      <c r="H1418" s="5"/>
      <c r="I1418" s="6"/>
      <c r="J1418" s="6"/>
      <c r="K1418" s="7"/>
      <c r="L1418" s="7"/>
      <c r="M1418" s="8"/>
      <c r="N1418" s="7"/>
      <c r="O1418" s="9"/>
      <c r="P1418" s="3"/>
      <c r="Q1418" s="5"/>
      <c r="R1418" s="10"/>
      <c r="S1418" s="10"/>
      <c r="T1418" s="10"/>
      <c r="U1418" s="10"/>
      <c r="V1418" s="10"/>
      <c r="W1418" s="10"/>
      <c r="X1418" s="11"/>
      <c r="Y1418" s="12"/>
      <c r="Z1418" s="4"/>
      <c r="AA1418" s="13"/>
      <c r="AB1418" s="4"/>
      <c r="AC1418" s="52"/>
    </row>
    <row r="1419" spans="1:29" ht="15.75" hidden="1" customHeight="1">
      <c r="A1419" s="50"/>
      <c r="B1419" s="3"/>
      <c r="C1419" s="4"/>
      <c r="D1419" s="4"/>
      <c r="E1419" s="5"/>
      <c r="F1419" s="4"/>
      <c r="G1419" s="4"/>
      <c r="H1419" s="5"/>
      <c r="I1419" s="6"/>
      <c r="J1419" s="6"/>
      <c r="K1419" s="7"/>
      <c r="L1419" s="7"/>
      <c r="M1419" s="8"/>
      <c r="N1419" s="7"/>
      <c r="O1419" s="9"/>
      <c r="P1419" s="3"/>
      <c r="Q1419" s="5"/>
      <c r="R1419" s="10"/>
      <c r="S1419" s="10"/>
      <c r="T1419" s="10"/>
      <c r="U1419" s="10"/>
      <c r="V1419" s="10"/>
      <c r="W1419" s="10"/>
      <c r="X1419" s="11"/>
      <c r="Y1419" s="12"/>
      <c r="Z1419" s="4"/>
      <c r="AA1419" s="13"/>
      <c r="AB1419" s="4"/>
      <c r="AC1419" s="52"/>
    </row>
    <row r="1420" spans="1:29" ht="15.75" hidden="1" customHeight="1">
      <c r="A1420" s="50"/>
      <c r="B1420" s="3"/>
      <c r="C1420" s="4"/>
      <c r="D1420" s="4"/>
      <c r="E1420" s="5"/>
      <c r="F1420" s="4"/>
      <c r="G1420" s="4"/>
      <c r="H1420" s="5"/>
      <c r="I1420" s="6"/>
      <c r="J1420" s="6"/>
      <c r="K1420" s="7"/>
      <c r="L1420" s="7"/>
      <c r="M1420" s="8"/>
      <c r="N1420" s="7"/>
      <c r="O1420" s="9"/>
      <c r="P1420" s="3"/>
      <c r="Q1420" s="5"/>
      <c r="R1420" s="10"/>
      <c r="S1420" s="10"/>
      <c r="T1420" s="10"/>
      <c r="U1420" s="10"/>
      <c r="V1420" s="10"/>
      <c r="W1420" s="10"/>
      <c r="X1420" s="11"/>
      <c r="Y1420" s="12"/>
      <c r="Z1420" s="4"/>
      <c r="AA1420" s="13"/>
      <c r="AB1420" s="4"/>
      <c r="AC1420" s="52"/>
    </row>
    <row r="1421" spans="1:29" ht="15.75" hidden="1" customHeight="1">
      <c r="A1421" s="50"/>
      <c r="B1421" s="3"/>
      <c r="C1421" s="4"/>
      <c r="D1421" s="4"/>
      <c r="E1421" s="5"/>
      <c r="F1421" s="4"/>
      <c r="G1421" s="4"/>
      <c r="H1421" s="5"/>
      <c r="I1421" s="6"/>
      <c r="J1421" s="6"/>
      <c r="K1421" s="7"/>
      <c r="L1421" s="7"/>
      <c r="M1421" s="8"/>
      <c r="N1421" s="7"/>
      <c r="O1421" s="9"/>
      <c r="P1421" s="3"/>
      <c r="Q1421" s="5"/>
      <c r="R1421" s="10"/>
      <c r="S1421" s="10"/>
      <c r="T1421" s="10"/>
      <c r="U1421" s="10"/>
      <c r="V1421" s="10"/>
      <c r="W1421" s="10"/>
      <c r="X1421" s="11"/>
      <c r="Y1421" s="12"/>
      <c r="Z1421" s="4"/>
      <c r="AA1421" s="13"/>
      <c r="AB1421" s="4"/>
      <c r="AC1421" s="52"/>
    </row>
    <row r="1422" spans="1:29" ht="15.75" hidden="1" customHeight="1">
      <c r="A1422" s="50"/>
      <c r="B1422" s="3"/>
      <c r="C1422" s="4"/>
      <c r="D1422" s="4"/>
      <c r="E1422" s="5"/>
      <c r="F1422" s="4"/>
      <c r="G1422" s="4"/>
      <c r="H1422" s="5"/>
      <c r="I1422" s="6"/>
      <c r="J1422" s="6"/>
      <c r="K1422" s="7"/>
      <c r="L1422" s="7"/>
      <c r="M1422" s="8"/>
      <c r="N1422" s="7"/>
      <c r="O1422" s="9"/>
      <c r="P1422" s="3"/>
      <c r="Q1422" s="5"/>
      <c r="R1422" s="10"/>
      <c r="S1422" s="10"/>
      <c r="T1422" s="10"/>
      <c r="U1422" s="10"/>
      <c r="V1422" s="10"/>
      <c r="W1422" s="10"/>
      <c r="X1422" s="11"/>
      <c r="Y1422" s="12"/>
      <c r="Z1422" s="4"/>
      <c r="AA1422" s="13"/>
      <c r="AB1422" s="4"/>
      <c r="AC1422" s="52"/>
    </row>
    <row r="1423" spans="1:29" ht="15.75" hidden="1" customHeight="1">
      <c r="A1423" s="50"/>
      <c r="B1423" s="3"/>
      <c r="C1423" s="4"/>
      <c r="D1423" s="4"/>
      <c r="E1423" s="5"/>
      <c r="F1423" s="4"/>
      <c r="G1423" s="4"/>
      <c r="H1423" s="5"/>
      <c r="I1423" s="6"/>
      <c r="J1423" s="6"/>
      <c r="K1423" s="7"/>
      <c r="L1423" s="7"/>
      <c r="M1423" s="8"/>
      <c r="N1423" s="7"/>
      <c r="O1423" s="9"/>
      <c r="P1423" s="3"/>
      <c r="Q1423" s="5"/>
      <c r="R1423" s="10"/>
      <c r="S1423" s="10"/>
      <c r="T1423" s="10"/>
      <c r="U1423" s="10"/>
      <c r="V1423" s="10"/>
      <c r="W1423" s="10"/>
      <c r="X1423" s="11"/>
      <c r="Y1423" s="12"/>
      <c r="Z1423" s="4"/>
      <c r="AA1423" s="13"/>
      <c r="AB1423" s="4"/>
      <c r="AC1423" s="52"/>
    </row>
    <row r="1424" spans="1:29" ht="15.75" hidden="1" customHeight="1">
      <c r="A1424" s="50"/>
      <c r="B1424" s="3"/>
      <c r="C1424" s="4"/>
      <c r="D1424" s="4"/>
      <c r="E1424" s="5"/>
      <c r="F1424" s="4"/>
      <c r="G1424" s="4"/>
      <c r="H1424" s="5"/>
      <c r="I1424" s="6"/>
      <c r="J1424" s="6"/>
      <c r="K1424" s="7"/>
      <c r="L1424" s="7"/>
      <c r="M1424" s="8"/>
      <c r="N1424" s="7"/>
      <c r="O1424" s="9"/>
      <c r="P1424" s="3"/>
      <c r="Q1424" s="5"/>
      <c r="R1424" s="10"/>
      <c r="S1424" s="10"/>
      <c r="T1424" s="10"/>
      <c r="U1424" s="10"/>
      <c r="V1424" s="10"/>
      <c r="W1424" s="10"/>
      <c r="X1424" s="11"/>
      <c r="Y1424" s="12"/>
      <c r="Z1424" s="4"/>
      <c r="AA1424" s="13"/>
      <c r="AB1424" s="4"/>
      <c r="AC1424" s="52"/>
    </row>
    <row r="1425" spans="1:29" ht="15.75" hidden="1" customHeight="1">
      <c r="A1425" s="50"/>
      <c r="B1425" s="3"/>
      <c r="C1425" s="4"/>
      <c r="D1425" s="4"/>
      <c r="E1425" s="5"/>
      <c r="F1425" s="4"/>
      <c r="G1425" s="4"/>
      <c r="H1425" s="5"/>
      <c r="I1425" s="6"/>
      <c r="J1425" s="6"/>
      <c r="K1425" s="7"/>
      <c r="L1425" s="7"/>
      <c r="M1425" s="8"/>
      <c r="N1425" s="7"/>
      <c r="O1425" s="9"/>
      <c r="P1425" s="3"/>
      <c r="Q1425" s="5"/>
      <c r="R1425" s="10"/>
      <c r="S1425" s="10"/>
      <c r="T1425" s="10"/>
      <c r="U1425" s="10"/>
      <c r="V1425" s="10"/>
      <c r="W1425" s="10"/>
      <c r="X1425" s="11"/>
      <c r="Y1425" s="12"/>
      <c r="Z1425" s="4"/>
      <c r="AA1425" s="13"/>
      <c r="AB1425" s="4"/>
      <c r="AC1425" s="52"/>
    </row>
    <row r="1426" spans="1:29" ht="15.75" hidden="1" customHeight="1">
      <c r="A1426" s="50"/>
      <c r="B1426" s="3"/>
      <c r="C1426" s="4"/>
      <c r="D1426" s="4"/>
      <c r="E1426" s="5"/>
      <c r="F1426" s="4"/>
      <c r="G1426" s="4"/>
      <c r="H1426" s="5"/>
      <c r="I1426" s="6"/>
      <c r="J1426" s="6"/>
      <c r="K1426" s="7"/>
      <c r="L1426" s="7"/>
      <c r="M1426" s="8"/>
      <c r="N1426" s="7"/>
      <c r="O1426" s="9"/>
      <c r="P1426" s="3"/>
      <c r="Q1426" s="5"/>
      <c r="R1426" s="10"/>
      <c r="S1426" s="10"/>
      <c r="T1426" s="10"/>
      <c r="U1426" s="10"/>
      <c r="V1426" s="10"/>
      <c r="W1426" s="10"/>
      <c r="X1426" s="11"/>
      <c r="Y1426" s="12"/>
      <c r="Z1426" s="4"/>
      <c r="AA1426" s="13"/>
      <c r="AB1426" s="4"/>
      <c r="AC1426" s="52"/>
    </row>
    <row r="1427" spans="1:29" ht="15.75" hidden="1" customHeight="1">
      <c r="A1427" s="50"/>
      <c r="B1427" s="3"/>
      <c r="C1427" s="4"/>
      <c r="D1427" s="4"/>
      <c r="E1427" s="5"/>
      <c r="F1427" s="4"/>
      <c r="G1427" s="4"/>
      <c r="H1427" s="5"/>
      <c r="I1427" s="6"/>
      <c r="J1427" s="6"/>
      <c r="K1427" s="7"/>
      <c r="L1427" s="7"/>
      <c r="M1427" s="8"/>
      <c r="N1427" s="7"/>
      <c r="O1427" s="9"/>
      <c r="P1427" s="3"/>
      <c r="Q1427" s="5"/>
      <c r="R1427" s="10"/>
      <c r="S1427" s="10"/>
      <c r="T1427" s="10"/>
      <c r="U1427" s="10"/>
      <c r="V1427" s="10"/>
      <c r="W1427" s="10"/>
      <c r="X1427" s="11"/>
      <c r="Y1427" s="12"/>
      <c r="Z1427" s="4"/>
      <c r="AA1427" s="13"/>
      <c r="AB1427" s="4"/>
      <c r="AC1427" s="52"/>
    </row>
    <row r="1428" spans="1:29" ht="15.75" hidden="1" customHeight="1">
      <c r="A1428" s="50"/>
      <c r="B1428" s="3"/>
      <c r="C1428" s="4"/>
      <c r="D1428" s="4"/>
      <c r="E1428" s="5"/>
      <c r="F1428" s="4"/>
      <c r="G1428" s="4"/>
      <c r="H1428" s="5"/>
      <c r="I1428" s="6"/>
      <c r="J1428" s="6"/>
      <c r="K1428" s="7"/>
      <c r="L1428" s="7"/>
      <c r="M1428" s="8"/>
      <c r="N1428" s="7"/>
      <c r="O1428" s="9"/>
      <c r="P1428" s="3"/>
      <c r="Q1428" s="5"/>
      <c r="R1428" s="10"/>
      <c r="S1428" s="10"/>
      <c r="T1428" s="10"/>
      <c r="U1428" s="10"/>
      <c r="V1428" s="10"/>
      <c r="W1428" s="10"/>
      <c r="X1428" s="11"/>
      <c r="Y1428" s="12"/>
      <c r="Z1428" s="4"/>
      <c r="AA1428" s="13"/>
      <c r="AB1428" s="4"/>
      <c r="AC1428" s="52"/>
    </row>
    <row r="1429" spans="1:29" ht="15.75" hidden="1" customHeight="1">
      <c r="A1429" s="50"/>
      <c r="B1429" s="3"/>
      <c r="C1429" s="4"/>
      <c r="D1429" s="4"/>
      <c r="E1429" s="5"/>
      <c r="F1429" s="4"/>
      <c r="G1429" s="4"/>
      <c r="H1429" s="5"/>
      <c r="I1429" s="6"/>
      <c r="J1429" s="6"/>
      <c r="K1429" s="7"/>
      <c r="L1429" s="7"/>
      <c r="M1429" s="8"/>
      <c r="N1429" s="7"/>
      <c r="O1429" s="9"/>
      <c r="P1429" s="3"/>
      <c r="Q1429" s="5"/>
      <c r="R1429" s="10"/>
      <c r="S1429" s="10"/>
      <c r="T1429" s="10"/>
      <c r="U1429" s="10"/>
      <c r="V1429" s="10"/>
      <c r="W1429" s="10"/>
      <c r="X1429" s="11"/>
      <c r="Y1429" s="12"/>
      <c r="Z1429" s="4"/>
      <c r="AA1429" s="13"/>
      <c r="AB1429" s="4"/>
      <c r="AC1429" s="52"/>
    </row>
    <row r="1430" spans="1:29" ht="15.75" hidden="1" customHeight="1">
      <c r="A1430" s="50"/>
      <c r="B1430" s="3"/>
      <c r="C1430" s="4"/>
      <c r="D1430" s="4"/>
      <c r="E1430" s="5"/>
      <c r="F1430" s="4"/>
      <c r="G1430" s="4"/>
      <c r="H1430" s="5"/>
      <c r="I1430" s="6"/>
      <c r="J1430" s="6"/>
      <c r="K1430" s="7"/>
      <c r="L1430" s="7"/>
      <c r="M1430" s="8"/>
      <c r="N1430" s="7"/>
      <c r="O1430" s="9"/>
      <c r="P1430" s="3"/>
      <c r="Q1430" s="5"/>
      <c r="R1430" s="10"/>
      <c r="S1430" s="10"/>
      <c r="T1430" s="10"/>
      <c r="U1430" s="10"/>
      <c r="V1430" s="10"/>
      <c r="W1430" s="10"/>
      <c r="X1430" s="11"/>
      <c r="Y1430" s="12"/>
      <c r="Z1430" s="4"/>
      <c r="AA1430" s="13"/>
      <c r="AB1430" s="4"/>
      <c r="AC1430" s="52"/>
    </row>
    <row r="1431" spans="1:29" ht="15.75" hidden="1" customHeight="1">
      <c r="A1431" s="50"/>
      <c r="B1431" s="3"/>
      <c r="C1431" s="4"/>
      <c r="D1431" s="4"/>
      <c r="E1431" s="5"/>
      <c r="F1431" s="4"/>
      <c r="G1431" s="4"/>
      <c r="H1431" s="5"/>
      <c r="I1431" s="6"/>
      <c r="J1431" s="6"/>
      <c r="K1431" s="7"/>
      <c r="L1431" s="7"/>
      <c r="M1431" s="8"/>
      <c r="N1431" s="7"/>
      <c r="O1431" s="9"/>
      <c r="P1431" s="3"/>
      <c r="Q1431" s="5"/>
      <c r="R1431" s="10"/>
      <c r="S1431" s="10"/>
      <c r="T1431" s="10"/>
      <c r="U1431" s="10"/>
      <c r="V1431" s="10"/>
      <c r="W1431" s="10"/>
      <c r="X1431" s="11"/>
      <c r="Y1431" s="12"/>
      <c r="Z1431" s="4"/>
      <c r="AA1431" s="13"/>
      <c r="AB1431" s="4"/>
      <c r="AC1431" s="52"/>
    </row>
    <row r="1432" spans="1:29" ht="15.75" hidden="1" customHeight="1">
      <c r="A1432" s="50"/>
      <c r="B1432" s="3"/>
      <c r="C1432" s="4"/>
      <c r="D1432" s="4"/>
      <c r="E1432" s="5"/>
      <c r="F1432" s="4"/>
      <c r="G1432" s="4"/>
      <c r="H1432" s="5"/>
      <c r="I1432" s="6"/>
      <c r="J1432" s="6"/>
      <c r="K1432" s="7"/>
      <c r="L1432" s="7"/>
      <c r="M1432" s="8"/>
      <c r="N1432" s="7"/>
      <c r="O1432" s="9"/>
      <c r="P1432" s="3"/>
      <c r="Q1432" s="5"/>
      <c r="R1432" s="10"/>
      <c r="S1432" s="10"/>
      <c r="T1432" s="10"/>
      <c r="U1432" s="10"/>
      <c r="V1432" s="10"/>
      <c r="W1432" s="10"/>
      <c r="X1432" s="11"/>
      <c r="Y1432" s="12"/>
      <c r="Z1432" s="4"/>
      <c r="AA1432" s="13"/>
      <c r="AB1432" s="4"/>
      <c r="AC1432" s="52"/>
    </row>
    <row r="1433" spans="1:29" ht="15.75" hidden="1" customHeight="1">
      <c r="A1433" s="50"/>
      <c r="B1433" s="3"/>
      <c r="C1433" s="4"/>
      <c r="D1433" s="4"/>
      <c r="E1433" s="5"/>
      <c r="F1433" s="4"/>
      <c r="G1433" s="4"/>
      <c r="H1433" s="5"/>
      <c r="I1433" s="6"/>
      <c r="J1433" s="6"/>
      <c r="K1433" s="7"/>
      <c r="L1433" s="7"/>
      <c r="M1433" s="8"/>
      <c r="N1433" s="7"/>
      <c r="O1433" s="9"/>
      <c r="P1433" s="3"/>
      <c r="Q1433" s="5"/>
      <c r="R1433" s="10"/>
      <c r="S1433" s="10"/>
      <c r="T1433" s="10"/>
      <c r="U1433" s="10"/>
      <c r="V1433" s="10"/>
      <c r="W1433" s="10"/>
      <c r="X1433" s="11"/>
      <c r="Y1433" s="12"/>
      <c r="Z1433" s="4"/>
      <c r="AA1433" s="13"/>
      <c r="AB1433" s="4"/>
      <c r="AC1433" s="52"/>
    </row>
    <row r="1434" spans="1:29" ht="15.75" hidden="1" customHeight="1">
      <c r="A1434" s="50"/>
      <c r="B1434" s="3"/>
      <c r="C1434" s="4"/>
      <c r="D1434" s="4"/>
      <c r="E1434" s="5"/>
      <c r="F1434" s="4"/>
      <c r="G1434" s="4"/>
      <c r="H1434" s="5"/>
      <c r="I1434" s="6"/>
      <c r="J1434" s="6"/>
      <c r="K1434" s="7"/>
      <c r="L1434" s="7"/>
      <c r="M1434" s="8"/>
      <c r="N1434" s="7"/>
      <c r="O1434" s="9"/>
      <c r="P1434" s="3"/>
      <c r="Q1434" s="5"/>
      <c r="R1434" s="10"/>
      <c r="S1434" s="10"/>
      <c r="T1434" s="10"/>
      <c r="U1434" s="10"/>
      <c r="V1434" s="10"/>
      <c r="W1434" s="10"/>
      <c r="X1434" s="11"/>
      <c r="Y1434" s="12"/>
      <c r="Z1434" s="4"/>
      <c r="AA1434" s="13"/>
      <c r="AB1434" s="4"/>
      <c r="AC1434" s="52"/>
    </row>
    <row r="1435" spans="1:29" ht="15.75" hidden="1" customHeight="1">
      <c r="A1435" s="50"/>
      <c r="B1435" s="3"/>
      <c r="C1435" s="4"/>
      <c r="D1435" s="4"/>
      <c r="E1435" s="5"/>
      <c r="F1435" s="4"/>
      <c r="G1435" s="4"/>
      <c r="H1435" s="5"/>
      <c r="I1435" s="6"/>
      <c r="J1435" s="6"/>
      <c r="K1435" s="7"/>
      <c r="L1435" s="7"/>
      <c r="M1435" s="8"/>
      <c r="N1435" s="7"/>
      <c r="O1435" s="9"/>
      <c r="P1435" s="3"/>
      <c r="Q1435" s="5"/>
      <c r="R1435" s="10"/>
      <c r="S1435" s="10"/>
      <c r="T1435" s="10"/>
      <c r="U1435" s="10"/>
      <c r="V1435" s="10"/>
      <c r="W1435" s="10"/>
      <c r="X1435" s="11"/>
      <c r="Y1435" s="12"/>
      <c r="Z1435" s="4"/>
      <c r="AA1435" s="13"/>
      <c r="AB1435" s="4"/>
      <c r="AC1435" s="52"/>
    </row>
    <row r="1436" spans="1:29" ht="15.75" hidden="1" customHeight="1">
      <c r="A1436" s="50"/>
      <c r="B1436" s="3"/>
      <c r="C1436" s="4"/>
      <c r="D1436" s="4"/>
      <c r="E1436" s="5"/>
      <c r="F1436" s="4"/>
      <c r="G1436" s="4"/>
      <c r="H1436" s="5"/>
      <c r="I1436" s="6"/>
      <c r="J1436" s="6"/>
      <c r="K1436" s="7"/>
      <c r="L1436" s="7"/>
      <c r="M1436" s="8"/>
      <c r="N1436" s="7"/>
      <c r="O1436" s="9"/>
      <c r="P1436" s="3"/>
      <c r="Q1436" s="5"/>
      <c r="R1436" s="10"/>
      <c r="S1436" s="10"/>
      <c r="T1436" s="10"/>
      <c r="U1436" s="10"/>
      <c r="V1436" s="10"/>
      <c r="W1436" s="10"/>
      <c r="X1436" s="11"/>
      <c r="Y1436" s="12"/>
      <c r="Z1436" s="4"/>
      <c r="AA1436" s="13"/>
      <c r="AB1436" s="4"/>
      <c r="AC1436" s="52"/>
    </row>
    <row r="1437" spans="1:29" ht="15.75" hidden="1" customHeight="1">
      <c r="A1437" s="50"/>
      <c r="B1437" s="3"/>
      <c r="C1437" s="4"/>
      <c r="D1437" s="4"/>
      <c r="E1437" s="5"/>
      <c r="F1437" s="4"/>
      <c r="G1437" s="4"/>
      <c r="H1437" s="5"/>
      <c r="I1437" s="6"/>
      <c r="J1437" s="6"/>
      <c r="K1437" s="7"/>
      <c r="L1437" s="7"/>
      <c r="M1437" s="8"/>
      <c r="N1437" s="7"/>
      <c r="O1437" s="9"/>
      <c r="P1437" s="3"/>
      <c r="Q1437" s="5"/>
      <c r="R1437" s="10"/>
      <c r="S1437" s="10"/>
      <c r="T1437" s="10"/>
      <c r="U1437" s="10"/>
      <c r="V1437" s="10"/>
      <c r="W1437" s="10"/>
      <c r="X1437" s="11"/>
      <c r="Y1437" s="12"/>
      <c r="Z1437" s="4"/>
      <c r="AA1437" s="13"/>
      <c r="AB1437" s="4"/>
      <c r="AC1437" s="52"/>
    </row>
    <row r="1438" spans="1:29" ht="15.75" hidden="1" customHeight="1">
      <c r="A1438" s="50"/>
      <c r="B1438" s="3"/>
      <c r="C1438" s="4"/>
      <c r="D1438" s="4"/>
      <c r="E1438" s="5"/>
      <c r="F1438" s="4"/>
      <c r="G1438" s="4"/>
      <c r="H1438" s="5"/>
      <c r="I1438" s="6"/>
      <c r="J1438" s="6"/>
      <c r="K1438" s="7"/>
      <c r="L1438" s="7"/>
      <c r="M1438" s="8"/>
      <c r="N1438" s="7"/>
      <c r="O1438" s="9"/>
      <c r="P1438" s="3"/>
      <c r="Q1438" s="5"/>
      <c r="R1438" s="10"/>
      <c r="S1438" s="10"/>
      <c r="T1438" s="10"/>
      <c r="U1438" s="10"/>
      <c r="V1438" s="10"/>
      <c r="W1438" s="10"/>
      <c r="X1438" s="11"/>
      <c r="Y1438" s="12"/>
      <c r="Z1438" s="4"/>
      <c r="AA1438" s="13"/>
      <c r="AB1438" s="4"/>
      <c r="AC1438" s="52"/>
    </row>
    <row r="1439" spans="1:29" ht="15.75" hidden="1" customHeight="1">
      <c r="A1439" s="50"/>
      <c r="B1439" s="3"/>
      <c r="C1439" s="4"/>
      <c r="D1439" s="4"/>
      <c r="E1439" s="5"/>
      <c r="F1439" s="4"/>
      <c r="G1439" s="4"/>
      <c r="H1439" s="5"/>
      <c r="I1439" s="6"/>
      <c r="J1439" s="6"/>
      <c r="K1439" s="7"/>
      <c r="L1439" s="7"/>
      <c r="M1439" s="8"/>
      <c r="N1439" s="7"/>
      <c r="O1439" s="9"/>
      <c r="P1439" s="3"/>
      <c r="Q1439" s="5"/>
      <c r="R1439" s="10"/>
      <c r="S1439" s="10"/>
      <c r="T1439" s="10"/>
      <c r="U1439" s="10"/>
      <c r="V1439" s="10"/>
      <c r="W1439" s="10"/>
      <c r="X1439" s="11"/>
      <c r="Y1439" s="12"/>
      <c r="Z1439" s="4"/>
      <c r="AA1439" s="13"/>
      <c r="AB1439" s="4"/>
      <c r="AC1439" s="52"/>
    </row>
    <row r="1440" spans="1:29" ht="15.75" hidden="1" customHeight="1">
      <c r="A1440" s="50"/>
      <c r="B1440" s="3"/>
      <c r="C1440" s="4"/>
      <c r="D1440" s="4"/>
      <c r="E1440" s="5"/>
      <c r="F1440" s="4"/>
      <c r="G1440" s="4"/>
      <c r="H1440" s="5"/>
      <c r="I1440" s="6"/>
      <c r="J1440" s="6"/>
      <c r="K1440" s="7"/>
      <c r="L1440" s="7"/>
      <c r="M1440" s="8"/>
      <c r="N1440" s="7"/>
      <c r="O1440" s="9"/>
      <c r="P1440" s="3"/>
      <c r="Q1440" s="5"/>
      <c r="R1440" s="10"/>
      <c r="S1440" s="10"/>
      <c r="T1440" s="10"/>
      <c r="U1440" s="10"/>
      <c r="V1440" s="10"/>
      <c r="W1440" s="10"/>
      <c r="X1440" s="11"/>
      <c r="Y1440" s="12"/>
      <c r="Z1440" s="4"/>
      <c r="AA1440" s="13"/>
      <c r="AB1440" s="4"/>
      <c r="AC1440" s="52"/>
    </row>
    <row r="1441" spans="1:29" ht="15.75" hidden="1" customHeight="1">
      <c r="A1441" s="50"/>
      <c r="B1441" s="3"/>
      <c r="C1441" s="4"/>
      <c r="D1441" s="4"/>
      <c r="E1441" s="5"/>
      <c r="F1441" s="4"/>
      <c r="G1441" s="4"/>
      <c r="H1441" s="5"/>
      <c r="I1441" s="6"/>
      <c r="J1441" s="6"/>
      <c r="K1441" s="7"/>
      <c r="L1441" s="7"/>
      <c r="M1441" s="8"/>
      <c r="N1441" s="7"/>
      <c r="O1441" s="9"/>
      <c r="P1441" s="3"/>
      <c r="Q1441" s="5"/>
      <c r="R1441" s="10"/>
      <c r="S1441" s="10"/>
      <c r="T1441" s="10"/>
      <c r="U1441" s="10"/>
      <c r="V1441" s="10"/>
      <c r="W1441" s="10"/>
      <c r="X1441" s="11"/>
      <c r="Y1441" s="12"/>
      <c r="Z1441" s="4"/>
      <c r="AA1441" s="13"/>
      <c r="AB1441" s="4"/>
      <c r="AC1441" s="52"/>
    </row>
    <row r="1442" spans="1:29" ht="15.75" hidden="1" customHeight="1">
      <c r="A1442" s="50"/>
      <c r="B1442" s="3"/>
      <c r="C1442" s="4"/>
      <c r="D1442" s="4"/>
      <c r="E1442" s="5"/>
      <c r="F1442" s="4"/>
      <c r="G1442" s="4"/>
      <c r="H1442" s="5"/>
      <c r="I1442" s="6"/>
      <c r="J1442" s="6"/>
      <c r="K1442" s="7"/>
      <c r="L1442" s="7"/>
      <c r="M1442" s="8"/>
      <c r="N1442" s="7"/>
      <c r="O1442" s="9"/>
      <c r="P1442" s="3"/>
      <c r="Q1442" s="5"/>
      <c r="R1442" s="10"/>
      <c r="S1442" s="10"/>
      <c r="T1442" s="10"/>
      <c r="U1442" s="10"/>
      <c r="V1442" s="10"/>
      <c r="W1442" s="10"/>
      <c r="X1442" s="11"/>
      <c r="Y1442" s="12"/>
      <c r="Z1442" s="4"/>
      <c r="AA1442" s="13"/>
      <c r="AB1442" s="4"/>
      <c r="AC1442" s="52"/>
    </row>
    <row r="1443" spans="1:29" ht="15.75" hidden="1" customHeight="1">
      <c r="A1443" s="50"/>
      <c r="B1443" s="3"/>
      <c r="C1443" s="4"/>
      <c r="D1443" s="4"/>
      <c r="E1443" s="5"/>
      <c r="F1443" s="4"/>
      <c r="G1443" s="4"/>
      <c r="H1443" s="5"/>
      <c r="I1443" s="6"/>
      <c r="J1443" s="6"/>
      <c r="K1443" s="7"/>
      <c r="L1443" s="7"/>
      <c r="M1443" s="8"/>
      <c r="N1443" s="7"/>
      <c r="O1443" s="9"/>
      <c r="P1443" s="3"/>
      <c r="Q1443" s="5"/>
      <c r="R1443" s="10"/>
      <c r="S1443" s="10"/>
      <c r="T1443" s="10"/>
      <c r="U1443" s="10"/>
      <c r="V1443" s="10"/>
      <c r="W1443" s="10"/>
      <c r="X1443" s="11"/>
      <c r="Y1443" s="12"/>
      <c r="Z1443" s="4"/>
      <c r="AA1443" s="13"/>
      <c r="AB1443" s="4"/>
      <c r="AC1443" s="52"/>
    </row>
    <row r="1444" spans="1:29" ht="15.75" hidden="1" customHeight="1">
      <c r="A1444" s="50"/>
      <c r="B1444" s="3"/>
      <c r="C1444" s="4"/>
      <c r="D1444" s="4"/>
      <c r="E1444" s="5"/>
      <c r="F1444" s="4"/>
      <c r="G1444" s="4"/>
      <c r="H1444" s="5"/>
      <c r="I1444" s="6"/>
      <c r="J1444" s="6"/>
      <c r="K1444" s="7"/>
      <c r="L1444" s="7"/>
      <c r="M1444" s="8"/>
      <c r="N1444" s="7"/>
      <c r="O1444" s="9"/>
      <c r="P1444" s="3"/>
      <c r="Q1444" s="5"/>
      <c r="R1444" s="10"/>
      <c r="S1444" s="10"/>
      <c r="T1444" s="10"/>
      <c r="U1444" s="10"/>
      <c r="V1444" s="10"/>
      <c r="W1444" s="10"/>
      <c r="X1444" s="11"/>
      <c r="Y1444" s="12"/>
      <c r="Z1444" s="4"/>
      <c r="AA1444" s="13"/>
      <c r="AB1444" s="4"/>
      <c r="AC1444" s="52"/>
    </row>
    <row r="1445" spans="1:29" ht="15.75" hidden="1" customHeight="1">
      <c r="A1445" s="50"/>
      <c r="B1445" s="3"/>
      <c r="C1445" s="4"/>
      <c r="D1445" s="4"/>
      <c r="E1445" s="5"/>
      <c r="F1445" s="4"/>
      <c r="G1445" s="4"/>
      <c r="H1445" s="5"/>
      <c r="I1445" s="6"/>
      <c r="J1445" s="6"/>
      <c r="K1445" s="7"/>
      <c r="L1445" s="7"/>
      <c r="M1445" s="8"/>
      <c r="N1445" s="7"/>
      <c r="O1445" s="9"/>
      <c r="P1445" s="3"/>
      <c r="Q1445" s="5"/>
      <c r="R1445" s="10"/>
      <c r="S1445" s="10"/>
      <c r="T1445" s="10"/>
      <c r="U1445" s="10"/>
      <c r="V1445" s="10"/>
      <c r="W1445" s="10"/>
      <c r="X1445" s="11"/>
      <c r="Y1445" s="12"/>
      <c r="Z1445" s="4"/>
      <c r="AA1445" s="13"/>
      <c r="AB1445" s="4"/>
      <c r="AC1445" s="52"/>
    </row>
    <row r="1446" spans="1:29" ht="15.75" hidden="1" customHeight="1">
      <c r="A1446" s="50"/>
      <c r="B1446" s="3"/>
      <c r="C1446" s="4"/>
      <c r="D1446" s="4"/>
      <c r="E1446" s="5"/>
      <c r="F1446" s="4"/>
      <c r="G1446" s="4"/>
      <c r="H1446" s="5"/>
      <c r="I1446" s="6"/>
      <c r="J1446" s="6"/>
      <c r="K1446" s="7"/>
      <c r="L1446" s="7"/>
      <c r="M1446" s="8"/>
      <c r="N1446" s="7"/>
      <c r="O1446" s="9"/>
      <c r="P1446" s="3"/>
      <c r="Q1446" s="5"/>
      <c r="R1446" s="10"/>
      <c r="S1446" s="10"/>
      <c r="T1446" s="10"/>
      <c r="U1446" s="10"/>
      <c r="V1446" s="10"/>
      <c r="W1446" s="10"/>
      <c r="X1446" s="11"/>
      <c r="Y1446" s="12"/>
      <c r="Z1446" s="4"/>
      <c r="AA1446" s="13"/>
      <c r="AB1446" s="4"/>
      <c r="AC1446" s="52"/>
    </row>
    <row r="1447" spans="1:29" ht="15.75" hidden="1" customHeight="1">
      <c r="A1447" s="50"/>
      <c r="B1447" s="3"/>
      <c r="C1447" s="4"/>
      <c r="D1447" s="4"/>
      <c r="E1447" s="5"/>
      <c r="F1447" s="4"/>
      <c r="G1447" s="4"/>
      <c r="H1447" s="5"/>
      <c r="I1447" s="6"/>
      <c r="J1447" s="6"/>
      <c r="K1447" s="7"/>
      <c r="L1447" s="7"/>
      <c r="M1447" s="8"/>
      <c r="N1447" s="7"/>
      <c r="O1447" s="9"/>
      <c r="P1447" s="3"/>
      <c r="Q1447" s="5"/>
      <c r="R1447" s="10"/>
      <c r="S1447" s="10"/>
      <c r="T1447" s="10"/>
      <c r="U1447" s="10"/>
      <c r="V1447" s="10"/>
      <c r="W1447" s="10"/>
      <c r="X1447" s="11"/>
      <c r="Y1447" s="12"/>
      <c r="Z1447" s="4"/>
      <c r="AA1447" s="13"/>
      <c r="AB1447" s="4"/>
      <c r="AC1447" s="52"/>
    </row>
    <row r="1448" spans="1:29" ht="15.75" hidden="1" customHeight="1">
      <c r="A1448" s="50"/>
      <c r="B1448" s="3"/>
      <c r="C1448" s="4"/>
      <c r="D1448" s="4"/>
      <c r="E1448" s="5"/>
      <c r="F1448" s="4"/>
      <c r="G1448" s="4"/>
      <c r="H1448" s="5"/>
      <c r="I1448" s="6"/>
      <c r="J1448" s="6"/>
      <c r="K1448" s="7"/>
      <c r="L1448" s="7"/>
      <c r="M1448" s="8"/>
      <c r="N1448" s="7"/>
      <c r="O1448" s="9"/>
      <c r="P1448" s="3"/>
      <c r="Q1448" s="5"/>
      <c r="R1448" s="10"/>
      <c r="S1448" s="10"/>
      <c r="T1448" s="10"/>
      <c r="U1448" s="10"/>
      <c r="V1448" s="10"/>
      <c r="W1448" s="10"/>
      <c r="X1448" s="11"/>
      <c r="Y1448" s="12"/>
      <c r="Z1448" s="4"/>
      <c r="AA1448" s="13"/>
      <c r="AB1448" s="4"/>
      <c r="AC1448" s="52"/>
    </row>
    <row r="1449" spans="1:29" ht="15.75" hidden="1" customHeight="1">
      <c r="A1449" s="50"/>
      <c r="B1449" s="3"/>
      <c r="C1449" s="4"/>
      <c r="D1449" s="4"/>
      <c r="E1449" s="5"/>
      <c r="F1449" s="4"/>
      <c r="G1449" s="4"/>
      <c r="H1449" s="5"/>
      <c r="I1449" s="6"/>
      <c r="J1449" s="6"/>
      <c r="K1449" s="7"/>
      <c r="L1449" s="7"/>
      <c r="M1449" s="8"/>
      <c r="N1449" s="7"/>
      <c r="O1449" s="9"/>
      <c r="P1449" s="3"/>
      <c r="Q1449" s="5"/>
      <c r="R1449" s="10"/>
      <c r="S1449" s="10"/>
      <c r="T1449" s="10"/>
      <c r="U1449" s="10"/>
      <c r="V1449" s="10"/>
      <c r="W1449" s="10"/>
      <c r="X1449" s="11"/>
      <c r="Y1449" s="12"/>
      <c r="Z1449" s="4"/>
      <c r="AA1449" s="13"/>
      <c r="AB1449" s="4"/>
      <c r="AC1449" s="52"/>
    </row>
    <row r="1450" spans="1:29" ht="15.75" hidden="1" customHeight="1">
      <c r="A1450" s="50"/>
      <c r="B1450" s="3"/>
      <c r="C1450" s="4"/>
      <c r="D1450" s="4"/>
      <c r="E1450" s="5"/>
      <c r="F1450" s="4"/>
      <c r="G1450" s="4"/>
      <c r="H1450" s="5"/>
      <c r="I1450" s="6"/>
      <c r="J1450" s="6"/>
      <c r="K1450" s="7"/>
      <c r="L1450" s="7"/>
      <c r="M1450" s="8"/>
      <c r="N1450" s="7"/>
      <c r="O1450" s="9"/>
      <c r="P1450" s="3"/>
      <c r="Q1450" s="5"/>
      <c r="R1450" s="10"/>
      <c r="S1450" s="10"/>
      <c r="T1450" s="10"/>
      <c r="U1450" s="10"/>
      <c r="V1450" s="10"/>
      <c r="W1450" s="10"/>
      <c r="X1450" s="11"/>
      <c r="Y1450" s="12"/>
      <c r="Z1450" s="4"/>
      <c r="AA1450" s="13"/>
      <c r="AB1450" s="4"/>
      <c r="AC1450" s="52"/>
    </row>
    <row r="1451" spans="1:29" ht="15.75" hidden="1" customHeight="1">
      <c r="A1451" s="50"/>
      <c r="B1451" s="3"/>
      <c r="C1451" s="4"/>
      <c r="D1451" s="4"/>
      <c r="E1451" s="5"/>
      <c r="F1451" s="4"/>
      <c r="G1451" s="4"/>
      <c r="H1451" s="5"/>
      <c r="I1451" s="6"/>
      <c r="J1451" s="6"/>
      <c r="K1451" s="7"/>
      <c r="L1451" s="7"/>
      <c r="M1451" s="8"/>
      <c r="N1451" s="7"/>
      <c r="O1451" s="9"/>
      <c r="P1451" s="3"/>
      <c r="Q1451" s="5"/>
      <c r="R1451" s="10"/>
      <c r="S1451" s="10"/>
      <c r="T1451" s="10"/>
      <c r="U1451" s="10"/>
      <c r="V1451" s="10"/>
      <c r="W1451" s="10"/>
      <c r="X1451" s="11"/>
      <c r="Y1451" s="12"/>
      <c r="Z1451" s="4"/>
      <c r="AA1451" s="13"/>
      <c r="AB1451" s="4"/>
      <c r="AC1451" s="52"/>
    </row>
    <row r="1452" spans="1:29" ht="15.75" hidden="1" customHeight="1">
      <c r="A1452" s="50"/>
      <c r="B1452" s="3"/>
      <c r="C1452" s="4"/>
      <c r="D1452" s="4"/>
      <c r="E1452" s="5"/>
      <c r="F1452" s="4"/>
      <c r="G1452" s="4"/>
      <c r="H1452" s="5"/>
      <c r="I1452" s="6"/>
      <c r="J1452" s="6"/>
      <c r="K1452" s="7"/>
      <c r="L1452" s="7"/>
      <c r="M1452" s="8"/>
      <c r="N1452" s="7"/>
      <c r="O1452" s="9"/>
      <c r="P1452" s="3"/>
      <c r="Q1452" s="5"/>
      <c r="R1452" s="10"/>
      <c r="S1452" s="10"/>
      <c r="T1452" s="10"/>
      <c r="U1452" s="10"/>
      <c r="V1452" s="10"/>
      <c r="W1452" s="10"/>
      <c r="X1452" s="11"/>
      <c r="Y1452" s="12"/>
      <c r="Z1452" s="4"/>
      <c r="AA1452" s="13"/>
      <c r="AB1452" s="4"/>
      <c r="AC1452" s="52"/>
    </row>
    <row r="1453" spans="1:29" ht="15.75" hidden="1" customHeight="1">
      <c r="A1453" s="50"/>
      <c r="B1453" s="3"/>
      <c r="C1453" s="4"/>
      <c r="D1453" s="4"/>
      <c r="E1453" s="5"/>
      <c r="F1453" s="4"/>
      <c r="G1453" s="4"/>
      <c r="H1453" s="5"/>
      <c r="I1453" s="6"/>
      <c r="J1453" s="6"/>
      <c r="K1453" s="7"/>
      <c r="L1453" s="7"/>
      <c r="M1453" s="8"/>
      <c r="N1453" s="7"/>
      <c r="O1453" s="9"/>
      <c r="P1453" s="3"/>
      <c r="Q1453" s="5"/>
      <c r="R1453" s="10"/>
      <c r="S1453" s="10"/>
      <c r="T1453" s="10"/>
      <c r="U1453" s="10"/>
      <c r="V1453" s="10"/>
      <c r="W1453" s="10"/>
      <c r="X1453" s="11"/>
      <c r="Y1453" s="12"/>
      <c r="Z1453" s="4"/>
      <c r="AA1453" s="13"/>
      <c r="AB1453" s="4"/>
      <c r="AC1453" s="52"/>
    </row>
    <row r="1454" spans="1:29" ht="15.75" hidden="1" customHeight="1">
      <c r="A1454" s="50"/>
      <c r="B1454" s="3"/>
      <c r="C1454" s="4"/>
      <c r="D1454" s="4"/>
      <c r="E1454" s="5"/>
      <c r="F1454" s="4"/>
      <c r="G1454" s="4"/>
      <c r="H1454" s="5"/>
      <c r="I1454" s="6"/>
      <c r="J1454" s="6"/>
      <c r="K1454" s="7"/>
      <c r="L1454" s="7"/>
      <c r="M1454" s="8"/>
      <c r="N1454" s="7"/>
      <c r="O1454" s="9"/>
      <c r="P1454" s="3"/>
      <c r="Q1454" s="5"/>
      <c r="R1454" s="10"/>
      <c r="S1454" s="10"/>
      <c r="T1454" s="10"/>
      <c r="U1454" s="10"/>
      <c r="V1454" s="10"/>
      <c r="W1454" s="10"/>
      <c r="X1454" s="11"/>
      <c r="Y1454" s="12"/>
      <c r="Z1454" s="4"/>
      <c r="AA1454" s="13"/>
      <c r="AB1454" s="4"/>
      <c r="AC1454" s="52"/>
    </row>
    <row r="1455" spans="1:29" ht="15.75" hidden="1" customHeight="1">
      <c r="A1455" s="50"/>
      <c r="B1455" s="3"/>
      <c r="C1455" s="4"/>
      <c r="D1455" s="4"/>
      <c r="E1455" s="5"/>
      <c r="F1455" s="4"/>
      <c r="G1455" s="4"/>
      <c r="H1455" s="5"/>
      <c r="I1455" s="6"/>
      <c r="J1455" s="6"/>
      <c r="K1455" s="7"/>
      <c r="L1455" s="7"/>
      <c r="M1455" s="8"/>
      <c r="N1455" s="7"/>
      <c r="O1455" s="9"/>
      <c r="P1455" s="3"/>
      <c r="Q1455" s="5"/>
      <c r="R1455" s="10"/>
      <c r="S1455" s="10"/>
      <c r="T1455" s="10"/>
      <c r="U1455" s="10"/>
      <c r="V1455" s="10"/>
      <c r="W1455" s="10"/>
      <c r="X1455" s="11"/>
      <c r="Y1455" s="12"/>
      <c r="Z1455" s="4"/>
      <c r="AA1455" s="13"/>
      <c r="AB1455" s="4"/>
      <c r="AC1455" s="52"/>
    </row>
    <row r="1456" spans="1:29" ht="15.75" hidden="1" customHeight="1">
      <c r="A1456" s="50"/>
      <c r="B1456" s="3"/>
      <c r="C1456" s="4"/>
      <c r="D1456" s="4"/>
      <c r="E1456" s="5"/>
      <c r="F1456" s="4"/>
      <c r="G1456" s="4"/>
      <c r="H1456" s="5"/>
      <c r="I1456" s="6"/>
      <c r="J1456" s="6"/>
      <c r="K1456" s="7"/>
      <c r="L1456" s="7"/>
      <c r="M1456" s="8"/>
      <c r="N1456" s="7"/>
      <c r="O1456" s="9"/>
      <c r="P1456" s="3"/>
      <c r="Q1456" s="5"/>
      <c r="R1456" s="10"/>
      <c r="S1456" s="10"/>
      <c r="T1456" s="10"/>
      <c r="U1456" s="10"/>
      <c r="V1456" s="10"/>
      <c r="W1456" s="10"/>
      <c r="X1456" s="11"/>
      <c r="Y1456" s="12"/>
      <c r="Z1456" s="4"/>
      <c r="AA1456" s="13"/>
      <c r="AB1456" s="4"/>
      <c r="AC1456" s="52"/>
    </row>
    <row r="1457" spans="1:29" ht="15.75" hidden="1" customHeight="1">
      <c r="A1457" s="50"/>
      <c r="B1457" s="3"/>
      <c r="C1457" s="4"/>
      <c r="D1457" s="4"/>
      <c r="E1457" s="5"/>
      <c r="F1457" s="4"/>
      <c r="G1457" s="4"/>
      <c r="H1457" s="5"/>
      <c r="I1457" s="6"/>
      <c r="J1457" s="6"/>
      <c r="K1457" s="7"/>
      <c r="L1457" s="7"/>
      <c r="M1457" s="8"/>
      <c r="N1457" s="7"/>
      <c r="O1457" s="9"/>
      <c r="P1457" s="3"/>
      <c r="Q1457" s="5"/>
      <c r="R1457" s="10"/>
      <c r="S1457" s="10"/>
      <c r="T1457" s="10"/>
      <c r="U1457" s="10"/>
      <c r="V1457" s="10"/>
      <c r="W1457" s="10"/>
      <c r="X1457" s="11"/>
      <c r="Y1457" s="12"/>
      <c r="Z1457" s="4"/>
      <c r="AA1457" s="13"/>
      <c r="AB1457" s="4"/>
      <c r="AC1457" s="52"/>
    </row>
    <row r="1458" spans="1:29" ht="15.75" hidden="1" customHeight="1">
      <c r="A1458" s="50"/>
      <c r="B1458" s="3"/>
      <c r="C1458" s="4"/>
      <c r="D1458" s="4"/>
      <c r="E1458" s="5"/>
      <c r="F1458" s="4"/>
      <c r="G1458" s="4"/>
      <c r="H1458" s="5"/>
      <c r="I1458" s="6"/>
      <c r="J1458" s="6"/>
      <c r="K1458" s="7"/>
      <c r="L1458" s="7"/>
      <c r="M1458" s="8"/>
      <c r="N1458" s="7"/>
      <c r="O1458" s="9"/>
      <c r="P1458" s="3"/>
      <c r="Q1458" s="5"/>
      <c r="R1458" s="10"/>
      <c r="S1458" s="10"/>
      <c r="T1458" s="10"/>
      <c r="U1458" s="10"/>
      <c r="V1458" s="10"/>
      <c r="W1458" s="10"/>
      <c r="X1458" s="11"/>
      <c r="Y1458" s="12"/>
      <c r="Z1458" s="4"/>
      <c r="AA1458" s="13"/>
      <c r="AB1458" s="4"/>
      <c r="AC1458" s="52"/>
    </row>
    <row r="1459" spans="1:29" ht="15.75" hidden="1" customHeight="1">
      <c r="A1459" s="50"/>
      <c r="B1459" s="3"/>
      <c r="C1459" s="4"/>
      <c r="D1459" s="4"/>
      <c r="E1459" s="5"/>
      <c r="F1459" s="4"/>
      <c r="G1459" s="4"/>
      <c r="H1459" s="5"/>
      <c r="I1459" s="6"/>
      <c r="J1459" s="6"/>
      <c r="K1459" s="7"/>
      <c r="L1459" s="7"/>
      <c r="M1459" s="8"/>
      <c r="N1459" s="7"/>
      <c r="O1459" s="9"/>
      <c r="P1459" s="3"/>
      <c r="Q1459" s="5"/>
      <c r="R1459" s="10"/>
      <c r="S1459" s="10"/>
      <c r="T1459" s="10"/>
      <c r="U1459" s="10"/>
      <c r="V1459" s="10"/>
      <c r="W1459" s="10"/>
      <c r="X1459" s="11"/>
      <c r="Y1459" s="12"/>
      <c r="Z1459" s="4"/>
      <c r="AA1459" s="13"/>
      <c r="AB1459" s="4"/>
      <c r="AC1459" s="52"/>
    </row>
    <row r="1460" spans="1:29" ht="15.75" hidden="1" customHeight="1">
      <c r="A1460" s="50"/>
      <c r="B1460" s="3"/>
      <c r="C1460" s="4"/>
      <c r="D1460" s="4"/>
      <c r="E1460" s="5"/>
      <c r="F1460" s="4"/>
      <c r="G1460" s="4"/>
      <c r="H1460" s="5"/>
      <c r="I1460" s="6"/>
      <c r="J1460" s="6"/>
      <c r="K1460" s="7"/>
      <c r="L1460" s="7"/>
      <c r="M1460" s="8"/>
      <c r="N1460" s="7"/>
      <c r="O1460" s="9"/>
      <c r="P1460" s="3"/>
      <c r="Q1460" s="5"/>
      <c r="R1460" s="10"/>
      <c r="S1460" s="10"/>
      <c r="T1460" s="10"/>
      <c r="U1460" s="10"/>
      <c r="V1460" s="10"/>
      <c r="W1460" s="10"/>
      <c r="X1460" s="11"/>
      <c r="Y1460" s="12"/>
      <c r="Z1460" s="4"/>
      <c r="AA1460" s="13"/>
      <c r="AB1460" s="4"/>
      <c r="AC1460" s="52"/>
    </row>
    <row r="1461" spans="1:29" ht="15.75" hidden="1" customHeight="1">
      <c r="A1461" s="50"/>
      <c r="B1461" s="3"/>
      <c r="C1461" s="4"/>
      <c r="D1461" s="4"/>
      <c r="E1461" s="5"/>
      <c r="F1461" s="4"/>
      <c r="G1461" s="4"/>
      <c r="H1461" s="5"/>
      <c r="I1461" s="6"/>
      <c r="J1461" s="6"/>
      <c r="K1461" s="7"/>
      <c r="L1461" s="7"/>
      <c r="M1461" s="8"/>
      <c r="N1461" s="7"/>
      <c r="O1461" s="9"/>
      <c r="P1461" s="3"/>
      <c r="Q1461" s="5"/>
      <c r="R1461" s="10"/>
      <c r="S1461" s="10"/>
      <c r="T1461" s="10"/>
      <c r="U1461" s="10"/>
      <c r="V1461" s="10"/>
      <c r="W1461" s="10"/>
      <c r="X1461" s="11"/>
      <c r="Y1461" s="12"/>
      <c r="Z1461" s="4"/>
      <c r="AA1461" s="13"/>
      <c r="AB1461" s="4"/>
      <c r="AC1461" s="52"/>
    </row>
    <row r="1462" spans="1:29" ht="15.75" hidden="1" customHeight="1">
      <c r="A1462" s="50"/>
      <c r="B1462" s="3"/>
      <c r="C1462" s="4"/>
      <c r="D1462" s="4"/>
      <c r="E1462" s="5"/>
      <c r="F1462" s="4"/>
      <c r="G1462" s="4"/>
      <c r="H1462" s="5"/>
      <c r="I1462" s="6"/>
      <c r="J1462" s="6"/>
      <c r="K1462" s="7"/>
      <c r="L1462" s="7"/>
      <c r="M1462" s="8"/>
      <c r="N1462" s="7"/>
      <c r="O1462" s="9"/>
      <c r="P1462" s="3"/>
      <c r="Q1462" s="5"/>
      <c r="R1462" s="10"/>
      <c r="S1462" s="10"/>
      <c r="T1462" s="10"/>
      <c r="U1462" s="10"/>
      <c r="V1462" s="10"/>
      <c r="W1462" s="10"/>
      <c r="X1462" s="11"/>
      <c r="Y1462" s="12"/>
      <c r="Z1462" s="4"/>
      <c r="AA1462" s="13"/>
      <c r="AB1462" s="4"/>
      <c r="AC1462" s="52"/>
    </row>
    <row r="1463" spans="1:29" ht="15.75" hidden="1" customHeight="1">
      <c r="A1463" s="50"/>
      <c r="B1463" s="3"/>
      <c r="C1463" s="4"/>
      <c r="D1463" s="4"/>
      <c r="E1463" s="5"/>
      <c r="F1463" s="4"/>
      <c r="G1463" s="4"/>
      <c r="H1463" s="5"/>
      <c r="I1463" s="6"/>
      <c r="J1463" s="6"/>
      <c r="K1463" s="7"/>
      <c r="L1463" s="7"/>
      <c r="M1463" s="8"/>
      <c r="N1463" s="7"/>
      <c r="O1463" s="9"/>
      <c r="P1463" s="3"/>
      <c r="Q1463" s="5"/>
      <c r="R1463" s="10"/>
      <c r="S1463" s="10"/>
      <c r="T1463" s="10"/>
      <c r="U1463" s="10"/>
      <c r="V1463" s="10"/>
      <c r="W1463" s="10"/>
      <c r="X1463" s="11"/>
      <c r="Y1463" s="12"/>
      <c r="Z1463" s="4"/>
      <c r="AA1463" s="13"/>
      <c r="AB1463" s="4"/>
      <c r="AC1463" s="52"/>
    </row>
    <row r="1464" spans="1:29" ht="15.75" hidden="1" customHeight="1">
      <c r="A1464" s="50"/>
      <c r="B1464" s="3"/>
      <c r="C1464" s="4"/>
      <c r="D1464" s="4"/>
      <c r="E1464" s="5"/>
      <c r="F1464" s="4"/>
      <c r="G1464" s="4"/>
      <c r="H1464" s="5"/>
      <c r="I1464" s="6"/>
      <c r="J1464" s="6"/>
      <c r="K1464" s="7"/>
      <c r="L1464" s="7"/>
      <c r="M1464" s="8"/>
      <c r="N1464" s="7"/>
      <c r="O1464" s="9"/>
      <c r="P1464" s="3"/>
      <c r="Q1464" s="5"/>
      <c r="R1464" s="10"/>
      <c r="S1464" s="10"/>
      <c r="T1464" s="10"/>
      <c r="U1464" s="10"/>
      <c r="V1464" s="10"/>
      <c r="W1464" s="10"/>
      <c r="X1464" s="11"/>
      <c r="Y1464" s="12"/>
      <c r="Z1464" s="4"/>
      <c r="AA1464" s="13"/>
      <c r="AB1464" s="4"/>
      <c r="AC1464" s="52"/>
    </row>
    <row r="1465" spans="1:29" ht="15.75" hidden="1" customHeight="1">
      <c r="A1465" s="50"/>
      <c r="B1465" s="3"/>
      <c r="C1465" s="4"/>
      <c r="D1465" s="4"/>
      <c r="E1465" s="5"/>
      <c r="F1465" s="4"/>
      <c r="G1465" s="4"/>
      <c r="H1465" s="5"/>
      <c r="I1465" s="6"/>
      <c r="J1465" s="6"/>
      <c r="K1465" s="7"/>
      <c r="L1465" s="7"/>
      <c r="M1465" s="8"/>
      <c r="N1465" s="7"/>
      <c r="O1465" s="9"/>
      <c r="P1465" s="3"/>
      <c r="Q1465" s="5"/>
      <c r="R1465" s="10"/>
      <c r="S1465" s="10"/>
      <c r="T1465" s="10"/>
      <c r="U1465" s="10"/>
      <c r="V1465" s="10"/>
      <c r="W1465" s="10"/>
      <c r="X1465" s="11"/>
      <c r="Y1465" s="12"/>
      <c r="Z1465" s="4"/>
      <c r="AA1465" s="13"/>
      <c r="AB1465" s="4"/>
      <c r="AC1465" s="52"/>
    </row>
    <row r="1466" spans="1:29" ht="15.75" hidden="1" customHeight="1">
      <c r="A1466" s="50"/>
      <c r="B1466" s="3"/>
      <c r="C1466" s="4"/>
      <c r="D1466" s="4"/>
      <c r="E1466" s="5"/>
      <c r="F1466" s="4"/>
      <c r="G1466" s="4"/>
      <c r="H1466" s="5"/>
      <c r="I1466" s="6"/>
      <c r="J1466" s="6"/>
      <c r="K1466" s="7"/>
      <c r="L1466" s="7"/>
      <c r="M1466" s="8"/>
      <c r="N1466" s="7"/>
      <c r="O1466" s="9"/>
      <c r="P1466" s="3"/>
      <c r="Q1466" s="5"/>
      <c r="R1466" s="10"/>
      <c r="S1466" s="10"/>
      <c r="T1466" s="10"/>
      <c r="U1466" s="10"/>
      <c r="V1466" s="10"/>
      <c r="W1466" s="10"/>
      <c r="X1466" s="11"/>
      <c r="Y1466" s="12"/>
      <c r="Z1466" s="4"/>
      <c r="AA1466" s="13"/>
      <c r="AB1466" s="4"/>
      <c r="AC1466" s="52"/>
    </row>
    <row r="1467" spans="1:29" ht="15.75" hidden="1" customHeight="1">
      <c r="A1467" s="50"/>
      <c r="B1467" s="3"/>
      <c r="C1467" s="4"/>
      <c r="D1467" s="4"/>
      <c r="E1467" s="5"/>
      <c r="F1467" s="4"/>
      <c r="G1467" s="4"/>
      <c r="H1467" s="5"/>
      <c r="I1467" s="6"/>
      <c r="J1467" s="6"/>
      <c r="K1467" s="7"/>
      <c r="L1467" s="7"/>
      <c r="M1467" s="8"/>
      <c r="N1467" s="7"/>
      <c r="O1467" s="9"/>
      <c r="P1467" s="3"/>
      <c r="Q1467" s="5"/>
      <c r="R1467" s="10"/>
      <c r="S1467" s="10"/>
      <c r="T1467" s="10"/>
      <c r="U1467" s="10"/>
      <c r="V1467" s="10"/>
      <c r="W1467" s="10"/>
      <c r="X1467" s="11"/>
      <c r="Y1467" s="12"/>
      <c r="Z1467" s="4"/>
      <c r="AA1467" s="13"/>
      <c r="AB1467" s="4"/>
      <c r="AC1467" s="52"/>
    </row>
    <row r="1468" spans="1:29" ht="15.75" hidden="1" customHeight="1">
      <c r="A1468" s="50"/>
      <c r="B1468" s="3"/>
      <c r="C1468" s="4"/>
      <c r="D1468" s="4"/>
      <c r="E1468" s="5"/>
      <c r="F1468" s="4"/>
      <c r="G1468" s="4"/>
      <c r="H1468" s="5"/>
      <c r="I1468" s="6"/>
      <c r="J1468" s="6"/>
      <c r="K1468" s="7"/>
      <c r="L1468" s="7"/>
      <c r="M1468" s="8"/>
      <c r="N1468" s="7"/>
      <c r="O1468" s="9"/>
      <c r="P1468" s="3"/>
      <c r="Q1468" s="5"/>
      <c r="R1468" s="10"/>
      <c r="S1468" s="10"/>
      <c r="T1468" s="10"/>
      <c r="U1468" s="10"/>
      <c r="V1468" s="10"/>
      <c r="W1468" s="10"/>
      <c r="X1468" s="11"/>
      <c r="Y1468" s="12"/>
      <c r="Z1468" s="4"/>
      <c r="AA1468" s="13"/>
      <c r="AB1468" s="4"/>
      <c r="AC1468" s="52"/>
    </row>
    <row r="1469" spans="1:29" ht="15.75" hidden="1" customHeight="1">
      <c r="A1469" s="50"/>
      <c r="B1469" s="3"/>
      <c r="C1469" s="4"/>
      <c r="D1469" s="4"/>
      <c r="E1469" s="5"/>
      <c r="F1469" s="4"/>
      <c r="G1469" s="4"/>
      <c r="H1469" s="5"/>
      <c r="I1469" s="6"/>
      <c r="J1469" s="6"/>
      <c r="K1469" s="7"/>
      <c r="L1469" s="7"/>
      <c r="M1469" s="8"/>
      <c r="N1469" s="7"/>
      <c r="O1469" s="9"/>
      <c r="P1469" s="3"/>
      <c r="Q1469" s="5"/>
      <c r="R1469" s="10"/>
      <c r="S1469" s="10"/>
      <c r="T1469" s="10"/>
      <c r="U1469" s="10"/>
      <c r="V1469" s="10"/>
      <c r="W1469" s="10"/>
      <c r="X1469" s="11"/>
      <c r="Y1469" s="12"/>
      <c r="Z1469" s="4"/>
      <c r="AA1469" s="13"/>
      <c r="AB1469" s="4"/>
      <c r="AC1469" s="52"/>
    </row>
    <row r="1470" spans="1:29" ht="15.75" hidden="1" customHeight="1">
      <c r="A1470" s="50"/>
      <c r="B1470" s="3"/>
      <c r="C1470" s="4"/>
      <c r="D1470" s="4"/>
      <c r="E1470" s="5"/>
      <c r="F1470" s="4"/>
      <c r="G1470" s="4"/>
      <c r="H1470" s="5"/>
      <c r="I1470" s="6"/>
      <c r="J1470" s="6"/>
      <c r="K1470" s="7"/>
      <c r="L1470" s="7"/>
      <c r="M1470" s="8"/>
      <c r="N1470" s="7"/>
      <c r="O1470" s="9"/>
      <c r="P1470" s="3"/>
      <c r="Q1470" s="5"/>
      <c r="R1470" s="10"/>
      <c r="S1470" s="10"/>
      <c r="T1470" s="10"/>
      <c r="U1470" s="10"/>
      <c r="V1470" s="10"/>
      <c r="W1470" s="10"/>
      <c r="X1470" s="11"/>
      <c r="Y1470" s="12"/>
      <c r="Z1470" s="4"/>
      <c r="AA1470" s="13"/>
      <c r="AB1470" s="4"/>
      <c r="AC1470" s="52"/>
    </row>
    <row r="1471" spans="1:29" ht="15.75" hidden="1" customHeight="1">
      <c r="A1471" s="50"/>
      <c r="B1471" s="3"/>
      <c r="C1471" s="4"/>
      <c r="D1471" s="4"/>
      <c r="E1471" s="5"/>
      <c r="F1471" s="4"/>
      <c r="G1471" s="4"/>
      <c r="H1471" s="5"/>
      <c r="I1471" s="6"/>
      <c r="J1471" s="6"/>
      <c r="K1471" s="7"/>
      <c r="L1471" s="7"/>
      <c r="M1471" s="8"/>
      <c r="N1471" s="7"/>
      <c r="O1471" s="9"/>
      <c r="P1471" s="3"/>
      <c r="Q1471" s="5"/>
      <c r="R1471" s="10"/>
      <c r="S1471" s="10"/>
      <c r="T1471" s="10"/>
      <c r="U1471" s="10"/>
      <c r="V1471" s="10"/>
      <c r="W1471" s="10"/>
      <c r="X1471" s="11"/>
      <c r="Y1471" s="12"/>
      <c r="Z1471" s="4"/>
      <c r="AA1471" s="13"/>
      <c r="AB1471" s="4"/>
      <c r="AC1471" s="52"/>
    </row>
    <row r="1472" spans="1:29" ht="15.75" hidden="1" customHeight="1">
      <c r="A1472" s="50"/>
      <c r="B1472" s="3"/>
      <c r="C1472" s="4"/>
      <c r="D1472" s="4"/>
      <c r="E1472" s="5"/>
      <c r="F1472" s="4"/>
      <c r="G1472" s="4"/>
      <c r="H1472" s="5"/>
      <c r="I1472" s="6"/>
      <c r="J1472" s="6"/>
      <c r="K1472" s="7"/>
      <c r="L1472" s="7"/>
      <c r="M1472" s="8"/>
      <c r="N1472" s="7"/>
      <c r="O1472" s="9"/>
      <c r="P1472" s="3"/>
      <c r="Q1472" s="5"/>
      <c r="R1472" s="10"/>
      <c r="S1472" s="10"/>
      <c r="T1472" s="10"/>
      <c r="U1472" s="10"/>
      <c r="V1472" s="10"/>
      <c r="W1472" s="10"/>
      <c r="X1472" s="11"/>
      <c r="Y1472" s="12"/>
      <c r="Z1472" s="4"/>
      <c r="AA1472" s="13"/>
      <c r="AB1472" s="4"/>
      <c r="AC1472" s="52"/>
    </row>
    <row r="1473" spans="1:29" ht="15.75" hidden="1" customHeight="1">
      <c r="A1473" s="50"/>
      <c r="B1473" s="3"/>
      <c r="C1473" s="4"/>
      <c r="D1473" s="4"/>
      <c r="E1473" s="5"/>
      <c r="F1473" s="4"/>
      <c r="G1473" s="4"/>
      <c r="H1473" s="5"/>
      <c r="I1473" s="6"/>
      <c r="J1473" s="6"/>
      <c r="K1473" s="7"/>
      <c r="L1473" s="7"/>
      <c r="M1473" s="8"/>
      <c r="N1473" s="7"/>
      <c r="O1473" s="9"/>
      <c r="P1473" s="3"/>
      <c r="Q1473" s="5"/>
      <c r="R1473" s="10"/>
      <c r="S1473" s="10"/>
      <c r="T1473" s="10"/>
      <c r="U1473" s="10"/>
      <c r="V1473" s="10"/>
      <c r="W1473" s="10"/>
      <c r="X1473" s="11"/>
      <c r="Y1473" s="12"/>
      <c r="Z1473" s="4"/>
      <c r="AA1473" s="13"/>
      <c r="AB1473" s="4"/>
      <c r="AC1473" s="52"/>
    </row>
    <row r="1474" spans="1:29" ht="15.75" hidden="1" customHeight="1">
      <c r="A1474" s="50"/>
      <c r="B1474" s="3"/>
      <c r="C1474" s="4"/>
      <c r="D1474" s="4"/>
      <c r="E1474" s="5"/>
      <c r="F1474" s="4"/>
      <c r="G1474" s="4"/>
      <c r="H1474" s="5"/>
      <c r="I1474" s="6"/>
      <c r="J1474" s="6"/>
      <c r="K1474" s="7"/>
      <c r="L1474" s="7"/>
      <c r="M1474" s="8"/>
      <c r="N1474" s="7"/>
      <c r="O1474" s="9"/>
      <c r="P1474" s="3"/>
      <c r="Q1474" s="5"/>
      <c r="R1474" s="10"/>
      <c r="S1474" s="10"/>
      <c r="T1474" s="10"/>
      <c r="U1474" s="10"/>
      <c r="V1474" s="10"/>
      <c r="W1474" s="10"/>
      <c r="X1474" s="11"/>
      <c r="Y1474" s="12"/>
      <c r="Z1474" s="4"/>
      <c r="AA1474" s="13"/>
      <c r="AB1474" s="4"/>
      <c r="AC1474" s="52"/>
    </row>
    <row r="1475" spans="1:29" ht="15.75" hidden="1" customHeight="1">
      <c r="A1475" s="50"/>
      <c r="B1475" s="3"/>
      <c r="C1475" s="4"/>
      <c r="D1475" s="4"/>
      <c r="E1475" s="5"/>
      <c r="F1475" s="4"/>
      <c r="G1475" s="4"/>
      <c r="H1475" s="5"/>
      <c r="I1475" s="6"/>
      <c r="J1475" s="6"/>
      <c r="K1475" s="7"/>
      <c r="L1475" s="7"/>
      <c r="M1475" s="8"/>
      <c r="N1475" s="7"/>
      <c r="O1475" s="9"/>
      <c r="P1475" s="3"/>
      <c r="Q1475" s="5"/>
      <c r="R1475" s="10"/>
      <c r="S1475" s="10"/>
      <c r="T1475" s="10"/>
      <c r="U1475" s="10"/>
      <c r="V1475" s="10"/>
      <c r="W1475" s="10"/>
      <c r="X1475" s="11"/>
      <c r="Y1475" s="12"/>
      <c r="Z1475" s="4"/>
      <c r="AA1475" s="13"/>
      <c r="AB1475" s="4"/>
      <c r="AC1475" s="52"/>
    </row>
    <row r="1476" spans="1:29" ht="15.75" hidden="1" customHeight="1">
      <c r="A1476" s="50"/>
      <c r="B1476" s="3"/>
      <c r="C1476" s="4"/>
      <c r="D1476" s="4"/>
      <c r="E1476" s="5"/>
      <c r="F1476" s="4"/>
      <c r="G1476" s="4"/>
      <c r="H1476" s="5"/>
      <c r="I1476" s="6"/>
      <c r="J1476" s="6"/>
      <c r="K1476" s="7"/>
      <c r="L1476" s="7"/>
      <c r="M1476" s="8"/>
      <c r="N1476" s="7"/>
      <c r="O1476" s="9"/>
      <c r="P1476" s="3"/>
      <c r="Q1476" s="5"/>
      <c r="R1476" s="10"/>
      <c r="S1476" s="10"/>
      <c r="T1476" s="10"/>
      <c r="U1476" s="10"/>
      <c r="V1476" s="10"/>
      <c r="W1476" s="10"/>
      <c r="X1476" s="11"/>
      <c r="Y1476" s="12"/>
      <c r="Z1476" s="4"/>
      <c r="AA1476" s="13"/>
      <c r="AB1476" s="4"/>
      <c r="AC1476" s="52"/>
    </row>
    <row r="1477" spans="1:29" ht="15.75" hidden="1" customHeight="1">
      <c r="A1477" s="50"/>
      <c r="B1477" s="3"/>
      <c r="C1477" s="4"/>
      <c r="D1477" s="4"/>
      <c r="E1477" s="5"/>
      <c r="F1477" s="4"/>
      <c r="G1477" s="4"/>
      <c r="H1477" s="5"/>
      <c r="I1477" s="6"/>
      <c r="J1477" s="6"/>
      <c r="K1477" s="7"/>
      <c r="L1477" s="7"/>
      <c r="M1477" s="8"/>
      <c r="N1477" s="7"/>
      <c r="O1477" s="9"/>
      <c r="P1477" s="3"/>
      <c r="Q1477" s="5"/>
      <c r="R1477" s="10"/>
      <c r="S1477" s="10"/>
      <c r="T1477" s="10"/>
      <c r="U1477" s="10"/>
      <c r="V1477" s="10"/>
      <c r="W1477" s="10"/>
      <c r="X1477" s="11"/>
      <c r="Y1477" s="12"/>
      <c r="Z1477" s="4"/>
      <c r="AA1477" s="13"/>
      <c r="AB1477" s="4"/>
      <c r="AC1477" s="52"/>
    </row>
    <row r="1478" spans="1:29" ht="15.75" hidden="1" customHeight="1">
      <c r="A1478" s="50"/>
      <c r="B1478" s="3"/>
      <c r="C1478" s="4"/>
      <c r="D1478" s="4"/>
      <c r="E1478" s="5"/>
      <c r="F1478" s="4"/>
      <c r="G1478" s="4"/>
      <c r="H1478" s="5"/>
      <c r="I1478" s="6"/>
      <c r="J1478" s="6"/>
      <c r="K1478" s="7"/>
      <c r="L1478" s="7"/>
      <c r="M1478" s="8"/>
      <c r="N1478" s="7"/>
      <c r="O1478" s="9"/>
      <c r="P1478" s="3"/>
      <c r="Q1478" s="5"/>
      <c r="R1478" s="10"/>
      <c r="S1478" s="10"/>
      <c r="T1478" s="10"/>
      <c r="U1478" s="10"/>
      <c r="V1478" s="10"/>
      <c r="W1478" s="10"/>
      <c r="X1478" s="11"/>
      <c r="Y1478" s="12"/>
      <c r="Z1478" s="4"/>
      <c r="AA1478" s="13"/>
      <c r="AB1478" s="4"/>
      <c r="AC1478" s="52"/>
    </row>
    <row r="1479" spans="1:29" ht="15.75" hidden="1" customHeight="1">
      <c r="A1479" s="50"/>
      <c r="B1479" s="3"/>
      <c r="C1479" s="4"/>
      <c r="D1479" s="4"/>
      <c r="E1479" s="5"/>
      <c r="F1479" s="4"/>
      <c r="G1479" s="4"/>
      <c r="H1479" s="5"/>
      <c r="I1479" s="6"/>
      <c r="J1479" s="6"/>
      <c r="K1479" s="7"/>
      <c r="L1479" s="7"/>
      <c r="M1479" s="8"/>
      <c r="N1479" s="7"/>
      <c r="O1479" s="9"/>
      <c r="P1479" s="3"/>
      <c r="Q1479" s="5"/>
      <c r="R1479" s="10"/>
      <c r="S1479" s="10"/>
      <c r="T1479" s="10"/>
      <c r="U1479" s="10"/>
      <c r="V1479" s="10"/>
      <c r="W1479" s="10"/>
      <c r="X1479" s="11"/>
      <c r="Y1479" s="12"/>
      <c r="Z1479" s="4"/>
      <c r="AA1479" s="13"/>
      <c r="AB1479" s="4"/>
      <c r="AC1479" s="52"/>
    </row>
    <row r="1480" spans="1:29" ht="15.75" hidden="1" customHeight="1">
      <c r="A1480" s="50"/>
      <c r="B1480" s="3"/>
      <c r="C1480" s="4"/>
      <c r="D1480" s="4"/>
      <c r="E1480" s="5"/>
      <c r="F1480" s="4"/>
      <c r="G1480" s="4"/>
      <c r="H1480" s="5"/>
      <c r="I1480" s="6"/>
      <c r="J1480" s="6"/>
      <c r="K1480" s="7"/>
      <c r="L1480" s="7"/>
      <c r="M1480" s="8"/>
      <c r="N1480" s="7"/>
      <c r="O1480" s="9"/>
      <c r="P1480" s="3"/>
      <c r="Q1480" s="5"/>
      <c r="R1480" s="10"/>
      <c r="S1480" s="10"/>
      <c r="T1480" s="10"/>
      <c r="U1480" s="10"/>
      <c r="V1480" s="10"/>
      <c r="W1480" s="10"/>
      <c r="X1480" s="11"/>
      <c r="Y1480" s="12"/>
      <c r="Z1480" s="4"/>
      <c r="AA1480" s="13"/>
      <c r="AB1480" s="4"/>
      <c r="AC1480" s="52"/>
    </row>
    <row r="1481" spans="1:29" ht="15.75" hidden="1" customHeight="1">
      <c r="A1481" s="50"/>
      <c r="B1481" s="3"/>
      <c r="C1481" s="4"/>
      <c r="D1481" s="4"/>
      <c r="E1481" s="5"/>
      <c r="F1481" s="4"/>
      <c r="G1481" s="4"/>
      <c r="H1481" s="5"/>
      <c r="I1481" s="6"/>
      <c r="J1481" s="6"/>
      <c r="K1481" s="7"/>
      <c r="L1481" s="7"/>
      <c r="M1481" s="8"/>
      <c r="N1481" s="7"/>
      <c r="O1481" s="9"/>
      <c r="P1481" s="3"/>
      <c r="Q1481" s="5"/>
      <c r="R1481" s="10"/>
      <c r="S1481" s="10"/>
      <c r="T1481" s="10"/>
      <c r="U1481" s="10"/>
      <c r="V1481" s="10"/>
      <c r="W1481" s="10"/>
      <c r="X1481" s="11"/>
      <c r="Y1481" s="12"/>
      <c r="Z1481" s="4"/>
      <c r="AA1481" s="13"/>
      <c r="AB1481" s="4"/>
      <c r="AC1481" s="52"/>
    </row>
    <row r="1482" spans="1:29" ht="15.75" hidden="1" customHeight="1">
      <c r="A1482" s="50"/>
      <c r="B1482" s="3"/>
      <c r="C1482" s="4"/>
      <c r="D1482" s="4"/>
      <c r="E1482" s="5"/>
      <c r="F1482" s="4"/>
      <c r="G1482" s="4"/>
      <c r="H1482" s="5"/>
      <c r="I1482" s="6"/>
      <c r="J1482" s="6"/>
      <c r="K1482" s="7"/>
      <c r="L1482" s="7"/>
      <c r="M1482" s="8"/>
      <c r="N1482" s="7"/>
      <c r="O1482" s="9"/>
      <c r="P1482" s="3"/>
      <c r="Q1482" s="5"/>
      <c r="R1482" s="10"/>
      <c r="S1482" s="10"/>
      <c r="T1482" s="10"/>
      <c r="U1482" s="10"/>
      <c r="V1482" s="10"/>
      <c r="W1482" s="10"/>
      <c r="X1482" s="11"/>
      <c r="Y1482" s="12"/>
      <c r="Z1482" s="4"/>
      <c r="AA1482" s="13"/>
      <c r="AB1482" s="4"/>
      <c r="AC1482" s="52"/>
    </row>
    <row r="1483" spans="1:29" ht="15.75" hidden="1" customHeight="1">
      <c r="A1483" s="50"/>
      <c r="B1483" s="3"/>
      <c r="C1483" s="4"/>
      <c r="D1483" s="4"/>
      <c r="E1483" s="5"/>
      <c r="F1483" s="4"/>
      <c r="G1483" s="4"/>
      <c r="H1483" s="5"/>
      <c r="I1483" s="6"/>
      <c r="J1483" s="6"/>
      <c r="K1483" s="7"/>
      <c r="L1483" s="7"/>
      <c r="M1483" s="8"/>
      <c r="N1483" s="7"/>
      <c r="O1483" s="9"/>
      <c r="P1483" s="3"/>
      <c r="Q1483" s="5"/>
      <c r="R1483" s="10"/>
      <c r="S1483" s="10"/>
      <c r="T1483" s="10"/>
      <c r="U1483" s="10"/>
      <c r="V1483" s="10"/>
      <c r="W1483" s="10"/>
      <c r="X1483" s="11"/>
      <c r="Y1483" s="12"/>
      <c r="Z1483" s="4"/>
      <c r="AA1483" s="13"/>
      <c r="AB1483" s="4"/>
      <c r="AC1483" s="52"/>
    </row>
    <row r="1484" spans="1:29" ht="15.75" hidden="1" customHeight="1">
      <c r="A1484" s="50"/>
      <c r="B1484" s="3"/>
      <c r="C1484" s="4"/>
      <c r="D1484" s="4"/>
      <c r="E1484" s="5"/>
      <c r="F1484" s="4"/>
      <c r="G1484" s="4"/>
      <c r="H1484" s="5"/>
      <c r="I1484" s="6"/>
      <c r="J1484" s="6"/>
      <c r="K1484" s="7"/>
      <c r="L1484" s="7"/>
      <c r="M1484" s="8"/>
      <c r="N1484" s="7"/>
      <c r="O1484" s="9"/>
      <c r="P1484" s="3"/>
      <c r="Q1484" s="5"/>
      <c r="R1484" s="10"/>
      <c r="S1484" s="10"/>
      <c r="T1484" s="10"/>
      <c r="U1484" s="10"/>
      <c r="V1484" s="10"/>
      <c r="W1484" s="10"/>
      <c r="X1484" s="11"/>
      <c r="Y1484" s="12"/>
      <c r="Z1484" s="4"/>
      <c r="AA1484" s="13"/>
      <c r="AB1484" s="4"/>
      <c r="AC1484" s="52"/>
    </row>
    <row r="1485" spans="1:29" ht="15.75" hidden="1" customHeight="1">
      <c r="A1485" s="50"/>
      <c r="B1485" s="3"/>
      <c r="C1485" s="4"/>
      <c r="D1485" s="4"/>
      <c r="E1485" s="5"/>
      <c r="F1485" s="4"/>
      <c r="G1485" s="4"/>
      <c r="H1485" s="5"/>
      <c r="I1485" s="6"/>
      <c r="J1485" s="6"/>
      <c r="K1485" s="7"/>
      <c r="L1485" s="7"/>
      <c r="M1485" s="8"/>
      <c r="N1485" s="7"/>
      <c r="O1485" s="9"/>
      <c r="P1485" s="3"/>
      <c r="Q1485" s="5"/>
      <c r="R1485" s="10"/>
      <c r="S1485" s="10"/>
      <c r="T1485" s="10"/>
      <c r="U1485" s="10"/>
      <c r="V1485" s="10"/>
      <c r="W1485" s="10"/>
      <c r="X1485" s="11"/>
      <c r="Y1485" s="12"/>
      <c r="Z1485" s="4"/>
      <c r="AA1485" s="13"/>
      <c r="AB1485" s="4"/>
      <c r="AC1485" s="52"/>
    </row>
    <row r="1486" spans="1:29" ht="15.75" hidden="1" customHeight="1">
      <c r="A1486" s="50"/>
      <c r="B1486" s="3"/>
      <c r="C1486" s="4"/>
      <c r="D1486" s="4"/>
      <c r="E1486" s="5"/>
      <c r="F1486" s="4"/>
      <c r="G1486" s="4"/>
      <c r="H1486" s="5"/>
      <c r="I1486" s="6"/>
      <c r="J1486" s="6"/>
      <c r="K1486" s="7"/>
      <c r="L1486" s="7"/>
      <c r="M1486" s="8"/>
      <c r="N1486" s="7"/>
      <c r="O1486" s="9"/>
      <c r="P1486" s="3"/>
      <c r="Q1486" s="5"/>
      <c r="R1486" s="10"/>
      <c r="S1486" s="10"/>
      <c r="T1486" s="10"/>
      <c r="U1486" s="10"/>
      <c r="V1486" s="10"/>
      <c r="W1486" s="10"/>
      <c r="X1486" s="11"/>
      <c r="Y1486" s="12"/>
      <c r="Z1486" s="4"/>
      <c r="AA1486" s="13"/>
      <c r="AB1486" s="4"/>
      <c r="AC1486" s="52"/>
    </row>
    <row r="1487" spans="1:29" ht="15.75" hidden="1" customHeight="1">
      <c r="A1487" s="50"/>
      <c r="B1487" s="3"/>
      <c r="C1487" s="4"/>
      <c r="D1487" s="4"/>
      <c r="E1487" s="5"/>
      <c r="F1487" s="4"/>
      <c r="G1487" s="4"/>
      <c r="H1487" s="5"/>
      <c r="I1487" s="6"/>
      <c r="J1487" s="6"/>
      <c r="K1487" s="7"/>
      <c r="L1487" s="7"/>
      <c r="M1487" s="8"/>
      <c r="N1487" s="7"/>
      <c r="O1487" s="9"/>
      <c r="P1487" s="3"/>
      <c r="Q1487" s="5"/>
      <c r="R1487" s="10"/>
      <c r="S1487" s="10"/>
      <c r="T1487" s="10"/>
      <c r="U1487" s="10"/>
      <c r="V1487" s="10"/>
      <c r="W1487" s="10"/>
      <c r="X1487" s="11"/>
      <c r="Y1487" s="12"/>
      <c r="Z1487" s="4"/>
      <c r="AA1487" s="13"/>
      <c r="AB1487" s="4"/>
      <c r="AC1487" s="52"/>
    </row>
    <row r="1488" spans="1:29" ht="15.75" hidden="1" customHeight="1">
      <c r="A1488" s="50"/>
      <c r="B1488" s="3"/>
      <c r="C1488" s="4"/>
      <c r="D1488" s="4"/>
      <c r="E1488" s="5"/>
      <c r="F1488" s="4"/>
      <c r="G1488" s="4"/>
      <c r="H1488" s="5"/>
      <c r="I1488" s="6"/>
      <c r="J1488" s="6"/>
      <c r="K1488" s="7"/>
      <c r="L1488" s="7"/>
      <c r="M1488" s="8"/>
      <c r="N1488" s="7"/>
      <c r="O1488" s="9"/>
      <c r="P1488" s="3"/>
      <c r="Q1488" s="5"/>
      <c r="R1488" s="10"/>
      <c r="S1488" s="10"/>
      <c r="T1488" s="10"/>
      <c r="U1488" s="10"/>
      <c r="V1488" s="10"/>
      <c r="W1488" s="10"/>
      <c r="X1488" s="11"/>
      <c r="Y1488" s="12"/>
      <c r="Z1488" s="4"/>
      <c r="AA1488" s="13"/>
      <c r="AB1488" s="4"/>
      <c r="AC1488" s="52"/>
    </row>
    <row r="1489" spans="1:29" ht="15.75" hidden="1" customHeight="1">
      <c r="A1489" s="50"/>
      <c r="B1489" s="3"/>
      <c r="C1489" s="4"/>
      <c r="D1489" s="4"/>
      <c r="E1489" s="5"/>
      <c r="F1489" s="4"/>
      <c r="G1489" s="4"/>
      <c r="H1489" s="5"/>
      <c r="I1489" s="6"/>
      <c r="J1489" s="6"/>
      <c r="K1489" s="7"/>
      <c r="L1489" s="7"/>
      <c r="M1489" s="8"/>
      <c r="N1489" s="7"/>
      <c r="O1489" s="9"/>
      <c r="P1489" s="3"/>
      <c r="Q1489" s="5"/>
      <c r="R1489" s="10"/>
      <c r="S1489" s="10"/>
      <c r="T1489" s="10"/>
      <c r="U1489" s="10"/>
      <c r="V1489" s="10"/>
      <c r="W1489" s="10"/>
      <c r="X1489" s="11"/>
      <c r="Y1489" s="12"/>
      <c r="Z1489" s="4"/>
      <c r="AA1489" s="13"/>
      <c r="AB1489" s="4"/>
      <c r="AC1489" s="52"/>
    </row>
    <row r="1490" spans="1:29" ht="15.75" hidden="1" customHeight="1">
      <c r="A1490" s="50"/>
      <c r="B1490" s="3"/>
      <c r="C1490" s="4"/>
      <c r="D1490" s="4"/>
      <c r="E1490" s="5"/>
      <c r="F1490" s="4"/>
      <c r="G1490" s="4"/>
      <c r="H1490" s="5"/>
      <c r="I1490" s="6"/>
      <c r="J1490" s="6"/>
      <c r="K1490" s="7"/>
      <c r="L1490" s="7"/>
      <c r="M1490" s="8"/>
      <c r="N1490" s="7"/>
      <c r="O1490" s="9"/>
      <c r="P1490" s="3"/>
      <c r="Q1490" s="5"/>
      <c r="R1490" s="10"/>
      <c r="S1490" s="10"/>
      <c r="T1490" s="10"/>
      <c r="U1490" s="10"/>
      <c r="V1490" s="10"/>
      <c r="W1490" s="10"/>
      <c r="X1490" s="11"/>
      <c r="Y1490" s="12"/>
      <c r="Z1490" s="4"/>
      <c r="AA1490" s="13"/>
      <c r="AB1490" s="4"/>
      <c r="AC1490" s="52"/>
    </row>
    <row r="1491" spans="1:29" ht="15.75" hidden="1" customHeight="1">
      <c r="A1491" s="50"/>
      <c r="B1491" s="3"/>
      <c r="C1491" s="4"/>
      <c r="D1491" s="4"/>
      <c r="E1491" s="5"/>
      <c r="F1491" s="4"/>
      <c r="G1491" s="4"/>
      <c r="H1491" s="5"/>
      <c r="I1491" s="6"/>
      <c r="J1491" s="6"/>
      <c r="K1491" s="7"/>
      <c r="L1491" s="7"/>
      <c r="M1491" s="8"/>
      <c r="N1491" s="7"/>
      <c r="O1491" s="9"/>
      <c r="P1491" s="3"/>
      <c r="Q1491" s="5"/>
      <c r="R1491" s="10"/>
      <c r="S1491" s="10"/>
      <c r="T1491" s="10"/>
      <c r="U1491" s="10"/>
      <c r="V1491" s="10"/>
      <c r="W1491" s="10"/>
      <c r="X1491" s="11"/>
      <c r="Y1491" s="12"/>
      <c r="Z1491" s="4"/>
      <c r="AA1491" s="13"/>
      <c r="AB1491" s="4"/>
      <c r="AC1491" s="52"/>
    </row>
    <row r="1492" spans="1:29" ht="15.75" hidden="1" customHeight="1">
      <c r="A1492" s="50"/>
      <c r="B1492" s="3"/>
      <c r="C1492" s="4"/>
      <c r="D1492" s="4"/>
      <c r="E1492" s="5"/>
      <c r="F1492" s="4"/>
      <c r="G1492" s="4"/>
      <c r="H1492" s="5"/>
      <c r="I1492" s="6"/>
      <c r="J1492" s="6"/>
      <c r="K1492" s="7"/>
      <c r="L1492" s="7"/>
      <c r="M1492" s="8"/>
      <c r="N1492" s="7"/>
      <c r="O1492" s="9"/>
      <c r="P1492" s="3"/>
      <c r="Q1492" s="5"/>
      <c r="R1492" s="10"/>
      <c r="S1492" s="10"/>
      <c r="T1492" s="10"/>
      <c r="U1492" s="10"/>
      <c r="V1492" s="10"/>
      <c r="W1492" s="10"/>
      <c r="X1492" s="11"/>
      <c r="Y1492" s="12"/>
      <c r="Z1492" s="4"/>
      <c r="AA1492" s="13"/>
      <c r="AB1492" s="4"/>
      <c r="AC1492" s="52"/>
    </row>
    <row r="1493" spans="1:29" ht="15.75" hidden="1" customHeight="1">
      <c r="A1493" s="50"/>
      <c r="B1493" s="3"/>
      <c r="C1493" s="4"/>
      <c r="D1493" s="4"/>
      <c r="E1493" s="5"/>
      <c r="F1493" s="4"/>
      <c r="G1493" s="4"/>
      <c r="H1493" s="5"/>
      <c r="I1493" s="6"/>
      <c r="J1493" s="6"/>
      <c r="K1493" s="7"/>
      <c r="L1493" s="7"/>
      <c r="M1493" s="8"/>
      <c r="N1493" s="7"/>
      <c r="O1493" s="9"/>
      <c r="P1493" s="3"/>
      <c r="Q1493" s="5"/>
      <c r="R1493" s="10"/>
      <c r="S1493" s="10"/>
      <c r="T1493" s="10"/>
      <c r="U1493" s="10"/>
      <c r="V1493" s="10"/>
      <c r="W1493" s="10"/>
      <c r="X1493" s="11"/>
      <c r="Y1493" s="12"/>
      <c r="Z1493" s="4"/>
      <c r="AA1493" s="13"/>
      <c r="AB1493" s="4"/>
      <c r="AC1493" s="52"/>
    </row>
    <row r="1494" spans="1:29" ht="15.75" hidden="1" customHeight="1">
      <c r="A1494" s="50"/>
      <c r="B1494" s="3"/>
      <c r="C1494" s="4"/>
      <c r="D1494" s="4"/>
      <c r="E1494" s="5"/>
      <c r="F1494" s="4"/>
      <c r="G1494" s="4"/>
      <c r="H1494" s="5"/>
      <c r="I1494" s="6"/>
      <c r="J1494" s="6"/>
      <c r="K1494" s="7"/>
      <c r="L1494" s="7"/>
      <c r="M1494" s="8"/>
      <c r="N1494" s="7"/>
      <c r="O1494" s="9"/>
      <c r="P1494" s="3"/>
      <c r="Q1494" s="5"/>
      <c r="R1494" s="10"/>
      <c r="S1494" s="10"/>
      <c r="T1494" s="10"/>
      <c r="U1494" s="10"/>
      <c r="V1494" s="10"/>
      <c r="W1494" s="10"/>
      <c r="X1494" s="11"/>
      <c r="Y1494" s="12"/>
      <c r="Z1494" s="4"/>
      <c r="AA1494" s="13"/>
      <c r="AB1494" s="4"/>
      <c r="AC1494" s="52"/>
    </row>
    <row r="1495" spans="1:29" ht="15.75" hidden="1" customHeight="1">
      <c r="A1495" s="50"/>
      <c r="B1495" s="3"/>
      <c r="C1495" s="4"/>
      <c r="D1495" s="4"/>
      <c r="E1495" s="5"/>
      <c r="F1495" s="4"/>
      <c r="G1495" s="4"/>
      <c r="H1495" s="5"/>
      <c r="I1495" s="6"/>
      <c r="J1495" s="6"/>
      <c r="K1495" s="7"/>
      <c r="L1495" s="7"/>
      <c r="M1495" s="8"/>
      <c r="N1495" s="7"/>
      <c r="O1495" s="9"/>
      <c r="P1495" s="3"/>
      <c r="Q1495" s="5"/>
      <c r="R1495" s="10"/>
      <c r="S1495" s="10"/>
      <c r="T1495" s="10"/>
      <c r="U1495" s="10"/>
      <c r="V1495" s="10"/>
      <c r="W1495" s="10"/>
      <c r="X1495" s="11"/>
      <c r="Y1495" s="12"/>
      <c r="Z1495" s="4"/>
      <c r="AA1495" s="13"/>
      <c r="AB1495" s="4"/>
      <c r="AC1495" s="52"/>
    </row>
    <row r="1496" spans="1:29" ht="15.75" hidden="1" customHeight="1">
      <c r="A1496" s="50"/>
      <c r="B1496" s="3"/>
      <c r="C1496" s="4"/>
      <c r="D1496" s="4"/>
      <c r="E1496" s="5"/>
      <c r="F1496" s="4"/>
      <c r="G1496" s="4"/>
      <c r="H1496" s="5"/>
      <c r="I1496" s="6"/>
      <c r="J1496" s="6"/>
      <c r="K1496" s="7"/>
      <c r="L1496" s="7"/>
      <c r="M1496" s="8"/>
      <c r="N1496" s="7"/>
      <c r="O1496" s="9"/>
      <c r="P1496" s="3"/>
      <c r="Q1496" s="5"/>
      <c r="R1496" s="10"/>
      <c r="S1496" s="10"/>
      <c r="T1496" s="10"/>
      <c r="U1496" s="10"/>
      <c r="V1496" s="10"/>
      <c r="W1496" s="10"/>
      <c r="X1496" s="11"/>
      <c r="Y1496" s="12"/>
      <c r="Z1496" s="4"/>
      <c r="AA1496" s="13"/>
      <c r="AB1496" s="4"/>
      <c r="AC1496" s="52"/>
    </row>
    <row r="1497" spans="1:29" ht="15.75" hidden="1" customHeight="1">
      <c r="A1497" s="50"/>
      <c r="B1497" s="3"/>
      <c r="C1497" s="4"/>
      <c r="D1497" s="4"/>
      <c r="E1497" s="5"/>
      <c r="F1497" s="4"/>
      <c r="G1497" s="4"/>
      <c r="H1497" s="5"/>
      <c r="I1497" s="6"/>
      <c r="J1497" s="6"/>
      <c r="K1497" s="7"/>
      <c r="L1497" s="7"/>
      <c r="M1497" s="8"/>
      <c r="N1497" s="7"/>
      <c r="O1497" s="9"/>
      <c r="P1497" s="3"/>
      <c r="Q1497" s="5"/>
      <c r="R1497" s="10"/>
      <c r="S1497" s="10"/>
      <c r="T1497" s="10"/>
      <c r="U1497" s="10"/>
      <c r="V1497" s="10"/>
      <c r="W1497" s="10"/>
      <c r="X1497" s="11"/>
      <c r="Y1497" s="12"/>
      <c r="Z1497" s="4"/>
      <c r="AA1497" s="13"/>
      <c r="AB1497" s="4"/>
      <c r="AC1497" s="52"/>
    </row>
    <row r="1498" spans="1:29" ht="15.75" hidden="1" customHeight="1">
      <c r="A1498" s="50"/>
      <c r="B1498" s="3"/>
      <c r="C1498" s="4"/>
      <c r="D1498" s="4"/>
      <c r="E1498" s="5"/>
      <c r="F1498" s="4"/>
      <c r="G1498" s="4"/>
      <c r="H1498" s="5"/>
      <c r="I1498" s="6"/>
      <c r="J1498" s="6"/>
      <c r="K1498" s="7"/>
      <c r="L1498" s="7"/>
      <c r="M1498" s="8"/>
      <c r="N1498" s="7"/>
      <c r="O1498" s="9"/>
      <c r="P1498" s="3"/>
      <c r="Q1498" s="5"/>
      <c r="R1498" s="10"/>
      <c r="S1498" s="10"/>
      <c r="T1498" s="10"/>
      <c r="U1498" s="10"/>
      <c r="V1498" s="10"/>
      <c r="W1498" s="10"/>
      <c r="X1498" s="11"/>
      <c r="Y1498" s="12"/>
      <c r="Z1498" s="4"/>
      <c r="AA1498" s="13"/>
      <c r="AB1498" s="4"/>
      <c r="AC1498" s="52"/>
    </row>
    <row r="1499" spans="1:29" ht="15.75" hidden="1" customHeight="1">
      <c r="A1499" s="50"/>
      <c r="B1499" s="3"/>
      <c r="C1499" s="4"/>
      <c r="D1499" s="4"/>
      <c r="E1499" s="5"/>
      <c r="F1499" s="4"/>
      <c r="G1499" s="4"/>
      <c r="H1499" s="5"/>
      <c r="I1499" s="6"/>
      <c r="J1499" s="6"/>
      <c r="K1499" s="7"/>
      <c r="L1499" s="7"/>
      <c r="M1499" s="8"/>
      <c r="N1499" s="7"/>
      <c r="O1499" s="9"/>
      <c r="P1499" s="3"/>
      <c r="Q1499" s="5"/>
      <c r="R1499" s="10"/>
      <c r="S1499" s="10"/>
      <c r="T1499" s="10"/>
      <c r="U1499" s="10"/>
      <c r="V1499" s="10"/>
      <c r="W1499" s="10"/>
      <c r="X1499" s="11"/>
      <c r="Y1499" s="12"/>
      <c r="Z1499" s="4"/>
      <c r="AA1499" s="13"/>
      <c r="AB1499" s="4"/>
      <c r="AC1499" s="52"/>
    </row>
    <row r="1500" spans="1:29" ht="15.75" hidden="1" customHeight="1">
      <c r="A1500" s="50"/>
      <c r="B1500" s="3"/>
      <c r="C1500" s="4"/>
      <c r="D1500" s="4"/>
      <c r="E1500" s="5"/>
      <c r="F1500" s="4"/>
      <c r="G1500" s="4"/>
      <c r="H1500" s="5"/>
      <c r="I1500" s="6"/>
      <c r="J1500" s="6"/>
      <c r="K1500" s="7"/>
      <c r="L1500" s="7"/>
      <c r="M1500" s="8"/>
      <c r="N1500" s="7"/>
      <c r="O1500" s="9"/>
      <c r="P1500" s="3"/>
      <c r="Q1500" s="5"/>
      <c r="R1500" s="10"/>
      <c r="S1500" s="10"/>
      <c r="T1500" s="10"/>
      <c r="U1500" s="10"/>
      <c r="V1500" s="10"/>
      <c r="W1500" s="10"/>
      <c r="X1500" s="11"/>
      <c r="Y1500" s="12"/>
      <c r="Z1500" s="4"/>
      <c r="AA1500" s="13"/>
      <c r="AB1500" s="4"/>
      <c r="AC1500" s="52"/>
    </row>
    <row r="1501" spans="1:29" ht="15.75" hidden="1" customHeight="1">
      <c r="A1501" s="50"/>
      <c r="B1501" s="3"/>
      <c r="C1501" s="4"/>
      <c r="D1501" s="4"/>
      <c r="E1501" s="5"/>
      <c r="F1501" s="4"/>
      <c r="G1501" s="4"/>
      <c r="H1501" s="5"/>
      <c r="I1501" s="6"/>
      <c r="J1501" s="6"/>
      <c r="K1501" s="7"/>
      <c r="L1501" s="7"/>
      <c r="M1501" s="8"/>
      <c r="N1501" s="7"/>
      <c r="O1501" s="9"/>
      <c r="P1501" s="3"/>
      <c r="Q1501" s="5"/>
      <c r="R1501" s="10"/>
      <c r="S1501" s="10"/>
      <c r="T1501" s="10"/>
      <c r="U1501" s="10"/>
      <c r="V1501" s="10"/>
      <c r="W1501" s="10"/>
      <c r="X1501" s="11"/>
      <c r="Y1501" s="12"/>
      <c r="Z1501" s="4"/>
      <c r="AA1501" s="13"/>
      <c r="AB1501" s="4"/>
      <c r="AC1501" s="52"/>
    </row>
    <row r="1502" spans="1:29" ht="15.75" hidden="1" customHeight="1">
      <c r="A1502" s="50"/>
      <c r="B1502" s="3"/>
      <c r="C1502" s="4"/>
      <c r="D1502" s="4"/>
      <c r="E1502" s="5"/>
      <c r="F1502" s="4"/>
      <c r="G1502" s="4"/>
      <c r="H1502" s="5"/>
      <c r="I1502" s="6"/>
      <c r="J1502" s="6"/>
      <c r="K1502" s="7"/>
      <c r="L1502" s="7"/>
      <c r="M1502" s="8"/>
      <c r="N1502" s="7"/>
      <c r="O1502" s="9"/>
      <c r="P1502" s="3"/>
      <c r="Q1502" s="5"/>
      <c r="R1502" s="10"/>
      <c r="S1502" s="10"/>
      <c r="T1502" s="10"/>
      <c r="U1502" s="10"/>
      <c r="V1502" s="10"/>
      <c r="W1502" s="10"/>
      <c r="X1502" s="11"/>
      <c r="Y1502" s="12"/>
      <c r="Z1502" s="4"/>
      <c r="AA1502" s="13"/>
      <c r="AB1502" s="4"/>
      <c r="AC1502" s="52"/>
    </row>
    <row r="1503" spans="1:29" ht="15.75" hidden="1" customHeight="1">
      <c r="A1503" s="50"/>
      <c r="B1503" s="3"/>
      <c r="C1503" s="4"/>
      <c r="D1503" s="4"/>
      <c r="E1503" s="5"/>
      <c r="F1503" s="4"/>
      <c r="G1503" s="4"/>
      <c r="H1503" s="5"/>
      <c r="I1503" s="6"/>
      <c r="J1503" s="6"/>
      <c r="K1503" s="7"/>
      <c r="L1503" s="7"/>
      <c r="M1503" s="8"/>
      <c r="N1503" s="7"/>
      <c r="O1503" s="9"/>
      <c r="P1503" s="3"/>
      <c r="Q1503" s="5"/>
      <c r="R1503" s="10"/>
      <c r="S1503" s="10"/>
      <c r="T1503" s="10"/>
      <c r="U1503" s="10"/>
      <c r="V1503" s="10"/>
      <c r="W1503" s="10"/>
      <c r="X1503" s="11"/>
      <c r="Y1503" s="12"/>
      <c r="Z1503" s="4"/>
      <c r="AA1503" s="13"/>
      <c r="AB1503" s="4"/>
      <c r="AC1503" s="52"/>
    </row>
    <row r="1504" spans="1:29" ht="15.75" hidden="1" customHeight="1">
      <c r="A1504" s="50"/>
      <c r="B1504" s="3"/>
      <c r="C1504" s="4"/>
      <c r="D1504" s="4"/>
      <c r="E1504" s="5"/>
      <c r="F1504" s="4"/>
      <c r="G1504" s="4"/>
      <c r="H1504" s="5"/>
      <c r="I1504" s="6"/>
      <c r="J1504" s="6"/>
      <c r="K1504" s="7"/>
      <c r="L1504" s="7"/>
      <c r="M1504" s="8"/>
      <c r="N1504" s="7"/>
      <c r="O1504" s="9"/>
      <c r="P1504" s="3"/>
      <c r="Q1504" s="5"/>
      <c r="R1504" s="10"/>
      <c r="S1504" s="10"/>
      <c r="T1504" s="10"/>
      <c r="U1504" s="10"/>
      <c r="V1504" s="10"/>
      <c r="W1504" s="10"/>
      <c r="X1504" s="11"/>
      <c r="Y1504" s="12"/>
      <c r="Z1504" s="4"/>
      <c r="AA1504" s="13"/>
      <c r="AB1504" s="4"/>
      <c r="AC1504" s="52"/>
    </row>
    <row r="1505" spans="1:29" ht="15.75" hidden="1" customHeight="1">
      <c r="A1505" s="50"/>
      <c r="B1505" s="3"/>
      <c r="C1505" s="4"/>
      <c r="D1505" s="4"/>
      <c r="E1505" s="5"/>
      <c r="F1505" s="4"/>
      <c r="G1505" s="4"/>
      <c r="H1505" s="5"/>
      <c r="I1505" s="6"/>
      <c r="J1505" s="6"/>
      <c r="K1505" s="7"/>
      <c r="L1505" s="7"/>
      <c r="M1505" s="8"/>
      <c r="N1505" s="7"/>
      <c r="O1505" s="9"/>
      <c r="P1505" s="3"/>
      <c r="Q1505" s="5"/>
      <c r="R1505" s="10"/>
      <c r="S1505" s="10"/>
      <c r="T1505" s="10"/>
      <c r="U1505" s="10"/>
      <c r="V1505" s="10"/>
      <c r="W1505" s="10"/>
      <c r="X1505" s="11"/>
      <c r="Y1505" s="12"/>
      <c r="Z1505" s="4"/>
      <c r="AA1505" s="13"/>
      <c r="AB1505" s="4"/>
      <c r="AC1505" s="52"/>
    </row>
    <row r="1506" spans="1:29" ht="15.75" hidden="1" customHeight="1">
      <c r="A1506" s="50"/>
      <c r="B1506" s="3"/>
      <c r="C1506" s="4"/>
      <c r="D1506" s="4"/>
      <c r="E1506" s="5"/>
      <c r="F1506" s="4"/>
      <c r="G1506" s="4"/>
      <c r="H1506" s="5"/>
      <c r="I1506" s="6"/>
      <c r="J1506" s="6"/>
      <c r="K1506" s="7"/>
      <c r="L1506" s="7"/>
      <c r="M1506" s="8"/>
      <c r="N1506" s="7"/>
      <c r="O1506" s="9"/>
      <c r="P1506" s="3"/>
      <c r="Q1506" s="5"/>
      <c r="R1506" s="10"/>
      <c r="S1506" s="10"/>
      <c r="T1506" s="10"/>
      <c r="U1506" s="10"/>
      <c r="V1506" s="10"/>
      <c r="W1506" s="10"/>
      <c r="X1506" s="11"/>
      <c r="Y1506" s="12"/>
      <c r="Z1506" s="4"/>
      <c r="AA1506" s="13"/>
      <c r="AB1506" s="4"/>
      <c r="AC1506" s="52"/>
    </row>
    <row r="1507" spans="1:29" ht="15.75" hidden="1" customHeight="1">
      <c r="A1507" s="50"/>
      <c r="B1507" s="3"/>
      <c r="C1507" s="4"/>
      <c r="D1507" s="4"/>
      <c r="E1507" s="5"/>
      <c r="F1507" s="4"/>
      <c r="G1507" s="4"/>
      <c r="H1507" s="5"/>
      <c r="I1507" s="6"/>
      <c r="J1507" s="6"/>
      <c r="K1507" s="7"/>
      <c r="L1507" s="7"/>
      <c r="M1507" s="8"/>
      <c r="N1507" s="7"/>
      <c r="O1507" s="9"/>
      <c r="P1507" s="3"/>
      <c r="Q1507" s="5"/>
      <c r="R1507" s="10"/>
      <c r="S1507" s="10"/>
      <c r="T1507" s="10"/>
      <c r="U1507" s="10"/>
      <c r="V1507" s="10"/>
      <c r="W1507" s="10"/>
      <c r="X1507" s="11"/>
      <c r="Y1507" s="12"/>
      <c r="Z1507" s="4"/>
      <c r="AA1507" s="13"/>
      <c r="AB1507" s="4"/>
      <c r="AC1507" s="52"/>
    </row>
    <row r="1508" spans="1:29" ht="15.75" hidden="1" customHeight="1">
      <c r="A1508" s="50"/>
      <c r="B1508" s="3"/>
      <c r="C1508" s="4"/>
      <c r="D1508" s="4"/>
      <c r="E1508" s="5"/>
      <c r="F1508" s="4"/>
      <c r="G1508" s="4"/>
      <c r="H1508" s="5"/>
      <c r="I1508" s="6"/>
      <c r="J1508" s="6"/>
      <c r="K1508" s="7"/>
      <c r="L1508" s="7"/>
      <c r="M1508" s="8"/>
      <c r="N1508" s="7"/>
      <c r="O1508" s="9"/>
      <c r="P1508" s="3"/>
      <c r="Q1508" s="5"/>
      <c r="R1508" s="10"/>
      <c r="S1508" s="10"/>
      <c r="T1508" s="10"/>
      <c r="U1508" s="10"/>
      <c r="V1508" s="10"/>
      <c r="W1508" s="10"/>
      <c r="X1508" s="11"/>
      <c r="Y1508" s="12"/>
      <c r="Z1508" s="4"/>
      <c r="AA1508" s="13"/>
      <c r="AB1508" s="4"/>
      <c r="AC1508" s="52"/>
    </row>
    <row r="1509" spans="1:29" ht="15.75" hidden="1" customHeight="1">
      <c r="A1509" s="50"/>
      <c r="B1509" s="3"/>
      <c r="C1509" s="4"/>
      <c r="D1509" s="4"/>
      <c r="E1509" s="5"/>
      <c r="F1509" s="4"/>
      <c r="G1509" s="4"/>
      <c r="H1509" s="5"/>
      <c r="I1509" s="6"/>
      <c r="J1509" s="6"/>
      <c r="K1509" s="7"/>
      <c r="L1509" s="7"/>
      <c r="M1509" s="8"/>
      <c r="N1509" s="7"/>
      <c r="O1509" s="9"/>
      <c r="P1509" s="3"/>
      <c r="Q1509" s="5"/>
      <c r="R1509" s="10"/>
      <c r="S1509" s="10"/>
      <c r="T1509" s="10"/>
      <c r="U1509" s="10"/>
      <c r="V1509" s="10"/>
      <c r="W1509" s="10"/>
      <c r="X1509" s="11"/>
      <c r="Y1509" s="12"/>
      <c r="Z1509" s="4"/>
      <c r="AA1509" s="13"/>
      <c r="AB1509" s="4"/>
      <c r="AC1509" s="52"/>
    </row>
    <row r="1510" spans="1:29" ht="15.75" hidden="1" customHeight="1">
      <c r="A1510" s="50"/>
      <c r="B1510" s="3"/>
      <c r="C1510" s="4"/>
      <c r="D1510" s="4"/>
      <c r="E1510" s="5"/>
      <c r="F1510" s="4"/>
      <c r="G1510" s="4"/>
      <c r="H1510" s="5"/>
      <c r="I1510" s="6"/>
      <c r="J1510" s="6"/>
      <c r="K1510" s="7"/>
      <c r="L1510" s="7"/>
      <c r="M1510" s="8"/>
      <c r="N1510" s="7"/>
      <c r="O1510" s="9"/>
      <c r="P1510" s="3"/>
      <c r="Q1510" s="5"/>
      <c r="R1510" s="10"/>
      <c r="S1510" s="10"/>
      <c r="T1510" s="10"/>
      <c r="U1510" s="10"/>
      <c r="V1510" s="10"/>
      <c r="W1510" s="10"/>
      <c r="X1510" s="11"/>
      <c r="Y1510" s="12"/>
      <c r="Z1510" s="4"/>
      <c r="AA1510" s="13"/>
      <c r="AB1510" s="4"/>
      <c r="AC1510" s="52"/>
    </row>
    <row r="1511" spans="1:29" ht="15.75" hidden="1" customHeight="1">
      <c r="A1511" s="50"/>
      <c r="B1511" s="3"/>
      <c r="C1511" s="4"/>
      <c r="D1511" s="4"/>
      <c r="E1511" s="5"/>
      <c r="F1511" s="4"/>
      <c r="G1511" s="4"/>
      <c r="H1511" s="5"/>
      <c r="I1511" s="6"/>
      <c r="J1511" s="6"/>
      <c r="K1511" s="7"/>
      <c r="L1511" s="7"/>
      <c r="M1511" s="8"/>
      <c r="N1511" s="7"/>
      <c r="O1511" s="9"/>
      <c r="P1511" s="3"/>
      <c r="Q1511" s="5"/>
      <c r="R1511" s="10"/>
      <c r="S1511" s="10"/>
      <c r="T1511" s="10"/>
      <c r="U1511" s="10"/>
      <c r="V1511" s="10"/>
      <c r="W1511" s="10"/>
      <c r="X1511" s="11"/>
      <c r="Y1511" s="12"/>
      <c r="Z1511" s="4"/>
      <c r="AA1511" s="13"/>
      <c r="AB1511" s="4"/>
      <c r="AC1511" s="52"/>
    </row>
    <row r="1512" spans="1:29" ht="15.75" hidden="1" customHeight="1">
      <c r="A1512" s="50"/>
      <c r="B1512" s="3"/>
      <c r="C1512" s="4"/>
      <c r="D1512" s="4"/>
      <c r="E1512" s="5"/>
      <c r="F1512" s="4"/>
      <c r="G1512" s="4"/>
      <c r="H1512" s="5"/>
      <c r="I1512" s="6"/>
      <c r="J1512" s="6"/>
      <c r="K1512" s="7"/>
      <c r="L1512" s="7"/>
      <c r="M1512" s="8"/>
      <c r="N1512" s="7"/>
      <c r="O1512" s="9"/>
      <c r="P1512" s="3"/>
      <c r="Q1512" s="5"/>
      <c r="R1512" s="10"/>
      <c r="S1512" s="10"/>
      <c r="T1512" s="10"/>
      <c r="U1512" s="10"/>
      <c r="V1512" s="10"/>
      <c r="W1512" s="10"/>
      <c r="X1512" s="11"/>
      <c r="Y1512" s="12"/>
      <c r="Z1512" s="4"/>
      <c r="AA1512" s="13"/>
      <c r="AB1512" s="4"/>
      <c r="AC1512" s="52"/>
    </row>
    <row r="1513" spans="1:29" ht="15.75" hidden="1" customHeight="1">
      <c r="A1513" s="50"/>
      <c r="B1513" s="3"/>
      <c r="C1513" s="4"/>
      <c r="D1513" s="4"/>
      <c r="E1513" s="5"/>
      <c r="F1513" s="4"/>
      <c r="G1513" s="4"/>
      <c r="H1513" s="5"/>
      <c r="I1513" s="6"/>
      <c r="J1513" s="6"/>
      <c r="K1513" s="7"/>
      <c r="L1513" s="7"/>
      <c r="M1513" s="8"/>
      <c r="N1513" s="7"/>
      <c r="O1513" s="9"/>
      <c r="P1513" s="3"/>
      <c r="Q1513" s="5"/>
      <c r="R1513" s="10"/>
      <c r="S1513" s="10"/>
      <c r="T1513" s="10"/>
      <c r="U1513" s="10"/>
      <c r="V1513" s="10"/>
      <c r="W1513" s="10"/>
      <c r="X1513" s="11"/>
      <c r="Y1513" s="12"/>
      <c r="Z1513" s="4"/>
      <c r="AA1513" s="13"/>
      <c r="AB1513" s="4"/>
      <c r="AC1513" s="52"/>
    </row>
    <row r="1514" spans="1:29" ht="15.75" hidden="1" customHeight="1">
      <c r="A1514" s="50"/>
      <c r="B1514" s="3"/>
      <c r="C1514" s="4"/>
      <c r="D1514" s="4"/>
      <c r="E1514" s="5"/>
      <c r="F1514" s="4"/>
      <c r="G1514" s="4"/>
      <c r="H1514" s="5"/>
      <c r="I1514" s="6"/>
      <c r="J1514" s="6"/>
      <c r="K1514" s="7"/>
      <c r="L1514" s="7"/>
      <c r="M1514" s="8"/>
      <c r="N1514" s="7"/>
      <c r="O1514" s="9"/>
      <c r="P1514" s="3"/>
      <c r="Q1514" s="5"/>
      <c r="R1514" s="10"/>
      <c r="S1514" s="10"/>
      <c r="T1514" s="10"/>
      <c r="U1514" s="10"/>
      <c r="V1514" s="10"/>
      <c r="W1514" s="10"/>
      <c r="X1514" s="11"/>
      <c r="Y1514" s="12"/>
      <c r="Z1514" s="4"/>
      <c r="AA1514" s="13"/>
      <c r="AB1514" s="4"/>
      <c r="AC1514" s="52"/>
    </row>
    <row r="1515" spans="1:29" ht="15.75" hidden="1" customHeight="1">
      <c r="A1515" s="50"/>
      <c r="B1515" s="3"/>
      <c r="C1515" s="4"/>
      <c r="D1515" s="4"/>
      <c r="E1515" s="5"/>
      <c r="F1515" s="4"/>
      <c r="G1515" s="4"/>
      <c r="H1515" s="5"/>
      <c r="I1515" s="6"/>
      <c r="J1515" s="6"/>
      <c r="K1515" s="7"/>
      <c r="L1515" s="7"/>
      <c r="M1515" s="8"/>
      <c r="N1515" s="7"/>
      <c r="O1515" s="9"/>
      <c r="P1515" s="3"/>
      <c r="Q1515" s="5"/>
      <c r="R1515" s="10"/>
      <c r="S1515" s="10"/>
      <c r="T1515" s="10"/>
      <c r="U1515" s="10"/>
      <c r="V1515" s="10"/>
      <c r="W1515" s="10"/>
      <c r="X1515" s="11"/>
      <c r="Y1515" s="12"/>
      <c r="Z1515" s="4"/>
      <c r="AA1515" s="13"/>
      <c r="AB1515" s="4"/>
      <c r="AC1515" s="52"/>
    </row>
    <row r="1516" spans="1:29" ht="15.75" hidden="1" customHeight="1">
      <c r="A1516" s="50"/>
      <c r="B1516" s="3"/>
      <c r="C1516" s="4"/>
      <c r="D1516" s="4"/>
      <c r="E1516" s="5"/>
      <c r="F1516" s="4"/>
      <c r="G1516" s="4"/>
      <c r="H1516" s="5"/>
      <c r="I1516" s="6"/>
      <c r="J1516" s="6"/>
      <c r="K1516" s="7"/>
      <c r="L1516" s="7"/>
      <c r="M1516" s="8"/>
      <c r="N1516" s="7"/>
      <c r="O1516" s="9"/>
      <c r="P1516" s="3"/>
      <c r="Q1516" s="5"/>
      <c r="R1516" s="10"/>
      <c r="S1516" s="10"/>
      <c r="T1516" s="10"/>
      <c r="U1516" s="10"/>
      <c r="V1516" s="10"/>
      <c r="W1516" s="10"/>
      <c r="X1516" s="11"/>
      <c r="Y1516" s="12"/>
      <c r="Z1516" s="4"/>
      <c r="AA1516" s="13"/>
      <c r="AB1516" s="4"/>
      <c r="AC1516" s="52"/>
    </row>
    <row r="1517" spans="1:29" ht="15.75" hidden="1" customHeight="1">
      <c r="A1517" s="50"/>
      <c r="B1517" s="3"/>
      <c r="C1517" s="4"/>
      <c r="D1517" s="4"/>
      <c r="E1517" s="5"/>
      <c r="F1517" s="4"/>
      <c r="G1517" s="4"/>
      <c r="H1517" s="5"/>
      <c r="I1517" s="6"/>
      <c r="J1517" s="6"/>
      <c r="K1517" s="7"/>
      <c r="L1517" s="7"/>
      <c r="M1517" s="8"/>
      <c r="N1517" s="7"/>
      <c r="O1517" s="9"/>
      <c r="P1517" s="3"/>
      <c r="Q1517" s="5"/>
      <c r="R1517" s="10"/>
      <c r="S1517" s="10"/>
      <c r="T1517" s="10"/>
      <c r="U1517" s="10"/>
      <c r="V1517" s="10"/>
      <c r="W1517" s="10"/>
      <c r="X1517" s="11"/>
      <c r="Y1517" s="12"/>
      <c r="Z1517" s="4"/>
      <c r="AA1517" s="13"/>
      <c r="AB1517" s="4"/>
      <c r="AC1517" s="52"/>
    </row>
    <row r="1518" spans="1:29" ht="15.75" hidden="1" customHeight="1">
      <c r="A1518" s="50"/>
      <c r="B1518" s="3"/>
      <c r="C1518" s="4"/>
      <c r="D1518" s="4"/>
      <c r="E1518" s="5"/>
      <c r="F1518" s="4"/>
      <c r="G1518" s="4"/>
      <c r="H1518" s="5"/>
      <c r="I1518" s="6"/>
      <c r="J1518" s="6"/>
      <c r="K1518" s="7"/>
      <c r="L1518" s="7"/>
      <c r="M1518" s="8"/>
      <c r="N1518" s="7"/>
      <c r="O1518" s="9"/>
      <c r="P1518" s="3"/>
      <c r="Q1518" s="5"/>
      <c r="R1518" s="10"/>
      <c r="S1518" s="10"/>
      <c r="T1518" s="10"/>
      <c r="U1518" s="10"/>
      <c r="V1518" s="10"/>
      <c r="W1518" s="10"/>
      <c r="X1518" s="11"/>
      <c r="Y1518" s="12"/>
      <c r="Z1518" s="4"/>
      <c r="AA1518" s="13"/>
      <c r="AB1518" s="4"/>
      <c r="AC1518" s="52"/>
    </row>
    <row r="1519" spans="1:29" ht="15.75" hidden="1" customHeight="1">
      <c r="A1519" s="50"/>
      <c r="B1519" s="3"/>
      <c r="C1519" s="4"/>
      <c r="D1519" s="4"/>
      <c r="E1519" s="5"/>
      <c r="F1519" s="4"/>
      <c r="G1519" s="4"/>
      <c r="H1519" s="5"/>
      <c r="I1519" s="6"/>
      <c r="J1519" s="6"/>
      <c r="K1519" s="7"/>
      <c r="L1519" s="7"/>
      <c r="M1519" s="8"/>
      <c r="N1519" s="7"/>
      <c r="O1519" s="9"/>
      <c r="P1519" s="3"/>
      <c r="Q1519" s="5"/>
      <c r="R1519" s="10"/>
      <c r="S1519" s="10"/>
      <c r="T1519" s="10"/>
      <c r="U1519" s="10"/>
      <c r="V1519" s="10"/>
      <c r="W1519" s="10"/>
      <c r="X1519" s="11"/>
      <c r="Y1519" s="12"/>
      <c r="Z1519" s="4"/>
      <c r="AA1519" s="13"/>
      <c r="AB1519" s="4"/>
      <c r="AC1519" s="52"/>
    </row>
    <row r="1520" spans="1:29" ht="15.75" hidden="1" customHeight="1">
      <c r="A1520" s="50"/>
      <c r="B1520" s="3"/>
      <c r="C1520" s="4"/>
      <c r="D1520" s="4"/>
      <c r="E1520" s="5"/>
      <c r="F1520" s="4"/>
      <c r="G1520" s="4"/>
      <c r="H1520" s="5"/>
      <c r="I1520" s="6"/>
      <c r="J1520" s="6"/>
      <c r="K1520" s="7"/>
      <c r="L1520" s="7"/>
      <c r="M1520" s="8"/>
      <c r="N1520" s="7"/>
      <c r="O1520" s="9"/>
      <c r="P1520" s="3"/>
      <c r="Q1520" s="5"/>
      <c r="R1520" s="10"/>
      <c r="S1520" s="10"/>
      <c r="T1520" s="10"/>
      <c r="U1520" s="10"/>
      <c r="V1520" s="10"/>
      <c r="W1520" s="10"/>
      <c r="X1520" s="11"/>
      <c r="Y1520" s="12"/>
      <c r="Z1520" s="4"/>
      <c r="AA1520" s="13"/>
      <c r="AB1520" s="4"/>
      <c r="AC1520" s="52"/>
    </row>
    <row r="1521" spans="1:29" ht="15.75" hidden="1" customHeight="1">
      <c r="A1521" s="50"/>
      <c r="B1521" s="3"/>
      <c r="C1521" s="4"/>
      <c r="D1521" s="4"/>
      <c r="E1521" s="5"/>
      <c r="F1521" s="4"/>
      <c r="G1521" s="4"/>
      <c r="H1521" s="5"/>
      <c r="I1521" s="6"/>
      <c r="J1521" s="6"/>
      <c r="K1521" s="7"/>
      <c r="L1521" s="7"/>
      <c r="M1521" s="8"/>
      <c r="N1521" s="7"/>
      <c r="O1521" s="9"/>
      <c r="P1521" s="3"/>
      <c r="Q1521" s="5"/>
      <c r="R1521" s="10"/>
      <c r="S1521" s="10"/>
      <c r="T1521" s="10"/>
      <c r="U1521" s="10"/>
      <c r="V1521" s="10"/>
      <c r="W1521" s="10"/>
      <c r="X1521" s="11"/>
      <c r="Y1521" s="12"/>
      <c r="Z1521" s="4"/>
      <c r="AA1521" s="13"/>
      <c r="AB1521" s="4"/>
      <c r="AC1521" s="52"/>
    </row>
    <row r="1522" spans="1:29" ht="15.75" hidden="1" customHeight="1">
      <c r="A1522" s="50"/>
      <c r="B1522" s="3"/>
      <c r="C1522" s="4"/>
      <c r="D1522" s="4"/>
      <c r="E1522" s="5"/>
      <c r="F1522" s="4"/>
      <c r="G1522" s="4"/>
      <c r="H1522" s="5"/>
      <c r="I1522" s="6"/>
      <c r="J1522" s="6"/>
      <c r="K1522" s="7"/>
      <c r="L1522" s="7"/>
      <c r="M1522" s="8"/>
      <c r="N1522" s="7"/>
      <c r="O1522" s="9"/>
      <c r="P1522" s="3"/>
      <c r="Q1522" s="5"/>
      <c r="R1522" s="10"/>
      <c r="S1522" s="10"/>
      <c r="T1522" s="10"/>
      <c r="U1522" s="10"/>
      <c r="V1522" s="10"/>
      <c r="W1522" s="10"/>
      <c r="X1522" s="11"/>
      <c r="Y1522" s="12"/>
      <c r="Z1522" s="4"/>
      <c r="AA1522" s="13"/>
      <c r="AB1522" s="4"/>
      <c r="AC1522" s="52"/>
    </row>
    <row r="1523" spans="1:29" ht="15.75" hidden="1" customHeight="1">
      <c r="A1523" s="50"/>
      <c r="B1523" s="3"/>
      <c r="C1523" s="4"/>
      <c r="D1523" s="4"/>
      <c r="E1523" s="5"/>
      <c r="F1523" s="4"/>
      <c r="G1523" s="4"/>
      <c r="H1523" s="5"/>
      <c r="I1523" s="6"/>
      <c r="J1523" s="6"/>
      <c r="K1523" s="7"/>
      <c r="L1523" s="7"/>
      <c r="M1523" s="8"/>
      <c r="N1523" s="7"/>
      <c r="O1523" s="9"/>
      <c r="P1523" s="3"/>
      <c r="Q1523" s="5"/>
      <c r="R1523" s="10"/>
      <c r="S1523" s="10"/>
      <c r="T1523" s="10"/>
      <c r="U1523" s="10"/>
      <c r="V1523" s="10"/>
      <c r="W1523" s="10"/>
      <c r="X1523" s="11"/>
      <c r="Y1523" s="12"/>
      <c r="Z1523" s="4"/>
      <c r="AA1523" s="13"/>
      <c r="AB1523" s="4"/>
      <c r="AC1523" s="52"/>
    </row>
    <row r="1524" spans="1:29" ht="15.75" hidden="1" customHeight="1">
      <c r="A1524" s="50"/>
      <c r="B1524" s="3"/>
      <c r="C1524" s="4"/>
      <c r="D1524" s="4"/>
      <c r="E1524" s="5"/>
      <c r="F1524" s="4"/>
      <c r="G1524" s="4"/>
      <c r="H1524" s="5"/>
      <c r="I1524" s="6"/>
      <c r="J1524" s="6"/>
      <c r="K1524" s="7"/>
      <c r="L1524" s="7"/>
      <c r="M1524" s="8"/>
      <c r="N1524" s="7"/>
      <c r="O1524" s="9"/>
      <c r="P1524" s="3"/>
      <c r="Q1524" s="5"/>
      <c r="R1524" s="10"/>
      <c r="S1524" s="10"/>
      <c r="T1524" s="10"/>
      <c r="U1524" s="10"/>
      <c r="V1524" s="10"/>
      <c r="W1524" s="10"/>
      <c r="X1524" s="11"/>
      <c r="Y1524" s="12"/>
      <c r="Z1524" s="4"/>
      <c r="AA1524" s="13"/>
      <c r="AB1524" s="4"/>
      <c r="AC1524" s="52"/>
    </row>
    <row r="1525" spans="1:29" ht="15.75" hidden="1" customHeight="1">
      <c r="A1525" s="50"/>
      <c r="B1525" s="3"/>
      <c r="C1525" s="4"/>
      <c r="D1525" s="4"/>
      <c r="E1525" s="5"/>
      <c r="F1525" s="4"/>
      <c r="G1525" s="4"/>
      <c r="H1525" s="5"/>
      <c r="I1525" s="6"/>
      <c r="J1525" s="6"/>
      <c r="K1525" s="7"/>
      <c r="L1525" s="7"/>
      <c r="M1525" s="8"/>
      <c r="N1525" s="7"/>
      <c r="O1525" s="9"/>
      <c r="P1525" s="3"/>
      <c r="Q1525" s="5"/>
      <c r="R1525" s="10"/>
      <c r="S1525" s="10"/>
      <c r="T1525" s="10"/>
      <c r="U1525" s="10"/>
      <c r="V1525" s="10"/>
      <c r="W1525" s="10"/>
      <c r="X1525" s="11"/>
      <c r="Y1525" s="12"/>
      <c r="Z1525" s="4"/>
      <c r="AA1525" s="13"/>
      <c r="AB1525" s="4"/>
      <c r="AC1525" s="52"/>
    </row>
    <row r="1526" spans="1:29" ht="15.75" hidden="1" customHeight="1">
      <c r="A1526" s="50"/>
      <c r="B1526" s="3"/>
      <c r="C1526" s="4"/>
      <c r="D1526" s="4"/>
      <c r="E1526" s="5"/>
      <c r="F1526" s="4"/>
      <c r="G1526" s="4"/>
      <c r="H1526" s="5"/>
      <c r="I1526" s="6"/>
      <c r="J1526" s="6"/>
      <c r="K1526" s="7"/>
      <c r="L1526" s="7"/>
      <c r="M1526" s="8"/>
      <c r="N1526" s="7"/>
      <c r="O1526" s="9"/>
      <c r="P1526" s="3"/>
      <c r="Q1526" s="5"/>
      <c r="R1526" s="10"/>
      <c r="S1526" s="10"/>
      <c r="T1526" s="10"/>
      <c r="U1526" s="10"/>
      <c r="V1526" s="10"/>
      <c r="W1526" s="10"/>
      <c r="X1526" s="11"/>
      <c r="Y1526" s="12"/>
      <c r="Z1526" s="4"/>
      <c r="AA1526" s="13"/>
      <c r="AB1526" s="4"/>
      <c r="AC1526" s="52"/>
    </row>
    <row r="1527" spans="1:29" ht="15.75" hidden="1" customHeight="1">
      <c r="A1527" s="50"/>
      <c r="B1527" s="3"/>
      <c r="C1527" s="4"/>
      <c r="D1527" s="4"/>
      <c r="E1527" s="5"/>
      <c r="F1527" s="4"/>
      <c r="G1527" s="4"/>
      <c r="H1527" s="5"/>
      <c r="I1527" s="6"/>
      <c r="J1527" s="6"/>
      <c r="K1527" s="7"/>
      <c r="L1527" s="7"/>
      <c r="M1527" s="8"/>
      <c r="N1527" s="7"/>
      <c r="O1527" s="9"/>
      <c r="P1527" s="3"/>
      <c r="Q1527" s="5"/>
      <c r="R1527" s="10"/>
      <c r="S1527" s="10"/>
      <c r="T1527" s="10"/>
      <c r="U1527" s="10"/>
      <c r="V1527" s="10"/>
      <c r="W1527" s="10"/>
      <c r="X1527" s="11"/>
      <c r="Y1527" s="12"/>
      <c r="Z1527" s="4"/>
      <c r="AA1527" s="13"/>
      <c r="AB1527" s="4"/>
      <c r="AC1527" s="52"/>
    </row>
    <row r="1528" spans="1:29" ht="15.75" hidden="1" customHeight="1">
      <c r="A1528" s="50"/>
      <c r="B1528" s="3"/>
      <c r="C1528" s="4"/>
      <c r="D1528" s="4"/>
      <c r="E1528" s="5"/>
      <c r="F1528" s="4"/>
      <c r="G1528" s="4"/>
      <c r="H1528" s="5"/>
      <c r="I1528" s="6"/>
      <c r="J1528" s="6"/>
      <c r="K1528" s="7"/>
      <c r="L1528" s="7"/>
      <c r="M1528" s="8"/>
      <c r="N1528" s="7"/>
      <c r="O1528" s="9"/>
      <c r="P1528" s="3"/>
      <c r="Q1528" s="5"/>
      <c r="R1528" s="10"/>
      <c r="S1528" s="10"/>
      <c r="T1528" s="10"/>
      <c r="U1528" s="10"/>
      <c r="V1528" s="10"/>
      <c r="W1528" s="10"/>
      <c r="X1528" s="11"/>
      <c r="Y1528" s="12"/>
      <c r="Z1528" s="4"/>
      <c r="AA1528" s="13"/>
      <c r="AB1528" s="4"/>
      <c r="AC1528" s="52"/>
    </row>
    <row r="1529" spans="1:29" ht="15.75" hidden="1" customHeight="1">
      <c r="A1529" s="50"/>
      <c r="B1529" s="3"/>
      <c r="C1529" s="4"/>
      <c r="D1529" s="4"/>
      <c r="E1529" s="5"/>
      <c r="F1529" s="4"/>
      <c r="G1529" s="4"/>
      <c r="H1529" s="5"/>
      <c r="I1529" s="6"/>
      <c r="J1529" s="6"/>
      <c r="K1529" s="7"/>
      <c r="L1529" s="7"/>
      <c r="M1529" s="8"/>
      <c r="N1529" s="7"/>
      <c r="O1529" s="9"/>
      <c r="P1529" s="3"/>
      <c r="Q1529" s="5"/>
      <c r="R1529" s="10"/>
      <c r="S1529" s="10"/>
      <c r="T1529" s="10"/>
      <c r="U1529" s="10"/>
      <c r="V1529" s="10"/>
      <c r="W1529" s="10"/>
      <c r="X1529" s="11"/>
      <c r="Y1529" s="12"/>
      <c r="Z1529" s="4"/>
      <c r="AA1529" s="13"/>
      <c r="AB1529" s="4"/>
      <c r="AC1529" s="52"/>
    </row>
    <row r="1530" spans="1:29" ht="15.75" hidden="1" customHeight="1">
      <c r="A1530" s="50"/>
      <c r="B1530" s="3"/>
      <c r="C1530" s="4"/>
      <c r="D1530" s="4"/>
      <c r="E1530" s="5"/>
      <c r="F1530" s="4"/>
      <c r="G1530" s="4"/>
      <c r="H1530" s="5"/>
      <c r="I1530" s="6"/>
      <c r="J1530" s="6"/>
      <c r="K1530" s="7"/>
      <c r="L1530" s="7"/>
      <c r="M1530" s="8"/>
      <c r="N1530" s="7"/>
      <c r="O1530" s="9"/>
      <c r="P1530" s="3"/>
      <c r="Q1530" s="5"/>
      <c r="R1530" s="10"/>
      <c r="S1530" s="10"/>
      <c r="T1530" s="10"/>
      <c r="U1530" s="10"/>
      <c r="V1530" s="10"/>
      <c r="W1530" s="10"/>
      <c r="X1530" s="11"/>
      <c r="Y1530" s="12"/>
      <c r="Z1530" s="4"/>
      <c r="AA1530" s="13"/>
      <c r="AB1530" s="4"/>
      <c r="AC1530" s="52"/>
    </row>
    <row r="1531" spans="1:29" ht="15.75" hidden="1" customHeight="1">
      <c r="A1531" s="50"/>
      <c r="B1531" s="3"/>
      <c r="C1531" s="4"/>
      <c r="D1531" s="4"/>
      <c r="E1531" s="5"/>
      <c r="F1531" s="4"/>
      <c r="G1531" s="4"/>
      <c r="H1531" s="5"/>
      <c r="I1531" s="6"/>
      <c r="J1531" s="6"/>
      <c r="K1531" s="7"/>
      <c r="L1531" s="7"/>
      <c r="M1531" s="8"/>
      <c r="N1531" s="7"/>
      <c r="O1531" s="9"/>
      <c r="P1531" s="3"/>
      <c r="Q1531" s="5"/>
      <c r="R1531" s="10"/>
      <c r="S1531" s="10"/>
      <c r="T1531" s="10"/>
      <c r="U1531" s="10"/>
      <c r="V1531" s="10"/>
      <c r="W1531" s="10"/>
      <c r="X1531" s="11"/>
      <c r="Y1531" s="12"/>
      <c r="Z1531" s="4"/>
      <c r="AA1531" s="13"/>
      <c r="AB1531" s="4"/>
      <c r="AC1531" s="52"/>
    </row>
    <row r="1532" spans="1:29" ht="15.75" hidden="1" customHeight="1">
      <c r="A1532" s="50"/>
      <c r="B1532" s="3"/>
      <c r="C1532" s="4"/>
      <c r="D1532" s="4"/>
      <c r="E1532" s="5"/>
      <c r="F1532" s="4"/>
      <c r="G1532" s="4"/>
      <c r="H1532" s="5"/>
      <c r="I1532" s="6"/>
      <c r="J1532" s="6"/>
      <c r="K1532" s="7"/>
      <c r="L1532" s="7"/>
      <c r="M1532" s="8"/>
      <c r="N1532" s="7"/>
      <c r="O1532" s="9"/>
      <c r="P1532" s="3"/>
      <c r="Q1532" s="5"/>
      <c r="R1532" s="10"/>
      <c r="S1532" s="10"/>
      <c r="T1532" s="10"/>
      <c r="U1532" s="10"/>
      <c r="V1532" s="10"/>
      <c r="W1532" s="10"/>
      <c r="X1532" s="11"/>
      <c r="Y1532" s="12"/>
      <c r="Z1532" s="4"/>
      <c r="AA1532" s="13"/>
      <c r="AB1532" s="4"/>
      <c r="AC1532" s="52"/>
    </row>
    <row r="1533" spans="1:29" ht="15.75" hidden="1" customHeight="1">
      <c r="A1533" s="50"/>
      <c r="B1533" s="3"/>
      <c r="C1533" s="4"/>
      <c r="D1533" s="4"/>
      <c r="E1533" s="5"/>
      <c r="F1533" s="4"/>
      <c r="G1533" s="4"/>
      <c r="H1533" s="5"/>
      <c r="I1533" s="6"/>
      <c r="J1533" s="6"/>
      <c r="K1533" s="7"/>
      <c r="L1533" s="7"/>
      <c r="M1533" s="8"/>
      <c r="N1533" s="7"/>
      <c r="O1533" s="9"/>
      <c r="P1533" s="3"/>
      <c r="Q1533" s="5"/>
      <c r="R1533" s="10"/>
      <c r="S1533" s="10"/>
      <c r="T1533" s="10"/>
      <c r="U1533" s="10"/>
      <c r="V1533" s="10"/>
      <c r="W1533" s="10"/>
      <c r="X1533" s="11"/>
      <c r="Y1533" s="12"/>
      <c r="Z1533" s="4"/>
      <c r="AA1533" s="13"/>
      <c r="AB1533" s="4"/>
      <c r="AC1533" s="52"/>
    </row>
    <row r="1534" spans="1:29" ht="15.75" hidden="1" customHeight="1">
      <c r="A1534" s="50"/>
      <c r="B1534" s="3"/>
      <c r="C1534" s="4"/>
      <c r="D1534" s="4"/>
      <c r="E1534" s="5"/>
      <c r="F1534" s="4"/>
      <c r="G1534" s="4"/>
      <c r="H1534" s="5"/>
      <c r="I1534" s="6"/>
      <c r="J1534" s="6"/>
      <c r="K1534" s="7"/>
      <c r="L1534" s="7"/>
      <c r="M1534" s="8"/>
      <c r="N1534" s="7"/>
      <c r="O1534" s="9"/>
      <c r="P1534" s="3"/>
      <c r="Q1534" s="5"/>
      <c r="R1534" s="10"/>
      <c r="S1534" s="10"/>
      <c r="T1534" s="10"/>
      <c r="U1534" s="10"/>
      <c r="V1534" s="10"/>
      <c r="W1534" s="10"/>
      <c r="X1534" s="11"/>
      <c r="Y1534" s="12"/>
      <c r="Z1534" s="4"/>
      <c r="AA1534" s="13"/>
      <c r="AB1534" s="4"/>
      <c r="AC1534" s="52"/>
    </row>
    <row r="1535" spans="1:29" ht="15.75" hidden="1" customHeight="1">
      <c r="A1535" s="50"/>
      <c r="B1535" s="3"/>
      <c r="C1535" s="4"/>
      <c r="D1535" s="4"/>
      <c r="E1535" s="5"/>
      <c r="F1535" s="4"/>
      <c r="G1535" s="4"/>
      <c r="H1535" s="5"/>
      <c r="I1535" s="6"/>
      <c r="J1535" s="6"/>
      <c r="K1535" s="7"/>
      <c r="L1535" s="7"/>
      <c r="M1535" s="8"/>
      <c r="N1535" s="7"/>
      <c r="O1535" s="9"/>
      <c r="P1535" s="3"/>
      <c r="Q1535" s="5"/>
      <c r="R1535" s="10"/>
      <c r="S1535" s="10"/>
      <c r="T1535" s="10"/>
      <c r="U1535" s="10"/>
      <c r="V1535" s="10"/>
      <c r="W1535" s="10"/>
      <c r="X1535" s="11"/>
      <c r="Y1535" s="12"/>
      <c r="Z1535" s="4"/>
      <c r="AA1535" s="13"/>
      <c r="AB1535" s="4"/>
      <c r="AC1535" s="52"/>
    </row>
    <row r="1536" spans="1:29" ht="15.75" hidden="1" customHeight="1">
      <c r="A1536" s="50"/>
      <c r="B1536" s="3"/>
      <c r="C1536" s="4"/>
      <c r="D1536" s="4"/>
      <c r="E1536" s="5"/>
      <c r="F1536" s="4"/>
      <c r="G1536" s="4"/>
      <c r="H1536" s="5"/>
      <c r="I1536" s="6"/>
      <c r="J1536" s="6"/>
      <c r="K1536" s="7"/>
      <c r="L1536" s="7"/>
      <c r="M1536" s="8"/>
      <c r="N1536" s="7"/>
      <c r="O1536" s="9"/>
      <c r="P1536" s="3"/>
      <c r="Q1536" s="5"/>
      <c r="R1536" s="10"/>
      <c r="S1536" s="10"/>
      <c r="T1536" s="10"/>
      <c r="U1536" s="10"/>
      <c r="V1536" s="10"/>
      <c r="W1536" s="10"/>
      <c r="X1536" s="11"/>
      <c r="Y1536" s="12"/>
      <c r="Z1536" s="4"/>
      <c r="AA1536" s="13"/>
      <c r="AB1536" s="4"/>
      <c r="AC1536" s="52"/>
    </row>
    <row r="1537" spans="1:29" ht="15.75" hidden="1" customHeight="1">
      <c r="A1537" s="50"/>
      <c r="B1537" s="3"/>
      <c r="C1537" s="4"/>
      <c r="D1537" s="4"/>
      <c r="E1537" s="5"/>
      <c r="F1537" s="4"/>
      <c r="G1537" s="4"/>
      <c r="H1537" s="5"/>
      <c r="I1537" s="6"/>
      <c r="J1537" s="6"/>
      <c r="K1537" s="7"/>
      <c r="L1537" s="7"/>
      <c r="M1537" s="8"/>
      <c r="N1537" s="7"/>
      <c r="O1537" s="9"/>
      <c r="P1537" s="3"/>
      <c r="Q1537" s="5"/>
      <c r="R1537" s="10"/>
      <c r="S1537" s="10"/>
      <c r="T1537" s="10"/>
      <c r="U1537" s="10"/>
      <c r="V1537" s="10"/>
      <c r="W1537" s="10"/>
      <c r="X1537" s="11"/>
      <c r="Y1537" s="12"/>
      <c r="Z1537" s="4"/>
      <c r="AA1537" s="13"/>
      <c r="AB1537" s="4"/>
      <c r="AC1537" s="52"/>
    </row>
    <row r="1538" spans="1:29" ht="15.75" hidden="1" customHeight="1">
      <c r="A1538" s="50"/>
      <c r="B1538" s="3"/>
      <c r="C1538" s="4"/>
      <c r="D1538" s="4"/>
      <c r="E1538" s="5"/>
      <c r="F1538" s="4"/>
      <c r="G1538" s="4"/>
      <c r="H1538" s="5"/>
      <c r="I1538" s="6"/>
      <c r="J1538" s="6"/>
      <c r="K1538" s="7"/>
      <c r="L1538" s="7"/>
      <c r="M1538" s="8"/>
      <c r="N1538" s="7"/>
      <c r="O1538" s="9"/>
      <c r="P1538" s="3"/>
      <c r="Q1538" s="5"/>
      <c r="R1538" s="10"/>
      <c r="S1538" s="10"/>
      <c r="T1538" s="10"/>
      <c r="U1538" s="10"/>
      <c r="V1538" s="10"/>
      <c r="W1538" s="10"/>
      <c r="X1538" s="11"/>
      <c r="Y1538" s="12"/>
      <c r="Z1538" s="4"/>
      <c r="AA1538" s="13"/>
      <c r="AB1538" s="4"/>
      <c r="AC1538" s="52"/>
    </row>
    <row r="1539" spans="1:29" ht="15.75" hidden="1" customHeight="1">
      <c r="A1539" s="50"/>
      <c r="B1539" s="3"/>
      <c r="C1539" s="4"/>
      <c r="D1539" s="4"/>
      <c r="E1539" s="5"/>
      <c r="F1539" s="4"/>
      <c r="G1539" s="4"/>
      <c r="H1539" s="5"/>
      <c r="I1539" s="6"/>
      <c r="J1539" s="6"/>
      <c r="K1539" s="7"/>
      <c r="L1539" s="7"/>
      <c r="M1539" s="8"/>
      <c r="N1539" s="7"/>
      <c r="O1539" s="9"/>
      <c r="P1539" s="3"/>
      <c r="Q1539" s="5"/>
      <c r="R1539" s="10"/>
      <c r="S1539" s="10"/>
      <c r="T1539" s="10"/>
      <c r="U1539" s="10"/>
      <c r="V1539" s="10"/>
      <c r="W1539" s="10"/>
      <c r="X1539" s="11"/>
      <c r="Y1539" s="12"/>
      <c r="Z1539" s="4"/>
      <c r="AA1539" s="13"/>
      <c r="AB1539" s="4"/>
      <c r="AC1539" s="52"/>
    </row>
    <row r="1540" spans="1:29" ht="15.75" hidden="1" customHeight="1">
      <c r="A1540" s="50"/>
      <c r="B1540" s="3"/>
      <c r="C1540" s="4"/>
      <c r="D1540" s="4"/>
      <c r="E1540" s="5"/>
      <c r="F1540" s="4"/>
      <c r="G1540" s="4"/>
      <c r="H1540" s="5"/>
      <c r="I1540" s="6"/>
      <c r="J1540" s="6"/>
      <c r="K1540" s="7"/>
      <c r="L1540" s="7"/>
      <c r="M1540" s="8"/>
      <c r="N1540" s="7"/>
      <c r="O1540" s="9"/>
      <c r="P1540" s="3"/>
      <c r="Q1540" s="5"/>
      <c r="R1540" s="10"/>
      <c r="S1540" s="10"/>
      <c r="T1540" s="10"/>
      <c r="U1540" s="10"/>
      <c r="V1540" s="10"/>
      <c r="W1540" s="10"/>
      <c r="X1540" s="11"/>
      <c r="Y1540" s="12"/>
      <c r="Z1540" s="4"/>
      <c r="AA1540" s="13"/>
      <c r="AB1540" s="4"/>
      <c r="AC1540" s="52"/>
    </row>
    <row r="1541" spans="1:29" ht="15.75" hidden="1" customHeight="1">
      <c r="A1541" s="50"/>
      <c r="B1541" s="3"/>
      <c r="C1541" s="4"/>
      <c r="D1541" s="4"/>
      <c r="E1541" s="5"/>
      <c r="F1541" s="4"/>
      <c r="G1541" s="4"/>
      <c r="H1541" s="5"/>
      <c r="I1541" s="6"/>
      <c r="J1541" s="6"/>
      <c r="K1541" s="7"/>
      <c r="L1541" s="7"/>
      <c r="M1541" s="8"/>
      <c r="N1541" s="7"/>
      <c r="O1541" s="9"/>
      <c r="P1541" s="3"/>
      <c r="Q1541" s="5"/>
      <c r="R1541" s="10"/>
      <c r="S1541" s="10"/>
      <c r="T1541" s="10"/>
      <c r="U1541" s="10"/>
      <c r="V1541" s="10"/>
      <c r="W1541" s="10"/>
      <c r="X1541" s="11"/>
      <c r="Y1541" s="12"/>
      <c r="Z1541" s="4"/>
      <c r="AA1541" s="13"/>
      <c r="AB1541" s="4"/>
      <c r="AC1541" s="52"/>
    </row>
    <row r="1542" spans="1:29" ht="15.75" hidden="1" customHeight="1">
      <c r="A1542" s="50"/>
      <c r="B1542" s="3"/>
      <c r="C1542" s="4"/>
      <c r="D1542" s="4"/>
      <c r="E1542" s="5"/>
      <c r="F1542" s="4"/>
      <c r="G1542" s="4"/>
      <c r="H1542" s="5"/>
      <c r="I1542" s="6"/>
      <c r="J1542" s="6"/>
      <c r="K1542" s="7"/>
      <c r="L1542" s="7"/>
      <c r="M1542" s="8"/>
      <c r="N1542" s="7"/>
      <c r="O1542" s="9"/>
      <c r="P1542" s="3"/>
      <c r="Q1542" s="5"/>
      <c r="R1542" s="10"/>
      <c r="S1542" s="10"/>
      <c r="T1542" s="10"/>
      <c r="U1542" s="10"/>
      <c r="V1542" s="10"/>
      <c r="W1542" s="10"/>
      <c r="X1542" s="11"/>
      <c r="Y1542" s="12"/>
      <c r="Z1542" s="4"/>
      <c r="AA1542" s="13"/>
      <c r="AB1542" s="4"/>
      <c r="AC1542" s="52"/>
    </row>
    <row r="1543" spans="1:29" ht="15.75" hidden="1" customHeight="1">
      <c r="A1543" s="50"/>
      <c r="B1543" s="3"/>
      <c r="C1543" s="4"/>
      <c r="D1543" s="4"/>
      <c r="E1543" s="5"/>
      <c r="F1543" s="4"/>
      <c r="G1543" s="4"/>
      <c r="H1543" s="5"/>
      <c r="I1543" s="6"/>
      <c r="J1543" s="6"/>
      <c r="K1543" s="7"/>
      <c r="L1543" s="7"/>
      <c r="M1543" s="8"/>
      <c r="N1543" s="7"/>
      <c r="O1543" s="9"/>
      <c r="P1543" s="3"/>
      <c r="Q1543" s="5"/>
      <c r="R1543" s="10"/>
      <c r="S1543" s="10"/>
      <c r="T1543" s="10"/>
      <c r="U1543" s="10"/>
      <c r="V1543" s="10"/>
      <c r="W1543" s="10"/>
      <c r="X1543" s="11"/>
      <c r="Y1543" s="12"/>
      <c r="Z1543" s="4"/>
      <c r="AA1543" s="13"/>
      <c r="AB1543" s="4"/>
      <c r="AC1543" s="52"/>
    </row>
    <row r="1544" spans="1:29" ht="15.75" hidden="1" customHeight="1">
      <c r="A1544" s="50"/>
      <c r="B1544" s="3"/>
      <c r="C1544" s="4"/>
      <c r="D1544" s="4"/>
      <c r="E1544" s="5"/>
      <c r="F1544" s="4"/>
      <c r="G1544" s="4"/>
      <c r="H1544" s="5"/>
      <c r="I1544" s="6"/>
      <c r="J1544" s="6"/>
      <c r="K1544" s="7"/>
      <c r="L1544" s="7"/>
      <c r="M1544" s="8"/>
      <c r="N1544" s="7"/>
      <c r="O1544" s="9"/>
      <c r="P1544" s="3"/>
      <c r="Q1544" s="5"/>
      <c r="R1544" s="10"/>
      <c r="S1544" s="10"/>
      <c r="T1544" s="10"/>
      <c r="U1544" s="10"/>
      <c r="V1544" s="10"/>
      <c r="W1544" s="10"/>
      <c r="X1544" s="11"/>
      <c r="Y1544" s="12"/>
      <c r="Z1544" s="4"/>
      <c r="AA1544" s="13"/>
      <c r="AB1544" s="4"/>
      <c r="AC1544" s="52"/>
    </row>
    <row r="1545" spans="1:29" ht="15.75" hidden="1" customHeight="1">
      <c r="A1545" s="50"/>
      <c r="B1545" s="3"/>
      <c r="C1545" s="4"/>
      <c r="D1545" s="4"/>
      <c r="E1545" s="5"/>
      <c r="F1545" s="4"/>
      <c r="G1545" s="4"/>
      <c r="H1545" s="5"/>
      <c r="I1545" s="6"/>
      <c r="J1545" s="6"/>
      <c r="K1545" s="7"/>
      <c r="L1545" s="7"/>
      <c r="M1545" s="8"/>
      <c r="N1545" s="7"/>
      <c r="O1545" s="9"/>
      <c r="P1545" s="3"/>
      <c r="Q1545" s="5"/>
      <c r="R1545" s="10"/>
      <c r="S1545" s="10"/>
      <c r="T1545" s="10"/>
      <c r="U1545" s="10"/>
      <c r="V1545" s="10"/>
      <c r="W1545" s="10"/>
      <c r="X1545" s="11"/>
      <c r="Y1545" s="12"/>
      <c r="Z1545" s="4"/>
      <c r="AA1545" s="13"/>
      <c r="AB1545" s="4"/>
      <c r="AC1545" s="52"/>
    </row>
    <row r="1546" spans="1:29" ht="15.75" hidden="1" customHeight="1">
      <c r="A1546" s="50"/>
      <c r="B1546" s="3"/>
      <c r="C1546" s="4"/>
      <c r="D1546" s="4"/>
      <c r="E1546" s="5"/>
      <c r="F1546" s="4"/>
      <c r="G1546" s="4"/>
      <c r="H1546" s="5"/>
      <c r="I1546" s="6"/>
      <c r="J1546" s="6"/>
      <c r="K1546" s="7"/>
      <c r="L1546" s="7"/>
      <c r="M1546" s="8"/>
      <c r="N1546" s="7"/>
      <c r="O1546" s="9"/>
      <c r="P1546" s="3"/>
      <c r="Q1546" s="5"/>
      <c r="R1546" s="10"/>
      <c r="S1546" s="10"/>
      <c r="T1546" s="10"/>
      <c r="U1546" s="10"/>
      <c r="V1546" s="10"/>
      <c r="W1546" s="10"/>
      <c r="X1546" s="11"/>
      <c r="Y1546" s="12"/>
      <c r="Z1546" s="4"/>
      <c r="AA1546" s="13"/>
      <c r="AB1546" s="4"/>
      <c r="AC1546" s="52"/>
    </row>
    <row r="1547" spans="1:29" ht="15.75" hidden="1" customHeight="1">
      <c r="A1547" s="50"/>
      <c r="B1547" s="3"/>
      <c r="C1547" s="4"/>
      <c r="D1547" s="4"/>
      <c r="E1547" s="5"/>
      <c r="F1547" s="4"/>
      <c r="G1547" s="4"/>
      <c r="H1547" s="5"/>
      <c r="I1547" s="6"/>
      <c r="J1547" s="6"/>
      <c r="K1547" s="7"/>
      <c r="L1547" s="7"/>
      <c r="M1547" s="8"/>
      <c r="N1547" s="7"/>
      <c r="O1547" s="9"/>
      <c r="P1547" s="3"/>
      <c r="Q1547" s="5"/>
      <c r="R1547" s="10"/>
      <c r="S1547" s="10"/>
      <c r="T1547" s="10"/>
      <c r="U1547" s="10"/>
      <c r="V1547" s="10"/>
      <c r="W1547" s="10"/>
      <c r="X1547" s="11"/>
      <c r="Y1547" s="12"/>
      <c r="Z1547" s="4"/>
      <c r="AA1547" s="13"/>
      <c r="AB1547" s="4"/>
      <c r="AC1547" s="52"/>
    </row>
    <row r="1548" spans="1:29" ht="15.75" hidden="1" customHeight="1">
      <c r="A1548" s="50"/>
      <c r="B1548" s="3"/>
      <c r="C1548" s="4"/>
      <c r="D1548" s="4"/>
      <c r="E1548" s="5"/>
      <c r="F1548" s="4"/>
      <c r="G1548" s="4"/>
      <c r="H1548" s="5"/>
      <c r="I1548" s="6"/>
      <c r="J1548" s="6"/>
      <c r="K1548" s="7"/>
      <c r="L1548" s="7"/>
      <c r="M1548" s="8"/>
      <c r="N1548" s="7"/>
      <c r="O1548" s="9"/>
      <c r="P1548" s="3"/>
      <c r="Q1548" s="5"/>
      <c r="R1548" s="10"/>
      <c r="S1548" s="10"/>
      <c r="T1548" s="10"/>
      <c r="U1548" s="10"/>
      <c r="V1548" s="10"/>
      <c r="W1548" s="10"/>
      <c r="X1548" s="11"/>
      <c r="Y1548" s="12"/>
      <c r="Z1548" s="4"/>
      <c r="AA1548" s="13"/>
      <c r="AB1548" s="4"/>
      <c r="AC1548" s="52"/>
    </row>
    <row r="1549" spans="1:29" ht="15.75" hidden="1" customHeight="1">
      <c r="A1549" s="50"/>
      <c r="B1549" s="3"/>
      <c r="C1549" s="4"/>
      <c r="D1549" s="4"/>
      <c r="E1549" s="5"/>
      <c r="F1549" s="4"/>
      <c r="G1549" s="4"/>
      <c r="H1549" s="5"/>
      <c r="I1549" s="6"/>
      <c r="J1549" s="6"/>
      <c r="K1549" s="7"/>
      <c r="L1549" s="7"/>
      <c r="M1549" s="8"/>
      <c r="N1549" s="7"/>
      <c r="O1549" s="9"/>
      <c r="P1549" s="3"/>
      <c r="Q1549" s="5"/>
      <c r="R1549" s="10"/>
      <c r="S1549" s="10"/>
      <c r="T1549" s="10"/>
      <c r="U1549" s="10"/>
      <c r="V1549" s="10"/>
      <c r="W1549" s="10"/>
      <c r="X1549" s="11"/>
      <c r="Y1549" s="12"/>
      <c r="Z1549" s="4"/>
      <c r="AA1549" s="13"/>
      <c r="AB1549" s="4"/>
      <c r="AC1549" s="52"/>
    </row>
    <row r="1550" spans="1:29" ht="15.75" hidden="1" customHeight="1">
      <c r="A1550" s="50"/>
      <c r="B1550" s="3"/>
      <c r="C1550" s="4"/>
      <c r="D1550" s="4"/>
      <c r="E1550" s="5"/>
      <c r="F1550" s="4"/>
      <c r="G1550" s="4"/>
      <c r="H1550" s="5"/>
      <c r="I1550" s="6"/>
      <c r="J1550" s="6"/>
      <c r="K1550" s="7"/>
      <c r="L1550" s="7"/>
      <c r="M1550" s="8"/>
      <c r="N1550" s="7"/>
      <c r="O1550" s="9"/>
      <c r="P1550" s="3"/>
      <c r="Q1550" s="5"/>
      <c r="R1550" s="10"/>
      <c r="S1550" s="10"/>
      <c r="T1550" s="10"/>
      <c r="U1550" s="10"/>
      <c r="V1550" s="10"/>
      <c r="W1550" s="10"/>
      <c r="X1550" s="11"/>
      <c r="Y1550" s="12"/>
      <c r="Z1550" s="4"/>
      <c r="AA1550" s="13"/>
      <c r="AB1550" s="4"/>
      <c r="AC1550" s="52"/>
    </row>
    <row r="1551" spans="1:29" ht="15.75" hidden="1" customHeight="1">
      <c r="A1551" s="50"/>
      <c r="B1551" s="3"/>
      <c r="C1551" s="4"/>
      <c r="D1551" s="4"/>
      <c r="E1551" s="5"/>
      <c r="F1551" s="4"/>
      <c r="G1551" s="4"/>
      <c r="H1551" s="5"/>
      <c r="I1551" s="6"/>
      <c r="J1551" s="6"/>
      <c r="K1551" s="7"/>
      <c r="L1551" s="7"/>
      <c r="M1551" s="8"/>
      <c r="N1551" s="7"/>
      <c r="O1551" s="9"/>
      <c r="P1551" s="3"/>
      <c r="Q1551" s="5"/>
      <c r="R1551" s="10"/>
      <c r="S1551" s="10"/>
      <c r="T1551" s="10"/>
      <c r="U1551" s="10"/>
      <c r="V1551" s="10"/>
      <c r="W1551" s="10"/>
      <c r="X1551" s="11"/>
      <c r="Y1551" s="12"/>
      <c r="Z1551" s="4"/>
      <c r="AA1551" s="13"/>
      <c r="AB1551" s="4"/>
      <c r="AC1551" s="52"/>
    </row>
    <row r="1552" spans="1:29" ht="15.75" hidden="1" customHeight="1">
      <c r="A1552" s="50"/>
      <c r="B1552" s="3"/>
      <c r="C1552" s="4"/>
      <c r="D1552" s="4"/>
      <c r="E1552" s="5"/>
      <c r="F1552" s="4"/>
      <c r="G1552" s="4"/>
      <c r="H1552" s="5"/>
      <c r="I1552" s="6"/>
      <c r="J1552" s="6"/>
      <c r="K1552" s="7"/>
      <c r="L1552" s="7"/>
      <c r="M1552" s="8"/>
      <c r="N1552" s="7"/>
      <c r="O1552" s="9"/>
      <c r="P1552" s="3"/>
      <c r="Q1552" s="5"/>
      <c r="R1552" s="10"/>
      <c r="S1552" s="10"/>
      <c r="T1552" s="10"/>
      <c r="U1552" s="10"/>
      <c r="V1552" s="10"/>
      <c r="W1552" s="10"/>
      <c r="X1552" s="11"/>
      <c r="Y1552" s="12"/>
      <c r="Z1552" s="4"/>
      <c r="AA1552" s="13"/>
      <c r="AB1552" s="4"/>
      <c r="AC1552" s="52"/>
    </row>
    <row r="1553" spans="1:29" ht="15.75" hidden="1" customHeight="1">
      <c r="A1553" s="50"/>
      <c r="B1553" s="3"/>
      <c r="C1553" s="4"/>
      <c r="D1553" s="4"/>
      <c r="E1553" s="5"/>
      <c r="F1553" s="4"/>
      <c r="G1553" s="4"/>
      <c r="H1553" s="5"/>
      <c r="I1553" s="6"/>
      <c r="J1553" s="6"/>
      <c r="K1553" s="7"/>
      <c r="L1553" s="7"/>
      <c r="M1553" s="8"/>
      <c r="N1553" s="7"/>
      <c r="O1553" s="9"/>
      <c r="P1553" s="3"/>
      <c r="Q1553" s="5"/>
      <c r="R1553" s="10"/>
      <c r="S1553" s="10"/>
      <c r="T1553" s="10"/>
      <c r="U1553" s="10"/>
      <c r="V1553" s="10"/>
      <c r="W1553" s="10"/>
      <c r="X1553" s="11"/>
      <c r="Y1553" s="12"/>
      <c r="Z1553" s="4"/>
      <c r="AA1553" s="13"/>
      <c r="AB1553" s="4"/>
      <c r="AC1553" s="52"/>
    </row>
    <row r="1554" spans="1:29" ht="15.75" hidden="1" customHeight="1">
      <c r="A1554" s="50"/>
      <c r="B1554" s="3"/>
      <c r="C1554" s="4"/>
      <c r="D1554" s="4"/>
      <c r="E1554" s="5"/>
      <c r="F1554" s="4"/>
      <c r="G1554" s="4"/>
      <c r="H1554" s="5"/>
      <c r="I1554" s="6"/>
      <c r="J1554" s="6"/>
      <c r="K1554" s="7"/>
      <c r="L1554" s="7"/>
      <c r="M1554" s="8"/>
      <c r="N1554" s="7"/>
      <c r="O1554" s="9"/>
      <c r="P1554" s="3"/>
      <c r="Q1554" s="5"/>
      <c r="R1554" s="10"/>
      <c r="S1554" s="10"/>
      <c r="T1554" s="10"/>
      <c r="U1554" s="10"/>
      <c r="V1554" s="10"/>
      <c r="W1554" s="10"/>
      <c r="X1554" s="11"/>
      <c r="Y1554" s="12"/>
      <c r="Z1554" s="4"/>
      <c r="AA1554" s="13"/>
      <c r="AB1554" s="4"/>
      <c r="AC1554" s="52"/>
    </row>
    <row r="1555" spans="1:29" ht="15.75" hidden="1" customHeight="1">
      <c r="A1555" s="50"/>
      <c r="B1555" s="3"/>
      <c r="C1555" s="4"/>
      <c r="D1555" s="4"/>
      <c r="E1555" s="5"/>
      <c r="F1555" s="4"/>
      <c r="G1555" s="4"/>
      <c r="H1555" s="5"/>
      <c r="I1555" s="6"/>
      <c r="J1555" s="6"/>
      <c r="K1555" s="7"/>
      <c r="L1555" s="7"/>
      <c r="M1555" s="8"/>
      <c r="N1555" s="7"/>
      <c r="O1555" s="9"/>
      <c r="P1555" s="3"/>
      <c r="Q1555" s="5"/>
      <c r="R1555" s="10"/>
      <c r="S1555" s="10"/>
      <c r="T1555" s="10"/>
      <c r="U1555" s="10"/>
      <c r="V1555" s="10"/>
      <c r="W1555" s="10"/>
      <c r="X1555" s="11"/>
      <c r="Y1555" s="12"/>
      <c r="Z1555" s="4"/>
      <c r="AA1555" s="13"/>
      <c r="AB1555" s="4"/>
      <c r="AC1555" s="52"/>
    </row>
    <row r="1556" spans="1:29" ht="15.75" hidden="1" customHeight="1">
      <c r="A1556" s="50"/>
      <c r="B1556" s="3"/>
      <c r="C1556" s="4"/>
      <c r="D1556" s="4"/>
      <c r="E1556" s="5"/>
      <c r="F1556" s="4"/>
      <c r="G1556" s="4"/>
      <c r="H1556" s="5"/>
      <c r="I1556" s="6"/>
      <c r="J1556" s="6"/>
      <c r="K1556" s="7"/>
      <c r="L1556" s="7"/>
      <c r="M1556" s="8"/>
      <c r="N1556" s="7"/>
      <c r="O1556" s="9"/>
      <c r="P1556" s="3"/>
      <c r="Q1556" s="5"/>
      <c r="R1556" s="10"/>
      <c r="S1556" s="10"/>
      <c r="T1556" s="10"/>
      <c r="U1556" s="10"/>
      <c r="V1556" s="10"/>
      <c r="W1556" s="10"/>
      <c r="X1556" s="11"/>
      <c r="Y1556" s="12"/>
      <c r="Z1556" s="4"/>
      <c r="AA1556" s="13"/>
      <c r="AB1556" s="4"/>
      <c r="AC1556" s="52"/>
    </row>
    <row r="1557" spans="1:29" ht="15.75" hidden="1" customHeight="1">
      <c r="A1557" s="50"/>
      <c r="B1557" s="3"/>
      <c r="C1557" s="4"/>
      <c r="D1557" s="4"/>
      <c r="E1557" s="5"/>
      <c r="F1557" s="4"/>
      <c r="G1557" s="4"/>
      <c r="H1557" s="5"/>
      <c r="I1557" s="6"/>
      <c r="J1557" s="6"/>
      <c r="K1557" s="7"/>
      <c r="L1557" s="7"/>
      <c r="M1557" s="8"/>
      <c r="N1557" s="7"/>
      <c r="O1557" s="9"/>
      <c r="P1557" s="3"/>
      <c r="Q1557" s="5"/>
      <c r="R1557" s="10"/>
      <c r="S1557" s="10"/>
      <c r="T1557" s="10"/>
      <c r="U1557" s="10"/>
      <c r="V1557" s="10"/>
      <c r="W1557" s="10"/>
      <c r="X1557" s="11"/>
      <c r="Y1557" s="12"/>
      <c r="Z1557" s="4"/>
      <c r="AA1557" s="13"/>
      <c r="AB1557" s="4"/>
      <c r="AC1557" s="52"/>
    </row>
    <row r="1558" spans="1:29" ht="15.75" hidden="1" customHeight="1">
      <c r="A1558" s="50"/>
      <c r="B1558" s="3"/>
      <c r="C1558" s="4"/>
      <c r="D1558" s="4"/>
      <c r="E1558" s="5"/>
      <c r="F1558" s="4"/>
      <c r="G1558" s="4"/>
      <c r="H1558" s="5"/>
      <c r="I1558" s="6"/>
      <c r="J1558" s="6"/>
      <c r="K1558" s="7"/>
      <c r="L1558" s="7"/>
      <c r="M1558" s="8"/>
      <c r="N1558" s="7"/>
      <c r="O1558" s="9"/>
      <c r="P1558" s="3"/>
      <c r="Q1558" s="5"/>
      <c r="R1558" s="10"/>
      <c r="S1558" s="10"/>
      <c r="T1558" s="10"/>
      <c r="U1558" s="10"/>
      <c r="V1558" s="10"/>
      <c r="W1558" s="10"/>
      <c r="X1558" s="11"/>
      <c r="Y1558" s="12"/>
      <c r="Z1558" s="4"/>
      <c r="AA1558" s="13"/>
      <c r="AB1558" s="4"/>
      <c r="AC1558" s="52"/>
    </row>
    <row r="1559" spans="1:29" ht="15.75" hidden="1" customHeight="1">
      <c r="A1559" s="50"/>
      <c r="B1559" s="3"/>
      <c r="C1559" s="4"/>
      <c r="D1559" s="4"/>
      <c r="E1559" s="5"/>
      <c r="F1559" s="4"/>
      <c r="G1559" s="4"/>
      <c r="H1559" s="5"/>
      <c r="I1559" s="6"/>
      <c r="J1559" s="6"/>
      <c r="K1559" s="7"/>
      <c r="L1559" s="7"/>
      <c r="M1559" s="8"/>
      <c r="N1559" s="7"/>
      <c r="O1559" s="9"/>
      <c r="P1559" s="3"/>
      <c r="Q1559" s="5"/>
      <c r="R1559" s="10"/>
      <c r="S1559" s="10"/>
      <c r="T1559" s="10"/>
      <c r="U1559" s="10"/>
      <c r="V1559" s="10"/>
      <c r="W1559" s="10"/>
      <c r="X1559" s="11"/>
      <c r="Y1559" s="12"/>
      <c r="Z1559" s="4"/>
      <c r="AA1559" s="13"/>
      <c r="AB1559" s="4"/>
      <c r="AC1559" s="52"/>
    </row>
    <row r="1560" spans="1:29" ht="15.75" hidden="1" customHeight="1">
      <c r="A1560" s="50"/>
      <c r="B1560" s="3"/>
      <c r="C1560" s="4"/>
      <c r="D1560" s="4"/>
      <c r="E1560" s="5"/>
      <c r="F1560" s="4"/>
      <c r="G1560" s="4"/>
      <c r="H1560" s="5"/>
      <c r="I1560" s="6"/>
      <c r="J1560" s="6"/>
      <c r="K1560" s="7"/>
      <c r="L1560" s="7"/>
      <c r="M1560" s="8"/>
      <c r="N1560" s="7"/>
      <c r="O1560" s="9"/>
      <c r="P1560" s="3"/>
      <c r="Q1560" s="5"/>
      <c r="R1560" s="10"/>
      <c r="S1560" s="10"/>
      <c r="T1560" s="10"/>
      <c r="U1560" s="10"/>
      <c r="V1560" s="10"/>
      <c r="W1560" s="10"/>
      <c r="X1560" s="11"/>
      <c r="Y1560" s="12"/>
      <c r="Z1560" s="4"/>
      <c r="AA1560" s="13"/>
      <c r="AB1560" s="4"/>
      <c r="AC1560" s="52"/>
    </row>
    <row r="1561" spans="1:29" ht="15.75" hidden="1" customHeight="1">
      <c r="A1561" s="50"/>
      <c r="B1561" s="3"/>
      <c r="C1561" s="4"/>
      <c r="D1561" s="4"/>
      <c r="E1561" s="5"/>
      <c r="F1561" s="4"/>
      <c r="G1561" s="4"/>
      <c r="H1561" s="5"/>
      <c r="I1561" s="6"/>
      <c r="J1561" s="6"/>
      <c r="K1561" s="7"/>
      <c r="L1561" s="7"/>
      <c r="M1561" s="8"/>
      <c r="N1561" s="7"/>
      <c r="O1561" s="9"/>
      <c r="P1561" s="3"/>
      <c r="Q1561" s="5"/>
      <c r="R1561" s="10"/>
      <c r="S1561" s="10"/>
      <c r="T1561" s="10"/>
      <c r="U1561" s="10"/>
      <c r="V1561" s="10"/>
      <c r="W1561" s="10"/>
      <c r="X1561" s="11"/>
      <c r="Y1561" s="12"/>
      <c r="Z1561" s="4"/>
      <c r="AA1561" s="13"/>
      <c r="AB1561" s="4"/>
      <c r="AC1561" s="52"/>
    </row>
    <row r="1562" spans="1:29" ht="15.75" hidden="1" customHeight="1">
      <c r="A1562" s="50"/>
      <c r="B1562" s="3"/>
      <c r="C1562" s="4"/>
      <c r="D1562" s="4"/>
      <c r="E1562" s="5"/>
      <c r="F1562" s="4"/>
      <c r="G1562" s="4"/>
      <c r="H1562" s="5"/>
      <c r="I1562" s="6"/>
      <c r="J1562" s="6"/>
      <c r="K1562" s="7"/>
      <c r="L1562" s="7"/>
      <c r="M1562" s="8"/>
      <c r="N1562" s="7"/>
      <c r="O1562" s="9"/>
      <c r="P1562" s="3"/>
      <c r="Q1562" s="5"/>
      <c r="R1562" s="10"/>
      <c r="S1562" s="10"/>
      <c r="T1562" s="10"/>
      <c r="U1562" s="10"/>
      <c r="V1562" s="10"/>
      <c r="W1562" s="10"/>
      <c r="X1562" s="11"/>
      <c r="Y1562" s="12"/>
      <c r="Z1562" s="4"/>
      <c r="AA1562" s="13"/>
      <c r="AB1562" s="4"/>
      <c r="AC1562" s="52"/>
    </row>
    <row r="1563" spans="1:29" ht="15.75" hidden="1" customHeight="1">
      <c r="A1563" s="50"/>
      <c r="B1563" s="3"/>
      <c r="C1563" s="4"/>
      <c r="D1563" s="4"/>
      <c r="E1563" s="5"/>
      <c r="F1563" s="4"/>
      <c r="G1563" s="4"/>
      <c r="H1563" s="5"/>
      <c r="I1563" s="6"/>
      <c r="J1563" s="6"/>
      <c r="K1563" s="7"/>
      <c r="L1563" s="7"/>
      <c r="M1563" s="8"/>
      <c r="N1563" s="7"/>
      <c r="O1563" s="9"/>
      <c r="P1563" s="3"/>
      <c r="Q1563" s="5"/>
      <c r="R1563" s="10"/>
      <c r="S1563" s="10"/>
      <c r="T1563" s="10"/>
      <c r="U1563" s="10"/>
      <c r="V1563" s="10"/>
      <c r="W1563" s="10"/>
      <c r="X1563" s="11"/>
      <c r="Y1563" s="12"/>
      <c r="Z1563" s="4"/>
      <c r="AA1563" s="13"/>
      <c r="AB1563" s="4"/>
      <c r="AC1563" s="52"/>
    </row>
    <row r="1564" spans="1:29" ht="15.75" hidden="1" customHeight="1">
      <c r="A1564" s="50"/>
      <c r="B1564" s="3"/>
      <c r="C1564" s="4"/>
      <c r="D1564" s="4"/>
      <c r="E1564" s="5"/>
      <c r="F1564" s="4"/>
      <c r="G1564" s="4"/>
      <c r="H1564" s="5"/>
      <c r="I1564" s="6"/>
      <c r="J1564" s="6"/>
      <c r="K1564" s="7"/>
      <c r="L1564" s="7"/>
      <c r="M1564" s="8"/>
      <c r="N1564" s="7"/>
      <c r="O1564" s="9"/>
      <c r="P1564" s="3"/>
      <c r="Q1564" s="5"/>
      <c r="R1564" s="10"/>
      <c r="S1564" s="10"/>
      <c r="T1564" s="10"/>
      <c r="U1564" s="10"/>
      <c r="V1564" s="10"/>
      <c r="W1564" s="10"/>
      <c r="X1564" s="11"/>
      <c r="Y1564" s="12"/>
      <c r="Z1564" s="4"/>
      <c r="AA1564" s="13"/>
      <c r="AB1564" s="4"/>
      <c r="AC1564" s="52"/>
    </row>
    <row r="1565" spans="1:29" ht="15.75" hidden="1" customHeight="1">
      <c r="A1565" s="50"/>
      <c r="B1565" s="3"/>
      <c r="C1565" s="4"/>
      <c r="D1565" s="4"/>
      <c r="E1565" s="5"/>
      <c r="F1565" s="4"/>
      <c r="G1565" s="4"/>
      <c r="H1565" s="5"/>
      <c r="I1565" s="6"/>
      <c r="J1565" s="6"/>
      <c r="K1565" s="7"/>
      <c r="L1565" s="7"/>
      <c r="M1565" s="8"/>
      <c r="N1565" s="7"/>
      <c r="O1565" s="9"/>
      <c r="P1565" s="3"/>
      <c r="Q1565" s="5"/>
      <c r="R1565" s="10"/>
      <c r="S1565" s="10"/>
      <c r="T1565" s="10"/>
      <c r="U1565" s="10"/>
      <c r="V1565" s="10"/>
      <c r="W1565" s="10"/>
      <c r="X1565" s="11"/>
      <c r="Y1565" s="12"/>
      <c r="Z1565" s="4"/>
      <c r="AA1565" s="13"/>
      <c r="AB1565" s="4"/>
      <c r="AC1565" s="52"/>
    </row>
    <row r="1566" spans="1:29" ht="15.75" hidden="1" customHeight="1">
      <c r="A1566" s="50"/>
      <c r="B1566" s="3"/>
      <c r="C1566" s="4"/>
      <c r="D1566" s="4"/>
      <c r="E1566" s="5"/>
      <c r="F1566" s="4"/>
      <c r="G1566" s="4"/>
      <c r="H1566" s="5"/>
      <c r="I1566" s="6"/>
      <c r="J1566" s="6"/>
      <c r="K1566" s="7"/>
      <c r="L1566" s="7"/>
      <c r="M1566" s="8"/>
      <c r="N1566" s="7"/>
      <c r="O1566" s="9"/>
      <c r="P1566" s="3"/>
      <c r="Q1566" s="5"/>
      <c r="R1566" s="10"/>
      <c r="S1566" s="10"/>
      <c r="T1566" s="10"/>
      <c r="U1566" s="10"/>
      <c r="V1566" s="10"/>
      <c r="W1566" s="10"/>
      <c r="X1566" s="11"/>
      <c r="Y1566" s="12"/>
      <c r="Z1566" s="4"/>
      <c r="AA1566" s="13"/>
      <c r="AB1566" s="4"/>
      <c r="AC1566" s="52"/>
    </row>
    <row r="1567" spans="1:29" ht="15.75" hidden="1" customHeight="1">
      <c r="A1567" s="50"/>
      <c r="B1567" s="3"/>
      <c r="C1567" s="4"/>
      <c r="D1567" s="4"/>
      <c r="E1567" s="5"/>
      <c r="F1567" s="4"/>
      <c r="G1567" s="4"/>
      <c r="H1567" s="5"/>
      <c r="I1567" s="6"/>
      <c r="J1567" s="6"/>
      <c r="K1567" s="7"/>
      <c r="L1567" s="7"/>
      <c r="M1567" s="8"/>
      <c r="N1567" s="7"/>
      <c r="O1567" s="9"/>
      <c r="P1567" s="3"/>
      <c r="Q1567" s="5"/>
      <c r="R1567" s="10"/>
      <c r="S1567" s="10"/>
      <c r="T1567" s="10"/>
      <c r="U1567" s="10"/>
      <c r="V1567" s="10"/>
      <c r="W1567" s="10"/>
      <c r="X1567" s="11"/>
      <c r="Y1567" s="12"/>
      <c r="Z1567" s="4"/>
      <c r="AA1567" s="13"/>
      <c r="AB1567" s="4"/>
      <c r="AC1567" s="52"/>
    </row>
    <row r="1568" spans="1:29" ht="15.75" hidden="1" customHeight="1">
      <c r="A1568" s="50"/>
      <c r="B1568" s="3"/>
      <c r="C1568" s="4"/>
      <c r="D1568" s="4"/>
      <c r="E1568" s="5"/>
      <c r="F1568" s="4"/>
      <c r="G1568" s="4"/>
      <c r="H1568" s="5"/>
      <c r="I1568" s="6"/>
      <c r="J1568" s="6"/>
      <c r="K1568" s="7"/>
      <c r="L1568" s="7"/>
      <c r="M1568" s="8"/>
      <c r="N1568" s="7"/>
      <c r="O1568" s="9"/>
      <c r="P1568" s="3"/>
      <c r="Q1568" s="5"/>
      <c r="R1568" s="10"/>
      <c r="S1568" s="10"/>
      <c r="T1568" s="10"/>
      <c r="U1568" s="10"/>
      <c r="V1568" s="10"/>
      <c r="W1568" s="10"/>
      <c r="X1568" s="11"/>
      <c r="Y1568" s="12"/>
      <c r="Z1568" s="4"/>
      <c r="AA1568" s="13"/>
      <c r="AB1568" s="4"/>
      <c r="AC1568" s="52"/>
    </row>
    <row r="1569" spans="1:29" ht="15.75" hidden="1" customHeight="1">
      <c r="A1569" s="50"/>
      <c r="B1569" s="3"/>
      <c r="C1569" s="4"/>
      <c r="D1569" s="4"/>
      <c r="E1569" s="5"/>
      <c r="F1569" s="4"/>
      <c r="G1569" s="4"/>
      <c r="H1569" s="5"/>
      <c r="I1569" s="6"/>
      <c r="J1569" s="6"/>
      <c r="K1569" s="7"/>
      <c r="L1569" s="7"/>
      <c r="M1569" s="8"/>
      <c r="N1569" s="7"/>
      <c r="O1569" s="9"/>
      <c r="P1569" s="3"/>
      <c r="Q1569" s="5"/>
      <c r="R1569" s="10"/>
      <c r="S1569" s="10"/>
      <c r="T1569" s="10"/>
      <c r="U1569" s="10"/>
      <c r="V1569" s="10"/>
      <c r="W1569" s="10"/>
      <c r="X1569" s="11"/>
      <c r="Y1569" s="12"/>
      <c r="Z1569" s="4"/>
      <c r="AA1569" s="13"/>
      <c r="AB1569" s="4"/>
      <c r="AC1569" s="52"/>
    </row>
    <row r="1570" spans="1:29" ht="15.75" hidden="1" customHeight="1">
      <c r="A1570" s="50"/>
      <c r="B1570" s="3"/>
      <c r="C1570" s="4"/>
      <c r="D1570" s="4"/>
      <c r="E1570" s="5"/>
      <c r="F1570" s="4"/>
      <c r="G1570" s="4"/>
      <c r="H1570" s="5"/>
      <c r="I1570" s="6"/>
      <c r="J1570" s="6"/>
      <c r="K1570" s="7"/>
      <c r="L1570" s="7"/>
      <c r="M1570" s="8"/>
      <c r="N1570" s="7"/>
      <c r="O1570" s="9"/>
      <c r="P1570" s="3"/>
      <c r="Q1570" s="5"/>
      <c r="R1570" s="10"/>
      <c r="S1570" s="10"/>
      <c r="T1570" s="10"/>
      <c r="U1570" s="10"/>
      <c r="V1570" s="10"/>
      <c r="W1570" s="10"/>
      <c r="X1570" s="11"/>
      <c r="Y1570" s="12"/>
      <c r="Z1570" s="4"/>
      <c r="AA1570" s="13"/>
      <c r="AB1570" s="4"/>
      <c r="AC1570" s="52"/>
    </row>
    <row r="1571" spans="1:29" ht="15.75" hidden="1" customHeight="1">
      <c r="A1571" s="50"/>
      <c r="B1571" s="3"/>
      <c r="C1571" s="4"/>
      <c r="D1571" s="4"/>
      <c r="E1571" s="5"/>
      <c r="F1571" s="4"/>
      <c r="G1571" s="4"/>
      <c r="H1571" s="5"/>
      <c r="I1571" s="6"/>
      <c r="J1571" s="6"/>
      <c r="K1571" s="7"/>
      <c r="L1571" s="7"/>
      <c r="M1571" s="8"/>
      <c r="N1571" s="7"/>
      <c r="O1571" s="9"/>
      <c r="P1571" s="3"/>
      <c r="Q1571" s="5"/>
      <c r="R1571" s="10"/>
      <c r="S1571" s="10"/>
      <c r="T1571" s="10"/>
      <c r="U1571" s="10"/>
      <c r="V1571" s="10"/>
      <c r="W1571" s="10"/>
      <c r="X1571" s="11"/>
      <c r="Y1571" s="12"/>
      <c r="Z1571" s="4"/>
      <c r="AA1571" s="13"/>
      <c r="AB1571" s="4"/>
      <c r="AC1571" s="52"/>
    </row>
    <row r="1572" spans="1:29" ht="15.75" hidden="1" customHeight="1">
      <c r="A1572" s="50"/>
      <c r="B1572" s="3"/>
      <c r="C1572" s="4"/>
      <c r="D1572" s="4"/>
      <c r="E1572" s="5"/>
      <c r="F1572" s="4"/>
      <c r="G1572" s="4"/>
      <c r="H1572" s="5"/>
      <c r="I1572" s="6"/>
      <c r="J1572" s="6"/>
      <c r="K1572" s="7"/>
      <c r="L1572" s="7"/>
      <c r="M1572" s="8"/>
      <c r="N1572" s="7"/>
      <c r="O1572" s="9"/>
      <c r="P1572" s="3"/>
      <c r="Q1572" s="5"/>
      <c r="R1572" s="10"/>
      <c r="S1572" s="10"/>
      <c r="T1572" s="10"/>
      <c r="U1572" s="10"/>
      <c r="V1572" s="10"/>
      <c r="W1572" s="10"/>
      <c r="X1572" s="11"/>
      <c r="Y1572" s="12"/>
      <c r="Z1572" s="4"/>
      <c r="AA1572" s="13"/>
      <c r="AB1572" s="4"/>
      <c r="AC1572" s="52"/>
    </row>
    <row r="1573" spans="1:29" ht="15.75" hidden="1" customHeight="1">
      <c r="A1573" s="50"/>
      <c r="B1573" s="3"/>
      <c r="C1573" s="4"/>
      <c r="D1573" s="4"/>
      <c r="E1573" s="5"/>
      <c r="F1573" s="4"/>
      <c r="G1573" s="4"/>
      <c r="H1573" s="5"/>
      <c r="I1573" s="6"/>
      <c r="J1573" s="6"/>
      <c r="K1573" s="7"/>
      <c r="L1573" s="7"/>
      <c r="M1573" s="8"/>
      <c r="N1573" s="7"/>
      <c r="O1573" s="9"/>
      <c r="P1573" s="3"/>
      <c r="Q1573" s="5"/>
      <c r="R1573" s="10"/>
      <c r="S1573" s="10"/>
      <c r="T1573" s="10"/>
      <c r="U1573" s="10"/>
      <c r="V1573" s="10"/>
      <c r="W1573" s="10"/>
      <c r="X1573" s="11"/>
      <c r="Y1573" s="12"/>
      <c r="Z1573" s="4"/>
      <c r="AA1573" s="13"/>
      <c r="AB1573" s="4"/>
      <c r="AC1573" s="52"/>
    </row>
    <row r="1574" spans="1:29" ht="15.75" hidden="1" customHeight="1">
      <c r="A1574" s="50"/>
      <c r="B1574" s="3"/>
      <c r="C1574" s="4"/>
      <c r="D1574" s="4"/>
      <c r="E1574" s="5"/>
      <c r="F1574" s="4"/>
      <c r="G1574" s="4"/>
      <c r="H1574" s="5"/>
      <c r="I1574" s="6"/>
      <c r="J1574" s="6"/>
      <c r="K1574" s="7"/>
      <c r="L1574" s="7"/>
      <c r="M1574" s="8"/>
      <c r="N1574" s="7"/>
      <c r="O1574" s="9"/>
      <c r="P1574" s="3"/>
      <c r="Q1574" s="5"/>
      <c r="R1574" s="10"/>
      <c r="S1574" s="10"/>
      <c r="T1574" s="10"/>
      <c r="U1574" s="10"/>
      <c r="V1574" s="10"/>
      <c r="W1574" s="10"/>
      <c r="X1574" s="11"/>
      <c r="Y1574" s="12"/>
      <c r="Z1574" s="4"/>
      <c r="AA1574" s="13"/>
      <c r="AB1574" s="4"/>
      <c r="AC1574" s="52"/>
    </row>
    <row r="1575" spans="1:29" ht="15.75" hidden="1" customHeight="1">
      <c r="A1575" s="50"/>
      <c r="B1575" s="3"/>
      <c r="C1575" s="4"/>
      <c r="D1575" s="4"/>
      <c r="E1575" s="5"/>
      <c r="F1575" s="4"/>
      <c r="G1575" s="4"/>
      <c r="H1575" s="5"/>
      <c r="I1575" s="6"/>
      <c r="J1575" s="6"/>
      <c r="K1575" s="7"/>
      <c r="L1575" s="7"/>
      <c r="M1575" s="8"/>
      <c r="N1575" s="7"/>
      <c r="O1575" s="9"/>
      <c r="P1575" s="3"/>
      <c r="Q1575" s="5"/>
      <c r="R1575" s="10"/>
      <c r="S1575" s="10"/>
      <c r="T1575" s="10"/>
      <c r="U1575" s="10"/>
      <c r="V1575" s="10"/>
      <c r="W1575" s="10"/>
      <c r="X1575" s="11"/>
      <c r="Y1575" s="12"/>
      <c r="Z1575" s="4"/>
      <c r="AA1575" s="13"/>
      <c r="AB1575" s="4"/>
      <c r="AC1575" s="52"/>
    </row>
    <row r="1576" spans="1:29" ht="15.75" hidden="1" customHeight="1">
      <c r="A1576" s="50"/>
      <c r="B1576" s="3"/>
      <c r="C1576" s="4"/>
      <c r="D1576" s="4"/>
      <c r="E1576" s="5"/>
      <c r="F1576" s="4"/>
      <c r="G1576" s="4"/>
      <c r="H1576" s="5"/>
      <c r="I1576" s="6"/>
      <c r="J1576" s="6"/>
      <c r="K1576" s="7"/>
      <c r="L1576" s="7"/>
      <c r="M1576" s="8"/>
      <c r="N1576" s="7"/>
      <c r="O1576" s="9"/>
      <c r="P1576" s="3"/>
      <c r="Q1576" s="5"/>
      <c r="R1576" s="10"/>
      <c r="S1576" s="10"/>
      <c r="T1576" s="10"/>
      <c r="U1576" s="10"/>
      <c r="V1576" s="10"/>
      <c r="W1576" s="10"/>
      <c r="X1576" s="11"/>
      <c r="Y1576" s="12"/>
      <c r="Z1576" s="4"/>
      <c r="AA1576" s="13"/>
      <c r="AB1576" s="4"/>
      <c r="AC1576" s="52"/>
    </row>
    <row r="1577" spans="1:29" ht="15.75" hidden="1" customHeight="1">
      <c r="A1577" s="50"/>
      <c r="B1577" s="3"/>
      <c r="C1577" s="4"/>
      <c r="D1577" s="4"/>
      <c r="E1577" s="5"/>
      <c r="F1577" s="4"/>
      <c r="G1577" s="4"/>
      <c r="H1577" s="5"/>
      <c r="I1577" s="6"/>
      <c r="J1577" s="6"/>
      <c r="K1577" s="7"/>
      <c r="L1577" s="7"/>
      <c r="M1577" s="8"/>
      <c r="N1577" s="7"/>
      <c r="O1577" s="9"/>
      <c r="P1577" s="3"/>
      <c r="Q1577" s="5"/>
      <c r="R1577" s="10"/>
      <c r="S1577" s="10"/>
      <c r="T1577" s="10"/>
      <c r="U1577" s="10"/>
      <c r="V1577" s="10"/>
      <c r="W1577" s="10"/>
      <c r="X1577" s="11"/>
      <c r="Y1577" s="12"/>
      <c r="Z1577" s="4"/>
      <c r="AA1577" s="13"/>
      <c r="AB1577" s="4"/>
      <c r="AC1577" s="52"/>
    </row>
    <row r="1578" spans="1:29" ht="15.75" hidden="1" customHeight="1">
      <c r="A1578" s="50"/>
      <c r="B1578" s="3"/>
      <c r="C1578" s="4"/>
      <c r="D1578" s="4"/>
      <c r="E1578" s="5"/>
      <c r="F1578" s="4"/>
      <c r="G1578" s="4"/>
      <c r="H1578" s="5"/>
      <c r="I1578" s="6"/>
      <c r="J1578" s="6"/>
      <c r="K1578" s="7"/>
      <c r="L1578" s="7"/>
      <c r="M1578" s="8"/>
      <c r="N1578" s="7"/>
      <c r="O1578" s="9"/>
      <c r="P1578" s="3"/>
      <c r="Q1578" s="5"/>
      <c r="R1578" s="10"/>
      <c r="S1578" s="10"/>
      <c r="T1578" s="10"/>
      <c r="U1578" s="10"/>
      <c r="V1578" s="10"/>
      <c r="W1578" s="10"/>
      <c r="X1578" s="11"/>
      <c r="Y1578" s="12"/>
      <c r="Z1578" s="4"/>
      <c r="AA1578" s="13"/>
      <c r="AB1578" s="4"/>
      <c r="AC1578" s="52"/>
    </row>
    <row r="1579" spans="1:29" ht="15.75" hidden="1" customHeight="1">
      <c r="A1579" s="50"/>
      <c r="B1579" s="3"/>
      <c r="C1579" s="4"/>
      <c r="D1579" s="4"/>
      <c r="E1579" s="5"/>
      <c r="F1579" s="4"/>
      <c r="G1579" s="4"/>
      <c r="H1579" s="5"/>
      <c r="I1579" s="6"/>
      <c r="J1579" s="6"/>
      <c r="K1579" s="7"/>
      <c r="L1579" s="7"/>
      <c r="M1579" s="8"/>
      <c r="N1579" s="7"/>
      <c r="O1579" s="9"/>
      <c r="P1579" s="3"/>
      <c r="Q1579" s="5"/>
      <c r="R1579" s="10"/>
      <c r="S1579" s="10"/>
      <c r="T1579" s="10"/>
      <c r="U1579" s="10"/>
      <c r="V1579" s="10"/>
      <c r="W1579" s="10"/>
      <c r="X1579" s="11"/>
      <c r="Y1579" s="12"/>
      <c r="Z1579" s="4"/>
      <c r="AA1579" s="13"/>
      <c r="AB1579" s="4"/>
      <c r="AC1579" s="52"/>
    </row>
    <row r="1580" spans="1:29" ht="15.75" hidden="1" customHeight="1">
      <c r="A1580" s="50"/>
      <c r="B1580" s="3"/>
      <c r="C1580" s="4"/>
      <c r="D1580" s="4"/>
      <c r="E1580" s="5"/>
      <c r="F1580" s="4"/>
      <c r="G1580" s="4"/>
      <c r="H1580" s="5"/>
      <c r="I1580" s="6"/>
      <c r="J1580" s="6"/>
      <c r="K1580" s="7"/>
      <c r="L1580" s="7"/>
      <c r="M1580" s="8"/>
      <c r="N1580" s="7"/>
      <c r="O1580" s="9"/>
      <c r="P1580" s="3"/>
      <c r="Q1580" s="5"/>
      <c r="R1580" s="10"/>
      <c r="S1580" s="10"/>
      <c r="T1580" s="10"/>
      <c r="U1580" s="10"/>
      <c r="V1580" s="10"/>
      <c r="W1580" s="10"/>
      <c r="X1580" s="11"/>
      <c r="Y1580" s="12"/>
      <c r="Z1580" s="4"/>
      <c r="AA1580" s="13"/>
      <c r="AB1580" s="4"/>
      <c r="AC1580" s="52"/>
    </row>
    <row r="1581" spans="1:29" ht="15.75" hidden="1" customHeight="1">
      <c r="A1581" s="50"/>
      <c r="B1581" s="3"/>
      <c r="C1581" s="4"/>
      <c r="D1581" s="4"/>
      <c r="E1581" s="5"/>
      <c r="F1581" s="4"/>
      <c r="G1581" s="4"/>
      <c r="H1581" s="5"/>
      <c r="I1581" s="6"/>
      <c r="J1581" s="6"/>
      <c r="K1581" s="7"/>
      <c r="L1581" s="7"/>
      <c r="M1581" s="8"/>
      <c r="N1581" s="7"/>
      <c r="O1581" s="9"/>
      <c r="P1581" s="3"/>
      <c r="Q1581" s="5"/>
      <c r="R1581" s="10"/>
      <c r="S1581" s="10"/>
      <c r="T1581" s="10"/>
      <c r="U1581" s="10"/>
      <c r="V1581" s="10"/>
      <c r="W1581" s="10"/>
      <c r="X1581" s="11"/>
      <c r="Y1581" s="12"/>
      <c r="Z1581" s="4"/>
      <c r="AA1581" s="13"/>
      <c r="AB1581" s="4"/>
      <c r="AC1581" s="52"/>
    </row>
    <row r="1582" spans="1:29" ht="15.75" hidden="1" customHeight="1">
      <c r="A1582" s="50"/>
      <c r="B1582" s="3"/>
      <c r="C1582" s="4"/>
      <c r="D1582" s="4"/>
      <c r="E1582" s="5"/>
      <c r="F1582" s="4"/>
      <c r="G1582" s="4"/>
      <c r="H1582" s="5"/>
      <c r="I1582" s="6"/>
      <c r="J1582" s="6"/>
      <c r="K1582" s="7"/>
      <c r="L1582" s="7"/>
      <c r="M1582" s="8"/>
      <c r="N1582" s="7"/>
      <c r="O1582" s="9"/>
      <c r="P1582" s="3"/>
      <c r="Q1582" s="5"/>
      <c r="R1582" s="10"/>
      <c r="S1582" s="10"/>
      <c r="T1582" s="10"/>
      <c r="U1582" s="10"/>
      <c r="V1582" s="10"/>
      <c r="W1582" s="10"/>
      <c r="X1582" s="11"/>
      <c r="Y1582" s="12"/>
      <c r="Z1582" s="4"/>
      <c r="AA1582" s="13"/>
      <c r="AB1582" s="4"/>
      <c r="AC1582" s="52"/>
    </row>
    <row r="1583" spans="1:29" ht="15.75" hidden="1" customHeight="1">
      <c r="A1583" s="50"/>
      <c r="B1583" s="3"/>
      <c r="C1583" s="4"/>
      <c r="D1583" s="4"/>
      <c r="E1583" s="5"/>
      <c r="F1583" s="4"/>
      <c r="G1583" s="4"/>
      <c r="H1583" s="5"/>
      <c r="I1583" s="6"/>
      <c r="J1583" s="6"/>
      <c r="K1583" s="7"/>
      <c r="L1583" s="7"/>
      <c r="M1583" s="8"/>
      <c r="N1583" s="7"/>
      <c r="O1583" s="9"/>
      <c r="P1583" s="3"/>
      <c r="Q1583" s="5"/>
      <c r="R1583" s="10"/>
      <c r="S1583" s="10"/>
      <c r="T1583" s="10"/>
      <c r="U1583" s="10"/>
      <c r="V1583" s="10"/>
      <c r="W1583" s="10"/>
      <c r="X1583" s="11"/>
      <c r="Y1583" s="12"/>
      <c r="Z1583" s="4"/>
      <c r="AA1583" s="13"/>
      <c r="AB1583" s="4"/>
      <c r="AC1583" s="52"/>
    </row>
    <row r="1584" spans="1:29" ht="15.75" hidden="1" customHeight="1">
      <c r="A1584" s="50"/>
      <c r="B1584" s="3"/>
      <c r="C1584" s="4"/>
      <c r="D1584" s="4"/>
      <c r="E1584" s="5"/>
      <c r="F1584" s="4"/>
      <c r="G1584" s="4"/>
      <c r="H1584" s="5"/>
      <c r="I1584" s="6"/>
      <c r="J1584" s="6"/>
      <c r="K1584" s="7"/>
      <c r="L1584" s="7"/>
      <c r="M1584" s="8"/>
      <c r="N1584" s="7"/>
      <c r="O1584" s="9"/>
      <c r="P1584" s="3"/>
      <c r="Q1584" s="5"/>
      <c r="R1584" s="10"/>
      <c r="S1584" s="10"/>
      <c r="T1584" s="10"/>
      <c r="U1584" s="10"/>
      <c r="V1584" s="10"/>
      <c r="W1584" s="10"/>
      <c r="X1584" s="11"/>
      <c r="Y1584" s="12"/>
      <c r="Z1584" s="4"/>
      <c r="AA1584" s="13"/>
      <c r="AB1584" s="4"/>
      <c r="AC1584" s="52"/>
    </row>
    <row r="1585" spans="1:29" ht="15.75" hidden="1" customHeight="1">
      <c r="A1585" s="50"/>
      <c r="B1585" s="3"/>
      <c r="C1585" s="4"/>
      <c r="D1585" s="4"/>
      <c r="E1585" s="5"/>
      <c r="F1585" s="4"/>
      <c r="G1585" s="4"/>
      <c r="H1585" s="5"/>
      <c r="I1585" s="6"/>
      <c r="J1585" s="6"/>
      <c r="K1585" s="7"/>
      <c r="L1585" s="7"/>
      <c r="M1585" s="8"/>
      <c r="N1585" s="7"/>
      <c r="O1585" s="9"/>
      <c r="P1585" s="3"/>
      <c r="Q1585" s="5"/>
      <c r="R1585" s="10"/>
      <c r="S1585" s="10"/>
      <c r="T1585" s="10"/>
      <c r="U1585" s="10"/>
      <c r="V1585" s="10"/>
      <c r="W1585" s="10"/>
      <c r="X1585" s="11"/>
      <c r="Y1585" s="12"/>
      <c r="Z1585" s="4"/>
      <c r="AA1585" s="13"/>
      <c r="AB1585" s="4"/>
      <c r="AC1585" s="52"/>
    </row>
    <row r="1586" spans="1:29" ht="15.75" hidden="1" customHeight="1">
      <c r="A1586" s="50"/>
      <c r="B1586" s="3"/>
      <c r="C1586" s="4"/>
      <c r="D1586" s="4"/>
      <c r="E1586" s="5"/>
      <c r="F1586" s="4"/>
      <c r="G1586" s="4"/>
      <c r="H1586" s="5"/>
      <c r="I1586" s="6"/>
      <c r="J1586" s="6"/>
      <c r="K1586" s="7"/>
      <c r="L1586" s="7"/>
      <c r="M1586" s="8"/>
      <c r="N1586" s="7"/>
      <c r="O1586" s="9"/>
      <c r="P1586" s="3"/>
      <c r="Q1586" s="5"/>
      <c r="R1586" s="10"/>
      <c r="S1586" s="10"/>
      <c r="T1586" s="10"/>
      <c r="U1586" s="10"/>
      <c r="V1586" s="10"/>
      <c r="W1586" s="10"/>
      <c r="X1586" s="11"/>
      <c r="Y1586" s="12"/>
      <c r="Z1586" s="4"/>
      <c r="AA1586" s="13"/>
      <c r="AB1586" s="4"/>
      <c r="AC1586" s="52"/>
    </row>
    <row r="1587" spans="1:29" ht="15.75" hidden="1" customHeight="1">
      <c r="A1587" s="50"/>
      <c r="B1587" s="3"/>
      <c r="C1587" s="4"/>
      <c r="D1587" s="4"/>
      <c r="E1587" s="5"/>
      <c r="F1587" s="4"/>
      <c r="G1587" s="4"/>
      <c r="H1587" s="5"/>
      <c r="I1587" s="6"/>
      <c r="J1587" s="6"/>
      <c r="K1587" s="7"/>
      <c r="L1587" s="7"/>
      <c r="M1587" s="8"/>
      <c r="N1587" s="7"/>
      <c r="O1587" s="9"/>
      <c r="P1587" s="3"/>
      <c r="Q1587" s="5"/>
      <c r="R1587" s="10"/>
      <c r="S1587" s="10"/>
      <c r="T1587" s="10"/>
      <c r="U1587" s="10"/>
      <c r="V1587" s="10"/>
      <c r="W1587" s="10"/>
      <c r="X1587" s="11"/>
      <c r="Y1587" s="12"/>
      <c r="Z1587" s="4"/>
      <c r="AA1587" s="13"/>
      <c r="AB1587" s="4"/>
      <c r="AC1587" s="52"/>
    </row>
    <row r="1588" spans="1:29" ht="15.75" hidden="1" customHeight="1">
      <c r="A1588" s="50"/>
      <c r="B1588" s="3"/>
      <c r="C1588" s="4"/>
      <c r="D1588" s="4"/>
      <c r="E1588" s="5"/>
      <c r="F1588" s="4"/>
      <c r="G1588" s="4"/>
      <c r="H1588" s="5"/>
      <c r="I1588" s="6"/>
      <c r="J1588" s="6"/>
      <c r="K1588" s="7"/>
      <c r="L1588" s="7"/>
      <c r="M1588" s="8"/>
      <c r="N1588" s="7"/>
      <c r="O1588" s="9"/>
      <c r="P1588" s="3"/>
      <c r="Q1588" s="5"/>
      <c r="R1588" s="10"/>
      <c r="S1588" s="10"/>
      <c r="T1588" s="10"/>
      <c r="U1588" s="10"/>
      <c r="V1588" s="10"/>
      <c r="W1588" s="10"/>
      <c r="X1588" s="11"/>
      <c r="Y1588" s="12"/>
      <c r="Z1588" s="4"/>
      <c r="AA1588" s="13"/>
      <c r="AB1588" s="4"/>
      <c r="AC1588" s="52"/>
    </row>
    <row r="1589" spans="1:29" ht="15.75" hidden="1" customHeight="1">
      <c r="A1589" s="50"/>
      <c r="B1589" s="3"/>
      <c r="C1589" s="4"/>
      <c r="D1589" s="4"/>
      <c r="E1589" s="5"/>
      <c r="F1589" s="4"/>
      <c r="G1589" s="4"/>
      <c r="H1589" s="5"/>
      <c r="I1589" s="6"/>
      <c r="J1589" s="6"/>
      <c r="K1589" s="7"/>
      <c r="L1589" s="7"/>
      <c r="M1589" s="8"/>
      <c r="N1589" s="7"/>
      <c r="O1589" s="9"/>
      <c r="P1589" s="3"/>
      <c r="Q1589" s="5"/>
      <c r="R1589" s="10"/>
      <c r="S1589" s="10"/>
      <c r="T1589" s="10"/>
      <c r="U1589" s="10"/>
      <c r="V1589" s="10"/>
      <c r="W1589" s="10"/>
      <c r="X1589" s="11"/>
      <c r="Y1589" s="12"/>
      <c r="Z1589" s="4"/>
      <c r="AA1589" s="13"/>
      <c r="AB1589" s="4"/>
      <c r="AC1589" s="52"/>
    </row>
    <row r="1590" spans="1:29" ht="15.75" hidden="1" customHeight="1">
      <c r="A1590" s="50"/>
      <c r="B1590" s="3"/>
      <c r="C1590" s="4"/>
      <c r="D1590" s="4"/>
      <c r="E1590" s="5"/>
      <c r="F1590" s="4"/>
      <c r="G1590" s="4"/>
      <c r="H1590" s="5"/>
      <c r="I1590" s="6"/>
      <c r="J1590" s="6"/>
      <c r="K1590" s="7"/>
      <c r="L1590" s="7"/>
      <c r="M1590" s="8"/>
      <c r="N1590" s="7"/>
      <c r="O1590" s="9"/>
      <c r="P1590" s="3"/>
      <c r="Q1590" s="5"/>
      <c r="R1590" s="10"/>
      <c r="S1590" s="10"/>
      <c r="T1590" s="10"/>
      <c r="U1590" s="10"/>
      <c r="V1590" s="10"/>
      <c r="W1590" s="10"/>
      <c r="X1590" s="11"/>
      <c r="Y1590" s="12"/>
      <c r="Z1590" s="4"/>
      <c r="AA1590" s="13"/>
      <c r="AB1590" s="4"/>
      <c r="AC1590" s="52"/>
    </row>
    <row r="1591" spans="1:29" ht="15.75" hidden="1" customHeight="1">
      <c r="A1591" s="50"/>
      <c r="B1591" s="3"/>
      <c r="C1591" s="4"/>
      <c r="D1591" s="4"/>
      <c r="E1591" s="5"/>
      <c r="F1591" s="4"/>
      <c r="G1591" s="4"/>
      <c r="H1591" s="5"/>
      <c r="I1591" s="6"/>
      <c r="J1591" s="6"/>
      <c r="K1591" s="7"/>
      <c r="L1591" s="7"/>
      <c r="M1591" s="8"/>
      <c r="N1591" s="7"/>
      <c r="O1591" s="9"/>
      <c r="P1591" s="3"/>
      <c r="Q1591" s="5"/>
      <c r="R1591" s="10"/>
      <c r="S1591" s="10"/>
      <c r="T1591" s="10"/>
      <c r="U1591" s="10"/>
      <c r="V1591" s="10"/>
      <c r="W1591" s="10"/>
      <c r="X1591" s="11"/>
      <c r="Y1591" s="12"/>
      <c r="Z1591" s="4"/>
      <c r="AA1591" s="13"/>
      <c r="AB1591" s="4"/>
      <c r="AC1591" s="52"/>
    </row>
    <row r="1592" spans="1:29" ht="15.75" hidden="1" customHeight="1">
      <c r="A1592" s="50"/>
      <c r="B1592" s="3"/>
      <c r="C1592" s="4"/>
      <c r="D1592" s="4"/>
      <c r="E1592" s="5"/>
      <c r="F1592" s="4"/>
      <c r="G1592" s="4"/>
      <c r="H1592" s="5"/>
      <c r="I1592" s="6"/>
      <c r="J1592" s="6"/>
      <c r="K1592" s="7"/>
      <c r="L1592" s="7"/>
      <c r="M1592" s="8"/>
      <c r="N1592" s="7"/>
      <c r="O1592" s="9"/>
      <c r="P1592" s="3"/>
      <c r="Q1592" s="5"/>
      <c r="R1592" s="10"/>
      <c r="S1592" s="10"/>
      <c r="T1592" s="10"/>
      <c r="U1592" s="10"/>
      <c r="V1592" s="10"/>
      <c r="W1592" s="10"/>
      <c r="X1592" s="11"/>
      <c r="Y1592" s="12"/>
      <c r="Z1592" s="4"/>
      <c r="AA1592" s="13"/>
      <c r="AB1592" s="4"/>
      <c r="AC1592" s="52"/>
    </row>
    <row r="1593" spans="1:29" ht="15.75" hidden="1" customHeight="1">
      <c r="A1593" s="50"/>
      <c r="B1593" s="3"/>
      <c r="C1593" s="4"/>
      <c r="D1593" s="4"/>
      <c r="E1593" s="5"/>
      <c r="F1593" s="4"/>
      <c r="G1593" s="4"/>
      <c r="H1593" s="5"/>
      <c r="I1593" s="6"/>
      <c r="J1593" s="6"/>
      <c r="K1593" s="7"/>
      <c r="L1593" s="7"/>
      <c r="M1593" s="8"/>
      <c r="N1593" s="7"/>
      <c r="O1593" s="9"/>
      <c r="P1593" s="3"/>
      <c r="Q1593" s="5"/>
      <c r="R1593" s="10"/>
      <c r="S1593" s="10"/>
      <c r="T1593" s="10"/>
      <c r="U1593" s="10"/>
      <c r="V1593" s="10"/>
      <c r="W1593" s="10"/>
      <c r="X1593" s="11"/>
      <c r="Y1593" s="12"/>
      <c r="Z1593" s="4"/>
      <c r="AA1593" s="13"/>
      <c r="AB1593" s="4"/>
      <c r="AC1593" s="52"/>
    </row>
    <row r="1594" spans="1:29" ht="15.75" hidden="1" customHeight="1">
      <c r="A1594" s="50"/>
      <c r="B1594" s="3"/>
      <c r="C1594" s="4"/>
      <c r="D1594" s="4"/>
      <c r="E1594" s="5"/>
      <c r="F1594" s="4"/>
      <c r="G1594" s="4"/>
      <c r="H1594" s="5"/>
      <c r="I1594" s="6"/>
      <c r="J1594" s="6"/>
      <c r="K1594" s="7"/>
      <c r="L1594" s="7"/>
      <c r="M1594" s="8"/>
      <c r="N1594" s="7"/>
      <c r="O1594" s="9"/>
      <c r="P1594" s="3"/>
      <c r="Q1594" s="5"/>
      <c r="R1594" s="10"/>
      <c r="S1594" s="10"/>
      <c r="T1594" s="10"/>
      <c r="U1594" s="10"/>
      <c r="V1594" s="10"/>
      <c r="W1594" s="10"/>
      <c r="X1594" s="11"/>
      <c r="Y1594" s="12"/>
      <c r="Z1594" s="4"/>
      <c r="AA1594" s="13"/>
      <c r="AB1594" s="4"/>
      <c r="AC1594" s="52"/>
    </row>
    <row r="1595" spans="1:29" ht="15.75" hidden="1" customHeight="1">
      <c r="A1595" s="50"/>
      <c r="B1595" s="3"/>
      <c r="C1595" s="4"/>
      <c r="D1595" s="4"/>
      <c r="E1595" s="5"/>
      <c r="F1595" s="4"/>
      <c r="G1595" s="4"/>
      <c r="H1595" s="5"/>
      <c r="I1595" s="6"/>
      <c r="J1595" s="6"/>
      <c r="K1595" s="7"/>
      <c r="L1595" s="7"/>
      <c r="M1595" s="8"/>
      <c r="N1595" s="7"/>
      <c r="O1595" s="9"/>
      <c r="P1595" s="3"/>
      <c r="Q1595" s="5"/>
      <c r="R1595" s="10"/>
      <c r="S1595" s="10"/>
      <c r="T1595" s="10"/>
      <c r="U1595" s="10"/>
      <c r="V1595" s="10"/>
      <c r="W1595" s="10"/>
      <c r="X1595" s="11"/>
      <c r="Y1595" s="12"/>
      <c r="Z1595" s="4"/>
      <c r="AA1595" s="13"/>
      <c r="AB1595" s="4"/>
      <c r="AC1595" s="52"/>
    </row>
    <row r="1596" spans="1:29" ht="15.75" hidden="1" customHeight="1">
      <c r="A1596" s="50"/>
      <c r="B1596" s="3"/>
      <c r="C1596" s="4"/>
      <c r="D1596" s="4"/>
      <c r="E1596" s="5"/>
      <c r="F1596" s="4"/>
      <c r="G1596" s="4"/>
      <c r="H1596" s="5"/>
      <c r="I1596" s="6"/>
      <c r="J1596" s="6"/>
      <c r="K1596" s="7"/>
      <c r="L1596" s="7"/>
      <c r="M1596" s="8"/>
      <c r="N1596" s="7"/>
      <c r="O1596" s="9"/>
      <c r="P1596" s="3"/>
      <c r="Q1596" s="5"/>
      <c r="R1596" s="10"/>
      <c r="S1596" s="10"/>
      <c r="T1596" s="10"/>
      <c r="U1596" s="10"/>
      <c r="V1596" s="10"/>
      <c r="W1596" s="10"/>
      <c r="X1596" s="11"/>
      <c r="Y1596" s="12"/>
      <c r="Z1596" s="4"/>
      <c r="AA1596" s="13"/>
      <c r="AB1596" s="4"/>
      <c r="AC1596" s="52"/>
    </row>
    <row r="1597" spans="1:29" ht="15.75" hidden="1" customHeight="1">
      <c r="A1597" s="50"/>
      <c r="B1597" s="3"/>
      <c r="C1597" s="4"/>
      <c r="D1597" s="4"/>
      <c r="E1597" s="5"/>
      <c r="F1597" s="4"/>
      <c r="G1597" s="4"/>
      <c r="H1597" s="5"/>
      <c r="I1597" s="6"/>
      <c r="J1597" s="6"/>
      <c r="K1597" s="7"/>
      <c r="L1597" s="7"/>
      <c r="M1597" s="8"/>
      <c r="N1597" s="7"/>
      <c r="O1597" s="9"/>
      <c r="P1597" s="3"/>
      <c r="Q1597" s="5"/>
      <c r="R1597" s="10"/>
      <c r="S1597" s="10"/>
      <c r="T1597" s="10"/>
      <c r="U1597" s="10"/>
      <c r="V1597" s="10"/>
      <c r="W1597" s="10"/>
      <c r="X1597" s="11"/>
      <c r="Y1597" s="12"/>
      <c r="Z1597" s="4"/>
      <c r="AA1597" s="13"/>
      <c r="AB1597" s="4"/>
      <c r="AC1597" s="52"/>
    </row>
    <row r="1598" spans="1:29" ht="15.75" hidden="1" customHeight="1">
      <c r="A1598" s="50"/>
      <c r="B1598" s="3"/>
      <c r="C1598" s="4"/>
      <c r="D1598" s="4"/>
      <c r="E1598" s="5"/>
      <c r="F1598" s="4"/>
      <c r="G1598" s="4"/>
      <c r="H1598" s="5"/>
      <c r="I1598" s="6"/>
      <c r="J1598" s="6"/>
      <c r="K1598" s="7"/>
      <c r="L1598" s="7"/>
      <c r="M1598" s="8"/>
      <c r="N1598" s="7"/>
      <c r="O1598" s="9"/>
      <c r="P1598" s="3"/>
      <c r="Q1598" s="5"/>
      <c r="R1598" s="10"/>
      <c r="S1598" s="10"/>
      <c r="T1598" s="10"/>
      <c r="U1598" s="10"/>
      <c r="V1598" s="10"/>
      <c r="W1598" s="10"/>
      <c r="X1598" s="11"/>
      <c r="Y1598" s="12"/>
      <c r="Z1598" s="4"/>
      <c r="AA1598" s="13"/>
      <c r="AB1598" s="4"/>
      <c r="AC1598" s="52"/>
    </row>
    <row r="1599" spans="1:29" ht="15.75" hidden="1" customHeight="1">
      <c r="A1599" s="50"/>
      <c r="B1599" s="3"/>
      <c r="C1599" s="4"/>
      <c r="D1599" s="4"/>
      <c r="E1599" s="5"/>
      <c r="F1599" s="4"/>
      <c r="G1599" s="4"/>
      <c r="H1599" s="5"/>
      <c r="I1599" s="6"/>
      <c r="J1599" s="6"/>
      <c r="K1599" s="7"/>
      <c r="L1599" s="7"/>
      <c r="M1599" s="8"/>
      <c r="N1599" s="7"/>
      <c r="O1599" s="9"/>
      <c r="P1599" s="3"/>
      <c r="Q1599" s="5"/>
      <c r="R1599" s="10"/>
      <c r="S1599" s="10"/>
      <c r="T1599" s="10"/>
      <c r="U1599" s="10"/>
      <c r="V1599" s="10"/>
      <c r="W1599" s="10"/>
      <c r="X1599" s="11"/>
      <c r="Y1599" s="12"/>
      <c r="Z1599" s="4"/>
      <c r="AA1599" s="13"/>
      <c r="AB1599" s="4"/>
      <c r="AC1599" s="52"/>
    </row>
    <row r="1600" spans="1:29" ht="15.75" hidden="1" customHeight="1">
      <c r="A1600" s="50"/>
      <c r="B1600" s="3"/>
      <c r="C1600" s="4"/>
      <c r="D1600" s="4"/>
      <c r="E1600" s="5"/>
      <c r="F1600" s="4"/>
      <c r="G1600" s="4"/>
      <c r="H1600" s="5"/>
      <c r="I1600" s="6"/>
      <c r="J1600" s="6"/>
      <c r="K1600" s="7"/>
      <c r="L1600" s="7"/>
      <c r="M1600" s="8"/>
      <c r="N1600" s="7"/>
      <c r="O1600" s="9"/>
      <c r="P1600" s="3"/>
      <c r="Q1600" s="5"/>
      <c r="R1600" s="10"/>
      <c r="S1600" s="10"/>
      <c r="T1600" s="10"/>
      <c r="U1600" s="10"/>
      <c r="V1600" s="10"/>
      <c r="W1600" s="10"/>
      <c r="X1600" s="11"/>
      <c r="Y1600" s="12"/>
      <c r="Z1600" s="4"/>
      <c r="AA1600" s="13"/>
      <c r="AB1600" s="4"/>
      <c r="AC1600" s="52"/>
    </row>
    <row r="1601" spans="1:29" ht="15.75" hidden="1" customHeight="1">
      <c r="A1601" s="50"/>
      <c r="B1601" s="3"/>
      <c r="C1601" s="4"/>
      <c r="D1601" s="4"/>
      <c r="E1601" s="5"/>
      <c r="F1601" s="4"/>
      <c r="G1601" s="4"/>
      <c r="H1601" s="5"/>
      <c r="I1601" s="6"/>
      <c r="J1601" s="6"/>
      <c r="K1601" s="7"/>
      <c r="L1601" s="7"/>
      <c r="M1601" s="8"/>
      <c r="N1601" s="7"/>
      <c r="O1601" s="9"/>
      <c r="P1601" s="3"/>
      <c r="Q1601" s="5"/>
      <c r="R1601" s="10"/>
      <c r="S1601" s="10"/>
      <c r="T1601" s="10"/>
      <c r="U1601" s="10"/>
      <c r="V1601" s="10"/>
      <c r="W1601" s="10"/>
      <c r="X1601" s="11"/>
      <c r="Y1601" s="12"/>
      <c r="Z1601" s="4"/>
      <c r="AA1601" s="13"/>
      <c r="AB1601" s="4"/>
      <c r="AC1601" s="52"/>
    </row>
    <row r="1602" spans="1:29" ht="15.75" hidden="1" customHeight="1">
      <c r="A1602" s="50"/>
      <c r="B1602" s="3"/>
      <c r="C1602" s="4"/>
      <c r="D1602" s="4"/>
      <c r="E1602" s="5"/>
      <c r="F1602" s="4"/>
      <c r="G1602" s="4"/>
      <c r="H1602" s="5"/>
      <c r="I1602" s="6"/>
      <c r="J1602" s="6"/>
      <c r="K1602" s="7"/>
      <c r="L1602" s="7"/>
      <c r="M1602" s="8"/>
      <c r="N1602" s="7"/>
      <c r="O1602" s="9"/>
      <c r="P1602" s="3"/>
      <c r="Q1602" s="5"/>
      <c r="R1602" s="10"/>
      <c r="S1602" s="10"/>
      <c r="T1602" s="10"/>
      <c r="U1602" s="10"/>
      <c r="V1602" s="10"/>
      <c r="W1602" s="10"/>
      <c r="X1602" s="11"/>
      <c r="Y1602" s="12"/>
      <c r="Z1602" s="4"/>
      <c r="AA1602" s="13"/>
      <c r="AB1602" s="4"/>
      <c r="AC1602" s="52"/>
    </row>
    <row r="1603" spans="1:29" ht="15.75" hidden="1" customHeight="1">
      <c r="A1603" s="50"/>
      <c r="B1603" s="3"/>
      <c r="C1603" s="4"/>
      <c r="D1603" s="4"/>
      <c r="E1603" s="5"/>
      <c r="F1603" s="4"/>
      <c r="G1603" s="4"/>
      <c r="H1603" s="5"/>
      <c r="I1603" s="6"/>
      <c r="J1603" s="6"/>
      <c r="K1603" s="7"/>
      <c r="L1603" s="7"/>
      <c r="M1603" s="8"/>
      <c r="N1603" s="7"/>
      <c r="O1603" s="9"/>
      <c r="P1603" s="3"/>
      <c r="Q1603" s="5"/>
      <c r="R1603" s="10"/>
      <c r="S1603" s="10"/>
      <c r="T1603" s="10"/>
      <c r="U1603" s="10"/>
      <c r="V1603" s="10"/>
      <c r="W1603" s="10"/>
      <c r="X1603" s="11"/>
      <c r="Y1603" s="12"/>
      <c r="Z1603" s="4"/>
      <c r="AA1603" s="13"/>
      <c r="AB1603" s="4"/>
      <c r="AC1603" s="52"/>
    </row>
    <row r="1604" spans="1:29" ht="15.75" hidden="1" customHeight="1">
      <c r="A1604" s="50"/>
      <c r="B1604" s="3"/>
      <c r="C1604" s="4"/>
      <c r="D1604" s="4"/>
      <c r="E1604" s="5"/>
      <c r="F1604" s="4"/>
      <c r="G1604" s="4"/>
      <c r="H1604" s="5"/>
      <c r="I1604" s="6"/>
      <c r="J1604" s="6"/>
      <c r="K1604" s="7"/>
      <c r="L1604" s="7"/>
      <c r="M1604" s="8"/>
      <c r="N1604" s="7"/>
      <c r="O1604" s="9"/>
      <c r="P1604" s="3"/>
      <c r="Q1604" s="5"/>
      <c r="R1604" s="10"/>
      <c r="S1604" s="10"/>
      <c r="T1604" s="10"/>
      <c r="U1604" s="10"/>
      <c r="V1604" s="10"/>
      <c r="W1604" s="10"/>
      <c r="X1604" s="11"/>
      <c r="Y1604" s="12"/>
      <c r="Z1604" s="4"/>
      <c r="AA1604" s="13"/>
      <c r="AB1604" s="4"/>
      <c r="AC1604" s="52"/>
    </row>
    <row r="1605" spans="1:29" ht="15.75" hidden="1" customHeight="1">
      <c r="A1605" s="50"/>
      <c r="B1605" s="3"/>
      <c r="C1605" s="4"/>
      <c r="D1605" s="4"/>
      <c r="E1605" s="5"/>
      <c r="F1605" s="4"/>
      <c r="G1605" s="4"/>
      <c r="H1605" s="5"/>
      <c r="I1605" s="6"/>
      <c r="J1605" s="6"/>
      <c r="K1605" s="7"/>
      <c r="L1605" s="7"/>
      <c r="M1605" s="8"/>
      <c r="N1605" s="7"/>
      <c r="O1605" s="9"/>
      <c r="P1605" s="3"/>
      <c r="Q1605" s="5"/>
      <c r="R1605" s="10"/>
      <c r="S1605" s="10"/>
      <c r="T1605" s="10"/>
      <c r="U1605" s="10"/>
      <c r="V1605" s="10"/>
      <c r="W1605" s="10"/>
      <c r="X1605" s="11"/>
      <c r="Y1605" s="12"/>
      <c r="Z1605" s="4"/>
      <c r="AA1605" s="13"/>
      <c r="AB1605" s="4"/>
      <c r="AC1605" s="52"/>
    </row>
    <row r="1606" spans="1:29" ht="15.75" hidden="1" customHeight="1">
      <c r="A1606" s="50"/>
      <c r="B1606" s="3"/>
      <c r="C1606" s="4"/>
      <c r="D1606" s="4"/>
      <c r="E1606" s="5"/>
      <c r="F1606" s="4"/>
      <c r="G1606" s="4"/>
      <c r="H1606" s="5"/>
      <c r="I1606" s="6"/>
      <c r="J1606" s="6"/>
      <c r="K1606" s="7"/>
      <c r="L1606" s="7"/>
      <c r="M1606" s="8"/>
      <c r="N1606" s="7"/>
      <c r="O1606" s="9"/>
      <c r="P1606" s="3"/>
      <c r="Q1606" s="5"/>
      <c r="R1606" s="10"/>
      <c r="S1606" s="10"/>
      <c r="T1606" s="10"/>
      <c r="U1606" s="10"/>
      <c r="V1606" s="10"/>
      <c r="W1606" s="10"/>
      <c r="X1606" s="11"/>
      <c r="Y1606" s="12"/>
      <c r="Z1606" s="4"/>
      <c r="AA1606" s="13"/>
      <c r="AB1606" s="4"/>
      <c r="AC1606" s="52"/>
    </row>
    <row r="1607" spans="1:29" ht="15.75" hidden="1" customHeight="1">
      <c r="A1607" s="50"/>
      <c r="B1607" s="3"/>
      <c r="C1607" s="4"/>
      <c r="D1607" s="4"/>
      <c r="E1607" s="5"/>
      <c r="F1607" s="4"/>
      <c r="G1607" s="4"/>
      <c r="H1607" s="5"/>
      <c r="I1607" s="6"/>
      <c r="J1607" s="6"/>
      <c r="K1607" s="7"/>
      <c r="L1607" s="7"/>
      <c r="M1607" s="8"/>
      <c r="N1607" s="7"/>
      <c r="O1607" s="9"/>
      <c r="P1607" s="3"/>
      <c r="Q1607" s="5"/>
      <c r="R1607" s="10"/>
      <c r="S1607" s="10"/>
      <c r="T1607" s="10"/>
      <c r="U1607" s="10"/>
      <c r="V1607" s="10"/>
      <c r="W1607" s="10"/>
      <c r="X1607" s="11"/>
      <c r="Y1607" s="12"/>
      <c r="Z1607" s="4"/>
      <c r="AA1607" s="13"/>
      <c r="AB1607" s="4"/>
      <c r="AC1607" s="52"/>
    </row>
    <row r="1608" spans="1:29" ht="15.75" hidden="1" customHeight="1">
      <c r="A1608" s="50"/>
      <c r="B1608" s="3"/>
      <c r="C1608" s="4"/>
      <c r="D1608" s="4"/>
      <c r="E1608" s="5"/>
      <c r="F1608" s="4"/>
      <c r="G1608" s="4"/>
      <c r="H1608" s="5"/>
      <c r="I1608" s="6"/>
      <c r="J1608" s="6"/>
      <c r="K1608" s="7"/>
      <c r="L1608" s="7"/>
      <c r="M1608" s="8"/>
      <c r="N1608" s="7"/>
      <c r="O1608" s="9"/>
      <c r="P1608" s="3"/>
      <c r="Q1608" s="5"/>
      <c r="R1608" s="10"/>
      <c r="S1608" s="10"/>
      <c r="T1608" s="10"/>
      <c r="U1608" s="10"/>
      <c r="V1608" s="10"/>
      <c r="W1608" s="10"/>
      <c r="X1608" s="11"/>
      <c r="Y1608" s="12"/>
      <c r="Z1608" s="4"/>
      <c r="AA1608" s="13"/>
      <c r="AB1608" s="4"/>
      <c r="AC1608" s="52"/>
    </row>
    <row r="1609" spans="1:29" ht="15.75" hidden="1" customHeight="1">
      <c r="A1609" s="50"/>
      <c r="B1609" s="3"/>
      <c r="C1609" s="4"/>
      <c r="D1609" s="4"/>
      <c r="E1609" s="5"/>
      <c r="F1609" s="4"/>
      <c r="G1609" s="4"/>
      <c r="H1609" s="5"/>
      <c r="I1609" s="6"/>
      <c r="J1609" s="6"/>
      <c r="K1609" s="7"/>
      <c r="L1609" s="7"/>
      <c r="M1609" s="8"/>
      <c r="N1609" s="7"/>
      <c r="O1609" s="9"/>
      <c r="P1609" s="3"/>
      <c r="Q1609" s="5"/>
      <c r="R1609" s="10"/>
      <c r="S1609" s="10"/>
      <c r="T1609" s="10"/>
      <c r="U1609" s="10"/>
      <c r="V1609" s="10"/>
      <c r="W1609" s="10"/>
      <c r="X1609" s="11"/>
      <c r="Y1609" s="12"/>
      <c r="Z1609" s="4"/>
      <c r="AA1609" s="13"/>
      <c r="AB1609" s="4"/>
      <c r="AC1609" s="52"/>
    </row>
    <row r="1610" spans="1:29" ht="15.75" hidden="1" customHeight="1">
      <c r="A1610" s="50"/>
      <c r="B1610" s="3"/>
      <c r="C1610" s="4"/>
      <c r="D1610" s="4"/>
      <c r="E1610" s="5"/>
      <c r="F1610" s="4"/>
      <c r="G1610" s="4"/>
      <c r="H1610" s="5"/>
      <c r="I1610" s="6"/>
      <c r="J1610" s="6"/>
      <c r="K1610" s="7"/>
      <c r="L1610" s="7"/>
      <c r="M1610" s="8"/>
      <c r="N1610" s="7"/>
      <c r="O1610" s="9"/>
      <c r="P1610" s="3"/>
      <c r="Q1610" s="5"/>
      <c r="R1610" s="10"/>
      <c r="S1610" s="10"/>
      <c r="T1610" s="10"/>
      <c r="U1610" s="10"/>
      <c r="V1610" s="10"/>
      <c r="W1610" s="10"/>
      <c r="X1610" s="11"/>
      <c r="Y1610" s="12"/>
      <c r="Z1610" s="4"/>
      <c r="AA1610" s="13"/>
      <c r="AB1610" s="4"/>
      <c r="AC1610" s="52"/>
    </row>
    <row r="1611" spans="1:29" ht="15.75" hidden="1" customHeight="1">
      <c r="A1611" s="50"/>
      <c r="B1611" s="3"/>
      <c r="C1611" s="4"/>
      <c r="D1611" s="4"/>
      <c r="E1611" s="5"/>
      <c r="F1611" s="4"/>
      <c r="G1611" s="4"/>
      <c r="H1611" s="5"/>
      <c r="I1611" s="6"/>
      <c r="J1611" s="6"/>
      <c r="K1611" s="7"/>
      <c r="L1611" s="7"/>
      <c r="M1611" s="8"/>
      <c r="N1611" s="7"/>
      <c r="O1611" s="9"/>
      <c r="P1611" s="3"/>
      <c r="Q1611" s="5"/>
      <c r="R1611" s="10"/>
      <c r="S1611" s="10"/>
      <c r="T1611" s="10"/>
      <c r="U1611" s="10"/>
      <c r="V1611" s="10"/>
      <c r="W1611" s="10"/>
      <c r="X1611" s="11"/>
      <c r="Y1611" s="12"/>
      <c r="Z1611" s="4"/>
      <c r="AA1611" s="13"/>
      <c r="AB1611" s="4"/>
      <c r="AC1611" s="52"/>
    </row>
    <row r="1612" spans="1:29" ht="15.75" hidden="1" customHeight="1">
      <c r="A1612" s="50"/>
      <c r="B1612" s="3"/>
      <c r="C1612" s="4"/>
      <c r="D1612" s="4"/>
      <c r="E1612" s="5"/>
      <c r="F1612" s="4"/>
      <c r="G1612" s="4"/>
      <c r="H1612" s="5"/>
      <c r="I1612" s="6"/>
      <c r="J1612" s="6"/>
      <c r="K1612" s="7"/>
      <c r="L1612" s="7"/>
      <c r="M1612" s="8"/>
      <c r="N1612" s="7"/>
      <c r="O1612" s="9"/>
      <c r="P1612" s="3"/>
      <c r="Q1612" s="5"/>
      <c r="R1612" s="10"/>
      <c r="S1612" s="10"/>
      <c r="T1612" s="10"/>
      <c r="U1612" s="10"/>
      <c r="V1612" s="10"/>
      <c r="W1612" s="10"/>
      <c r="X1612" s="11"/>
      <c r="Y1612" s="12"/>
      <c r="Z1612" s="4"/>
      <c r="AA1612" s="13"/>
      <c r="AB1612" s="4"/>
      <c r="AC1612" s="52"/>
    </row>
    <row r="1613" spans="1:29" ht="15.75" hidden="1" customHeight="1">
      <c r="A1613" s="50"/>
      <c r="B1613" s="3"/>
      <c r="C1613" s="4"/>
      <c r="D1613" s="4"/>
      <c r="E1613" s="5"/>
      <c r="F1613" s="4"/>
      <c r="G1613" s="4"/>
      <c r="H1613" s="5"/>
      <c r="I1613" s="6"/>
      <c r="J1613" s="6"/>
      <c r="K1613" s="7"/>
      <c r="L1613" s="7"/>
      <c r="M1613" s="8"/>
      <c r="N1613" s="7"/>
      <c r="O1613" s="9"/>
      <c r="P1613" s="3"/>
      <c r="Q1613" s="5"/>
      <c r="R1613" s="10"/>
      <c r="S1613" s="10"/>
      <c r="T1613" s="10"/>
      <c r="U1613" s="10"/>
      <c r="V1613" s="10"/>
      <c r="W1613" s="10"/>
      <c r="X1613" s="11"/>
      <c r="Y1613" s="12"/>
      <c r="Z1613" s="4"/>
      <c r="AA1613" s="13"/>
      <c r="AB1613" s="4"/>
      <c r="AC1613" s="52"/>
    </row>
    <row r="1614" spans="1:29" ht="15.75" hidden="1" customHeight="1">
      <c r="A1614" s="50"/>
      <c r="B1614" s="3"/>
      <c r="C1614" s="4"/>
      <c r="D1614" s="4"/>
      <c r="E1614" s="5"/>
      <c r="F1614" s="4"/>
      <c r="G1614" s="4"/>
      <c r="H1614" s="5"/>
      <c r="I1614" s="6"/>
      <c r="J1614" s="6"/>
      <c r="K1614" s="7"/>
      <c r="L1614" s="7"/>
      <c r="M1614" s="8"/>
      <c r="N1614" s="7"/>
      <c r="O1614" s="9"/>
      <c r="P1614" s="3"/>
      <c r="Q1614" s="5"/>
      <c r="R1614" s="10"/>
      <c r="S1614" s="10"/>
      <c r="T1614" s="10"/>
      <c r="U1614" s="10"/>
      <c r="V1614" s="10"/>
      <c r="W1614" s="10"/>
      <c r="X1614" s="11"/>
      <c r="Y1614" s="12"/>
      <c r="Z1614" s="4"/>
      <c r="AA1614" s="13"/>
      <c r="AB1614" s="4"/>
      <c r="AC1614" s="52"/>
    </row>
    <row r="1615" spans="1:29" ht="15.75" hidden="1" customHeight="1">
      <c r="A1615" s="50"/>
      <c r="B1615" s="3"/>
      <c r="C1615" s="4"/>
      <c r="D1615" s="4"/>
      <c r="E1615" s="5"/>
      <c r="F1615" s="4"/>
      <c r="G1615" s="4"/>
      <c r="H1615" s="5"/>
      <c r="I1615" s="6"/>
      <c r="J1615" s="6"/>
      <c r="K1615" s="7"/>
      <c r="L1615" s="7"/>
      <c r="M1615" s="8"/>
      <c r="N1615" s="7"/>
      <c r="O1615" s="9"/>
      <c r="P1615" s="3"/>
      <c r="Q1615" s="5"/>
      <c r="R1615" s="10"/>
      <c r="S1615" s="10"/>
      <c r="T1615" s="10"/>
      <c r="U1615" s="10"/>
      <c r="V1615" s="10"/>
      <c r="W1615" s="10"/>
      <c r="X1615" s="11"/>
      <c r="Y1615" s="12"/>
      <c r="Z1615" s="4"/>
      <c r="AA1615" s="13"/>
      <c r="AB1615" s="4"/>
      <c r="AC1615" s="52"/>
    </row>
    <row r="1616" spans="1:29" ht="15.75" hidden="1" customHeight="1">
      <c r="A1616" s="50"/>
      <c r="B1616" s="3"/>
      <c r="C1616" s="4"/>
      <c r="D1616" s="4"/>
      <c r="E1616" s="5"/>
      <c r="F1616" s="4"/>
      <c r="G1616" s="4"/>
      <c r="H1616" s="5"/>
      <c r="I1616" s="6"/>
      <c r="J1616" s="6"/>
      <c r="K1616" s="7"/>
      <c r="L1616" s="7"/>
      <c r="M1616" s="8"/>
      <c r="N1616" s="7"/>
      <c r="O1616" s="9"/>
      <c r="P1616" s="3"/>
      <c r="Q1616" s="5"/>
      <c r="R1616" s="10"/>
      <c r="S1616" s="10"/>
      <c r="T1616" s="10"/>
      <c r="U1616" s="10"/>
      <c r="V1616" s="10"/>
      <c r="W1616" s="10"/>
      <c r="X1616" s="11"/>
      <c r="Y1616" s="12"/>
      <c r="Z1616" s="4"/>
      <c r="AA1616" s="13"/>
      <c r="AB1616" s="4"/>
      <c r="AC1616" s="52"/>
    </row>
    <row r="1617" spans="1:29" ht="15.75" hidden="1" customHeight="1">
      <c r="A1617" s="50"/>
      <c r="B1617" s="3"/>
      <c r="C1617" s="4"/>
      <c r="D1617" s="4"/>
      <c r="E1617" s="5"/>
      <c r="F1617" s="4"/>
      <c r="G1617" s="4"/>
      <c r="H1617" s="5"/>
      <c r="I1617" s="6"/>
      <c r="J1617" s="6"/>
      <c r="K1617" s="7"/>
      <c r="L1617" s="7"/>
      <c r="M1617" s="8"/>
      <c r="N1617" s="7"/>
      <c r="O1617" s="9"/>
      <c r="P1617" s="3"/>
      <c r="Q1617" s="5"/>
      <c r="R1617" s="10"/>
      <c r="S1617" s="10"/>
      <c r="T1617" s="10"/>
      <c r="U1617" s="10"/>
      <c r="V1617" s="10"/>
      <c r="W1617" s="10"/>
      <c r="X1617" s="11"/>
      <c r="Y1617" s="12"/>
      <c r="Z1617" s="4"/>
      <c r="AA1617" s="13"/>
      <c r="AB1617" s="4"/>
      <c r="AC1617" s="52"/>
    </row>
    <row r="1618" spans="1:29" ht="15.75" hidden="1" customHeight="1">
      <c r="A1618" s="50"/>
      <c r="B1618" s="3"/>
      <c r="C1618" s="4"/>
      <c r="D1618" s="4"/>
      <c r="E1618" s="5"/>
      <c r="F1618" s="4"/>
      <c r="G1618" s="4"/>
      <c r="H1618" s="5"/>
      <c r="I1618" s="6"/>
      <c r="J1618" s="6"/>
      <c r="K1618" s="7"/>
      <c r="L1618" s="7"/>
      <c r="M1618" s="8"/>
      <c r="N1618" s="7"/>
      <c r="O1618" s="9"/>
      <c r="P1618" s="3"/>
      <c r="Q1618" s="5"/>
      <c r="R1618" s="10"/>
      <c r="S1618" s="10"/>
      <c r="T1618" s="10"/>
      <c r="U1618" s="10"/>
      <c r="V1618" s="10"/>
      <c r="W1618" s="10"/>
      <c r="X1618" s="11"/>
      <c r="Y1618" s="12"/>
      <c r="Z1618" s="4"/>
      <c r="AA1618" s="13"/>
      <c r="AB1618" s="4"/>
      <c r="AC1618" s="52"/>
    </row>
    <row r="1619" spans="1:29" ht="15.75" hidden="1" customHeight="1">
      <c r="A1619" s="50"/>
      <c r="B1619" s="3"/>
      <c r="C1619" s="4"/>
      <c r="D1619" s="4"/>
      <c r="E1619" s="5"/>
      <c r="F1619" s="4"/>
      <c r="G1619" s="4"/>
      <c r="H1619" s="5"/>
      <c r="I1619" s="6"/>
      <c r="J1619" s="6"/>
      <c r="K1619" s="7"/>
      <c r="L1619" s="7"/>
      <c r="M1619" s="8"/>
      <c r="N1619" s="7"/>
      <c r="O1619" s="9"/>
      <c r="P1619" s="3"/>
      <c r="Q1619" s="5"/>
      <c r="R1619" s="10"/>
      <c r="S1619" s="10"/>
      <c r="T1619" s="10"/>
      <c r="U1619" s="10"/>
      <c r="V1619" s="10"/>
      <c r="W1619" s="10"/>
      <c r="X1619" s="11"/>
      <c r="Y1619" s="12"/>
      <c r="Z1619" s="4"/>
      <c r="AA1619" s="13"/>
      <c r="AB1619" s="4"/>
      <c r="AC1619" s="52"/>
    </row>
    <row r="1620" spans="1:29" ht="15.75" hidden="1" customHeight="1">
      <c r="A1620" s="50"/>
      <c r="B1620" s="3"/>
      <c r="C1620" s="4"/>
      <c r="D1620" s="4"/>
      <c r="E1620" s="5"/>
      <c r="F1620" s="4"/>
      <c r="G1620" s="4"/>
      <c r="H1620" s="5"/>
      <c r="I1620" s="6"/>
      <c r="J1620" s="6"/>
      <c r="K1620" s="7"/>
      <c r="L1620" s="7"/>
      <c r="M1620" s="8"/>
      <c r="N1620" s="7"/>
      <c r="O1620" s="9"/>
      <c r="P1620" s="3"/>
      <c r="Q1620" s="5"/>
      <c r="R1620" s="10"/>
      <c r="S1620" s="10"/>
      <c r="T1620" s="10"/>
      <c r="U1620" s="10"/>
      <c r="V1620" s="10"/>
      <c r="W1620" s="10"/>
      <c r="X1620" s="11"/>
      <c r="Y1620" s="12"/>
      <c r="Z1620" s="4"/>
      <c r="AA1620" s="13"/>
      <c r="AB1620" s="4"/>
      <c r="AC1620" s="52"/>
    </row>
    <row r="1621" spans="1:29" ht="15.75" hidden="1" customHeight="1">
      <c r="A1621" s="50"/>
      <c r="B1621" s="3"/>
      <c r="C1621" s="4"/>
      <c r="D1621" s="4"/>
      <c r="E1621" s="5"/>
      <c r="F1621" s="4"/>
      <c r="G1621" s="4"/>
      <c r="H1621" s="5"/>
      <c r="I1621" s="6"/>
      <c r="J1621" s="6"/>
      <c r="K1621" s="7"/>
      <c r="L1621" s="7"/>
      <c r="M1621" s="8"/>
      <c r="N1621" s="7"/>
      <c r="O1621" s="9"/>
      <c r="P1621" s="3"/>
      <c r="Q1621" s="5"/>
      <c r="R1621" s="10"/>
      <c r="S1621" s="10"/>
      <c r="T1621" s="10"/>
      <c r="U1621" s="10"/>
      <c r="V1621" s="10"/>
      <c r="W1621" s="10"/>
      <c r="X1621" s="11"/>
      <c r="Y1621" s="12"/>
      <c r="Z1621" s="4"/>
      <c r="AA1621" s="13"/>
      <c r="AB1621" s="4"/>
      <c r="AC1621" s="52"/>
    </row>
    <row r="1622" spans="1:29" ht="15.75" hidden="1" customHeight="1">
      <c r="A1622" s="50"/>
      <c r="B1622" s="3"/>
      <c r="C1622" s="4"/>
      <c r="D1622" s="4"/>
      <c r="E1622" s="5"/>
      <c r="F1622" s="4"/>
      <c r="G1622" s="4"/>
      <c r="H1622" s="5"/>
      <c r="I1622" s="6"/>
      <c r="J1622" s="6"/>
      <c r="K1622" s="7"/>
      <c r="L1622" s="7"/>
      <c r="M1622" s="8"/>
      <c r="N1622" s="7"/>
      <c r="O1622" s="9"/>
      <c r="P1622" s="3"/>
      <c r="Q1622" s="5"/>
      <c r="R1622" s="10"/>
      <c r="S1622" s="10"/>
      <c r="T1622" s="10"/>
      <c r="U1622" s="10"/>
      <c r="V1622" s="10"/>
      <c r="W1622" s="10"/>
      <c r="X1622" s="11"/>
      <c r="Y1622" s="12"/>
      <c r="Z1622" s="4"/>
      <c r="AA1622" s="13"/>
      <c r="AB1622" s="4"/>
      <c r="AC1622" s="52"/>
    </row>
    <row r="1623" spans="1:29" ht="15.75" hidden="1" customHeight="1">
      <c r="A1623" s="50"/>
      <c r="B1623" s="3"/>
      <c r="C1623" s="4"/>
      <c r="D1623" s="4"/>
      <c r="E1623" s="5"/>
      <c r="F1623" s="4"/>
      <c r="G1623" s="4"/>
      <c r="H1623" s="5"/>
      <c r="I1623" s="6"/>
      <c r="J1623" s="6"/>
      <c r="K1623" s="7"/>
      <c r="L1623" s="7"/>
      <c r="M1623" s="8"/>
      <c r="N1623" s="7"/>
      <c r="O1623" s="9"/>
      <c r="P1623" s="3"/>
      <c r="Q1623" s="5"/>
      <c r="R1623" s="10"/>
      <c r="S1623" s="10"/>
      <c r="T1623" s="10"/>
      <c r="U1623" s="10"/>
      <c r="V1623" s="10"/>
      <c r="W1623" s="10"/>
      <c r="X1623" s="11"/>
      <c r="Y1623" s="12"/>
      <c r="Z1623" s="4"/>
      <c r="AA1623" s="13"/>
      <c r="AB1623" s="4"/>
      <c r="AC1623" s="52"/>
    </row>
    <row r="1624" spans="1:29" ht="15.75" hidden="1" customHeight="1">
      <c r="A1624" s="50"/>
      <c r="B1624" s="3"/>
      <c r="C1624" s="4"/>
      <c r="D1624" s="4"/>
      <c r="E1624" s="5"/>
      <c r="F1624" s="4"/>
      <c r="G1624" s="4"/>
      <c r="H1624" s="5"/>
      <c r="I1624" s="6"/>
      <c r="J1624" s="6"/>
      <c r="K1624" s="7"/>
      <c r="L1624" s="7"/>
      <c r="M1624" s="8"/>
      <c r="N1624" s="7"/>
      <c r="O1624" s="9"/>
      <c r="P1624" s="3"/>
      <c r="Q1624" s="5"/>
      <c r="R1624" s="10"/>
      <c r="S1624" s="10"/>
      <c r="T1624" s="10"/>
      <c r="U1624" s="10"/>
      <c r="V1624" s="10"/>
      <c r="W1624" s="10"/>
      <c r="X1624" s="11"/>
      <c r="Y1624" s="12"/>
      <c r="Z1624" s="4"/>
      <c r="AA1624" s="13"/>
      <c r="AB1624" s="4"/>
      <c r="AC1624" s="52"/>
    </row>
    <row r="1625" spans="1:29" ht="15.75" hidden="1" customHeight="1">
      <c r="A1625" s="50"/>
      <c r="B1625" s="3"/>
      <c r="C1625" s="4"/>
      <c r="D1625" s="4"/>
      <c r="E1625" s="5"/>
      <c r="F1625" s="4"/>
      <c r="G1625" s="4"/>
      <c r="H1625" s="5"/>
      <c r="I1625" s="6"/>
      <c r="J1625" s="6"/>
      <c r="K1625" s="7"/>
      <c r="L1625" s="7"/>
      <c r="M1625" s="8"/>
      <c r="N1625" s="7"/>
      <c r="O1625" s="9"/>
      <c r="P1625" s="3"/>
      <c r="Q1625" s="5"/>
      <c r="R1625" s="10"/>
      <c r="S1625" s="10"/>
      <c r="T1625" s="10"/>
      <c r="U1625" s="10"/>
      <c r="V1625" s="10"/>
      <c r="W1625" s="10"/>
      <c r="X1625" s="11"/>
      <c r="Y1625" s="12"/>
      <c r="Z1625" s="4"/>
      <c r="AA1625" s="13"/>
      <c r="AB1625" s="4"/>
      <c r="AC1625" s="52"/>
    </row>
    <row r="1626" spans="1:29" ht="15.75" hidden="1" customHeight="1">
      <c r="A1626" s="50"/>
      <c r="B1626" s="3"/>
      <c r="C1626" s="4"/>
      <c r="D1626" s="4"/>
      <c r="E1626" s="5"/>
      <c r="F1626" s="4"/>
      <c r="G1626" s="4"/>
      <c r="H1626" s="5"/>
      <c r="I1626" s="6"/>
      <c r="J1626" s="6"/>
      <c r="K1626" s="7"/>
      <c r="L1626" s="7"/>
      <c r="M1626" s="8"/>
      <c r="N1626" s="7"/>
      <c r="O1626" s="9"/>
      <c r="P1626" s="3"/>
      <c r="Q1626" s="5"/>
      <c r="R1626" s="10"/>
      <c r="S1626" s="10"/>
      <c r="T1626" s="10"/>
      <c r="U1626" s="10"/>
      <c r="V1626" s="10"/>
      <c r="W1626" s="10"/>
      <c r="X1626" s="11"/>
      <c r="Y1626" s="12"/>
      <c r="Z1626" s="4"/>
      <c r="AA1626" s="13"/>
      <c r="AB1626" s="4"/>
      <c r="AC1626" s="52"/>
    </row>
    <row r="1627" spans="1:29" ht="15.75" hidden="1" customHeight="1">
      <c r="A1627" s="50"/>
      <c r="B1627" s="3"/>
      <c r="C1627" s="4"/>
      <c r="D1627" s="4"/>
      <c r="E1627" s="5"/>
      <c r="F1627" s="4"/>
      <c r="G1627" s="4"/>
      <c r="H1627" s="5"/>
      <c r="I1627" s="6"/>
      <c r="J1627" s="6"/>
      <c r="K1627" s="7"/>
      <c r="L1627" s="7"/>
      <c r="M1627" s="8"/>
      <c r="N1627" s="7"/>
      <c r="O1627" s="9"/>
      <c r="P1627" s="3"/>
      <c r="Q1627" s="5"/>
      <c r="R1627" s="10"/>
      <c r="S1627" s="10"/>
      <c r="T1627" s="10"/>
      <c r="U1627" s="10"/>
      <c r="V1627" s="10"/>
      <c r="W1627" s="10"/>
      <c r="X1627" s="11"/>
      <c r="Y1627" s="12"/>
      <c r="Z1627" s="4"/>
      <c r="AA1627" s="13"/>
      <c r="AB1627" s="4"/>
      <c r="AC1627" s="52"/>
    </row>
    <row r="1628" spans="1:29" ht="15.75" hidden="1" customHeight="1">
      <c r="A1628" s="50"/>
      <c r="B1628" s="3"/>
      <c r="C1628" s="4"/>
      <c r="D1628" s="4"/>
      <c r="E1628" s="5"/>
      <c r="F1628" s="4"/>
      <c r="G1628" s="4"/>
      <c r="H1628" s="5"/>
      <c r="I1628" s="6"/>
      <c r="J1628" s="6"/>
      <c r="K1628" s="7"/>
      <c r="L1628" s="7"/>
      <c r="M1628" s="8"/>
      <c r="N1628" s="7"/>
      <c r="O1628" s="9"/>
      <c r="P1628" s="3"/>
      <c r="Q1628" s="5"/>
      <c r="R1628" s="10"/>
      <c r="S1628" s="10"/>
      <c r="T1628" s="10"/>
      <c r="U1628" s="10"/>
      <c r="V1628" s="10"/>
      <c r="W1628" s="10"/>
      <c r="X1628" s="11"/>
      <c r="Y1628" s="12"/>
      <c r="Z1628" s="4"/>
      <c r="AA1628" s="13"/>
      <c r="AB1628" s="4"/>
      <c r="AC1628" s="52"/>
    </row>
    <row r="1629" spans="1:29" ht="15.75" hidden="1" customHeight="1">
      <c r="A1629" s="50"/>
      <c r="B1629" s="3"/>
      <c r="C1629" s="4"/>
      <c r="D1629" s="4"/>
      <c r="E1629" s="5"/>
      <c r="F1629" s="4"/>
      <c r="G1629" s="4"/>
      <c r="H1629" s="5"/>
      <c r="I1629" s="6"/>
      <c r="J1629" s="6"/>
      <c r="K1629" s="7"/>
      <c r="L1629" s="7"/>
      <c r="M1629" s="8"/>
      <c r="N1629" s="7"/>
      <c r="O1629" s="9"/>
      <c r="P1629" s="3"/>
      <c r="Q1629" s="5"/>
      <c r="R1629" s="10"/>
      <c r="S1629" s="10"/>
      <c r="T1629" s="10"/>
      <c r="U1629" s="10"/>
      <c r="V1629" s="10"/>
      <c r="W1629" s="10"/>
      <c r="X1629" s="11"/>
      <c r="Y1629" s="12"/>
      <c r="Z1629" s="4"/>
      <c r="AA1629" s="13"/>
      <c r="AB1629" s="4"/>
      <c r="AC1629" s="52"/>
    </row>
    <row r="1630" spans="1:29" ht="15.75" hidden="1" customHeight="1">
      <c r="A1630" s="50"/>
      <c r="B1630" s="3"/>
      <c r="C1630" s="4"/>
      <c r="D1630" s="4"/>
      <c r="E1630" s="5"/>
      <c r="F1630" s="4"/>
      <c r="G1630" s="4"/>
      <c r="H1630" s="5"/>
      <c r="I1630" s="6"/>
      <c r="J1630" s="6"/>
      <c r="K1630" s="7"/>
      <c r="L1630" s="7"/>
      <c r="M1630" s="8"/>
      <c r="N1630" s="7"/>
      <c r="O1630" s="9"/>
      <c r="P1630" s="3"/>
      <c r="Q1630" s="5"/>
      <c r="R1630" s="10"/>
      <c r="S1630" s="10"/>
      <c r="T1630" s="10"/>
      <c r="U1630" s="10"/>
      <c r="V1630" s="10"/>
      <c r="W1630" s="10"/>
      <c r="X1630" s="11"/>
      <c r="Y1630" s="12"/>
      <c r="Z1630" s="4"/>
      <c r="AA1630" s="13"/>
      <c r="AB1630" s="4"/>
      <c r="AC1630" s="52"/>
    </row>
    <row r="1631" spans="1:29" ht="15.75" hidden="1" customHeight="1">
      <c r="A1631" s="50"/>
      <c r="B1631" s="3"/>
      <c r="C1631" s="4"/>
      <c r="D1631" s="4"/>
      <c r="E1631" s="5"/>
      <c r="F1631" s="4"/>
      <c r="G1631" s="4"/>
      <c r="H1631" s="5"/>
      <c r="I1631" s="6"/>
      <c r="J1631" s="6"/>
      <c r="K1631" s="7"/>
      <c r="L1631" s="7"/>
      <c r="M1631" s="8"/>
      <c r="N1631" s="7"/>
      <c r="O1631" s="9"/>
      <c r="P1631" s="3"/>
      <c r="Q1631" s="5"/>
      <c r="R1631" s="10"/>
      <c r="S1631" s="10"/>
      <c r="T1631" s="10"/>
      <c r="U1631" s="10"/>
      <c r="V1631" s="10"/>
      <c r="W1631" s="10"/>
      <c r="X1631" s="11"/>
      <c r="Y1631" s="12"/>
      <c r="Z1631" s="4"/>
      <c r="AA1631" s="13"/>
      <c r="AB1631" s="4"/>
      <c r="AC1631" s="52"/>
    </row>
    <row r="1632" spans="1:29" ht="15.75" hidden="1" customHeight="1">
      <c r="A1632" s="50"/>
      <c r="B1632" s="3"/>
      <c r="C1632" s="4"/>
      <c r="D1632" s="4"/>
      <c r="E1632" s="5"/>
      <c r="F1632" s="4"/>
      <c r="G1632" s="4"/>
      <c r="H1632" s="5"/>
      <c r="I1632" s="6"/>
      <c r="J1632" s="6"/>
      <c r="K1632" s="7"/>
      <c r="L1632" s="7"/>
      <c r="M1632" s="8"/>
      <c r="N1632" s="7"/>
      <c r="O1632" s="9"/>
      <c r="P1632" s="3"/>
      <c r="Q1632" s="5"/>
      <c r="R1632" s="10"/>
      <c r="S1632" s="10"/>
      <c r="T1632" s="10"/>
      <c r="U1632" s="10"/>
      <c r="V1632" s="10"/>
      <c r="W1632" s="10"/>
      <c r="X1632" s="11"/>
      <c r="Y1632" s="12"/>
      <c r="Z1632" s="4"/>
      <c r="AA1632" s="13"/>
      <c r="AB1632" s="4"/>
      <c r="AC1632" s="52"/>
    </row>
    <row r="1633" spans="1:29" ht="15.75" hidden="1" customHeight="1">
      <c r="A1633" s="50"/>
      <c r="B1633" s="3"/>
      <c r="C1633" s="4"/>
      <c r="D1633" s="4"/>
      <c r="E1633" s="5"/>
      <c r="F1633" s="4"/>
      <c r="G1633" s="4"/>
      <c r="H1633" s="5"/>
      <c r="I1633" s="6"/>
      <c r="J1633" s="6"/>
      <c r="K1633" s="7"/>
      <c r="L1633" s="7"/>
      <c r="M1633" s="8"/>
      <c r="N1633" s="7"/>
      <c r="O1633" s="9"/>
      <c r="P1633" s="3"/>
      <c r="Q1633" s="5"/>
      <c r="R1633" s="10"/>
      <c r="S1633" s="10"/>
      <c r="T1633" s="10"/>
      <c r="U1633" s="10"/>
      <c r="V1633" s="10"/>
      <c r="W1633" s="10"/>
      <c r="X1633" s="11"/>
      <c r="Y1633" s="12"/>
      <c r="Z1633" s="4"/>
      <c r="AA1633" s="13"/>
      <c r="AB1633" s="4"/>
      <c r="AC1633" s="52"/>
    </row>
    <row r="1634" spans="1:29" ht="15.75" hidden="1" customHeight="1">
      <c r="A1634" s="50"/>
      <c r="B1634" s="3"/>
      <c r="C1634" s="4"/>
      <c r="D1634" s="4"/>
      <c r="E1634" s="5"/>
      <c r="F1634" s="4"/>
      <c r="G1634" s="4"/>
      <c r="H1634" s="5"/>
      <c r="I1634" s="6"/>
      <c r="J1634" s="6"/>
      <c r="K1634" s="7"/>
      <c r="L1634" s="7"/>
      <c r="M1634" s="8"/>
      <c r="N1634" s="7"/>
      <c r="O1634" s="9"/>
      <c r="P1634" s="3"/>
      <c r="Q1634" s="5"/>
      <c r="R1634" s="10"/>
      <c r="S1634" s="10"/>
      <c r="T1634" s="10"/>
      <c r="U1634" s="10"/>
      <c r="V1634" s="10"/>
      <c r="W1634" s="10"/>
      <c r="X1634" s="11"/>
      <c r="Y1634" s="12"/>
      <c r="Z1634" s="4"/>
      <c r="AA1634" s="13"/>
      <c r="AB1634" s="4"/>
      <c r="AC1634" s="52"/>
    </row>
    <row r="1635" spans="1:29" ht="15.75" hidden="1" customHeight="1">
      <c r="A1635" s="50"/>
      <c r="B1635" s="3"/>
      <c r="C1635" s="4"/>
      <c r="D1635" s="4"/>
      <c r="E1635" s="5"/>
      <c r="F1635" s="4"/>
      <c r="G1635" s="4"/>
      <c r="H1635" s="5"/>
      <c r="I1635" s="6"/>
      <c r="J1635" s="6"/>
      <c r="K1635" s="7"/>
      <c r="L1635" s="7"/>
      <c r="M1635" s="8"/>
      <c r="N1635" s="7"/>
      <c r="O1635" s="9"/>
      <c r="P1635" s="3"/>
      <c r="Q1635" s="5"/>
      <c r="R1635" s="10"/>
      <c r="S1635" s="10"/>
      <c r="T1635" s="10"/>
      <c r="U1635" s="10"/>
      <c r="V1635" s="10"/>
      <c r="W1635" s="10"/>
      <c r="X1635" s="11"/>
      <c r="Y1635" s="12"/>
      <c r="Z1635" s="4"/>
      <c r="AA1635" s="13"/>
      <c r="AB1635" s="4"/>
      <c r="AC1635" s="52"/>
    </row>
    <row r="1636" spans="1:29" ht="15.75" hidden="1" customHeight="1">
      <c r="A1636" s="50"/>
      <c r="B1636" s="3"/>
      <c r="C1636" s="4"/>
      <c r="D1636" s="4"/>
      <c r="E1636" s="5"/>
      <c r="F1636" s="4"/>
      <c r="G1636" s="4"/>
      <c r="H1636" s="5"/>
      <c r="I1636" s="6"/>
      <c r="J1636" s="6"/>
      <c r="K1636" s="7"/>
      <c r="L1636" s="7"/>
      <c r="M1636" s="8"/>
      <c r="N1636" s="7"/>
      <c r="O1636" s="9"/>
      <c r="P1636" s="3"/>
      <c r="Q1636" s="5"/>
      <c r="R1636" s="10"/>
      <c r="S1636" s="10"/>
      <c r="T1636" s="10"/>
      <c r="U1636" s="10"/>
      <c r="V1636" s="10"/>
      <c r="W1636" s="10"/>
      <c r="X1636" s="11"/>
      <c r="Y1636" s="12"/>
      <c r="Z1636" s="4"/>
      <c r="AA1636" s="13"/>
      <c r="AB1636" s="4"/>
      <c r="AC1636" s="52"/>
    </row>
    <row r="1637" spans="1:29" ht="15.75" hidden="1" customHeight="1">
      <c r="A1637" s="50"/>
      <c r="B1637" s="3"/>
      <c r="C1637" s="4"/>
      <c r="D1637" s="4"/>
      <c r="E1637" s="5"/>
      <c r="F1637" s="4"/>
      <c r="G1637" s="4"/>
      <c r="H1637" s="5"/>
      <c r="I1637" s="6"/>
      <c r="J1637" s="6"/>
      <c r="K1637" s="7"/>
      <c r="L1637" s="7"/>
      <c r="M1637" s="8"/>
      <c r="N1637" s="7"/>
      <c r="O1637" s="9"/>
      <c r="P1637" s="3"/>
      <c r="Q1637" s="5"/>
      <c r="R1637" s="10"/>
      <c r="S1637" s="10"/>
      <c r="T1637" s="10"/>
      <c r="U1637" s="10"/>
      <c r="V1637" s="10"/>
      <c r="W1637" s="10"/>
      <c r="X1637" s="11"/>
      <c r="Y1637" s="12"/>
      <c r="Z1637" s="4"/>
      <c r="AA1637" s="13"/>
      <c r="AB1637" s="4"/>
      <c r="AC1637" s="52"/>
    </row>
    <row r="1638" spans="1:29" ht="15.75" hidden="1" customHeight="1">
      <c r="A1638" s="50"/>
      <c r="B1638" s="3"/>
      <c r="C1638" s="4"/>
      <c r="D1638" s="4"/>
      <c r="E1638" s="5"/>
      <c r="F1638" s="4"/>
      <c r="G1638" s="4"/>
      <c r="H1638" s="5"/>
      <c r="I1638" s="6"/>
      <c r="J1638" s="6"/>
      <c r="K1638" s="7"/>
      <c r="L1638" s="7"/>
      <c r="M1638" s="8"/>
      <c r="N1638" s="7"/>
      <c r="O1638" s="9"/>
      <c r="P1638" s="3"/>
      <c r="Q1638" s="5"/>
      <c r="R1638" s="10"/>
      <c r="S1638" s="10"/>
      <c r="T1638" s="10"/>
      <c r="U1638" s="10"/>
      <c r="V1638" s="10"/>
      <c r="W1638" s="10"/>
      <c r="X1638" s="11"/>
      <c r="Y1638" s="12"/>
      <c r="Z1638" s="4"/>
      <c r="AA1638" s="13"/>
      <c r="AB1638" s="4"/>
      <c r="AC1638" s="52"/>
    </row>
    <row r="1639" spans="1:29" ht="15.75" hidden="1" customHeight="1">
      <c r="A1639" s="50"/>
      <c r="B1639" s="3"/>
      <c r="C1639" s="4"/>
      <c r="D1639" s="4"/>
      <c r="E1639" s="5"/>
      <c r="F1639" s="4"/>
      <c r="G1639" s="4"/>
      <c r="H1639" s="5"/>
      <c r="I1639" s="6"/>
      <c r="J1639" s="6"/>
      <c r="K1639" s="7"/>
      <c r="L1639" s="7"/>
      <c r="M1639" s="8"/>
      <c r="N1639" s="7"/>
      <c r="O1639" s="9"/>
      <c r="P1639" s="3"/>
      <c r="Q1639" s="5"/>
      <c r="R1639" s="10"/>
      <c r="S1639" s="10"/>
      <c r="T1639" s="10"/>
      <c r="U1639" s="10"/>
      <c r="V1639" s="10"/>
      <c r="W1639" s="10"/>
      <c r="X1639" s="11"/>
      <c r="Y1639" s="12"/>
      <c r="Z1639" s="4"/>
      <c r="AA1639" s="13"/>
      <c r="AB1639" s="4"/>
      <c r="AC1639" s="52"/>
    </row>
    <row r="1640" spans="1:29" ht="15.75" hidden="1" customHeight="1">
      <c r="A1640" s="50"/>
      <c r="B1640" s="3"/>
      <c r="C1640" s="4"/>
      <c r="D1640" s="4"/>
      <c r="E1640" s="5"/>
      <c r="F1640" s="4"/>
      <c r="G1640" s="4"/>
      <c r="H1640" s="5"/>
      <c r="I1640" s="6"/>
      <c r="J1640" s="6"/>
      <c r="K1640" s="7"/>
      <c r="L1640" s="7"/>
      <c r="M1640" s="8"/>
      <c r="N1640" s="7"/>
      <c r="O1640" s="9"/>
      <c r="P1640" s="3"/>
      <c r="Q1640" s="5"/>
      <c r="R1640" s="10"/>
      <c r="S1640" s="10"/>
      <c r="T1640" s="10"/>
      <c r="U1640" s="10"/>
      <c r="V1640" s="10"/>
      <c r="W1640" s="10"/>
      <c r="X1640" s="11"/>
      <c r="Y1640" s="12"/>
      <c r="Z1640" s="4"/>
      <c r="AA1640" s="13"/>
      <c r="AB1640" s="4"/>
      <c r="AC1640" s="52"/>
    </row>
    <row r="1641" spans="1:29" ht="15.75" hidden="1" customHeight="1">
      <c r="A1641" s="50"/>
      <c r="B1641" s="3"/>
      <c r="C1641" s="4"/>
      <c r="D1641" s="4"/>
      <c r="E1641" s="5"/>
      <c r="F1641" s="4"/>
      <c r="G1641" s="4"/>
      <c r="H1641" s="5"/>
      <c r="I1641" s="6"/>
      <c r="J1641" s="6"/>
      <c r="K1641" s="7"/>
      <c r="L1641" s="7"/>
      <c r="M1641" s="8"/>
      <c r="N1641" s="7"/>
      <c r="O1641" s="9"/>
      <c r="P1641" s="3"/>
      <c r="Q1641" s="5"/>
      <c r="R1641" s="10"/>
      <c r="S1641" s="10"/>
      <c r="T1641" s="10"/>
      <c r="U1641" s="10"/>
      <c r="V1641" s="10"/>
      <c r="W1641" s="10"/>
      <c r="X1641" s="11"/>
      <c r="Y1641" s="12"/>
      <c r="Z1641" s="4"/>
      <c r="AA1641" s="13"/>
      <c r="AB1641" s="4"/>
      <c r="AC1641" s="52"/>
    </row>
    <row r="1642" spans="1:29" ht="15.75" hidden="1" customHeight="1">
      <c r="A1642" s="50"/>
      <c r="B1642" s="3"/>
      <c r="C1642" s="4"/>
      <c r="D1642" s="4"/>
      <c r="E1642" s="5"/>
      <c r="F1642" s="4"/>
      <c r="G1642" s="4"/>
      <c r="H1642" s="5"/>
      <c r="I1642" s="6"/>
      <c r="J1642" s="6"/>
      <c r="K1642" s="7"/>
      <c r="L1642" s="7"/>
      <c r="M1642" s="8"/>
      <c r="N1642" s="7"/>
      <c r="O1642" s="9"/>
      <c r="P1642" s="3"/>
      <c r="Q1642" s="5"/>
      <c r="R1642" s="10"/>
      <c r="S1642" s="10"/>
      <c r="T1642" s="10"/>
      <c r="U1642" s="10"/>
      <c r="V1642" s="10"/>
      <c r="W1642" s="10"/>
      <c r="X1642" s="11"/>
      <c r="Y1642" s="12"/>
      <c r="Z1642" s="4"/>
      <c r="AA1642" s="13"/>
      <c r="AB1642" s="4"/>
      <c r="AC1642" s="52"/>
    </row>
    <row r="1643" spans="1:29" ht="15.75" hidden="1" customHeight="1">
      <c r="A1643" s="50"/>
      <c r="B1643" s="3"/>
      <c r="C1643" s="4"/>
      <c r="D1643" s="4"/>
      <c r="E1643" s="5"/>
      <c r="F1643" s="4"/>
      <c r="G1643" s="4"/>
      <c r="H1643" s="5"/>
      <c r="I1643" s="6"/>
      <c r="J1643" s="6"/>
      <c r="K1643" s="7"/>
      <c r="L1643" s="7"/>
      <c r="M1643" s="8"/>
      <c r="N1643" s="7"/>
      <c r="O1643" s="9"/>
      <c r="P1643" s="3"/>
      <c r="Q1643" s="5"/>
      <c r="R1643" s="10"/>
      <c r="S1643" s="10"/>
      <c r="T1643" s="10"/>
      <c r="U1643" s="10"/>
      <c r="V1643" s="10"/>
      <c r="W1643" s="10"/>
      <c r="X1643" s="11"/>
      <c r="Y1643" s="12"/>
      <c r="Z1643" s="4"/>
      <c r="AA1643" s="13"/>
      <c r="AB1643" s="4"/>
      <c r="AC1643" s="52"/>
    </row>
    <row r="1644" spans="1:29" ht="15.75" hidden="1" customHeight="1">
      <c r="A1644" s="50"/>
      <c r="B1644" s="3"/>
      <c r="C1644" s="4"/>
      <c r="D1644" s="4"/>
      <c r="E1644" s="5"/>
      <c r="F1644" s="4"/>
      <c r="G1644" s="4"/>
      <c r="H1644" s="5"/>
      <c r="I1644" s="6"/>
      <c r="J1644" s="6"/>
      <c r="K1644" s="7"/>
      <c r="L1644" s="7"/>
      <c r="M1644" s="8"/>
      <c r="N1644" s="7"/>
      <c r="O1644" s="9"/>
      <c r="P1644" s="3"/>
      <c r="Q1644" s="5"/>
      <c r="R1644" s="10"/>
      <c r="S1644" s="10"/>
      <c r="T1644" s="10"/>
      <c r="U1644" s="10"/>
      <c r="V1644" s="10"/>
      <c r="W1644" s="10"/>
      <c r="X1644" s="11"/>
      <c r="Y1644" s="12"/>
      <c r="Z1644" s="4"/>
      <c r="AA1644" s="13"/>
      <c r="AB1644" s="4"/>
      <c r="AC1644" s="52"/>
    </row>
    <row r="1645" spans="1:29" ht="15.75" hidden="1" customHeight="1">
      <c r="A1645" s="50"/>
      <c r="B1645" s="3"/>
      <c r="C1645" s="4"/>
      <c r="D1645" s="4"/>
      <c r="E1645" s="5"/>
      <c r="F1645" s="4"/>
      <c r="G1645" s="4"/>
      <c r="H1645" s="5"/>
      <c r="I1645" s="6"/>
      <c r="J1645" s="6"/>
      <c r="K1645" s="7"/>
      <c r="L1645" s="7"/>
      <c r="M1645" s="8"/>
      <c r="N1645" s="7"/>
      <c r="O1645" s="9"/>
      <c r="P1645" s="3"/>
      <c r="Q1645" s="5"/>
      <c r="R1645" s="10"/>
      <c r="S1645" s="10"/>
      <c r="T1645" s="10"/>
      <c r="U1645" s="10"/>
      <c r="V1645" s="10"/>
      <c r="W1645" s="10"/>
      <c r="X1645" s="11"/>
      <c r="Y1645" s="12"/>
      <c r="Z1645" s="4"/>
      <c r="AA1645" s="13"/>
      <c r="AB1645" s="4"/>
      <c r="AC1645" s="52"/>
    </row>
    <row r="1646" spans="1:29" ht="15.75" hidden="1" customHeight="1">
      <c r="A1646" s="50"/>
      <c r="B1646" s="3"/>
      <c r="C1646" s="4"/>
      <c r="D1646" s="4"/>
      <c r="E1646" s="5"/>
      <c r="F1646" s="4"/>
      <c r="G1646" s="4"/>
      <c r="H1646" s="5"/>
      <c r="I1646" s="6"/>
      <c r="J1646" s="6"/>
      <c r="K1646" s="7"/>
      <c r="L1646" s="7"/>
      <c r="M1646" s="8"/>
      <c r="N1646" s="7"/>
      <c r="O1646" s="9"/>
      <c r="P1646" s="3"/>
      <c r="Q1646" s="5"/>
      <c r="R1646" s="10"/>
      <c r="S1646" s="10"/>
      <c r="T1646" s="10"/>
      <c r="U1646" s="10"/>
      <c r="V1646" s="10"/>
      <c r="W1646" s="10"/>
      <c r="X1646" s="11"/>
      <c r="Y1646" s="12"/>
      <c r="Z1646" s="4"/>
      <c r="AA1646" s="13"/>
      <c r="AB1646" s="4"/>
      <c r="AC1646" s="52"/>
    </row>
    <row r="1647" spans="1:29" ht="15.75" hidden="1" customHeight="1">
      <c r="A1647" s="50"/>
      <c r="B1647" s="3"/>
      <c r="C1647" s="4"/>
      <c r="D1647" s="4"/>
      <c r="E1647" s="5"/>
      <c r="F1647" s="4"/>
      <c r="G1647" s="4"/>
      <c r="H1647" s="5"/>
      <c r="I1647" s="6"/>
      <c r="J1647" s="6"/>
      <c r="K1647" s="7"/>
      <c r="L1647" s="7"/>
      <c r="M1647" s="8"/>
      <c r="N1647" s="7"/>
      <c r="O1647" s="9"/>
      <c r="P1647" s="3"/>
      <c r="Q1647" s="5"/>
      <c r="R1647" s="10"/>
      <c r="S1647" s="10"/>
      <c r="T1647" s="10"/>
      <c r="U1647" s="10"/>
      <c r="V1647" s="10"/>
      <c r="W1647" s="10"/>
      <c r="X1647" s="11"/>
      <c r="Y1647" s="12"/>
      <c r="Z1647" s="4"/>
      <c r="AA1647" s="13"/>
      <c r="AB1647" s="4"/>
      <c r="AC1647" s="52"/>
    </row>
    <row r="1648" spans="1:29" ht="15.75" hidden="1" customHeight="1">
      <c r="A1648" s="50"/>
      <c r="B1648" s="3"/>
      <c r="C1648" s="4"/>
      <c r="D1648" s="4"/>
      <c r="E1648" s="5"/>
      <c r="F1648" s="4"/>
      <c r="G1648" s="4"/>
      <c r="H1648" s="5"/>
      <c r="I1648" s="6"/>
      <c r="J1648" s="6"/>
      <c r="K1648" s="7"/>
      <c r="L1648" s="7"/>
      <c r="M1648" s="8"/>
      <c r="N1648" s="7"/>
      <c r="O1648" s="9"/>
      <c r="P1648" s="3"/>
      <c r="Q1648" s="5"/>
      <c r="R1648" s="10"/>
      <c r="S1648" s="10"/>
      <c r="T1648" s="10"/>
      <c r="U1648" s="10"/>
      <c r="V1648" s="10"/>
      <c r="W1648" s="10"/>
      <c r="X1648" s="11"/>
      <c r="Y1648" s="12"/>
      <c r="Z1648" s="4"/>
      <c r="AA1648" s="13"/>
      <c r="AB1648" s="4"/>
      <c r="AC1648" s="52"/>
    </row>
    <row r="1649" spans="1:29" ht="15.75" hidden="1" customHeight="1">
      <c r="A1649" s="50"/>
      <c r="B1649" s="3"/>
      <c r="C1649" s="4"/>
      <c r="D1649" s="4"/>
      <c r="E1649" s="5"/>
      <c r="F1649" s="4"/>
      <c r="G1649" s="4"/>
      <c r="H1649" s="5"/>
      <c r="I1649" s="6"/>
      <c r="J1649" s="6"/>
      <c r="K1649" s="7"/>
      <c r="L1649" s="7"/>
      <c r="M1649" s="8"/>
      <c r="N1649" s="7"/>
      <c r="O1649" s="9"/>
      <c r="P1649" s="3"/>
      <c r="Q1649" s="5"/>
      <c r="R1649" s="10"/>
      <c r="S1649" s="10"/>
      <c r="T1649" s="10"/>
      <c r="U1649" s="10"/>
      <c r="V1649" s="10"/>
      <c r="W1649" s="10"/>
      <c r="X1649" s="11"/>
      <c r="Y1649" s="12"/>
      <c r="Z1649" s="4"/>
      <c r="AA1649" s="13"/>
      <c r="AB1649" s="4"/>
      <c r="AC1649" s="52"/>
    </row>
    <row r="1650" spans="1:29" ht="15.75" hidden="1" customHeight="1">
      <c r="A1650" s="50"/>
      <c r="B1650" s="3"/>
      <c r="C1650" s="4"/>
      <c r="D1650" s="4"/>
      <c r="E1650" s="5"/>
      <c r="F1650" s="4"/>
      <c r="G1650" s="4"/>
      <c r="H1650" s="5"/>
      <c r="I1650" s="6"/>
      <c r="J1650" s="6"/>
      <c r="K1650" s="7"/>
      <c r="L1650" s="7"/>
      <c r="M1650" s="8"/>
      <c r="N1650" s="7"/>
      <c r="O1650" s="9"/>
      <c r="P1650" s="3"/>
      <c r="Q1650" s="5"/>
      <c r="R1650" s="10"/>
      <c r="S1650" s="10"/>
      <c r="T1650" s="10"/>
      <c r="U1650" s="10"/>
      <c r="V1650" s="10"/>
      <c r="W1650" s="10"/>
      <c r="X1650" s="11"/>
      <c r="Y1650" s="12"/>
      <c r="Z1650" s="4"/>
      <c r="AA1650" s="13"/>
      <c r="AB1650" s="4"/>
      <c r="AC1650" s="52"/>
    </row>
    <row r="1651" spans="1:29" ht="15.75" hidden="1" customHeight="1">
      <c r="A1651" s="50"/>
      <c r="B1651" s="3"/>
      <c r="C1651" s="4"/>
      <c r="D1651" s="4"/>
      <c r="E1651" s="5"/>
      <c r="F1651" s="4"/>
      <c r="G1651" s="4"/>
      <c r="H1651" s="5"/>
      <c r="I1651" s="6"/>
      <c r="J1651" s="6"/>
      <c r="K1651" s="7"/>
      <c r="L1651" s="7"/>
      <c r="M1651" s="8"/>
      <c r="N1651" s="7"/>
      <c r="O1651" s="9"/>
      <c r="P1651" s="3"/>
      <c r="Q1651" s="5"/>
      <c r="R1651" s="10"/>
      <c r="S1651" s="10"/>
      <c r="T1651" s="10"/>
      <c r="U1651" s="10"/>
      <c r="V1651" s="10"/>
      <c r="W1651" s="10"/>
      <c r="X1651" s="11"/>
      <c r="Y1651" s="12"/>
      <c r="Z1651" s="4"/>
      <c r="AA1651" s="13"/>
      <c r="AB1651" s="4"/>
      <c r="AC1651" s="52"/>
    </row>
    <row r="1652" spans="1:29" ht="15.75" hidden="1" customHeight="1">
      <c r="A1652" s="50"/>
      <c r="B1652" s="3"/>
      <c r="C1652" s="4"/>
      <c r="D1652" s="4"/>
      <c r="E1652" s="5"/>
      <c r="F1652" s="4"/>
      <c r="G1652" s="4"/>
      <c r="H1652" s="5"/>
      <c r="I1652" s="6"/>
      <c r="J1652" s="6"/>
      <c r="K1652" s="7"/>
      <c r="L1652" s="7"/>
      <c r="M1652" s="8"/>
      <c r="N1652" s="7"/>
      <c r="O1652" s="9"/>
      <c r="P1652" s="3"/>
      <c r="Q1652" s="5"/>
      <c r="R1652" s="10"/>
      <c r="S1652" s="10"/>
      <c r="T1652" s="10"/>
      <c r="U1652" s="10"/>
      <c r="V1652" s="10"/>
      <c r="W1652" s="10"/>
      <c r="X1652" s="11"/>
      <c r="Y1652" s="12"/>
      <c r="Z1652" s="4"/>
      <c r="AA1652" s="13"/>
      <c r="AB1652" s="4"/>
      <c r="AC1652" s="52"/>
    </row>
    <row r="1653" spans="1:29" ht="15.75" hidden="1" customHeight="1">
      <c r="A1653" s="50"/>
      <c r="B1653" s="3"/>
      <c r="C1653" s="4"/>
      <c r="D1653" s="4"/>
      <c r="E1653" s="5"/>
      <c r="F1653" s="4"/>
      <c r="G1653" s="4"/>
      <c r="H1653" s="5"/>
      <c r="I1653" s="6"/>
      <c r="J1653" s="6"/>
      <c r="K1653" s="7"/>
      <c r="L1653" s="7"/>
      <c r="M1653" s="8"/>
      <c r="N1653" s="7"/>
      <c r="O1653" s="9"/>
      <c r="P1653" s="3"/>
      <c r="Q1653" s="5"/>
      <c r="R1653" s="10"/>
      <c r="S1653" s="10"/>
      <c r="T1653" s="10"/>
      <c r="U1653" s="10"/>
      <c r="V1653" s="10"/>
      <c r="W1653" s="10"/>
      <c r="X1653" s="11"/>
      <c r="Y1653" s="12"/>
      <c r="Z1653" s="4"/>
      <c r="AA1653" s="13"/>
      <c r="AB1653" s="4"/>
      <c r="AC1653" s="52"/>
    </row>
    <row r="1654" spans="1:29" ht="15.75" hidden="1" customHeight="1">
      <c r="A1654" s="50"/>
      <c r="B1654" s="3"/>
      <c r="C1654" s="4"/>
      <c r="D1654" s="4"/>
      <c r="E1654" s="5"/>
      <c r="F1654" s="4"/>
      <c r="G1654" s="4"/>
      <c r="H1654" s="5"/>
      <c r="I1654" s="6"/>
      <c r="J1654" s="6"/>
      <c r="K1654" s="7"/>
      <c r="L1654" s="7"/>
      <c r="M1654" s="8"/>
      <c r="N1654" s="7"/>
      <c r="O1654" s="9"/>
      <c r="P1654" s="3"/>
      <c r="Q1654" s="5"/>
      <c r="R1654" s="10"/>
      <c r="S1654" s="10"/>
      <c r="T1654" s="10"/>
      <c r="U1654" s="10"/>
      <c r="V1654" s="10"/>
      <c r="W1654" s="10"/>
      <c r="X1654" s="11"/>
      <c r="Y1654" s="12"/>
      <c r="Z1654" s="4"/>
      <c r="AA1654" s="13"/>
      <c r="AB1654" s="4"/>
      <c r="AC1654" s="52"/>
    </row>
    <row r="1655" spans="1:29" ht="15.75" hidden="1" customHeight="1">
      <c r="A1655" s="50"/>
      <c r="B1655" s="3"/>
      <c r="C1655" s="4"/>
      <c r="D1655" s="4"/>
      <c r="E1655" s="5"/>
      <c r="F1655" s="4"/>
      <c r="G1655" s="4"/>
      <c r="H1655" s="5"/>
      <c r="I1655" s="6"/>
      <c r="J1655" s="6"/>
      <c r="K1655" s="7"/>
      <c r="L1655" s="7"/>
      <c r="M1655" s="8"/>
      <c r="N1655" s="7"/>
      <c r="O1655" s="9"/>
      <c r="P1655" s="3"/>
      <c r="Q1655" s="5"/>
      <c r="R1655" s="10"/>
      <c r="S1655" s="10"/>
      <c r="T1655" s="10"/>
      <c r="U1655" s="10"/>
      <c r="V1655" s="10"/>
      <c r="W1655" s="10"/>
      <c r="X1655" s="11"/>
      <c r="Y1655" s="12"/>
      <c r="Z1655" s="4"/>
      <c r="AA1655" s="13"/>
      <c r="AB1655" s="4"/>
      <c r="AC1655" s="52"/>
    </row>
    <row r="1656" spans="1:29" ht="15.75" hidden="1" customHeight="1">
      <c r="A1656" s="50"/>
      <c r="B1656" s="3"/>
      <c r="C1656" s="4"/>
      <c r="D1656" s="4"/>
      <c r="E1656" s="5"/>
      <c r="F1656" s="4"/>
      <c r="G1656" s="4"/>
      <c r="H1656" s="5"/>
      <c r="I1656" s="6"/>
      <c r="J1656" s="6"/>
      <c r="K1656" s="7"/>
      <c r="L1656" s="7"/>
      <c r="M1656" s="8"/>
      <c r="N1656" s="7"/>
      <c r="O1656" s="9"/>
      <c r="P1656" s="3"/>
      <c r="Q1656" s="5"/>
      <c r="R1656" s="10"/>
      <c r="S1656" s="10"/>
      <c r="T1656" s="10"/>
      <c r="U1656" s="10"/>
      <c r="V1656" s="10"/>
      <c r="W1656" s="10"/>
      <c r="X1656" s="11"/>
      <c r="Y1656" s="12"/>
      <c r="Z1656" s="4"/>
      <c r="AA1656" s="13"/>
      <c r="AB1656" s="4"/>
      <c r="AC1656" s="52"/>
    </row>
    <row r="1657" spans="1:29" ht="15.75" hidden="1" customHeight="1">
      <c r="A1657" s="50"/>
      <c r="B1657" s="3"/>
      <c r="C1657" s="4"/>
      <c r="D1657" s="4"/>
      <c r="E1657" s="5"/>
      <c r="F1657" s="4"/>
      <c r="G1657" s="4"/>
      <c r="H1657" s="5"/>
      <c r="I1657" s="6"/>
      <c r="J1657" s="6"/>
      <c r="K1657" s="7"/>
      <c r="L1657" s="7"/>
      <c r="M1657" s="8"/>
      <c r="N1657" s="7"/>
      <c r="O1657" s="9"/>
      <c r="P1657" s="3"/>
      <c r="Q1657" s="5"/>
      <c r="R1657" s="10"/>
      <c r="S1657" s="10"/>
      <c r="T1657" s="10"/>
      <c r="U1657" s="10"/>
      <c r="V1657" s="10"/>
      <c r="W1657" s="10"/>
      <c r="X1657" s="11"/>
      <c r="Y1657" s="12"/>
      <c r="Z1657" s="4"/>
      <c r="AA1657" s="13"/>
      <c r="AB1657" s="4"/>
      <c r="AC1657" s="52"/>
    </row>
    <row r="1658" spans="1:29" ht="15.75" hidden="1" customHeight="1">
      <c r="A1658" s="50"/>
      <c r="B1658" s="3"/>
      <c r="C1658" s="4"/>
      <c r="D1658" s="4"/>
      <c r="E1658" s="5"/>
      <c r="F1658" s="4"/>
      <c r="G1658" s="4"/>
      <c r="H1658" s="5"/>
      <c r="I1658" s="6"/>
      <c r="J1658" s="6"/>
      <c r="K1658" s="7"/>
      <c r="L1658" s="7"/>
      <c r="M1658" s="8"/>
      <c r="N1658" s="7"/>
      <c r="O1658" s="9"/>
      <c r="P1658" s="3"/>
      <c r="Q1658" s="5"/>
      <c r="R1658" s="10"/>
      <c r="S1658" s="10"/>
      <c r="T1658" s="10"/>
      <c r="U1658" s="10"/>
      <c r="V1658" s="10"/>
      <c r="W1658" s="10"/>
      <c r="X1658" s="11"/>
      <c r="Y1658" s="12"/>
      <c r="Z1658" s="4"/>
      <c r="AA1658" s="13"/>
      <c r="AB1658" s="4"/>
      <c r="AC1658" s="52"/>
    </row>
    <row r="1659" spans="1:29" ht="15.75" hidden="1" customHeight="1">
      <c r="A1659" s="50"/>
      <c r="B1659" s="3"/>
      <c r="C1659" s="4"/>
      <c r="D1659" s="4"/>
      <c r="E1659" s="5"/>
      <c r="F1659" s="4"/>
      <c r="G1659" s="4"/>
      <c r="H1659" s="5"/>
      <c r="I1659" s="6"/>
      <c r="J1659" s="6"/>
      <c r="K1659" s="7"/>
      <c r="L1659" s="7"/>
      <c r="M1659" s="8"/>
      <c r="N1659" s="7"/>
      <c r="O1659" s="9"/>
      <c r="P1659" s="3"/>
      <c r="Q1659" s="5"/>
      <c r="R1659" s="10"/>
      <c r="S1659" s="10"/>
      <c r="T1659" s="10"/>
      <c r="U1659" s="10"/>
      <c r="V1659" s="10"/>
      <c r="W1659" s="10"/>
      <c r="X1659" s="11"/>
      <c r="Y1659" s="12"/>
      <c r="Z1659" s="4"/>
      <c r="AA1659" s="13"/>
      <c r="AB1659" s="4"/>
      <c r="AC1659" s="52"/>
    </row>
    <row r="1660" spans="1:29" ht="15.75" hidden="1" customHeight="1">
      <c r="A1660" s="50"/>
      <c r="B1660" s="3"/>
      <c r="C1660" s="4"/>
      <c r="D1660" s="4"/>
      <c r="E1660" s="5"/>
      <c r="F1660" s="4"/>
      <c r="G1660" s="4"/>
      <c r="H1660" s="5"/>
      <c r="I1660" s="6"/>
      <c r="J1660" s="6"/>
      <c r="K1660" s="7"/>
      <c r="L1660" s="7"/>
      <c r="M1660" s="8"/>
      <c r="N1660" s="7"/>
      <c r="O1660" s="9"/>
      <c r="P1660" s="3"/>
      <c r="Q1660" s="5"/>
      <c r="R1660" s="10"/>
      <c r="S1660" s="10"/>
      <c r="T1660" s="10"/>
      <c r="U1660" s="10"/>
      <c r="V1660" s="10"/>
      <c r="W1660" s="10"/>
      <c r="X1660" s="11"/>
      <c r="Y1660" s="12"/>
      <c r="Z1660" s="4"/>
      <c r="AA1660" s="13"/>
      <c r="AB1660" s="4"/>
      <c r="AC1660" s="52"/>
    </row>
    <row r="1661" spans="1:29" ht="15.75" hidden="1" customHeight="1">
      <c r="A1661" s="50"/>
      <c r="B1661" s="3"/>
      <c r="C1661" s="4"/>
      <c r="D1661" s="4"/>
      <c r="E1661" s="5"/>
      <c r="F1661" s="4"/>
      <c r="G1661" s="4"/>
      <c r="H1661" s="5"/>
      <c r="I1661" s="6"/>
      <c r="J1661" s="6"/>
      <c r="K1661" s="7"/>
      <c r="L1661" s="7"/>
      <c r="M1661" s="8"/>
      <c r="N1661" s="7"/>
      <c r="O1661" s="9"/>
      <c r="P1661" s="3"/>
      <c r="Q1661" s="5"/>
      <c r="R1661" s="10"/>
      <c r="S1661" s="10"/>
      <c r="T1661" s="10"/>
      <c r="U1661" s="10"/>
      <c r="V1661" s="10"/>
      <c r="W1661" s="10"/>
      <c r="X1661" s="11"/>
      <c r="Y1661" s="12"/>
      <c r="Z1661" s="4"/>
      <c r="AA1661" s="13"/>
      <c r="AB1661" s="4"/>
      <c r="AC1661" s="52"/>
    </row>
    <row r="1662" spans="1:29" ht="15.75" hidden="1" customHeight="1">
      <c r="A1662" s="50"/>
      <c r="B1662" s="3"/>
      <c r="C1662" s="4"/>
      <c r="D1662" s="4"/>
      <c r="E1662" s="5"/>
      <c r="F1662" s="4"/>
      <c r="G1662" s="4"/>
      <c r="H1662" s="5"/>
      <c r="I1662" s="6"/>
      <c r="J1662" s="6"/>
      <c r="K1662" s="7"/>
      <c r="L1662" s="7"/>
      <c r="M1662" s="8"/>
      <c r="N1662" s="7"/>
      <c r="O1662" s="9"/>
      <c r="P1662" s="3"/>
      <c r="Q1662" s="5"/>
      <c r="R1662" s="10"/>
      <c r="S1662" s="10"/>
      <c r="T1662" s="10"/>
      <c r="U1662" s="10"/>
      <c r="V1662" s="10"/>
      <c r="W1662" s="10"/>
      <c r="X1662" s="11"/>
      <c r="Y1662" s="12"/>
      <c r="Z1662" s="4"/>
      <c r="AA1662" s="13"/>
      <c r="AB1662" s="4"/>
      <c r="AC1662" s="52"/>
    </row>
    <row r="1663" spans="1:29" ht="15.75" hidden="1" customHeight="1">
      <c r="A1663" s="50"/>
      <c r="B1663" s="3"/>
      <c r="C1663" s="4"/>
      <c r="D1663" s="4"/>
      <c r="E1663" s="5"/>
      <c r="F1663" s="4"/>
      <c r="G1663" s="4"/>
      <c r="H1663" s="5"/>
      <c r="I1663" s="6"/>
      <c r="J1663" s="6"/>
      <c r="K1663" s="7"/>
      <c r="L1663" s="7"/>
      <c r="M1663" s="8"/>
      <c r="N1663" s="7"/>
      <c r="O1663" s="9"/>
      <c r="P1663" s="3"/>
      <c r="Q1663" s="5"/>
      <c r="R1663" s="10"/>
      <c r="S1663" s="10"/>
      <c r="T1663" s="10"/>
      <c r="U1663" s="10"/>
      <c r="V1663" s="10"/>
      <c r="W1663" s="10"/>
      <c r="X1663" s="11"/>
      <c r="Y1663" s="12"/>
      <c r="Z1663" s="4"/>
      <c r="AA1663" s="13"/>
      <c r="AB1663" s="4"/>
      <c r="AC1663" s="52"/>
    </row>
    <row r="1664" spans="1:29" ht="15.75" hidden="1" customHeight="1">
      <c r="A1664" s="50"/>
      <c r="B1664" s="3"/>
      <c r="C1664" s="4"/>
      <c r="D1664" s="4"/>
      <c r="E1664" s="5"/>
      <c r="F1664" s="4"/>
      <c r="G1664" s="4"/>
      <c r="H1664" s="5"/>
      <c r="I1664" s="6"/>
      <c r="J1664" s="6"/>
      <c r="K1664" s="7"/>
      <c r="L1664" s="7"/>
      <c r="M1664" s="8"/>
      <c r="N1664" s="7"/>
      <c r="O1664" s="9"/>
      <c r="P1664" s="3"/>
      <c r="Q1664" s="5"/>
      <c r="R1664" s="10"/>
      <c r="S1664" s="10"/>
      <c r="T1664" s="10"/>
      <c r="U1664" s="10"/>
      <c r="V1664" s="10"/>
      <c r="W1664" s="10"/>
      <c r="X1664" s="11"/>
      <c r="Y1664" s="12"/>
      <c r="Z1664" s="4"/>
      <c r="AA1664" s="13"/>
      <c r="AB1664" s="4"/>
      <c r="AC1664" s="52"/>
    </row>
    <row r="1665" spans="1:29" ht="15.75" hidden="1" customHeight="1">
      <c r="A1665" s="50"/>
      <c r="B1665" s="3"/>
      <c r="C1665" s="4"/>
      <c r="D1665" s="4"/>
      <c r="E1665" s="5"/>
      <c r="F1665" s="4"/>
      <c r="G1665" s="4"/>
      <c r="H1665" s="5"/>
      <c r="I1665" s="6"/>
      <c r="J1665" s="6"/>
      <c r="K1665" s="7"/>
      <c r="L1665" s="7"/>
      <c r="M1665" s="8"/>
      <c r="N1665" s="7"/>
      <c r="O1665" s="9"/>
      <c r="P1665" s="3"/>
      <c r="Q1665" s="5"/>
      <c r="R1665" s="10"/>
      <c r="S1665" s="10"/>
      <c r="T1665" s="10"/>
      <c r="U1665" s="10"/>
      <c r="V1665" s="10"/>
      <c r="W1665" s="10"/>
      <c r="X1665" s="11"/>
      <c r="Y1665" s="12"/>
      <c r="Z1665" s="4"/>
      <c r="AA1665" s="13"/>
      <c r="AB1665" s="4"/>
      <c r="AC1665" s="52"/>
    </row>
    <row r="1666" spans="1:29" ht="15.75" hidden="1" customHeight="1">
      <c r="A1666" s="50"/>
      <c r="B1666" s="3"/>
      <c r="C1666" s="4"/>
      <c r="D1666" s="4"/>
      <c r="E1666" s="5"/>
      <c r="F1666" s="4"/>
      <c r="G1666" s="4"/>
      <c r="H1666" s="5"/>
      <c r="I1666" s="6"/>
      <c r="J1666" s="6"/>
      <c r="K1666" s="7"/>
      <c r="L1666" s="7"/>
      <c r="M1666" s="8"/>
      <c r="N1666" s="7"/>
      <c r="O1666" s="9"/>
      <c r="P1666" s="3"/>
      <c r="Q1666" s="5"/>
      <c r="R1666" s="10"/>
      <c r="S1666" s="10"/>
      <c r="T1666" s="10"/>
      <c r="U1666" s="10"/>
      <c r="V1666" s="10"/>
      <c r="W1666" s="10"/>
      <c r="X1666" s="11"/>
      <c r="Y1666" s="12"/>
      <c r="Z1666" s="4"/>
      <c r="AA1666" s="13"/>
      <c r="AB1666" s="4"/>
      <c r="AC1666" s="52"/>
    </row>
    <row r="1667" spans="1:29" ht="15.75" hidden="1" customHeight="1">
      <c r="A1667" s="50"/>
      <c r="B1667" s="3"/>
      <c r="C1667" s="4"/>
      <c r="D1667" s="4"/>
      <c r="E1667" s="5"/>
      <c r="F1667" s="4"/>
      <c r="G1667" s="4"/>
      <c r="H1667" s="5"/>
      <c r="I1667" s="6"/>
      <c r="J1667" s="6"/>
      <c r="K1667" s="7"/>
      <c r="L1667" s="7"/>
      <c r="M1667" s="8"/>
      <c r="N1667" s="7"/>
      <c r="O1667" s="9"/>
      <c r="P1667" s="3"/>
      <c r="Q1667" s="5"/>
      <c r="R1667" s="10"/>
      <c r="S1667" s="10"/>
      <c r="T1667" s="10"/>
      <c r="U1667" s="10"/>
      <c r="V1667" s="10"/>
      <c r="W1667" s="10"/>
      <c r="X1667" s="11"/>
      <c r="Y1667" s="12"/>
      <c r="Z1667" s="4"/>
      <c r="AA1667" s="13"/>
      <c r="AB1667" s="4"/>
      <c r="AC1667" s="52"/>
    </row>
    <row r="1668" spans="1:29" ht="15.75" hidden="1" customHeight="1">
      <c r="A1668" s="50"/>
      <c r="B1668" s="3"/>
      <c r="C1668" s="4"/>
      <c r="D1668" s="4"/>
      <c r="E1668" s="5"/>
      <c r="F1668" s="4"/>
      <c r="G1668" s="4"/>
      <c r="H1668" s="5"/>
      <c r="I1668" s="6"/>
      <c r="J1668" s="6"/>
      <c r="K1668" s="7"/>
      <c r="L1668" s="7"/>
      <c r="M1668" s="8"/>
      <c r="N1668" s="7"/>
      <c r="O1668" s="9"/>
      <c r="P1668" s="3"/>
      <c r="Q1668" s="5"/>
      <c r="R1668" s="10"/>
      <c r="S1668" s="10"/>
      <c r="T1668" s="10"/>
      <c r="U1668" s="10"/>
      <c r="V1668" s="10"/>
      <c r="W1668" s="10"/>
      <c r="X1668" s="11"/>
      <c r="Y1668" s="12"/>
      <c r="Z1668" s="4"/>
      <c r="AA1668" s="13"/>
      <c r="AB1668" s="4"/>
      <c r="AC1668" s="52"/>
    </row>
    <row r="1669" spans="1:29" ht="15.75" hidden="1" customHeight="1">
      <c r="A1669" s="50"/>
      <c r="B1669" s="3"/>
      <c r="C1669" s="4"/>
      <c r="D1669" s="4"/>
      <c r="E1669" s="5"/>
      <c r="F1669" s="4"/>
      <c r="G1669" s="4"/>
      <c r="H1669" s="5"/>
      <c r="I1669" s="6"/>
      <c r="J1669" s="6"/>
      <c r="K1669" s="7"/>
      <c r="L1669" s="7"/>
      <c r="M1669" s="8"/>
      <c r="N1669" s="7"/>
      <c r="O1669" s="9"/>
      <c r="P1669" s="3"/>
      <c r="Q1669" s="5"/>
      <c r="R1669" s="10"/>
      <c r="S1669" s="10"/>
      <c r="T1669" s="10"/>
      <c r="U1669" s="10"/>
      <c r="V1669" s="10"/>
      <c r="W1669" s="10"/>
      <c r="X1669" s="11"/>
      <c r="Y1669" s="12"/>
      <c r="Z1669" s="4"/>
      <c r="AA1669" s="13"/>
      <c r="AB1669" s="4"/>
      <c r="AC1669" s="52"/>
    </row>
    <row r="1670" spans="1:29" ht="15.75" hidden="1" customHeight="1">
      <c r="A1670" s="50"/>
      <c r="B1670" s="3"/>
      <c r="C1670" s="4"/>
      <c r="D1670" s="4"/>
      <c r="E1670" s="5"/>
      <c r="F1670" s="4"/>
      <c r="G1670" s="4"/>
      <c r="H1670" s="5"/>
      <c r="I1670" s="6"/>
      <c r="J1670" s="6"/>
      <c r="K1670" s="7"/>
      <c r="L1670" s="7"/>
      <c r="M1670" s="8"/>
      <c r="N1670" s="7"/>
      <c r="O1670" s="9"/>
      <c r="P1670" s="3"/>
      <c r="Q1670" s="5"/>
      <c r="R1670" s="10"/>
      <c r="S1670" s="10"/>
      <c r="T1670" s="10"/>
      <c r="U1670" s="10"/>
      <c r="V1670" s="10"/>
      <c r="W1670" s="10"/>
      <c r="X1670" s="11"/>
      <c r="Y1670" s="12"/>
      <c r="Z1670" s="4"/>
      <c r="AA1670" s="13"/>
      <c r="AB1670" s="4"/>
      <c r="AC1670" s="52"/>
    </row>
    <row r="1671" spans="1:29" ht="15.75" hidden="1" customHeight="1">
      <c r="A1671" s="50"/>
      <c r="B1671" s="3"/>
      <c r="C1671" s="4"/>
      <c r="D1671" s="4"/>
      <c r="E1671" s="5"/>
      <c r="F1671" s="4"/>
      <c r="G1671" s="4"/>
      <c r="H1671" s="5"/>
      <c r="I1671" s="6"/>
      <c r="J1671" s="6"/>
      <c r="K1671" s="7"/>
      <c r="L1671" s="7"/>
      <c r="M1671" s="8"/>
      <c r="N1671" s="7"/>
      <c r="O1671" s="9"/>
      <c r="P1671" s="3"/>
      <c r="Q1671" s="5"/>
      <c r="R1671" s="10"/>
      <c r="S1671" s="10"/>
      <c r="T1671" s="10"/>
      <c r="U1671" s="10"/>
      <c r="V1671" s="10"/>
      <c r="W1671" s="10"/>
      <c r="X1671" s="11"/>
      <c r="Y1671" s="12"/>
      <c r="Z1671" s="4"/>
      <c r="AA1671" s="13"/>
      <c r="AB1671" s="4"/>
      <c r="AC1671" s="52"/>
    </row>
    <row r="1672" spans="1:29" ht="15.75" hidden="1" customHeight="1">
      <c r="A1672" s="50"/>
      <c r="B1672" s="3"/>
      <c r="C1672" s="4"/>
      <c r="D1672" s="4"/>
      <c r="E1672" s="5"/>
      <c r="F1672" s="4"/>
      <c r="G1672" s="4"/>
      <c r="H1672" s="5"/>
      <c r="I1672" s="6"/>
      <c r="J1672" s="6"/>
      <c r="K1672" s="7"/>
      <c r="L1672" s="7"/>
      <c r="M1672" s="8"/>
      <c r="N1672" s="7"/>
      <c r="O1672" s="9"/>
      <c r="P1672" s="3"/>
      <c r="Q1672" s="5"/>
      <c r="R1672" s="10"/>
      <c r="S1672" s="10"/>
      <c r="T1672" s="10"/>
      <c r="U1672" s="10"/>
      <c r="V1672" s="10"/>
      <c r="W1672" s="10"/>
      <c r="X1672" s="11"/>
      <c r="Y1672" s="12"/>
      <c r="Z1672" s="4"/>
      <c r="AA1672" s="13"/>
      <c r="AB1672" s="4"/>
      <c r="AC1672" s="52"/>
    </row>
    <row r="1673" spans="1:29" ht="15.75" hidden="1" customHeight="1">
      <c r="A1673" s="50"/>
      <c r="B1673" s="3"/>
      <c r="C1673" s="4"/>
      <c r="D1673" s="4"/>
      <c r="E1673" s="5"/>
      <c r="F1673" s="4"/>
      <c r="G1673" s="4"/>
      <c r="H1673" s="5"/>
      <c r="I1673" s="6"/>
      <c r="J1673" s="6"/>
      <c r="K1673" s="7"/>
      <c r="L1673" s="7"/>
      <c r="M1673" s="8"/>
      <c r="N1673" s="7"/>
      <c r="O1673" s="9"/>
      <c r="P1673" s="3"/>
      <c r="Q1673" s="5"/>
      <c r="R1673" s="10"/>
      <c r="S1673" s="10"/>
      <c r="T1673" s="10"/>
      <c r="U1673" s="10"/>
      <c r="V1673" s="10"/>
      <c r="W1673" s="10"/>
      <c r="X1673" s="11"/>
      <c r="Y1673" s="12"/>
      <c r="Z1673" s="4"/>
      <c r="AA1673" s="13"/>
      <c r="AB1673" s="4"/>
      <c r="AC1673" s="52"/>
    </row>
    <row r="1674" spans="1:29" ht="15.75" hidden="1" customHeight="1">
      <c r="A1674" s="50"/>
      <c r="B1674" s="3"/>
      <c r="C1674" s="4"/>
      <c r="D1674" s="4"/>
      <c r="E1674" s="5"/>
      <c r="F1674" s="4"/>
      <c r="G1674" s="4"/>
      <c r="H1674" s="5"/>
      <c r="I1674" s="6"/>
      <c r="J1674" s="6"/>
      <c r="K1674" s="7"/>
      <c r="L1674" s="7"/>
      <c r="M1674" s="8"/>
      <c r="N1674" s="7"/>
      <c r="O1674" s="9"/>
      <c r="P1674" s="3"/>
      <c r="Q1674" s="5"/>
      <c r="R1674" s="10"/>
      <c r="S1674" s="10"/>
      <c r="T1674" s="10"/>
      <c r="U1674" s="10"/>
      <c r="V1674" s="10"/>
      <c r="W1674" s="10"/>
      <c r="X1674" s="11"/>
      <c r="Y1674" s="12"/>
      <c r="Z1674" s="4"/>
      <c r="AA1674" s="13"/>
      <c r="AB1674" s="4"/>
      <c r="AC1674" s="52"/>
    </row>
    <row r="1675" spans="1:29" ht="15.75" hidden="1" customHeight="1">
      <c r="A1675" s="50"/>
      <c r="B1675" s="3"/>
      <c r="C1675" s="4"/>
      <c r="D1675" s="4"/>
      <c r="E1675" s="5"/>
      <c r="F1675" s="4"/>
      <c r="G1675" s="4"/>
      <c r="H1675" s="5"/>
      <c r="I1675" s="6"/>
      <c r="J1675" s="6"/>
      <c r="K1675" s="7"/>
      <c r="L1675" s="7"/>
      <c r="M1675" s="8"/>
      <c r="N1675" s="7"/>
      <c r="O1675" s="9"/>
      <c r="P1675" s="3"/>
      <c r="Q1675" s="5"/>
      <c r="R1675" s="10"/>
      <c r="S1675" s="10"/>
      <c r="T1675" s="10"/>
      <c r="U1675" s="10"/>
      <c r="V1675" s="10"/>
      <c r="W1675" s="10"/>
      <c r="X1675" s="11"/>
      <c r="Y1675" s="12"/>
      <c r="Z1675" s="4"/>
      <c r="AA1675" s="13"/>
      <c r="AB1675" s="4"/>
      <c r="AC1675" s="52"/>
    </row>
    <row r="1676" spans="1:29" ht="15.75" hidden="1" customHeight="1">
      <c r="A1676" s="50"/>
      <c r="B1676" s="3"/>
      <c r="C1676" s="4"/>
      <c r="D1676" s="4"/>
      <c r="E1676" s="5"/>
      <c r="F1676" s="4"/>
      <c r="G1676" s="4"/>
      <c r="H1676" s="5"/>
      <c r="I1676" s="6"/>
      <c r="J1676" s="6"/>
      <c r="K1676" s="7"/>
      <c r="L1676" s="7"/>
      <c r="M1676" s="8"/>
      <c r="N1676" s="7"/>
      <c r="O1676" s="9"/>
      <c r="P1676" s="3"/>
      <c r="Q1676" s="5"/>
      <c r="R1676" s="10"/>
      <c r="S1676" s="10"/>
      <c r="T1676" s="10"/>
      <c r="U1676" s="10"/>
      <c r="V1676" s="10"/>
      <c r="W1676" s="10"/>
      <c r="X1676" s="11"/>
      <c r="Y1676" s="12"/>
      <c r="Z1676" s="4"/>
      <c r="AA1676" s="13"/>
      <c r="AB1676" s="4"/>
      <c r="AC1676" s="52"/>
    </row>
    <row r="1677" spans="1:29" ht="15.75" hidden="1" customHeight="1">
      <c r="A1677" s="50"/>
      <c r="B1677" s="3"/>
      <c r="C1677" s="4"/>
      <c r="D1677" s="4"/>
      <c r="E1677" s="5"/>
      <c r="F1677" s="4"/>
      <c r="G1677" s="4"/>
      <c r="H1677" s="5"/>
      <c r="I1677" s="6"/>
      <c r="J1677" s="6"/>
      <c r="K1677" s="7"/>
      <c r="L1677" s="7"/>
      <c r="M1677" s="8"/>
      <c r="N1677" s="7"/>
      <c r="O1677" s="9"/>
      <c r="P1677" s="3"/>
      <c r="Q1677" s="5"/>
      <c r="R1677" s="10"/>
      <c r="S1677" s="10"/>
      <c r="T1677" s="10"/>
      <c r="U1677" s="10"/>
      <c r="V1677" s="10"/>
      <c r="W1677" s="10"/>
      <c r="X1677" s="11"/>
      <c r="Y1677" s="12"/>
      <c r="Z1677" s="4"/>
      <c r="AA1677" s="13"/>
      <c r="AB1677" s="4"/>
      <c r="AC1677" s="52"/>
    </row>
    <row r="1678" spans="1:29" ht="15.75" hidden="1" customHeight="1">
      <c r="A1678" s="50"/>
      <c r="B1678" s="3"/>
      <c r="C1678" s="4"/>
      <c r="D1678" s="4"/>
      <c r="E1678" s="5"/>
      <c r="F1678" s="4"/>
      <c r="G1678" s="4"/>
      <c r="H1678" s="5"/>
      <c r="I1678" s="6"/>
      <c r="J1678" s="6"/>
      <c r="K1678" s="7"/>
      <c r="L1678" s="7"/>
      <c r="M1678" s="8"/>
      <c r="N1678" s="7"/>
      <c r="O1678" s="9"/>
      <c r="P1678" s="3"/>
      <c r="Q1678" s="5"/>
      <c r="R1678" s="10"/>
      <c r="S1678" s="10"/>
      <c r="T1678" s="10"/>
      <c r="U1678" s="10"/>
      <c r="V1678" s="10"/>
      <c r="W1678" s="10"/>
      <c r="X1678" s="11"/>
      <c r="Y1678" s="12"/>
      <c r="Z1678" s="4"/>
      <c r="AA1678" s="13"/>
      <c r="AB1678" s="4"/>
      <c r="AC1678" s="52"/>
    </row>
    <row r="1679" spans="1:29" ht="15.75" hidden="1" customHeight="1">
      <c r="A1679" s="50"/>
      <c r="B1679" s="3"/>
      <c r="C1679" s="4"/>
      <c r="D1679" s="4"/>
      <c r="E1679" s="5"/>
      <c r="F1679" s="4"/>
      <c r="G1679" s="4"/>
      <c r="H1679" s="5"/>
      <c r="I1679" s="6"/>
      <c r="J1679" s="6"/>
      <c r="K1679" s="7"/>
      <c r="L1679" s="7"/>
      <c r="M1679" s="8"/>
      <c r="N1679" s="7"/>
      <c r="O1679" s="9"/>
      <c r="P1679" s="3"/>
      <c r="Q1679" s="5"/>
      <c r="R1679" s="10"/>
      <c r="S1679" s="10"/>
      <c r="T1679" s="10"/>
      <c r="U1679" s="10"/>
      <c r="V1679" s="10"/>
      <c r="W1679" s="10"/>
      <c r="X1679" s="11"/>
      <c r="Y1679" s="12"/>
      <c r="Z1679" s="4"/>
      <c r="AA1679" s="13"/>
      <c r="AB1679" s="4"/>
      <c r="AC1679" s="52"/>
    </row>
    <row r="1680" spans="1:29" ht="15.75" hidden="1" customHeight="1">
      <c r="A1680" s="50"/>
      <c r="B1680" s="3"/>
      <c r="C1680" s="4"/>
      <c r="D1680" s="4"/>
      <c r="E1680" s="5"/>
      <c r="F1680" s="4"/>
      <c r="G1680" s="4"/>
      <c r="H1680" s="5"/>
      <c r="I1680" s="6"/>
      <c r="J1680" s="6"/>
      <c r="K1680" s="7"/>
      <c r="L1680" s="7"/>
      <c r="M1680" s="8"/>
      <c r="N1680" s="7"/>
      <c r="O1680" s="9"/>
      <c r="P1680" s="3"/>
      <c r="Q1680" s="5"/>
      <c r="R1680" s="10"/>
      <c r="S1680" s="10"/>
      <c r="T1680" s="10"/>
      <c r="U1680" s="10"/>
      <c r="V1680" s="10"/>
      <c r="W1680" s="10"/>
      <c r="X1680" s="11"/>
      <c r="Y1680" s="12"/>
      <c r="Z1680" s="4"/>
      <c r="AA1680" s="13"/>
      <c r="AB1680" s="4"/>
      <c r="AC1680" s="52"/>
    </row>
    <row r="1681" spans="1:29" ht="15.75" hidden="1" customHeight="1">
      <c r="A1681" s="50"/>
      <c r="B1681" s="3"/>
      <c r="C1681" s="4"/>
      <c r="D1681" s="4"/>
      <c r="E1681" s="5"/>
      <c r="F1681" s="4"/>
      <c r="G1681" s="4"/>
      <c r="H1681" s="5"/>
      <c r="I1681" s="6"/>
      <c r="J1681" s="6"/>
      <c r="K1681" s="7"/>
      <c r="L1681" s="7"/>
      <c r="M1681" s="8"/>
      <c r="N1681" s="7"/>
      <c r="O1681" s="9"/>
      <c r="P1681" s="3"/>
      <c r="Q1681" s="5"/>
      <c r="R1681" s="10"/>
      <c r="S1681" s="10"/>
      <c r="T1681" s="10"/>
      <c r="U1681" s="10"/>
      <c r="V1681" s="10"/>
      <c r="W1681" s="10"/>
      <c r="X1681" s="11"/>
      <c r="Y1681" s="12"/>
      <c r="Z1681" s="4"/>
      <c r="AA1681" s="13"/>
      <c r="AB1681" s="4"/>
      <c r="AC1681" s="52"/>
    </row>
    <row r="1682" spans="1:29" ht="15.75" hidden="1" customHeight="1">
      <c r="A1682" s="50"/>
      <c r="B1682" s="3"/>
      <c r="C1682" s="4"/>
      <c r="D1682" s="4"/>
      <c r="E1682" s="5"/>
      <c r="F1682" s="4"/>
      <c r="G1682" s="4"/>
      <c r="H1682" s="5"/>
      <c r="I1682" s="6"/>
      <c r="J1682" s="6"/>
      <c r="K1682" s="7"/>
      <c r="L1682" s="7"/>
      <c r="M1682" s="8"/>
      <c r="N1682" s="7"/>
      <c r="O1682" s="9"/>
      <c r="P1682" s="3"/>
      <c r="Q1682" s="5"/>
      <c r="R1682" s="10"/>
      <c r="S1682" s="10"/>
      <c r="T1682" s="10"/>
      <c r="U1682" s="10"/>
      <c r="V1682" s="10"/>
      <c r="W1682" s="10"/>
      <c r="X1682" s="11"/>
      <c r="Y1682" s="12"/>
      <c r="Z1682" s="4"/>
      <c r="AA1682" s="13"/>
      <c r="AB1682" s="4"/>
      <c r="AC1682" s="52"/>
    </row>
    <row r="1683" spans="1:29" ht="15.75" hidden="1" customHeight="1">
      <c r="A1683" s="50"/>
      <c r="B1683" s="3"/>
      <c r="C1683" s="4"/>
      <c r="D1683" s="4"/>
      <c r="E1683" s="5"/>
      <c r="F1683" s="4"/>
      <c r="G1683" s="4"/>
      <c r="H1683" s="5"/>
      <c r="I1683" s="6"/>
      <c r="J1683" s="6"/>
      <c r="K1683" s="7"/>
      <c r="L1683" s="7"/>
      <c r="M1683" s="8"/>
      <c r="N1683" s="7"/>
      <c r="O1683" s="9"/>
      <c r="P1683" s="3"/>
      <c r="Q1683" s="5"/>
      <c r="R1683" s="10"/>
      <c r="S1683" s="10"/>
      <c r="T1683" s="10"/>
      <c r="U1683" s="10"/>
      <c r="V1683" s="10"/>
      <c r="W1683" s="10"/>
      <c r="X1683" s="11"/>
      <c r="Y1683" s="12"/>
      <c r="Z1683" s="4"/>
      <c r="AA1683" s="13"/>
      <c r="AB1683" s="4"/>
      <c r="AC1683" s="52"/>
    </row>
    <row r="1684" spans="1:29" ht="15.75" hidden="1" customHeight="1">
      <c r="A1684" s="50"/>
      <c r="B1684" s="3"/>
      <c r="C1684" s="4"/>
      <c r="D1684" s="4"/>
      <c r="E1684" s="5"/>
      <c r="F1684" s="4"/>
      <c r="G1684" s="4"/>
      <c r="H1684" s="5"/>
      <c r="I1684" s="6"/>
      <c r="J1684" s="6"/>
      <c r="K1684" s="7"/>
      <c r="L1684" s="7"/>
      <c r="M1684" s="8"/>
      <c r="N1684" s="7"/>
      <c r="O1684" s="9"/>
      <c r="P1684" s="3"/>
      <c r="Q1684" s="5"/>
      <c r="R1684" s="10"/>
      <c r="S1684" s="10"/>
      <c r="T1684" s="10"/>
      <c r="U1684" s="10"/>
      <c r="V1684" s="10"/>
      <c r="W1684" s="10"/>
      <c r="X1684" s="11"/>
      <c r="Y1684" s="12"/>
      <c r="Z1684" s="4"/>
      <c r="AA1684" s="13"/>
      <c r="AB1684" s="4"/>
      <c r="AC1684" s="52"/>
    </row>
    <row r="1685" spans="1:29" ht="15.75" hidden="1" customHeight="1">
      <c r="A1685" s="50"/>
      <c r="B1685" s="3"/>
      <c r="C1685" s="4"/>
      <c r="D1685" s="4"/>
      <c r="E1685" s="5"/>
      <c r="F1685" s="4"/>
      <c r="G1685" s="4"/>
      <c r="H1685" s="5"/>
      <c r="I1685" s="6"/>
      <c r="J1685" s="6"/>
      <c r="K1685" s="7"/>
      <c r="L1685" s="7"/>
      <c r="M1685" s="8"/>
      <c r="N1685" s="7"/>
      <c r="O1685" s="9"/>
      <c r="P1685" s="3"/>
      <c r="Q1685" s="5"/>
      <c r="R1685" s="10"/>
      <c r="S1685" s="10"/>
      <c r="T1685" s="10"/>
      <c r="U1685" s="10"/>
      <c r="V1685" s="10"/>
      <c r="W1685" s="10"/>
      <c r="X1685" s="11"/>
      <c r="Y1685" s="12"/>
      <c r="Z1685" s="4"/>
      <c r="AA1685" s="13"/>
      <c r="AB1685" s="4"/>
      <c r="AC1685" s="52"/>
    </row>
    <row r="1686" spans="1:29" ht="15.75" hidden="1" customHeight="1">
      <c r="A1686" s="50"/>
      <c r="B1686" s="3"/>
      <c r="C1686" s="4"/>
      <c r="D1686" s="4"/>
      <c r="E1686" s="5"/>
      <c r="F1686" s="4"/>
      <c r="G1686" s="4"/>
      <c r="H1686" s="5"/>
      <c r="I1686" s="6"/>
      <c r="J1686" s="6"/>
      <c r="K1686" s="7"/>
      <c r="L1686" s="7"/>
      <c r="M1686" s="8"/>
      <c r="N1686" s="7"/>
      <c r="O1686" s="9"/>
      <c r="P1686" s="3"/>
      <c r="Q1686" s="5"/>
      <c r="R1686" s="10"/>
      <c r="S1686" s="10"/>
      <c r="T1686" s="10"/>
      <c r="U1686" s="10"/>
      <c r="V1686" s="10"/>
      <c r="W1686" s="10"/>
      <c r="X1686" s="11"/>
      <c r="Y1686" s="12"/>
      <c r="Z1686" s="4"/>
      <c r="AA1686" s="13"/>
      <c r="AB1686" s="4"/>
      <c r="AC1686" s="52"/>
    </row>
    <row r="1687" spans="1:29" ht="15.75" hidden="1" customHeight="1">
      <c r="A1687" s="50"/>
      <c r="B1687" s="3"/>
      <c r="C1687" s="4"/>
      <c r="D1687" s="4"/>
      <c r="E1687" s="5"/>
      <c r="F1687" s="4"/>
      <c r="G1687" s="4"/>
      <c r="H1687" s="5"/>
      <c r="I1687" s="6"/>
      <c r="J1687" s="6"/>
      <c r="K1687" s="7"/>
      <c r="L1687" s="7"/>
      <c r="M1687" s="8"/>
      <c r="N1687" s="7"/>
      <c r="O1687" s="9"/>
      <c r="P1687" s="3"/>
      <c r="Q1687" s="5"/>
      <c r="R1687" s="10"/>
      <c r="S1687" s="10"/>
      <c r="T1687" s="10"/>
      <c r="U1687" s="10"/>
      <c r="V1687" s="10"/>
      <c r="W1687" s="10"/>
      <c r="X1687" s="11"/>
      <c r="Y1687" s="12"/>
      <c r="Z1687" s="4"/>
      <c r="AA1687" s="13"/>
      <c r="AB1687" s="4"/>
      <c r="AC1687" s="52"/>
    </row>
    <row r="1688" spans="1:29" ht="15.75" hidden="1" customHeight="1">
      <c r="A1688" s="50"/>
      <c r="B1688" s="3"/>
      <c r="C1688" s="4"/>
      <c r="D1688" s="4"/>
      <c r="E1688" s="5"/>
      <c r="F1688" s="4"/>
      <c r="G1688" s="4"/>
      <c r="H1688" s="5"/>
      <c r="I1688" s="6"/>
      <c r="J1688" s="6"/>
      <c r="K1688" s="7"/>
      <c r="L1688" s="7"/>
      <c r="M1688" s="8"/>
      <c r="N1688" s="7"/>
      <c r="O1688" s="9"/>
      <c r="P1688" s="3"/>
      <c r="Q1688" s="5"/>
      <c r="R1688" s="10"/>
      <c r="S1688" s="10"/>
      <c r="T1688" s="10"/>
      <c r="U1688" s="10"/>
      <c r="V1688" s="10"/>
      <c r="W1688" s="10"/>
      <c r="X1688" s="11"/>
      <c r="Y1688" s="12"/>
      <c r="Z1688" s="4"/>
      <c r="AA1688" s="13"/>
      <c r="AB1688" s="4"/>
      <c r="AC1688" s="52"/>
    </row>
    <row r="1689" spans="1:29" ht="15.75" hidden="1" customHeight="1">
      <c r="A1689" s="50"/>
      <c r="B1689" s="3"/>
      <c r="C1689" s="4"/>
      <c r="D1689" s="4"/>
      <c r="E1689" s="5"/>
      <c r="F1689" s="4"/>
      <c r="G1689" s="4"/>
      <c r="H1689" s="5"/>
      <c r="I1689" s="6"/>
      <c r="J1689" s="6"/>
      <c r="K1689" s="7"/>
      <c r="L1689" s="7"/>
      <c r="M1689" s="8"/>
      <c r="N1689" s="7"/>
      <c r="O1689" s="9"/>
      <c r="P1689" s="3"/>
      <c r="Q1689" s="5"/>
      <c r="R1689" s="10"/>
      <c r="S1689" s="10"/>
      <c r="T1689" s="10"/>
      <c r="U1689" s="10"/>
      <c r="V1689" s="10"/>
      <c r="W1689" s="10"/>
      <c r="X1689" s="11"/>
      <c r="Y1689" s="12"/>
      <c r="Z1689" s="4"/>
      <c r="AA1689" s="13"/>
      <c r="AB1689" s="4"/>
      <c r="AC1689" s="52"/>
    </row>
    <row r="1690" spans="1:29" ht="15.75" hidden="1" customHeight="1">
      <c r="A1690" s="50"/>
      <c r="B1690" s="3"/>
      <c r="C1690" s="4"/>
      <c r="D1690" s="4"/>
      <c r="E1690" s="5"/>
      <c r="F1690" s="4"/>
      <c r="G1690" s="4"/>
      <c r="H1690" s="5"/>
      <c r="I1690" s="6"/>
      <c r="J1690" s="6"/>
      <c r="K1690" s="7"/>
      <c r="L1690" s="7"/>
      <c r="M1690" s="8"/>
      <c r="N1690" s="7"/>
      <c r="O1690" s="9"/>
      <c r="P1690" s="3"/>
      <c r="Q1690" s="5"/>
      <c r="R1690" s="10"/>
      <c r="S1690" s="10"/>
      <c r="T1690" s="10"/>
      <c r="U1690" s="10"/>
      <c r="V1690" s="10"/>
      <c r="W1690" s="10"/>
      <c r="X1690" s="11"/>
      <c r="Y1690" s="12"/>
      <c r="Z1690" s="4"/>
      <c r="AA1690" s="13"/>
      <c r="AB1690" s="4"/>
      <c r="AC1690" s="52"/>
    </row>
    <row r="1691" spans="1:29" ht="15.75" hidden="1" customHeight="1">
      <c r="A1691" s="50"/>
      <c r="B1691" s="3"/>
      <c r="C1691" s="4"/>
      <c r="D1691" s="4"/>
      <c r="E1691" s="5"/>
      <c r="F1691" s="4"/>
      <c r="G1691" s="4"/>
      <c r="H1691" s="5"/>
      <c r="I1691" s="6"/>
      <c r="J1691" s="6"/>
      <c r="K1691" s="7"/>
      <c r="L1691" s="7"/>
      <c r="M1691" s="8"/>
      <c r="N1691" s="7"/>
      <c r="O1691" s="9"/>
      <c r="P1691" s="3"/>
      <c r="Q1691" s="5"/>
      <c r="R1691" s="10"/>
      <c r="S1691" s="10"/>
      <c r="T1691" s="10"/>
      <c r="U1691" s="10"/>
      <c r="V1691" s="10"/>
      <c r="W1691" s="10"/>
      <c r="X1691" s="11"/>
      <c r="Y1691" s="12"/>
      <c r="Z1691" s="4"/>
      <c r="AA1691" s="13"/>
      <c r="AB1691" s="4"/>
      <c r="AC1691" s="52"/>
    </row>
    <row r="1692" spans="1:29" ht="15.75" hidden="1" customHeight="1">
      <c r="A1692" s="50"/>
      <c r="B1692" s="3"/>
      <c r="C1692" s="4"/>
      <c r="D1692" s="4"/>
      <c r="E1692" s="5"/>
      <c r="F1692" s="4"/>
      <c r="G1692" s="4"/>
      <c r="H1692" s="5"/>
      <c r="I1692" s="6"/>
      <c r="J1692" s="6"/>
      <c r="K1692" s="7"/>
      <c r="L1692" s="7"/>
      <c r="M1692" s="8"/>
      <c r="N1692" s="7"/>
      <c r="O1692" s="9"/>
      <c r="P1692" s="3"/>
      <c r="Q1692" s="5"/>
      <c r="R1692" s="10"/>
      <c r="S1692" s="10"/>
      <c r="T1692" s="10"/>
      <c r="U1692" s="10"/>
      <c r="V1692" s="10"/>
      <c r="W1692" s="10"/>
      <c r="X1692" s="11"/>
      <c r="Y1692" s="12"/>
      <c r="Z1692" s="4"/>
      <c r="AA1692" s="13"/>
      <c r="AB1692" s="4"/>
      <c r="AC1692" s="52"/>
    </row>
    <row r="1693" spans="1:29" ht="15.75" hidden="1" customHeight="1">
      <c r="A1693" s="50"/>
      <c r="B1693" s="3"/>
      <c r="C1693" s="4"/>
      <c r="D1693" s="4"/>
      <c r="E1693" s="5"/>
      <c r="F1693" s="4"/>
      <c r="G1693" s="4"/>
      <c r="H1693" s="5"/>
      <c r="I1693" s="6"/>
      <c r="J1693" s="6"/>
      <c r="K1693" s="7"/>
      <c r="L1693" s="7"/>
      <c r="M1693" s="8"/>
      <c r="N1693" s="7"/>
      <c r="O1693" s="9"/>
      <c r="P1693" s="3"/>
      <c r="Q1693" s="5"/>
      <c r="R1693" s="10"/>
      <c r="S1693" s="10"/>
      <c r="T1693" s="10"/>
      <c r="U1693" s="10"/>
      <c r="V1693" s="10"/>
      <c r="W1693" s="10"/>
      <c r="X1693" s="11"/>
      <c r="Y1693" s="12"/>
      <c r="Z1693" s="4"/>
      <c r="AA1693" s="13"/>
      <c r="AB1693" s="4"/>
      <c r="AC1693" s="52"/>
    </row>
    <row r="1694" spans="1:29" ht="15.75" hidden="1" customHeight="1">
      <c r="A1694" s="50"/>
      <c r="B1694" s="3"/>
      <c r="C1694" s="4"/>
      <c r="D1694" s="4"/>
      <c r="E1694" s="5"/>
      <c r="F1694" s="4"/>
      <c r="G1694" s="4"/>
      <c r="H1694" s="5"/>
      <c r="I1694" s="6"/>
      <c r="J1694" s="6"/>
      <c r="K1694" s="7"/>
      <c r="L1694" s="7"/>
      <c r="M1694" s="8"/>
      <c r="N1694" s="7"/>
      <c r="O1694" s="9"/>
      <c r="P1694" s="3"/>
      <c r="Q1694" s="5"/>
      <c r="R1694" s="10"/>
      <c r="S1694" s="10"/>
      <c r="T1694" s="10"/>
      <c r="U1694" s="10"/>
      <c r="V1694" s="10"/>
      <c r="W1694" s="10"/>
      <c r="X1694" s="11"/>
      <c r="Y1694" s="12"/>
      <c r="Z1694" s="4"/>
      <c r="AA1694" s="13"/>
      <c r="AB1694" s="4"/>
      <c r="AC1694" s="52"/>
    </row>
    <row r="1695" spans="1:29" ht="15.75" hidden="1" customHeight="1">
      <c r="A1695" s="50"/>
      <c r="B1695" s="3"/>
      <c r="C1695" s="4"/>
      <c r="D1695" s="4"/>
      <c r="E1695" s="5"/>
      <c r="F1695" s="4"/>
      <c r="G1695" s="4"/>
      <c r="H1695" s="5"/>
      <c r="I1695" s="6"/>
      <c r="J1695" s="6"/>
      <c r="K1695" s="7"/>
      <c r="L1695" s="7"/>
      <c r="M1695" s="8"/>
      <c r="N1695" s="7"/>
      <c r="O1695" s="9"/>
      <c r="P1695" s="3"/>
      <c r="Q1695" s="5"/>
      <c r="R1695" s="10"/>
      <c r="S1695" s="10"/>
      <c r="T1695" s="10"/>
      <c r="U1695" s="10"/>
      <c r="V1695" s="10"/>
      <c r="W1695" s="10"/>
      <c r="X1695" s="11"/>
      <c r="Y1695" s="12"/>
      <c r="Z1695" s="4"/>
      <c r="AA1695" s="13"/>
      <c r="AB1695" s="4"/>
      <c r="AC1695" s="52"/>
    </row>
    <row r="1696" spans="1:29" ht="15.75" hidden="1" customHeight="1">
      <c r="A1696" s="50"/>
      <c r="B1696" s="3"/>
      <c r="C1696" s="4"/>
      <c r="D1696" s="4"/>
      <c r="E1696" s="5"/>
      <c r="F1696" s="4"/>
      <c r="G1696" s="4"/>
      <c r="H1696" s="5"/>
      <c r="I1696" s="6"/>
      <c r="J1696" s="6"/>
      <c r="K1696" s="7"/>
      <c r="L1696" s="7"/>
      <c r="M1696" s="8"/>
      <c r="N1696" s="7"/>
      <c r="O1696" s="9"/>
      <c r="P1696" s="3"/>
      <c r="Q1696" s="5"/>
      <c r="R1696" s="10"/>
      <c r="S1696" s="10"/>
      <c r="T1696" s="10"/>
      <c r="U1696" s="10"/>
      <c r="V1696" s="10"/>
      <c r="W1696" s="10"/>
      <c r="X1696" s="11"/>
      <c r="Y1696" s="12"/>
      <c r="Z1696" s="4"/>
      <c r="AA1696" s="13"/>
      <c r="AB1696" s="4"/>
      <c r="AC1696" s="52"/>
    </row>
    <row r="1697" spans="1:29" ht="15.75" hidden="1" customHeight="1">
      <c r="A1697" s="50"/>
      <c r="B1697" s="3"/>
      <c r="C1697" s="4"/>
      <c r="D1697" s="4"/>
      <c r="E1697" s="5"/>
      <c r="F1697" s="4"/>
      <c r="G1697" s="4"/>
      <c r="H1697" s="5"/>
      <c r="I1697" s="6"/>
      <c r="J1697" s="6"/>
      <c r="K1697" s="7"/>
      <c r="L1697" s="7"/>
      <c r="M1697" s="8"/>
      <c r="N1697" s="7"/>
      <c r="O1697" s="9"/>
      <c r="P1697" s="3"/>
      <c r="Q1697" s="5"/>
      <c r="R1697" s="10"/>
      <c r="S1697" s="10"/>
      <c r="T1697" s="10"/>
      <c r="U1697" s="10"/>
      <c r="V1697" s="10"/>
      <c r="W1697" s="10"/>
      <c r="X1697" s="11"/>
      <c r="Y1697" s="12"/>
      <c r="Z1697" s="4"/>
      <c r="AA1697" s="13"/>
      <c r="AB1697" s="4"/>
      <c r="AC1697" s="52"/>
    </row>
    <row r="1698" spans="1:29" ht="15.75" hidden="1" customHeight="1">
      <c r="A1698" s="50"/>
      <c r="B1698" s="3"/>
      <c r="C1698" s="4"/>
      <c r="D1698" s="4"/>
      <c r="E1698" s="5"/>
      <c r="F1698" s="4"/>
      <c r="G1698" s="4"/>
      <c r="H1698" s="5"/>
      <c r="I1698" s="6"/>
      <c r="J1698" s="6"/>
      <c r="K1698" s="7"/>
      <c r="L1698" s="7"/>
      <c r="M1698" s="8"/>
      <c r="N1698" s="7"/>
      <c r="O1698" s="9"/>
      <c r="P1698" s="3"/>
      <c r="Q1698" s="5"/>
      <c r="R1698" s="10"/>
      <c r="S1698" s="10"/>
      <c r="T1698" s="10"/>
      <c r="U1698" s="10"/>
      <c r="V1698" s="10"/>
      <c r="W1698" s="10"/>
      <c r="X1698" s="11"/>
      <c r="Y1698" s="12"/>
      <c r="Z1698" s="4"/>
      <c r="AA1698" s="13"/>
      <c r="AB1698" s="4"/>
      <c r="AC1698" s="52"/>
    </row>
    <row r="1699" spans="1:29" ht="15.75" hidden="1" customHeight="1">
      <c r="A1699" s="50"/>
      <c r="B1699" s="3"/>
      <c r="C1699" s="4"/>
      <c r="D1699" s="4"/>
      <c r="E1699" s="5"/>
      <c r="F1699" s="4"/>
      <c r="G1699" s="4"/>
      <c r="H1699" s="5"/>
      <c r="I1699" s="6"/>
      <c r="J1699" s="6"/>
      <c r="K1699" s="7"/>
      <c r="L1699" s="7"/>
      <c r="M1699" s="8"/>
      <c r="N1699" s="7"/>
      <c r="O1699" s="9"/>
      <c r="P1699" s="3"/>
      <c r="Q1699" s="5"/>
      <c r="R1699" s="10"/>
      <c r="S1699" s="10"/>
      <c r="T1699" s="10"/>
      <c r="U1699" s="10"/>
      <c r="V1699" s="10"/>
      <c r="W1699" s="10"/>
      <c r="X1699" s="11"/>
      <c r="Y1699" s="12"/>
      <c r="Z1699" s="4"/>
      <c r="AA1699" s="13"/>
      <c r="AB1699" s="4"/>
      <c r="AC1699" s="52"/>
    </row>
    <row r="1700" spans="1:29" ht="15.75" hidden="1" customHeight="1">
      <c r="A1700" s="50"/>
      <c r="B1700" s="3"/>
      <c r="C1700" s="4"/>
      <c r="D1700" s="4"/>
      <c r="E1700" s="5"/>
      <c r="F1700" s="4"/>
      <c r="G1700" s="4"/>
      <c r="H1700" s="5"/>
      <c r="I1700" s="6"/>
      <c r="J1700" s="6"/>
      <c r="K1700" s="7"/>
      <c r="L1700" s="7"/>
      <c r="M1700" s="8"/>
      <c r="N1700" s="7"/>
      <c r="O1700" s="9"/>
      <c r="P1700" s="3"/>
      <c r="Q1700" s="5"/>
      <c r="R1700" s="10"/>
      <c r="S1700" s="10"/>
      <c r="T1700" s="10"/>
      <c r="U1700" s="10"/>
      <c r="V1700" s="10"/>
      <c r="W1700" s="10"/>
      <c r="X1700" s="11"/>
      <c r="Y1700" s="12"/>
      <c r="Z1700" s="4"/>
      <c r="AA1700" s="13"/>
      <c r="AB1700" s="4"/>
      <c r="AC1700" s="52"/>
    </row>
    <row r="1701" spans="1:29" ht="15.75" hidden="1" customHeight="1">
      <c r="A1701" s="50"/>
      <c r="B1701" s="3"/>
      <c r="C1701" s="4"/>
      <c r="D1701" s="4"/>
      <c r="E1701" s="5"/>
      <c r="F1701" s="4"/>
      <c r="G1701" s="4"/>
      <c r="H1701" s="5"/>
      <c r="I1701" s="6"/>
      <c r="J1701" s="6"/>
      <c r="K1701" s="7"/>
      <c r="L1701" s="7"/>
      <c r="M1701" s="8"/>
      <c r="N1701" s="7"/>
      <c r="O1701" s="9"/>
      <c r="P1701" s="3"/>
      <c r="Q1701" s="5"/>
      <c r="R1701" s="10"/>
      <c r="S1701" s="10"/>
      <c r="T1701" s="10"/>
      <c r="U1701" s="10"/>
      <c r="V1701" s="10"/>
      <c r="W1701" s="10"/>
      <c r="X1701" s="11"/>
      <c r="Y1701" s="12"/>
      <c r="Z1701" s="4"/>
      <c r="AA1701" s="13"/>
      <c r="AB1701" s="4"/>
      <c r="AC1701" s="52"/>
    </row>
    <row r="1702" spans="1:29" ht="15.75" hidden="1" customHeight="1">
      <c r="A1702" s="50"/>
      <c r="B1702" s="3"/>
      <c r="C1702" s="4"/>
      <c r="D1702" s="4"/>
      <c r="E1702" s="5"/>
      <c r="F1702" s="4"/>
      <c r="G1702" s="4"/>
      <c r="H1702" s="5"/>
      <c r="I1702" s="6"/>
      <c r="J1702" s="6"/>
      <c r="K1702" s="7"/>
      <c r="L1702" s="7"/>
      <c r="M1702" s="8"/>
      <c r="N1702" s="7"/>
      <c r="O1702" s="9"/>
      <c r="P1702" s="3"/>
      <c r="Q1702" s="5"/>
      <c r="R1702" s="10"/>
      <c r="S1702" s="10"/>
      <c r="T1702" s="10"/>
      <c r="U1702" s="10"/>
      <c r="V1702" s="10"/>
      <c r="W1702" s="10"/>
      <c r="X1702" s="11"/>
      <c r="Y1702" s="12"/>
      <c r="Z1702" s="4"/>
      <c r="AA1702" s="13"/>
      <c r="AB1702" s="4"/>
      <c r="AC1702" s="52"/>
    </row>
    <row r="1703" spans="1:29" ht="15.75" hidden="1" customHeight="1">
      <c r="A1703" s="50"/>
      <c r="B1703" s="3"/>
      <c r="C1703" s="4"/>
      <c r="D1703" s="4"/>
      <c r="E1703" s="5"/>
      <c r="F1703" s="4"/>
      <c r="G1703" s="4"/>
      <c r="H1703" s="5"/>
      <c r="I1703" s="6"/>
      <c r="J1703" s="6"/>
      <c r="K1703" s="7"/>
      <c r="L1703" s="7"/>
      <c r="M1703" s="8"/>
      <c r="N1703" s="7"/>
      <c r="O1703" s="9"/>
      <c r="P1703" s="3"/>
      <c r="Q1703" s="5"/>
      <c r="R1703" s="10"/>
      <c r="S1703" s="10"/>
      <c r="T1703" s="10"/>
      <c r="U1703" s="10"/>
      <c r="V1703" s="10"/>
      <c r="W1703" s="10"/>
      <c r="X1703" s="11"/>
      <c r="Y1703" s="12"/>
      <c r="Z1703" s="4"/>
      <c r="AA1703" s="13"/>
      <c r="AB1703" s="4"/>
      <c r="AC1703" s="52"/>
    </row>
    <row r="1704" spans="1:29" ht="15.75" hidden="1" customHeight="1">
      <c r="A1704" s="50"/>
      <c r="B1704" s="3"/>
      <c r="C1704" s="4"/>
      <c r="D1704" s="4"/>
      <c r="E1704" s="5"/>
      <c r="F1704" s="4"/>
      <c r="G1704" s="4"/>
      <c r="H1704" s="5"/>
      <c r="I1704" s="6"/>
      <c r="J1704" s="6"/>
      <c r="K1704" s="7"/>
      <c r="L1704" s="7"/>
      <c r="M1704" s="8"/>
      <c r="N1704" s="7"/>
      <c r="O1704" s="9"/>
      <c r="P1704" s="3"/>
      <c r="Q1704" s="5"/>
      <c r="R1704" s="10"/>
      <c r="S1704" s="10"/>
      <c r="T1704" s="10"/>
      <c r="U1704" s="10"/>
      <c r="V1704" s="10"/>
      <c r="W1704" s="10"/>
      <c r="X1704" s="11"/>
      <c r="Y1704" s="12"/>
      <c r="Z1704" s="4"/>
      <c r="AA1704" s="13"/>
      <c r="AB1704" s="4"/>
      <c r="AC1704" s="52"/>
    </row>
    <row r="1705" spans="1:29" ht="15.75" hidden="1" customHeight="1">
      <c r="A1705" s="50"/>
      <c r="B1705" s="3"/>
      <c r="C1705" s="4"/>
      <c r="D1705" s="4"/>
      <c r="E1705" s="5"/>
      <c r="F1705" s="4"/>
      <c r="G1705" s="4"/>
      <c r="H1705" s="5"/>
      <c r="I1705" s="6"/>
      <c r="J1705" s="6"/>
      <c r="K1705" s="7"/>
      <c r="L1705" s="7"/>
      <c r="M1705" s="8"/>
      <c r="N1705" s="7"/>
      <c r="O1705" s="9"/>
      <c r="P1705" s="3"/>
      <c r="Q1705" s="5"/>
      <c r="R1705" s="10"/>
      <c r="S1705" s="10"/>
      <c r="T1705" s="10"/>
      <c r="U1705" s="10"/>
      <c r="V1705" s="10"/>
      <c r="W1705" s="10"/>
      <c r="X1705" s="11"/>
      <c r="Y1705" s="12"/>
      <c r="Z1705" s="4"/>
      <c r="AA1705" s="13"/>
      <c r="AB1705" s="4"/>
      <c r="AC1705" s="52"/>
    </row>
    <row r="1706" spans="1:29" ht="15.75" hidden="1" customHeight="1">
      <c r="A1706" s="50"/>
      <c r="B1706" s="3"/>
      <c r="C1706" s="4"/>
      <c r="D1706" s="4"/>
      <c r="E1706" s="5"/>
      <c r="F1706" s="4"/>
      <c r="G1706" s="4"/>
      <c r="H1706" s="5"/>
      <c r="I1706" s="6"/>
      <c r="J1706" s="6"/>
      <c r="K1706" s="7"/>
      <c r="L1706" s="7"/>
      <c r="M1706" s="8"/>
      <c r="N1706" s="7"/>
      <c r="O1706" s="9"/>
      <c r="P1706" s="3"/>
      <c r="Q1706" s="5"/>
      <c r="R1706" s="10"/>
      <c r="S1706" s="10"/>
      <c r="T1706" s="10"/>
      <c r="U1706" s="10"/>
      <c r="V1706" s="10"/>
      <c r="W1706" s="10"/>
      <c r="X1706" s="11"/>
      <c r="Y1706" s="12"/>
      <c r="Z1706" s="4"/>
      <c r="AA1706" s="13"/>
      <c r="AB1706" s="4"/>
      <c r="AC1706" s="52"/>
    </row>
    <row r="1707" spans="1:29" ht="15.75" hidden="1" customHeight="1">
      <c r="A1707" s="50"/>
      <c r="B1707" s="3"/>
      <c r="C1707" s="4"/>
      <c r="D1707" s="4"/>
      <c r="E1707" s="5"/>
      <c r="F1707" s="4"/>
      <c r="G1707" s="4"/>
      <c r="H1707" s="5"/>
      <c r="I1707" s="6"/>
      <c r="J1707" s="6"/>
      <c r="K1707" s="7"/>
      <c r="L1707" s="7"/>
      <c r="M1707" s="8"/>
      <c r="N1707" s="7"/>
      <c r="O1707" s="9"/>
      <c r="P1707" s="3"/>
      <c r="Q1707" s="5"/>
      <c r="R1707" s="10"/>
      <c r="S1707" s="10"/>
      <c r="T1707" s="10"/>
      <c r="U1707" s="10"/>
      <c r="V1707" s="10"/>
      <c r="W1707" s="10"/>
      <c r="X1707" s="11"/>
      <c r="Y1707" s="12"/>
      <c r="Z1707" s="4"/>
      <c r="AA1707" s="13"/>
      <c r="AB1707" s="4"/>
      <c r="AC1707" s="52"/>
    </row>
    <row r="1708" spans="1:29" ht="15.75" hidden="1" customHeight="1">
      <c r="A1708" s="50"/>
      <c r="B1708" s="3"/>
      <c r="C1708" s="4"/>
      <c r="D1708" s="4"/>
      <c r="E1708" s="5"/>
      <c r="F1708" s="4"/>
      <c r="G1708" s="4"/>
      <c r="H1708" s="5"/>
      <c r="I1708" s="6"/>
      <c r="J1708" s="6"/>
      <c r="K1708" s="7"/>
      <c r="L1708" s="7"/>
      <c r="M1708" s="8"/>
      <c r="N1708" s="7"/>
      <c r="O1708" s="9"/>
      <c r="P1708" s="3"/>
      <c r="Q1708" s="5"/>
      <c r="R1708" s="10"/>
      <c r="S1708" s="10"/>
      <c r="T1708" s="10"/>
      <c r="U1708" s="10"/>
      <c r="V1708" s="10"/>
      <c r="W1708" s="10"/>
      <c r="X1708" s="11"/>
      <c r="Y1708" s="12"/>
      <c r="Z1708" s="4"/>
      <c r="AA1708" s="13"/>
      <c r="AB1708" s="4"/>
      <c r="AC1708" s="52"/>
    </row>
    <row r="1709" spans="1:29" ht="15.75" hidden="1" customHeight="1">
      <c r="A1709" s="50"/>
      <c r="B1709" s="3"/>
      <c r="C1709" s="4"/>
      <c r="D1709" s="4"/>
      <c r="E1709" s="5"/>
      <c r="F1709" s="4"/>
      <c r="G1709" s="4"/>
      <c r="H1709" s="5"/>
      <c r="I1709" s="6"/>
      <c r="J1709" s="6"/>
      <c r="K1709" s="7"/>
      <c r="L1709" s="7"/>
      <c r="M1709" s="8"/>
      <c r="N1709" s="7"/>
      <c r="O1709" s="9"/>
      <c r="P1709" s="3"/>
      <c r="Q1709" s="5"/>
      <c r="R1709" s="10"/>
      <c r="S1709" s="10"/>
      <c r="T1709" s="10"/>
      <c r="U1709" s="10"/>
      <c r="V1709" s="10"/>
      <c r="W1709" s="10"/>
      <c r="X1709" s="11"/>
      <c r="Y1709" s="12"/>
      <c r="Z1709" s="4"/>
      <c r="AA1709" s="13"/>
      <c r="AB1709" s="4"/>
      <c r="AC1709" s="52"/>
    </row>
    <row r="1710" spans="1:29" ht="15.75" hidden="1" customHeight="1">
      <c r="A1710" s="50"/>
      <c r="B1710" s="3"/>
      <c r="C1710" s="4"/>
      <c r="D1710" s="4"/>
      <c r="E1710" s="5"/>
      <c r="F1710" s="4"/>
      <c r="G1710" s="4"/>
      <c r="H1710" s="5"/>
      <c r="I1710" s="6"/>
      <c r="J1710" s="6"/>
      <c r="K1710" s="7"/>
      <c r="L1710" s="7"/>
      <c r="M1710" s="8"/>
      <c r="N1710" s="7"/>
      <c r="O1710" s="9"/>
      <c r="P1710" s="3"/>
      <c r="Q1710" s="5"/>
      <c r="R1710" s="10"/>
      <c r="S1710" s="10"/>
      <c r="T1710" s="10"/>
      <c r="U1710" s="10"/>
      <c r="V1710" s="10"/>
      <c r="W1710" s="10"/>
      <c r="X1710" s="11"/>
      <c r="Y1710" s="12"/>
      <c r="Z1710" s="4"/>
      <c r="AA1710" s="13"/>
      <c r="AB1710" s="4"/>
      <c r="AC1710" s="52"/>
    </row>
    <row r="1711" spans="1:29" ht="15.75" hidden="1" customHeight="1">
      <c r="A1711" s="50"/>
      <c r="B1711" s="3"/>
      <c r="C1711" s="4"/>
      <c r="D1711" s="4"/>
      <c r="E1711" s="5"/>
      <c r="F1711" s="4"/>
      <c r="G1711" s="4"/>
      <c r="H1711" s="5"/>
      <c r="I1711" s="6"/>
      <c r="J1711" s="6"/>
      <c r="K1711" s="7"/>
      <c r="L1711" s="7"/>
      <c r="M1711" s="8"/>
      <c r="N1711" s="7"/>
      <c r="O1711" s="9"/>
      <c r="P1711" s="3"/>
      <c r="Q1711" s="5"/>
      <c r="R1711" s="10"/>
      <c r="S1711" s="10"/>
      <c r="T1711" s="10"/>
      <c r="U1711" s="10"/>
      <c r="V1711" s="10"/>
      <c r="W1711" s="10"/>
      <c r="X1711" s="11"/>
      <c r="Y1711" s="12"/>
      <c r="Z1711" s="4"/>
      <c r="AA1711" s="13"/>
      <c r="AB1711" s="4"/>
      <c r="AC1711" s="52"/>
    </row>
    <row r="1712" spans="1:29" ht="15.75" hidden="1" customHeight="1">
      <c r="A1712" s="50"/>
      <c r="B1712" s="3"/>
      <c r="C1712" s="4"/>
      <c r="D1712" s="4"/>
      <c r="E1712" s="5"/>
      <c r="F1712" s="4"/>
      <c r="G1712" s="4"/>
      <c r="H1712" s="5"/>
      <c r="I1712" s="6"/>
      <c r="J1712" s="6"/>
      <c r="K1712" s="7"/>
      <c r="L1712" s="7"/>
      <c r="M1712" s="8"/>
      <c r="N1712" s="7"/>
      <c r="O1712" s="9"/>
      <c r="P1712" s="3"/>
      <c r="Q1712" s="5"/>
      <c r="R1712" s="10"/>
      <c r="S1712" s="10"/>
      <c r="T1712" s="10"/>
      <c r="U1712" s="10"/>
      <c r="V1712" s="10"/>
      <c r="W1712" s="10"/>
      <c r="X1712" s="11"/>
      <c r="Y1712" s="12"/>
      <c r="Z1712" s="4"/>
      <c r="AA1712" s="13"/>
      <c r="AB1712" s="4"/>
      <c r="AC1712" s="52"/>
    </row>
    <row r="1713" spans="1:29" ht="15.75" hidden="1" customHeight="1">
      <c r="A1713" s="50"/>
      <c r="B1713" s="3"/>
      <c r="C1713" s="4"/>
      <c r="D1713" s="4"/>
      <c r="E1713" s="5"/>
      <c r="F1713" s="4"/>
      <c r="G1713" s="4"/>
      <c r="H1713" s="5"/>
      <c r="I1713" s="6"/>
      <c r="J1713" s="6"/>
      <c r="K1713" s="7"/>
      <c r="L1713" s="7"/>
      <c r="M1713" s="8"/>
      <c r="N1713" s="7"/>
      <c r="O1713" s="9"/>
      <c r="P1713" s="3"/>
      <c r="Q1713" s="5"/>
      <c r="R1713" s="10"/>
      <c r="S1713" s="10"/>
      <c r="T1713" s="10"/>
      <c r="U1713" s="10"/>
      <c r="V1713" s="10"/>
      <c r="W1713" s="10"/>
      <c r="X1713" s="11"/>
      <c r="Y1713" s="12"/>
      <c r="Z1713" s="4"/>
      <c r="AA1713" s="13"/>
      <c r="AB1713" s="4"/>
      <c r="AC1713" s="52"/>
    </row>
    <row r="1714" spans="1:29" ht="15.75" hidden="1" customHeight="1">
      <c r="A1714" s="50"/>
      <c r="B1714" s="3"/>
      <c r="C1714" s="4"/>
      <c r="D1714" s="4"/>
      <c r="E1714" s="5"/>
      <c r="F1714" s="4"/>
      <c r="G1714" s="4"/>
      <c r="H1714" s="5"/>
      <c r="I1714" s="6"/>
      <c r="J1714" s="6"/>
      <c r="K1714" s="7"/>
      <c r="L1714" s="7"/>
      <c r="M1714" s="8"/>
      <c r="N1714" s="7"/>
      <c r="O1714" s="9"/>
      <c r="P1714" s="3"/>
      <c r="Q1714" s="5"/>
      <c r="R1714" s="10"/>
      <c r="S1714" s="10"/>
      <c r="T1714" s="10"/>
      <c r="U1714" s="10"/>
      <c r="V1714" s="10"/>
      <c r="W1714" s="10"/>
      <c r="X1714" s="11"/>
      <c r="Y1714" s="12"/>
      <c r="Z1714" s="4"/>
      <c r="AA1714" s="13"/>
      <c r="AB1714" s="4"/>
      <c r="AC1714" s="52"/>
    </row>
    <row r="1715" spans="1:29" ht="15.75" hidden="1" customHeight="1">
      <c r="A1715" s="50"/>
      <c r="B1715" s="3"/>
      <c r="C1715" s="4"/>
      <c r="D1715" s="4"/>
      <c r="E1715" s="5"/>
      <c r="F1715" s="4"/>
      <c r="G1715" s="4"/>
      <c r="H1715" s="5"/>
      <c r="I1715" s="6"/>
      <c r="J1715" s="6"/>
      <c r="K1715" s="7"/>
      <c r="L1715" s="7"/>
      <c r="M1715" s="8"/>
      <c r="N1715" s="7"/>
      <c r="O1715" s="9"/>
      <c r="P1715" s="3"/>
      <c r="Q1715" s="5"/>
      <c r="R1715" s="10"/>
      <c r="S1715" s="10"/>
      <c r="T1715" s="10"/>
      <c r="U1715" s="10"/>
      <c r="V1715" s="10"/>
      <c r="W1715" s="10"/>
      <c r="X1715" s="11"/>
      <c r="Y1715" s="12"/>
      <c r="Z1715" s="4"/>
      <c r="AA1715" s="13"/>
      <c r="AB1715" s="4"/>
      <c r="AC1715" s="52"/>
    </row>
    <row r="1716" spans="1:29" ht="15.75" hidden="1" customHeight="1">
      <c r="A1716" s="50"/>
      <c r="B1716" s="3"/>
      <c r="C1716" s="4"/>
      <c r="D1716" s="4"/>
      <c r="E1716" s="5"/>
      <c r="F1716" s="4"/>
      <c r="G1716" s="4"/>
      <c r="H1716" s="5"/>
      <c r="I1716" s="6"/>
      <c r="J1716" s="6"/>
      <c r="K1716" s="7"/>
      <c r="L1716" s="7"/>
      <c r="M1716" s="8"/>
      <c r="N1716" s="7"/>
      <c r="O1716" s="9"/>
      <c r="P1716" s="3"/>
      <c r="Q1716" s="5"/>
      <c r="R1716" s="10"/>
      <c r="S1716" s="10"/>
      <c r="T1716" s="10"/>
      <c r="U1716" s="10"/>
      <c r="V1716" s="10"/>
      <c r="W1716" s="10"/>
      <c r="X1716" s="11"/>
      <c r="Y1716" s="12"/>
      <c r="Z1716" s="4"/>
      <c r="AA1716" s="13"/>
      <c r="AB1716" s="4"/>
      <c r="AC1716" s="52"/>
    </row>
    <row r="1717" spans="1:29" ht="15.75" hidden="1" customHeight="1">
      <c r="A1717" s="50"/>
      <c r="B1717" s="3"/>
      <c r="C1717" s="4"/>
      <c r="D1717" s="4"/>
      <c r="E1717" s="5"/>
      <c r="F1717" s="4"/>
      <c r="G1717" s="4"/>
      <c r="H1717" s="5"/>
      <c r="I1717" s="6"/>
      <c r="J1717" s="6"/>
      <c r="K1717" s="7"/>
      <c r="L1717" s="7"/>
      <c r="M1717" s="8"/>
      <c r="N1717" s="7"/>
      <c r="O1717" s="9"/>
      <c r="P1717" s="3"/>
      <c r="Q1717" s="5"/>
      <c r="R1717" s="10"/>
      <c r="S1717" s="10"/>
      <c r="T1717" s="10"/>
      <c r="U1717" s="10"/>
      <c r="V1717" s="10"/>
      <c r="W1717" s="10"/>
      <c r="X1717" s="11"/>
      <c r="Y1717" s="12"/>
      <c r="Z1717" s="4"/>
      <c r="AA1717" s="13"/>
      <c r="AB1717" s="4"/>
      <c r="AC1717" s="52"/>
    </row>
    <row r="1718" spans="1:29" ht="15.75" hidden="1" customHeight="1">
      <c r="A1718" s="50"/>
      <c r="B1718" s="3"/>
      <c r="C1718" s="4"/>
      <c r="D1718" s="4"/>
      <c r="E1718" s="5"/>
      <c r="F1718" s="4"/>
      <c r="G1718" s="4"/>
      <c r="H1718" s="5"/>
      <c r="I1718" s="6"/>
      <c r="J1718" s="6"/>
      <c r="K1718" s="7"/>
      <c r="L1718" s="7"/>
      <c r="M1718" s="8"/>
      <c r="N1718" s="7"/>
      <c r="O1718" s="9"/>
      <c r="P1718" s="3"/>
      <c r="Q1718" s="5"/>
      <c r="R1718" s="10"/>
      <c r="S1718" s="10"/>
      <c r="T1718" s="10"/>
      <c r="U1718" s="10"/>
      <c r="V1718" s="10"/>
      <c r="W1718" s="10"/>
      <c r="X1718" s="11"/>
      <c r="Y1718" s="12"/>
      <c r="Z1718" s="4"/>
      <c r="AA1718" s="13"/>
      <c r="AB1718" s="4"/>
      <c r="AC1718" s="52"/>
    </row>
    <row r="1719" spans="1:29" ht="15.75" hidden="1" customHeight="1">
      <c r="A1719" s="50"/>
      <c r="B1719" s="3"/>
      <c r="C1719" s="4"/>
      <c r="D1719" s="4"/>
      <c r="E1719" s="5"/>
      <c r="F1719" s="4"/>
      <c r="G1719" s="4"/>
      <c r="H1719" s="5"/>
      <c r="I1719" s="6"/>
      <c r="J1719" s="6"/>
      <c r="K1719" s="7"/>
      <c r="L1719" s="7"/>
      <c r="M1719" s="8"/>
      <c r="N1719" s="7"/>
      <c r="O1719" s="9"/>
      <c r="P1719" s="3"/>
      <c r="Q1719" s="5"/>
      <c r="R1719" s="10"/>
      <c r="S1719" s="10"/>
      <c r="T1719" s="10"/>
      <c r="U1719" s="10"/>
      <c r="V1719" s="10"/>
      <c r="W1719" s="10"/>
      <c r="X1719" s="11"/>
      <c r="Y1719" s="12"/>
      <c r="Z1719" s="4"/>
      <c r="AA1719" s="13"/>
      <c r="AB1719" s="4"/>
      <c r="AC1719" s="52"/>
    </row>
    <row r="1720" spans="1:29" ht="15.75" hidden="1" customHeight="1">
      <c r="A1720" s="50"/>
      <c r="B1720" s="3"/>
      <c r="C1720" s="4"/>
      <c r="D1720" s="4"/>
      <c r="E1720" s="5"/>
      <c r="F1720" s="4"/>
      <c r="G1720" s="4"/>
      <c r="H1720" s="5"/>
      <c r="I1720" s="6"/>
      <c r="J1720" s="6"/>
      <c r="K1720" s="7"/>
      <c r="L1720" s="7"/>
      <c r="M1720" s="8"/>
      <c r="N1720" s="7"/>
      <c r="O1720" s="9"/>
      <c r="P1720" s="3"/>
      <c r="Q1720" s="5"/>
      <c r="R1720" s="10"/>
      <c r="S1720" s="10"/>
      <c r="T1720" s="10"/>
      <c r="U1720" s="10"/>
      <c r="V1720" s="10"/>
      <c r="W1720" s="10"/>
      <c r="X1720" s="11"/>
      <c r="Y1720" s="12"/>
      <c r="Z1720" s="4"/>
      <c r="AA1720" s="13"/>
      <c r="AB1720" s="4"/>
      <c r="AC1720" s="52"/>
    </row>
    <row r="1721" spans="1:29" ht="15.75" hidden="1" customHeight="1">
      <c r="A1721" s="50"/>
      <c r="B1721" s="3"/>
      <c r="C1721" s="4"/>
      <c r="D1721" s="4"/>
      <c r="E1721" s="5"/>
      <c r="F1721" s="4"/>
      <c r="G1721" s="4"/>
      <c r="H1721" s="5"/>
      <c r="I1721" s="6"/>
      <c r="J1721" s="6"/>
      <c r="K1721" s="7"/>
      <c r="L1721" s="7"/>
      <c r="M1721" s="8"/>
      <c r="N1721" s="7"/>
      <c r="O1721" s="9"/>
      <c r="P1721" s="3"/>
      <c r="Q1721" s="5"/>
      <c r="R1721" s="10"/>
      <c r="S1721" s="10"/>
      <c r="T1721" s="10"/>
      <c r="U1721" s="10"/>
      <c r="V1721" s="10"/>
      <c r="W1721" s="10"/>
      <c r="X1721" s="11"/>
      <c r="Y1721" s="12"/>
      <c r="Z1721" s="4"/>
      <c r="AA1721" s="13"/>
      <c r="AB1721" s="4"/>
      <c r="AC1721" s="52"/>
    </row>
    <row r="1722" spans="1:29" ht="15.75" hidden="1" customHeight="1">
      <c r="A1722" s="50"/>
      <c r="B1722" s="3"/>
      <c r="C1722" s="4"/>
      <c r="D1722" s="4"/>
      <c r="E1722" s="5"/>
      <c r="F1722" s="4"/>
      <c r="G1722" s="4"/>
      <c r="H1722" s="5"/>
      <c r="I1722" s="6"/>
      <c r="J1722" s="6"/>
      <c r="K1722" s="7"/>
      <c r="L1722" s="7"/>
      <c r="M1722" s="8"/>
      <c r="N1722" s="7"/>
      <c r="O1722" s="9"/>
      <c r="P1722" s="3"/>
      <c r="Q1722" s="5"/>
      <c r="R1722" s="10"/>
      <c r="S1722" s="10"/>
      <c r="T1722" s="10"/>
      <c r="U1722" s="10"/>
      <c r="V1722" s="10"/>
      <c r="W1722" s="10"/>
      <c r="X1722" s="11"/>
      <c r="Y1722" s="12"/>
      <c r="Z1722" s="4"/>
      <c r="AA1722" s="13"/>
      <c r="AB1722" s="4"/>
      <c r="AC1722" s="52"/>
    </row>
    <row r="1723" spans="1:29" ht="15.75" hidden="1" customHeight="1">
      <c r="A1723" s="50"/>
      <c r="B1723" s="3"/>
      <c r="C1723" s="4"/>
      <c r="D1723" s="4"/>
      <c r="E1723" s="5"/>
      <c r="F1723" s="4"/>
      <c r="G1723" s="4"/>
      <c r="H1723" s="5"/>
      <c r="I1723" s="6"/>
      <c r="J1723" s="6"/>
      <c r="K1723" s="7"/>
      <c r="L1723" s="7"/>
      <c r="M1723" s="8"/>
      <c r="N1723" s="7"/>
      <c r="O1723" s="9"/>
      <c r="P1723" s="3"/>
      <c r="Q1723" s="5"/>
      <c r="R1723" s="10"/>
      <c r="S1723" s="10"/>
      <c r="T1723" s="10"/>
      <c r="U1723" s="10"/>
      <c r="V1723" s="10"/>
      <c r="W1723" s="10"/>
      <c r="X1723" s="11"/>
      <c r="Y1723" s="12"/>
      <c r="Z1723" s="4"/>
      <c r="AA1723" s="13"/>
      <c r="AB1723" s="4"/>
      <c r="AC1723" s="52"/>
    </row>
    <row r="1724" spans="1:29" ht="15.75" hidden="1" customHeight="1">
      <c r="A1724" s="50"/>
      <c r="B1724" s="3"/>
      <c r="C1724" s="4"/>
      <c r="D1724" s="4"/>
      <c r="E1724" s="5"/>
      <c r="F1724" s="4"/>
      <c r="G1724" s="4"/>
      <c r="H1724" s="5"/>
      <c r="I1724" s="6"/>
      <c r="J1724" s="6"/>
      <c r="K1724" s="7"/>
      <c r="L1724" s="7"/>
      <c r="M1724" s="8"/>
      <c r="N1724" s="7"/>
      <c r="O1724" s="9"/>
      <c r="P1724" s="3"/>
      <c r="Q1724" s="5"/>
      <c r="R1724" s="10"/>
      <c r="S1724" s="10"/>
      <c r="T1724" s="10"/>
      <c r="U1724" s="10"/>
      <c r="V1724" s="10"/>
      <c r="W1724" s="10"/>
      <c r="X1724" s="11"/>
      <c r="Y1724" s="12"/>
      <c r="Z1724" s="4"/>
      <c r="AA1724" s="13"/>
      <c r="AB1724" s="4"/>
      <c r="AC1724" s="52"/>
    </row>
    <row r="1725" spans="1:29" ht="15.75" hidden="1" customHeight="1">
      <c r="A1725" s="50"/>
      <c r="B1725" s="3"/>
      <c r="C1725" s="4"/>
      <c r="D1725" s="4"/>
      <c r="E1725" s="5"/>
      <c r="F1725" s="4"/>
      <c r="G1725" s="4"/>
      <c r="H1725" s="5"/>
      <c r="I1725" s="6"/>
      <c r="J1725" s="6"/>
      <c r="K1725" s="7"/>
      <c r="L1725" s="7"/>
      <c r="M1725" s="8"/>
      <c r="N1725" s="7"/>
      <c r="O1725" s="9"/>
      <c r="P1725" s="3"/>
      <c r="Q1725" s="5"/>
      <c r="R1725" s="10"/>
      <c r="S1725" s="10"/>
      <c r="T1725" s="10"/>
      <c r="U1725" s="10"/>
      <c r="V1725" s="10"/>
      <c r="W1725" s="10"/>
      <c r="X1725" s="11"/>
      <c r="Y1725" s="12"/>
      <c r="Z1725" s="4"/>
      <c r="AA1725" s="13"/>
      <c r="AB1725" s="4"/>
      <c r="AC1725" s="52"/>
    </row>
    <row r="1726" spans="1:29" ht="15.75" hidden="1" customHeight="1">
      <c r="A1726" s="50"/>
      <c r="B1726" s="3"/>
      <c r="C1726" s="4"/>
      <c r="D1726" s="4"/>
      <c r="E1726" s="5"/>
      <c r="F1726" s="4"/>
      <c r="G1726" s="4"/>
      <c r="H1726" s="5"/>
      <c r="I1726" s="6"/>
      <c r="J1726" s="6"/>
      <c r="K1726" s="7"/>
      <c r="L1726" s="7"/>
      <c r="M1726" s="8"/>
      <c r="N1726" s="7"/>
      <c r="O1726" s="9"/>
      <c r="P1726" s="3"/>
      <c r="Q1726" s="5"/>
      <c r="R1726" s="10"/>
      <c r="S1726" s="10"/>
      <c r="T1726" s="10"/>
      <c r="U1726" s="10"/>
      <c r="V1726" s="10"/>
      <c r="W1726" s="10"/>
      <c r="X1726" s="11"/>
      <c r="Y1726" s="12"/>
      <c r="Z1726" s="4"/>
      <c r="AA1726" s="13"/>
      <c r="AB1726" s="4"/>
      <c r="AC1726" s="52"/>
    </row>
    <row r="1727" spans="1:29" ht="15.75" hidden="1" customHeight="1">
      <c r="A1727" s="50"/>
      <c r="B1727" s="3"/>
      <c r="C1727" s="4"/>
      <c r="D1727" s="4"/>
      <c r="E1727" s="5"/>
      <c r="F1727" s="4"/>
      <c r="G1727" s="4"/>
      <c r="H1727" s="5"/>
      <c r="I1727" s="6"/>
      <c r="J1727" s="6"/>
      <c r="K1727" s="7"/>
      <c r="L1727" s="7"/>
      <c r="M1727" s="8"/>
      <c r="N1727" s="7"/>
      <c r="O1727" s="9"/>
      <c r="P1727" s="3"/>
      <c r="Q1727" s="5"/>
      <c r="R1727" s="10"/>
      <c r="S1727" s="10"/>
      <c r="T1727" s="10"/>
      <c r="U1727" s="10"/>
      <c r="V1727" s="10"/>
      <c r="W1727" s="10"/>
      <c r="X1727" s="11"/>
      <c r="Y1727" s="12"/>
      <c r="Z1727" s="4"/>
      <c r="AA1727" s="13"/>
      <c r="AB1727" s="4"/>
      <c r="AC1727" s="52"/>
    </row>
    <row r="1728" spans="1:29" ht="15.75" hidden="1" customHeight="1">
      <c r="A1728" s="50"/>
      <c r="B1728" s="3"/>
      <c r="C1728" s="4"/>
      <c r="D1728" s="4"/>
      <c r="E1728" s="5"/>
      <c r="F1728" s="4"/>
      <c r="G1728" s="4"/>
      <c r="H1728" s="5"/>
      <c r="I1728" s="6"/>
      <c r="J1728" s="6"/>
      <c r="K1728" s="7"/>
      <c r="L1728" s="7"/>
      <c r="M1728" s="8"/>
      <c r="N1728" s="7"/>
      <c r="O1728" s="9"/>
      <c r="P1728" s="3"/>
      <c r="Q1728" s="5"/>
      <c r="R1728" s="10"/>
      <c r="S1728" s="10"/>
      <c r="T1728" s="10"/>
      <c r="U1728" s="10"/>
      <c r="V1728" s="10"/>
      <c r="W1728" s="10"/>
      <c r="X1728" s="11"/>
      <c r="Y1728" s="12"/>
      <c r="Z1728" s="4"/>
      <c r="AA1728" s="13"/>
      <c r="AB1728" s="4"/>
      <c r="AC1728" s="52"/>
    </row>
    <row r="1729" spans="1:29" ht="15.75" hidden="1" customHeight="1">
      <c r="A1729" s="50"/>
      <c r="B1729" s="3"/>
      <c r="C1729" s="4"/>
      <c r="D1729" s="4"/>
      <c r="E1729" s="5"/>
      <c r="F1729" s="4"/>
      <c r="G1729" s="4"/>
      <c r="H1729" s="5"/>
      <c r="I1729" s="6"/>
      <c r="J1729" s="6"/>
      <c r="K1729" s="7"/>
      <c r="L1729" s="7"/>
      <c r="M1729" s="8"/>
      <c r="N1729" s="7"/>
      <c r="O1729" s="9"/>
      <c r="P1729" s="3"/>
      <c r="Q1729" s="5"/>
      <c r="R1729" s="10"/>
      <c r="S1729" s="10"/>
      <c r="T1729" s="10"/>
      <c r="U1729" s="10"/>
      <c r="V1729" s="10"/>
      <c r="W1729" s="10"/>
      <c r="X1729" s="11"/>
      <c r="Y1729" s="12"/>
      <c r="Z1729" s="4"/>
      <c r="AA1729" s="13"/>
      <c r="AB1729" s="4"/>
      <c r="AC1729" s="52"/>
    </row>
    <row r="1730" spans="1:29" ht="15.75" hidden="1" customHeight="1">
      <c r="A1730" s="50"/>
      <c r="B1730" s="3"/>
      <c r="C1730" s="4"/>
      <c r="D1730" s="4"/>
      <c r="E1730" s="5"/>
      <c r="F1730" s="4"/>
      <c r="G1730" s="4"/>
      <c r="H1730" s="5"/>
      <c r="I1730" s="6"/>
      <c r="J1730" s="6"/>
      <c r="K1730" s="7"/>
      <c r="L1730" s="7"/>
      <c r="M1730" s="8"/>
      <c r="N1730" s="7"/>
      <c r="O1730" s="9"/>
      <c r="P1730" s="3"/>
      <c r="Q1730" s="5"/>
      <c r="R1730" s="10"/>
      <c r="S1730" s="10"/>
      <c r="T1730" s="10"/>
      <c r="U1730" s="10"/>
      <c r="V1730" s="10"/>
      <c r="W1730" s="10"/>
      <c r="X1730" s="11"/>
      <c r="Y1730" s="12"/>
      <c r="Z1730" s="4"/>
      <c r="AA1730" s="13"/>
      <c r="AB1730" s="4"/>
      <c r="AC1730" s="52"/>
    </row>
    <row r="1731" spans="1:29" ht="15.75" hidden="1" customHeight="1">
      <c r="A1731" s="50"/>
      <c r="B1731" s="3"/>
      <c r="C1731" s="4"/>
      <c r="D1731" s="4"/>
      <c r="E1731" s="5"/>
      <c r="F1731" s="4"/>
      <c r="G1731" s="4"/>
      <c r="H1731" s="5"/>
      <c r="I1731" s="6"/>
      <c r="J1731" s="6"/>
      <c r="K1731" s="7"/>
      <c r="L1731" s="7"/>
      <c r="M1731" s="8"/>
      <c r="N1731" s="7"/>
      <c r="O1731" s="9"/>
      <c r="P1731" s="3"/>
      <c r="Q1731" s="5"/>
      <c r="R1731" s="10"/>
      <c r="S1731" s="10"/>
      <c r="T1731" s="10"/>
      <c r="U1731" s="10"/>
      <c r="V1731" s="10"/>
      <c r="W1731" s="10"/>
      <c r="X1731" s="11"/>
      <c r="Y1731" s="12"/>
      <c r="Z1731" s="4"/>
      <c r="AA1731" s="13"/>
      <c r="AB1731" s="4"/>
      <c r="AC1731" s="52"/>
    </row>
    <row r="1732" spans="1:29" ht="15.75" hidden="1" customHeight="1">
      <c r="A1732" s="50"/>
      <c r="B1732" s="3"/>
      <c r="C1732" s="4"/>
      <c r="D1732" s="4"/>
      <c r="E1732" s="5"/>
      <c r="F1732" s="4"/>
      <c r="G1732" s="4"/>
      <c r="H1732" s="5"/>
      <c r="I1732" s="6"/>
      <c r="J1732" s="6"/>
      <c r="K1732" s="7"/>
      <c r="L1732" s="7"/>
      <c r="M1732" s="8"/>
      <c r="N1732" s="7"/>
      <c r="O1732" s="9"/>
      <c r="P1732" s="3"/>
      <c r="Q1732" s="5"/>
      <c r="R1732" s="10"/>
      <c r="S1732" s="10"/>
      <c r="T1732" s="10"/>
      <c r="U1732" s="10"/>
      <c r="V1732" s="10"/>
      <c r="W1732" s="10"/>
      <c r="X1732" s="11"/>
      <c r="Y1732" s="12"/>
      <c r="Z1732" s="4"/>
      <c r="AA1732" s="13"/>
      <c r="AB1732" s="4"/>
      <c r="AC1732" s="52"/>
    </row>
    <row r="1733" spans="1:29" ht="15.75" hidden="1" customHeight="1">
      <c r="A1733" s="50"/>
      <c r="B1733" s="3"/>
      <c r="C1733" s="4"/>
      <c r="D1733" s="4"/>
      <c r="E1733" s="5"/>
      <c r="F1733" s="4"/>
      <c r="G1733" s="4"/>
      <c r="H1733" s="5"/>
      <c r="I1733" s="6"/>
      <c r="J1733" s="6"/>
      <c r="K1733" s="7"/>
      <c r="L1733" s="7"/>
      <c r="M1733" s="8"/>
      <c r="N1733" s="7"/>
      <c r="O1733" s="9"/>
      <c r="P1733" s="3"/>
      <c r="Q1733" s="5"/>
      <c r="R1733" s="10"/>
      <c r="S1733" s="10"/>
      <c r="T1733" s="10"/>
      <c r="U1733" s="10"/>
      <c r="V1733" s="10"/>
      <c r="W1733" s="10"/>
      <c r="X1733" s="11"/>
      <c r="Y1733" s="12"/>
      <c r="Z1733" s="4"/>
      <c r="AA1733" s="13"/>
      <c r="AB1733" s="4"/>
      <c r="AC1733" s="52"/>
    </row>
    <row r="1734" spans="1:29" ht="15.75" hidden="1" customHeight="1">
      <c r="A1734" s="50"/>
      <c r="B1734" s="3"/>
      <c r="C1734" s="4"/>
      <c r="D1734" s="4"/>
      <c r="E1734" s="5"/>
      <c r="F1734" s="4"/>
      <c r="G1734" s="4"/>
      <c r="H1734" s="5"/>
      <c r="I1734" s="6"/>
      <c r="J1734" s="6"/>
      <c r="K1734" s="7"/>
      <c r="L1734" s="7"/>
      <c r="M1734" s="8"/>
      <c r="N1734" s="7"/>
      <c r="O1734" s="9"/>
      <c r="P1734" s="3"/>
      <c r="Q1734" s="5"/>
      <c r="R1734" s="10"/>
      <c r="S1734" s="10"/>
      <c r="T1734" s="10"/>
      <c r="U1734" s="10"/>
      <c r="V1734" s="10"/>
      <c r="W1734" s="10"/>
      <c r="X1734" s="11"/>
      <c r="Y1734" s="12"/>
      <c r="Z1734" s="4"/>
      <c r="AA1734" s="13"/>
      <c r="AB1734" s="4"/>
      <c r="AC1734" s="52"/>
    </row>
    <row r="1735" spans="1:29" ht="15.75" hidden="1" customHeight="1">
      <c r="A1735" s="50"/>
      <c r="B1735" s="3"/>
      <c r="C1735" s="4"/>
      <c r="D1735" s="4"/>
      <c r="E1735" s="5"/>
      <c r="F1735" s="4"/>
      <c r="G1735" s="4"/>
      <c r="H1735" s="5"/>
      <c r="I1735" s="6"/>
      <c r="J1735" s="6"/>
      <c r="K1735" s="7"/>
      <c r="L1735" s="7"/>
      <c r="M1735" s="8"/>
      <c r="N1735" s="7"/>
      <c r="O1735" s="9"/>
      <c r="P1735" s="3"/>
      <c r="Q1735" s="5"/>
      <c r="R1735" s="10"/>
      <c r="S1735" s="10"/>
      <c r="T1735" s="10"/>
      <c r="U1735" s="10"/>
      <c r="V1735" s="10"/>
      <c r="W1735" s="10"/>
      <c r="X1735" s="11"/>
      <c r="Y1735" s="12"/>
      <c r="Z1735" s="4"/>
      <c r="AA1735" s="13"/>
      <c r="AB1735" s="4"/>
      <c r="AC1735" s="52"/>
    </row>
    <row r="1736" spans="1:29" ht="15.75" hidden="1" customHeight="1">
      <c r="A1736" s="50"/>
      <c r="B1736" s="3"/>
      <c r="C1736" s="4"/>
      <c r="D1736" s="4"/>
      <c r="E1736" s="5"/>
      <c r="F1736" s="4"/>
      <c r="G1736" s="4"/>
      <c r="H1736" s="5"/>
      <c r="I1736" s="6"/>
      <c r="J1736" s="6"/>
      <c r="K1736" s="7"/>
      <c r="L1736" s="7"/>
      <c r="M1736" s="8"/>
      <c r="N1736" s="7"/>
      <c r="O1736" s="9"/>
      <c r="P1736" s="3"/>
      <c r="Q1736" s="5"/>
      <c r="R1736" s="10"/>
      <c r="S1736" s="10"/>
      <c r="T1736" s="10"/>
      <c r="U1736" s="10"/>
      <c r="V1736" s="10"/>
      <c r="W1736" s="10"/>
      <c r="X1736" s="11"/>
      <c r="Y1736" s="12"/>
      <c r="Z1736" s="4"/>
      <c r="AA1736" s="13"/>
      <c r="AB1736" s="4"/>
      <c r="AC1736" s="52"/>
    </row>
    <row r="1737" spans="1:29" ht="15.75" hidden="1" customHeight="1">
      <c r="A1737" s="50"/>
      <c r="B1737" s="3"/>
      <c r="C1737" s="4"/>
      <c r="D1737" s="4"/>
      <c r="E1737" s="5"/>
      <c r="F1737" s="4"/>
      <c r="G1737" s="4"/>
      <c r="H1737" s="5"/>
      <c r="I1737" s="6"/>
      <c r="J1737" s="6"/>
      <c r="K1737" s="7"/>
      <c r="L1737" s="7"/>
      <c r="M1737" s="8"/>
      <c r="N1737" s="7"/>
      <c r="O1737" s="9"/>
      <c r="P1737" s="3"/>
      <c r="Q1737" s="5"/>
      <c r="R1737" s="10"/>
      <c r="S1737" s="10"/>
      <c r="T1737" s="10"/>
      <c r="U1737" s="10"/>
      <c r="V1737" s="10"/>
      <c r="W1737" s="10"/>
      <c r="X1737" s="11"/>
      <c r="Y1737" s="12"/>
      <c r="Z1737" s="4"/>
      <c r="AA1737" s="13"/>
      <c r="AB1737" s="4"/>
      <c r="AC1737" s="52"/>
    </row>
    <row r="1738" spans="1:29" ht="15.75" hidden="1" customHeight="1">
      <c r="A1738" s="50"/>
      <c r="B1738" s="3"/>
      <c r="C1738" s="4"/>
      <c r="D1738" s="4"/>
      <c r="E1738" s="5"/>
      <c r="F1738" s="4"/>
      <c r="G1738" s="4"/>
      <c r="H1738" s="5"/>
      <c r="I1738" s="6"/>
      <c r="J1738" s="6"/>
      <c r="K1738" s="7"/>
      <c r="L1738" s="7"/>
      <c r="M1738" s="8"/>
      <c r="N1738" s="7"/>
      <c r="O1738" s="9"/>
      <c r="P1738" s="3"/>
      <c r="Q1738" s="5"/>
      <c r="R1738" s="10"/>
      <c r="S1738" s="10"/>
      <c r="T1738" s="10"/>
      <c r="U1738" s="10"/>
      <c r="V1738" s="10"/>
      <c r="W1738" s="10"/>
      <c r="X1738" s="11"/>
      <c r="Y1738" s="12"/>
      <c r="Z1738" s="4"/>
      <c r="AA1738" s="13"/>
      <c r="AB1738" s="4"/>
      <c r="AC1738" s="52"/>
    </row>
    <row r="1739" spans="1:29" ht="15.75" hidden="1" customHeight="1">
      <c r="A1739" s="50"/>
      <c r="B1739" s="3"/>
      <c r="C1739" s="4"/>
      <c r="D1739" s="4"/>
      <c r="E1739" s="5"/>
      <c r="F1739" s="4"/>
      <c r="G1739" s="4"/>
      <c r="H1739" s="5"/>
      <c r="I1739" s="6"/>
      <c r="J1739" s="6"/>
      <c r="K1739" s="7"/>
      <c r="L1739" s="7"/>
      <c r="M1739" s="8"/>
      <c r="N1739" s="7"/>
      <c r="O1739" s="9"/>
      <c r="P1739" s="3"/>
      <c r="Q1739" s="5"/>
      <c r="R1739" s="10"/>
      <c r="S1739" s="10"/>
      <c r="T1739" s="10"/>
      <c r="U1739" s="10"/>
      <c r="V1739" s="10"/>
      <c r="W1739" s="10"/>
      <c r="X1739" s="11"/>
      <c r="Y1739" s="12"/>
      <c r="Z1739" s="4"/>
      <c r="AA1739" s="13"/>
      <c r="AB1739" s="4"/>
      <c r="AC1739" s="52"/>
    </row>
    <row r="1740" spans="1:29" ht="15.75" hidden="1" customHeight="1">
      <c r="A1740" s="50"/>
      <c r="B1740" s="3"/>
      <c r="C1740" s="4"/>
      <c r="D1740" s="4"/>
      <c r="E1740" s="5"/>
      <c r="F1740" s="4"/>
      <c r="G1740" s="4"/>
      <c r="H1740" s="5"/>
      <c r="I1740" s="6"/>
      <c r="J1740" s="6"/>
      <c r="K1740" s="7"/>
      <c r="L1740" s="7"/>
      <c r="M1740" s="8"/>
      <c r="N1740" s="7"/>
      <c r="O1740" s="9"/>
      <c r="P1740" s="3"/>
      <c r="Q1740" s="5"/>
      <c r="R1740" s="10"/>
      <c r="S1740" s="10"/>
      <c r="T1740" s="10"/>
      <c r="U1740" s="10"/>
      <c r="V1740" s="10"/>
      <c r="W1740" s="10"/>
      <c r="X1740" s="11"/>
      <c r="Y1740" s="12"/>
      <c r="Z1740" s="4"/>
      <c r="AA1740" s="13"/>
      <c r="AB1740" s="4"/>
      <c r="AC1740" s="52"/>
    </row>
    <row r="1741" spans="1:29" ht="15.75" hidden="1" customHeight="1">
      <c r="A1741" s="50"/>
      <c r="B1741" s="3"/>
      <c r="C1741" s="4"/>
      <c r="D1741" s="4"/>
      <c r="E1741" s="5"/>
      <c r="F1741" s="4"/>
      <c r="G1741" s="4"/>
      <c r="H1741" s="5"/>
      <c r="I1741" s="6"/>
      <c r="J1741" s="6"/>
      <c r="K1741" s="7"/>
      <c r="L1741" s="7"/>
      <c r="M1741" s="8"/>
      <c r="N1741" s="7"/>
      <c r="O1741" s="9"/>
      <c r="P1741" s="3"/>
      <c r="Q1741" s="5"/>
      <c r="R1741" s="10"/>
      <c r="S1741" s="10"/>
      <c r="T1741" s="10"/>
      <c r="U1741" s="10"/>
      <c r="V1741" s="10"/>
      <c r="W1741" s="10"/>
      <c r="X1741" s="11"/>
      <c r="Y1741" s="12"/>
      <c r="Z1741" s="4"/>
      <c r="AA1741" s="13"/>
      <c r="AB1741" s="4"/>
      <c r="AC1741" s="52"/>
    </row>
    <row r="1742" spans="1:29" ht="15.75" hidden="1" customHeight="1">
      <c r="A1742" s="50"/>
      <c r="B1742" s="3"/>
      <c r="C1742" s="4"/>
      <c r="D1742" s="4"/>
      <c r="E1742" s="5"/>
      <c r="F1742" s="4"/>
      <c r="G1742" s="4"/>
      <c r="H1742" s="5"/>
      <c r="I1742" s="6"/>
      <c r="J1742" s="6"/>
      <c r="K1742" s="7"/>
      <c r="L1742" s="7"/>
      <c r="M1742" s="8"/>
      <c r="N1742" s="7"/>
      <c r="O1742" s="9"/>
      <c r="P1742" s="3"/>
      <c r="Q1742" s="5"/>
      <c r="R1742" s="10"/>
      <c r="S1742" s="10"/>
      <c r="T1742" s="10"/>
      <c r="U1742" s="10"/>
      <c r="V1742" s="10"/>
      <c r="W1742" s="10"/>
      <c r="X1742" s="11"/>
      <c r="Y1742" s="12"/>
      <c r="Z1742" s="4"/>
      <c r="AA1742" s="13"/>
      <c r="AB1742" s="4"/>
      <c r="AC1742" s="52"/>
    </row>
    <row r="1743" spans="1:29" ht="15.75" hidden="1" customHeight="1">
      <c r="A1743" s="50"/>
      <c r="B1743" s="3"/>
      <c r="C1743" s="4"/>
      <c r="D1743" s="4"/>
      <c r="E1743" s="5"/>
      <c r="F1743" s="4"/>
      <c r="G1743" s="4"/>
      <c r="H1743" s="5"/>
      <c r="I1743" s="6"/>
      <c r="J1743" s="6"/>
      <c r="K1743" s="7"/>
      <c r="L1743" s="7"/>
      <c r="M1743" s="8"/>
      <c r="N1743" s="7"/>
      <c r="O1743" s="9"/>
      <c r="P1743" s="3"/>
      <c r="Q1743" s="5"/>
      <c r="R1743" s="10"/>
      <c r="S1743" s="10"/>
      <c r="T1743" s="10"/>
      <c r="U1743" s="10"/>
      <c r="V1743" s="10"/>
      <c r="W1743" s="10"/>
      <c r="X1743" s="11"/>
      <c r="Y1743" s="12"/>
      <c r="Z1743" s="4"/>
      <c r="AA1743" s="13"/>
      <c r="AB1743" s="4"/>
      <c r="AC1743" s="52"/>
    </row>
    <row r="1744" spans="1:29" ht="15.75" hidden="1" customHeight="1">
      <c r="A1744" s="50"/>
      <c r="B1744" s="3"/>
      <c r="C1744" s="4"/>
      <c r="D1744" s="4"/>
      <c r="E1744" s="5"/>
      <c r="F1744" s="4"/>
      <c r="G1744" s="4"/>
      <c r="H1744" s="5"/>
      <c r="I1744" s="6"/>
      <c r="J1744" s="6"/>
      <c r="K1744" s="7"/>
      <c r="L1744" s="7"/>
      <c r="M1744" s="8"/>
      <c r="N1744" s="7"/>
      <c r="O1744" s="9"/>
      <c r="P1744" s="3"/>
      <c r="Q1744" s="5"/>
      <c r="R1744" s="10"/>
      <c r="S1744" s="10"/>
      <c r="T1744" s="10"/>
      <c r="U1744" s="10"/>
      <c r="V1744" s="10"/>
      <c r="W1744" s="10"/>
      <c r="X1744" s="11"/>
      <c r="Y1744" s="12"/>
      <c r="Z1744" s="4"/>
      <c r="AA1744" s="13"/>
      <c r="AB1744" s="4"/>
      <c r="AC1744" s="52"/>
    </row>
    <row r="1745" spans="1:29" ht="15.75" hidden="1" customHeight="1">
      <c r="A1745" s="50"/>
      <c r="B1745" s="3"/>
      <c r="C1745" s="4"/>
      <c r="D1745" s="4"/>
      <c r="E1745" s="5"/>
      <c r="F1745" s="4"/>
      <c r="G1745" s="4"/>
      <c r="H1745" s="5"/>
      <c r="I1745" s="6"/>
      <c r="J1745" s="6"/>
      <c r="K1745" s="7"/>
      <c r="L1745" s="7"/>
      <c r="M1745" s="8"/>
      <c r="N1745" s="7"/>
      <c r="O1745" s="9"/>
      <c r="P1745" s="3"/>
      <c r="Q1745" s="5"/>
      <c r="R1745" s="10"/>
      <c r="S1745" s="10"/>
      <c r="T1745" s="10"/>
      <c r="U1745" s="10"/>
      <c r="V1745" s="10"/>
      <c r="W1745" s="10"/>
      <c r="X1745" s="11"/>
      <c r="Y1745" s="12"/>
      <c r="Z1745" s="4"/>
      <c r="AA1745" s="13"/>
      <c r="AB1745" s="4"/>
      <c r="AC1745" s="52"/>
    </row>
    <row r="1746" spans="1:29" ht="15.75" hidden="1" customHeight="1">
      <c r="A1746" s="50"/>
      <c r="B1746" s="3"/>
      <c r="C1746" s="4"/>
      <c r="D1746" s="4"/>
      <c r="E1746" s="5"/>
      <c r="F1746" s="4"/>
      <c r="G1746" s="4"/>
      <c r="H1746" s="5"/>
      <c r="I1746" s="6"/>
      <c r="J1746" s="6"/>
      <c r="K1746" s="7"/>
      <c r="L1746" s="7"/>
      <c r="M1746" s="8"/>
      <c r="N1746" s="7"/>
      <c r="O1746" s="9"/>
      <c r="P1746" s="3"/>
      <c r="Q1746" s="5"/>
      <c r="R1746" s="10"/>
      <c r="S1746" s="10"/>
      <c r="T1746" s="10"/>
      <c r="U1746" s="10"/>
      <c r="V1746" s="10"/>
      <c r="W1746" s="10"/>
      <c r="X1746" s="11"/>
      <c r="Y1746" s="12"/>
      <c r="Z1746" s="4"/>
      <c r="AA1746" s="13"/>
      <c r="AB1746" s="4"/>
      <c r="AC1746" s="52"/>
    </row>
    <row r="1747" spans="1:29" ht="15.75" hidden="1" customHeight="1">
      <c r="A1747" s="50"/>
      <c r="B1747" s="3"/>
      <c r="C1747" s="4"/>
      <c r="D1747" s="4"/>
      <c r="E1747" s="5"/>
      <c r="F1747" s="4"/>
      <c r="G1747" s="4"/>
      <c r="H1747" s="5"/>
      <c r="I1747" s="6"/>
      <c r="J1747" s="6"/>
      <c r="K1747" s="7"/>
      <c r="L1747" s="7"/>
      <c r="M1747" s="8"/>
      <c r="N1747" s="7"/>
      <c r="O1747" s="9"/>
      <c r="P1747" s="3"/>
      <c r="Q1747" s="5"/>
      <c r="R1747" s="10"/>
      <c r="S1747" s="10"/>
      <c r="T1747" s="10"/>
      <c r="U1747" s="10"/>
      <c r="V1747" s="10"/>
      <c r="W1747" s="10"/>
      <c r="X1747" s="11"/>
      <c r="Y1747" s="12"/>
      <c r="Z1747" s="4"/>
      <c r="AA1747" s="13"/>
      <c r="AB1747" s="4"/>
      <c r="AC1747" s="52"/>
    </row>
    <row r="1748" spans="1:29" ht="15.75" hidden="1" customHeight="1">
      <c r="A1748" s="50"/>
      <c r="B1748" s="3"/>
      <c r="C1748" s="4"/>
      <c r="D1748" s="4"/>
      <c r="E1748" s="5"/>
      <c r="F1748" s="4"/>
      <c r="G1748" s="4"/>
      <c r="H1748" s="5"/>
      <c r="I1748" s="6"/>
      <c r="J1748" s="6"/>
      <c r="K1748" s="7"/>
      <c r="L1748" s="7"/>
      <c r="M1748" s="8"/>
      <c r="N1748" s="7"/>
      <c r="O1748" s="9"/>
      <c r="P1748" s="3"/>
      <c r="Q1748" s="5"/>
      <c r="R1748" s="10"/>
      <c r="S1748" s="10"/>
      <c r="T1748" s="10"/>
      <c r="U1748" s="10"/>
      <c r="V1748" s="10"/>
      <c r="W1748" s="10"/>
      <c r="X1748" s="11"/>
      <c r="Y1748" s="12"/>
      <c r="Z1748" s="4"/>
      <c r="AA1748" s="13"/>
      <c r="AB1748" s="4"/>
      <c r="AC1748" s="52"/>
    </row>
    <row r="1749" spans="1:29" ht="15.75" hidden="1" customHeight="1">
      <c r="A1749" s="50"/>
      <c r="B1749" s="3"/>
      <c r="C1749" s="4"/>
      <c r="D1749" s="4"/>
      <c r="E1749" s="5"/>
      <c r="F1749" s="4"/>
      <c r="G1749" s="4"/>
      <c r="H1749" s="5"/>
      <c r="I1749" s="6"/>
      <c r="J1749" s="6"/>
      <c r="K1749" s="7"/>
      <c r="L1749" s="7"/>
      <c r="M1749" s="8"/>
      <c r="N1749" s="7"/>
      <c r="O1749" s="9"/>
      <c r="P1749" s="3"/>
      <c r="Q1749" s="5"/>
      <c r="R1749" s="10"/>
      <c r="S1749" s="10"/>
      <c r="T1749" s="10"/>
      <c r="U1749" s="10"/>
      <c r="V1749" s="10"/>
      <c r="W1749" s="10"/>
      <c r="X1749" s="11"/>
      <c r="Y1749" s="12"/>
      <c r="Z1749" s="4"/>
      <c r="AA1749" s="13"/>
      <c r="AB1749" s="4"/>
      <c r="AC1749" s="52"/>
    </row>
    <row r="1750" spans="1:29" ht="15.75" hidden="1" customHeight="1">
      <c r="A1750" s="50"/>
      <c r="B1750" s="3"/>
      <c r="C1750" s="4"/>
      <c r="D1750" s="4"/>
      <c r="E1750" s="5"/>
      <c r="F1750" s="4"/>
      <c r="G1750" s="4"/>
      <c r="H1750" s="5"/>
      <c r="I1750" s="6"/>
      <c r="J1750" s="6"/>
      <c r="K1750" s="7"/>
      <c r="L1750" s="7"/>
      <c r="M1750" s="8"/>
      <c r="N1750" s="7"/>
      <c r="O1750" s="9"/>
      <c r="P1750" s="3"/>
      <c r="Q1750" s="5"/>
      <c r="R1750" s="10"/>
      <c r="S1750" s="10"/>
      <c r="T1750" s="10"/>
      <c r="U1750" s="10"/>
      <c r="V1750" s="10"/>
      <c r="W1750" s="10"/>
      <c r="X1750" s="11"/>
      <c r="Y1750" s="12"/>
      <c r="Z1750" s="4"/>
      <c r="AA1750" s="13"/>
      <c r="AB1750" s="4"/>
      <c r="AC1750" s="52"/>
    </row>
    <row r="1751" spans="1:29" ht="15.75" hidden="1" customHeight="1">
      <c r="A1751" s="50"/>
      <c r="B1751" s="3"/>
      <c r="C1751" s="4"/>
      <c r="D1751" s="4"/>
      <c r="E1751" s="5"/>
      <c r="F1751" s="4"/>
      <c r="G1751" s="4"/>
      <c r="H1751" s="5"/>
      <c r="I1751" s="6"/>
      <c r="J1751" s="6"/>
      <c r="K1751" s="7"/>
      <c r="L1751" s="7"/>
      <c r="M1751" s="8"/>
      <c r="N1751" s="7"/>
      <c r="O1751" s="9"/>
      <c r="P1751" s="3"/>
      <c r="Q1751" s="5"/>
      <c r="R1751" s="10"/>
      <c r="S1751" s="10"/>
      <c r="T1751" s="10"/>
      <c r="U1751" s="10"/>
      <c r="V1751" s="10"/>
      <c r="W1751" s="10"/>
      <c r="X1751" s="11"/>
      <c r="Y1751" s="12"/>
      <c r="Z1751" s="4"/>
      <c r="AA1751" s="13"/>
      <c r="AB1751" s="4"/>
      <c r="AC1751" s="52"/>
    </row>
    <row r="1752" spans="1:29" ht="15.75" hidden="1" customHeight="1">
      <c r="A1752" s="50"/>
      <c r="B1752" s="3"/>
      <c r="C1752" s="4"/>
      <c r="D1752" s="4"/>
      <c r="E1752" s="5"/>
      <c r="F1752" s="4"/>
      <c r="G1752" s="4"/>
      <c r="H1752" s="5"/>
      <c r="I1752" s="6"/>
      <c r="J1752" s="6"/>
      <c r="K1752" s="7"/>
      <c r="L1752" s="7"/>
      <c r="M1752" s="8"/>
      <c r="N1752" s="7"/>
      <c r="O1752" s="9"/>
      <c r="P1752" s="3"/>
      <c r="Q1752" s="5"/>
      <c r="R1752" s="10"/>
      <c r="S1752" s="10"/>
      <c r="T1752" s="10"/>
      <c r="U1752" s="10"/>
      <c r="V1752" s="10"/>
      <c r="W1752" s="10"/>
      <c r="X1752" s="11"/>
      <c r="Y1752" s="12"/>
      <c r="Z1752" s="4"/>
      <c r="AA1752" s="13"/>
      <c r="AB1752" s="4"/>
      <c r="AC1752" s="52"/>
    </row>
    <row r="1753" spans="1:29" ht="15.75" hidden="1" customHeight="1">
      <c r="A1753" s="50"/>
      <c r="B1753" s="3"/>
      <c r="C1753" s="4"/>
      <c r="D1753" s="4"/>
      <c r="E1753" s="5"/>
      <c r="F1753" s="4"/>
      <c r="G1753" s="4"/>
      <c r="H1753" s="5"/>
      <c r="I1753" s="6"/>
      <c r="J1753" s="6"/>
      <c r="K1753" s="7"/>
      <c r="L1753" s="7"/>
      <c r="M1753" s="8"/>
      <c r="N1753" s="7"/>
      <c r="O1753" s="9"/>
      <c r="P1753" s="3"/>
      <c r="Q1753" s="5"/>
      <c r="R1753" s="10"/>
      <c r="S1753" s="10"/>
      <c r="T1753" s="10"/>
      <c r="U1753" s="10"/>
      <c r="V1753" s="10"/>
      <c r="W1753" s="10"/>
      <c r="X1753" s="11"/>
      <c r="Y1753" s="12"/>
      <c r="Z1753" s="4"/>
      <c r="AA1753" s="13"/>
      <c r="AB1753" s="4"/>
      <c r="AC1753" s="52"/>
    </row>
    <row r="1754" spans="1:29" ht="15.75" hidden="1" customHeight="1">
      <c r="A1754" s="50"/>
      <c r="B1754" s="3"/>
      <c r="C1754" s="4"/>
      <c r="D1754" s="4"/>
      <c r="E1754" s="5"/>
      <c r="F1754" s="4"/>
      <c r="G1754" s="4"/>
      <c r="H1754" s="5"/>
      <c r="I1754" s="6"/>
      <c r="J1754" s="6"/>
      <c r="K1754" s="7"/>
      <c r="L1754" s="7"/>
      <c r="M1754" s="8"/>
      <c r="N1754" s="7"/>
      <c r="O1754" s="9"/>
      <c r="P1754" s="3"/>
      <c r="Q1754" s="5"/>
      <c r="R1754" s="10"/>
      <c r="S1754" s="10"/>
      <c r="T1754" s="10"/>
      <c r="U1754" s="10"/>
      <c r="V1754" s="10"/>
      <c r="W1754" s="10"/>
      <c r="X1754" s="11"/>
      <c r="Y1754" s="12"/>
      <c r="Z1754" s="4"/>
      <c r="AA1754" s="13"/>
      <c r="AB1754" s="4"/>
      <c r="AC1754" s="52"/>
    </row>
    <row r="1755" spans="1:29" ht="15.75" hidden="1" customHeight="1">
      <c r="A1755" s="50"/>
      <c r="B1755" s="3"/>
      <c r="C1755" s="4"/>
      <c r="D1755" s="4"/>
      <c r="E1755" s="5"/>
      <c r="F1755" s="4"/>
      <c r="G1755" s="4"/>
      <c r="H1755" s="5"/>
      <c r="I1755" s="6"/>
      <c r="J1755" s="6"/>
      <c r="K1755" s="7"/>
      <c r="L1755" s="7"/>
      <c r="M1755" s="8"/>
      <c r="N1755" s="7"/>
      <c r="O1755" s="9"/>
      <c r="P1755" s="3"/>
      <c r="Q1755" s="5"/>
      <c r="R1755" s="10"/>
      <c r="S1755" s="10"/>
      <c r="T1755" s="10"/>
      <c r="U1755" s="10"/>
      <c r="V1755" s="10"/>
      <c r="W1755" s="10"/>
      <c r="X1755" s="11"/>
      <c r="Y1755" s="12"/>
      <c r="Z1755" s="4"/>
      <c r="AA1755" s="13"/>
      <c r="AB1755" s="4"/>
      <c r="AC1755" s="52"/>
    </row>
    <row r="1756" spans="1:29" ht="15.75" hidden="1" customHeight="1">
      <c r="A1756" s="50"/>
      <c r="B1756" s="3"/>
      <c r="C1756" s="4"/>
      <c r="D1756" s="4"/>
      <c r="E1756" s="5"/>
      <c r="F1756" s="4"/>
      <c r="G1756" s="4"/>
      <c r="H1756" s="5"/>
      <c r="I1756" s="6"/>
      <c r="J1756" s="6"/>
      <c r="K1756" s="7"/>
      <c r="L1756" s="7"/>
      <c r="M1756" s="8"/>
      <c r="N1756" s="7"/>
      <c r="O1756" s="9"/>
      <c r="P1756" s="3"/>
      <c r="Q1756" s="5"/>
      <c r="R1756" s="10"/>
      <c r="S1756" s="10"/>
      <c r="T1756" s="10"/>
      <c r="U1756" s="10"/>
      <c r="V1756" s="10"/>
      <c r="W1756" s="10"/>
      <c r="X1756" s="11"/>
      <c r="Y1756" s="12"/>
      <c r="Z1756" s="4"/>
      <c r="AA1756" s="13"/>
      <c r="AB1756" s="4"/>
      <c r="AC1756" s="52"/>
    </row>
    <row r="1757" spans="1:29" ht="15.75" hidden="1" customHeight="1">
      <c r="A1757" s="50"/>
      <c r="B1757" s="3"/>
      <c r="C1757" s="4"/>
      <c r="D1757" s="4"/>
      <c r="E1757" s="5"/>
      <c r="F1757" s="4"/>
      <c r="G1757" s="4"/>
      <c r="H1757" s="5"/>
      <c r="I1757" s="6"/>
      <c r="J1757" s="6"/>
      <c r="K1757" s="7"/>
      <c r="L1757" s="7"/>
      <c r="M1757" s="8"/>
      <c r="N1757" s="7"/>
      <c r="O1757" s="9"/>
      <c r="P1757" s="3"/>
      <c r="Q1757" s="5"/>
      <c r="R1757" s="10"/>
      <c r="S1757" s="10"/>
      <c r="T1757" s="10"/>
      <c r="U1757" s="10"/>
      <c r="V1757" s="10"/>
      <c r="W1757" s="10"/>
      <c r="X1757" s="11"/>
      <c r="Y1757" s="12"/>
      <c r="Z1757" s="4"/>
      <c r="AA1757" s="13"/>
      <c r="AB1757" s="4"/>
      <c r="AC1757" s="52"/>
    </row>
    <row r="1758" spans="1:29" ht="15.75" hidden="1" customHeight="1">
      <c r="A1758" s="50"/>
      <c r="B1758" s="3"/>
      <c r="C1758" s="4"/>
      <c r="D1758" s="4"/>
      <c r="E1758" s="5"/>
      <c r="F1758" s="4"/>
      <c r="G1758" s="4"/>
      <c r="H1758" s="5"/>
      <c r="I1758" s="6"/>
      <c r="J1758" s="6"/>
      <c r="K1758" s="7"/>
      <c r="L1758" s="7"/>
      <c r="M1758" s="8"/>
      <c r="N1758" s="7"/>
      <c r="O1758" s="9"/>
      <c r="P1758" s="3"/>
      <c r="Q1758" s="5"/>
      <c r="R1758" s="10"/>
      <c r="S1758" s="10"/>
      <c r="T1758" s="10"/>
      <c r="U1758" s="10"/>
      <c r="V1758" s="10"/>
      <c r="W1758" s="10"/>
      <c r="X1758" s="11"/>
      <c r="Y1758" s="12"/>
      <c r="Z1758" s="4"/>
      <c r="AA1758" s="13"/>
      <c r="AB1758" s="4"/>
      <c r="AC1758" s="52"/>
    </row>
    <row r="1759" spans="1:29" ht="15.75" hidden="1" customHeight="1">
      <c r="A1759" s="50"/>
      <c r="B1759" s="3"/>
      <c r="C1759" s="4"/>
      <c r="D1759" s="4"/>
      <c r="E1759" s="5"/>
      <c r="F1759" s="4"/>
      <c r="G1759" s="4"/>
      <c r="H1759" s="5"/>
      <c r="I1759" s="6"/>
      <c r="J1759" s="6"/>
      <c r="K1759" s="7"/>
      <c r="L1759" s="7"/>
      <c r="M1759" s="8"/>
      <c r="N1759" s="7"/>
      <c r="O1759" s="9"/>
      <c r="P1759" s="3"/>
      <c r="Q1759" s="5"/>
      <c r="R1759" s="10"/>
      <c r="S1759" s="10"/>
      <c r="T1759" s="10"/>
      <c r="U1759" s="10"/>
      <c r="V1759" s="10"/>
      <c r="W1759" s="10"/>
      <c r="X1759" s="11"/>
      <c r="Y1759" s="12"/>
      <c r="Z1759" s="4"/>
      <c r="AA1759" s="13"/>
      <c r="AB1759" s="4"/>
      <c r="AC1759" s="52"/>
    </row>
    <row r="1760" spans="1:29" ht="15.75" hidden="1" customHeight="1">
      <c r="A1760" s="50"/>
      <c r="B1760" s="3"/>
      <c r="C1760" s="4"/>
      <c r="D1760" s="4"/>
      <c r="E1760" s="5"/>
      <c r="F1760" s="4"/>
      <c r="G1760" s="4"/>
      <c r="H1760" s="5"/>
      <c r="I1760" s="6"/>
      <c r="J1760" s="6"/>
      <c r="K1760" s="7"/>
      <c r="L1760" s="7"/>
      <c r="M1760" s="8"/>
      <c r="N1760" s="7"/>
      <c r="O1760" s="9"/>
      <c r="P1760" s="3"/>
      <c r="Q1760" s="5"/>
      <c r="R1760" s="10"/>
      <c r="S1760" s="10"/>
      <c r="T1760" s="10"/>
      <c r="U1760" s="10"/>
      <c r="V1760" s="10"/>
      <c r="W1760" s="10"/>
      <c r="X1760" s="11"/>
      <c r="Y1760" s="12"/>
      <c r="Z1760" s="4"/>
      <c r="AA1760" s="13"/>
      <c r="AB1760" s="4"/>
      <c r="AC1760" s="52"/>
    </row>
    <row r="1761" spans="1:29" ht="15.75" hidden="1" customHeight="1">
      <c r="A1761" s="50"/>
      <c r="B1761" s="3"/>
      <c r="C1761" s="4"/>
      <c r="D1761" s="4"/>
      <c r="E1761" s="5"/>
      <c r="F1761" s="4"/>
      <c r="G1761" s="4"/>
      <c r="H1761" s="5"/>
      <c r="I1761" s="6"/>
      <c r="J1761" s="6"/>
      <c r="K1761" s="7"/>
      <c r="L1761" s="7"/>
      <c r="M1761" s="8"/>
      <c r="N1761" s="7"/>
      <c r="O1761" s="9"/>
      <c r="P1761" s="3"/>
      <c r="Q1761" s="5"/>
      <c r="R1761" s="10"/>
      <c r="S1761" s="10"/>
      <c r="T1761" s="10"/>
      <c r="U1761" s="10"/>
      <c r="V1761" s="10"/>
      <c r="W1761" s="10"/>
      <c r="X1761" s="11"/>
      <c r="Y1761" s="12"/>
      <c r="Z1761" s="4"/>
      <c r="AA1761" s="13"/>
      <c r="AB1761" s="4"/>
      <c r="AC1761" s="52"/>
    </row>
    <row r="1762" spans="1:29" ht="15.75" hidden="1" customHeight="1">
      <c r="A1762" s="50"/>
      <c r="B1762" s="3"/>
      <c r="C1762" s="4"/>
      <c r="D1762" s="4"/>
      <c r="E1762" s="5"/>
      <c r="F1762" s="4"/>
      <c r="G1762" s="4"/>
      <c r="H1762" s="5"/>
      <c r="I1762" s="6"/>
      <c r="J1762" s="6"/>
      <c r="K1762" s="7"/>
      <c r="L1762" s="7"/>
      <c r="M1762" s="8"/>
      <c r="N1762" s="7"/>
      <c r="O1762" s="9"/>
      <c r="P1762" s="3"/>
      <c r="Q1762" s="5"/>
      <c r="R1762" s="10"/>
      <c r="S1762" s="10"/>
      <c r="T1762" s="10"/>
      <c r="U1762" s="10"/>
      <c r="V1762" s="10"/>
      <c r="W1762" s="10"/>
      <c r="X1762" s="11"/>
      <c r="Y1762" s="12"/>
      <c r="Z1762" s="4"/>
      <c r="AA1762" s="13"/>
      <c r="AB1762" s="4"/>
      <c r="AC1762" s="52"/>
    </row>
    <row r="1763" spans="1:29" ht="15.75" hidden="1" customHeight="1">
      <c r="A1763" s="50"/>
      <c r="B1763" s="3"/>
      <c r="C1763" s="4"/>
      <c r="D1763" s="4"/>
      <c r="E1763" s="5"/>
      <c r="F1763" s="4"/>
      <c r="G1763" s="4"/>
      <c r="H1763" s="5"/>
      <c r="I1763" s="6"/>
      <c r="J1763" s="6"/>
      <c r="K1763" s="7"/>
      <c r="L1763" s="7"/>
      <c r="M1763" s="8"/>
      <c r="N1763" s="7"/>
      <c r="O1763" s="9"/>
      <c r="P1763" s="3"/>
      <c r="Q1763" s="5"/>
      <c r="R1763" s="10"/>
      <c r="S1763" s="10"/>
      <c r="T1763" s="10"/>
      <c r="U1763" s="10"/>
      <c r="V1763" s="10"/>
      <c r="W1763" s="10"/>
      <c r="X1763" s="11"/>
      <c r="Y1763" s="12"/>
      <c r="Z1763" s="4"/>
      <c r="AA1763" s="13"/>
      <c r="AB1763" s="4"/>
      <c r="AC1763" s="52"/>
    </row>
    <row r="1764" spans="1:29" ht="15.75" hidden="1" customHeight="1">
      <c r="A1764" s="50"/>
      <c r="B1764" s="3"/>
      <c r="C1764" s="4"/>
      <c r="D1764" s="4"/>
      <c r="E1764" s="5"/>
      <c r="F1764" s="4"/>
      <c r="G1764" s="4"/>
      <c r="H1764" s="5"/>
      <c r="I1764" s="6"/>
      <c r="J1764" s="6"/>
      <c r="K1764" s="7"/>
      <c r="L1764" s="7"/>
      <c r="M1764" s="8"/>
      <c r="N1764" s="7"/>
      <c r="O1764" s="9"/>
      <c r="P1764" s="3"/>
      <c r="Q1764" s="5"/>
      <c r="R1764" s="10"/>
      <c r="S1764" s="10"/>
      <c r="T1764" s="10"/>
      <c r="U1764" s="10"/>
      <c r="V1764" s="10"/>
      <c r="W1764" s="10"/>
      <c r="X1764" s="11"/>
      <c r="Y1764" s="12"/>
      <c r="Z1764" s="4"/>
      <c r="AA1764" s="13"/>
      <c r="AB1764" s="4"/>
      <c r="AC1764" s="52"/>
    </row>
    <row r="1765" spans="1:29" ht="15.75" hidden="1" customHeight="1">
      <c r="A1765" s="50"/>
      <c r="B1765" s="3"/>
      <c r="C1765" s="4"/>
      <c r="D1765" s="4"/>
      <c r="E1765" s="5"/>
      <c r="F1765" s="4"/>
      <c r="G1765" s="4"/>
      <c r="H1765" s="5"/>
      <c r="I1765" s="6"/>
      <c r="J1765" s="6"/>
      <c r="K1765" s="7"/>
      <c r="L1765" s="7"/>
      <c r="M1765" s="8"/>
      <c r="N1765" s="7"/>
      <c r="O1765" s="9"/>
      <c r="P1765" s="3"/>
      <c r="Q1765" s="5"/>
      <c r="R1765" s="10"/>
      <c r="S1765" s="10"/>
      <c r="T1765" s="10"/>
      <c r="U1765" s="10"/>
      <c r="V1765" s="10"/>
      <c r="W1765" s="10"/>
      <c r="X1765" s="11"/>
      <c r="Y1765" s="12"/>
      <c r="Z1765" s="4"/>
      <c r="AA1765" s="13"/>
      <c r="AB1765" s="4"/>
      <c r="AC1765" s="52"/>
    </row>
    <row r="1766" spans="1:29" ht="15.75" hidden="1" customHeight="1">
      <c r="A1766" s="50"/>
      <c r="B1766" s="3"/>
      <c r="C1766" s="4"/>
      <c r="D1766" s="4"/>
      <c r="E1766" s="5"/>
      <c r="F1766" s="4"/>
      <c r="G1766" s="4"/>
      <c r="H1766" s="5"/>
      <c r="I1766" s="6"/>
      <c r="J1766" s="6"/>
      <c r="K1766" s="7"/>
      <c r="L1766" s="7"/>
      <c r="M1766" s="8"/>
      <c r="N1766" s="7"/>
      <c r="O1766" s="9"/>
      <c r="P1766" s="3"/>
      <c r="Q1766" s="5"/>
      <c r="R1766" s="10"/>
      <c r="S1766" s="10"/>
      <c r="T1766" s="10"/>
      <c r="U1766" s="10"/>
      <c r="V1766" s="10"/>
      <c r="W1766" s="10"/>
      <c r="X1766" s="11"/>
      <c r="Y1766" s="12"/>
      <c r="Z1766" s="4"/>
      <c r="AA1766" s="13"/>
      <c r="AB1766" s="4"/>
      <c r="AC1766" s="52"/>
    </row>
    <row r="1767" spans="1:29" ht="15.75" hidden="1" customHeight="1">
      <c r="A1767" s="50"/>
      <c r="B1767" s="3"/>
      <c r="C1767" s="4"/>
      <c r="D1767" s="4"/>
      <c r="E1767" s="5"/>
      <c r="F1767" s="4"/>
      <c r="G1767" s="4"/>
      <c r="H1767" s="5"/>
      <c r="I1767" s="6"/>
      <c r="J1767" s="6"/>
      <c r="K1767" s="7"/>
      <c r="L1767" s="7"/>
      <c r="M1767" s="8"/>
      <c r="N1767" s="7"/>
      <c r="O1767" s="9"/>
      <c r="P1767" s="3"/>
      <c r="Q1767" s="5"/>
      <c r="R1767" s="10"/>
      <c r="S1767" s="10"/>
      <c r="T1767" s="10"/>
      <c r="U1767" s="10"/>
      <c r="V1767" s="10"/>
      <c r="W1767" s="10"/>
      <c r="X1767" s="11"/>
      <c r="Y1767" s="12"/>
      <c r="Z1767" s="4"/>
      <c r="AA1767" s="13"/>
      <c r="AB1767" s="4"/>
      <c r="AC1767" s="52"/>
    </row>
    <row r="1768" spans="1:29" ht="15.75" hidden="1" customHeight="1">
      <c r="A1768" s="50"/>
      <c r="B1768" s="3"/>
      <c r="C1768" s="4"/>
      <c r="D1768" s="4"/>
      <c r="E1768" s="5"/>
      <c r="F1768" s="4"/>
      <c r="G1768" s="4"/>
      <c r="H1768" s="5"/>
      <c r="I1768" s="6"/>
      <c r="J1768" s="6"/>
      <c r="K1768" s="7"/>
      <c r="L1768" s="7"/>
      <c r="M1768" s="8"/>
      <c r="N1768" s="7"/>
      <c r="O1768" s="9"/>
      <c r="P1768" s="3"/>
      <c r="Q1768" s="5"/>
      <c r="R1768" s="10"/>
      <c r="S1768" s="10"/>
      <c r="T1768" s="10"/>
      <c r="U1768" s="10"/>
      <c r="V1768" s="10"/>
      <c r="W1768" s="10"/>
      <c r="X1768" s="11"/>
      <c r="Y1768" s="12"/>
      <c r="Z1768" s="4"/>
      <c r="AA1768" s="13"/>
      <c r="AB1768" s="4"/>
      <c r="AC1768" s="52"/>
    </row>
    <row r="1769" spans="1:29" ht="15.75" hidden="1" customHeight="1">
      <c r="A1769" s="50"/>
      <c r="B1769" s="3"/>
      <c r="C1769" s="4"/>
      <c r="D1769" s="4"/>
      <c r="E1769" s="5"/>
      <c r="F1769" s="4"/>
      <c r="G1769" s="4"/>
      <c r="H1769" s="5"/>
      <c r="I1769" s="6"/>
      <c r="J1769" s="6"/>
      <c r="K1769" s="7"/>
      <c r="L1769" s="7"/>
      <c r="M1769" s="8"/>
      <c r="N1769" s="7"/>
      <c r="O1769" s="9"/>
      <c r="P1769" s="3"/>
      <c r="Q1769" s="5"/>
      <c r="R1769" s="10"/>
      <c r="S1769" s="10"/>
      <c r="T1769" s="10"/>
      <c r="U1769" s="10"/>
      <c r="V1769" s="10"/>
      <c r="W1769" s="10"/>
      <c r="X1769" s="11"/>
      <c r="Y1769" s="12"/>
      <c r="Z1769" s="4"/>
      <c r="AA1769" s="13"/>
      <c r="AB1769" s="4"/>
      <c r="AC1769" s="52"/>
    </row>
    <row r="1770" spans="1:29" ht="15.75" hidden="1" customHeight="1">
      <c r="A1770" s="50"/>
      <c r="B1770" s="3"/>
      <c r="C1770" s="4"/>
      <c r="D1770" s="4"/>
      <c r="E1770" s="5"/>
      <c r="F1770" s="4"/>
      <c r="G1770" s="4"/>
      <c r="H1770" s="5"/>
      <c r="I1770" s="6"/>
      <c r="J1770" s="6"/>
      <c r="K1770" s="7"/>
      <c r="L1770" s="7"/>
      <c r="M1770" s="8"/>
      <c r="N1770" s="7"/>
      <c r="O1770" s="9"/>
      <c r="P1770" s="3"/>
      <c r="Q1770" s="5"/>
      <c r="R1770" s="10"/>
      <c r="S1770" s="10"/>
      <c r="T1770" s="10"/>
      <c r="U1770" s="10"/>
      <c r="V1770" s="10"/>
      <c r="W1770" s="10"/>
      <c r="X1770" s="11"/>
      <c r="Y1770" s="12"/>
      <c r="Z1770" s="4"/>
      <c r="AA1770" s="13"/>
      <c r="AB1770" s="4"/>
      <c r="AC1770" s="52"/>
    </row>
    <row r="1771" spans="1:29" ht="15.75" hidden="1" customHeight="1">
      <c r="A1771" s="50"/>
      <c r="B1771" s="3"/>
      <c r="C1771" s="4"/>
      <c r="D1771" s="4"/>
      <c r="E1771" s="5"/>
      <c r="F1771" s="4"/>
      <c r="G1771" s="4"/>
      <c r="H1771" s="5"/>
      <c r="I1771" s="6"/>
      <c r="J1771" s="6"/>
      <c r="K1771" s="7"/>
      <c r="L1771" s="7"/>
      <c r="M1771" s="8"/>
      <c r="N1771" s="7"/>
      <c r="O1771" s="9"/>
      <c r="P1771" s="3"/>
      <c r="Q1771" s="5"/>
      <c r="R1771" s="10"/>
      <c r="S1771" s="10"/>
      <c r="T1771" s="10"/>
      <c r="U1771" s="10"/>
      <c r="V1771" s="10"/>
      <c r="W1771" s="10"/>
      <c r="X1771" s="11"/>
      <c r="Y1771" s="12"/>
      <c r="Z1771" s="4"/>
      <c r="AA1771" s="13"/>
      <c r="AB1771" s="4"/>
      <c r="AC1771" s="52"/>
    </row>
    <row r="1772" spans="1:29" ht="15.75" hidden="1" customHeight="1">
      <c r="A1772" s="50"/>
      <c r="B1772" s="3"/>
      <c r="C1772" s="4"/>
      <c r="D1772" s="4"/>
      <c r="E1772" s="5"/>
      <c r="F1772" s="4"/>
      <c r="G1772" s="4"/>
      <c r="H1772" s="5"/>
      <c r="I1772" s="6"/>
      <c r="J1772" s="6"/>
      <c r="K1772" s="7"/>
      <c r="L1772" s="7"/>
      <c r="M1772" s="8"/>
      <c r="N1772" s="7"/>
      <c r="O1772" s="9"/>
      <c r="P1772" s="3"/>
      <c r="Q1772" s="5"/>
      <c r="R1772" s="10"/>
      <c r="S1772" s="10"/>
      <c r="T1772" s="10"/>
      <c r="U1772" s="10"/>
      <c r="V1772" s="10"/>
      <c r="W1772" s="10"/>
      <c r="X1772" s="11"/>
      <c r="Y1772" s="12"/>
      <c r="Z1772" s="4"/>
      <c r="AA1772" s="13"/>
      <c r="AB1772" s="4"/>
      <c r="AC1772" s="52"/>
    </row>
    <row r="1773" spans="1:29" ht="15.75" hidden="1" customHeight="1">
      <c r="A1773" s="50"/>
      <c r="B1773" s="3"/>
      <c r="C1773" s="4"/>
      <c r="D1773" s="4"/>
      <c r="E1773" s="5"/>
      <c r="F1773" s="4"/>
      <c r="G1773" s="4"/>
      <c r="H1773" s="5"/>
      <c r="I1773" s="6"/>
      <c r="J1773" s="6"/>
      <c r="K1773" s="7"/>
      <c r="L1773" s="7"/>
      <c r="M1773" s="8"/>
      <c r="N1773" s="7"/>
      <c r="O1773" s="9"/>
      <c r="P1773" s="3"/>
      <c r="Q1773" s="5"/>
      <c r="R1773" s="10"/>
      <c r="S1773" s="10"/>
      <c r="T1773" s="10"/>
      <c r="U1773" s="10"/>
      <c r="V1773" s="10"/>
      <c r="W1773" s="10"/>
      <c r="X1773" s="11"/>
      <c r="Y1773" s="12"/>
      <c r="Z1773" s="4"/>
      <c r="AA1773" s="13"/>
      <c r="AB1773" s="4"/>
      <c r="AC1773" s="52"/>
    </row>
    <row r="1774" spans="1:29" ht="15.75" hidden="1" customHeight="1">
      <c r="A1774" s="50"/>
      <c r="B1774" s="3"/>
      <c r="C1774" s="4"/>
      <c r="D1774" s="4"/>
      <c r="E1774" s="5"/>
      <c r="F1774" s="4"/>
      <c r="G1774" s="4"/>
      <c r="H1774" s="5"/>
      <c r="I1774" s="6"/>
      <c r="J1774" s="6"/>
      <c r="K1774" s="7"/>
      <c r="L1774" s="7"/>
      <c r="M1774" s="8"/>
      <c r="N1774" s="7"/>
      <c r="O1774" s="9"/>
      <c r="P1774" s="3"/>
      <c r="Q1774" s="5"/>
      <c r="R1774" s="10"/>
      <c r="S1774" s="10"/>
      <c r="T1774" s="10"/>
      <c r="U1774" s="10"/>
      <c r="V1774" s="10"/>
      <c r="W1774" s="10"/>
      <c r="X1774" s="11"/>
      <c r="Y1774" s="12"/>
      <c r="Z1774" s="4"/>
      <c r="AA1774" s="13"/>
      <c r="AB1774" s="4"/>
      <c r="AC1774" s="52"/>
    </row>
    <row r="1775" spans="1:29" ht="15.75" hidden="1" customHeight="1">
      <c r="A1775" s="50"/>
      <c r="B1775" s="3"/>
      <c r="C1775" s="4"/>
      <c r="D1775" s="4"/>
      <c r="E1775" s="5"/>
      <c r="F1775" s="4"/>
      <c r="G1775" s="4"/>
      <c r="H1775" s="5"/>
      <c r="I1775" s="6"/>
      <c r="J1775" s="6"/>
      <c r="K1775" s="7"/>
      <c r="L1775" s="7"/>
      <c r="M1775" s="8"/>
      <c r="N1775" s="7"/>
      <c r="O1775" s="9"/>
      <c r="P1775" s="3"/>
      <c r="Q1775" s="5"/>
      <c r="R1775" s="10"/>
      <c r="S1775" s="10"/>
      <c r="T1775" s="10"/>
      <c r="U1775" s="10"/>
      <c r="V1775" s="10"/>
      <c r="W1775" s="10"/>
      <c r="X1775" s="11"/>
      <c r="Y1775" s="12"/>
      <c r="Z1775" s="4"/>
      <c r="AA1775" s="13"/>
      <c r="AB1775" s="4"/>
      <c r="AC1775" s="52"/>
    </row>
    <row r="1776" spans="1:29" ht="15.75" hidden="1" customHeight="1">
      <c r="A1776" s="50"/>
      <c r="B1776" s="3"/>
      <c r="C1776" s="4"/>
      <c r="D1776" s="4"/>
      <c r="E1776" s="5"/>
      <c r="F1776" s="4"/>
      <c r="G1776" s="4"/>
      <c r="H1776" s="5"/>
      <c r="I1776" s="6"/>
      <c r="J1776" s="6"/>
      <c r="K1776" s="7"/>
      <c r="L1776" s="7"/>
      <c r="M1776" s="8"/>
      <c r="N1776" s="7"/>
      <c r="O1776" s="9"/>
      <c r="P1776" s="3"/>
      <c r="Q1776" s="5"/>
      <c r="R1776" s="10"/>
      <c r="S1776" s="10"/>
      <c r="T1776" s="10"/>
      <c r="U1776" s="10"/>
      <c r="V1776" s="10"/>
      <c r="W1776" s="10"/>
      <c r="X1776" s="11"/>
      <c r="Y1776" s="12"/>
      <c r="Z1776" s="4"/>
      <c r="AA1776" s="13"/>
      <c r="AB1776" s="4"/>
      <c r="AC1776" s="52"/>
    </row>
    <row r="1777" spans="1:29" ht="15.75" hidden="1" customHeight="1">
      <c r="A1777" s="50"/>
      <c r="B1777" s="3"/>
      <c r="C1777" s="4"/>
      <c r="D1777" s="4"/>
      <c r="E1777" s="5"/>
      <c r="F1777" s="4"/>
      <c r="G1777" s="4"/>
      <c r="H1777" s="5"/>
      <c r="I1777" s="6"/>
      <c r="J1777" s="6"/>
      <c r="K1777" s="7"/>
      <c r="L1777" s="7"/>
      <c r="M1777" s="8"/>
      <c r="N1777" s="7"/>
      <c r="O1777" s="9"/>
      <c r="P1777" s="3"/>
      <c r="Q1777" s="5"/>
      <c r="R1777" s="10"/>
      <c r="S1777" s="10"/>
      <c r="T1777" s="10"/>
      <c r="U1777" s="10"/>
      <c r="V1777" s="10"/>
      <c r="W1777" s="10"/>
      <c r="X1777" s="11"/>
      <c r="Y1777" s="12"/>
      <c r="Z1777" s="4"/>
      <c r="AA1777" s="13"/>
      <c r="AB1777" s="4"/>
      <c r="AC1777" s="52"/>
    </row>
    <row r="1778" spans="1:29" ht="15.75" hidden="1" customHeight="1">
      <c r="A1778" s="50"/>
      <c r="B1778" s="3"/>
      <c r="C1778" s="4"/>
      <c r="D1778" s="4"/>
      <c r="E1778" s="5"/>
      <c r="F1778" s="4"/>
      <c r="G1778" s="4"/>
      <c r="H1778" s="5"/>
      <c r="I1778" s="6"/>
      <c r="J1778" s="6"/>
      <c r="K1778" s="7"/>
      <c r="L1778" s="7"/>
      <c r="M1778" s="8"/>
      <c r="N1778" s="7"/>
      <c r="O1778" s="9"/>
      <c r="P1778" s="3"/>
      <c r="Q1778" s="5"/>
      <c r="R1778" s="10"/>
      <c r="S1778" s="10"/>
      <c r="T1778" s="10"/>
      <c r="U1778" s="10"/>
      <c r="V1778" s="10"/>
      <c r="W1778" s="10"/>
      <c r="X1778" s="11"/>
      <c r="Y1778" s="12"/>
      <c r="Z1778" s="4"/>
      <c r="AA1778" s="13"/>
      <c r="AB1778" s="4"/>
      <c r="AC1778" s="52"/>
    </row>
    <row r="1779" spans="1:29" ht="15.75" hidden="1" customHeight="1">
      <c r="A1779" s="50"/>
      <c r="B1779" s="3"/>
      <c r="C1779" s="4"/>
      <c r="D1779" s="4"/>
      <c r="E1779" s="5"/>
      <c r="F1779" s="4"/>
      <c r="G1779" s="4"/>
      <c r="H1779" s="5"/>
      <c r="I1779" s="6"/>
      <c r="J1779" s="6"/>
      <c r="K1779" s="7"/>
      <c r="L1779" s="7"/>
      <c r="M1779" s="8"/>
      <c r="N1779" s="7"/>
      <c r="O1779" s="9"/>
      <c r="P1779" s="3"/>
      <c r="Q1779" s="5"/>
      <c r="R1779" s="10"/>
      <c r="S1779" s="10"/>
      <c r="T1779" s="10"/>
      <c r="U1779" s="10"/>
      <c r="V1779" s="10"/>
      <c r="W1779" s="10"/>
      <c r="X1779" s="11"/>
      <c r="Y1779" s="12"/>
      <c r="Z1779" s="4"/>
      <c r="AA1779" s="13"/>
      <c r="AB1779" s="4"/>
      <c r="AC1779" s="52"/>
    </row>
    <row r="1780" spans="1:29" ht="15.75" hidden="1" customHeight="1">
      <c r="A1780" s="50"/>
      <c r="B1780" s="3"/>
      <c r="C1780" s="4"/>
      <c r="D1780" s="4"/>
      <c r="E1780" s="5"/>
      <c r="F1780" s="4"/>
      <c r="G1780" s="4"/>
      <c r="H1780" s="5"/>
      <c r="I1780" s="6"/>
      <c r="J1780" s="6"/>
      <c r="K1780" s="7"/>
      <c r="L1780" s="7"/>
      <c r="M1780" s="8"/>
      <c r="N1780" s="7"/>
      <c r="O1780" s="9"/>
      <c r="P1780" s="3"/>
      <c r="Q1780" s="5"/>
      <c r="R1780" s="10"/>
      <c r="S1780" s="10"/>
      <c r="T1780" s="10"/>
      <c r="U1780" s="10"/>
      <c r="V1780" s="10"/>
      <c r="W1780" s="10"/>
      <c r="X1780" s="11"/>
      <c r="Y1780" s="12"/>
      <c r="Z1780" s="4"/>
      <c r="AA1780" s="13"/>
      <c r="AB1780" s="4"/>
      <c r="AC1780" s="52"/>
    </row>
    <row r="1781" spans="1:29" ht="15.75" hidden="1" customHeight="1">
      <c r="A1781" s="50"/>
      <c r="B1781" s="3"/>
      <c r="C1781" s="4"/>
      <c r="D1781" s="4"/>
      <c r="E1781" s="5"/>
      <c r="F1781" s="4"/>
      <c r="G1781" s="4"/>
      <c r="H1781" s="5"/>
      <c r="I1781" s="6"/>
      <c r="J1781" s="6"/>
      <c r="K1781" s="7"/>
      <c r="L1781" s="7"/>
      <c r="M1781" s="8"/>
      <c r="N1781" s="7"/>
      <c r="O1781" s="9"/>
      <c r="P1781" s="3"/>
      <c r="Q1781" s="5"/>
      <c r="R1781" s="10"/>
      <c r="S1781" s="10"/>
      <c r="T1781" s="10"/>
      <c r="U1781" s="10"/>
      <c r="V1781" s="10"/>
      <c r="W1781" s="10"/>
      <c r="X1781" s="11"/>
      <c r="Y1781" s="12"/>
      <c r="Z1781" s="4"/>
      <c r="AA1781" s="13"/>
      <c r="AB1781" s="4"/>
      <c r="AC1781" s="52"/>
    </row>
    <row r="1782" spans="1:29" ht="15.75" hidden="1" customHeight="1">
      <c r="A1782" s="50"/>
      <c r="B1782" s="3"/>
      <c r="C1782" s="4"/>
      <c r="D1782" s="4"/>
      <c r="E1782" s="5"/>
      <c r="F1782" s="4"/>
      <c r="G1782" s="4"/>
      <c r="H1782" s="5"/>
      <c r="I1782" s="6"/>
      <c r="J1782" s="6"/>
      <c r="K1782" s="7"/>
      <c r="L1782" s="7"/>
      <c r="M1782" s="8"/>
      <c r="N1782" s="7"/>
      <c r="O1782" s="9"/>
      <c r="P1782" s="3"/>
      <c r="Q1782" s="5"/>
      <c r="R1782" s="10"/>
      <c r="S1782" s="10"/>
      <c r="T1782" s="10"/>
      <c r="U1782" s="10"/>
      <c r="V1782" s="10"/>
      <c r="W1782" s="10"/>
      <c r="X1782" s="11"/>
      <c r="Y1782" s="12"/>
      <c r="Z1782" s="4"/>
      <c r="AA1782" s="13"/>
      <c r="AB1782" s="4"/>
      <c r="AC1782" s="52"/>
    </row>
    <row r="1783" spans="1:29" ht="15.75" hidden="1" customHeight="1">
      <c r="A1783" s="50"/>
      <c r="B1783" s="3"/>
      <c r="C1783" s="4"/>
      <c r="D1783" s="4"/>
      <c r="E1783" s="5"/>
      <c r="F1783" s="4"/>
      <c r="G1783" s="4"/>
      <c r="H1783" s="5"/>
      <c r="I1783" s="6"/>
      <c r="J1783" s="6"/>
      <c r="K1783" s="7"/>
      <c r="L1783" s="7"/>
      <c r="M1783" s="8"/>
      <c r="N1783" s="7"/>
      <c r="O1783" s="9"/>
      <c r="P1783" s="3"/>
      <c r="Q1783" s="5"/>
      <c r="R1783" s="10"/>
      <c r="S1783" s="10"/>
      <c r="T1783" s="10"/>
      <c r="U1783" s="10"/>
      <c r="V1783" s="10"/>
      <c r="W1783" s="10"/>
      <c r="X1783" s="11"/>
      <c r="Y1783" s="12"/>
      <c r="Z1783" s="4"/>
      <c r="AA1783" s="13"/>
      <c r="AB1783" s="4"/>
      <c r="AC1783" s="52"/>
    </row>
    <row r="1784" spans="1:29" ht="15.75" hidden="1" customHeight="1">
      <c r="A1784" s="50"/>
      <c r="B1784" s="3"/>
      <c r="C1784" s="4"/>
      <c r="D1784" s="4"/>
      <c r="E1784" s="5"/>
      <c r="F1784" s="4"/>
      <c r="G1784" s="4"/>
      <c r="H1784" s="5"/>
      <c r="I1784" s="6"/>
      <c r="J1784" s="6"/>
      <c r="K1784" s="7"/>
      <c r="L1784" s="7"/>
      <c r="M1784" s="8"/>
      <c r="N1784" s="7"/>
      <c r="O1784" s="9"/>
      <c r="P1784" s="3"/>
      <c r="Q1784" s="5"/>
      <c r="R1784" s="10"/>
      <c r="S1784" s="10"/>
      <c r="T1784" s="10"/>
      <c r="U1784" s="10"/>
      <c r="V1784" s="10"/>
      <c r="W1784" s="10"/>
      <c r="X1784" s="11"/>
      <c r="Y1784" s="12"/>
      <c r="Z1784" s="4"/>
      <c r="AA1784" s="13"/>
      <c r="AB1784" s="4"/>
      <c r="AC1784" s="52"/>
    </row>
    <row r="1785" spans="1:29" ht="15.75" hidden="1" customHeight="1">
      <c r="A1785" s="50"/>
      <c r="B1785" s="3"/>
      <c r="C1785" s="4"/>
      <c r="D1785" s="4"/>
      <c r="E1785" s="5"/>
      <c r="F1785" s="4"/>
      <c r="G1785" s="4"/>
      <c r="H1785" s="5"/>
      <c r="I1785" s="6"/>
      <c r="J1785" s="6"/>
      <c r="K1785" s="7"/>
      <c r="L1785" s="7"/>
      <c r="M1785" s="8"/>
      <c r="N1785" s="7"/>
      <c r="O1785" s="9"/>
      <c r="P1785" s="3"/>
      <c r="Q1785" s="5"/>
      <c r="R1785" s="10"/>
      <c r="S1785" s="10"/>
      <c r="T1785" s="10"/>
      <c r="U1785" s="10"/>
      <c r="V1785" s="10"/>
      <c r="W1785" s="10"/>
      <c r="X1785" s="11"/>
      <c r="Y1785" s="12"/>
      <c r="Z1785" s="4"/>
      <c r="AA1785" s="13"/>
      <c r="AB1785" s="4"/>
      <c r="AC1785" s="52"/>
    </row>
    <row r="1786" spans="1:29" ht="15.75" hidden="1" customHeight="1">
      <c r="A1786" s="50"/>
      <c r="B1786" s="3"/>
      <c r="C1786" s="4"/>
      <c r="D1786" s="4"/>
      <c r="E1786" s="5"/>
      <c r="F1786" s="4"/>
      <c r="G1786" s="4"/>
      <c r="H1786" s="5"/>
      <c r="I1786" s="6"/>
      <c r="J1786" s="6"/>
      <c r="K1786" s="7"/>
      <c r="L1786" s="7"/>
      <c r="M1786" s="8"/>
      <c r="N1786" s="7"/>
      <c r="O1786" s="9"/>
      <c r="P1786" s="3"/>
      <c r="Q1786" s="5"/>
      <c r="R1786" s="10"/>
      <c r="S1786" s="10"/>
      <c r="T1786" s="10"/>
      <c r="U1786" s="10"/>
      <c r="V1786" s="10"/>
      <c r="W1786" s="10"/>
      <c r="X1786" s="11"/>
      <c r="Y1786" s="12"/>
      <c r="Z1786" s="4"/>
      <c r="AA1786" s="13"/>
      <c r="AB1786" s="4"/>
      <c r="AC1786" s="52"/>
    </row>
    <row r="1787" spans="1:29" ht="15.75" hidden="1" customHeight="1">
      <c r="A1787" s="50"/>
      <c r="B1787" s="3"/>
      <c r="C1787" s="4"/>
      <c r="D1787" s="4"/>
      <c r="E1787" s="5"/>
      <c r="F1787" s="4"/>
      <c r="G1787" s="4"/>
      <c r="H1787" s="5"/>
      <c r="I1787" s="6"/>
      <c r="J1787" s="6"/>
      <c r="K1787" s="7"/>
      <c r="L1787" s="7"/>
      <c r="M1787" s="8"/>
      <c r="N1787" s="7"/>
      <c r="O1787" s="9"/>
      <c r="P1787" s="3"/>
      <c r="Q1787" s="5"/>
      <c r="R1787" s="10"/>
      <c r="S1787" s="10"/>
      <c r="T1787" s="10"/>
      <c r="U1787" s="10"/>
      <c r="V1787" s="10"/>
      <c r="W1787" s="10"/>
      <c r="X1787" s="11"/>
      <c r="Y1787" s="12"/>
      <c r="Z1787" s="4"/>
      <c r="AA1787" s="13"/>
      <c r="AB1787" s="4"/>
      <c r="AC1787" s="52"/>
    </row>
    <row r="1788" spans="1:29" ht="15.75" hidden="1" customHeight="1">
      <c r="A1788" s="50"/>
      <c r="B1788" s="3"/>
      <c r="C1788" s="4"/>
      <c r="D1788" s="4"/>
      <c r="E1788" s="5"/>
      <c r="F1788" s="4"/>
      <c r="G1788" s="4"/>
      <c r="H1788" s="5"/>
      <c r="I1788" s="6"/>
      <c r="J1788" s="6"/>
      <c r="K1788" s="7"/>
      <c r="L1788" s="7"/>
      <c r="M1788" s="8"/>
      <c r="N1788" s="7"/>
      <c r="O1788" s="9"/>
      <c r="P1788" s="3"/>
      <c r="Q1788" s="5"/>
      <c r="R1788" s="10"/>
      <c r="S1788" s="10"/>
      <c r="T1788" s="10"/>
      <c r="U1788" s="10"/>
      <c r="V1788" s="10"/>
      <c r="W1788" s="10"/>
      <c r="X1788" s="11"/>
      <c r="Y1788" s="12"/>
      <c r="Z1788" s="4"/>
      <c r="AA1788" s="13"/>
      <c r="AB1788" s="4"/>
      <c r="AC1788" s="52"/>
    </row>
    <row r="1789" spans="1:29" ht="15.75" hidden="1" customHeight="1">
      <c r="A1789" s="50"/>
      <c r="B1789" s="3"/>
      <c r="C1789" s="4"/>
      <c r="D1789" s="4"/>
      <c r="E1789" s="5"/>
      <c r="F1789" s="4"/>
      <c r="G1789" s="4"/>
      <c r="H1789" s="5"/>
      <c r="I1789" s="6"/>
      <c r="J1789" s="6"/>
      <c r="K1789" s="7"/>
      <c r="L1789" s="7"/>
      <c r="M1789" s="8"/>
      <c r="N1789" s="7"/>
      <c r="O1789" s="9"/>
      <c r="P1789" s="3"/>
      <c r="Q1789" s="5"/>
      <c r="R1789" s="10"/>
      <c r="S1789" s="10"/>
      <c r="T1789" s="10"/>
      <c r="U1789" s="10"/>
      <c r="V1789" s="10"/>
      <c r="W1789" s="10"/>
      <c r="X1789" s="11"/>
      <c r="Y1789" s="12"/>
      <c r="Z1789" s="4"/>
      <c r="AA1789" s="13"/>
      <c r="AB1789" s="4"/>
      <c r="AC1789" s="52"/>
    </row>
    <row r="1790" spans="1:29" ht="15.75" hidden="1" customHeight="1">
      <c r="A1790" s="50"/>
      <c r="B1790" s="3"/>
      <c r="C1790" s="4"/>
      <c r="D1790" s="4"/>
      <c r="E1790" s="5"/>
      <c r="F1790" s="4"/>
      <c r="G1790" s="4"/>
      <c r="H1790" s="5"/>
      <c r="I1790" s="6"/>
      <c r="J1790" s="6"/>
      <c r="K1790" s="7"/>
      <c r="L1790" s="7"/>
      <c r="M1790" s="8"/>
      <c r="N1790" s="7"/>
      <c r="O1790" s="9"/>
      <c r="P1790" s="3"/>
      <c r="Q1790" s="5"/>
      <c r="R1790" s="10"/>
      <c r="S1790" s="10"/>
      <c r="T1790" s="10"/>
      <c r="U1790" s="10"/>
      <c r="V1790" s="10"/>
      <c r="W1790" s="10"/>
      <c r="X1790" s="11"/>
      <c r="Y1790" s="12"/>
      <c r="Z1790" s="4"/>
      <c r="AA1790" s="13"/>
      <c r="AB1790" s="4"/>
      <c r="AC1790" s="52"/>
    </row>
    <row r="1791" spans="1:29" ht="15.75" hidden="1" customHeight="1">
      <c r="A1791" s="50"/>
      <c r="B1791" s="3"/>
      <c r="C1791" s="4"/>
      <c r="D1791" s="4"/>
      <c r="E1791" s="5"/>
      <c r="F1791" s="4"/>
      <c r="G1791" s="4"/>
      <c r="H1791" s="5"/>
      <c r="I1791" s="6"/>
      <c r="J1791" s="6"/>
      <c r="K1791" s="7"/>
      <c r="L1791" s="7"/>
      <c r="M1791" s="8"/>
      <c r="N1791" s="7"/>
      <c r="O1791" s="9"/>
      <c r="P1791" s="3"/>
      <c r="Q1791" s="5"/>
      <c r="R1791" s="10"/>
      <c r="S1791" s="10"/>
      <c r="T1791" s="10"/>
      <c r="U1791" s="10"/>
      <c r="V1791" s="10"/>
      <c r="W1791" s="10"/>
      <c r="X1791" s="11"/>
      <c r="Y1791" s="12"/>
      <c r="Z1791" s="4"/>
      <c r="AA1791" s="13"/>
      <c r="AB1791" s="4"/>
      <c r="AC1791" s="52"/>
    </row>
    <row r="1792" spans="1:29" ht="15.75" hidden="1" customHeight="1">
      <c r="A1792" s="50"/>
      <c r="B1792" s="3"/>
      <c r="C1792" s="4"/>
      <c r="D1792" s="4"/>
      <c r="E1792" s="5"/>
      <c r="F1792" s="4"/>
      <c r="G1792" s="4"/>
      <c r="H1792" s="5"/>
      <c r="I1792" s="6"/>
      <c r="J1792" s="6"/>
      <c r="K1792" s="7"/>
      <c r="L1792" s="7"/>
      <c r="M1792" s="8"/>
      <c r="N1792" s="7"/>
      <c r="O1792" s="9"/>
      <c r="P1792" s="3"/>
      <c r="Q1792" s="5"/>
      <c r="R1792" s="10"/>
      <c r="S1792" s="10"/>
      <c r="T1792" s="10"/>
      <c r="U1792" s="10"/>
      <c r="V1792" s="10"/>
      <c r="W1792" s="10"/>
      <c r="X1792" s="11"/>
      <c r="Y1792" s="12"/>
      <c r="Z1792" s="4"/>
      <c r="AA1792" s="13"/>
      <c r="AB1792" s="4"/>
      <c r="AC1792" s="52"/>
    </row>
    <row r="1793" spans="1:29" ht="15.75" hidden="1" customHeight="1">
      <c r="A1793" s="50"/>
      <c r="B1793" s="3"/>
      <c r="C1793" s="4"/>
      <c r="D1793" s="4"/>
      <c r="E1793" s="5"/>
      <c r="F1793" s="4"/>
      <c r="G1793" s="4"/>
      <c r="H1793" s="5"/>
      <c r="I1793" s="6"/>
      <c r="J1793" s="6"/>
      <c r="K1793" s="7"/>
      <c r="L1793" s="7"/>
      <c r="M1793" s="8"/>
      <c r="N1793" s="7"/>
      <c r="O1793" s="9"/>
      <c r="P1793" s="3"/>
      <c r="Q1793" s="5"/>
      <c r="R1793" s="10"/>
      <c r="S1793" s="10"/>
      <c r="T1793" s="10"/>
      <c r="U1793" s="10"/>
      <c r="V1793" s="10"/>
      <c r="W1793" s="10"/>
      <c r="X1793" s="11"/>
      <c r="Y1793" s="12"/>
      <c r="Z1793" s="4"/>
      <c r="AA1793" s="13"/>
      <c r="AB1793" s="4"/>
      <c r="AC1793" s="52"/>
    </row>
    <row r="1794" spans="1:29" ht="15.75" hidden="1" customHeight="1">
      <c r="A1794" s="50"/>
      <c r="B1794" s="3"/>
      <c r="C1794" s="4"/>
      <c r="D1794" s="4"/>
      <c r="E1794" s="5"/>
      <c r="F1794" s="4"/>
      <c r="G1794" s="4"/>
      <c r="H1794" s="5"/>
      <c r="I1794" s="6"/>
      <c r="J1794" s="6"/>
      <c r="K1794" s="7"/>
      <c r="L1794" s="7"/>
      <c r="M1794" s="8"/>
      <c r="N1794" s="7"/>
      <c r="O1794" s="9"/>
      <c r="P1794" s="3"/>
      <c r="Q1794" s="5"/>
      <c r="R1794" s="10"/>
      <c r="S1794" s="10"/>
      <c r="T1794" s="10"/>
      <c r="U1794" s="10"/>
      <c r="V1794" s="10"/>
      <c r="W1794" s="10"/>
      <c r="X1794" s="11"/>
      <c r="Y1794" s="12"/>
      <c r="Z1794" s="4"/>
      <c r="AA1794" s="13"/>
      <c r="AB1794" s="4"/>
      <c r="AC1794" s="52"/>
    </row>
    <row r="1795" spans="1:29" ht="15.75" hidden="1" customHeight="1">
      <c r="A1795" s="50"/>
      <c r="B1795" s="3"/>
      <c r="C1795" s="4"/>
      <c r="D1795" s="4"/>
      <c r="E1795" s="5"/>
      <c r="F1795" s="4"/>
      <c r="G1795" s="4"/>
      <c r="H1795" s="5"/>
      <c r="I1795" s="6"/>
      <c r="J1795" s="6"/>
      <c r="K1795" s="7"/>
      <c r="L1795" s="7"/>
      <c r="M1795" s="8"/>
      <c r="N1795" s="7"/>
      <c r="O1795" s="9"/>
      <c r="P1795" s="3"/>
      <c r="Q1795" s="5"/>
      <c r="R1795" s="10"/>
      <c r="S1795" s="10"/>
      <c r="T1795" s="10"/>
      <c r="U1795" s="10"/>
      <c r="V1795" s="10"/>
      <c r="W1795" s="10"/>
      <c r="X1795" s="11"/>
      <c r="Y1795" s="12"/>
      <c r="Z1795" s="4"/>
      <c r="AA1795" s="13"/>
      <c r="AB1795" s="4"/>
      <c r="AC1795" s="52"/>
    </row>
    <row r="1796" spans="1:29" ht="15.75" hidden="1" customHeight="1">
      <c r="A1796" s="50"/>
      <c r="B1796" s="3"/>
      <c r="C1796" s="4"/>
      <c r="D1796" s="4"/>
      <c r="E1796" s="5"/>
      <c r="F1796" s="4"/>
      <c r="G1796" s="4"/>
      <c r="H1796" s="5"/>
      <c r="I1796" s="6"/>
      <c r="J1796" s="6"/>
      <c r="K1796" s="7"/>
      <c r="L1796" s="7"/>
      <c r="M1796" s="8"/>
      <c r="N1796" s="7"/>
      <c r="O1796" s="9"/>
      <c r="P1796" s="3"/>
      <c r="Q1796" s="5"/>
      <c r="R1796" s="10"/>
      <c r="S1796" s="10"/>
      <c r="T1796" s="10"/>
      <c r="U1796" s="10"/>
      <c r="V1796" s="10"/>
      <c r="W1796" s="10"/>
      <c r="X1796" s="11"/>
      <c r="Y1796" s="12"/>
      <c r="Z1796" s="4"/>
      <c r="AA1796" s="13"/>
      <c r="AB1796" s="4"/>
      <c r="AC1796" s="52"/>
    </row>
    <row r="1797" spans="1:29" ht="15.75" hidden="1" customHeight="1">
      <c r="A1797" s="50"/>
      <c r="B1797" s="3"/>
      <c r="C1797" s="4"/>
      <c r="D1797" s="4"/>
      <c r="E1797" s="5"/>
      <c r="F1797" s="4"/>
      <c r="G1797" s="4"/>
      <c r="H1797" s="5"/>
      <c r="I1797" s="6"/>
      <c r="J1797" s="6"/>
      <c r="K1797" s="7"/>
      <c r="L1797" s="7"/>
      <c r="M1797" s="8"/>
      <c r="N1797" s="7"/>
      <c r="O1797" s="9"/>
      <c r="P1797" s="3"/>
      <c r="Q1797" s="5"/>
      <c r="R1797" s="10"/>
      <c r="S1797" s="10"/>
      <c r="T1797" s="10"/>
      <c r="U1797" s="10"/>
      <c r="V1797" s="10"/>
      <c r="W1797" s="10"/>
      <c r="X1797" s="11"/>
      <c r="Y1797" s="12"/>
      <c r="Z1797" s="4"/>
      <c r="AA1797" s="13"/>
      <c r="AB1797" s="4"/>
      <c r="AC1797" s="52"/>
    </row>
    <row r="1798" spans="1:29" ht="15.75" hidden="1" customHeight="1">
      <c r="A1798" s="50"/>
      <c r="B1798" s="3"/>
      <c r="C1798" s="4"/>
      <c r="D1798" s="4"/>
      <c r="E1798" s="5"/>
      <c r="F1798" s="4"/>
      <c r="G1798" s="4"/>
      <c r="H1798" s="5"/>
      <c r="I1798" s="6"/>
      <c r="J1798" s="6"/>
      <c r="K1798" s="7"/>
      <c r="L1798" s="7"/>
      <c r="M1798" s="8"/>
      <c r="N1798" s="7"/>
      <c r="O1798" s="9"/>
      <c r="P1798" s="3"/>
      <c r="Q1798" s="5"/>
      <c r="R1798" s="10"/>
      <c r="S1798" s="10"/>
      <c r="T1798" s="10"/>
      <c r="U1798" s="10"/>
      <c r="V1798" s="10"/>
      <c r="W1798" s="10"/>
      <c r="X1798" s="11"/>
      <c r="Y1798" s="12"/>
      <c r="Z1798" s="4"/>
      <c r="AA1798" s="13"/>
      <c r="AB1798" s="4"/>
      <c r="AC1798" s="52"/>
    </row>
    <row r="1799" spans="1:29" ht="15.75" hidden="1" customHeight="1">
      <c r="A1799" s="50"/>
      <c r="B1799" s="3"/>
      <c r="C1799" s="4"/>
      <c r="D1799" s="4"/>
      <c r="E1799" s="5"/>
      <c r="F1799" s="4"/>
      <c r="G1799" s="4"/>
      <c r="H1799" s="5"/>
      <c r="I1799" s="6"/>
      <c r="J1799" s="6"/>
      <c r="K1799" s="7"/>
      <c r="L1799" s="7"/>
      <c r="M1799" s="8"/>
      <c r="N1799" s="7"/>
      <c r="O1799" s="9"/>
      <c r="P1799" s="3"/>
      <c r="Q1799" s="5"/>
      <c r="R1799" s="10"/>
      <c r="S1799" s="10"/>
      <c r="T1799" s="10"/>
      <c r="U1799" s="10"/>
      <c r="V1799" s="10"/>
      <c r="W1799" s="10"/>
      <c r="X1799" s="11"/>
      <c r="Y1799" s="12"/>
      <c r="Z1799" s="4"/>
      <c r="AA1799" s="13"/>
      <c r="AB1799" s="4"/>
      <c r="AC1799" s="52"/>
    </row>
    <row r="1800" spans="1:29" ht="15.75" hidden="1" customHeight="1">
      <c r="A1800" s="50"/>
      <c r="B1800" s="3"/>
      <c r="C1800" s="4"/>
      <c r="D1800" s="4"/>
      <c r="E1800" s="5"/>
      <c r="F1800" s="4"/>
      <c r="G1800" s="4"/>
      <c r="H1800" s="5"/>
      <c r="I1800" s="6"/>
      <c r="J1800" s="6"/>
      <c r="K1800" s="7"/>
      <c r="L1800" s="7"/>
      <c r="M1800" s="8"/>
      <c r="N1800" s="7"/>
      <c r="O1800" s="9"/>
      <c r="P1800" s="3"/>
      <c r="Q1800" s="5"/>
      <c r="R1800" s="10"/>
      <c r="S1800" s="10"/>
      <c r="T1800" s="10"/>
      <c r="U1800" s="10"/>
      <c r="V1800" s="10"/>
      <c r="W1800" s="10"/>
      <c r="X1800" s="11"/>
      <c r="Y1800" s="12"/>
      <c r="Z1800" s="4"/>
      <c r="AA1800" s="13"/>
      <c r="AB1800" s="4"/>
      <c r="AC1800" s="52"/>
    </row>
    <row r="1801" spans="1:29" ht="15.75" hidden="1" customHeight="1">
      <c r="A1801" s="50"/>
      <c r="B1801" s="3"/>
      <c r="C1801" s="4"/>
      <c r="D1801" s="4"/>
      <c r="E1801" s="5"/>
      <c r="F1801" s="4"/>
      <c r="G1801" s="4"/>
      <c r="H1801" s="5"/>
      <c r="I1801" s="6"/>
      <c r="J1801" s="6"/>
      <c r="K1801" s="7"/>
      <c r="L1801" s="7"/>
      <c r="M1801" s="8"/>
      <c r="N1801" s="7"/>
      <c r="O1801" s="9"/>
      <c r="P1801" s="3"/>
      <c r="Q1801" s="5"/>
      <c r="R1801" s="10"/>
      <c r="S1801" s="10"/>
      <c r="T1801" s="10"/>
      <c r="U1801" s="10"/>
      <c r="V1801" s="10"/>
      <c r="W1801" s="10"/>
      <c r="X1801" s="11"/>
      <c r="Y1801" s="12"/>
      <c r="Z1801" s="4"/>
      <c r="AA1801" s="13"/>
      <c r="AB1801" s="4"/>
      <c r="AC1801" s="52"/>
    </row>
    <row r="1802" spans="1:29" ht="15.75" hidden="1" customHeight="1">
      <c r="A1802" s="50"/>
      <c r="B1802" s="3"/>
      <c r="C1802" s="4"/>
      <c r="D1802" s="4"/>
      <c r="E1802" s="5"/>
      <c r="F1802" s="4"/>
      <c r="G1802" s="4"/>
      <c r="H1802" s="5"/>
      <c r="I1802" s="6"/>
      <c r="J1802" s="6"/>
      <c r="K1802" s="7"/>
      <c r="L1802" s="7"/>
      <c r="M1802" s="8"/>
      <c r="N1802" s="7"/>
      <c r="O1802" s="9"/>
      <c r="P1802" s="3"/>
      <c r="Q1802" s="5"/>
      <c r="R1802" s="10"/>
      <c r="S1802" s="10"/>
      <c r="T1802" s="10"/>
      <c r="U1802" s="10"/>
      <c r="V1802" s="10"/>
      <c r="W1802" s="10"/>
      <c r="X1802" s="11"/>
      <c r="Y1802" s="12"/>
      <c r="Z1802" s="4"/>
      <c r="AA1802" s="13"/>
      <c r="AB1802" s="4"/>
      <c r="AC1802" s="52"/>
    </row>
    <row r="1803" spans="1:29" ht="15.75" hidden="1" customHeight="1">
      <c r="A1803" s="50"/>
      <c r="B1803" s="3"/>
      <c r="C1803" s="4"/>
      <c r="D1803" s="4"/>
      <c r="E1803" s="5"/>
      <c r="F1803" s="4"/>
      <c r="G1803" s="4"/>
      <c r="H1803" s="5"/>
      <c r="I1803" s="6"/>
      <c r="J1803" s="6"/>
      <c r="K1803" s="7"/>
      <c r="L1803" s="7"/>
      <c r="M1803" s="8"/>
      <c r="N1803" s="7"/>
      <c r="O1803" s="9"/>
      <c r="P1803" s="3"/>
      <c r="Q1803" s="5"/>
      <c r="R1803" s="10"/>
      <c r="S1803" s="10"/>
      <c r="T1803" s="10"/>
      <c r="U1803" s="10"/>
      <c r="V1803" s="10"/>
      <c r="W1803" s="10"/>
      <c r="X1803" s="11"/>
      <c r="Y1803" s="12"/>
      <c r="Z1803" s="4"/>
      <c r="AA1803" s="13"/>
      <c r="AB1803" s="4"/>
      <c r="AC1803" s="52"/>
    </row>
    <row r="1804" spans="1:29" ht="15.75" hidden="1" customHeight="1">
      <c r="A1804" s="50"/>
      <c r="B1804" s="3"/>
      <c r="C1804" s="4"/>
      <c r="D1804" s="4"/>
      <c r="E1804" s="5"/>
      <c r="F1804" s="4"/>
      <c r="G1804" s="4"/>
      <c r="H1804" s="5"/>
      <c r="I1804" s="6"/>
      <c r="J1804" s="6"/>
      <c r="K1804" s="7"/>
      <c r="L1804" s="7"/>
      <c r="M1804" s="8"/>
      <c r="N1804" s="7"/>
      <c r="O1804" s="9"/>
      <c r="P1804" s="3"/>
      <c r="Q1804" s="5"/>
      <c r="R1804" s="10"/>
      <c r="S1804" s="10"/>
      <c r="T1804" s="10"/>
      <c r="U1804" s="10"/>
      <c r="V1804" s="10"/>
      <c r="W1804" s="10"/>
      <c r="X1804" s="11"/>
      <c r="Y1804" s="12"/>
      <c r="Z1804" s="4"/>
      <c r="AA1804" s="13"/>
      <c r="AB1804" s="4"/>
      <c r="AC1804" s="52"/>
    </row>
    <row r="1805" spans="1:29" ht="15.75" hidden="1" customHeight="1">
      <c r="A1805" s="50"/>
      <c r="B1805" s="3"/>
      <c r="C1805" s="4"/>
      <c r="D1805" s="4"/>
      <c r="E1805" s="5"/>
      <c r="F1805" s="4"/>
      <c r="G1805" s="4"/>
      <c r="H1805" s="5"/>
      <c r="I1805" s="6"/>
      <c r="J1805" s="6"/>
      <c r="K1805" s="7"/>
      <c r="L1805" s="7"/>
      <c r="M1805" s="8"/>
      <c r="N1805" s="7"/>
      <c r="O1805" s="9"/>
      <c r="P1805" s="3"/>
      <c r="Q1805" s="5"/>
      <c r="R1805" s="10"/>
      <c r="S1805" s="10"/>
      <c r="T1805" s="10"/>
      <c r="U1805" s="10"/>
      <c r="V1805" s="10"/>
      <c r="W1805" s="10"/>
      <c r="X1805" s="11"/>
      <c r="Y1805" s="12"/>
      <c r="Z1805" s="4"/>
      <c r="AA1805" s="13"/>
      <c r="AB1805" s="4"/>
      <c r="AC1805" s="52"/>
    </row>
    <row r="1806" spans="1:29" ht="15.75" hidden="1" customHeight="1">
      <c r="A1806" s="50"/>
      <c r="B1806" s="3"/>
      <c r="C1806" s="4"/>
      <c r="D1806" s="4"/>
      <c r="E1806" s="5"/>
      <c r="F1806" s="4"/>
      <c r="G1806" s="4"/>
      <c r="H1806" s="5"/>
      <c r="I1806" s="6"/>
      <c r="J1806" s="6"/>
      <c r="K1806" s="7"/>
      <c r="L1806" s="7"/>
      <c r="M1806" s="8"/>
      <c r="N1806" s="7"/>
      <c r="O1806" s="9"/>
      <c r="P1806" s="3"/>
      <c r="Q1806" s="5"/>
      <c r="R1806" s="10"/>
      <c r="S1806" s="10"/>
      <c r="T1806" s="10"/>
      <c r="U1806" s="10"/>
      <c r="V1806" s="10"/>
      <c r="W1806" s="10"/>
      <c r="X1806" s="11"/>
      <c r="Y1806" s="12"/>
      <c r="Z1806" s="4"/>
      <c r="AA1806" s="13"/>
      <c r="AB1806" s="4"/>
      <c r="AC1806" s="52"/>
    </row>
    <row r="1807" spans="1:29" ht="15.75" hidden="1" customHeight="1">
      <c r="A1807" s="50"/>
      <c r="B1807" s="3"/>
      <c r="C1807" s="4"/>
      <c r="D1807" s="4"/>
      <c r="E1807" s="5"/>
      <c r="F1807" s="4"/>
      <c r="G1807" s="4"/>
      <c r="H1807" s="5"/>
      <c r="I1807" s="6"/>
      <c r="J1807" s="6"/>
      <c r="K1807" s="7"/>
      <c r="L1807" s="7"/>
      <c r="M1807" s="8"/>
      <c r="N1807" s="7"/>
      <c r="O1807" s="9"/>
      <c r="P1807" s="3"/>
      <c r="Q1807" s="5"/>
      <c r="R1807" s="10"/>
      <c r="S1807" s="10"/>
      <c r="T1807" s="10"/>
      <c r="U1807" s="10"/>
      <c r="V1807" s="10"/>
      <c r="W1807" s="10"/>
      <c r="X1807" s="11"/>
      <c r="Y1807" s="12"/>
      <c r="Z1807" s="4"/>
      <c r="AA1807" s="13"/>
      <c r="AB1807" s="4"/>
      <c r="AC1807" s="52"/>
    </row>
    <row r="1808" spans="1:29" ht="15.75" hidden="1" customHeight="1">
      <c r="A1808" s="50"/>
      <c r="B1808" s="3"/>
      <c r="C1808" s="4"/>
      <c r="D1808" s="4"/>
      <c r="E1808" s="5"/>
      <c r="F1808" s="4"/>
      <c r="G1808" s="4"/>
      <c r="H1808" s="5"/>
      <c r="I1808" s="6"/>
      <c r="J1808" s="6"/>
      <c r="K1808" s="7"/>
      <c r="L1808" s="7"/>
      <c r="M1808" s="8"/>
      <c r="N1808" s="7"/>
      <c r="O1808" s="9"/>
      <c r="P1808" s="3"/>
      <c r="Q1808" s="5"/>
      <c r="R1808" s="10"/>
      <c r="S1808" s="10"/>
      <c r="T1808" s="10"/>
      <c r="U1808" s="10"/>
      <c r="V1808" s="10"/>
      <c r="W1808" s="10"/>
      <c r="X1808" s="11"/>
      <c r="Y1808" s="12"/>
      <c r="Z1808" s="4"/>
      <c r="AA1808" s="13"/>
      <c r="AB1808" s="4"/>
      <c r="AC1808" s="52"/>
    </row>
    <row r="1809" spans="1:29" ht="15.75" hidden="1" customHeight="1">
      <c r="A1809" s="50"/>
      <c r="B1809" s="3"/>
      <c r="C1809" s="4"/>
      <c r="D1809" s="4"/>
      <c r="E1809" s="5"/>
      <c r="F1809" s="4"/>
      <c r="G1809" s="4"/>
      <c r="H1809" s="5"/>
      <c r="I1809" s="6"/>
      <c r="J1809" s="6"/>
      <c r="K1809" s="7"/>
      <c r="L1809" s="7"/>
      <c r="M1809" s="8"/>
      <c r="N1809" s="7"/>
      <c r="O1809" s="9"/>
      <c r="P1809" s="3"/>
      <c r="Q1809" s="5"/>
      <c r="R1809" s="10"/>
      <c r="S1809" s="10"/>
      <c r="T1809" s="10"/>
      <c r="U1809" s="10"/>
      <c r="V1809" s="10"/>
      <c r="W1809" s="10"/>
      <c r="X1809" s="11"/>
      <c r="Y1809" s="12"/>
      <c r="Z1809" s="4"/>
      <c r="AA1809" s="13"/>
      <c r="AB1809" s="4"/>
      <c r="AC1809" s="52"/>
    </row>
    <row r="1810" spans="1:29" ht="15.75" hidden="1" customHeight="1">
      <c r="A1810" s="50"/>
      <c r="B1810" s="3"/>
      <c r="C1810" s="4"/>
      <c r="D1810" s="4"/>
      <c r="E1810" s="5"/>
      <c r="F1810" s="4"/>
      <c r="G1810" s="4"/>
      <c r="H1810" s="5"/>
      <c r="I1810" s="6"/>
      <c r="J1810" s="6"/>
      <c r="K1810" s="7"/>
      <c r="L1810" s="7"/>
      <c r="M1810" s="8"/>
      <c r="N1810" s="7"/>
      <c r="O1810" s="9"/>
      <c r="P1810" s="3"/>
      <c r="Q1810" s="5"/>
      <c r="R1810" s="10"/>
      <c r="S1810" s="10"/>
      <c r="T1810" s="10"/>
      <c r="U1810" s="10"/>
      <c r="V1810" s="10"/>
      <c r="W1810" s="10"/>
      <c r="X1810" s="11"/>
      <c r="Y1810" s="12"/>
      <c r="Z1810" s="4"/>
      <c r="AA1810" s="13"/>
      <c r="AB1810" s="4"/>
      <c r="AC1810" s="52"/>
    </row>
    <row r="1811" spans="1:29" ht="15.75" hidden="1" customHeight="1">
      <c r="A1811" s="50"/>
      <c r="B1811" s="3"/>
      <c r="C1811" s="4"/>
      <c r="D1811" s="4"/>
      <c r="E1811" s="5"/>
      <c r="F1811" s="4"/>
      <c r="G1811" s="4"/>
      <c r="H1811" s="5"/>
      <c r="I1811" s="6"/>
      <c r="J1811" s="6"/>
      <c r="K1811" s="7"/>
      <c r="L1811" s="7"/>
      <c r="M1811" s="8"/>
      <c r="N1811" s="7"/>
      <c r="O1811" s="9"/>
      <c r="P1811" s="3"/>
      <c r="Q1811" s="5"/>
      <c r="R1811" s="10"/>
      <c r="S1811" s="10"/>
      <c r="T1811" s="10"/>
      <c r="U1811" s="10"/>
      <c r="V1811" s="10"/>
      <c r="W1811" s="10"/>
      <c r="X1811" s="11"/>
      <c r="Y1811" s="12"/>
      <c r="Z1811" s="4"/>
      <c r="AA1811" s="13"/>
      <c r="AB1811" s="4"/>
      <c r="AC1811" s="52"/>
    </row>
    <row r="1812" spans="1:29" ht="15.75" hidden="1" customHeight="1">
      <c r="A1812" s="50"/>
      <c r="B1812" s="3"/>
      <c r="C1812" s="4"/>
      <c r="D1812" s="4"/>
      <c r="E1812" s="5"/>
      <c r="F1812" s="4"/>
      <c r="G1812" s="4"/>
      <c r="H1812" s="5"/>
      <c r="I1812" s="6"/>
      <c r="J1812" s="6"/>
      <c r="K1812" s="7"/>
      <c r="L1812" s="7"/>
      <c r="M1812" s="8"/>
      <c r="N1812" s="7"/>
      <c r="O1812" s="9"/>
      <c r="P1812" s="3"/>
      <c r="Q1812" s="5"/>
      <c r="R1812" s="10"/>
      <c r="S1812" s="10"/>
      <c r="T1812" s="10"/>
      <c r="U1812" s="10"/>
      <c r="V1812" s="10"/>
      <c r="W1812" s="10"/>
      <c r="X1812" s="11"/>
      <c r="Y1812" s="12"/>
      <c r="Z1812" s="4"/>
      <c r="AA1812" s="13"/>
      <c r="AB1812" s="4"/>
      <c r="AC1812" s="52"/>
    </row>
    <row r="1813" spans="1:29" ht="15.75" hidden="1" customHeight="1">
      <c r="A1813" s="50"/>
      <c r="B1813" s="3"/>
      <c r="C1813" s="4"/>
      <c r="D1813" s="4"/>
      <c r="E1813" s="5"/>
      <c r="F1813" s="4"/>
      <c r="G1813" s="4"/>
      <c r="H1813" s="5"/>
      <c r="I1813" s="6"/>
      <c r="J1813" s="6"/>
      <c r="K1813" s="7"/>
      <c r="L1813" s="7"/>
      <c r="M1813" s="8"/>
      <c r="N1813" s="7"/>
      <c r="O1813" s="9"/>
      <c r="P1813" s="3"/>
      <c r="Q1813" s="5"/>
      <c r="R1813" s="10"/>
      <c r="S1813" s="10"/>
      <c r="T1813" s="10"/>
      <c r="U1813" s="10"/>
      <c r="V1813" s="10"/>
      <c r="W1813" s="10"/>
      <c r="X1813" s="11"/>
      <c r="Y1813" s="12"/>
      <c r="Z1813" s="4"/>
      <c r="AA1813" s="13"/>
      <c r="AB1813" s="4"/>
      <c r="AC1813" s="52"/>
    </row>
    <row r="1814" spans="1:29" ht="15.75" hidden="1" customHeight="1">
      <c r="A1814" s="50"/>
      <c r="B1814" s="3"/>
      <c r="C1814" s="4"/>
      <c r="D1814" s="4"/>
      <c r="E1814" s="5"/>
      <c r="F1814" s="4"/>
      <c r="G1814" s="4"/>
      <c r="H1814" s="5"/>
      <c r="I1814" s="6"/>
      <c r="J1814" s="6"/>
      <c r="K1814" s="7"/>
      <c r="L1814" s="7"/>
      <c r="M1814" s="8"/>
      <c r="N1814" s="7"/>
      <c r="O1814" s="9"/>
      <c r="P1814" s="3"/>
      <c r="Q1814" s="5"/>
      <c r="R1814" s="10"/>
      <c r="S1814" s="10"/>
      <c r="T1814" s="10"/>
      <c r="U1814" s="10"/>
      <c r="V1814" s="10"/>
      <c r="W1814" s="10"/>
      <c r="X1814" s="11"/>
      <c r="Y1814" s="12"/>
      <c r="Z1814" s="4"/>
      <c r="AA1814" s="13"/>
      <c r="AB1814" s="4"/>
      <c r="AC1814" s="52"/>
    </row>
    <row r="1815" spans="1:29" ht="15.75" hidden="1" customHeight="1">
      <c r="A1815" s="50"/>
      <c r="B1815" s="3"/>
      <c r="C1815" s="4"/>
      <c r="D1815" s="4"/>
      <c r="E1815" s="5"/>
      <c r="F1815" s="4"/>
      <c r="G1815" s="4"/>
      <c r="H1815" s="5"/>
      <c r="I1815" s="6"/>
      <c r="J1815" s="6"/>
      <c r="K1815" s="7"/>
      <c r="L1815" s="7"/>
      <c r="M1815" s="8"/>
      <c r="N1815" s="7"/>
      <c r="O1815" s="9"/>
      <c r="P1815" s="3"/>
      <c r="Q1815" s="5"/>
      <c r="R1815" s="10"/>
      <c r="S1815" s="10"/>
      <c r="T1815" s="10"/>
      <c r="U1815" s="10"/>
      <c r="V1815" s="10"/>
      <c r="W1815" s="10"/>
      <c r="X1815" s="11"/>
      <c r="Y1815" s="12"/>
      <c r="Z1815" s="4"/>
      <c r="AA1815" s="13"/>
      <c r="AB1815" s="4"/>
      <c r="AC1815" s="52"/>
    </row>
    <row r="1816" spans="1:29" ht="15.75" hidden="1" customHeight="1">
      <c r="A1816" s="50"/>
      <c r="B1816" s="3"/>
      <c r="C1816" s="4"/>
      <c r="D1816" s="4"/>
      <c r="E1816" s="5"/>
      <c r="F1816" s="4"/>
      <c r="G1816" s="4"/>
      <c r="H1816" s="5"/>
      <c r="I1816" s="6"/>
      <c r="J1816" s="6"/>
      <c r="K1816" s="7"/>
      <c r="L1816" s="7"/>
      <c r="M1816" s="8"/>
      <c r="N1816" s="7"/>
      <c r="O1816" s="9"/>
      <c r="P1816" s="3"/>
      <c r="Q1816" s="5"/>
      <c r="R1816" s="10"/>
      <c r="S1816" s="10"/>
      <c r="T1816" s="10"/>
      <c r="U1816" s="10"/>
      <c r="V1816" s="10"/>
      <c r="W1816" s="10"/>
      <c r="X1816" s="11"/>
      <c r="Y1816" s="12"/>
      <c r="Z1816" s="4"/>
      <c r="AA1816" s="13"/>
      <c r="AB1816" s="4"/>
      <c r="AC1816" s="52"/>
    </row>
    <row r="1817" spans="1:29" ht="15.75" hidden="1" customHeight="1">
      <c r="A1817" s="50"/>
      <c r="B1817" s="3"/>
      <c r="C1817" s="4"/>
      <c r="D1817" s="4"/>
      <c r="E1817" s="5"/>
      <c r="F1817" s="4"/>
      <c r="G1817" s="4"/>
      <c r="H1817" s="5"/>
      <c r="I1817" s="6"/>
      <c r="J1817" s="6"/>
      <c r="K1817" s="7"/>
      <c r="L1817" s="7"/>
      <c r="M1817" s="8"/>
      <c r="N1817" s="7"/>
      <c r="O1817" s="9"/>
      <c r="P1817" s="3"/>
      <c r="Q1817" s="5"/>
      <c r="R1817" s="10"/>
      <c r="S1817" s="10"/>
      <c r="T1817" s="10"/>
      <c r="U1817" s="10"/>
      <c r="V1817" s="10"/>
      <c r="W1817" s="10"/>
      <c r="X1817" s="11"/>
      <c r="Y1817" s="12"/>
      <c r="Z1817" s="4"/>
      <c r="AA1817" s="13"/>
      <c r="AB1817" s="4"/>
      <c r="AC1817" s="52"/>
    </row>
    <row r="1818" spans="1:29" ht="15.75" hidden="1" customHeight="1">
      <c r="A1818" s="50"/>
      <c r="B1818" s="3"/>
      <c r="C1818" s="4"/>
      <c r="D1818" s="4"/>
      <c r="E1818" s="5"/>
      <c r="F1818" s="4"/>
      <c r="G1818" s="4"/>
      <c r="H1818" s="5"/>
      <c r="I1818" s="6"/>
      <c r="J1818" s="6"/>
      <c r="K1818" s="7"/>
      <c r="L1818" s="7"/>
      <c r="M1818" s="8"/>
      <c r="N1818" s="7"/>
      <c r="O1818" s="9"/>
      <c r="P1818" s="3"/>
      <c r="Q1818" s="5"/>
      <c r="R1818" s="10"/>
      <c r="S1818" s="10"/>
      <c r="T1818" s="10"/>
      <c r="U1818" s="10"/>
      <c r="V1818" s="10"/>
      <c r="W1818" s="10"/>
      <c r="X1818" s="11"/>
      <c r="Y1818" s="12"/>
      <c r="Z1818" s="4"/>
      <c r="AA1818" s="13"/>
      <c r="AB1818" s="4"/>
      <c r="AC1818" s="52"/>
    </row>
    <row r="1819" spans="1:29" ht="15.75" hidden="1" customHeight="1">
      <c r="A1819" s="50"/>
      <c r="B1819" s="3"/>
      <c r="C1819" s="4"/>
      <c r="D1819" s="4"/>
      <c r="E1819" s="5"/>
      <c r="F1819" s="4"/>
      <c r="G1819" s="4"/>
      <c r="H1819" s="5"/>
      <c r="I1819" s="6"/>
      <c r="J1819" s="6"/>
      <c r="K1819" s="7"/>
      <c r="L1819" s="7"/>
      <c r="M1819" s="8"/>
      <c r="N1819" s="7"/>
      <c r="O1819" s="9"/>
      <c r="P1819" s="3"/>
      <c r="Q1819" s="5"/>
      <c r="R1819" s="10"/>
      <c r="S1819" s="10"/>
      <c r="T1819" s="10"/>
      <c r="U1819" s="10"/>
      <c r="V1819" s="10"/>
      <c r="W1819" s="10"/>
      <c r="X1819" s="11"/>
      <c r="Y1819" s="12"/>
      <c r="Z1819" s="4"/>
      <c r="AA1819" s="13"/>
      <c r="AB1819" s="4"/>
      <c r="AC1819" s="52"/>
    </row>
    <row r="1820" spans="1:29" ht="15.75" hidden="1" customHeight="1">
      <c r="A1820" s="50"/>
      <c r="B1820" s="3"/>
      <c r="C1820" s="4"/>
      <c r="D1820" s="4"/>
      <c r="E1820" s="5"/>
      <c r="F1820" s="4"/>
      <c r="G1820" s="4"/>
      <c r="H1820" s="5"/>
      <c r="I1820" s="6"/>
      <c r="J1820" s="6"/>
      <c r="K1820" s="7"/>
      <c r="L1820" s="7"/>
      <c r="M1820" s="8"/>
      <c r="N1820" s="7"/>
      <c r="O1820" s="9"/>
      <c r="P1820" s="3"/>
      <c r="Q1820" s="5"/>
      <c r="R1820" s="10"/>
      <c r="S1820" s="10"/>
      <c r="T1820" s="10"/>
      <c r="U1820" s="10"/>
      <c r="V1820" s="10"/>
      <c r="W1820" s="10"/>
      <c r="X1820" s="11"/>
      <c r="Y1820" s="12"/>
      <c r="Z1820" s="4"/>
      <c r="AA1820" s="13"/>
      <c r="AB1820" s="4"/>
      <c r="AC1820" s="52"/>
    </row>
    <row r="1821" spans="1:29" ht="15.75" hidden="1" customHeight="1">
      <c r="A1821" s="50"/>
      <c r="B1821" s="3"/>
      <c r="C1821" s="4"/>
      <c r="D1821" s="4"/>
      <c r="E1821" s="5"/>
      <c r="F1821" s="4"/>
      <c r="G1821" s="4"/>
      <c r="H1821" s="5"/>
      <c r="I1821" s="6"/>
      <c r="J1821" s="6"/>
      <c r="K1821" s="7"/>
      <c r="L1821" s="7"/>
      <c r="M1821" s="8"/>
      <c r="N1821" s="7"/>
      <c r="O1821" s="9"/>
      <c r="P1821" s="3"/>
      <c r="Q1821" s="5"/>
      <c r="R1821" s="10"/>
      <c r="S1821" s="10"/>
      <c r="T1821" s="10"/>
      <c r="U1821" s="10"/>
      <c r="V1821" s="10"/>
      <c r="W1821" s="10"/>
      <c r="X1821" s="11"/>
      <c r="Y1821" s="12"/>
      <c r="Z1821" s="4"/>
      <c r="AA1821" s="13"/>
      <c r="AB1821" s="4"/>
      <c r="AC1821" s="52"/>
    </row>
    <row r="1822" spans="1:29" ht="15.75" hidden="1" customHeight="1">
      <c r="A1822" s="50"/>
      <c r="B1822" s="3"/>
      <c r="C1822" s="4"/>
      <c r="D1822" s="4"/>
      <c r="E1822" s="5"/>
      <c r="F1822" s="4"/>
      <c r="G1822" s="4"/>
      <c r="H1822" s="5"/>
      <c r="I1822" s="6"/>
      <c r="J1822" s="6"/>
      <c r="K1822" s="7"/>
      <c r="L1822" s="7"/>
      <c r="M1822" s="8"/>
      <c r="N1822" s="7"/>
      <c r="O1822" s="9"/>
      <c r="P1822" s="3"/>
      <c r="Q1822" s="5"/>
      <c r="R1822" s="10"/>
      <c r="S1822" s="10"/>
      <c r="T1822" s="10"/>
      <c r="U1822" s="10"/>
      <c r="V1822" s="10"/>
      <c r="W1822" s="10"/>
      <c r="X1822" s="11"/>
      <c r="Y1822" s="12"/>
      <c r="Z1822" s="4"/>
      <c r="AA1822" s="13"/>
      <c r="AB1822" s="4"/>
      <c r="AC1822" s="52"/>
    </row>
    <row r="1823" spans="1:29" ht="15.75" hidden="1" customHeight="1">
      <c r="A1823" s="50"/>
      <c r="B1823" s="3"/>
      <c r="C1823" s="4"/>
      <c r="D1823" s="4"/>
      <c r="E1823" s="5"/>
      <c r="F1823" s="4"/>
      <c r="G1823" s="4"/>
      <c r="H1823" s="5"/>
      <c r="I1823" s="6"/>
      <c r="J1823" s="6"/>
      <c r="K1823" s="7"/>
      <c r="L1823" s="7"/>
      <c r="M1823" s="8"/>
      <c r="N1823" s="7"/>
      <c r="O1823" s="9"/>
      <c r="P1823" s="3"/>
      <c r="Q1823" s="5"/>
      <c r="R1823" s="10"/>
      <c r="S1823" s="10"/>
      <c r="T1823" s="10"/>
      <c r="U1823" s="10"/>
      <c r="V1823" s="10"/>
      <c r="W1823" s="10"/>
      <c r="X1823" s="11"/>
      <c r="Y1823" s="12"/>
      <c r="Z1823" s="4"/>
      <c r="AA1823" s="13"/>
      <c r="AB1823" s="4"/>
      <c r="AC1823" s="52"/>
    </row>
    <row r="1824" spans="1:29" ht="15.75" hidden="1" customHeight="1">
      <c r="A1824" s="50"/>
      <c r="B1824" s="3"/>
      <c r="C1824" s="4"/>
      <c r="D1824" s="4"/>
      <c r="E1824" s="5"/>
      <c r="F1824" s="4"/>
      <c r="G1824" s="4"/>
      <c r="H1824" s="5"/>
      <c r="I1824" s="6"/>
      <c r="J1824" s="6"/>
      <c r="K1824" s="7"/>
      <c r="L1824" s="7"/>
      <c r="M1824" s="8"/>
      <c r="N1824" s="7"/>
      <c r="O1824" s="9"/>
      <c r="P1824" s="3"/>
      <c r="Q1824" s="5"/>
      <c r="R1824" s="10"/>
      <c r="S1824" s="10"/>
      <c r="T1824" s="10"/>
      <c r="U1824" s="10"/>
      <c r="V1824" s="10"/>
      <c r="W1824" s="10"/>
      <c r="X1824" s="11"/>
      <c r="Y1824" s="12"/>
      <c r="Z1824" s="4"/>
      <c r="AA1824" s="13"/>
      <c r="AB1824" s="4"/>
      <c r="AC1824" s="52"/>
    </row>
    <row r="1825" spans="1:29" ht="15.75" hidden="1" customHeight="1">
      <c r="A1825" s="50"/>
      <c r="B1825" s="3"/>
      <c r="C1825" s="4"/>
      <c r="D1825" s="4"/>
      <c r="E1825" s="5"/>
      <c r="F1825" s="4"/>
      <c r="G1825" s="4"/>
      <c r="H1825" s="5"/>
      <c r="I1825" s="6"/>
      <c r="J1825" s="6"/>
      <c r="K1825" s="7"/>
      <c r="L1825" s="7"/>
      <c r="M1825" s="8"/>
      <c r="N1825" s="7"/>
      <c r="O1825" s="9"/>
      <c r="P1825" s="3"/>
      <c r="Q1825" s="5"/>
      <c r="R1825" s="10"/>
      <c r="S1825" s="10"/>
      <c r="T1825" s="10"/>
      <c r="U1825" s="10"/>
      <c r="V1825" s="10"/>
      <c r="W1825" s="10"/>
      <c r="X1825" s="11"/>
      <c r="Y1825" s="12"/>
      <c r="Z1825" s="4"/>
      <c r="AA1825" s="13"/>
      <c r="AB1825" s="4"/>
      <c r="AC1825" s="52"/>
    </row>
    <row r="1826" spans="1:29" ht="15.75" hidden="1" customHeight="1">
      <c r="A1826" s="50"/>
      <c r="B1826" s="3"/>
      <c r="C1826" s="4"/>
      <c r="D1826" s="4"/>
      <c r="E1826" s="5"/>
      <c r="F1826" s="4"/>
      <c r="G1826" s="4"/>
      <c r="H1826" s="5"/>
      <c r="I1826" s="6"/>
      <c r="J1826" s="6"/>
      <c r="K1826" s="7"/>
      <c r="L1826" s="7"/>
      <c r="M1826" s="8"/>
      <c r="N1826" s="7"/>
      <c r="O1826" s="9"/>
      <c r="P1826" s="3"/>
      <c r="Q1826" s="5"/>
      <c r="R1826" s="10"/>
      <c r="S1826" s="10"/>
      <c r="T1826" s="10"/>
      <c r="U1826" s="10"/>
      <c r="V1826" s="10"/>
      <c r="W1826" s="10"/>
      <c r="X1826" s="11"/>
      <c r="Y1826" s="12"/>
      <c r="Z1826" s="4"/>
      <c r="AA1826" s="13"/>
      <c r="AB1826" s="4"/>
      <c r="AC1826" s="52"/>
    </row>
    <row r="1827" spans="1:29" ht="15.75" hidden="1" customHeight="1">
      <c r="A1827" s="50"/>
      <c r="B1827" s="3"/>
      <c r="C1827" s="4"/>
      <c r="D1827" s="4"/>
      <c r="E1827" s="5"/>
      <c r="F1827" s="4"/>
      <c r="G1827" s="4"/>
      <c r="H1827" s="5"/>
      <c r="I1827" s="6"/>
      <c r="J1827" s="6"/>
      <c r="K1827" s="7"/>
      <c r="L1827" s="7"/>
      <c r="M1827" s="8"/>
      <c r="N1827" s="7"/>
      <c r="O1827" s="9"/>
      <c r="P1827" s="3"/>
      <c r="Q1827" s="5"/>
      <c r="R1827" s="10"/>
      <c r="S1827" s="10"/>
      <c r="T1827" s="10"/>
      <c r="U1827" s="10"/>
      <c r="V1827" s="10"/>
      <c r="W1827" s="10"/>
      <c r="X1827" s="11"/>
      <c r="Y1827" s="12"/>
      <c r="Z1827" s="4"/>
      <c r="AA1827" s="13"/>
      <c r="AB1827" s="4"/>
      <c r="AC1827" s="52"/>
    </row>
    <row r="1828" spans="1:29" ht="15.75" hidden="1" customHeight="1">
      <c r="A1828" s="50"/>
      <c r="B1828" s="3"/>
      <c r="C1828" s="4"/>
      <c r="D1828" s="4"/>
      <c r="E1828" s="5"/>
      <c r="F1828" s="4"/>
      <c r="G1828" s="4"/>
      <c r="H1828" s="5"/>
      <c r="I1828" s="6"/>
      <c r="J1828" s="6"/>
      <c r="K1828" s="7"/>
      <c r="L1828" s="7"/>
      <c r="M1828" s="8"/>
      <c r="N1828" s="7"/>
      <c r="O1828" s="9"/>
      <c r="P1828" s="3"/>
      <c r="Q1828" s="5"/>
      <c r="R1828" s="10"/>
      <c r="S1828" s="10"/>
      <c r="T1828" s="10"/>
      <c r="U1828" s="10"/>
      <c r="V1828" s="10"/>
      <c r="W1828" s="10"/>
      <c r="X1828" s="11"/>
      <c r="Y1828" s="12"/>
      <c r="Z1828" s="4"/>
      <c r="AA1828" s="13"/>
      <c r="AB1828" s="4"/>
      <c r="AC1828" s="52"/>
    </row>
    <row r="1829" spans="1:29" ht="15.75" hidden="1" customHeight="1">
      <c r="A1829" s="50"/>
      <c r="B1829" s="3"/>
      <c r="C1829" s="4"/>
      <c r="D1829" s="4"/>
      <c r="E1829" s="5"/>
      <c r="F1829" s="4"/>
      <c r="G1829" s="4"/>
      <c r="H1829" s="5"/>
      <c r="I1829" s="6"/>
      <c r="J1829" s="6"/>
      <c r="K1829" s="7"/>
      <c r="L1829" s="7"/>
      <c r="M1829" s="8"/>
      <c r="N1829" s="7"/>
      <c r="O1829" s="9"/>
      <c r="P1829" s="3"/>
      <c r="Q1829" s="5"/>
      <c r="R1829" s="10"/>
      <c r="S1829" s="10"/>
      <c r="T1829" s="10"/>
      <c r="U1829" s="10"/>
      <c r="V1829" s="10"/>
      <c r="W1829" s="10"/>
      <c r="X1829" s="11"/>
      <c r="Y1829" s="12"/>
      <c r="Z1829" s="4"/>
      <c r="AA1829" s="13"/>
      <c r="AB1829" s="4"/>
      <c r="AC1829" s="52"/>
    </row>
    <row r="1830" spans="1:29" ht="15.75" hidden="1" customHeight="1">
      <c r="A1830" s="50"/>
      <c r="B1830" s="3"/>
      <c r="C1830" s="4"/>
      <c r="D1830" s="4"/>
      <c r="E1830" s="5"/>
      <c r="F1830" s="4"/>
      <c r="G1830" s="4"/>
      <c r="H1830" s="5"/>
      <c r="I1830" s="6"/>
      <c r="J1830" s="6"/>
      <c r="K1830" s="7"/>
      <c r="L1830" s="7"/>
      <c r="M1830" s="8"/>
      <c r="N1830" s="7"/>
      <c r="O1830" s="9"/>
      <c r="P1830" s="3"/>
      <c r="Q1830" s="5"/>
      <c r="R1830" s="10"/>
      <c r="S1830" s="10"/>
      <c r="T1830" s="10"/>
      <c r="U1830" s="10"/>
      <c r="V1830" s="10"/>
      <c r="W1830" s="10"/>
      <c r="X1830" s="11"/>
      <c r="Y1830" s="12"/>
      <c r="Z1830" s="4"/>
      <c r="AA1830" s="13"/>
      <c r="AB1830" s="4"/>
      <c r="AC1830" s="52"/>
    </row>
    <row r="1831" spans="1:29" ht="15.75" hidden="1" customHeight="1">
      <c r="A1831" s="50"/>
      <c r="B1831" s="3"/>
      <c r="C1831" s="4"/>
      <c r="D1831" s="4"/>
      <c r="E1831" s="5"/>
      <c r="F1831" s="4"/>
      <c r="G1831" s="4"/>
      <c r="H1831" s="5"/>
      <c r="I1831" s="6"/>
      <c r="J1831" s="6"/>
      <c r="K1831" s="7"/>
      <c r="L1831" s="7"/>
      <c r="M1831" s="8"/>
      <c r="N1831" s="7"/>
      <c r="O1831" s="9"/>
      <c r="P1831" s="3"/>
      <c r="Q1831" s="5"/>
      <c r="R1831" s="10"/>
      <c r="S1831" s="10"/>
      <c r="T1831" s="10"/>
      <c r="U1831" s="10"/>
      <c r="V1831" s="10"/>
      <c r="W1831" s="10"/>
      <c r="X1831" s="11"/>
      <c r="Y1831" s="12"/>
      <c r="Z1831" s="4"/>
      <c r="AA1831" s="13"/>
      <c r="AB1831" s="4"/>
      <c r="AC1831" s="52"/>
    </row>
    <row r="1832" spans="1:29" ht="15.75" hidden="1" customHeight="1">
      <c r="A1832" s="50"/>
      <c r="B1832" s="3"/>
      <c r="C1832" s="4"/>
      <c r="D1832" s="4"/>
      <c r="E1832" s="5"/>
      <c r="F1832" s="4"/>
      <c r="G1832" s="4"/>
      <c r="H1832" s="5"/>
      <c r="I1832" s="6"/>
      <c r="J1832" s="6"/>
      <c r="K1832" s="7"/>
      <c r="L1832" s="7"/>
      <c r="M1832" s="8"/>
      <c r="N1832" s="7"/>
      <c r="O1832" s="9"/>
      <c r="P1832" s="3"/>
      <c r="Q1832" s="5"/>
      <c r="R1832" s="10"/>
      <c r="S1832" s="10"/>
      <c r="T1832" s="10"/>
      <c r="U1832" s="10"/>
      <c r="V1832" s="10"/>
      <c r="W1832" s="10"/>
      <c r="X1832" s="11"/>
      <c r="Y1832" s="12"/>
      <c r="Z1832" s="4"/>
      <c r="AA1832" s="13"/>
      <c r="AB1832" s="4"/>
      <c r="AC1832" s="52"/>
    </row>
    <row r="1833" spans="1:29" ht="15.75" hidden="1" customHeight="1">
      <c r="A1833" s="50"/>
      <c r="B1833" s="3"/>
      <c r="C1833" s="4"/>
      <c r="D1833" s="4"/>
      <c r="E1833" s="5"/>
      <c r="F1833" s="4"/>
      <c r="G1833" s="4"/>
      <c r="H1833" s="5"/>
      <c r="I1833" s="6"/>
      <c r="J1833" s="6"/>
      <c r="K1833" s="7"/>
      <c r="L1833" s="7"/>
      <c r="M1833" s="8"/>
      <c r="N1833" s="7"/>
      <c r="O1833" s="9"/>
      <c r="P1833" s="3"/>
      <c r="Q1833" s="5"/>
      <c r="R1833" s="10"/>
      <c r="S1833" s="10"/>
      <c r="T1833" s="10"/>
      <c r="U1833" s="10"/>
      <c r="V1833" s="10"/>
      <c r="W1833" s="10"/>
      <c r="X1833" s="11"/>
      <c r="Y1833" s="12"/>
      <c r="Z1833" s="4"/>
      <c r="AA1833" s="13"/>
      <c r="AB1833" s="4"/>
      <c r="AC1833" s="52"/>
    </row>
    <row r="1834" spans="1:29" ht="15.75" hidden="1" customHeight="1">
      <c r="A1834" s="50"/>
      <c r="B1834" s="3"/>
      <c r="C1834" s="4"/>
      <c r="D1834" s="4"/>
      <c r="E1834" s="5"/>
      <c r="F1834" s="4"/>
      <c r="G1834" s="4"/>
      <c r="H1834" s="5"/>
      <c r="I1834" s="6"/>
      <c r="J1834" s="6"/>
      <c r="K1834" s="7"/>
      <c r="L1834" s="7"/>
      <c r="M1834" s="8"/>
      <c r="N1834" s="7"/>
      <c r="O1834" s="9"/>
      <c r="P1834" s="3"/>
      <c r="Q1834" s="5"/>
      <c r="R1834" s="10"/>
      <c r="S1834" s="10"/>
      <c r="T1834" s="10"/>
      <c r="U1834" s="10"/>
      <c r="V1834" s="10"/>
      <c r="W1834" s="10"/>
      <c r="X1834" s="11"/>
      <c r="Y1834" s="12"/>
      <c r="Z1834" s="4"/>
      <c r="AA1834" s="13"/>
      <c r="AB1834" s="4"/>
      <c r="AC1834" s="52"/>
    </row>
    <row r="1835" spans="1:29" ht="15.75" hidden="1" customHeight="1">
      <c r="A1835" s="50"/>
      <c r="B1835" s="3"/>
      <c r="C1835" s="4"/>
      <c r="D1835" s="4"/>
      <c r="E1835" s="5"/>
      <c r="F1835" s="4"/>
      <c r="G1835" s="4"/>
      <c r="H1835" s="5"/>
      <c r="I1835" s="6"/>
      <c r="J1835" s="6"/>
      <c r="K1835" s="7"/>
      <c r="L1835" s="7"/>
      <c r="M1835" s="8"/>
      <c r="N1835" s="7"/>
      <c r="O1835" s="9"/>
      <c r="P1835" s="3"/>
      <c r="Q1835" s="5"/>
      <c r="R1835" s="10"/>
      <c r="S1835" s="10"/>
      <c r="T1835" s="10"/>
      <c r="U1835" s="10"/>
      <c r="V1835" s="10"/>
      <c r="W1835" s="10"/>
      <c r="X1835" s="11"/>
      <c r="Y1835" s="12"/>
      <c r="Z1835" s="4"/>
      <c r="AA1835" s="13"/>
      <c r="AB1835" s="4"/>
      <c r="AC1835" s="52"/>
    </row>
    <row r="1836" spans="1:29" ht="15.75" hidden="1" customHeight="1">
      <c r="A1836" s="50"/>
      <c r="B1836" s="3"/>
      <c r="C1836" s="4"/>
      <c r="D1836" s="4"/>
      <c r="E1836" s="5"/>
      <c r="F1836" s="4"/>
      <c r="G1836" s="4"/>
      <c r="H1836" s="5"/>
      <c r="I1836" s="6"/>
      <c r="J1836" s="6"/>
      <c r="K1836" s="7"/>
      <c r="L1836" s="7"/>
      <c r="M1836" s="8"/>
      <c r="N1836" s="7"/>
      <c r="O1836" s="9"/>
      <c r="P1836" s="3"/>
      <c r="Q1836" s="5"/>
      <c r="R1836" s="10"/>
      <c r="S1836" s="10"/>
      <c r="T1836" s="10"/>
      <c r="U1836" s="10"/>
      <c r="V1836" s="10"/>
      <c r="W1836" s="10"/>
      <c r="X1836" s="11"/>
      <c r="Y1836" s="12"/>
      <c r="Z1836" s="4"/>
      <c r="AA1836" s="13"/>
      <c r="AB1836" s="4"/>
      <c r="AC1836" s="52"/>
    </row>
    <row r="1837" spans="1:29" ht="15.75" hidden="1" customHeight="1">
      <c r="A1837" s="50"/>
      <c r="B1837" s="3"/>
      <c r="C1837" s="4"/>
      <c r="D1837" s="4"/>
      <c r="E1837" s="5"/>
      <c r="F1837" s="4"/>
      <c r="G1837" s="4"/>
      <c r="H1837" s="5"/>
      <c r="I1837" s="6"/>
      <c r="J1837" s="6"/>
      <c r="K1837" s="7"/>
      <c r="L1837" s="7"/>
      <c r="M1837" s="8"/>
      <c r="N1837" s="7"/>
      <c r="O1837" s="9"/>
      <c r="P1837" s="3"/>
      <c r="Q1837" s="5"/>
      <c r="R1837" s="10"/>
      <c r="S1837" s="10"/>
      <c r="T1837" s="10"/>
      <c r="U1837" s="10"/>
      <c r="V1837" s="10"/>
      <c r="W1837" s="10"/>
      <c r="X1837" s="11"/>
      <c r="Y1837" s="12"/>
      <c r="Z1837" s="4"/>
      <c r="AA1837" s="13"/>
      <c r="AB1837" s="4"/>
      <c r="AC1837" s="52"/>
    </row>
    <row r="1838" spans="1:29" ht="15.75" hidden="1" customHeight="1">
      <c r="A1838" s="50"/>
      <c r="B1838" s="3"/>
      <c r="C1838" s="4"/>
      <c r="D1838" s="4"/>
      <c r="E1838" s="5"/>
      <c r="F1838" s="4"/>
      <c r="G1838" s="4"/>
      <c r="H1838" s="5"/>
      <c r="I1838" s="6"/>
      <c r="J1838" s="6"/>
      <c r="K1838" s="7"/>
      <c r="L1838" s="7"/>
      <c r="M1838" s="8"/>
      <c r="N1838" s="7"/>
      <c r="O1838" s="9"/>
      <c r="P1838" s="3"/>
      <c r="Q1838" s="5"/>
      <c r="R1838" s="10"/>
      <c r="S1838" s="10"/>
      <c r="T1838" s="10"/>
      <c r="U1838" s="10"/>
      <c r="V1838" s="10"/>
      <c r="W1838" s="10"/>
      <c r="X1838" s="11"/>
      <c r="Y1838" s="12"/>
      <c r="Z1838" s="4"/>
      <c r="AA1838" s="13"/>
      <c r="AB1838" s="4"/>
      <c r="AC1838" s="52"/>
    </row>
    <row r="1839" spans="1:29" ht="15.75" hidden="1" customHeight="1">
      <c r="A1839" s="50"/>
      <c r="B1839" s="3"/>
      <c r="C1839" s="4"/>
      <c r="D1839" s="4"/>
      <c r="E1839" s="5"/>
      <c r="F1839" s="4"/>
      <c r="G1839" s="4"/>
      <c r="H1839" s="5"/>
      <c r="I1839" s="6"/>
      <c r="J1839" s="6"/>
      <c r="K1839" s="7"/>
      <c r="L1839" s="7"/>
      <c r="M1839" s="8"/>
      <c r="N1839" s="7"/>
      <c r="O1839" s="9"/>
      <c r="P1839" s="3"/>
      <c r="Q1839" s="5"/>
      <c r="R1839" s="10"/>
      <c r="S1839" s="10"/>
      <c r="T1839" s="10"/>
      <c r="U1839" s="10"/>
      <c r="V1839" s="10"/>
      <c r="W1839" s="10"/>
      <c r="X1839" s="11"/>
      <c r="Y1839" s="12"/>
      <c r="Z1839" s="4"/>
      <c r="AA1839" s="13"/>
      <c r="AB1839" s="4"/>
      <c r="AC1839" s="52"/>
    </row>
    <row r="1840" spans="1:29" ht="15.75" hidden="1" customHeight="1">
      <c r="A1840" s="50"/>
      <c r="B1840" s="3"/>
      <c r="C1840" s="4"/>
      <c r="D1840" s="4"/>
      <c r="E1840" s="5"/>
      <c r="F1840" s="4"/>
      <c r="G1840" s="4"/>
      <c r="H1840" s="5"/>
      <c r="I1840" s="6"/>
      <c r="J1840" s="6"/>
      <c r="K1840" s="7"/>
      <c r="L1840" s="7"/>
      <c r="M1840" s="8"/>
      <c r="N1840" s="7"/>
      <c r="O1840" s="9"/>
      <c r="P1840" s="3"/>
      <c r="Q1840" s="5"/>
      <c r="R1840" s="10"/>
      <c r="S1840" s="10"/>
      <c r="T1840" s="10"/>
      <c r="U1840" s="10"/>
      <c r="V1840" s="10"/>
      <c r="W1840" s="10"/>
      <c r="X1840" s="11"/>
      <c r="Y1840" s="12"/>
      <c r="Z1840" s="4"/>
      <c r="AA1840" s="13"/>
      <c r="AB1840" s="4"/>
      <c r="AC1840" s="52"/>
    </row>
    <row r="1841" spans="1:29" ht="15.75" hidden="1" customHeight="1">
      <c r="A1841" s="50"/>
      <c r="B1841" s="3"/>
      <c r="C1841" s="4"/>
      <c r="D1841" s="4"/>
      <c r="E1841" s="5"/>
      <c r="F1841" s="4"/>
      <c r="G1841" s="4"/>
      <c r="H1841" s="5"/>
      <c r="I1841" s="6"/>
      <c r="J1841" s="6"/>
      <c r="K1841" s="7"/>
      <c r="L1841" s="7"/>
      <c r="M1841" s="8"/>
      <c r="N1841" s="7"/>
      <c r="O1841" s="9"/>
      <c r="P1841" s="3"/>
      <c r="Q1841" s="5"/>
      <c r="R1841" s="10"/>
      <c r="S1841" s="10"/>
      <c r="T1841" s="10"/>
      <c r="U1841" s="10"/>
      <c r="V1841" s="10"/>
      <c r="W1841" s="10"/>
      <c r="X1841" s="11"/>
      <c r="Y1841" s="12"/>
      <c r="Z1841" s="4"/>
      <c r="AA1841" s="13"/>
      <c r="AB1841" s="4"/>
      <c r="AC1841" s="52"/>
    </row>
    <row r="1842" spans="1:29" ht="15.75" hidden="1" customHeight="1">
      <c r="A1842" s="50"/>
      <c r="B1842" s="3"/>
      <c r="C1842" s="4"/>
      <c r="D1842" s="4"/>
      <c r="E1842" s="5"/>
      <c r="F1842" s="4"/>
      <c r="G1842" s="4"/>
      <c r="H1842" s="5"/>
      <c r="I1842" s="6"/>
      <c r="J1842" s="6"/>
      <c r="K1842" s="7"/>
      <c r="L1842" s="7"/>
      <c r="M1842" s="8"/>
      <c r="N1842" s="7"/>
      <c r="O1842" s="9"/>
      <c r="P1842" s="3"/>
      <c r="Q1842" s="5"/>
      <c r="R1842" s="10"/>
      <c r="S1842" s="10"/>
      <c r="T1842" s="10"/>
      <c r="U1842" s="10"/>
      <c r="V1842" s="10"/>
      <c r="W1842" s="10"/>
      <c r="X1842" s="11"/>
      <c r="Y1842" s="12"/>
      <c r="Z1842" s="4"/>
      <c r="AA1842" s="13"/>
      <c r="AB1842" s="4"/>
      <c r="AC1842" s="52"/>
    </row>
    <row r="1843" spans="1:29" ht="15.75" hidden="1" customHeight="1">
      <c r="A1843" s="50"/>
      <c r="B1843" s="3"/>
      <c r="C1843" s="4"/>
      <c r="D1843" s="4"/>
      <c r="E1843" s="5"/>
      <c r="F1843" s="4"/>
      <c r="G1843" s="4"/>
      <c r="H1843" s="5"/>
      <c r="I1843" s="6"/>
      <c r="J1843" s="6"/>
      <c r="K1843" s="7"/>
      <c r="L1843" s="7"/>
      <c r="M1843" s="8"/>
      <c r="N1843" s="7"/>
      <c r="O1843" s="9"/>
      <c r="P1843" s="3"/>
      <c r="Q1843" s="5"/>
      <c r="R1843" s="10"/>
      <c r="S1843" s="10"/>
      <c r="T1843" s="10"/>
      <c r="U1843" s="10"/>
      <c r="V1843" s="10"/>
      <c r="W1843" s="10"/>
      <c r="X1843" s="11"/>
      <c r="Y1843" s="12"/>
      <c r="Z1843" s="4"/>
      <c r="AA1843" s="13"/>
      <c r="AB1843" s="4"/>
      <c r="AC1843" s="52"/>
    </row>
    <row r="1844" spans="1:29" ht="15.75" hidden="1" customHeight="1">
      <c r="A1844" s="50"/>
      <c r="B1844" s="3"/>
      <c r="C1844" s="4"/>
      <c r="D1844" s="4"/>
      <c r="E1844" s="5"/>
      <c r="F1844" s="4"/>
      <c r="G1844" s="4"/>
      <c r="H1844" s="5"/>
      <c r="I1844" s="6"/>
      <c r="J1844" s="6"/>
      <c r="K1844" s="7"/>
      <c r="L1844" s="7"/>
      <c r="M1844" s="8"/>
      <c r="N1844" s="7"/>
      <c r="O1844" s="9"/>
      <c r="P1844" s="3"/>
      <c r="Q1844" s="5"/>
      <c r="R1844" s="10"/>
      <c r="S1844" s="10"/>
      <c r="T1844" s="10"/>
      <c r="U1844" s="10"/>
      <c r="V1844" s="10"/>
      <c r="W1844" s="10"/>
      <c r="X1844" s="11"/>
      <c r="Y1844" s="12"/>
      <c r="Z1844" s="4"/>
      <c r="AA1844" s="13"/>
      <c r="AB1844" s="4"/>
      <c r="AC1844" s="52"/>
    </row>
    <row r="1845" spans="1:29" ht="15.75" hidden="1" customHeight="1">
      <c r="A1845" s="50"/>
      <c r="B1845" s="3"/>
      <c r="C1845" s="4"/>
      <c r="D1845" s="4"/>
      <c r="E1845" s="5"/>
      <c r="F1845" s="4"/>
      <c r="G1845" s="4"/>
      <c r="H1845" s="5"/>
      <c r="I1845" s="6"/>
      <c r="J1845" s="6"/>
      <c r="K1845" s="7"/>
      <c r="L1845" s="7"/>
      <c r="M1845" s="8"/>
      <c r="N1845" s="7"/>
      <c r="O1845" s="9"/>
      <c r="P1845" s="3"/>
      <c r="Q1845" s="5"/>
      <c r="R1845" s="10"/>
      <c r="S1845" s="10"/>
      <c r="T1845" s="10"/>
      <c r="U1845" s="10"/>
      <c r="V1845" s="10"/>
      <c r="W1845" s="10"/>
      <c r="X1845" s="11"/>
      <c r="Y1845" s="12"/>
      <c r="Z1845" s="4"/>
      <c r="AA1845" s="13"/>
      <c r="AB1845" s="4"/>
      <c r="AC1845" s="52"/>
    </row>
    <row r="1846" spans="1:29" ht="15.75" hidden="1" customHeight="1">
      <c r="A1846" s="50"/>
      <c r="B1846" s="3"/>
      <c r="C1846" s="4"/>
      <c r="D1846" s="4"/>
      <c r="E1846" s="5"/>
      <c r="F1846" s="4"/>
      <c r="G1846" s="4"/>
      <c r="H1846" s="5"/>
      <c r="I1846" s="6"/>
      <c r="J1846" s="6"/>
      <c r="K1846" s="7"/>
      <c r="L1846" s="7"/>
      <c r="M1846" s="8"/>
      <c r="N1846" s="7"/>
      <c r="O1846" s="9"/>
      <c r="P1846" s="3"/>
      <c r="Q1846" s="5"/>
      <c r="R1846" s="10"/>
      <c r="S1846" s="10"/>
      <c r="T1846" s="10"/>
      <c r="U1846" s="10"/>
      <c r="V1846" s="10"/>
      <c r="W1846" s="10"/>
      <c r="X1846" s="11"/>
      <c r="Y1846" s="12"/>
      <c r="Z1846" s="4"/>
      <c r="AA1846" s="13"/>
      <c r="AB1846" s="4"/>
      <c r="AC1846" s="52"/>
    </row>
    <row r="1847" spans="1:29" ht="15.75" hidden="1" customHeight="1">
      <c r="A1847" s="50"/>
      <c r="B1847" s="3"/>
      <c r="C1847" s="4"/>
      <c r="D1847" s="4"/>
      <c r="E1847" s="5"/>
      <c r="F1847" s="4"/>
      <c r="G1847" s="4"/>
      <c r="H1847" s="5"/>
      <c r="I1847" s="6"/>
      <c r="J1847" s="6"/>
      <c r="K1847" s="7"/>
      <c r="L1847" s="7"/>
      <c r="M1847" s="8"/>
      <c r="N1847" s="7"/>
      <c r="O1847" s="9"/>
      <c r="P1847" s="3"/>
      <c r="Q1847" s="5"/>
      <c r="R1847" s="10"/>
      <c r="S1847" s="10"/>
      <c r="T1847" s="10"/>
      <c r="U1847" s="10"/>
      <c r="V1847" s="10"/>
      <c r="W1847" s="10"/>
      <c r="X1847" s="11"/>
      <c r="Y1847" s="12"/>
      <c r="Z1847" s="4"/>
      <c r="AA1847" s="13"/>
      <c r="AB1847" s="4"/>
      <c r="AC1847" s="52"/>
    </row>
    <row r="1848" spans="1:29" ht="15.75" hidden="1" customHeight="1">
      <c r="A1848" s="50"/>
      <c r="B1848" s="3"/>
      <c r="C1848" s="4"/>
      <c r="D1848" s="4"/>
      <c r="E1848" s="5"/>
      <c r="F1848" s="4"/>
      <c r="G1848" s="4"/>
      <c r="H1848" s="5"/>
      <c r="I1848" s="6"/>
      <c r="J1848" s="6"/>
      <c r="K1848" s="7"/>
      <c r="L1848" s="7"/>
      <c r="M1848" s="8"/>
      <c r="N1848" s="7"/>
      <c r="O1848" s="9"/>
      <c r="P1848" s="3"/>
      <c r="Q1848" s="5"/>
      <c r="R1848" s="10"/>
      <c r="S1848" s="10"/>
      <c r="T1848" s="10"/>
      <c r="U1848" s="10"/>
      <c r="V1848" s="10"/>
      <c r="W1848" s="10"/>
      <c r="X1848" s="11"/>
      <c r="Y1848" s="12"/>
      <c r="Z1848" s="4"/>
      <c r="AA1848" s="13"/>
      <c r="AB1848" s="4"/>
      <c r="AC1848" s="52"/>
    </row>
    <row r="1849" spans="1:29" ht="15.75" hidden="1" customHeight="1">
      <c r="A1849" s="50"/>
      <c r="B1849" s="3"/>
      <c r="C1849" s="4"/>
      <c r="D1849" s="4"/>
      <c r="E1849" s="5"/>
      <c r="F1849" s="4"/>
      <c r="G1849" s="4"/>
      <c r="H1849" s="5"/>
      <c r="I1849" s="6"/>
      <c r="J1849" s="6"/>
      <c r="K1849" s="7"/>
      <c r="L1849" s="7"/>
      <c r="M1849" s="8"/>
      <c r="N1849" s="7"/>
      <c r="O1849" s="9"/>
      <c r="P1849" s="3"/>
      <c r="Q1849" s="5"/>
      <c r="R1849" s="10"/>
      <c r="S1849" s="10"/>
      <c r="T1849" s="10"/>
      <c r="U1849" s="10"/>
      <c r="V1849" s="10"/>
      <c r="W1849" s="10"/>
      <c r="X1849" s="11"/>
      <c r="Y1849" s="12"/>
      <c r="Z1849" s="4"/>
      <c r="AA1849" s="13"/>
      <c r="AB1849" s="4"/>
      <c r="AC1849" s="52"/>
    </row>
    <row r="1850" spans="1:29" ht="15.75" hidden="1" customHeight="1">
      <c r="A1850" s="50"/>
      <c r="B1850" s="3"/>
      <c r="C1850" s="4"/>
      <c r="D1850" s="4"/>
      <c r="E1850" s="5"/>
      <c r="F1850" s="4"/>
      <c r="G1850" s="4"/>
      <c r="H1850" s="5"/>
      <c r="I1850" s="6"/>
      <c r="J1850" s="6"/>
      <c r="K1850" s="7"/>
      <c r="L1850" s="7"/>
      <c r="M1850" s="8"/>
      <c r="N1850" s="7"/>
      <c r="O1850" s="9"/>
      <c r="P1850" s="3"/>
      <c r="Q1850" s="5"/>
      <c r="R1850" s="10"/>
      <c r="S1850" s="10"/>
      <c r="T1850" s="10"/>
      <c r="U1850" s="10"/>
      <c r="V1850" s="10"/>
      <c r="W1850" s="10"/>
      <c r="X1850" s="11"/>
      <c r="Y1850" s="12"/>
      <c r="Z1850" s="4"/>
      <c r="AA1850" s="13"/>
      <c r="AB1850" s="4"/>
      <c r="AC1850" s="52"/>
    </row>
    <row r="1851" spans="1:29" ht="15.75" hidden="1" customHeight="1">
      <c r="A1851" s="50"/>
      <c r="B1851" s="3"/>
      <c r="C1851" s="4"/>
      <c r="D1851" s="4"/>
      <c r="E1851" s="5"/>
      <c r="F1851" s="4"/>
      <c r="G1851" s="4"/>
      <c r="H1851" s="5"/>
      <c r="I1851" s="6"/>
      <c r="J1851" s="6"/>
      <c r="K1851" s="7"/>
      <c r="L1851" s="7"/>
      <c r="M1851" s="8"/>
      <c r="N1851" s="7"/>
      <c r="O1851" s="9"/>
      <c r="P1851" s="3"/>
      <c r="Q1851" s="5"/>
      <c r="R1851" s="10"/>
      <c r="S1851" s="10"/>
      <c r="T1851" s="10"/>
      <c r="U1851" s="10"/>
      <c r="V1851" s="10"/>
      <c r="W1851" s="10"/>
      <c r="X1851" s="11"/>
      <c r="Y1851" s="12"/>
      <c r="Z1851" s="4"/>
      <c r="AA1851" s="13"/>
      <c r="AB1851" s="4"/>
      <c r="AC1851" s="52"/>
    </row>
    <row r="1852" spans="1:29" ht="15.75" hidden="1" customHeight="1">
      <c r="A1852" s="50"/>
      <c r="B1852" s="3"/>
      <c r="C1852" s="4"/>
      <c r="D1852" s="4"/>
      <c r="E1852" s="5"/>
      <c r="F1852" s="4"/>
      <c r="G1852" s="4"/>
      <c r="H1852" s="5"/>
      <c r="I1852" s="6"/>
      <c r="J1852" s="6"/>
      <c r="K1852" s="7"/>
      <c r="L1852" s="7"/>
      <c r="M1852" s="8"/>
      <c r="N1852" s="7"/>
      <c r="O1852" s="9"/>
      <c r="P1852" s="3"/>
      <c r="Q1852" s="5"/>
      <c r="R1852" s="10"/>
      <c r="S1852" s="10"/>
      <c r="T1852" s="10"/>
      <c r="U1852" s="10"/>
      <c r="V1852" s="10"/>
      <c r="W1852" s="10"/>
      <c r="X1852" s="11"/>
      <c r="Y1852" s="12"/>
      <c r="Z1852" s="4"/>
      <c r="AA1852" s="13"/>
      <c r="AB1852" s="4"/>
      <c r="AC1852" s="52"/>
    </row>
    <row r="1853" spans="1:29" ht="15.75" hidden="1" customHeight="1">
      <c r="A1853" s="50"/>
      <c r="B1853" s="3"/>
      <c r="C1853" s="4"/>
      <c r="D1853" s="4"/>
      <c r="E1853" s="5"/>
      <c r="F1853" s="4"/>
      <c r="G1853" s="4"/>
      <c r="H1853" s="5"/>
      <c r="I1853" s="6"/>
      <c r="J1853" s="6"/>
      <c r="K1853" s="7"/>
      <c r="L1853" s="7"/>
      <c r="M1853" s="8"/>
      <c r="N1853" s="7"/>
      <c r="O1853" s="9"/>
      <c r="P1853" s="3"/>
      <c r="Q1853" s="5"/>
      <c r="R1853" s="10"/>
      <c r="S1853" s="10"/>
      <c r="T1853" s="10"/>
      <c r="U1853" s="10"/>
      <c r="V1853" s="10"/>
      <c r="W1853" s="10"/>
      <c r="X1853" s="11"/>
      <c r="Y1853" s="12"/>
      <c r="Z1853" s="4"/>
      <c r="AA1853" s="13"/>
      <c r="AB1853" s="4"/>
      <c r="AC1853" s="52"/>
    </row>
    <row r="1854" spans="1:29" ht="15.75" hidden="1" customHeight="1">
      <c r="A1854" s="50"/>
      <c r="B1854" s="3"/>
      <c r="C1854" s="4"/>
      <c r="D1854" s="4"/>
      <c r="E1854" s="5"/>
      <c r="F1854" s="4"/>
      <c r="G1854" s="4"/>
      <c r="H1854" s="5"/>
      <c r="I1854" s="6"/>
      <c r="J1854" s="6"/>
      <c r="K1854" s="7"/>
      <c r="L1854" s="7"/>
      <c r="M1854" s="8"/>
      <c r="N1854" s="7"/>
      <c r="O1854" s="9"/>
      <c r="P1854" s="3"/>
      <c r="Q1854" s="5"/>
      <c r="R1854" s="10"/>
      <c r="S1854" s="10"/>
      <c r="T1854" s="10"/>
      <c r="U1854" s="10"/>
      <c r="V1854" s="10"/>
      <c r="W1854" s="10"/>
      <c r="X1854" s="11"/>
      <c r="Y1854" s="12"/>
      <c r="Z1854" s="4"/>
      <c r="AA1854" s="13"/>
      <c r="AB1854" s="4"/>
      <c r="AC1854" s="52"/>
    </row>
    <row r="1855" spans="1:29" ht="15.75" hidden="1" customHeight="1">
      <c r="A1855" s="50"/>
      <c r="B1855" s="3"/>
      <c r="C1855" s="4"/>
      <c r="D1855" s="4"/>
      <c r="E1855" s="5"/>
      <c r="F1855" s="4"/>
      <c r="G1855" s="4"/>
      <c r="H1855" s="5"/>
      <c r="I1855" s="6"/>
      <c r="J1855" s="6"/>
      <c r="K1855" s="7"/>
      <c r="L1855" s="7"/>
      <c r="M1855" s="8"/>
      <c r="N1855" s="7"/>
      <c r="O1855" s="9"/>
      <c r="P1855" s="3"/>
      <c r="Q1855" s="5"/>
      <c r="R1855" s="10"/>
      <c r="S1855" s="10"/>
      <c r="T1855" s="10"/>
      <c r="U1855" s="10"/>
      <c r="V1855" s="10"/>
      <c r="W1855" s="10"/>
      <c r="X1855" s="11"/>
      <c r="Y1855" s="12"/>
      <c r="Z1855" s="4"/>
      <c r="AA1855" s="13"/>
      <c r="AB1855" s="4"/>
      <c r="AC1855" s="52"/>
    </row>
    <row r="1856" spans="1:29" ht="15.75" hidden="1" customHeight="1">
      <c r="A1856" s="50"/>
      <c r="B1856" s="3"/>
      <c r="C1856" s="4"/>
      <c r="D1856" s="4"/>
      <c r="E1856" s="5"/>
      <c r="F1856" s="4"/>
      <c r="G1856" s="4"/>
      <c r="H1856" s="5"/>
      <c r="I1856" s="6"/>
      <c r="J1856" s="6"/>
      <c r="K1856" s="7"/>
      <c r="L1856" s="7"/>
      <c r="M1856" s="8"/>
      <c r="N1856" s="7"/>
      <c r="O1856" s="9"/>
      <c r="P1856" s="3"/>
      <c r="Q1856" s="5"/>
      <c r="R1856" s="10"/>
      <c r="S1856" s="10"/>
      <c r="T1856" s="10"/>
      <c r="U1856" s="10"/>
      <c r="V1856" s="10"/>
      <c r="W1856" s="10"/>
      <c r="X1856" s="11"/>
      <c r="Y1856" s="12"/>
      <c r="Z1856" s="4"/>
      <c r="AA1856" s="13"/>
      <c r="AB1856" s="4"/>
      <c r="AC1856" s="52"/>
    </row>
    <row r="1857" spans="1:29" ht="15.75" hidden="1" customHeight="1">
      <c r="A1857" s="50"/>
      <c r="B1857" s="3"/>
      <c r="C1857" s="4"/>
      <c r="D1857" s="4"/>
      <c r="E1857" s="5"/>
      <c r="F1857" s="4"/>
      <c r="G1857" s="4"/>
      <c r="H1857" s="5"/>
      <c r="I1857" s="6"/>
      <c r="J1857" s="6"/>
      <c r="K1857" s="7"/>
      <c r="L1857" s="7"/>
      <c r="M1857" s="8"/>
      <c r="N1857" s="7"/>
      <c r="O1857" s="9"/>
      <c r="P1857" s="3"/>
      <c r="Q1857" s="5"/>
      <c r="R1857" s="10"/>
      <c r="S1857" s="10"/>
      <c r="T1857" s="10"/>
      <c r="U1857" s="10"/>
      <c r="V1857" s="10"/>
      <c r="W1857" s="10"/>
      <c r="X1857" s="11"/>
      <c r="Y1857" s="12"/>
      <c r="Z1857" s="4"/>
      <c r="AA1857" s="13"/>
      <c r="AB1857" s="4"/>
      <c r="AC1857" s="52"/>
    </row>
    <row r="1858" spans="1:29" ht="15.75" hidden="1" customHeight="1">
      <c r="A1858" s="50"/>
      <c r="B1858" s="3"/>
      <c r="C1858" s="4"/>
      <c r="D1858" s="4"/>
      <c r="E1858" s="5"/>
      <c r="F1858" s="4"/>
      <c r="G1858" s="4"/>
      <c r="H1858" s="5"/>
      <c r="I1858" s="6"/>
      <c r="J1858" s="6"/>
      <c r="K1858" s="7"/>
      <c r="L1858" s="7"/>
      <c r="M1858" s="8"/>
      <c r="N1858" s="7"/>
      <c r="O1858" s="9"/>
      <c r="P1858" s="3"/>
      <c r="Q1858" s="5"/>
      <c r="R1858" s="10"/>
      <c r="S1858" s="10"/>
      <c r="T1858" s="10"/>
      <c r="U1858" s="10"/>
      <c r="V1858" s="10"/>
      <c r="W1858" s="10"/>
      <c r="X1858" s="11"/>
      <c r="Y1858" s="12"/>
      <c r="Z1858" s="4"/>
      <c r="AA1858" s="13"/>
      <c r="AB1858" s="4"/>
      <c r="AC1858" s="52"/>
    </row>
    <row r="1859" spans="1:29" ht="15.75" hidden="1" customHeight="1">
      <c r="A1859" s="50"/>
      <c r="B1859" s="3"/>
      <c r="C1859" s="4"/>
      <c r="D1859" s="4"/>
      <c r="E1859" s="5"/>
      <c r="F1859" s="4"/>
      <c r="G1859" s="4"/>
      <c r="H1859" s="5"/>
      <c r="I1859" s="6"/>
      <c r="J1859" s="6"/>
      <c r="K1859" s="7"/>
      <c r="L1859" s="7"/>
      <c r="M1859" s="8"/>
      <c r="N1859" s="7"/>
      <c r="O1859" s="9"/>
      <c r="P1859" s="3"/>
      <c r="Q1859" s="5"/>
      <c r="R1859" s="10"/>
      <c r="S1859" s="10"/>
      <c r="T1859" s="10"/>
      <c r="U1859" s="10"/>
      <c r="V1859" s="10"/>
      <c r="W1859" s="10"/>
      <c r="X1859" s="11"/>
      <c r="Y1859" s="12"/>
      <c r="Z1859" s="4"/>
      <c r="AA1859" s="13"/>
      <c r="AB1859" s="4"/>
      <c r="AC1859" s="52"/>
    </row>
    <row r="1860" spans="1:29" ht="15.75" hidden="1" customHeight="1">
      <c r="A1860" s="50"/>
      <c r="B1860" s="3"/>
      <c r="C1860" s="4"/>
      <c r="D1860" s="4"/>
      <c r="E1860" s="5"/>
      <c r="F1860" s="4"/>
      <c r="G1860" s="4"/>
      <c r="H1860" s="5"/>
      <c r="I1860" s="6"/>
      <c r="J1860" s="6"/>
      <c r="K1860" s="7"/>
      <c r="L1860" s="7"/>
      <c r="M1860" s="8"/>
      <c r="N1860" s="7"/>
      <c r="O1860" s="9"/>
      <c r="P1860" s="3"/>
      <c r="Q1860" s="5"/>
      <c r="R1860" s="10"/>
      <c r="S1860" s="10"/>
      <c r="T1860" s="10"/>
      <c r="U1860" s="10"/>
      <c r="V1860" s="10"/>
      <c r="W1860" s="10"/>
      <c r="X1860" s="11"/>
      <c r="Y1860" s="12"/>
      <c r="Z1860" s="4"/>
      <c r="AA1860" s="13"/>
      <c r="AB1860" s="4"/>
      <c r="AC1860" s="52"/>
    </row>
    <row r="1861" spans="1:29" ht="15.75" hidden="1" customHeight="1">
      <c r="A1861" s="50"/>
      <c r="B1861" s="3"/>
      <c r="C1861" s="4"/>
      <c r="D1861" s="4"/>
      <c r="E1861" s="5"/>
      <c r="F1861" s="4"/>
      <c r="G1861" s="4"/>
      <c r="H1861" s="5"/>
      <c r="I1861" s="6"/>
      <c r="J1861" s="6"/>
      <c r="K1861" s="7"/>
      <c r="L1861" s="7"/>
      <c r="M1861" s="8"/>
      <c r="N1861" s="7"/>
      <c r="O1861" s="9"/>
      <c r="P1861" s="3"/>
      <c r="Q1861" s="5"/>
      <c r="R1861" s="10"/>
      <c r="S1861" s="10"/>
      <c r="T1861" s="10"/>
      <c r="U1861" s="10"/>
      <c r="V1861" s="10"/>
      <c r="W1861" s="10"/>
      <c r="X1861" s="11"/>
      <c r="Y1861" s="12"/>
      <c r="Z1861" s="4"/>
      <c r="AA1861" s="13"/>
      <c r="AB1861" s="4"/>
      <c r="AC1861" s="52"/>
    </row>
    <row r="1862" spans="1:29" ht="15.75" hidden="1" customHeight="1">
      <c r="A1862" s="50"/>
      <c r="B1862" s="3"/>
      <c r="C1862" s="4"/>
      <c r="D1862" s="4"/>
      <c r="E1862" s="5"/>
      <c r="F1862" s="4"/>
      <c r="G1862" s="4"/>
      <c r="H1862" s="5"/>
      <c r="I1862" s="6"/>
      <c r="J1862" s="6"/>
      <c r="K1862" s="7"/>
      <c r="L1862" s="7"/>
      <c r="M1862" s="8"/>
      <c r="N1862" s="7"/>
      <c r="O1862" s="9"/>
      <c r="P1862" s="3"/>
      <c r="Q1862" s="5"/>
      <c r="R1862" s="10"/>
      <c r="S1862" s="10"/>
      <c r="T1862" s="10"/>
      <c r="U1862" s="10"/>
      <c r="V1862" s="10"/>
      <c r="W1862" s="10"/>
      <c r="X1862" s="11"/>
      <c r="Y1862" s="12"/>
      <c r="Z1862" s="4"/>
      <c r="AA1862" s="13"/>
      <c r="AB1862" s="4"/>
      <c r="AC1862" s="52"/>
    </row>
    <row r="1863" spans="1:29" ht="15.75" hidden="1" customHeight="1">
      <c r="A1863" s="50"/>
      <c r="B1863" s="3"/>
      <c r="C1863" s="4"/>
      <c r="D1863" s="4"/>
      <c r="E1863" s="5"/>
      <c r="F1863" s="4"/>
      <c r="G1863" s="4"/>
      <c r="H1863" s="5"/>
      <c r="I1863" s="6"/>
      <c r="J1863" s="6"/>
      <c r="K1863" s="7"/>
      <c r="L1863" s="7"/>
      <c r="M1863" s="8"/>
      <c r="N1863" s="7"/>
      <c r="O1863" s="9"/>
      <c r="P1863" s="3"/>
      <c r="Q1863" s="5"/>
      <c r="R1863" s="10"/>
      <c r="S1863" s="10"/>
      <c r="T1863" s="10"/>
      <c r="U1863" s="10"/>
      <c r="V1863" s="10"/>
      <c r="W1863" s="10"/>
      <c r="X1863" s="11"/>
      <c r="Y1863" s="12"/>
      <c r="Z1863" s="4"/>
      <c r="AA1863" s="13"/>
      <c r="AB1863" s="4"/>
      <c r="AC1863" s="52"/>
    </row>
    <row r="1864" spans="1:29" ht="15.75" hidden="1" customHeight="1">
      <c r="A1864" s="50"/>
      <c r="B1864" s="3"/>
      <c r="C1864" s="4"/>
      <c r="D1864" s="4"/>
      <c r="E1864" s="5"/>
      <c r="F1864" s="4"/>
      <c r="G1864" s="4"/>
      <c r="H1864" s="5"/>
      <c r="I1864" s="6"/>
      <c r="J1864" s="6"/>
      <c r="K1864" s="7"/>
      <c r="L1864" s="7"/>
      <c r="M1864" s="8"/>
      <c r="N1864" s="7"/>
      <c r="O1864" s="9"/>
      <c r="P1864" s="3"/>
      <c r="Q1864" s="5"/>
      <c r="R1864" s="10"/>
      <c r="S1864" s="10"/>
      <c r="T1864" s="10"/>
      <c r="U1864" s="10"/>
      <c r="V1864" s="10"/>
      <c r="W1864" s="10"/>
      <c r="X1864" s="11"/>
      <c r="Y1864" s="12"/>
      <c r="Z1864" s="4"/>
      <c r="AA1864" s="13"/>
      <c r="AB1864" s="4"/>
      <c r="AC1864" s="52"/>
    </row>
    <row r="1865" spans="1:29" ht="15.75" hidden="1" customHeight="1">
      <c r="A1865" s="50"/>
      <c r="B1865" s="3"/>
      <c r="C1865" s="4"/>
      <c r="D1865" s="4"/>
      <c r="E1865" s="5"/>
      <c r="F1865" s="4"/>
      <c r="G1865" s="4"/>
      <c r="H1865" s="5"/>
      <c r="I1865" s="6"/>
      <c r="J1865" s="6"/>
      <c r="K1865" s="7"/>
      <c r="L1865" s="7"/>
      <c r="M1865" s="8"/>
      <c r="N1865" s="7"/>
      <c r="O1865" s="9"/>
      <c r="P1865" s="3"/>
      <c r="Q1865" s="5"/>
      <c r="R1865" s="10"/>
      <c r="S1865" s="10"/>
      <c r="T1865" s="10"/>
      <c r="U1865" s="10"/>
      <c r="V1865" s="10"/>
      <c r="W1865" s="10"/>
      <c r="X1865" s="11"/>
      <c r="Y1865" s="12"/>
      <c r="Z1865" s="4"/>
      <c r="AA1865" s="13"/>
      <c r="AB1865" s="4"/>
      <c r="AC1865" s="52"/>
    </row>
    <row r="1866" spans="1:29" ht="15.75" hidden="1" customHeight="1">
      <c r="A1866" s="50"/>
      <c r="B1866" s="3"/>
      <c r="C1866" s="4"/>
      <c r="D1866" s="4"/>
      <c r="E1866" s="5"/>
      <c r="F1866" s="4"/>
      <c r="G1866" s="4"/>
      <c r="H1866" s="5"/>
      <c r="I1866" s="6"/>
      <c r="J1866" s="6"/>
      <c r="K1866" s="7"/>
      <c r="L1866" s="7"/>
      <c r="M1866" s="8"/>
      <c r="N1866" s="7"/>
      <c r="O1866" s="9"/>
      <c r="P1866" s="3"/>
      <c r="Q1866" s="5"/>
      <c r="R1866" s="10"/>
      <c r="S1866" s="10"/>
      <c r="T1866" s="10"/>
      <c r="U1866" s="10"/>
      <c r="V1866" s="10"/>
      <c r="W1866" s="10"/>
      <c r="X1866" s="11"/>
      <c r="Y1866" s="12"/>
      <c r="Z1866" s="4"/>
      <c r="AA1866" s="13"/>
      <c r="AB1866" s="4"/>
      <c r="AC1866" s="52"/>
    </row>
    <row r="1867" spans="1:29" ht="15.75" hidden="1" customHeight="1">
      <c r="A1867" s="50"/>
      <c r="B1867" s="3"/>
      <c r="C1867" s="4"/>
      <c r="D1867" s="4"/>
      <c r="E1867" s="5"/>
      <c r="F1867" s="4"/>
      <c r="G1867" s="4"/>
      <c r="H1867" s="5"/>
      <c r="I1867" s="6"/>
      <c r="J1867" s="6"/>
      <c r="K1867" s="7"/>
      <c r="L1867" s="7"/>
      <c r="M1867" s="8"/>
      <c r="N1867" s="7"/>
      <c r="O1867" s="9"/>
      <c r="P1867" s="3"/>
      <c r="Q1867" s="5"/>
      <c r="R1867" s="10"/>
      <c r="S1867" s="10"/>
      <c r="T1867" s="10"/>
      <c r="U1867" s="10"/>
      <c r="V1867" s="10"/>
      <c r="W1867" s="10"/>
      <c r="X1867" s="11"/>
      <c r="Y1867" s="12"/>
      <c r="Z1867" s="4"/>
      <c r="AA1867" s="13"/>
      <c r="AB1867" s="4"/>
      <c r="AC1867" s="52"/>
    </row>
    <row r="1868" spans="1:29" ht="15.75" hidden="1" customHeight="1">
      <c r="A1868" s="50"/>
      <c r="B1868" s="3"/>
      <c r="C1868" s="4"/>
      <c r="D1868" s="4"/>
      <c r="E1868" s="5"/>
      <c r="F1868" s="4"/>
      <c r="G1868" s="4"/>
      <c r="H1868" s="5"/>
      <c r="I1868" s="6"/>
      <c r="J1868" s="6"/>
      <c r="K1868" s="7"/>
      <c r="L1868" s="7"/>
      <c r="M1868" s="8"/>
      <c r="N1868" s="7"/>
      <c r="O1868" s="9"/>
      <c r="P1868" s="3"/>
      <c r="Q1868" s="5"/>
      <c r="R1868" s="10"/>
      <c r="S1868" s="10"/>
      <c r="T1868" s="10"/>
      <c r="U1868" s="10"/>
      <c r="V1868" s="10"/>
      <c r="W1868" s="10"/>
      <c r="X1868" s="11"/>
      <c r="Y1868" s="12"/>
      <c r="Z1868" s="4"/>
      <c r="AA1868" s="13"/>
      <c r="AB1868" s="4"/>
      <c r="AC1868" s="52"/>
    </row>
    <row r="1869" spans="1:29" ht="15.75" hidden="1" customHeight="1">
      <c r="A1869" s="50"/>
      <c r="B1869" s="3"/>
      <c r="C1869" s="4"/>
      <c r="D1869" s="4"/>
      <c r="E1869" s="5"/>
      <c r="F1869" s="4"/>
      <c r="G1869" s="4"/>
      <c r="H1869" s="5"/>
      <c r="I1869" s="6"/>
      <c r="J1869" s="6"/>
      <c r="K1869" s="7"/>
      <c r="L1869" s="7"/>
      <c r="M1869" s="8"/>
      <c r="N1869" s="7"/>
      <c r="O1869" s="9"/>
      <c r="P1869" s="3"/>
      <c r="Q1869" s="5"/>
      <c r="R1869" s="10"/>
      <c r="S1869" s="10"/>
      <c r="T1869" s="10"/>
      <c r="U1869" s="10"/>
      <c r="V1869" s="10"/>
      <c r="W1869" s="10"/>
      <c r="X1869" s="11"/>
      <c r="Y1869" s="12"/>
      <c r="Z1869" s="4"/>
      <c r="AA1869" s="13"/>
      <c r="AB1869" s="4"/>
      <c r="AC1869" s="52"/>
    </row>
    <row r="1870" spans="1:29" ht="15.75" hidden="1" customHeight="1">
      <c r="A1870" s="50"/>
      <c r="B1870" s="3"/>
      <c r="C1870" s="4"/>
      <c r="D1870" s="4"/>
      <c r="E1870" s="5"/>
      <c r="F1870" s="4"/>
      <c r="G1870" s="4"/>
      <c r="H1870" s="5"/>
      <c r="I1870" s="6"/>
      <c r="J1870" s="6"/>
      <c r="K1870" s="7"/>
      <c r="L1870" s="7"/>
      <c r="M1870" s="8"/>
      <c r="N1870" s="7"/>
      <c r="O1870" s="9"/>
      <c r="P1870" s="3"/>
      <c r="Q1870" s="5"/>
      <c r="R1870" s="10"/>
      <c r="S1870" s="10"/>
      <c r="T1870" s="10"/>
      <c r="U1870" s="10"/>
      <c r="V1870" s="10"/>
      <c r="W1870" s="10"/>
      <c r="X1870" s="11"/>
      <c r="Y1870" s="12"/>
      <c r="Z1870" s="4"/>
      <c r="AA1870" s="13"/>
      <c r="AB1870" s="4"/>
      <c r="AC1870" s="52"/>
    </row>
    <row r="1871" spans="1:29" ht="15.75" hidden="1" customHeight="1">
      <c r="A1871" s="50"/>
      <c r="B1871" s="3"/>
      <c r="C1871" s="4"/>
      <c r="D1871" s="4"/>
      <c r="E1871" s="5"/>
      <c r="F1871" s="4"/>
      <c r="G1871" s="4"/>
      <c r="H1871" s="5"/>
      <c r="I1871" s="6"/>
      <c r="J1871" s="6"/>
      <c r="K1871" s="7"/>
      <c r="L1871" s="7"/>
      <c r="M1871" s="8"/>
      <c r="N1871" s="7"/>
      <c r="O1871" s="9"/>
      <c r="P1871" s="3"/>
      <c r="Q1871" s="5"/>
      <c r="R1871" s="10"/>
      <c r="S1871" s="10"/>
      <c r="T1871" s="10"/>
      <c r="U1871" s="10"/>
      <c r="V1871" s="10"/>
      <c r="W1871" s="10"/>
      <c r="X1871" s="11"/>
      <c r="Y1871" s="12"/>
      <c r="Z1871" s="4"/>
      <c r="AA1871" s="13"/>
      <c r="AB1871" s="4"/>
      <c r="AC1871" s="52"/>
    </row>
    <row r="1872" spans="1:29" ht="15.75" hidden="1" customHeight="1">
      <c r="A1872" s="50"/>
      <c r="B1872" s="3"/>
      <c r="C1872" s="4"/>
      <c r="D1872" s="4"/>
      <c r="E1872" s="5"/>
      <c r="F1872" s="4"/>
      <c r="G1872" s="4"/>
      <c r="H1872" s="5"/>
      <c r="I1872" s="6"/>
      <c r="J1872" s="6"/>
      <c r="K1872" s="7"/>
      <c r="L1872" s="7"/>
      <c r="M1872" s="8"/>
      <c r="N1872" s="7"/>
      <c r="O1872" s="9"/>
      <c r="P1872" s="3"/>
      <c r="Q1872" s="5"/>
      <c r="R1872" s="10"/>
      <c r="S1872" s="10"/>
      <c r="T1872" s="10"/>
      <c r="U1872" s="10"/>
      <c r="V1872" s="10"/>
      <c r="W1872" s="10"/>
      <c r="X1872" s="11"/>
      <c r="Y1872" s="12"/>
      <c r="Z1872" s="4"/>
      <c r="AA1872" s="13"/>
      <c r="AB1872" s="4"/>
      <c r="AC1872" s="52"/>
    </row>
    <row r="1873" spans="1:29" ht="15.75" hidden="1" customHeight="1">
      <c r="A1873" s="50"/>
      <c r="B1873" s="3"/>
      <c r="C1873" s="4"/>
      <c r="D1873" s="4"/>
      <c r="E1873" s="5"/>
      <c r="F1873" s="4"/>
      <c r="G1873" s="4"/>
      <c r="H1873" s="5"/>
      <c r="I1873" s="6"/>
      <c r="J1873" s="6"/>
      <c r="K1873" s="7"/>
      <c r="L1873" s="7"/>
      <c r="M1873" s="8"/>
      <c r="N1873" s="7"/>
      <c r="O1873" s="9"/>
      <c r="P1873" s="3"/>
      <c r="Q1873" s="5"/>
      <c r="R1873" s="10"/>
      <c r="S1873" s="10"/>
      <c r="T1873" s="10"/>
      <c r="U1873" s="10"/>
      <c r="V1873" s="10"/>
      <c r="W1873" s="10"/>
      <c r="X1873" s="11"/>
      <c r="Y1873" s="12"/>
      <c r="Z1873" s="4"/>
      <c r="AA1873" s="13"/>
      <c r="AB1873" s="4"/>
      <c r="AC1873" s="52"/>
    </row>
    <row r="1874" spans="1:29" ht="15.75" hidden="1" customHeight="1">
      <c r="A1874" s="50"/>
      <c r="B1874" s="3"/>
      <c r="C1874" s="4"/>
      <c r="D1874" s="4"/>
      <c r="E1874" s="5"/>
      <c r="F1874" s="4"/>
      <c r="G1874" s="4"/>
      <c r="H1874" s="5"/>
      <c r="I1874" s="6"/>
      <c r="J1874" s="6"/>
      <c r="K1874" s="7"/>
      <c r="L1874" s="7"/>
      <c r="M1874" s="8"/>
      <c r="N1874" s="7"/>
      <c r="O1874" s="9"/>
      <c r="P1874" s="3"/>
      <c r="Q1874" s="5"/>
      <c r="R1874" s="10"/>
      <c r="S1874" s="10"/>
      <c r="T1874" s="10"/>
      <c r="U1874" s="10"/>
      <c r="V1874" s="10"/>
      <c r="W1874" s="10"/>
      <c r="X1874" s="11"/>
      <c r="Y1874" s="12"/>
      <c r="Z1874" s="4"/>
      <c r="AA1874" s="13"/>
      <c r="AB1874" s="4"/>
      <c r="AC1874" s="52"/>
    </row>
    <row r="1875" spans="1:29" ht="15.75" hidden="1" customHeight="1">
      <c r="A1875" s="50"/>
      <c r="B1875" s="3"/>
      <c r="C1875" s="4"/>
      <c r="D1875" s="4"/>
      <c r="E1875" s="5"/>
      <c r="F1875" s="4"/>
      <c r="G1875" s="4"/>
      <c r="H1875" s="5"/>
      <c r="I1875" s="6"/>
      <c r="J1875" s="6"/>
      <c r="K1875" s="7"/>
      <c r="L1875" s="7"/>
      <c r="M1875" s="8"/>
      <c r="N1875" s="7"/>
      <c r="O1875" s="9"/>
      <c r="P1875" s="3"/>
      <c r="Q1875" s="5"/>
      <c r="R1875" s="10"/>
      <c r="S1875" s="10"/>
      <c r="T1875" s="10"/>
      <c r="U1875" s="10"/>
      <c r="V1875" s="10"/>
      <c r="W1875" s="10"/>
      <c r="X1875" s="11"/>
      <c r="Y1875" s="12"/>
      <c r="Z1875" s="4"/>
      <c r="AA1875" s="13"/>
      <c r="AB1875" s="4"/>
      <c r="AC1875" s="52"/>
    </row>
    <row r="1876" spans="1:29" ht="15.75" hidden="1" customHeight="1">
      <c r="A1876" s="50"/>
      <c r="B1876" s="3"/>
      <c r="C1876" s="4"/>
      <c r="D1876" s="4"/>
      <c r="E1876" s="5"/>
      <c r="F1876" s="4"/>
      <c r="G1876" s="4"/>
      <c r="H1876" s="5"/>
      <c r="I1876" s="6"/>
      <c r="J1876" s="6"/>
      <c r="K1876" s="7"/>
      <c r="L1876" s="7"/>
      <c r="M1876" s="8"/>
      <c r="N1876" s="7"/>
      <c r="O1876" s="9"/>
      <c r="P1876" s="3"/>
      <c r="Q1876" s="5"/>
      <c r="R1876" s="10"/>
      <c r="S1876" s="10"/>
      <c r="T1876" s="10"/>
      <c r="U1876" s="10"/>
      <c r="V1876" s="10"/>
      <c r="W1876" s="10"/>
      <c r="X1876" s="11"/>
      <c r="Y1876" s="12"/>
      <c r="Z1876" s="4"/>
      <c r="AA1876" s="13"/>
      <c r="AB1876" s="4"/>
      <c r="AC1876" s="52"/>
    </row>
    <row r="1877" spans="1:29" ht="15.75" hidden="1" customHeight="1">
      <c r="A1877" s="50"/>
      <c r="B1877" s="3"/>
      <c r="C1877" s="4"/>
      <c r="D1877" s="4"/>
      <c r="E1877" s="5"/>
      <c r="F1877" s="4"/>
      <c r="G1877" s="4"/>
      <c r="H1877" s="5"/>
      <c r="I1877" s="6"/>
      <c r="J1877" s="6"/>
      <c r="K1877" s="7"/>
      <c r="L1877" s="7"/>
      <c r="M1877" s="8"/>
      <c r="N1877" s="7"/>
      <c r="O1877" s="9"/>
      <c r="P1877" s="3"/>
      <c r="Q1877" s="5"/>
      <c r="R1877" s="10"/>
      <c r="S1877" s="10"/>
      <c r="T1877" s="10"/>
      <c r="U1877" s="10"/>
      <c r="V1877" s="10"/>
      <c r="W1877" s="10"/>
      <c r="X1877" s="11"/>
      <c r="Y1877" s="12"/>
      <c r="Z1877" s="4"/>
      <c r="AA1877" s="13"/>
      <c r="AB1877" s="4"/>
      <c r="AC1877" s="52"/>
    </row>
    <row r="1878" spans="1:29" ht="15.75" hidden="1" customHeight="1">
      <c r="A1878" s="50"/>
      <c r="B1878" s="3"/>
      <c r="C1878" s="4"/>
      <c r="D1878" s="4"/>
      <c r="E1878" s="5"/>
      <c r="F1878" s="4"/>
      <c r="G1878" s="4"/>
      <c r="H1878" s="5"/>
      <c r="I1878" s="6"/>
      <c r="J1878" s="6"/>
      <c r="K1878" s="7"/>
      <c r="L1878" s="7"/>
      <c r="M1878" s="8"/>
      <c r="N1878" s="7"/>
      <c r="O1878" s="9"/>
      <c r="P1878" s="3"/>
      <c r="Q1878" s="5"/>
      <c r="R1878" s="10"/>
      <c r="S1878" s="10"/>
      <c r="T1878" s="10"/>
      <c r="U1878" s="10"/>
      <c r="V1878" s="10"/>
      <c r="W1878" s="10"/>
      <c r="X1878" s="11"/>
      <c r="Y1878" s="12"/>
      <c r="Z1878" s="4"/>
      <c r="AA1878" s="13"/>
      <c r="AB1878" s="4"/>
      <c r="AC1878" s="52"/>
    </row>
    <row r="1879" spans="1:29" ht="15.75" hidden="1" customHeight="1">
      <c r="A1879" s="50"/>
      <c r="B1879" s="3"/>
      <c r="C1879" s="4"/>
      <c r="D1879" s="4"/>
      <c r="E1879" s="5"/>
      <c r="F1879" s="4"/>
      <c r="G1879" s="4"/>
      <c r="H1879" s="5"/>
      <c r="I1879" s="6"/>
      <c r="J1879" s="6"/>
      <c r="K1879" s="7"/>
      <c r="L1879" s="7"/>
      <c r="M1879" s="8"/>
      <c r="N1879" s="7"/>
      <c r="O1879" s="9"/>
      <c r="P1879" s="3"/>
      <c r="Q1879" s="5"/>
      <c r="R1879" s="10"/>
      <c r="S1879" s="10"/>
      <c r="T1879" s="10"/>
      <c r="U1879" s="10"/>
      <c r="V1879" s="10"/>
      <c r="W1879" s="10"/>
      <c r="X1879" s="11"/>
      <c r="Y1879" s="12"/>
      <c r="Z1879" s="4"/>
      <c r="AA1879" s="13"/>
      <c r="AB1879" s="4"/>
      <c r="AC1879" s="52"/>
    </row>
    <row r="1880" spans="1:29" ht="15.75" hidden="1" customHeight="1">
      <c r="A1880" s="50"/>
      <c r="B1880" s="3"/>
      <c r="C1880" s="4"/>
      <c r="D1880" s="4"/>
      <c r="E1880" s="5"/>
      <c r="F1880" s="4"/>
      <c r="G1880" s="4"/>
      <c r="H1880" s="5"/>
      <c r="I1880" s="6"/>
      <c r="J1880" s="6"/>
      <c r="K1880" s="7"/>
      <c r="L1880" s="7"/>
      <c r="M1880" s="8"/>
      <c r="N1880" s="7"/>
      <c r="O1880" s="9"/>
      <c r="P1880" s="3"/>
      <c r="Q1880" s="5"/>
      <c r="R1880" s="10"/>
      <c r="S1880" s="10"/>
      <c r="T1880" s="10"/>
      <c r="U1880" s="10"/>
      <c r="V1880" s="10"/>
      <c r="W1880" s="10"/>
      <c r="X1880" s="11"/>
      <c r="Y1880" s="12"/>
      <c r="Z1880" s="4"/>
      <c r="AA1880" s="13"/>
      <c r="AB1880" s="4"/>
      <c r="AC1880" s="52"/>
    </row>
    <row r="1881" spans="1:29" ht="15.75" hidden="1" customHeight="1">
      <c r="A1881" s="50"/>
      <c r="B1881" s="3"/>
      <c r="C1881" s="4"/>
      <c r="D1881" s="4"/>
      <c r="E1881" s="5"/>
      <c r="F1881" s="4"/>
      <c r="G1881" s="4"/>
      <c r="H1881" s="5"/>
      <c r="I1881" s="6"/>
      <c r="J1881" s="6"/>
      <c r="K1881" s="7"/>
      <c r="L1881" s="7"/>
      <c r="M1881" s="8"/>
      <c r="N1881" s="7"/>
      <c r="O1881" s="9"/>
      <c r="P1881" s="3"/>
      <c r="Q1881" s="5"/>
      <c r="R1881" s="10"/>
      <c r="S1881" s="10"/>
      <c r="T1881" s="10"/>
      <c r="U1881" s="10"/>
      <c r="V1881" s="10"/>
      <c r="W1881" s="10"/>
      <c r="X1881" s="11"/>
      <c r="Y1881" s="12"/>
      <c r="Z1881" s="4"/>
      <c r="AA1881" s="13"/>
      <c r="AB1881" s="4"/>
      <c r="AC1881" s="52"/>
    </row>
    <row r="1882" spans="1:29" ht="15.75" hidden="1" customHeight="1">
      <c r="A1882" s="50"/>
      <c r="B1882" s="3"/>
      <c r="C1882" s="4"/>
      <c r="D1882" s="4"/>
      <c r="E1882" s="5"/>
      <c r="F1882" s="4"/>
      <c r="G1882" s="4"/>
      <c r="H1882" s="5"/>
      <c r="I1882" s="6"/>
      <c r="J1882" s="6"/>
      <c r="K1882" s="7"/>
      <c r="L1882" s="7"/>
      <c r="M1882" s="8"/>
      <c r="N1882" s="7"/>
      <c r="O1882" s="9"/>
      <c r="P1882" s="3"/>
      <c r="Q1882" s="5"/>
      <c r="R1882" s="10"/>
      <c r="S1882" s="10"/>
      <c r="T1882" s="10"/>
      <c r="U1882" s="10"/>
      <c r="V1882" s="10"/>
      <c r="W1882" s="10"/>
      <c r="X1882" s="11"/>
      <c r="Y1882" s="12"/>
      <c r="Z1882" s="4"/>
      <c r="AA1882" s="13"/>
      <c r="AB1882" s="4"/>
      <c r="AC1882" s="52"/>
    </row>
    <row r="1883" spans="1:29" ht="15.75" hidden="1" customHeight="1">
      <c r="A1883" s="50"/>
      <c r="B1883" s="3"/>
      <c r="C1883" s="4"/>
      <c r="D1883" s="4"/>
      <c r="E1883" s="5"/>
      <c r="F1883" s="4"/>
      <c r="G1883" s="4"/>
      <c r="H1883" s="5"/>
      <c r="I1883" s="6"/>
      <c r="J1883" s="6"/>
      <c r="K1883" s="7"/>
      <c r="L1883" s="7"/>
      <c r="M1883" s="8"/>
      <c r="N1883" s="7"/>
      <c r="O1883" s="9"/>
      <c r="P1883" s="3"/>
      <c r="Q1883" s="5"/>
      <c r="R1883" s="10"/>
      <c r="S1883" s="10"/>
      <c r="T1883" s="10"/>
      <c r="U1883" s="10"/>
      <c r="V1883" s="10"/>
      <c r="W1883" s="10"/>
      <c r="X1883" s="11"/>
      <c r="Y1883" s="12"/>
      <c r="Z1883" s="4"/>
      <c r="AA1883" s="13"/>
      <c r="AB1883" s="4"/>
      <c r="AC1883" s="52"/>
    </row>
    <row r="1884" spans="1:29" ht="15.75" hidden="1" customHeight="1">
      <c r="A1884" s="50"/>
      <c r="B1884" s="3"/>
      <c r="C1884" s="4"/>
      <c r="D1884" s="4"/>
      <c r="E1884" s="5"/>
      <c r="F1884" s="4"/>
      <c r="G1884" s="4"/>
      <c r="H1884" s="5"/>
      <c r="I1884" s="6"/>
      <c r="J1884" s="6"/>
      <c r="K1884" s="7"/>
      <c r="L1884" s="7"/>
      <c r="M1884" s="8"/>
      <c r="N1884" s="7"/>
      <c r="O1884" s="9"/>
      <c r="P1884" s="3"/>
      <c r="Q1884" s="5"/>
      <c r="R1884" s="10"/>
      <c r="S1884" s="10"/>
      <c r="T1884" s="10"/>
      <c r="U1884" s="10"/>
      <c r="V1884" s="10"/>
      <c r="W1884" s="10"/>
      <c r="X1884" s="11"/>
      <c r="Y1884" s="12"/>
      <c r="Z1884" s="4"/>
      <c r="AA1884" s="13"/>
      <c r="AB1884" s="4"/>
      <c r="AC1884" s="52"/>
    </row>
    <row r="1885" spans="1:29" ht="15.75" hidden="1" customHeight="1">
      <c r="A1885" s="50"/>
      <c r="B1885" s="3"/>
      <c r="C1885" s="4"/>
      <c r="D1885" s="4"/>
      <c r="E1885" s="5"/>
      <c r="F1885" s="4"/>
      <c r="G1885" s="4"/>
      <c r="H1885" s="5"/>
      <c r="I1885" s="6"/>
      <c r="J1885" s="6"/>
      <c r="K1885" s="7"/>
      <c r="L1885" s="7"/>
      <c r="M1885" s="8"/>
      <c r="N1885" s="7"/>
      <c r="O1885" s="9"/>
      <c r="P1885" s="3"/>
      <c r="Q1885" s="5"/>
      <c r="R1885" s="10"/>
      <c r="S1885" s="10"/>
      <c r="T1885" s="10"/>
      <c r="U1885" s="10"/>
      <c r="V1885" s="10"/>
      <c r="W1885" s="10"/>
      <c r="X1885" s="11"/>
      <c r="Y1885" s="12"/>
      <c r="Z1885" s="4"/>
      <c r="AA1885" s="13"/>
      <c r="AB1885" s="4"/>
      <c r="AC1885" s="52"/>
    </row>
    <row r="1886" spans="1:29" ht="15.75" hidden="1" customHeight="1">
      <c r="A1886" s="50"/>
      <c r="B1886" s="3"/>
      <c r="C1886" s="4"/>
      <c r="D1886" s="4"/>
      <c r="E1886" s="5"/>
      <c r="F1886" s="4"/>
      <c r="G1886" s="4"/>
      <c r="H1886" s="5"/>
      <c r="I1886" s="6"/>
      <c r="J1886" s="6"/>
      <c r="K1886" s="7"/>
      <c r="L1886" s="7"/>
      <c r="M1886" s="8"/>
      <c r="N1886" s="7"/>
      <c r="O1886" s="9"/>
      <c r="P1886" s="3"/>
      <c r="Q1886" s="5"/>
      <c r="R1886" s="10"/>
      <c r="S1886" s="10"/>
      <c r="T1886" s="10"/>
      <c r="U1886" s="10"/>
      <c r="V1886" s="10"/>
      <c r="W1886" s="10"/>
      <c r="X1886" s="11"/>
      <c r="Y1886" s="12"/>
      <c r="Z1886" s="4"/>
      <c r="AA1886" s="13"/>
      <c r="AB1886" s="4"/>
      <c r="AC1886" s="52"/>
    </row>
    <row r="1887" spans="1:29" ht="15.75" hidden="1" customHeight="1">
      <c r="A1887" s="50"/>
      <c r="B1887" s="3"/>
      <c r="C1887" s="4"/>
      <c r="D1887" s="4"/>
      <c r="E1887" s="5"/>
      <c r="F1887" s="4"/>
      <c r="G1887" s="4"/>
      <c r="H1887" s="5"/>
      <c r="I1887" s="6"/>
      <c r="J1887" s="6"/>
      <c r="K1887" s="7"/>
      <c r="L1887" s="7"/>
      <c r="M1887" s="8"/>
      <c r="N1887" s="7"/>
      <c r="O1887" s="9"/>
      <c r="P1887" s="3"/>
      <c r="Q1887" s="5"/>
      <c r="R1887" s="10"/>
      <c r="S1887" s="10"/>
      <c r="T1887" s="10"/>
      <c r="U1887" s="10"/>
      <c r="V1887" s="10"/>
      <c r="W1887" s="10"/>
      <c r="X1887" s="11"/>
      <c r="Y1887" s="12"/>
      <c r="Z1887" s="4"/>
      <c r="AA1887" s="13"/>
      <c r="AB1887" s="4"/>
      <c r="AC1887" s="52"/>
    </row>
    <row r="1888" spans="1:29" ht="15.75" hidden="1" customHeight="1">
      <c r="A1888" s="50"/>
      <c r="B1888" s="3"/>
      <c r="C1888" s="4"/>
      <c r="D1888" s="4"/>
      <c r="E1888" s="5"/>
      <c r="F1888" s="4"/>
      <c r="G1888" s="4"/>
      <c r="H1888" s="5"/>
      <c r="I1888" s="6"/>
      <c r="J1888" s="6"/>
      <c r="K1888" s="7"/>
      <c r="L1888" s="7"/>
      <c r="M1888" s="8"/>
      <c r="N1888" s="7"/>
      <c r="O1888" s="9"/>
      <c r="P1888" s="3"/>
      <c r="Q1888" s="5"/>
      <c r="R1888" s="10"/>
      <c r="S1888" s="10"/>
      <c r="T1888" s="10"/>
      <c r="U1888" s="10"/>
      <c r="V1888" s="10"/>
      <c r="W1888" s="10"/>
      <c r="X1888" s="11"/>
      <c r="Y1888" s="12"/>
      <c r="Z1888" s="4"/>
      <c r="AA1888" s="13"/>
      <c r="AB1888" s="4"/>
      <c r="AC1888" s="52"/>
    </row>
    <row r="1889" spans="1:29" ht="15.75" hidden="1" customHeight="1">
      <c r="A1889" s="50"/>
      <c r="B1889" s="3"/>
      <c r="C1889" s="4"/>
      <c r="D1889" s="4"/>
      <c r="E1889" s="5"/>
      <c r="F1889" s="4"/>
      <c r="G1889" s="4"/>
      <c r="H1889" s="5"/>
      <c r="I1889" s="6"/>
      <c r="J1889" s="6"/>
      <c r="K1889" s="7"/>
      <c r="L1889" s="7"/>
      <c r="M1889" s="8"/>
      <c r="N1889" s="7"/>
      <c r="O1889" s="9"/>
      <c r="P1889" s="3"/>
      <c r="Q1889" s="5"/>
      <c r="R1889" s="10"/>
      <c r="S1889" s="10"/>
      <c r="T1889" s="10"/>
      <c r="U1889" s="10"/>
      <c r="V1889" s="10"/>
      <c r="W1889" s="10"/>
      <c r="X1889" s="11"/>
      <c r="Y1889" s="12"/>
      <c r="Z1889" s="4"/>
      <c r="AA1889" s="13"/>
      <c r="AB1889" s="4"/>
      <c r="AC1889" s="52"/>
    </row>
    <row r="1890" spans="1:29" ht="15.75" hidden="1" customHeight="1">
      <c r="A1890" s="50"/>
      <c r="B1890" s="3"/>
      <c r="C1890" s="4"/>
      <c r="D1890" s="4"/>
      <c r="E1890" s="5"/>
      <c r="F1890" s="4"/>
      <c r="G1890" s="4"/>
      <c r="H1890" s="5"/>
      <c r="I1890" s="6"/>
      <c r="J1890" s="6"/>
      <c r="K1890" s="7"/>
      <c r="L1890" s="7"/>
      <c r="M1890" s="8"/>
      <c r="N1890" s="7"/>
      <c r="O1890" s="9"/>
      <c r="P1890" s="3"/>
      <c r="Q1890" s="5"/>
      <c r="R1890" s="10"/>
      <c r="S1890" s="10"/>
      <c r="T1890" s="10"/>
      <c r="U1890" s="10"/>
      <c r="V1890" s="10"/>
      <c r="W1890" s="10"/>
      <c r="X1890" s="11"/>
      <c r="Y1890" s="12"/>
      <c r="Z1890" s="4"/>
      <c r="AA1890" s="13"/>
      <c r="AB1890" s="4"/>
      <c r="AC1890" s="52"/>
    </row>
    <row r="1891" spans="1:29" ht="15.75" hidden="1" customHeight="1">
      <c r="A1891" s="50"/>
      <c r="B1891" s="3"/>
      <c r="C1891" s="4"/>
      <c r="D1891" s="4"/>
      <c r="E1891" s="5"/>
      <c r="F1891" s="4"/>
      <c r="G1891" s="4"/>
      <c r="H1891" s="5"/>
      <c r="I1891" s="6"/>
      <c r="J1891" s="6"/>
      <c r="K1891" s="7"/>
      <c r="L1891" s="7"/>
      <c r="M1891" s="8"/>
      <c r="N1891" s="7"/>
      <c r="O1891" s="9"/>
      <c r="P1891" s="3"/>
      <c r="Q1891" s="5"/>
      <c r="R1891" s="10"/>
      <c r="S1891" s="10"/>
      <c r="T1891" s="10"/>
      <c r="U1891" s="10"/>
      <c r="V1891" s="10"/>
      <c r="W1891" s="10"/>
      <c r="X1891" s="11"/>
      <c r="Y1891" s="12"/>
      <c r="Z1891" s="4"/>
      <c r="AA1891" s="13"/>
      <c r="AB1891" s="4"/>
      <c r="AC1891" s="52"/>
    </row>
    <row r="1892" spans="1:29" ht="15.75" hidden="1" customHeight="1">
      <c r="A1892" s="50"/>
      <c r="B1892" s="3"/>
      <c r="C1892" s="4"/>
      <c r="D1892" s="4"/>
      <c r="E1892" s="5"/>
      <c r="F1892" s="4"/>
      <c r="G1892" s="4"/>
      <c r="H1892" s="5"/>
      <c r="I1892" s="6"/>
      <c r="J1892" s="6"/>
      <c r="K1892" s="7"/>
      <c r="L1892" s="7"/>
      <c r="M1892" s="8"/>
      <c r="N1892" s="7"/>
      <c r="O1892" s="9"/>
      <c r="P1892" s="3"/>
      <c r="Q1892" s="5"/>
      <c r="R1892" s="10"/>
      <c r="S1892" s="10"/>
      <c r="T1892" s="10"/>
      <c r="U1892" s="10"/>
      <c r="V1892" s="10"/>
      <c r="W1892" s="10"/>
      <c r="X1892" s="11"/>
      <c r="Y1892" s="12"/>
      <c r="Z1892" s="4"/>
      <c r="AA1892" s="13"/>
      <c r="AB1892" s="4"/>
      <c r="AC1892" s="52"/>
    </row>
    <row r="1893" spans="1:29" ht="15.75" hidden="1" customHeight="1">
      <c r="A1893" s="50"/>
      <c r="B1893" s="3"/>
      <c r="C1893" s="4"/>
      <c r="D1893" s="4"/>
      <c r="E1893" s="5"/>
      <c r="F1893" s="4"/>
      <c r="G1893" s="4"/>
      <c r="H1893" s="5"/>
      <c r="I1893" s="6"/>
      <c r="J1893" s="6"/>
      <c r="K1893" s="7"/>
      <c r="L1893" s="7"/>
      <c r="M1893" s="8"/>
      <c r="N1893" s="7"/>
      <c r="O1893" s="9"/>
      <c r="P1893" s="3"/>
      <c r="Q1893" s="5"/>
      <c r="R1893" s="10"/>
      <c r="S1893" s="10"/>
      <c r="T1893" s="10"/>
      <c r="U1893" s="10"/>
      <c r="V1893" s="10"/>
      <c r="W1893" s="10"/>
      <c r="X1893" s="11"/>
      <c r="Y1893" s="12"/>
      <c r="Z1893" s="4"/>
      <c r="AA1893" s="13"/>
      <c r="AB1893" s="4"/>
      <c r="AC1893" s="52"/>
    </row>
    <row r="1894" spans="1:29" ht="15.75" hidden="1" customHeight="1">
      <c r="A1894" s="50"/>
      <c r="B1894" s="3"/>
      <c r="C1894" s="4"/>
      <c r="D1894" s="4"/>
      <c r="E1894" s="5"/>
      <c r="F1894" s="4"/>
      <c r="G1894" s="4"/>
      <c r="H1894" s="5"/>
      <c r="I1894" s="6"/>
      <c r="J1894" s="6"/>
      <c r="K1894" s="7"/>
      <c r="L1894" s="7"/>
      <c r="M1894" s="8"/>
      <c r="N1894" s="7"/>
      <c r="O1894" s="9"/>
      <c r="P1894" s="3"/>
      <c r="Q1894" s="5"/>
      <c r="R1894" s="10"/>
      <c r="S1894" s="10"/>
      <c r="T1894" s="10"/>
      <c r="U1894" s="10"/>
      <c r="V1894" s="10"/>
      <c r="W1894" s="10"/>
      <c r="X1894" s="11"/>
      <c r="Y1894" s="12"/>
      <c r="Z1894" s="4"/>
      <c r="AA1894" s="13"/>
      <c r="AB1894" s="4"/>
      <c r="AC1894" s="52"/>
    </row>
    <row r="1895" spans="1:29" ht="15.75" hidden="1" customHeight="1">
      <c r="A1895" s="50"/>
      <c r="B1895" s="3"/>
      <c r="C1895" s="4"/>
      <c r="D1895" s="4"/>
      <c r="E1895" s="5"/>
      <c r="F1895" s="4"/>
      <c r="G1895" s="4"/>
      <c r="H1895" s="5"/>
      <c r="I1895" s="6"/>
      <c r="J1895" s="6"/>
      <c r="K1895" s="7"/>
      <c r="L1895" s="7"/>
      <c r="M1895" s="8"/>
      <c r="N1895" s="7"/>
      <c r="O1895" s="9"/>
      <c r="P1895" s="3"/>
      <c r="Q1895" s="5"/>
      <c r="R1895" s="10"/>
      <c r="S1895" s="10"/>
      <c r="T1895" s="10"/>
      <c r="U1895" s="10"/>
      <c r="V1895" s="10"/>
      <c r="W1895" s="10"/>
      <c r="X1895" s="11"/>
      <c r="Y1895" s="12"/>
      <c r="Z1895" s="4"/>
      <c r="AA1895" s="13"/>
      <c r="AB1895" s="4"/>
      <c r="AC1895" s="52"/>
    </row>
    <row r="1896" spans="1:29" ht="15.75" hidden="1" customHeight="1">
      <c r="A1896" s="50"/>
      <c r="B1896" s="3"/>
      <c r="C1896" s="4"/>
      <c r="D1896" s="4"/>
      <c r="E1896" s="5"/>
      <c r="F1896" s="4"/>
      <c r="G1896" s="4"/>
      <c r="H1896" s="5"/>
      <c r="I1896" s="6"/>
      <c r="J1896" s="6"/>
      <c r="K1896" s="7"/>
      <c r="L1896" s="7"/>
      <c r="M1896" s="8"/>
      <c r="N1896" s="7"/>
      <c r="O1896" s="9"/>
      <c r="P1896" s="3"/>
      <c r="Q1896" s="5"/>
      <c r="R1896" s="10"/>
      <c r="S1896" s="10"/>
      <c r="T1896" s="10"/>
      <c r="U1896" s="10"/>
      <c r="V1896" s="10"/>
      <c r="W1896" s="10"/>
      <c r="X1896" s="11"/>
      <c r="Y1896" s="12"/>
      <c r="Z1896" s="4"/>
      <c r="AA1896" s="13"/>
      <c r="AB1896" s="4"/>
      <c r="AC1896" s="52"/>
    </row>
    <row r="1897" spans="1:29" ht="15.75" hidden="1" customHeight="1">
      <c r="A1897" s="50"/>
      <c r="B1897" s="3"/>
      <c r="C1897" s="4"/>
      <c r="D1897" s="4"/>
      <c r="E1897" s="5"/>
      <c r="F1897" s="4"/>
      <c r="G1897" s="4"/>
      <c r="H1897" s="5"/>
      <c r="I1897" s="6"/>
      <c r="J1897" s="6"/>
      <c r="K1897" s="7"/>
      <c r="L1897" s="7"/>
      <c r="M1897" s="8"/>
      <c r="N1897" s="7"/>
      <c r="O1897" s="9"/>
      <c r="P1897" s="3"/>
      <c r="Q1897" s="5"/>
      <c r="R1897" s="10"/>
      <c r="S1897" s="10"/>
      <c r="T1897" s="10"/>
      <c r="U1897" s="10"/>
      <c r="V1897" s="10"/>
      <c r="W1897" s="10"/>
      <c r="X1897" s="11"/>
      <c r="Y1897" s="12"/>
      <c r="Z1897" s="4"/>
      <c r="AA1897" s="13"/>
      <c r="AB1897" s="4"/>
      <c r="AC1897" s="52"/>
    </row>
    <row r="1898" spans="1:29" ht="15.75" hidden="1" customHeight="1">
      <c r="A1898" s="50"/>
      <c r="B1898" s="3"/>
      <c r="C1898" s="4"/>
      <c r="D1898" s="4"/>
      <c r="E1898" s="5"/>
      <c r="F1898" s="4"/>
      <c r="G1898" s="4"/>
      <c r="H1898" s="5"/>
      <c r="I1898" s="6"/>
      <c r="J1898" s="6"/>
      <c r="K1898" s="7"/>
      <c r="L1898" s="7"/>
      <c r="M1898" s="8"/>
      <c r="N1898" s="7"/>
      <c r="O1898" s="9"/>
      <c r="P1898" s="3"/>
      <c r="Q1898" s="5"/>
      <c r="R1898" s="10"/>
      <c r="S1898" s="10"/>
      <c r="T1898" s="10"/>
      <c r="U1898" s="10"/>
      <c r="V1898" s="10"/>
      <c r="W1898" s="10"/>
      <c r="X1898" s="11"/>
      <c r="Y1898" s="12"/>
      <c r="Z1898" s="4"/>
      <c r="AA1898" s="13"/>
      <c r="AB1898" s="4"/>
      <c r="AC1898" s="52"/>
    </row>
    <row r="1899" spans="1:29" ht="15.75" hidden="1" customHeight="1">
      <c r="A1899" s="50"/>
      <c r="B1899" s="3"/>
      <c r="C1899" s="4"/>
      <c r="D1899" s="4"/>
      <c r="E1899" s="5"/>
      <c r="F1899" s="4"/>
      <c r="G1899" s="4"/>
      <c r="H1899" s="5"/>
      <c r="I1899" s="6"/>
      <c r="J1899" s="6"/>
      <c r="K1899" s="7"/>
      <c r="L1899" s="7"/>
      <c r="M1899" s="8"/>
      <c r="N1899" s="7"/>
      <c r="O1899" s="9"/>
      <c r="P1899" s="3"/>
      <c r="Q1899" s="5"/>
      <c r="R1899" s="10"/>
      <c r="S1899" s="10"/>
      <c r="T1899" s="10"/>
      <c r="U1899" s="10"/>
      <c r="V1899" s="10"/>
      <c r="W1899" s="10"/>
      <c r="X1899" s="11"/>
      <c r="Y1899" s="12"/>
      <c r="Z1899" s="4"/>
      <c r="AA1899" s="13"/>
      <c r="AB1899" s="4"/>
      <c r="AC1899" s="52"/>
    </row>
    <row r="1900" spans="1:29" ht="15.75" hidden="1" customHeight="1">
      <c r="A1900" s="50"/>
      <c r="B1900" s="3"/>
      <c r="C1900" s="4"/>
      <c r="D1900" s="4"/>
      <c r="E1900" s="5"/>
      <c r="F1900" s="4"/>
      <c r="G1900" s="4"/>
      <c r="H1900" s="5"/>
      <c r="I1900" s="6"/>
      <c r="J1900" s="6"/>
      <c r="K1900" s="7"/>
      <c r="L1900" s="7"/>
      <c r="M1900" s="8"/>
      <c r="N1900" s="7"/>
      <c r="O1900" s="9"/>
      <c r="P1900" s="3"/>
      <c r="Q1900" s="5"/>
      <c r="R1900" s="10"/>
      <c r="S1900" s="10"/>
      <c r="T1900" s="10"/>
      <c r="U1900" s="10"/>
      <c r="V1900" s="10"/>
      <c r="W1900" s="10"/>
      <c r="X1900" s="11"/>
      <c r="Y1900" s="12"/>
      <c r="Z1900" s="4"/>
      <c r="AA1900" s="13"/>
      <c r="AB1900" s="4"/>
      <c r="AC1900" s="52"/>
    </row>
    <row r="1901" spans="1:29" ht="15.75" hidden="1" customHeight="1">
      <c r="A1901" s="50"/>
      <c r="B1901" s="3"/>
      <c r="C1901" s="4"/>
      <c r="D1901" s="4"/>
      <c r="E1901" s="5"/>
      <c r="F1901" s="4"/>
      <c r="G1901" s="4"/>
      <c r="H1901" s="5"/>
      <c r="I1901" s="6"/>
      <c r="J1901" s="6"/>
      <c r="K1901" s="7"/>
      <c r="L1901" s="7"/>
      <c r="M1901" s="8"/>
      <c r="N1901" s="7"/>
      <c r="O1901" s="9"/>
      <c r="P1901" s="3"/>
      <c r="Q1901" s="5"/>
      <c r="R1901" s="10"/>
      <c r="S1901" s="10"/>
      <c r="T1901" s="10"/>
      <c r="U1901" s="10"/>
      <c r="V1901" s="10"/>
      <c r="W1901" s="10"/>
      <c r="X1901" s="11"/>
      <c r="Y1901" s="12"/>
      <c r="Z1901" s="4"/>
      <c r="AA1901" s="13"/>
      <c r="AB1901" s="4"/>
      <c r="AC1901" s="52"/>
    </row>
    <row r="1902" spans="1:29" ht="15.75" hidden="1" customHeight="1">
      <c r="A1902" s="50"/>
      <c r="B1902" s="3"/>
      <c r="C1902" s="4"/>
      <c r="D1902" s="4"/>
      <c r="E1902" s="5"/>
      <c r="F1902" s="4"/>
      <c r="G1902" s="4"/>
      <c r="H1902" s="5"/>
      <c r="I1902" s="6"/>
      <c r="J1902" s="6"/>
      <c r="K1902" s="7"/>
      <c r="L1902" s="7"/>
      <c r="M1902" s="8"/>
      <c r="N1902" s="7"/>
      <c r="O1902" s="9"/>
      <c r="P1902" s="3"/>
      <c r="Q1902" s="5"/>
      <c r="R1902" s="10"/>
      <c r="S1902" s="10"/>
      <c r="T1902" s="10"/>
      <c r="U1902" s="10"/>
      <c r="V1902" s="10"/>
      <c r="W1902" s="10"/>
      <c r="X1902" s="11"/>
      <c r="Y1902" s="12"/>
      <c r="Z1902" s="4"/>
      <c r="AA1902" s="13"/>
      <c r="AB1902" s="4"/>
      <c r="AC1902" s="52"/>
    </row>
    <row r="1903" spans="1:29" ht="15.75" hidden="1" customHeight="1">
      <c r="A1903" s="50"/>
      <c r="B1903" s="3"/>
      <c r="C1903" s="4"/>
      <c r="D1903" s="4"/>
      <c r="E1903" s="5"/>
      <c r="F1903" s="4"/>
      <c r="G1903" s="4"/>
      <c r="H1903" s="5"/>
      <c r="I1903" s="6"/>
      <c r="J1903" s="6"/>
      <c r="K1903" s="7"/>
      <c r="L1903" s="7"/>
      <c r="M1903" s="8"/>
      <c r="N1903" s="7"/>
      <c r="O1903" s="9"/>
      <c r="P1903" s="3"/>
      <c r="Q1903" s="5"/>
      <c r="R1903" s="10"/>
      <c r="S1903" s="10"/>
      <c r="T1903" s="10"/>
      <c r="U1903" s="10"/>
      <c r="V1903" s="10"/>
      <c r="W1903" s="10"/>
      <c r="X1903" s="11"/>
      <c r="Y1903" s="12"/>
      <c r="Z1903" s="4"/>
      <c r="AA1903" s="13"/>
      <c r="AB1903" s="4"/>
      <c r="AC1903" s="52"/>
    </row>
    <row r="1904" spans="1:29" ht="15.75" hidden="1" customHeight="1">
      <c r="A1904" s="50"/>
      <c r="B1904" s="3"/>
      <c r="C1904" s="4"/>
      <c r="D1904" s="4"/>
      <c r="E1904" s="5"/>
      <c r="F1904" s="4"/>
      <c r="G1904" s="4"/>
      <c r="H1904" s="5"/>
      <c r="I1904" s="6"/>
      <c r="J1904" s="6"/>
      <c r="K1904" s="7"/>
      <c r="L1904" s="7"/>
      <c r="M1904" s="8"/>
      <c r="N1904" s="7"/>
      <c r="O1904" s="9"/>
      <c r="P1904" s="3"/>
      <c r="Q1904" s="5"/>
      <c r="R1904" s="10"/>
      <c r="S1904" s="10"/>
      <c r="T1904" s="10"/>
      <c r="U1904" s="10"/>
      <c r="V1904" s="10"/>
      <c r="W1904" s="10"/>
      <c r="X1904" s="11"/>
      <c r="Y1904" s="12"/>
      <c r="Z1904" s="4"/>
      <c r="AA1904" s="13"/>
      <c r="AB1904" s="4"/>
      <c r="AC1904" s="52"/>
    </row>
    <row r="1905" spans="1:29" ht="15.75" hidden="1" customHeight="1">
      <c r="A1905" s="50"/>
      <c r="B1905" s="3"/>
      <c r="C1905" s="4"/>
      <c r="D1905" s="4"/>
      <c r="E1905" s="5"/>
      <c r="F1905" s="4"/>
      <c r="G1905" s="4"/>
      <c r="H1905" s="5"/>
      <c r="I1905" s="6"/>
      <c r="J1905" s="6"/>
      <c r="K1905" s="7"/>
      <c r="L1905" s="7"/>
      <c r="M1905" s="8"/>
      <c r="N1905" s="7"/>
      <c r="O1905" s="9"/>
      <c r="P1905" s="3"/>
      <c r="Q1905" s="5"/>
      <c r="R1905" s="10"/>
      <c r="S1905" s="10"/>
      <c r="T1905" s="10"/>
      <c r="U1905" s="10"/>
      <c r="V1905" s="10"/>
      <c r="W1905" s="10"/>
      <c r="X1905" s="11"/>
      <c r="Y1905" s="12"/>
      <c r="Z1905" s="4"/>
      <c r="AA1905" s="13"/>
      <c r="AB1905" s="4"/>
      <c r="AC1905" s="52"/>
    </row>
    <row r="1906" spans="1:29" ht="15.75" hidden="1" customHeight="1">
      <c r="A1906" s="50"/>
      <c r="B1906" s="3"/>
      <c r="C1906" s="4"/>
      <c r="D1906" s="4"/>
      <c r="E1906" s="5"/>
      <c r="F1906" s="4"/>
      <c r="G1906" s="4"/>
      <c r="H1906" s="5"/>
      <c r="I1906" s="6"/>
      <c r="J1906" s="6"/>
      <c r="K1906" s="7"/>
      <c r="L1906" s="7"/>
      <c r="M1906" s="8"/>
      <c r="N1906" s="7"/>
      <c r="O1906" s="9"/>
      <c r="P1906" s="3"/>
      <c r="Q1906" s="5"/>
      <c r="R1906" s="10"/>
      <c r="S1906" s="10"/>
      <c r="T1906" s="10"/>
      <c r="U1906" s="10"/>
      <c r="V1906" s="10"/>
      <c r="W1906" s="10"/>
      <c r="X1906" s="11"/>
      <c r="Y1906" s="12"/>
      <c r="Z1906" s="4"/>
      <c r="AA1906" s="13"/>
      <c r="AB1906" s="4"/>
      <c r="AC1906" s="52"/>
    </row>
    <row r="1907" spans="1:29" ht="15.75" hidden="1" customHeight="1">
      <c r="A1907" s="50"/>
      <c r="B1907" s="3"/>
      <c r="C1907" s="4"/>
      <c r="D1907" s="4"/>
      <c r="E1907" s="5"/>
      <c r="F1907" s="4"/>
      <c r="G1907" s="4"/>
      <c r="H1907" s="5"/>
      <c r="I1907" s="6"/>
      <c r="J1907" s="6"/>
      <c r="K1907" s="7"/>
      <c r="L1907" s="7"/>
      <c r="M1907" s="8"/>
      <c r="N1907" s="7"/>
      <c r="O1907" s="9"/>
      <c r="P1907" s="3"/>
      <c r="Q1907" s="5"/>
      <c r="R1907" s="10"/>
      <c r="S1907" s="10"/>
      <c r="T1907" s="10"/>
      <c r="U1907" s="10"/>
      <c r="V1907" s="10"/>
      <c r="W1907" s="10"/>
      <c r="X1907" s="11"/>
      <c r="Y1907" s="12"/>
      <c r="Z1907" s="4"/>
      <c r="AA1907" s="13"/>
      <c r="AB1907" s="4"/>
      <c r="AC1907" s="52"/>
    </row>
    <row r="1908" spans="1:29" ht="15.75" hidden="1" customHeight="1">
      <c r="A1908" s="50"/>
      <c r="B1908" s="3"/>
      <c r="C1908" s="4"/>
      <c r="D1908" s="4"/>
      <c r="E1908" s="5"/>
      <c r="F1908" s="4"/>
      <c r="G1908" s="4"/>
      <c r="H1908" s="5"/>
      <c r="I1908" s="6"/>
      <c r="J1908" s="6"/>
      <c r="K1908" s="7"/>
      <c r="L1908" s="7"/>
      <c r="M1908" s="8"/>
      <c r="N1908" s="7"/>
      <c r="O1908" s="9"/>
      <c r="P1908" s="3"/>
      <c r="Q1908" s="5"/>
      <c r="R1908" s="10"/>
      <c r="S1908" s="10"/>
      <c r="T1908" s="10"/>
      <c r="U1908" s="10"/>
      <c r="V1908" s="10"/>
      <c r="W1908" s="10"/>
      <c r="X1908" s="11"/>
      <c r="Y1908" s="12"/>
      <c r="Z1908" s="4"/>
      <c r="AA1908" s="13"/>
      <c r="AB1908" s="4"/>
      <c r="AC1908" s="52"/>
    </row>
    <row r="1909" spans="1:29" ht="15.75" hidden="1" customHeight="1">
      <c r="A1909" s="50"/>
      <c r="B1909" s="3"/>
      <c r="C1909" s="4"/>
      <c r="D1909" s="4"/>
      <c r="E1909" s="5"/>
      <c r="F1909" s="4"/>
      <c r="G1909" s="4"/>
      <c r="H1909" s="5"/>
      <c r="I1909" s="6"/>
      <c r="J1909" s="6"/>
      <c r="K1909" s="7"/>
      <c r="L1909" s="7"/>
      <c r="M1909" s="8"/>
      <c r="N1909" s="7"/>
      <c r="O1909" s="9"/>
      <c r="P1909" s="3"/>
      <c r="Q1909" s="5"/>
      <c r="R1909" s="10"/>
      <c r="S1909" s="10"/>
      <c r="T1909" s="10"/>
      <c r="U1909" s="10"/>
      <c r="V1909" s="10"/>
      <c r="W1909" s="10"/>
      <c r="X1909" s="11"/>
      <c r="Y1909" s="12"/>
      <c r="Z1909" s="4"/>
      <c r="AA1909" s="13"/>
      <c r="AB1909" s="4"/>
      <c r="AC1909" s="52"/>
    </row>
    <row r="1910" spans="1:29" ht="15.75" hidden="1" customHeight="1">
      <c r="A1910" s="50"/>
      <c r="B1910" s="3"/>
      <c r="C1910" s="4"/>
      <c r="D1910" s="4"/>
      <c r="E1910" s="5"/>
      <c r="F1910" s="4"/>
      <c r="G1910" s="4"/>
      <c r="H1910" s="5"/>
      <c r="I1910" s="6"/>
      <c r="J1910" s="6"/>
      <c r="K1910" s="7"/>
      <c r="L1910" s="7"/>
      <c r="M1910" s="8"/>
      <c r="N1910" s="7"/>
      <c r="O1910" s="9"/>
      <c r="P1910" s="3"/>
      <c r="Q1910" s="5"/>
      <c r="R1910" s="10"/>
      <c r="S1910" s="10"/>
      <c r="T1910" s="10"/>
      <c r="U1910" s="10"/>
      <c r="V1910" s="10"/>
      <c r="W1910" s="10"/>
      <c r="X1910" s="11"/>
      <c r="Y1910" s="12"/>
      <c r="Z1910" s="4"/>
      <c r="AA1910" s="13"/>
      <c r="AB1910" s="4"/>
      <c r="AC1910" s="52"/>
    </row>
    <row r="1911" spans="1:29" ht="15.75" hidden="1" customHeight="1">
      <c r="A1911" s="50"/>
      <c r="B1911" s="3"/>
      <c r="C1911" s="4"/>
      <c r="D1911" s="4"/>
      <c r="E1911" s="5"/>
      <c r="F1911" s="4"/>
      <c r="G1911" s="4"/>
      <c r="H1911" s="5"/>
      <c r="I1911" s="6"/>
      <c r="J1911" s="6"/>
      <c r="K1911" s="7"/>
      <c r="L1911" s="7"/>
      <c r="M1911" s="8"/>
      <c r="N1911" s="7"/>
      <c r="O1911" s="9"/>
      <c r="P1911" s="3"/>
      <c r="Q1911" s="5"/>
      <c r="R1911" s="10"/>
      <c r="S1911" s="10"/>
      <c r="T1911" s="10"/>
      <c r="U1911" s="10"/>
      <c r="V1911" s="10"/>
      <c r="W1911" s="10"/>
      <c r="X1911" s="11"/>
      <c r="Y1911" s="12"/>
      <c r="Z1911" s="4"/>
      <c r="AA1911" s="13"/>
      <c r="AB1911" s="4"/>
      <c r="AC1911" s="52"/>
    </row>
    <row r="1912" spans="1:29" ht="15.75" hidden="1" customHeight="1">
      <c r="A1912" s="50"/>
      <c r="B1912" s="3"/>
      <c r="C1912" s="4"/>
      <c r="D1912" s="4"/>
      <c r="E1912" s="5"/>
      <c r="F1912" s="4"/>
      <c r="G1912" s="4"/>
      <c r="H1912" s="5"/>
      <c r="I1912" s="6"/>
      <c r="J1912" s="6"/>
      <c r="K1912" s="7"/>
      <c r="L1912" s="7"/>
      <c r="M1912" s="8"/>
      <c r="N1912" s="7"/>
      <c r="O1912" s="9"/>
      <c r="P1912" s="3"/>
      <c r="Q1912" s="5"/>
      <c r="R1912" s="10"/>
      <c r="S1912" s="10"/>
      <c r="T1912" s="10"/>
      <c r="U1912" s="10"/>
      <c r="V1912" s="10"/>
      <c r="W1912" s="10"/>
      <c r="X1912" s="11"/>
      <c r="Y1912" s="12"/>
      <c r="Z1912" s="4"/>
      <c r="AA1912" s="13"/>
      <c r="AB1912" s="4"/>
      <c r="AC1912" s="52"/>
    </row>
    <row r="1913" spans="1:29" ht="15.75" hidden="1" customHeight="1">
      <c r="A1913" s="50"/>
      <c r="B1913" s="3"/>
      <c r="C1913" s="4"/>
      <c r="D1913" s="4"/>
      <c r="E1913" s="5"/>
      <c r="F1913" s="4"/>
      <c r="G1913" s="4"/>
      <c r="H1913" s="5"/>
      <c r="I1913" s="6"/>
      <c r="J1913" s="6"/>
      <c r="K1913" s="7"/>
      <c r="L1913" s="7"/>
      <c r="M1913" s="8"/>
      <c r="N1913" s="7"/>
      <c r="O1913" s="9"/>
      <c r="P1913" s="3"/>
      <c r="Q1913" s="5"/>
      <c r="R1913" s="10"/>
      <c r="S1913" s="10"/>
      <c r="T1913" s="10"/>
      <c r="U1913" s="10"/>
      <c r="V1913" s="10"/>
      <c r="W1913" s="10"/>
      <c r="X1913" s="11"/>
      <c r="Y1913" s="12"/>
      <c r="Z1913" s="4"/>
      <c r="AA1913" s="13"/>
      <c r="AB1913" s="4"/>
      <c r="AC1913" s="52"/>
    </row>
    <row r="1914" spans="1:29" ht="15.75" hidden="1" customHeight="1">
      <c r="A1914" s="50"/>
      <c r="B1914" s="3"/>
      <c r="C1914" s="4"/>
      <c r="D1914" s="4"/>
      <c r="E1914" s="5"/>
      <c r="F1914" s="4"/>
      <c r="G1914" s="4"/>
      <c r="H1914" s="5"/>
      <c r="I1914" s="6"/>
      <c r="J1914" s="6"/>
      <c r="K1914" s="7"/>
      <c r="L1914" s="7"/>
      <c r="M1914" s="8"/>
      <c r="N1914" s="7"/>
      <c r="O1914" s="9"/>
      <c r="P1914" s="3"/>
      <c r="Q1914" s="5"/>
      <c r="R1914" s="10"/>
      <c r="S1914" s="10"/>
      <c r="T1914" s="10"/>
      <c r="U1914" s="10"/>
      <c r="V1914" s="10"/>
      <c r="W1914" s="10"/>
      <c r="X1914" s="11"/>
      <c r="Y1914" s="12"/>
      <c r="Z1914" s="4"/>
      <c r="AA1914" s="13"/>
      <c r="AB1914" s="4"/>
      <c r="AC1914" s="52"/>
    </row>
    <row r="1915" spans="1:29" ht="15.75" hidden="1" customHeight="1">
      <c r="A1915" s="50"/>
      <c r="B1915" s="3"/>
      <c r="C1915" s="4"/>
      <c r="D1915" s="4"/>
      <c r="E1915" s="5"/>
      <c r="F1915" s="4"/>
      <c r="G1915" s="4"/>
      <c r="H1915" s="5"/>
      <c r="I1915" s="6"/>
      <c r="J1915" s="6"/>
      <c r="K1915" s="7"/>
      <c r="L1915" s="7"/>
      <c r="M1915" s="8"/>
      <c r="N1915" s="7"/>
      <c r="O1915" s="9"/>
      <c r="P1915" s="3"/>
      <c r="Q1915" s="5"/>
      <c r="R1915" s="10"/>
      <c r="S1915" s="10"/>
      <c r="T1915" s="10"/>
      <c r="U1915" s="10"/>
      <c r="V1915" s="10"/>
      <c r="W1915" s="10"/>
      <c r="X1915" s="11"/>
      <c r="Y1915" s="12"/>
      <c r="Z1915" s="4"/>
      <c r="AA1915" s="13"/>
      <c r="AB1915" s="4"/>
      <c r="AC1915" s="52"/>
    </row>
    <row r="1916" spans="1:29" ht="15.75" hidden="1" customHeight="1">
      <c r="A1916" s="50"/>
      <c r="B1916" s="3"/>
      <c r="C1916" s="4"/>
      <c r="D1916" s="4"/>
      <c r="E1916" s="5"/>
      <c r="F1916" s="4"/>
      <c r="G1916" s="4"/>
      <c r="H1916" s="5"/>
      <c r="I1916" s="6"/>
      <c r="J1916" s="6"/>
      <c r="K1916" s="7"/>
      <c r="L1916" s="7"/>
      <c r="M1916" s="8"/>
      <c r="N1916" s="7"/>
      <c r="O1916" s="9"/>
      <c r="P1916" s="3"/>
      <c r="Q1916" s="5"/>
      <c r="R1916" s="10"/>
      <c r="S1916" s="10"/>
      <c r="T1916" s="10"/>
      <c r="U1916" s="10"/>
      <c r="V1916" s="10"/>
      <c r="W1916" s="10"/>
      <c r="X1916" s="11"/>
      <c r="Y1916" s="12"/>
      <c r="Z1916" s="4"/>
      <c r="AA1916" s="13"/>
      <c r="AB1916" s="4"/>
      <c r="AC1916" s="52"/>
    </row>
    <row r="1917" spans="1:29" ht="15.75" hidden="1" customHeight="1">
      <c r="A1917" s="50"/>
      <c r="B1917" s="3"/>
      <c r="C1917" s="4"/>
      <c r="D1917" s="4"/>
      <c r="E1917" s="5"/>
      <c r="F1917" s="4"/>
      <c r="G1917" s="4"/>
      <c r="H1917" s="5"/>
      <c r="I1917" s="6"/>
      <c r="J1917" s="6"/>
      <c r="K1917" s="7"/>
      <c r="L1917" s="7"/>
      <c r="M1917" s="8"/>
      <c r="N1917" s="7"/>
      <c r="O1917" s="9"/>
      <c r="P1917" s="3"/>
      <c r="Q1917" s="5"/>
      <c r="R1917" s="10"/>
      <c r="S1917" s="10"/>
      <c r="T1917" s="10"/>
      <c r="U1917" s="10"/>
      <c r="V1917" s="10"/>
      <c r="W1917" s="10"/>
      <c r="X1917" s="11"/>
      <c r="Y1917" s="12"/>
      <c r="Z1917" s="4"/>
      <c r="AA1917" s="13"/>
      <c r="AB1917" s="4"/>
      <c r="AC1917" s="52"/>
    </row>
    <row r="1918" spans="1:29" ht="15.75" hidden="1" customHeight="1">
      <c r="A1918" s="50"/>
      <c r="B1918" s="3"/>
      <c r="C1918" s="4"/>
      <c r="D1918" s="4"/>
      <c r="E1918" s="5"/>
      <c r="F1918" s="4"/>
      <c r="G1918" s="4"/>
      <c r="H1918" s="5"/>
      <c r="I1918" s="6"/>
      <c r="J1918" s="6"/>
      <c r="K1918" s="7"/>
      <c r="L1918" s="7"/>
      <c r="M1918" s="8"/>
      <c r="N1918" s="7"/>
      <c r="O1918" s="9"/>
      <c r="P1918" s="3"/>
      <c r="Q1918" s="5"/>
      <c r="R1918" s="10"/>
      <c r="S1918" s="10"/>
      <c r="T1918" s="10"/>
      <c r="U1918" s="10"/>
      <c r="V1918" s="10"/>
      <c r="W1918" s="10"/>
      <c r="X1918" s="11"/>
      <c r="Y1918" s="12"/>
      <c r="Z1918" s="4"/>
      <c r="AA1918" s="13"/>
      <c r="AB1918" s="4"/>
      <c r="AC1918" s="52"/>
    </row>
    <row r="1919" spans="1:29" ht="15.75" hidden="1" customHeight="1">
      <c r="A1919" s="50"/>
      <c r="B1919" s="3"/>
      <c r="C1919" s="4"/>
      <c r="D1919" s="4"/>
      <c r="E1919" s="5"/>
      <c r="F1919" s="4"/>
      <c r="G1919" s="4"/>
      <c r="H1919" s="5"/>
      <c r="I1919" s="6"/>
      <c r="J1919" s="6"/>
      <c r="K1919" s="7"/>
      <c r="L1919" s="7"/>
      <c r="M1919" s="8"/>
      <c r="N1919" s="7"/>
      <c r="O1919" s="9"/>
      <c r="P1919" s="3"/>
      <c r="Q1919" s="5"/>
      <c r="R1919" s="10"/>
      <c r="S1919" s="10"/>
      <c r="T1919" s="10"/>
      <c r="U1919" s="10"/>
      <c r="V1919" s="10"/>
      <c r="W1919" s="10"/>
      <c r="X1919" s="11"/>
      <c r="Y1919" s="12"/>
      <c r="Z1919" s="4"/>
      <c r="AA1919" s="13"/>
      <c r="AB1919" s="4"/>
      <c r="AC1919" s="52"/>
    </row>
    <row r="1920" spans="1:29" ht="15.75" hidden="1" customHeight="1">
      <c r="A1920" s="50"/>
      <c r="B1920" s="3"/>
      <c r="C1920" s="4"/>
      <c r="D1920" s="4"/>
      <c r="E1920" s="5"/>
      <c r="F1920" s="4"/>
      <c r="G1920" s="4"/>
      <c r="H1920" s="5"/>
      <c r="I1920" s="6"/>
      <c r="J1920" s="6"/>
      <c r="K1920" s="7"/>
      <c r="L1920" s="7"/>
      <c r="M1920" s="8"/>
      <c r="N1920" s="7"/>
      <c r="O1920" s="9"/>
      <c r="P1920" s="3"/>
      <c r="Q1920" s="5"/>
      <c r="R1920" s="10"/>
      <c r="S1920" s="10"/>
      <c r="T1920" s="10"/>
      <c r="U1920" s="10"/>
      <c r="V1920" s="10"/>
      <c r="W1920" s="10"/>
      <c r="X1920" s="11"/>
      <c r="Y1920" s="12"/>
      <c r="Z1920" s="4"/>
      <c r="AA1920" s="13"/>
      <c r="AB1920" s="4"/>
      <c r="AC1920" s="52"/>
    </row>
    <row r="1921" spans="1:29" ht="15.75" hidden="1" customHeight="1">
      <c r="A1921" s="50"/>
      <c r="B1921" s="3"/>
      <c r="C1921" s="4"/>
      <c r="D1921" s="4"/>
      <c r="E1921" s="5"/>
      <c r="F1921" s="4"/>
      <c r="G1921" s="4"/>
      <c r="H1921" s="5"/>
      <c r="I1921" s="6"/>
      <c r="J1921" s="6"/>
      <c r="K1921" s="7"/>
      <c r="L1921" s="7"/>
      <c r="M1921" s="8"/>
      <c r="N1921" s="7"/>
      <c r="O1921" s="9"/>
      <c r="P1921" s="3"/>
      <c r="Q1921" s="5"/>
      <c r="R1921" s="10"/>
      <c r="S1921" s="10"/>
      <c r="T1921" s="10"/>
      <c r="U1921" s="10"/>
      <c r="V1921" s="10"/>
      <c r="W1921" s="10"/>
      <c r="X1921" s="11"/>
      <c r="Y1921" s="12"/>
      <c r="Z1921" s="4"/>
      <c r="AA1921" s="13"/>
      <c r="AB1921" s="4"/>
      <c r="AC1921" s="52"/>
    </row>
    <row r="1922" spans="1:29" ht="15.75" hidden="1" customHeight="1">
      <c r="A1922" s="50"/>
      <c r="B1922" s="3"/>
      <c r="C1922" s="4"/>
      <c r="D1922" s="4"/>
      <c r="E1922" s="5"/>
      <c r="F1922" s="4"/>
      <c r="G1922" s="4"/>
      <c r="H1922" s="5"/>
      <c r="I1922" s="6"/>
      <c r="J1922" s="6"/>
      <c r="K1922" s="7"/>
      <c r="L1922" s="7"/>
      <c r="M1922" s="8"/>
      <c r="N1922" s="7"/>
      <c r="O1922" s="9"/>
      <c r="P1922" s="3"/>
      <c r="Q1922" s="5"/>
      <c r="R1922" s="10"/>
      <c r="S1922" s="10"/>
      <c r="T1922" s="10"/>
      <c r="U1922" s="10"/>
      <c r="V1922" s="10"/>
      <c r="W1922" s="10"/>
      <c r="X1922" s="11"/>
      <c r="Y1922" s="12"/>
      <c r="Z1922" s="4"/>
      <c r="AA1922" s="13"/>
      <c r="AB1922" s="4"/>
      <c r="AC1922" s="52"/>
    </row>
    <row r="1923" spans="1:29" ht="15.75" hidden="1" customHeight="1">
      <c r="A1923" s="50"/>
      <c r="B1923" s="3"/>
      <c r="C1923" s="4"/>
      <c r="D1923" s="4"/>
      <c r="E1923" s="5"/>
      <c r="F1923" s="4"/>
      <c r="G1923" s="4"/>
      <c r="H1923" s="5"/>
      <c r="I1923" s="6"/>
      <c r="J1923" s="6"/>
      <c r="K1923" s="7"/>
      <c r="L1923" s="7"/>
      <c r="M1923" s="8"/>
      <c r="N1923" s="7"/>
      <c r="O1923" s="9"/>
      <c r="P1923" s="3"/>
      <c r="Q1923" s="5"/>
      <c r="R1923" s="10"/>
      <c r="S1923" s="10"/>
      <c r="T1923" s="10"/>
      <c r="U1923" s="10"/>
      <c r="V1923" s="10"/>
      <c r="W1923" s="10"/>
      <c r="X1923" s="11"/>
      <c r="Y1923" s="12"/>
      <c r="Z1923" s="4"/>
      <c r="AA1923" s="13"/>
      <c r="AB1923" s="4"/>
      <c r="AC1923" s="52"/>
    </row>
    <row r="1924" spans="1:29" ht="15.75" hidden="1" customHeight="1">
      <c r="A1924" s="50"/>
      <c r="B1924" s="3"/>
      <c r="C1924" s="4"/>
      <c r="D1924" s="4"/>
      <c r="E1924" s="5"/>
      <c r="F1924" s="4"/>
      <c r="G1924" s="4"/>
      <c r="H1924" s="5"/>
      <c r="I1924" s="6"/>
      <c r="J1924" s="6"/>
      <c r="K1924" s="7"/>
      <c r="L1924" s="7"/>
      <c r="M1924" s="8"/>
      <c r="N1924" s="7"/>
      <c r="O1924" s="9"/>
      <c r="P1924" s="3"/>
      <c r="Q1924" s="5"/>
      <c r="R1924" s="10"/>
      <c r="S1924" s="10"/>
      <c r="T1924" s="10"/>
      <c r="U1924" s="10"/>
      <c r="V1924" s="10"/>
      <c r="W1924" s="10"/>
      <c r="X1924" s="11"/>
      <c r="Y1924" s="12"/>
      <c r="Z1924" s="4"/>
      <c r="AA1924" s="13"/>
      <c r="AB1924" s="4"/>
      <c r="AC1924" s="52"/>
    </row>
    <row r="1925" spans="1:29" ht="15.75" hidden="1" customHeight="1">
      <c r="A1925" s="50"/>
      <c r="B1925" s="3"/>
      <c r="C1925" s="4"/>
      <c r="D1925" s="4"/>
      <c r="E1925" s="5"/>
      <c r="F1925" s="4"/>
      <c r="G1925" s="4"/>
      <c r="H1925" s="5"/>
      <c r="I1925" s="6"/>
      <c r="J1925" s="6"/>
      <c r="K1925" s="7"/>
      <c r="L1925" s="7"/>
      <c r="M1925" s="8"/>
      <c r="N1925" s="7"/>
      <c r="O1925" s="9"/>
      <c r="P1925" s="3"/>
      <c r="Q1925" s="5"/>
      <c r="R1925" s="10"/>
      <c r="S1925" s="10"/>
      <c r="T1925" s="10"/>
      <c r="U1925" s="10"/>
      <c r="V1925" s="10"/>
      <c r="W1925" s="10"/>
      <c r="X1925" s="11"/>
      <c r="Y1925" s="12"/>
      <c r="Z1925" s="4"/>
      <c r="AA1925" s="13"/>
      <c r="AB1925" s="4"/>
      <c r="AC1925" s="52"/>
    </row>
    <row r="1926" spans="1:29" ht="15.75" hidden="1" customHeight="1">
      <c r="A1926" s="50"/>
      <c r="B1926" s="3"/>
      <c r="C1926" s="4"/>
      <c r="D1926" s="4"/>
      <c r="E1926" s="5"/>
      <c r="F1926" s="4"/>
      <c r="G1926" s="4"/>
      <c r="H1926" s="5"/>
      <c r="I1926" s="6"/>
      <c r="J1926" s="6"/>
      <c r="K1926" s="7"/>
      <c r="L1926" s="7"/>
      <c r="M1926" s="8"/>
      <c r="N1926" s="7"/>
      <c r="O1926" s="9"/>
      <c r="P1926" s="3"/>
      <c r="Q1926" s="5"/>
      <c r="R1926" s="10"/>
      <c r="S1926" s="10"/>
      <c r="T1926" s="10"/>
      <c r="U1926" s="10"/>
      <c r="V1926" s="10"/>
      <c r="W1926" s="10"/>
      <c r="X1926" s="11"/>
      <c r="Y1926" s="12"/>
      <c r="Z1926" s="4"/>
      <c r="AA1926" s="13"/>
      <c r="AB1926" s="4"/>
      <c r="AC1926" s="52"/>
    </row>
    <row r="1927" spans="1:29" ht="15.75" hidden="1" customHeight="1">
      <c r="A1927" s="50"/>
      <c r="B1927" s="3"/>
      <c r="C1927" s="4"/>
      <c r="D1927" s="4"/>
      <c r="E1927" s="5"/>
      <c r="F1927" s="4"/>
      <c r="G1927" s="4"/>
      <c r="H1927" s="5"/>
      <c r="I1927" s="6"/>
      <c r="J1927" s="6"/>
      <c r="K1927" s="7"/>
      <c r="L1927" s="7"/>
      <c r="M1927" s="8"/>
      <c r="N1927" s="7"/>
      <c r="O1927" s="9"/>
      <c r="P1927" s="3"/>
      <c r="Q1927" s="5"/>
      <c r="R1927" s="10"/>
      <c r="S1927" s="10"/>
      <c r="T1927" s="10"/>
      <c r="U1927" s="10"/>
      <c r="V1927" s="10"/>
      <c r="W1927" s="10"/>
      <c r="X1927" s="11"/>
      <c r="Y1927" s="12"/>
      <c r="Z1927" s="4"/>
      <c r="AA1927" s="13"/>
      <c r="AB1927" s="4"/>
      <c r="AC1927" s="52"/>
    </row>
    <row r="1928" spans="1:29" ht="15.75" hidden="1" customHeight="1">
      <c r="A1928" s="50"/>
      <c r="B1928" s="3"/>
      <c r="C1928" s="4"/>
      <c r="D1928" s="4"/>
      <c r="E1928" s="5"/>
      <c r="F1928" s="4"/>
      <c r="G1928" s="4"/>
      <c r="H1928" s="5"/>
      <c r="I1928" s="6"/>
      <c r="J1928" s="6"/>
      <c r="K1928" s="7"/>
      <c r="L1928" s="7"/>
      <c r="M1928" s="8"/>
      <c r="N1928" s="7"/>
      <c r="O1928" s="9"/>
      <c r="P1928" s="3"/>
      <c r="Q1928" s="5"/>
      <c r="R1928" s="10"/>
      <c r="S1928" s="10"/>
      <c r="T1928" s="10"/>
      <c r="U1928" s="10"/>
      <c r="V1928" s="10"/>
      <c r="W1928" s="10"/>
      <c r="X1928" s="11"/>
      <c r="Y1928" s="12"/>
      <c r="Z1928" s="4"/>
      <c r="AA1928" s="13"/>
      <c r="AB1928" s="4"/>
      <c r="AC1928" s="52"/>
    </row>
    <row r="1929" spans="1:29" ht="15.75" hidden="1" customHeight="1">
      <c r="A1929" s="50"/>
      <c r="B1929" s="3"/>
      <c r="C1929" s="4"/>
      <c r="D1929" s="4"/>
      <c r="E1929" s="5"/>
      <c r="F1929" s="4"/>
      <c r="G1929" s="4"/>
      <c r="H1929" s="5"/>
      <c r="I1929" s="6"/>
      <c r="J1929" s="6"/>
      <c r="K1929" s="7"/>
      <c r="L1929" s="7"/>
      <c r="M1929" s="8"/>
      <c r="N1929" s="7"/>
      <c r="O1929" s="9"/>
      <c r="P1929" s="3"/>
      <c r="Q1929" s="5"/>
      <c r="R1929" s="10"/>
      <c r="S1929" s="10"/>
      <c r="T1929" s="10"/>
      <c r="U1929" s="10"/>
      <c r="V1929" s="10"/>
      <c r="W1929" s="10"/>
      <c r="X1929" s="11"/>
      <c r="Y1929" s="12"/>
      <c r="Z1929" s="4"/>
      <c r="AA1929" s="13"/>
      <c r="AB1929" s="4"/>
      <c r="AC1929" s="52"/>
    </row>
    <row r="1930" spans="1:29" ht="15.75" hidden="1" customHeight="1">
      <c r="A1930" s="50"/>
      <c r="B1930" s="3"/>
      <c r="C1930" s="4"/>
      <c r="D1930" s="4"/>
      <c r="E1930" s="5"/>
      <c r="F1930" s="4"/>
      <c r="G1930" s="4"/>
      <c r="H1930" s="5"/>
      <c r="I1930" s="6"/>
      <c r="J1930" s="6"/>
      <c r="K1930" s="7"/>
      <c r="L1930" s="7"/>
      <c r="M1930" s="8"/>
      <c r="N1930" s="7"/>
      <c r="O1930" s="9"/>
      <c r="P1930" s="3"/>
      <c r="Q1930" s="5"/>
      <c r="R1930" s="10"/>
      <c r="S1930" s="10"/>
      <c r="T1930" s="10"/>
      <c r="U1930" s="10"/>
      <c r="V1930" s="10"/>
      <c r="W1930" s="10"/>
      <c r="X1930" s="11"/>
      <c r="Y1930" s="12"/>
      <c r="Z1930" s="4"/>
      <c r="AA1930" s="13"/>
      <c r="AB1930" s="4"/>
      <c r="AC1930" s="52"/>
    </row>
    <row r="1931" spans="1:29" ht="15.75" hidden="1" customHeight="1">
      <c r="A1931" s="50"/>
      <c r="B1931" s="3"/>
      <c r="C1931" s="4"/>
      <c r="D1931" s="4"/>
      <c r="E1931" s="5"/>
      <c r="F1931" s="4"/>
      <c r="G1931" s="4"/>
      <c r="H1931" s="5"/>
      <c r="I1931" s="6"/>
      <c r="J1931" s="6"/>
      <c r="K1931" s="7"/>
      <c r="L1931" s="7"/>
      <c r="M1931" s="8"/>
      <c r="N1931" s="7"/>
      <c r="O1931" s="9"/>
      <c r="P1931" s="3"/>
      <c r="Q1931" s="5"/>
      <c r="R1931" s="10"/>
      <c r="S1931" s="10"/>
      <c r="T1931" s="10"/>
      <c r="U1931" s="10"/>
      <c r="V1931" s="10"/>
      <c r="W1931" s="10"/>
      <c r="X1931" s="11"/>
      <c r="Y1931" s="12"/>
      <c r="Z1931" s="4"/>
      <c r="AA1931" s="13"/>
      <c r="AB1931" s="4"/>
      <c r="AC1931" s="52"/>
    </row>
    <row r="1932" spans="1:29" ht="15.75" hidden="1" customHeight="1">
      <c r="A1932" s="50"/>
      <c r="B1932" s="3"/>
      <c r="C1932" s="4"/>
      <c r="D1932" s="4"/>
      <c r="E1932" s="5"/>
      <c r="F1932" s="4"/>
      <c r="G1932" s="4"/>
      <c r="H1932" s="5"/>
      <c r="I1932" s="6"/>
      <c r="J1932" s="6"/>
      <c r="K1932" s="7"/>
      <c r="L1932" s="7"/>
      <c r="M1932" s="8"/>
      <c r="N1932" s="7"/>
      <c r="O1932" s="9"/>
      <c r="P1932" s="3"/>
      <c r="Q1932" s="5"/>
      <c r="R1932" s="10"/>
      <c r="S1932" s="10"/>
      <c r="T1932" s="10"/>
      <c r="U1932" s="10"/>
      <c r="V1932" s="10"/>
      <c r="W1932" s="10"/>
      <c r="X1932" s="11"/>
      <c r="Y1932" s="12"/>
      <c r="Z1932" s="4"/>
      <c r="AA1932" s="13"/>
      <c r="AB1932" s="4"/>
      <c r="AC1932" s="52"/>
    </row>
    <row r="1933" spans="1:29" ht="15.75" hidden="1" customHeight="1">
      <c r="A1933" s="50"/>
      <c r="B1933" s="3"/>
      <c r="C1933" s="4"/>
      <c r="D1933" s="4"/>
      <c r="E1933" s="5"/>
      <c r="F1933" s="4"/>
      <c r="G1933" s="4"/>
      <c r="H1933" s="5"/>
      <c r="I1933" s="6"/>
      <c r="J1933" s="6"/>
      <c r="K1933" s="7"/>
      <c r="L1933" s="7"/>
      <c r="M1933" s="8"/>
      <c r="N1933" s="7"/>
      <c r="O1933" s="9"/>
      <c r="P1933" s="3"/>
      <c r="Q1933" s="5"/>
      <c r="R1933" s="10"/>
      <c r="S1933" s="10"/>
      <c r="T1933" s="10"/>
      <c r="U1933" s="10"/>
      <c r="V1933" s="10"/>
      <c r="W1933" s="10"/>
      <c r="X1933" s="11"/>
      <c r="Y1933" s="12"/>
      <c r="Z1933" s="4"/>
      <c r="AA1933" s="13"/>
      <c r="AB1933" s="4"/>
      <c r="AC1933" s="52"/>
    </row>
    <row r="1934" spans="1:29" ht="15.75" hidden="1" customHeight="1">
      <c r="A1934" s="50"/>
      <c r="B1934" s="3"/>
      <c r="C1934" s="4"/>
      <c r="D1934" s="4"/>
      <c r="E1934" s="5"/>
      <c r="F1934" s="4"/>
      <c r="G1934" s="4"/>
      <c r="H1934" s="5"/>
      <c r="I1934" s="6"/>
      <c r="J1934" s="6"/>
      <c r="K1934" s="7"/>
      <c r="L1934" s="7"/>
      <c r="M1934" s="8"/>
      <c r="N1934" s="7"/>
      <c r="O1934" s="9"/>
      <c r="P1934" s="3"/>
      <c r="Q1934" s="5"/>
      <c r="R1934" s="10"/>
      <c r="S1934" s="10"/>
      <c r="T1934" s="10"/>
      <c r="U1934" s="10"/>
      <c r="V1934" s="10"/>
      <c r="W1934" s="10"/>
      <c r="X1934" s="11"/>
      <c r="Y1934" s="12"/>
      <c r="Z1934" s="4"/>
      <c r="AA1934" s="13"/>
      <c r="AB1934" s="4"/>
      <c r="AC1934" s="52"/>
    </row>
    <row r="1935" spans="1:29" ht="15.75" hidden="1" customHeight="1">
      <c r="A1935" s="50"/>
      <c r="B1935" s="3"/>
      <c r="C1935" s="4"/>
      <c r="D1935" s="4"/>
      <c r="E1935" s="5"/>
      <c r="F1935" s="4"/>
      <c r="G1935" s="4"/>
      <c r="H1935" s="5"/>
      <c r="I1935" s="6"/>
      <c r="J1935" s="6"/>
      <c r="K1935" s="7"/>
      <c r="L1935" s="7"/>
      <c r="M1935" s="8"/>
      <c r="N1935" s="7"/>
      <c r="O1935" s="9"/>
      <c r="P1935" s="3"/>
      <c r="Q1935" s="5"/>
      <c r="R1935" s="10"/>
      <c r="S1935" s="10"/>
      <c r="T1935" s="10"/>
      <c r="U1935" s="10"/>
      <c r="V1935" s="10"/>
      <c r="W1935" s="10"/>
      <c r="X1935" s="11"/>
      <c r="Y1935" s="12"/>
      <c r="Z1935" s="4"/>
      <c r="AA1935" s="13"/>
      <c r="AB1935" s="4"/>
      <c r="AC1935" s="52"/>
    </row>
    <row r="1936" spans="1:29" ht="15.75" hidden="1" customHeight="1">
      <c r="A1936" s="50"/>
      <c r="B1936" s="3"/>
      <c r="C1936" s="4"/>
      <c r="D1936" s="4"/>
      <c r="E1936" s="5"/>
      <c r="F1936" s="4"/>
      <c r="G1936" s="4"/>
      <c r="H1936" s="5"/>
      <c r="I1936" s="6"/>
      <c r="J1936" s="6"/>
      <c r="K1936" s="7"/>
      <c r="L1936" s="7"/>
      <c r="M1936" s="8"/>
      <c r="N1936" s="7"/>
      <c r="O1936" s="9"/>
      <c r="P1936" s="3"/>
      <c r="Q1936" s="5"/>
      <c r="R1936" s="10"/>
      <c r="S1936" s="10"/>
      <c r="T1936" s="10"/>
      <c r="U1936" s="10"/>
      <c r="V1936" s="10"/>
      <c r="W1936" s="10"/>
      <c r="X1936" s="11"/>
      <c r="Y1936" s="12"/>
      <c r="Z1936" s="4"/>
      <c r="AA1936" s="13"/>
      <c r="AB1936" s="4"/>
      <c r="AC1936" s="52"/>
    </row>
    <row r="1937" spans="1:29" ht="15.75" hidden="1" customHeight="1">
      <c r="A1937" s="50"/>
      <c r="B1937" s="3"/>
      <c r="C1937" s="4"/>
      <c r="D1937" s="4"/>
      <c r="E1937" s="5"/>
      <c r="F1937" s="4"/>
      <c r="G1937" s="4"/>
      <c r="H1937" s="5"/>
      <c r="I1937" s="6"/>
      <c r="J1937" s="6"/>
      <c r="K1937" s="7"/>
      <c r="L1937" s="7"/>
      <c r="M1937" s="8"/>
      <c r="N1937" s="7"/>
      <c r="O1937" s="9"/>
      <c r="P1937" s="3"/>
      <c r="Q1937" s="5"/>
      <c r="R1937" s="10"/>
      <c r="S1937" s="10"/>
      <c r="T1937" s="10"/>
      <c r="U1937" s="10"/>
      <c r="V1937" s="10"/>
      <c r="W1937" s="10"/>
      <c r="X1937" s="11"/>
      <c r="Y1937" s="12"/>
      <c r="Z1937" s="4"/>
      <c r="AA1937" s="13"/>
      <c r="AB1937" s="4"/>
      <c r="AC1937" s="52"/>
    </row>
    <row r="1938" spans="1:29" ht="15.75" hidden="1" customHeight="1">
      <c r="A1938" s="50"/>
      <c r="B1938" s="3"/>
      <c r="C1938" s="4"/>
      <c r="D1938" s="4"/>
      <c r="E1938" s="5"/>
      <c r="F1938" s="4"/>
      <c r="G1938" s="4"/>
      <c r="H1938" s="5"/>
      <c r="I1938" s="6"/>
      <c r="J1938" s="6"/>
      <c r="K1938" s="7"/>
      <c r="L1938" s="7"/>
      <c r="M1938" s="8"/>
      <c r="N1938" s="7"/>
      <c r="O1938" s="9"/>
      <c r="P1938" s="3"/>
      <c r="Q1938" s="5"/>
      <c r="R1938" s="10"/>
      <c r="S1938" s="10"/>
      <c r="T1938" s="10"/>
      <c r="U1938" s="10"/>
      <c r="V1938" s="10"/>
      <c r="W1938" s="10"/>
      <c r="X1938" s="11"/>
      <c r="Y1938" s="12"/>
      <c r="Z1938" s="4"/>
      <c r="AA1938" s="13"/>
      <c r="AB1938" s="4"/>
      <c r="AC1938" s="52"/>
    </row>
    <row r="1939" spans="1:29" ht="15.75" hidden="1" customHeight="1">
      <c r="A1939" s="50"/>
      <c r="B1939" s="3"/>
      <c r="C1939" s="4"/>
      <c r="D1939" s="4"/>
      <c r="E1939" s="5"/>
      <c r="F1939" s="4"/>
      <c r="G1939" s="4"/>
      <c r="H1939" s="5"/>
      <c r="I1939" s="6"/>
      <c r="J1939" s="6"/>
      <c r="K1939" s="7"/>
      <c r="L1939" s="7"/>
      <c r="M1939" s="8"/>
      <c r="N1939" s="7"/>
      <c r="O1939" s="9"/>
      <c r="P1939" s="3"/>
      <c r="Q1939" s="5"/>
      <c r="R1939" s="10"/>
      <c r="S1939" s="10"/>
      <c r="T1939" s="10"/>
      <c r="U1939" s="10"/>
      <c r="V1939" s="10"/>
      <c r="W1939" s="10"/>
      <c r="X1939" s="11"/>
      <c r="Y1939" s="12"/>
      <c r="Z1939" s="4"/>
      <c r="AA1939" s="13"/>
      <c r="AB1939" s="4"/>
      <c r="AC1939" s="52"/>
    </row>
    <row r="1940" spans="1:29" ht="15.75" hidden="1" customHeight="1">
      <c r="A1940" s="50"/>
      <c r="B1940" s="3"/>
      <c r="C1940" s="4"/>
      <c r="D1940" s="4"/>
      <c r="E1940" s="5"/>
      <c r="F1940" s="4"/>
      <c r="G1940" s="4"/>
      <c r="H1940" s="5"/>
      <c r="I1940" s="6"/>
      <c r="J1940" s="6"/>
      <c r="K1940" s="7"/>
      <c r="L1940" s="7"/>
      <c r="M1940" s="8"/>
      <c r="N1940" s="7"/>
      <c r="O1940" s="9"/>
      <c r="P1940" s="3"/>
      <c r="Q1940" s="5"/>
      <c r="R1940" s="10"/>
      <c r="S1940" s="10"/>
      <c r="T1940" s="10"/>
      <c r="U1940" s="10"/>
      <c r="V1940" s="10"/>
      <c r="W1940" s="10"/>
      <c r="X1940" s="11"/>
      <c r="Y1940" s="12"/>
      <c r="Z1940" s="4"/>
      <c r="AA1940" s="13"/>
      <c r="AB1940" s="4"/>
      <c r="AC1940" s="52"/>
    </row>
    <row r="1941" spans="1:29" ht="15.75" hidden="1" customHeight="1">
      <c r="A1941" s="50"/>
      <c r="B1941" s="3"/>
      <c r="C1941" s="4"/>
      <c r="D1941" s="4"/>
      <c r="E1941" s="5"/>
      <c r="F1941" s="4"/>
      <c r="G1941" s="4"/>
      <c r="H1941" s="5"/>
      <c r="I1941" s="6"/>
      <c r="J1941" s="6"/>
      <c r="K1941" s="7"/>
      <c r="L1941" s="7"/>
      <c r="M1941" s="8"/>
      <c r="N1941" s="7"/>
      <c r="O1941" s="9"/>
      <c r="P1941" s="3"/>
      <c r="Q1941" s="5"/>
      <c r="R1941" s="10"/>
      <c r="S1941" s="10"/>
      <c r="T1941" s="10"/>
      <c r="U1941" s="10"/>
      <c r="V1941" s="10"/>
      <c r="W1941" s="10"/>
      <c r="X1941" s="11"/>
      <c r="Y1941" s="12"/>
      <c r="Z1941" s="4"/>
      <c r="AA1941" s="13"/>
      <c r="AB1941" s="4"/>
      <c r="AC1941" s="52"/>
    </row>
    <row r="1942" spans="1:29" ht="15.75" hidden="1" customHeight="1">
      <c r="A1942" s="50"/>
      <c r="B1942" s="3"/>
      <c r="C1942" s="4"/>
      <c r="D1942" s="4"/>
      <c r="E1942" s="5"/>
      <c r="F1942" s="4"/>
      <c r="G1942" s="4"/>
      <c r="H1942" s="5"/>
      <c r="I1942" s="6"/>
      <c r="J1942" s="6"/>
      <c r="K1942" s="7"/>
      <c r="L1942" s="7"/>
      <c r="M1942" s="8"/>
      <c r="N1942" s="7"/>
      <c r="O1942" s="9"/>
      <c r="P1942" s="3"/>
      <c r="Q1942" s="5"/>
      <c r="R1942" s="10"/>
      <c r="S1942" s="10"/>
      <c r="T1942" s="10"/>
      <c r="U1942" s="10"/>
      <c r="V1942" s="10"/>
      <c r="W1942" s="10"/>
      <c r="X1942" s="11"/>
      <c r="Y1942" s="12"/>
      <c r="Z1942" s="4"/>
      <c r="AA1942" s="13"/>
      <c r="AB1942" s="4"/>
      <c r="AC1942" s="52"/>
    </row>
    <row r="1943" spans="1:29" ht="15.75" hidden="1" customHeight="1">
      <c r="A1943" s="50"/>
      <c r="B1943" s="3"/>
      <c r="C1943" s="4"/>
      <c r="D1943" s="4"/>
      <c r="E1943" s="5"/>
      <c r="F1943" s="4"/>
      <c r="G1943" s="4"/>
      <c r="H1943" s="5"/>
      <c r="I1943" s="6"/>
      <c r="J1943" s="6"/>
      <c r="K1943" s="7"/>
      <c r="L1943" s="7"/>
      <c r="M1943" s="8"/>
      <c r="N1943" s="7"/>
      <c r="O1943" s="9"/>
      <c r="P1943" s="3"/>
      <c r="Q1943" s="5"/>
      <c r="R1943" s="10"/>
      <c r="S1943" s="10"/>
      <c r="T1943" s="10"/>
      <c r="U1943" s="10"/>
      <c r="V1943" s="10"/>
      <c r="W1943" s="10"/>
      <c r="X1943" s="11"/>
      <c r="Y1943" s="12"/>
      <c r="Z1943" s="4"/>
      <c r="AA1943" s="13"/>
      <c r="AB1943" s="4"/>
      <c r="AC1943" s="52"/>
    </row>
    <row r="1944" spans="1:29" ht="15.75" hidden="1" customHeight="1">
      <c r="A1944" s="50"/>
      <c r="B1944" s="3"/>
      <c r="C1944" s="4"/>
      <c r="D1944" s="4"/>
      <c r="E1944" s="5"/>
      <c r="F1944" s="4"/>
      <c r="G1944" s="4"/>
      <c r="H1944" s="5"/>
      <c r="I1944" s="6"/>
      <c r="J1944" s="6"/>
      <c r="K1944" s="7"/>
      <c r="L1944" s="7"/>
      <c r="M1944" s="8"/>
      <c r="N1944" s="7"/>
      <c r="O1944" s="9"/>
      <c r="P1944" s="3"/>
      <c r="Q1944" s="5"/>
      <c r="R1944" s="10"/>
      <c r="S1944" s="10"/>
      <c r="T1944" s="10"/>
      <c r="U1944" s="10"/>
      <c r="V1944" s="10"/>
      <c r="W1944" s="10"/>
      <c r="X1944" s="11"/>
      <c r="Y1944" s="12"/>
      <c r="Z1944" s="4"/>
      <c r="AA1944" s="13"/>
      <c r="AB1944" s="4"/>
      <c r="AC1944" s="52"/>
    </row>
    <row r="1945" spans="1:29" ht="15.75" hidden="1" customHeight="1">
      <c r="A1945" s="50"/>
      <c r="B1945" s="3"/>
      <c r="C1945" s="4"/>
      <c r="D1945" s="4"/>
      <c r="E1945" s="5"/>
      <c r="F1945" s="4"/>
      <c r="G1945" s="4"/>
      <c r="H1945" s="5"/>
      <c r="I1945" s="6"/>
      <c r="J1945" s="6"/>
      <c r="K1945" s="7"/>
      <c r="L1945" s="7"/>
      <c r="M1945" s="8"/>
      <c r="N1945" s="7"/>
      <c r="O1945" s="9"/>
      <c r="P1945" s="3"/>
      <c r="Q1945" s="5"/>
      <c r="R1945" s="10"/>
      <c r="S1945" s="10"/>
      <c r="T1945" s="10"/>
      <c r="U1945" s="10"/>
      <c r="V1945" s="10"/>
      <c r="W1945" s="10"/>
      <c r="X1945" s="11"/>
      <c r="Y1945" s="12"/>
      <c r="Z1945" s="4"/>
      <c r="AA1945" s="13"/>
      <c r="AB1945" s="4"/>
      <c r="AC1945" s="52"/>
    </row>
    <row r="1946" spans="1:29" ht="15.75" hidden="1" customHeight="1">
      <c r="A1946" s="50"/>
      <c r="B1946" s="3"/>
      <c r="C1946" s="4"/>
      <c r="D1946" s="4"/>
      <c r="E1946" s="5"/>
      <c r="F1946" s="4"/>
      <c r="G1946" s="4"/>
      <c r="H1946" s="5"/>
      <c r="I1946" s="6"/>
      <c r="J1946" s="6"/>
      <c r="K1946" s="7"/>
      <c r="L1946" s="7"/>
      <c r="M1946" s="8"/>
      <c r="N1946" s="7"/>
      <c r="O1946" s="9"/>
      <c r="P1946" s="3"/>
      <c r="Q1946" s="5"/>
      <c r="R1946" s="10"/>
      <c r="S1946" s="10"/>
      <c r="T1946" s="10"/>
      <c r="U1946" s="10"/>
      <c r="V1946" s="10"/>
      <c r="W1946" s="10"/>
      <c r="X1946" s="11"/>
      <c r="Y1946" s="12"/>
      <c r="Z1946" s="4"/>
      <c r="AA1946" s="13"/>
      <c r="AB1946" s="4"/>
      <c r="AC1946" s="52"/>
    </row>
    <row r="1947" spans="1:29" ht="15.75" hidden="1" customHeight="1">
      <c r="A1947" s="50"/>
      <c r="B1947" s="3"/>
      <c r="C1947" s="4"/>
      <c r="D1947" s="4"/>
      <c r="E1947" s="5"/>
      <c r="F1947" s="4"/>
      <c r="G1947" s="4"/>
      <c r="H1947" s="5"/>
      <c r="I1947" s="6"/>
      <c r="J1947" s="6"/>
      <c r="K1947" s="7"/>
      <c r="L1947" s="7"/>
      <c r="M1947" s="8"/>
      <c r="N1947" s="7"/>
      <c r="O1947" s="9"/>
      <c r="P1947" s="3"/>
      <c r="Q1947" s="5"/>
      <c r="R1947" s="10"/>
      <c r="S1947" s="10"/>
      <c r="T1947" s="10"/>
      <c r="U1947" s="10"/>
      <c r="V1947" s="10"/>
      <c r="W1947" s="10"/>
      <c r="X1947" s="11"/>
      <c r="Y1947" s="12"/>
      <c r="Z1947" s="4"/>
      <c r="AA1947" s="13"/>
      <c r="AB1947" s="4"/>
      <c r="AC1947" s="52"/>
    </row>
    <row r="1948" spans="1:29" ht="15.75" hidden="1" customHeight="1">
      <c r="A1948" s="50"/>
      <c r="B1948" s="3"/>
      <c r="C1948" s="4"/>
      <c r="D1948" s="4"/>
      <c r="E1948" s="5"/>
      <c r="F1948" s="4"/>
      <c r="G1948" s="4"/>
      <c r="H1948" s="5"/>
      <c r="I1948" s="6"/>
      <c r="J1948" s="6"/>
      <c r="K1948" s="7"/>
      <c r="L1948" s="7"/>
      <c r="M1948" s="8"/>
      <c r="N1948" s="7"/>
      <c r="O1948" s="9"/>
      <c r="P1948" s="3"/>
      <c r="Q1948" s="5"/>
      <c r="R1948" s="10"/>
      <c r="S1948" s="10"/>
      <c r="T1948" s="10"/>
      <c r="U1948" s="10"/>
      <c r="V1948" s="10"/>
      <c r="W1948" s="10"/>
      <c r="X1948" s="11"/>
      <c r="Y1948" s="12"/>
      <c r="Z1948" s="4"/>
      <c r="AA1948" s="13"/>
      <c r="AB1948" s="4"/>
      <c r="AC1948" s="52"/>
    </row>
    <row r="1949" spans="1:29" ht="15.75" hidden="1" customHeight="1">
      <c r="A1949" s="50"/>
      <c r="B1949" s="3"/>
      <c r="C1949" s="4"/>
      <c r="D1949" s="4"/>
      <c r="E1949" s="5"/>
      <c r="F1949" s="4"/>
      <c r="G1949" s="4"/>
      <c r="H1949" s="5"/>
      <c r="I1949" s="6"/>
      <c r="J1949" s="6"/>
      <c r="K1949" s="7"/>
      <c r="L1949" s="7"/>
      <c r="M1949" s="8"/>
      <c r="N1949" s="7"/>
      <c r="O1949" s="9"/>
      <c r="P1949" s="3"/>
      <c r="Q1949" s="5"/>
      <c r="R1949" s="10"/>
      <c r="S1949" s="10"/>
      <c r="T1949" s="10"/>
      <c r="U1949" s="10"/>
      <c r="V1949" s="10"/>
      <c r="W1949" s="10"/>
      <c r="X1949" s="11"/>
      <c r="Y1949" s="12"/>
      <c r="Z1949" s="4"/>
      <c r="AA1949" s="13"/>
      <c r="AB1949" s="4"/>
      <c r="AC1949" s="52"/>
    </row>
    <row r="1950" spans="1:29" ht="15.75" hidden="1" customHeight="1">
      <c r="A1950" s="50"/>
      <c r="B1950" s="3"/>
      <c r="C1950" s="4"/>
      <c r="D1950" s="4"/>
      <c r="E1950" s="5"/>
      <c r="F1950" s="4"/>
      <c r="G1950" s="4"/>
      <c r="H1950" s="5"/>
      <c r="I1950" s="6"/>
      <c r="J1950" s="6"/>
      <c r="K1950" s="7"/>
      <c r="L1950" s="7"/>
      <c r="M1950" s="8"/>
      <c r="N1950" s="7"/>
      <c r="O1950" s="9"/>
      <c r="P1950" s="3"/>
      <c r="Q1950" s="5"/>
      <c r="R1950" s="10"/>
      <c r="S1950" s="10"/>
      <c r="T1950" s="10"/>
      <c r="U1950" s="10"/>
      <c r="V1950" s="10"/>
      <c r="W1950" s="10"/>
      <c r="X1950" s="11"/>
      <c r="Y1950" s="12"/>
      <c r="Z1950" s="4"/>
      <c r="AA1950" s="13"/>
      <c r="AB1950" s="4"/>
      <c r="AC1950" s="52"/>
    </row>
    <row r="1951" spans="1:29" ht="15.75" hidden="1" customHeight="1">
      <c r="A1951" s="50"/>
      <c r="B1951" s="3"/>
      <c r="C1951" s="4"/>
      <c r="D1951" s="4"/>
      <c r="E1951" s="5"/>
      <c r="F1951" s="4"/>
      <c r="G1951" s="4"/>
      <c r="H1951" s="5"/>
      <c r="I1951" s="6"/>
      <c r="J1951" s="6"/>
      <c r="K1951" s="7"/>
      <c r="L1951" s="7"/>
      <c r="M1951" s="8"/>
      <c r="N1951" s="7"/>
      <c r="O1951" s="9"/>
      <c r="P1951" s="3"/>
      <c r="Q1951" s="5"/>
      <c r="R1951" s="10"/>
      <c r="S1951" s="10"/>
      <c r="T1951" s="10"/>
      <c r="U1951" s="10"/>
      <c r="V1951" s="10"/>
      <c r="W1951" s="10"/>
      <c r="X1951" s="11"/>
      <c r="Y1951" s="12"/>
      <c r="Z1951" s="4"/>
      <c r="AA1951" s="13"/>
      <c r="AB1951" s="4"/>
      <c r="AC1951" s="52"/>
    </row>
    <row r="1952" spans="1:29" ht="15.75" hidden="1" customHeight="1">
      <c r="A1952" s="50"/>
      <c r="B1952" s="3"/>
      <c r="C1952" s="4"/>
      <c r="D1952" s="4"/>
      <c r="E1952" s="5"/>
      <c r="F1952" s="4"/>
      <c r="G1952" s="4"/>
      <c r="H1952" s="5"/>
      <c r="I1952" s="6"/>
      <c r="J1952" s="6"/>
      <c r="K1952" s="7"/>
      <c r="L1952" s="7"/>
      <c r="M1952" s="8"/>
      <c r="N1952" s="7"/>
      <c r="O1952" s="9"/>
      <c r="P1952" s="3"/>
      <c r="Q1952" s="5"/>
      <c r="R1952" s="10"/>
      <c r="S1952" s="10"/>
      <c r="T1952" s="10"/>
      <c r="U1952" s="10"/>
      <c r="V1952" s="10"/>
      <c r="W1952" s="10"/>
      <c r="X1952" s="11"/>
      <c r="Y1952" s="12"/>
      <c r="Z1952" s="4"/>
      <c r="AA1952" s="13"/>
      <c r="AB1952" s="4"/>
      <c r="AC1952" s="52"/>
    </row>
    <row r="1953" spans="1:29" ht="15.75" hidden="1" customHeight="1">
      <c r="A1953" s="50"/>
      <c r="B1953" s="3"/>
      <c r="C1953" s="4"/>
      <c r="D1953" s="4"/>
      <c r="E1953" s="5"/>
      <c r="F1953" s="4"/>
      <c r="G1953" s="4"/>
      <c r="H1953" s="5"/>
      <c r="I1953" s="6"/>
      <c r="J1953" s="6"/>
      <c r="K1953" s="7"/>
      <c r="L1953" s="7"/>
      <c r="M1953" s="8"/>
      <c r="N1953" s="7"/>
      <c r="O1953" s="9"/>
      <c r="P1953" s="3"/>
      <c r="Q1953" s="5"/>
      <c r="R1953" s="10"/>
      <c r="S1953" s="10"/>
      <c r="T1953" s="10"/>
      <c r="U1953" s="10"/>
      <c r="V1953" s="10"/>
      <c r="W1953" s="10"/>
      <c r="X1953" s="11"/>
      <c r="Y1953" s="12"/>
      <c r="Z1953" s="4"/>
      <c r="AA1953" s="13"/>
      <c r="AB1953" s="4"/>
      <c r="AC1953" s="52"/>
    </row>
    <row r="1954" spans="1:29" ht="15.75" hidden="1" customHeight="1">
      <c r="A1954" s="50"/>
      <c r="B1954" s="3"/>
      <c r="C1954" s="4"/>
      <c r="D1954" s="4"/>
      <c r="E1954" s="5"/>
      <c r="F1954" s="4"/>
      <c r="G1954" s="4"/>
      <c r="H1954" s="5"/>
      <c r="I1954" s="6"/>
      <c r="J1954" s="6"/>
      <c r="K1954" s="7"/>
      <c r="L1954" s="7"/>
      <c r="M1954" s="8"/>
      <c r="N1954" s="7"/>
      <c r="O1954" s="9"/>
      <c r="P1954" s="3"/>
      <c r="Q1954" s="5"/>
      <c r="R1954" s="10"/>
      <c r="S1954" s="10"/>
      <c r="T1954" s="10"/>
      <c r="U1954" s="10"/>
      <c r="V1954" s="10"/>
      <c r="W1954" s="10"/>
      <c r="X1954" s="11"/>
      <c r="Y1954" s="12"/>
      <c r="Z1954" s="4"/>
      <c r="AA1954" s="13"/>
      <c r="AB1954" s="4"/>
      <c r="AC1954" s="52"/>
    </row>
    <row r="1955" spans="1:29" ht="15.75" hidden="1" customHeight="1">
      <c r="A1955" s="50"/>
      <c r="B1955" s="3"/>
      <c r="C1955" s="4"/>
      <c r="D1955" s="4"/>
      <c r="E1955" s="5"/>
      <c r="F1955" s="4"/>
      <c r="G1955" s="4"/>
      <c r="H1955" s="5"/>
      <c r="I1955" s="6"/>
      <c r="J1955" s="6"/>
      <c r="K1955" s="7"/>
      <c r="L1955" s="7"/>
      <c r="M1955" s="8"/>
      <c r="N1955" s="7"/>
      <c r="O1955" s="9"/>
      <c r="P1955" s="3"/>
      <c r="Q1955" s="5"/>
      <c r="R1955" s="10"/>
      <c r="S1955" s="10"/>
      <c r="T1955" s="10"/>
      <c r="U1955" s="10"/>
      <c r="V1955" s="10"/>
      <c r="W1955" s="10"/>
      <c r="X1955" s="11"/>
      <c r="Y1955" s="12"/>
      <c r="Z1955" s="4"/>
      <c r="AA1955" s="13"/>
      <c r="AB1955" s="4"/>
      <c r="AC1955" s="52"/>
    </row>
    <row r="1956" spans="1:29" ht="15.75" hidden="1" customHeight="1">
      <c r="A1956" s="50"/>
      <c r="B1956" s="3"/>
      <c r="C1956" s="4"/>
      <c r="D1956" s="4"/>
      <c r="E1956" s="5"/>
      <c r="F1956" s="4"/>
      <c r="G1956" s="4"/>
      <c r="H1956" s="5"/>
      <c r="I1956" s="6"/>
      <c r="J1956" s="6"/>
      <c r="K1956" s="7"/>
      <c r="L1956" s="7"/>
      <c r="M1956" s="8"/>
      <c r="N1956" s="7"/>
      <c r="O1956" s="9"/>
      <c r="P1956" s="3"/>
      <c r="Q1956" s="5"/>
      <c r="R1956" s="10"/>
      <c r="S1956" s="10"/>
      <c r="T1956" s="10"/>
      <c r="U1956" s="10"/>
      <c r="V1956" s="10"/>
      <c r="W1956" s="10"/>
      <c r="X1956" s="11"/>
      <c r="Y1956" s="12"/>
      <c r="Z1956" s="4"/>
      <c r="AA1956" s="13"/>
      <c r="AB1956" s="4"/>
      <c r="AC1956" s="52"/>
    </row>
    <row r="1957" spans="1:29" ht="15.75" hidden="1" customHeight="1">
      <c r="A1957" s="50"/>
      <c r="B1957" s="3"/>
      <c r="C1957" s="4"/>
      <c r="D1957" s="4"/>
      <c r="E1957" s="5"/>
      <c r="F1957" s="4"/>
      <c r="G1957" s="4"/>
      <c r="H1957" s="5"/>
      <c r="I1957" s="6"/>
      <c r="J1957" s="6"/>
      <c r="K1957" s="7"/>
      <c r="L1957" s="7"/>
      <c r="M1957" s="8"/>
      <c r="N1957" s="7"/>
      <c r="O1957" s="9"/>
      <c r="P1957" s="3"/>
      <c r="Q1957" s="5"/>
      <c r="R1957" s="10"/>
      <c r="S1957" s="10"/>
      <c r="T1957" s="10"/>
      <c r="U1957" s="10"/>
      <c r="V1957" s="10"/>
      <c r="W1957" s="10"/>
      <c r="X1957" s="11"/>
      <c r="Y1957" s="12"/>
      <c r="Z1957" s="4"/>
      <c r="AA1957" s="13"/>
      <c r="AB1957" s="4"/>
      <c r="AC1957" s="52"/>
    </row>
    <row r="1958" spans="1:29" ht="15.75" hidden="1" customHeight="1">
      <c r="A1958" s="50"/>
      <c r="B1958" s="3"/>
      <c r="C1958" s="4"/>
      <c r="D1958" s="4"/>
      <c r="E1958" s="5"/>
      <c r="F1958" s="4"/>
      <c r="G1958" s="4"/>
      <c r="H1958" s="5"/>
      <c r="I1958" s="6"/>
      <c r="J1958" s="6"/>
      <c r="K1958" s="7"/>
      <c r="L1958" s="7"/>
      <c r="M1958" s="8"/>
      <c r="N1958" s="7"/>
      <c r="O1958" s="9"/>
      <c r="P1958" s="3"/>
      <c r="Q1958" s="5"/>
      <c r="R1958" s="10"/>
      <c r="S1958" s="10"/>
      <c r="T1958" s="10"/>
      <c r="U1958" s="10"/>
      <c r="V1958" s="10"/>
      <c r="W1958" s="10"/>
      <c r="X1958" s="11"/>
      <c r="Y1958" s="12"/>
      <c r="Z1958" s="4"/>
      <c r="AA1958" s="13"/>
      <c r="AB1958" s="4"/>
      <c r="AC1958" s="52"/>
    </row>
    <row r="1959" spans="1:29" ht="15.75" hidden="1" customHeight="1">
      <c r="A1959" s="50"/>
      <c r="B1959" s="3"/>
      <c r="C1959" s="4"/>
      <c r="D1959" s="4"/>
      <c r="E1959" s="5"/>
      <c r="F1959" s="4"/>
      <c r="G1959" s="4"/>
      <c r="H1959" s="5"/>
      <c r="I1959" s="6"/>
      <c r="J1959" s="6"/>
      <c r="K1959" s="7"/>
      <c r="L1959" s="7"/>
      <c r="M1959" s="8"/>
      <c r="N1959" s="7"/>
      <c r="O1959" s="9"/>
      <c r="P1959" s="3"/>
      <c r="Q1959" s="5"/>
      <c r="R1959" s="10"/>
      <c r="S1959" s="10"/>
      <c r="T1959" s="10"/>
      <c r="U1959" s="10"/>
      <c r="V1959" s="10"/>
      <c r="W1959" s="10"/>
      <c r="X1959" s="11"/>
      <c r="Y1959" s="12"/>
      <c r="Z1959" s="4"/>
      <c r="AA1959" s="13"/>
      <c r="AB1959" s="4"/>
      <c r="AC1959" s="52"/>
    </row>
    <row r="1960" spans="1:29" ht="15.75" hidden="1" customHeight="1">
      <c r="A1960" s="50"/>
      <c r="B1960" s="3"/>
      <c r="C1960" s="4"/>
      <c r="D1960" s="4"/>
      <c r="E1960" s="5"/>
      <c r="F1960" s="4"/>
      <c r="G1960" s="4"/>
      <c r="H1960" s="5"/>
      <c r="I1960" s="6"/>
      <c r="J1960" s="6"/>
      <c r="K1960" s="7"/>
      <c r="L1960" s="7"/>
      <c r="M1960" s="8"/>
      <c r="N1960" s="7"/>
      <c r="O1960" s="9"/>
      <c r="P1960" s="3"/>
      <c r="Q1960" s="5"/>
      <c r="R1960" s="10"/>
      <c r="S1960" s="10"/>
      <c r="T1960" s="10"/>
      <c r="U1960" s="10"/>
      <c r="V1960" s="10"/>
      <c r="W1960" s="10"/>
      <c r="X1960" s="11"/>
      <c r="Y1960" s="12"/>
      <c r="Z1960" s="4"/>
      <c r="AA1960" s="13"/>
      <c r="AB1960" s="4"/>
      <c r="AC1960" s="52"/>
    </row>
    <row r="1961" spans="1:29" ht="15.75" hidden="1" customHeight="1">
      <c r="A1961" s="50"/>
      <c r="B1961" s="3"/>
      <c r="C1961" s="4"/>
      <c r="D1961" s="4"/>
      <c r="E1961" s="5"/>
      <c r="F1961" s="4"/>
      <c r="G1961" s="4"/>
      <c r="H1961" s="5"/>
      <c r="I1961" s="6"/>
      <c r="J1961" s="6"/>
      <c r="K1961" s="7"/>
      <c r="L1961" s="7"/>
      <c r="M1961" s="8"/>
      <c r="N1961" s="7"/>
      <c r="O1961" s="9"/>
      <c r="P1961" s="3"/>
      <c r="Q1961" s="5"/>
      <c r="R1961" s="10"/>
      <c r="S1961" s="10"/>
      <c r="T1961" s="10"/>
      <c r="U1961" s="10"/>
      <c r="V1961" s="10"/>
      <c r="W1961" s="10"/>
      <c r="X1961" s="11"/>
      <c r="Y1961" s="12"/>
      <c r="Z1961" s="4"/>
      <c r="AA1961" s="13"/>
      <c r="AB1961" s="4"/>
      <c r="AC1961" s="52"/>
    </row>
    <row r="1962" spans="1:29" ht="15.75" hidden="1" customHeight="1">
      <c r="A1962" s="50"/>
      <c r="B1962" s="3"/>
      <c r="C1962" s="4"/>
      <c r="D1962" s="4"/>
      <c r="E1962" s="5"/>
      <c r="F1962" s="4"/>
      <c r="G1962" s="4"/>
      <c r="H1962" s="5"/>
      <c r="I1962" s="6"/>
      <c r="J1962" s="6"/>
      <c r="K1962" s="7"/>
      <c r="L1962" s="7"/>
      <c r="M1962" s="8"/>
      <c r="N1962" s="7"/>
      <c r="O1962" s="9"/>
      <c r="P1962" s="3"/>
      <c r="Q1962" s="5"/>
      <c r="R1962" s="10"/>
      <c r="S1962" s="10"/>
      <c r="T1962" s="10"/>
      <c r="U1962" s="10"/>
      <c r="V1962" s="10"/>
      <c r="W1962" s="10"/>
      <c r="X1962" s="11"/>
      <c r="Y1962" s="12"/>
      <c r="Z1962" s="4"/>
      <c r="AA1962" s="13"/>
      <c r="AB1962" s="4"/>
      <c r="AC1962" s="52"/>
    </row>
    <row r="1963" spans="1:29" ht="15.75" hidden="1" customHeight="1">
      <c r="A1963" s="50"/>
      <c r="B1963" s="3"/>
      <c r="C1963" s="4"/>
      <c r="D1963" s="4"/>
      <c r="E1963" s="5"/>
      <c r="F1963" s="4"/>
      <c r="G1963" s="4"/>
      <c r="H1963" s="5"/>
      <c r="I1963" s="6"/>
      <c r="J1963" s="6"/>
      <c r="K1963" s="7"/>
      <c r="L1963" s="7"/>
      <c r="M1963" s="8"/>
      <c r="N1963" s="7"/>
      <c r="O1963" s="9"/>
      <c r="P1963" s="3"/>
      <c r="Q1963" s="5"/>
      <c r="R1963" s="10"/>
      <c r="S1963" s="10"/>
      <c r="T1963" s="10"/>
      <c r="U1963" s="10"/>
      <c r="V1963" s="10"/>
      <c r="W1963" s="10"/>
      <c r="X1963" s="11"/>
      <c r="Y1963" s="12"/>
      <c r="Z1963" s="4"/>
      <c r="AA1963" s="13"/>
      <c r="AB1963" s="4"/>
      <c r="AC1963" s="52"/>
    </row>
    <row r="1964" spans="1:29" ht="15.75" hidden="1" customHeight="1">
      <c r="A1964" s="50"/>
      <c r="B1964" s="3"/>
      <c r="C1964" s="4"/>
      <c r="D1964" s="4"/>
      <c r="E1964" s="5"/>
      <c r="F1964" s="4"/>
      <c r="G1964" s="4"/>
      <c r="H1964" s="5"/>
      <c r="I1964" s="6"/>
      <c r="J1964" s="6"/>
      <c r="K1964" s="7"/>
      <c r="L1964" s="7"/>
      <c r="M1964" s="8"/>
      <c r="N1964" s="7"/>
      <c r="O1964" s="9"/>
      <c r="P1964" s="3"/>
      <c r="Q1964" s="5"/>
      <c r="R1964" s="10"/>
      <c r="S1964" s="10"/>
      <c r="T1964" s="10"/>
      <c r="U1964" s="10"/>
      <c r="V1964" s="10"/>
      <c r="W1964" s="10"/>
      <c r="X1964" s="11"/>
      <c r="Y1964" s="12"/>
      <c r="Z1964" s="4"/>
      <c r="AA1964" s="13"/>
      <c r="AB1964" s="4"/>
      <c r="AC1964" s="52"/>
    </row>
    <row r="1965" spans="1:29" ht="15.75" hidden="1" customHeight="1">
      <c r="A1965" s="50"/>
      <c r="B1965" s="3"/>
      <c r="C1965" s="4"/>
      <c r="D1965" s="4"/>
      <c r="E1965" s="5"/>
      <c r="F1965" s="4"/>
      <c r="G1965" s="4"/>
      <c r="H1965" s="5"/>
      <c r="I1965" s="6"/>
      <c r="J1965" s="6"/>
      <c r="K1965" s="7"/>
      <c r="L1965" s="7"/>
      <c r="M1965" s="8"/>
      <c r="N1965" s="7"/>
      <c r="O1965" s="9"/>
      <c r="P1965" s="3"/>
      <c r="Q1965" s="5"/>
      <c r="R1965" s="10"/>
      <c r="S1965" s="10"/>
      <c r="T1965" s="10"/>
      <c r="U1965" s="10"/>
      <c r="V1965" s="10"/>
      <c r="W1965" s="10"/>
      <c r="X1965" s="11"/>
      <c r="Y1965" s="12"/>
      <c r="Z1965" s="4"/>
      <c r="AA1965" s="13"/>
      <c r="AB1965" s="4"/>
      <c r="AC1965" s="52"/>
    </row>
    <row r="1966" spans="1:29" ht="15.75" hidden="1" customHeight="1">
      <c r="A1966" s="50"/>
      <c r="B1966" s="3"/>
      <c r="C1966" s="4"/>
      <c r="D1966" s="4"/>
      <c r="E1966" s="5"/>
      <c r="F1966" s="4"/>
      <c r="G1966" s="4"/>
      <c r="H1966" s="5"/>
      <c r="I1966" s="6"/>
      <c r="J1966" s="6"/>
      <c r="K1966" s="7"/>
      <c r="L1966" s="7"/>
      <c r="M1966" s="8"/>
      <c r="N1966" s="7"/>
      <c r="O1966" s="9"/>
      <c r="P1966" s="3"/>
      <c r="Q1966" s="5"/>
      <c r="R1966" s="10"/>
      <c r="S1966" s="10"/>
      <c r="T1966" s="10"/>
      <c r="U1966" s="10"/>
      <c r="V1966" s="10"/>
      <c r="W1966" s="10"/>
      <c r="X1966" s="11"/>
      <c r="Y1966" s="12"/>
      <c r="Z1966" s="4"/>
      <c r="AA1966" s="13"/>
      <c r="AB1966" s="4"/>
      <c r="AC1966" s="52"/>
    </row>
    <row r="1967" spans="1:29" ht="15.75" hidden="1" customHeight="1">
      <c r="A1967" s="50"/>
      <c r="B1967" s="3"/>
      <c r="C1967" s="4"/>
      <c r="D1967" s="4"/>
      <c r="E1967" s="5"/>
      <c r="F1967" s="4"/>
      <c r="G1967" s="4"/>
      <c r="H1967" s="5"/>
      <c r="I1967" s="6"/>
      <c r="J1967" s="6"/>
      <c r="K1967" s="7"/>
      <c r="L1967" s="7"/>
      <c r="M1967" s="8"/>
      <c r="N1967" s="7"/>
      <c r="O1967" s="9"/>
      <c r="P1967" s="3"/>
      <c r="Q1967" s="5"/>
      <c r="R1967" s="10"/>
      <c r="S1967" s="10"/>
      <c r="T1967" s="10"/>
      <c r="U1967" s="10"/>
      <c r="V1967" s="10"/>
      <c r="W1967" s="10"/>
      <c r="X1967" s="11"/>
      <c r="Y1967" s="12"/>
      <c r="Z1967" s="4"/>
      <c r="AA1967" s="13"/>
      <c r="AB1967" s="4"/>
      <c r="AC1967" s="52"/>
    </row>
    <row r="1968" spans="1:29" ht="15.75" hidden="1" customHeight="1">
      <c r="A1968" s="50"/>
      <c r="B1968" s="3"/>
      <c r="C1968" s="4"/>
      <c r="D1968" s="4"/>
      <c r="E1968" s="5"/>
      <c r="F1968" s="4"/>
      <c r="G1968" s="4"/>
      <c r="H1968" s="5"/>
      <c r="I1968" s="6"/>
      <c r="J1968" s="6"/>
      <c r="K1968" s="7"/>
      <c r="L1968" s="7"/>
      <c r="M1968" s="8"/>
      <c r="N1968" s="7"/>
      <c r="O1968" s="9"/>
      <c r="P1968" s="3"/>
      <c r="Q1968" s="5"/>
      <c r="R1968" s="10"/>
      <c r="S1968" s="10"/>
      <c r="T1968" s="10"/>
      <c r="U1968" s="10"/>
      <c r="V1968" s="10"/>
      <c r="W1968" s="10"/>
      <c r="X1968" s="11"/>
      <c r="Y1968" s="12"/>
      <c r="Z1968" s="4"/>
      <c r="AA1968" s="13"/>
      <c r="AB1968" s="4"/>
      <c r="AC1968" s="52"/>
    </row>
    <row r="1969" spans="1:29" ht="15.75" hidden="1" customHeight="1">
      <c r="A1969" s="50"/>
      <c r="B1969" s="3"/>
      <c r="C1969" s="4"/>
      <c r="D1969" s="4"/>
      <c r="E1969" s="5"/>
      <c r="F1969" s="4"/>
      <c r="G1969" s="4"/>
      <c r="H1969" s="5"/>
      <c r="I1969" s="6"/>
      <c r="J1969" s="6"/>
      <c r="K1969" s="7"/>
      <c r="L1969" s="7"/>
      <c r="M1969" s="8"/>
      <c r="N1969" s="7"/>
      <c r="O1969" s="9"/>
      <c r="P1969" s="3"/>
      <c r="Q1969" s="5"/>
      <c r="R1969" s="10"/>
      <c r="S1969" s="10"/>
      <c r="T1969" s="10"/>
      <c r="U1969" s="10"/>
      <c r="V1969" s="10"/>
      <c r="W1969" s="10"/>
      <c r="X1969" s="11"/>
      <c r="Y1969" s="12"/>
      <c r="Z1969" s="4"/>
      <c r="AA1969" s="13"/>
      <c r="AB1969" s="4"/>
      <c r="AC1969" s="52"/>
    </row>
    <row r="1970" spans="1:29" ht="15.75" hidden="1" customHeight="1">
      <c r="A1970" s="50"/>
      <c r="B1970" s="3"/>
      <c r="C1970" s="4"/>
      <c r="D1970" s="4"/>
      <c r="E1970" s="5"/>
      <c r="F1970" s="4"/>
      <c r="G1970" s="4"/>
      <c r="H1970" s="5"/>
      <c r="I1970" s="6"/>
      <c r="J1970" s="6"/>
      <c r="K1970" s="7"/>
      <c r="L1970" s="7"/>
      <c r="M1970" s="8"/>
      <c r="N1970" s="7"/>
      <c r="O1970" s="9"/>
      <c r="P1970" s="3"/>
      <c r="Q1970" s="5"/>
      <c r="R1970" s="10"/>
      <c r="S1970" s="10"/>
      <c r="T1970" s="10"/>
      <c r="U1970" s="10"/>
      <c r="V1970" s="10"/>
      <c r="W1970" s="10"/>
      <c r="X1970" s="11"/>
      <c r="Y1970" s="12"/>
      <c r="Z1970" s="4"/>
      <c r="AA1970" s="13"/>
      <c r="AB1970" s="4"/>
      <c r="AC1970" s="52"/>
    </row>
    <row r="1971" spans="1:29" ht="15.75" hidden="1" customHeight="1">
      <c r="A1971" s="50"/>
      <c r="B1971" s="3"/>
      <c r="C1971" s="4"/>
      <c r="D1971" s="4"/>
      <c r="E1971" s="5"/>
      <c r="F1971" s="4"/>
      <c r="G1971" s="4"/>
      <c r="H1971" s="5"/>
      <c r="I1971" s="6"/>
      <c r="J1971" s="6"/>
      <c r="K1971" s="7"/>
      <c r="L1971" s="7"/>
      <c r="M1971" s="8"/>
      <c r="N1971" s="7"/>
      <c r="O1971" s="9"/>
      <c r="P1971" s="3"/>
      <c r="Q1971" s="5"/>
      <c r="R1971" s="10"/>
      <c r="S1971" s="10"/>
      <c r="T1971" s="10"/>
      <c r="U1971" s="10"/>
      <c r="V1971" s="10"/>
      <c r="W1971" s="10"/>
      <c r="X1971" s="11"/>
      <c r="Y1971" s="12"/>
      <c r="Z1971" s="4"/>
      <c r="AA1971" s="13"/>
      <c r="AB1971" s="4"/>
      <c r="AC1971" s="52"/>
    </row>
    <row r="1972" spans="1:29" ht="15.75" hidden="1" customHeight="1">
      <c r="A1972" s="50"/>
      <c r="B1972" s="3"/>
      <c r="C1972" s="4"/>
      <c r="D1972" s="4"/>
      <c r="E1972" s="5"/>
      <c r="F1972" s="4"/>
      <c r="G1972" s="4"/>
      <c r="H1972" s="5"/>
      <c r="I1972" s="6"/>
      <c r="J1972" s="6"/>
      <c r="K1972" s="7"/>
      <c r="L1972" s="7"/>
      <c r="M1972" s="8"/>
      <c r="N1972" s="7"/>
      <c r="O1972" s="9"/>
      <c r="P1972" s="3"/>
      <c r="Q1972" s="5"/>
      <c r="R1972" s="10"/>
      <c r="S1972" s="10"/>
      <c r="T1972" s="10"/>
      <c r="U1972" s="10"/>
      <c r="V1972" s="10"/>
      <c r="W1972" s="10"/>
      <c r="X1972" s="11"/>
      <c r="Y1972" s="12"/>
      <c r="Z1972" s="4"/>
      <c r="AA1972" s="13"/>
      <c r="AB1972" s="4"/>
      <c r="AC1972" s="52"/>
    </row>
    <row r="1973" spans="1:29" ht="15.75" hidden="1" customHeight="1">
      <c r="A1973" s="50"/>
      <c r="B1973" s="3"/>
      <c r="C1973" s="4"/>
      <c r="D1973" s="4"/>
      <c r="E1973" s="5"/>
      <c r="F1973" s="4"/>
      <c r="G1973" s="4"/>
      <c r="H1973" s="5"/>
      <c r="I1973" s="6"/>
      <c r="J1973" s="6"/>
      <c r="K1973" s="7"/>
      <c r="L1973" s="7"/>
      <c r="M1973" s="8"/>
      <c r="N1973" s="7"/>
      <c r="O1973" s="9"/>
      <c r="P1973" s="3"/>
      <c r="Q1973" s="5"/>
      <c r="R1973" s="10"/>
      <c r="S1973" s="10"/>
      <c r="T1973" s="10"/>
      <c r="U1973" s="10"/>
      <c r="V1973" s="10"/>
      <c r="W1973" s="10"/>
      <c r="X1973" s="11"/>
      <c r="Y1973" s="12"/>
      <c r="Z1973" s="4"/>
      <c r="AA1973" s="13"/>
      <c r="AB1973" s="4"/>
      <c r="AC1973" s="52"/>
    </row>
    <row r="1974" spans="1:29" ht="15.75" hidden="1" customHeight="1">
      <c r="A1974" s="50"/>
      <c r="B1974" s="3"/>
      <c r="C1974" s="4"/>
      <c r="D1974" s="4"/>
      <c r="E1974" s="5"/>
      <c r="F1974" s="4"/>
      <c r="G1974" s="4"/>
      <c r="H1974" s="5"/>
      <c r="I1974" s="6"/>
      <c r="J1974" s="6"/>
      <c r="K1974" s="7"/>
      <c r="L1974" s="7"/>
      <c r="M1974" s="8"/>
      <c r="N1974" s="7"/>
      <c r="O1974" s="9"/>
      <c r="P1974" s="3"/>
      <c r="Q1974" s="5"/>
      <c r="R1974" s="10"/>
      <c r="S1974" s="10"/>
      <c r="T1974" s="10"/>
      <c r="U1974" s="10"/>
      <c r="V1974" s="10"/>
      <c r="W1974" s="10"/>
      <c r="X1974" s="11"/>
      <c r="Y1974" s="12"/>
      <c r="Z1974" s="4"/>
      <c r="AA1974" s="13"/>
      <c r="AB1974" s="4"/>
      <c r="AC1974" s="52"/>
    </row>
    <row r="1975" spans="1:29" ht="15.75" hidden="1" customHeight="1">
      <c r="A1975" s="50"/>
      <c r="B1975" s="3"/>
      <c r="C1975" s="4"/>
      <c r="D1975" s="4"/>
      <c r="E1975" s="5"/>
      <c r="F1975" s="4"/>
      <c r="G1975" s="4"/>
      <c r="H1975" s="5"/>
      <c r="I1975" s="6"/>
      <c r="J1975" s="6"/>
      <c r="K1975" s="7"/>
      <c r="L1975" s="7"/>
      <c r="M1975" s="8"/>
      <c r="N1975" s="7"/>
      <c r="O1975" s="9"/>
      <c r="P1975" s="3"/>
      <c r="Q1975" s="5"/>
      <c r="R1975" s="10"/>
      <c r="S1975" s="10"/>
      <c r="T1975" s="10"/>
      <c r="U1975" s="10"/>
      <c r="V1975" s="10"/>
      <c r="W1975" s="10"/>
      <c r="X1975" s="11"/>
      <c r="Y1975" s="12"/>
      <c r="Z1975" s="4"/>
      <c r="AA1975" s="13"/>
      <c r="AB1975" s="4"/>
      <c r="AC1975" s="52"/>
    </row>
    <row r="1976" spans="1:29" ht="15.75" hidden="1" customHeight="1">
      <c r="A1976" s="50"/>
      <c r="B1976" s="3"/>
      <c r="C1976" s="4"/>
      <c r="D1976" s="4"/>
      <c r="E1976" s="5"/>
      <c r="F1976" s="4"/>
      <c r="G1976" s="4"/>
      <c r="H1976" s="5"/>
      <c r="I1976" s="6"/>
      <c r="J1976" s="6"/>
      <c r="K1976" s="7"/>
      <c r="L1976" s="7"/>
      <c r="M1976" s="8"/>
      <c r="N1976" s="7"/>
      <c r="O1976" s="9"/>
      <c r="P1976" s="3"/>
      <c r="Q1976" s="5"/>
      <c r="R1976" s="10"/>
      <c r="S1976" s="10"/>
      <c r="T1976" s="10"/>
      <c r="U1976" s="10"/>
      <c r="V1976" s="10"/>
      <c r="W1976" s="10"/>
      <c r="X1976" s="11"/>
      <c r="Y1976" s="12"/>
      <c r="Z1976" s="4"/>
      <c r="AA1976" s="13"/>
      <c r="AB1976" s="4"/>
      <c r="AC1976" s="52"/>
    </row>
    <row r="1977" spans="1:29" ht="15.75" hidden="1" customHeight="1">
      <c r="A1977" s="50"/>
      <c r="B1977" s="3"/>
      <c r="C1977" s="4"/>
      <c r="D1977" s="4"/>
      <c r="E1977" s="5"/>
      <c r="F1977" s="4"/>
      <c r="G1977" s="4"/>
      <c r="H1977" s="5"/>
      <c r="I1977" s="6"/>
      <c r="J1977" s="6"/>
      <c r="K1977" s="7"/>
      <c r="L1977" s="7"/>
      <c r="M1977" s="8"/>
      <c r="N1977" s="7"/>
      <c r="O1977" s="9"/>
      <c r="P1977" s="3"/>
      <c r="Q1977" s="5"/>
      <c r="R1977" s="10"/>
      <c r="S1977" s="10"/>
      <c r="T1977" s="10"/>
      <c r="U1977" s="10"/>
      <c r="V1977" s="10"/>
      <c r="W1977" s="10"/>
      <c r="X1977" s="11"/>
      <c r="Y1977" s="12"/>
      <c r="Z1977" s="4"/>
      <c r="AA1977" s="13"/>
      <c r="AB1977" s="4"/>
      <c r="AC1977" s="52"/>
    </row>
    <row r="1978" spans="1:29" ht="15.75" hidden="1" customHeight="1">
      <c r="A1978" s="50"/>
      <c r="B1978" s="3"/>
      <c r="C1978" s="4"/>
      <c r="D1978" s="4"/>
      <c r="E1978" s="5"/>
      <c r="F1978" s="4"/>
      <c r="G1978" s="4"/>
      <c r="H1978" s="5"/>
      <c r="I1978" s="6"/>
      <c r="J1978" s="6"/>
      <c r="K1978" s="7"/>
      <c r="L1978" s="7"/>
      <c r="M1978" s="8"/>
      <c r="N1978" s="7"/>
      <c r="O1978" s="9"/>
      <c r="P1978" s="3"/>
      <c r="Q1978" s="5"/>
      <c r="R1978" s="10"/>
      <c r="S1978" s="10"/>
      <c r="T1978" s="10"/>
      <c r="U1978" s="10"/>
      <c r="V1978" s="10"/>
      <c r="W1978" s="10"/>
      <c r="X1978" s="11"/>
      <c r="Y1978" s="12"/>
      <c r="Z1978" s="4"/>
      <c r="AA1978" s="13"/>
      <c r="AB1978" s="4"/>
      <c r="AC1978" s="52"/>
    </row>
    <row r="1979" spans="1:29" ht="15.75" hidden="1" customHeight="1">
      <c r="A1979" s="50"/>
      <c r="B1979" s="3"/>
      <c r="C1979" s="4"/>
      <c r="D1979" s="4"/>
      <c r="E1979" s="5"/>
      <c r="F1979" s="4"/>
      <c r="G1979" s="4"/>
      <c r="H1979" s="5"/>
      <c r="I1979" s="6"/>
      <c r="J1979" s="6"/>
      <c r="K1979" s="7"/>
      <c r="L1979" s="7"/>
      <c r="M1979" s="8"/>
      <c r="N1979" s="7"/>
      <c r="O1979" s="9"/>
      <c r="P1979" s="3"/>
      <c r="Q1979" s="5"/>
      <c r="R1979" s="10"/>
      <c r="S1979" s="10"/>
      <c r="T1979" s="10"/>
      <c r="U1979" s="10"/>
      <c r="V1979" s="10"/>
      <c r="W1979" s="10"/>
      <c r="X1979" s="11"/>
      <c r="Y1979" s="12"/>
      <c r="Z1979" s="4"/>
      <c r="AA1979" s="13"/>
      <c r="AB1979" s="4"/>
      <c r="AC1979" s="52"/>
    </row>
    <row r="1980" spans="1:29" ht="15.75" hidden="1" customHeight="1">
      <c r="A1980" s="50"/>
      <c r="B1980" s="3"/>
      <c r="C1980" s="4"/>
      <c r="D1980" s="4"/>
      <c r="E1980" s="5"/>
      <c r="F1980" s="4"/>
      <c r="G1980" s="4"/>
      <c r="H1980" s="5"/>
      <c r="I1980" s="6"/>
      <c r="J1980" s="6"/>
      <c r="K1980" s="7"/>
      <c r="L1980" s="7"/>
      <c r="M1980" s="8"/>
      <c r="N1980" s="7"/>
      <c r="O1980" s="9"/>
      <c r="P1980" s="3"/>
      <c r="Q1980" s="5"/>
      <c r="R1980" s="10"/>
      <c r="S1980" s="10"/>
      <c r="T1980" s="10"/>
      <c r="U1980" s="10"/>
      <c r="V1980" s="10"/>
      <c r="W1980" s="10"/>
      <c r="X1980" s="11"/>
      <c r="Y1980" s="12"/>
      <c r="Z1980" s="4"/>
      <c r="AA1980" s="13"/>
      <c r="AB1980" s="4"/>
      <c r="AC1980" s="52"/>
    </row>
    <row r="1981" spans="1:29" ht="15.75" hidden="1" customHeight="1">
      <c r="A1981" s="50"/>
      <c r="B1981" s="3"/>
      <c r="C1981" s="4"/>
      <c r="D1981" s="4"/>
      <c r="E1981" s="5"/>
      <c r="F1981" s="4"/>
      <c r="G1981" s="4"/>
      <c r="H1981" s="5"/>
      <c r="I1981" s="6"/>
      <c r="J1981" s="6"/>
      <c r="K1981" s="7"/>
      <c r="L1981" s="7"/>
      <c r="M1981" s="8"/>
      <c r="N1981" s="7"/>
      <c r="O1981" s="9"/>
      <c r="P1981" s="3"/>
      <c r="Q1981" s="5"/>
      <c r="R1981" s="10"/>
      <c r="S1981" s="10"/>
      <c r="T1981" s="10"/>
      <c r="U1981" s="10"/>
      <c r="V1981" s="10"/>
      <c r="W1981" s="10"/>
      <c r="X1981" s="11"/>
      <c r="Y1981" s="12"/>
      <c r="Z1981" s="4"/>
      <c r="AA1981" s="13"/>
      <c r="AB1981" s="4"/>
      <c r="AC1981" s="52"/>
    </row>
    <row r="1982" spans="1:29" ht="15.75" hidden="1" customHeight="1">
      <c r="A1982" s="50"/>
      <c r="B1982" s="3"/>
      <c r="C1982" s="4"/>
      <c r="D1982" s="4"/>
      <c r="E1982" s="5"/>
      <c r="F1982" s="4"/>
      <c r="G1982" s="4"/>
      <c r="H1982" s="5"/>
      <c r="I1982" s="6"/>
      <c r="J1982" s="6"/>
      <c r="K1982" s="7"/>
      <c r="L1982" s="7"/>
      <c r="M1982" s="8"/>
      <c r="N1982" s="7"/>
      <c r="O1982" s="9"/>
      <c r="P1982" s="3"/>
      <c r="Q1982" s="5"/>
      <c r="R1982" s="10"/>
      <c r="S1982" s="10"/>
      <c r="T1982" s="10"/>
      <c r="U1982" s="10"/>
      <c r="V1982" s="10"/>
      <c r="W1982" s="10"/>
      <c r="X1982" s="11"/>
      <c r="Y1982" s="12"/>
      <c r="Z1982" s="4"/>
      <c r="AA1982" s="13"/>
      <c r="AB1982" s="4"/>
      <c r="AC1982" s="52"/>
    </row>
    <row r="1983" spans="1:29" ht="15.75" hidden="1" customHeight="1">
      <c r="A1983" s="50"/>
      <c r="B1983" s="3"/>
      <c r="C1983" s="4"/>
      <c r="D1983" s="4"/>
      <c r="E1983" s="5"/>
      <c r="F1983" s="4"/>
      <c r="G1983" s="4"/>
      <c r="H1983" s="5"/>
      <c r="I1983" s="6"/>
      <c r="J1983" s="6"/>
      <c r="K1983" s="7"/>
      <c r="L1983" s="7"/>
      <c r="M1983" s="8"/>
      <c r="N1983" s="7"/>
      <c r="O1983" s="9"/>
      <c r="P1983" s="3"/>
      <c r="Q1983" s="5"/>
      <c r="R1983" s="10"/>
      <c r="S1983" s="10"/>
      <c r="T1983" s="10"/>
      <c r="U1983" s="10"/>
      <c r="V1983" s="10"/>
      <c r="W1983" s="10"/>
      <c r="X1983" s="11"/>
      <c r="Y1983" s="12"/>
      <c r="Z1983" s="4"/>
      <c r="AA1983" s="13"/>
      <c r="AB1983" s="4"/>
      <c r="AC1983" s="52"/>
    </row>
    <row r="1984" spans="1:29" ht="15.75" hidden="1" customHeight="1">
      <c r="A1984" s="50"/>
      <c r="B1984" s="3"/>
      <c r="C1984" s="4"/>
      <c r="D1984" s="4"/>
      <c r="E1984" s="5"/>
      <c r="F1984" s="4"/>
      <c r="G1984" s="4"/>
      <c r="H1984" s="5"/>
      <c r="I1984" s="6"/>
      <c r="J1984" s="6"/>
      <c r="K1984" s="7"/>
      <c r="L1984" s="7"/>
      <c r="M1984" s="8"/>
      <c r="N1984" s="7"/>
      <c r="O1984" s="9"/>
      <c r="P1984" s="3"/>
      <c r="Q1984" s="5"/>
      <c r="R1984" s="10"/>
      <c r="S1984" s="10"/>
      <c r="T1984" s="10"/>
      <c r="U1984" s="10"/>
      <c r="V1984" s="10"/>
      <c r="W1984" s="10"/>
      <c r="X1984" s="11"/>
      <c r="Y1984" s="12"/>
      <c r="Z1984" s="4"/>
      <c r="AA1984" s="13"/>
      <c r="AB1984" s="4"/>
      <c r="AC1984" s="52"/>
    </row>
    <row r="1985" spans="1:29" ht="15.75" hidden="1" customHeight="1">
      <c r="A1985" s="50"/>
      <c r="B1985" s="3"/>
      <c r="C1985" s="4"/>
      <c r="D1985" s="4"/>
      <c r="E1985" s="5"/>
      <c r="F1985" s="4"/>
      <c r="G1985" s="4"/>
      <c r="H1985" s="5"/>
      <c r="I1985" s="6"/>
      <c r="J1985" s="6"/>
      <c r="K1985" s="7"/>
      <c r="L1985" s="7"/>
      <c r="M1985" s="8"/>
      <c r="N1985" s="7"/>
      <c r="O1985" s="9"/>
      <c r="P1985" s="3"/>
      <c r="Q1985" s="5"/>
      <c r="R1985" s="10"/>
      <c r="S1985" s="10"/>
      <c r="T1985" s="10"/>
      <c r="U1985" s="10"/>
      <c r="V1985" s="10"/>
      <c r="W1985" s="10"/>
      <c r="X1985" s="11"/>
      <c r="Y1985" s="12"/>
      <c r="Z1985" s="4"/>
      <c r="AA1985" s="13"/>
      <c r="AB1985" s="4"/>
      <c r="AC1985" s="52"/>
    </row>
    <row r="1986" spans="1:29" ht="15.75" hidden="1" customHeight="1">
      <c r="A1986" s="50"/>
      <c r="B1986" s="3"/>
      <c r="C1986" s="4"/>
      <c r="D1986" s="4"/>
      <c r="E1986" s="5"/>
      <c r="F1986" s="4"/>
      <c r="G1986" s="4"/>
      <c r="H1986" s="5"/>
      <c r="I1986" s="6"/>
      <c r="J1986" s="6"/>
      <c r="K1986" s="7"/>
      <c r="L1986" s="7"/>
      <c r="M1986" s="8"/>
      <c r="N1986" s="7"/>
      <c r="O1986" s="9"/>
      <c r="P1986" s="3"/>
      <c r="Q1986" s="5"/>
      <c r="R1986" s="10"/>
      <c r="S1986" s="10"/>
      <c r="T1986" s="10"/>
      <c r="U1986" s="10"/>
      <c r="V1986" s="10"/>
      <c r="W1986" s="10"/>
      <c r="X1986" s="11"/>
      <c r="Y1986" s="12"/>
      <c r="Z1986" s="4"/>
      <c r="AA1986" s="13"/>
      <c r="AB1986" s="4"/>
      <c r="AC1986" s="52"/>
    </row>
    <row r="1987" spans="1:29" ht="15.75" hidden="1" customHeight="1">
      <c r="A1987" s="50"/>
      <c r="B1987" s="3"/>
      <c r="C1987" s="4"/>
      <c r="D1987" s="4"/>
      <c r="E1987" s="5"/>
      <c r="F1987" s="4"/>
      <c r="G1987" s="4"/>
      <c r="H1987" s="5"/>
      <c r="I1987" s="6"/>
      <c r="J1987" s="6"/>
      <c r="K1987" s="7"/>
      <c r="L1987" s="7"/>
      <c r="M1987" s="8"/>
      <c r="N1987" s="7"/>
      <c r="O1987" s="9"/>
      <c r="P1987" s="3"/>
      <c r="Q1987" s="5"/>
      <c r="R1987" s="10"/>
      <c r="S1987" s="10"/>
      <c r="T1987" s="10"/>
      <c r="U1987" s="10"/>
      <c r="V1987" s="10"/>
      <c r="W1987" s="10"/>
      <c r="X1987" s="11"/>
      <c r="Y1987" s="12"/>
      <c r="Z1987" s="4"/>
      <c r="AA1987" s="13"/>
      <c r="AB1987" s="4"/>
      <c r="AC1987" s="52"/>
    </row>
    <row r="1988" spans="1:29" ht="15.75" hidden="1" customHeight="1">
      <c r="A1988" s="50"/>
      <c r="B1988" s="3"/>
      <c r="C1988" s="4"/>
      <c r="D1988" s="4"/>
      <c r="E1988" s="5"/>
      <c r="F1988" s="4"/>
      <c r="G1988" s="4"/>
      <c r="H1988" s="5"/>
      <c r="I1988" s="6"/>
      <c r="J1988" s="6"/>
      <c r="K1988" s="7"/>
      <c r="L1988" s="7"/>
      <c r="M1988" s="8"/>
      <c r="N1988" s="7"/>
      <c r="O1988" s="9"/>
      <c r="P1988" s="3"/>
      <c r="Q1988" s="5"/>
      <c r="R1988" s="10"/>
      <c r="S1988" s="10"/>
      <c r="T1988" s="10"/>
      <c r="U1988" s="10"/>
      <c r="V1988" s="10"/>
      <c r="W1988" s="10"/>
      <c r="X1988" s="11"/>
      <c r="Y1988" s="12"/>
      <c r="Z1988" s="4"/>
      <c r="AA1988" s="13"/>
      <c r="AB1988" s="4"/>
      <c r="AC1988" s="52"/>
    </row>
    <row r="1989" spans="1:29" ht="15.75" hidden="1" customHeight="1">
      <c r="A1989" s="50"/>
      <c r="B1989" s="3"/>
      <c r="C1989" s="4"/>
      <c r="D1989" s="4"/>
      <c r="E1989" s="5"/>
      <c r="F1989" s="4"/>
      <c r="G1989" s="4"/>
      <c r="H1989" s="5"/>
      <c r="I1989" s="6"/>
      <c r="J1989" s="6"/>
      <c r="K1989" s="7"/>
      <c r="L1989" s="7"/>
      <c r="M1989" s="8"/>
      <c r="N1989" s="7"/>
      <c r="O1989" s="9"/>
      <c r="P1989" s="3"/>
      <c r="Q1989" s="5"/>
      <c r="R1989" s="10"/>
      <c r="S1989" s="10"/>
      <c r="T1989" s="10"/>
      <c r="U1989" s="10"/>
      <c r="V1989" s="10"/>
      <c r="W1989" s="10"/>
      <c r="X1989" s="11"/>
      <c r="Y1989" s="12"/>
      <c r="Z1989" s="4"/>
      <c r="AA1989" s="13"/>
      <c r="AB1989" s="4"/>
      <c r="AC1989" s="52"/>
    </row>
    <row r="1990" spans="1:29" ht="15.75" hidden="1" customHeight="1">
      <c r="A1990" s="50"/>
      <c r="B1990" s="3"/>
      <c r="C1990" s="4"/>
      <c r="D1990" s="4"/>
      <c r="E1990" s="5"/>
      <c r="F1990" s="4"/>
      <c r="G1990" s="4"/>
      <c r="H1990" s="5"/>
      <c r="I1990" s="6"/>
      <c r="J1990" s="6"/>
      <c r="K1990" s="7"/>
      <c r="L1990" s="7"/>
      <c r="M1990" s="8"/>
      <c r="N1990" s="7"/>
      <c r="O1990" s="9"/>
      <c r="P1990" s="3"/>
      <c r="Q1990" s="5"/>
      <c r="R1990" s="10"/>
      <c r="S1990" s="10"/>
      <c r="T1990" s="10"/>
      <c r="U1990" s="10"/>
      <c r="V1990" s="10"/>
      <c r="W1990" s="10"/>
      <c r="X1990" s="11"/>
      <c r="Y1990" s="12"/>
      <c r="Z1990" s="4"/>
      <c r="AA1990" s="13"/>
      <c r="AB1990" s="4"/>
      <c r="AC1990" s="52"/>
    </row>
    <row r="1991" spans="1:29" ht="15.75" hidden="1" customHeight="1">
      <c r="A1991" s="50"/>
      <c r="B1991" s="3"/>
      <c r="C1991" s="4"/>
      <c r="D1991" s="4"/>
      <c r="E1991" s="5"/>
      <c r="F1991" s="4"/>
      <c r="G1991" s="4"/>
      <c r="H1991" s="5"/>
      <c r="I1991" s="6"/>
      <c r="J1991" s="6"/>
      <c r="K1991" s="7"/>
      <c r="L1991" s="7"/>
      <c r="M1991" s="8"/>
      <c r="N1991" s="7"/>
      <c r="O1991" s="9"/>
      <c r="P1991" s="3"/>
      <c r="Q1991" s="5"/>
      <c r="R1991" s="10"/>
      <c r="S1991" s="10"/>
      <c r="T1991" s="10"/>
      <c r="U1991" s="10"/>
      <c r="V1991" s="10"/>
      <c r="W1991" s="10"/>
      <c r="X1991" s="11"/>
      <c r="Y1991" s="12"/>
      <c r="Z1991" s="4"/>
      <c r="AA1991" s="13"/>
      <c r="AB1991" s="4"/>
      <c r="AC1991" s="52"/>
    </row>
    <row r="1992" spans="1:29" ht="15.75" hidden="1" customHeight="1">
      <c r="A1992" s="50"/>
      <c r="B1992" s="3"/>
      <c r="C1992" s="4"/>
      <c r="D1992" s="4"/>
      <c r="E1992" s="5"/>
      <c r="F1992" s="4"/>
      <c r="G1992" s="4"/>
      <c r="H1992" s="5"/>
      <c r="I1992" s="6"/>
      <c r="J1992" s="6"/>
      <c r="K1992" s="7"/>
      <c r="L1992" s="7"/>
      <c r="M1992" s="8"/>
      <c r="N1992" s="7"/>
      <c r="O1992" s="9"/>
      <c r="P1992" s="3"/>
      <c r="Q1992" s="5"/>
      <c r="R1992" s="10"/>
      <c r="S1992" s="10"/>
      <c r="T1992" s="10"/>
      <c r="U1992" s="10"/>
      <c r="V1992" s="10"/>
      <c r="W1992" s="10"/>
      <c r="X1992" s="11"/>
      <c r="Y1992" s="12"/>
      <c r="Z1992" s="4"/>
      <c r="AA1992" s="13"/>
      <c r="AB1992" s="4"/>
      <c r="AC1992" s="52"/>
    </row>
    <row r="1993" spans="1:29" ht="15.75" hidden="1" customHeight="1">
      <c r="A1993" s="50"/>
      <c r="B1993" s="3"/>
      <c r="C1993" s="4"/>
      <c r="D1993" s="4"/>
      <c r="E1993" s="5"/>
      <c r="F1993" s="4"/>
      <c r="G1993" s="4"/>
      <c r="H1993" s="5"/>
      <c r="I1993" s="6"/>
      <c r="J1993" s="6"/>
      <c r="K1993" s="7"/>
      <c r="L1993" s="7"/>
      <c r="M1993" s="8"/>
      <c r="N1993" s="7"/>
      <c r="O1993" s="9"/>
      <c r="P1993" s="3"/>
      <c r="Q1993" s="5"/>
      <c r="R1993" s="10"/>
      <c r="S1993" s="10"/>
      <c r="T1993" s="10"/>
      <c r="U1993" s="10"/>
      <c r="V1993" s="10"/>
      <c r="W1993" s="10"/>
      <c r="X1993" s="11"/>
      <c r="Y1993" s="12"/>
      <c r="Z1993" s="4"/>
      <c r="AA1993" s="13"/>
      <c r="AB1993" s="4"/>
      <c r="AC1993" s="52"/>
    </row>
    <row r="1994" spans="1:29" ht="15.75" hidden="1" customHeight="1">
      <c r="A1994" s="50"/>
      <c r="B1994" s="3"/>
      <c r="C1994" s="4"/>
      <c r="D1994" s="4"/>
      <c r="E1994" s="5"/>
      <c r="F1994" s="4"/>
      <c r="G1994" s="4"/>
      <c r="H1994" s="5"/>
      <c r="I1994" s="6"/>
      <c r="J1994" s="6"/>
      <c r="K1994" s="7"/>
      <c r="L1994" s="7"/>
      <c r="M1994" s="8"/>
      <c r="N1994" s="7"/>
      <c r="O1994" s="9"/>
      <c r="P1994" s="3"/>
      <c r="Q1994" s="5"/>
      <c r="R1994" s="10"/>
      <c r="S1994" s="10"/>
      <c r="T1994" s="10"/>
      <c r="U1994" s="10"/>
      <c r="V1994" s="10"/>
      <c r="W1994" s="10"/>
      <c r="X1994" s="11"/>
      <c r="Y1994" s="12"/>
      <c r="Z1994" s="4"/>
      <c r="AA1994" s="13"/>
      <c r="AB1994" s="4"/>
      <c r="AC1994" s="52"/>
    </row>
    <row r="1995" spans="1:29" ht="15.75" hidden="1" customHeight="1">
      <c r="A1995" s="50"/>
      <c r="B1995" s="3"/>
      <c r="C1995" s="4"/>
      <c r="D1995" s="4"/>
      <c r="E1995" s="5"/>
      <c r="F1995" s="4"/>
      <c r="G1995" s="4"/>
      <c r="H1995" s="5"/>
      <c r="I1995" s="6"/>
      <c r="J1995" s="6"/>
      <c r="K1995" s="7"/>
      <c r="L1995" s="7"/>
      <c r="M1995" s="8"/>
      <c r="N1995" s="7"/>
      <c r="O1995" s="9"/>
      <c r="P1995" s="3"/>
      <c r="Q1995" s="5"/>
      <c r="R1995" s="10"/>
      <c r="S1995" s="10"/>
      <c r="T1995" s="10"/>
      <c r="U1995" s="10"/>
      <c r="V1995" s="10"/>
      <c r="W1995" s="10"/>
      <c r="X1995" s="11"/>
      <c r="Y1995" s="12"/>
      <c r="Z1995" s="4"/>
      <c r="AA1995" s="13"/>
      <c r="AB1995" s="4"/>
      <c r="AC1995" s="52"/>
    </row>
    <row r="1996" spans="1:29" ht="15.75" hidden="1" customHeight="1">
      <c r="A1996" s="50"/>
      <c r="B1996" s="3"/>
      <c r="C1996" s="4"/>
      <c r="D1996" s="4"/>
      <c r="E1996" s="5"/>
      <c r="F1996" s="4"/>
      <c r="G1996" s="4"/>
      <c r="H1996" s="5"/>
      <c r="I1996" s="6"/>
      <c r="J1996" s="6"/>
      <c r="K1996" s="7"/>
      <c r="L1996" s="7"/>
      <c r="M1996" s="8"/>
      <c r="N1996" s="7"/>
      <c r="O1996" s="9"/>
      <c r="P1996" s="3"/>
      <c r="Q1996" s="5"/>
      <c r="R1996" s="10"/>
      <c r="S1996" s="10"/>
      <c r="T1996" s="10"/>
      <c r="U1996" s="10"/>
      <c r="V1996" s="10"/>
      <c r="W1996" s="10"/>
      <c r="X1996" s="11"/>
      <c r="Y1996" s="12"/>
      <c r="Z1996" s="4"/>
      <c r="AA1996" s="13"/>
      <c r="AB1996" s="4"/>
      <c r="AC1996" s="52"/>
    </row>
    <row r="1997" spans="1:29" ht="15.75" hidden="1" customHeight="1">
      <c r="A1997" s="50"/>
      <c r="B1997" s="3"/>
      <c r="C1997" s="4"/>
      <c r="D1997" s="4"/>
      <c r="E1997" s="5"/>
      <c r="F1997" s="4"/>
      <c r="G1997" s="4"/>
      <c r="H1997" s="5"/>
      <c r="I1997" s="6"/>
      <c r="J1997" s="6"/>
      <c r="K1997" s="7"/>
      <c r="L1997" s="7"/>
      <c r="M1997" s="8"/>
      <c r="N1997" s="7"/>
      <c r="O1997" s="9"/>
      <c r="P1997" s="3"/>
      <c r="Q1997" s="5"/>
      <c r="R1997" s="10"/>
      <c r="S1997" s="10"/>
      <c r="T1997" s="10"/>
      <c r="U1997" s="10"/>
      <c r="V1997" s="10"/>
      <c r="W1997" s="10"/>
      <c r="X1997" s="11"/>
      <c r="Y1997" s="12"/>
      <c r="Z1997" s="4"/>
      <c r="AA1997" s="13"/>
      <c r="AB1997" s="4"/>
      <c r="AC1997" s="52"/>
    </row>
    <row r="1998" spans="1:29" ht="15.75" hidden="1" customHeight="1">
      <c r="A1998" s="50"/>
      <c r="B1998" s="3"/>
      <c r="C1998" s="4"/>
      <c r="D1998" s="4"/>
      <c r="E1998" s="5"/>
      <c r="F1998" s="4"/>
      <c r="G1998" s="4"/>
      <c r="H1998" s="5"/>
      <c r="I1998" s="6"/>
      <c r="J1998" s="6"/>
      <c r="K1998" s="7"/>
      <c r="L1998" s="7"/>
      <c r="M1998" s="8"/>
      <c r="N1998" s="7"/>
      <c r="O1998" s="9"/>
      <c r="P1998" s="3"/>
      <c r="Q1998" s="5"/>
      <c r="R1998" s="10"/>
      <c r="S1998" s="10"/>
      <c r="T1998" s="10"/>
      <c r="U1998" s="10"/>
      <c r="V1998" s="10"/>
      <c r="W1998" s="10"/>
      <c r="X1998" s="11"/>
      <c r="Y1998" s="12"/>
      <c r="Z1998" s="4"/>
      <c r="AA1998" s="13"/>
      <c r="AB1998" s="4"/>
      <c r="AC1998" s="52"/>
    </row>
    <row r="1999" spans="1:29" ht="15.75" hidden="1" customHeight="1">
      <c r="A1999" s="50"/>
      <c r="B1999" s="3"/>
      <c r="C1999" s="4"/>
      <c r="D1999" s="4"/>
      <c r="E1999" s="5"/>
      <c r="F1999" s="4"/>
      <c r="G1999" s="4"/>
      <c r="H1999" s="5"/>
      <c r="I1999" s="6"/>
      <c r="J1999" s="6"/>
      <c r="K1999" s="7"/>
      <c r="L1999" s="7"/>
      <c r="M1999" s="8"/>
      <c r="N1999" s="7"/>
      <c r="O1999" s="9"/>
      <c r="P1999" s="3"/>
      <c r="Q1999" s="5"/>
      <c r="R1999" s="10"/>
      <c r="S1999" s="10"/>
      <c r="T1999" s="10"/>
      <c r="U1999" s="10"/>
      <c r="V1999" s="10"/>
      <c r="W1999" s="10"/>
      <c r="X1999" s="11"/>
      <c r="Y1999" s="12"/>
      <c r="Z1999" s="4"/>
      <c r="AA1999" s="13"/>
      <c r="AB1999" s="4"/>
      <c r="AC1999" s="52"/>
    </row>
    <row r="2000" spans="1:29" ht="15.75" hidden="1" customHeight="1">
      <c r="A2000" s="50"/>
      <c r="B2000" s="3"/>
      <c r="C2000" s="4"/>
      <c r="D2000" s="4"/>
      <c r="E2000" s="5"/>
      <c r="F2000" s="4"/>
      <c r="G2000" s="4"/>
      <c r="H2000" s="5"/>
      <c r="I2000" s="6"/>
      <c r="J2000" s="6"/>
      <c r="K2000" s="7"/>
      <c r="L2000" s="7"/>
      <c r="M2000" s="8"/>
      <c r="N2000" s="7"/>
      <c r="O2000" s="9"/>
      <c r="P2000" s="3"/>
      <c r="Q2000" s="5"/>
      <c r="R2000" s="10"/>
      <c r="S2000" s="10"/>
      <c r="T2000" s="10"/>
      <c r="U2000" s="10"/>
      <c r="V2000" s="10"/>
      <c r="W2000" s="10"/>
      <c r="X2000" s="11"/>
      <c r="Y2000" s="12"/>
      <c r="Z2000" s="4"/>
      <c r="AA2000" s="13"/>
      <c r="AB2000" s="4"/>
      <c r="AC2000" s="52"/>
    </row>
    <row r="2001" spans="1:29" ht="15.75" hidden="1" customHeight="1">
      <c r="A2001" s="50"/>
      <c r="B2001" s="3"/>
      <c r="C2001" s="4"/>
      <c r="D2001" s="4"/>
      <c r="E2001" s="5"/>
      <c r="F2001" s="4"/>
      <c r="G2001" s="4"/>
      <c r="H2001" s="5"/>
      <c r="I2001" s="6"/>
      <c r="J2001" s="6"/>
      <c r="K2001" s="7"/>
      <c r="L2001" s="7"/>
      <c r="M2001" s="8"/>
      <c r="N2001" s="7"/>
      <c r="O2001" s="9"/>
      <c r="P2001" s="3"/>
      <c r="Q2001" s="5"/>
      <c r="R2001" s="10"/>
      <c r="S2001" s="10"/>
      <c r="T2001" s="10"/>
      <c r="U2001" s="10"/>
      <c r="V2001" s="10"/>
      <c r="W2001" s="10"/>
      <c r="X2001" s="11"/>
      <c r="Y2001" s="12"/>
      <c r="Z2001" s="4"/>
      <c r="AA2001" s="13"/>
      <c r="AB2001" s="4"/>
      <c r="AC2001" s="52"/>
    </row>
    <row r="2002" spans="1:29" ht="15.75" hidden="1" customHeight="1">
      <c r="A2002" s="50"/>
      <c r="B2002" s="3"/>
      <c r="C2002" s="4"/>
      <c r="D2002" s="4"/>
      <c r="E2002" s="5"/>
      <c r="F2002" s="4"/>
      <c r="G2002" s="4"/>
      <c r="H2002" s="5"/>
      <c r="I2002" s="6"/>
      <c r="J2002" s="6"/>
      <c r="K2002" s="7"/>
      <c r="L2002" s="7"/>
      <c r="M2002" s="8"/>
      <c r="N2002" s="7"/>
      <c r="O2002" s="9"/>
      <c r="P2002" s="3"/>
      <c r="Q2002" s="5"/>
      <c r="R2002" s="10"/>
      <c r="S2002" s="10"/>
      <c r="T2002" s="10"/>
      <c r="U2002" s="10"/>
      <c r="V2002" s="10"/>
      <c r="W2002" s="10"/>
      <c r="X2002" s="11"/>
      <c r="Y2002" s="12"/>
      <c r="Z2002" s="4"/>
      <c r="AA2002" s="13"/>
      <c r="AB2002" s="4"/>
      <c r="AC2002" s="52"/>
    </row>
    <row r="2003" spans="1:29" ht="15.75" hidden="1" customHeight="1">
      <c r="A2003" s="50"/>
      <c r="B2003" s="3"/>
      <c r="C2003" s="4"/>
      <c r="D2003" s="4"/>
      <c r="E2003" s="5"/>
      <c r="F2003" s="4"/>
      <c r="G2003" s="4"/>
      <c r="H2003" s="5"/>
      <c r="I2003" s="6"/>
      <c r="J2003" s="6"/>
      <c r="K2003" s="7"/>
      <c r="L2003" s="7"/>
      <c r="M2003" s="8"/>
      <c r="N2003" s="7"/>
      <c r="O2003" s="9"/>
      <c r="P2003" s="3"/>
      <c r="Q2003" s="5"/>
      <c r="R2003" s="10"/>
      <c r="S2003" s="10"/>
      <c r="T2003" s="10"/>
      <c r="U2003" s="10"/>
      <c r="V2003" s="10"/>
      <c r="W2003" s="10"/>
      <c r="X2003" s="11"/>
      <c r="Y2003" s="12"/>
      <c r="Z2003" s="4"/>
      <c r="AA2003" s="13"/>
      <c r="AB2003" s="4"/>
      <c r="AC2003" s="52"/>
    </row>
    <row r="2004" spans="1:29" ht="15.75" hidden="1" customHeight="1">
      <c r="A2004" s="50"/>
      <c r="B2004" s="3"/>
      <c r="C2004" s="4"/>
      <c r="D2004" s="4"/>
      <c r="E2004" s="5"/>
      <c r="F2004" s="4"/>
      <c r="G2004" s="4"/>
      <c r="H2004" s="5"/>
      <c r="I2004" s="6"/>
      <c r="J2004" s="6"/>
      <c r="K2004" s="7"/>
      <c r="L2004" s="7"/>
      <c r="M2004" s="8"/>
      <c r="N2004" s="7"/>
      <c r="O2004" s="9"/>
      <c r="P2004" s="3"/>
      <c r="Q2004" s="5"/>
      <c r="R2004" s="10"/>
      <c r="S2004" s="10"/>
      <c r="T2004" s="10"/>
      <c r="U2004" s="10"/>
      <c r="V2004" s="10"/>
      <c r="W2004" s="10"/>
      <c r="X2004" s="11"/>
      <c r="Y2004" s="12"/>
      <c r="Z2004" s="4"/>
      <c r="AA2004" s="13"/>
      <c r="AB2004" s="4"/>
      <c r="AC2004" s="52"/>
    </row>
    <row r="2005" spans="1:29" ht="15.75" hidden="1" customHeight="1">
      <c r="A2005" s="50"/>
      <c r="B2005" s="3"/>
      <c r="C2005" s="4"/>
      <c r="D2005" s="4"/>
      <c r="E2005" s="5"/>
      <c r="F2005" s="4"/>
      <c r="G2005" s="4"/>
      <c r="H2005" s="5"/>
      <c r="I2005" s="6"/>
      <c r="J2005" s="6"/>
      <c r="K2005" s="7"/>
      <c r="L2005" s="7"/>
      <c r="M2005" s="8"/>
      <c r="N2005" s="7"/>
      <c r="O2005" s="9"/>
      <c r="P2005" s="3"/>
      <c r="Q2005" s="5"/>
      <c r="R2005" s="10"/>
      <c r="S2005" s="10"/>
      <c r="T2005" s="10"/>
      <c r="U2005" s="10"/>
      <c r="V2005" s="10"/>
      <c r="W2005" s="10"/>
      <c r="X2005" s="11"/>
      <c r="Y2005" s="12"/>
      <c r="Z2005" s="4"/>
      <c r="AA2005" s="13"/>
      <c r="AB2005" s="4"/>
      <c r="AC2005" s="52"/>
    </row>
    <row r="2006" spans="1:29" ht="15.75" hidden="1" customHeight="1">
      <c r="A2006" s="50"/>
      <c r="B2006" s="3"/>
      <c r="C2006" s="4"/>
      <c r="D2006" s="4"/>
      <c r="E2006" s="5"/>
      <c r="F2006" s="4"/>
      <c r="G2006" s="4"/>
      <c r="H2006" s="5"/>
      <c r="I2006" s="6"/>
      <c r="J2006" s="6"/>
      <c r="K2006" s="7"/>
      <c r="L2006" s="7"/>
      <c r="M2006" s="8"/>
      <c r="N2006" s="7"/>
      <c r="O2006" s="9"/>
      <c r="P2006" s="3"/>
      <c r="Q2006" s="5"/>
      <c r="R2006" s="10"/>
      <c r="S2006" s="10"/>
      <c r="T2006" s="10"/>
      <c r="U2006" s="10"/>
      <c r="V2006" s="10"/>
      <c r="W2006" s="10"/>
      <c r="X2006" s="11"/>
      <c r="Y2006" s="12"/>
      <c r="Z2006" s="4"/>
      <c r="AA2006" s="13"/>
      <c r="AB2006" s="4"/>
      <c r="AC2006" s="52"/>
    </row>
    <row r="2007" spans="1:29" ht="15.75" hidden="1" customHeight="1">
      <c r="A2007" s="50"/>
      <c r="B2007" s="3"/>
      <c r="C2007" s="4"/>
      <c r="D2007" s="4"/>
      <c r="E2007" s="5"/>
      <c r="F2007" s="4"/>
      <c r="G2007" s="4"/>
      <c r="H2007" s="5"/>
      <c r="I2007" s="6"/>
      <c r="J2007" s="6"/>
      <c r="K2007" s="7"/>
      <c r="L2007" s="7"/>
      <c r="M2007" s="8"/>
      <c r="N2007" s="7"/>
      <c r="O2007" s="9"/>
      <c r="P2007" s="3"/>
      <c r="Q2007" s="5"/>
      <c r="R2007" s="10"/>
      <c r="S2007" s="10"/>
      <c r="T2007" s="10"/>
      <c r="U2007" s="10"/>
      <c r="V2007" s="10"/>
      <c r="W2007" s="10"/>
      <c r="X2007" s="11"/>
      <c r="Y2007" s="12"/>
      <c r="Z2007" s="4"/>
      <c r="AA2007" s="13"/>
      <c r="AB2007" s="4"/>
      <c r="AC2007" s="52"/>
    </row>
    <row r="2008" spans="1:29" ht="15.75" hidden="1" customHeight="1">
      <c r="A2008" s="50"/>
      <c r="B2008" s="3"/>
      <c r="C2008" s="4"/>
      <c r="D2008" s="4"/>
      <c r="E2008" s="5"/>
      <c r="F2008" s="4"/>
      <c r="G2008" s="4"/>
      <c r="H2008" s="5"/>
      <c r="I2008" s="6"/>
      <c r="J2008" s="6"/>
      <c r="K2008" s="7"/>
      <c r="L2008" s="7"/>
      <c r="M2008" s="8"/>
      <c r="N2008" s="7"/>
      <c r="O2008" s="9"/>
      <c r="P2008" s="3"/>
      <c r="Q2008" s="5"/>
      <c r="R2008" s="10"/>
      <c r="S2008" s="10"/>
      <c r="T2008" s="10"/>
      <c r="U2008" s="10"/>
      <c r="V2008" s="10"/>
      <c r="W2008" s="10"/>
      <c r="X2008" s="11"/>
      <c r="Y2008" s="12"/>
      <c r="Z2008" s="4"/>
      <c r="AA2008" s="13"/>
      <c r="AB2008" s="4"/>
      <c r="AC2008" s="52"/>
    </row>
    <row r="2009" spans="1:29" ht="15.75" hidden="1" customHeight="1">
      <c r="A2009" s="50"/>
      <c r="B2009" s="3"/>
      <c r="C2009" s="4"/>
      <c r="D2009" s="4"/>
      <c r="E2009" s="5"/>
      <c r="F2009" s="4"/>
      <c r="G2009" s="4"/>
      <c r="H2009" s="5"/>
      <c r="I2009" s="6"/>
      <c r="J2009" s="6"/>
      <c r="K2009" s="7"/>
      <c r="L2009" s="7"/>
      <c r="M2009" s="8"/>
      <c r="N2009" s="7"/>
      <c r="O2009" s="9"/>
      <c r="P2009" s="3"/>
      <c r="Q2009" s="5"/>
      <c r="R2009" s="10"/>
      <c r="S2009" s="10"/>
      <c r="T2009" s="10"/>
      <c r="U2009" s="10"/>
      <c r="V2009" s="10"/>
      <c r="W2009" s="10"/>
      <c r="X2009" s="11"/>
      <c r="Y2009" s="12"/>
      <c r="Z2009" s="4"/>
      <c r="AA2009" s="13"/>
      <c r="AB2009" s="4"/>
      <c r="AC2009" s="52"/>
    </row>
    <row r="2010" spans="1:29" ht="15.75" hidden="1" customHeight="1">
      <c r="A2010" s="50"/>
      <c r="B2010" s="3"/>
      <c r="C2010" s="4"/>
      <c r="D2010" s="4"/>
      <c r="E2010" s="5"/>
      <c r="F2010" s="4"/>
      <c r="G2010" s="4"/>
      <c r="H2010" s="5"/>
      <c r="I2010" s="6"/>
      <c r="J2010" s="6"/>
      <c r="K2010" s="7"/>
      <c r="L2010" s="7"/>
      <c r="M2010" s="8"/>
      <c r="N2010" s="7"/>
      <c r="O2010" s="9"/>
      <c r="P2010" s="3"/>
      <c r="Q2010" s="5"/>
      <c r="R2010" s="10"/>
      <c r="S2010" s="10"/>
      <c r="T2010" s="10"/>
      <c r="U2010" s="10"/>
      <c r="V2010" s="10"/>
      <c r="W2010" s="10"/>
      <c r="X2010" s="11"/>
      <c r="Y2010" s="12"/>
      <c r="Z2010" s="4"/>
      <c r="AA2010" s="13"/>
      <c r="AB2010" s="4"/>
      <c r="AC2010" s="52"/>
    </row>
    <row r="2011" spans="1:29" ht="15.75" hidden="1" customHeight="1">
      <c r="A2011" s="50"/>
      <c r="B2011" s="3"/>
      <c r="C2011" s="4"/>
      <c r="D2011" s="4"/>
      <c r="E2011" s="5"/>
      <c r="F2011" s="4"/>
      <c r="G2011" s="4"/>
      <c r="H2011" s="5"/>
      <c r="I2011" s="6"/>
      <c r="J2011" s="6"/>
      <c r="K2011" s="7"/>
      <c r="L2011" s="7"/>
      <c r="M2011" s="8"/>
      <c r="N2011" s="7"/>
      <c r="O2011" s="9"/>
      <c r="P2011" s="3"/>
      <c r="Q2011" s="5"/>
      <c r="R2011" s="10"/>
      <c r="S2011" s="10"/>
      <c r="T2011" s="10"/>
      <c r="U2011" s="10"/>
      <c r="V2011" s="10"/>
      <c r="W2011" s="10"/>
      <c r="X2011" s="11"/>
      <c r="Y2011" s="12"/>
      <c r="Z2011" s="4"/>
      <c r="AA2011" s="13"/>
      <c r="AB2011" s="4"/>
      <c r="AC2011" s="52"/>
    </row>
    <row r="2012" spans="1:29" ht="15.75" hidden="1" customHeight="1">
      <c r="A2012" s="50"/>
      <c r="B2012" s="3"/>
      <c r="C2012" s="4"/>
      <c r="D2012" s="4"/>
      <c r="E2012" s="5"/>
      <c r="F2012" s="4"/>
      <c r="G2012" s="4"/>
      <c r="H2012" s="5"/>
      <c r="I2012" s="6"/>
      <c r="J2012" s="6"/>
      <c r="K2012" s="7"/>
      <c r="L2012" s="7"/>
      <c r="M2012" s="8"/>
      <c r="N2012" s="7"/>
      <c r="O2012" s="9"/>
      <c r="P2012" s="3"/>
      <c r="Q2012" s="5"/>
      <c r="R2012" s="10"/>
      <c r="S2012" s="10"/>
      <c r="T2012" s="10"/>
      <c r="U2012" s="10"/>
      <c r="V2012" s="10"/>
      <c r="W2012" s="10"/>
      <c r="X2012" s="11"/>
      <c r="Y2012" s="12"/>
      <c r="Z2012" s="4"/>
      <c r="AA2012" s="13"/>
      <c r="AB2012" s="4"/>
      <c r="AC2012" s="52"/>
    </row>
    <row r="2013" spans="1:29" ht="15.75" hidden="1" customHeight="1">
      <c r="A2013" s="50"/>
      <c r="B2013" s="3"/>
      <c r="C2013" s="4"/>
      <c r="D2013" s="4"/>
      <c r="E2013" s="5"/>
      <c r="F2013" s="4"/>
      <c r="G2013" s="4"/>
      <c r="H2013" s="5"/>
      <c r="I2013" s="6"/>
      <c r="J2013" s="6"/>
      <c r="K2013" s="7"/>
      <c r="L2013" s="7"/>
      <c r="M2013" s="8"/>
      <c r="N2013" s="7"/>
      <c r="O2013" s="9"/>
      <c r="P2013" s="3"/>
      <c r="Q2013" s="5"/>
      <c r="R2013" s="10"/>
      <c r="S2013" s="10"/>
      <c r="T2013" s="10"/>
      <c r="U2013" s="10"/>
      <c r="V2013" s="10"/>
      <c r="W2013" s="10"/>
      <c r="X2013" s="11"/>
      <c r="Y2013" s="12"/>
      <c r="Z2013" s="4"/>
      <c r="AA2013" s="13"/>
      <c r="AB2013" s="4"/>
      <c r="AC2013" s="52"/>
    </row>
    <row r="2014" spans="1:29" ht="15.75" hidden="1" customHeight="1">
      <c r="A2014" s="50"/>
      <c r="B2014" s="3"/>
      <c r="C2014" s="4"/>
      <c r="D2014" s="4"/>
      <c r="E2014" s="5"/>
      <c r="F2014" s="4"/>
      <c r="G2014" s="4"/>
      <c r="H2014" s="5"/>
      <c r="I2014" s="6"/>
      <c r="J2014" s="6"/>
      <c r="K2014" s="7"/>
      <c r="L2014" s="7"/>
      <c r="M2014" s="8"/>
      <c r="N2014" s="7"/>
      <c r="O2014" s="9"/>
      <c r="P2014" s="3"/>
      <c r="Q2014" s="5"/>
      <c r="R2014" s="10"/>
      <c r="S2014" s="10"/>
      <c r="T2014" s="10"/>
      <c r="U2014" s="10"/>
      <c r="V2014" s="10"/>
      <c r="W2014" s="10"/>
      <c r="X2014" s="11"/>
      <c r="Y2014" s="12"/>
      <c r="Z2014" s="4"/>
      <c r="AA2014" s="13"/>
      <c r="AB2014" s="4"/>
      <c r="AC2014" s="52"/>
    </row>
    <row r="2015" spans="1:29" ht="15.75" hidden="1" customHeight="1">
      <c r="A2015" s="50"/>
      <c r="B2015" s="3"/>
      <c r="C2015" s="4"/>
      <c r="D2015" s="4"/>
      <c r="E2015" s="5"/>
      <c r="F2015" s="4"/>
      <c r="G2015" s="4"/>
      <c r="H2015" s="5"/>
      <c r="I2015" s="6"/>
      <c r="J2015" s="6"/>
      <c r="K2015" s="7"/>
      <c r="L2015" s="7"/>
      <c r="M2015" s="8"/>
      <c r="N2015" s="7"/>
      <c r="O2015" s="9"/>
      <c r="P2015" s="3"/>
      <c r="Q2015" s="5"/>
      <c r="R2015" s="10"/>
      <c r="S2015" s="10"/>
      <c r="T2015" s="10"/>
      <c r="U2015" s="10"/>
      <c r="V2015" s="10"/>
      <c r="W2015" s="10"/>
      <c r="X2015" s="11"/>
      <c r="Y2015" s="12"/>
      <c r="Z2015" s="4"/>
      <c r="AA2015" s="13"/>
      <c r="AB2015" s="4"/>
      <c r="AC2015" s="52"/>
    </row>
    <row r="2016" spans="1:29" ht="15.75" hidden="1" customHeight="1">
      <c r="A2016" s="50"/>
      <c r="B2016" s="3"/>
      <c r="C2016" s="4"/>
      <c r="D2016" s="4"/>
      <c r="E2016" s="5"/>
      <c r="F2016" s="4"/>
      <c r="G2016" s="4"/>
      <c r="H2016" s="5"/>
      <c r="I2016" s="6"/>
      <c r="J2016" s="6"/>
      <c r="K2016" s="7"/>
      <c r="L2016" s="7"/>
      <c r="M2016" s="8"/>
      <c r="N2016" s="7"/>
      <c r="O2016" s="9"/>
      <c r="P2016" s="3"/>
      <c r="Q2016" s="5"/>
      <c r="R2016" s="10"/>
      <c r="S2016" s="10"/>
      <c r="T2016" s="10"/>
      <c r="U2016" s="10"/>
      <c r="V2016" s="10"/>
      <c r="W2016" s="10"/>
      <c r="X2016" s="11"/>
      <c r="Y2016" s="12"/>
      <c r="Z2016" s="4"/>
      <c r="AA2016" s="13"/>
      <c r="AB2016" s="4"/>
      <c r="AC2016" s="52"/>
    </row>
    <row r="2017" spans="1:29" ht="15.75" hidden="1" customHeight="1">
      <c r="A2017" s="50"/>
      <c r="B2017" s="3"/>
      <c r="C2017" s="4"/>
      <c r="D2017" s="4"/>
      <c r="E2017" s="5"/>
      <c r="F2017" s="4"/>
      <c r="G2017" s="4"/>
      <c r="H2017" s="5"/>
      <c r="I2017" s="6"/>
      <c r="J2017" s="6"/>
      <c r="K2017" s="7"/>
      <c r="L2017" s="7"/>
      <c r="M2017" s="8"/>
      <c r="N2017" s="7"/>
      <c r="O2017" s="9"/>
      <c r="P2017" s="3"/>
      <c r="Q2017" s="5"/>
      <c r="R2017" s="10"/>
      <c r="S2017" s="10"/>
      <c r="T2017" s="10"/>
      <c r="U2017" s="10"/>
      <c r="V2017" s="10"/>
      <c r="W2017" s="10"/>
      <c r="X2017" s="11"/>
      <c r="Y2017" s="12"/>
      <c r="Z2017" s="4"/>
      <c r="AA2017" s="13"/>
      <c r="AB2017" s="4"/>
      <c r="AC2017" s="52"/>
    </row>
    <row r="2018" spans="1:29" ht="15.75" hidden="1" customHeight="1">
      <c r="A2018" s="50"/>
      <c r="B2018" s="3"/>
      <c r="C2018" s="4"/>
      <c r="D2018" s="4"/>
      <c r="E2018" s="5"/>
      <c r="F2018" s="4"/>
      <c r="G2018" s="4"/>
      <c r="H2018" s="5"/>
      <c r="I2018" s="6"/>
      <c r="J2018" s="6"/>
      <c r="K2018" s="7"/>
      <c r="L2018" s="7"/>
      <c r="M2018" s="8"/>
      <c r="N2018" s="7"/>
      <c r="O2018" s="9"/>
      <c r="P2018" s="3"/>
      <c r="Q2018" s="5"/>
      <c r="R2018" s="10"/>
      <c r="S2018" s="10"/>
      <c r="T2018" s="10"/>
      <c r="U2018" s="10"/>
      <c r="V2018" s="10"/>
      <c r="W2018" s="10"/>
      <c r="X2018" s="11"/>
      <c r="Y2018" s="12"/>
      <c r="Z2018" s="4"/>
      <c r="AA2018" s="13"/>
      <c r="AB2018" s="4"/>
      <c r="AC2018" s="52"/>
    </row>
    <row r="2019" spans="1:29" ht="15.75" hidden="1" customHeight="1">
      <c r="A2019" s="50"/>
      <c r="B2019" s="3"/>
      <c r="C2019" s="4"/>
      <c r="D2019" s="4"/>
      <c r="E2019" s="5"/>
      <c r="F2019" s="4"/>
      <c r="G2019" s="4"/>
      <c r="H2019" s="5"/>
      <c r="I2019" s="6"/>
      <c r="J2019" s="6"/>
      <c r="K2019" s="7"/>
      <c r="L2019" s="7"/>
      <c r="M2019" s="8"/>
      <c r="N2019" s="7"/>
      <c r="O2019" s="9"/>
      <c r="P2019" s="3"/>
      <c r="Q2019" s="5"/>
      <c r="R2019" s="10"/>
      <c r="S2019" s="10"/>
      <c r="T2019" s="10"/>
      <c r="U2019" s="10"/>
      <c r="V2019" s="10"/>
      <c r="W2019" s="10"/>
      <c r="X2019" s="11"/>
      <c r="Y2019" s="12"/>
      <c r="Z2019" s="4"/>
      <c r="AA2019" s="13"/>
      <c r="AB2019" s="4"/>
      <c r="AC2019" s="52"/>
    </row>
    <row r="2020" spans="1:29" ht="15.75" hidden="1" customHeight="1">
      <c r="A2020" s="50"/>
      <c r="B2020" s="3"/>
      <c r="C2020" s="4"/>
      <c r="D2020" s="4"/>
      <c r="E2020" s="5"/>
      <c r="F2020" s="4"/>
      <c r="G2020" s="4"/>
      <c r="H2020" s="5"/>
      <c r="I2020" s="6"/>
      <c r="J2020" s="6"/>
      <c r="K2020" s="7"/>
      <c r="L2020" s="7"/>
      <c r="M2020" s="8"/>
      <c r="N2020" s="7"/>
      <c r="O2020" s="9"/>
      <c r="P2020" s="3"/>
      <c r="Q2020" s="5"/>
      <c r="R2020" s="10"/>
      <c r="S2020" s="10"/>
      <c r="T2020" s="10"/>
      <c r="U2020" s="10"/>
      <c r="V2020" s="10"/>
      <c r="W2020" s="10"/>
      <c r="X2020" s="11"/>
      <c r="Y2020" s="12"/>
      <c r="Z2020" s="4"/>
      <c r="AA2020" s="13"/>
      <c r="AB2020" s="4"/>
      <c r="AC2020" s="52"/>
    </row>
    <row r="2021" spans="1:29" ht="15.75" hidden="1" customHeight="1">
      <c r="A2021" s="50"/>
      <c r="B2021" s="3"/>
      <c r="C2021" s="4"/>
      <c r="D2021" s="4"/>
      <c r="E2021" s="5"/>
      <c r="F2021" s="4"/>
      <c r="G2021" s="4"/>
      <c r="H2021" s="5"/>
      <c r="I2021" s="6"/>
      <c r="J2021" s="6"/>
      <c r="K2021" s="7"/>
      <c r="L2021" s="7"/>
      <c r="M2021" s="8"/>
      <c r="N2021" s="7"/>
      <c r="O2021" s="9"/>
      <c r="P2021" s="3"/>
      <c r="Q2021" s="5"/>
      <c r="R2021" s="10"/>
      <c r="S2021" s="10"/>
      <c r="T2021" s="10"/>
      <c r="U2021" s="10"/>
      <c r="V2021" s="10"/>
      <c r="W2021" s="10"/>
      <c r="X2021" s="11"/>
      <c r="Y2021" s="12"/>
      <c r="Z2021" s="4"/>
      <c r="AA2021" s="13"/>
      <c r="AB2021" s="4"/>
      <c r="AC2021" s="52"/>
    </row>
    <row r="2022" spans="1:29" ht="15.75" hidden="1" customHeight="1">
      <c r="A2022" s="50"/>
      <c r="B2022" s="3"/>
      <c r="C2022" s="4"/>
      <c r="D2022" s="4"/>
      <c r="E2022" s="5"/>
      <c r="F2022" s="4"/>
      <c r="G2022" s="4"/>
      <c r="H2022" s="5"/>
      <c r="I2022" s="6"/>
      <c r="J2022" s="6"/>
      <c r="K2022" s="7"/>
      <c r="L2022" s="7"/>
      <c r="M2022" s="8"/>
      <c r="N2022" s="7"/>
      <c r="O2022" s="9"/>
      <c r="P2022" s="3"/>
      <c r="Q2022" s="5"/>
      <c r="R2022" s="10"/>
      <c r="S2022" s="10"/>
      <c r="T2022" s="10"/>
      <c r="U2022" s="10"/>
      <c r="V2022" s="10"/>
      <c r="W2022" s="10"/>
      <c r="X2022" s="11"/>
      <c r="Y2022" s="12"/>
      <c r="Z2022" s="4"/>
      <c r="AA2022" s="13"/>
      <c r="AB2022" s="4"/>
      <c r="AC2022" s="52"/>
    </row>
    <row r="2023" spans="1:29" ht="15.75" hidden="1" customHeight="1">
      <c r="A2023" s="50"/>
      <c r="B2023" s="3"/>
      <c r="C2023" s="4"/>
      <c r="D2023" s="4"/>
      <c r="E2023" s="5"/>
      <c r="F2023" s="4"/>
      <c r="G2023" s="4"/>
      <c r="H2023" s="5"/>
      <c r="I2023" s="6"/>
      <c r="J2023" s="6"/>
      <c r="K2023" s="7"/>
      <c r="L2023" s="7"/>
      <c r="M2023" s="8"/>
      <c r="N2023" s="7"/>
      <c r="O2023" s="9"/>
      <c r="P2023" s="3"/>
      <c r="Q2023" s="5"/>
      <c r="R2023" s="10"/>
      <c r="S2023" s="10"/>
      <c r="T2023" s="10"/>
      <c r="U2023" s="10"/>
      <c r="V2023" s="10"/>
      <c r="W2023" s="10"/>
      <c r="X2023" s="11"/>
      <c r="Y2023" s="12"/>
      <c r="Z2023" s="4"/>
      <c r="AA2023" s="13"/>
      <c r="AB2023" s="4"/>
      <c r="AC2023" s="52"/>
    </row>
    <row r="2024" spans="1:29" ht="15.75" hidden="1" customHeight="1">
      <c r="A2024" s="50"/>
      <c r="B2024" s="3"/>
      <c r="C2024" s="4"/>
      <c r="D2024" s="4"/>
      <c r="E2024" s="5"/>
      <c r="F2024" s="4"/>
      <c r="G2024" s="4"/>
      <c r="H2024" s="5"/>
      <c r="I2024" s="6"/>
      <c r="J2024" s="6"/>
      <c r="K2024" s="7"/>
      <c r="L2024" s="7"/>
      <c r="M2024" s="8"/>
      <c r="N2024" s="7"/>
      <c r="O2024" s="9"/>
      <c r="P2024" s="3"/>
      <c r="Q2024" s="5"/>
      <c r="R2024" s="10"/>
      <c r="S2024" s="10"/>
      <c r="T2024" s="10"/>
      <c r="U2024" s="10"/>
      <c r="V2024" s="10"/>
      <c r="W2024" s="10"/>
      <c r="X2024" s="11"/>
      <c r="Y2024" s="12"/>
      <c r="Z2024" s="4"/>
      <c r="AA2024" s="13"/>
      <c r="AB2024" s="4"/>
      <c r="AC2024" s="52"/>
    </row>
    <row r="2025" spans="1:29" ht="15.75" hidden="1" customHeight="1">
      <c r="A2025" s="50"/>
      <c r="B2025" s="3"/>
      <c r="C2025" s="4"/>
      <c r="D2025" s="4"/>
      <c r="E2025" s="5"/>
      <c r="F2025" s="4"/>
      <c r="G2025" s="4"/>
      <c r="H2025" s="5"/>
      <c r="I2025" s="6"/>
      <c r="J2025" s="6"/>
      <c r="K2025" s="7"/>
      <c r="L2025" s="7"/>
      <c r="M2025" s="8"/>
      <c r="N2025" s="7"/>
      <c r="O2025" s="9"/>
      <c r="P2025" s="3"/>
      <c r="Q2025" s="5"/>
      <c r="R2025" s="10"/>
      <c r="S2025" s="10"/>
      <c r="T2025" s="10"/>
      <c r="U2025" s="10"/>
      <c r="V2025" s="10"/>
      <c r="W2025" s="10"/>
      <c r="X2025" s="11"/>
      <c r="Y2025" s="12"/>
      <c r="Z2025" s="4"/>
      <c r="AA2025" s="13"/>
      <c r="AB2025" s="4"/>
      <c r="AC2025" s="52"/>
    </row>
    <row r="2026" spans="1:29" ht="15.75" hidden="1" customHeight="1">
      <c r="A2026" s="50"/>
      <c r="B2026" s="3"/>
      <c r="C2026" s="4"/>
      <c r="D2026" s="4"/>
      <c r="E2026" s="5"/>
      <c r="F2026" s="4"/>
      <c r="G2026" s="4"/>
      <c r="H2026" s="5"/>
      <c r="I2026" s="6"/>
      <c r="J2026" s="6"/>
      <c r="K2026" s="7"/>
      <c r="L2026" s="7"/>
      <c r="M2026" s="8"/>
      <c r="N2026" s="7"/>
      <c r="O2026" s="9"/>
      <c r="P2026" s="3"/>
      <c r="Q2026" s="5"/>
      <c r="R2026" s="10"/>
      <c r="S2026" s="10"/>
      <c r="T2026" s="10"/>
      <c r="U2026" s="10"/>
      <c r="V2026" s="10"/>
      <c r="W2026" s="10"/>
      <c r="X2026" s="11"/>
      <c r="Y2026" s="12"/>
      <c r="Z2026" s="4"/>
      <c r="AA2026" s="13"/>
      <c r="AB2026" s="4"/>
      <c r="AC2026" s="52"/>
    </row>
    <row r="2027" spans="1:29" ht="15.75" hidden="1" customHeight="1">
      <c r="A2027" s="50"/>
      <c r="B2027" s="3"/>
      <c r="C2027" s="4"/>
      <c r="D2027" s="4"/>
      <c r="E2027" s="5"/>
      <c r="F2027" s="4"/>
      <c r="G2027" s="4"/>
      <c r="H2027" s="5"/>
      <c r="I2027" s="6"/>
      <c r="J2027" s="6"/>
      <c r="K2027" s="7"/>
      <c r="L2027" s="7"/>
      <c r="M2027" s="8"/>
      <c r="N2027" s="7"/>
      <c r="O2027" s="9"/>
      <c r="P2027" s="3"/>
      <c r="Q2027" s="5"/>
      <c r="R2027" s="10"/>
      <c r="S2027" s="10"/>
      <c r="T2027" s="10"/>
      <c r="U2027" s="10"/>
      <c r="V2027" s="10"/>
      <c r="W2027" s="10"/>
      <c r="X2027" s="11"/>
      <c r="Y2027" s="12"/>
      <c r="Z2027" s="4"/>
      <c r="AA2027" s="13"/>
      <c r="AB2027" s="4"/>
      <c r="AC2027" s="52"/>
    </row>
    <row r="2028" spans="1:29" ht="15.75" hidden="1" customHeight="1">
      <c r="A2028" s="50"/>
      <c r="B2028" s="3"/>
      <c r="C2028" s="4"/>
      <c r="D2028" s="4"/>
      <c r="E2028" s="5"/>
      <c r="F2028" s="4"/>
      <c r="G2028" s="4"/>
      <c r="H2028" s="5"/>
      <c r="I2028" s="6"/>
      <c r="J2028" s="6"/>
      <c r="K2028" s="7"/>
      <c r="L2028" s="7"/>
      <c r="M2028" s="8"/>
      <c r="N2028" s="7"/>
      <c r="O2028" s="9"/>
      <c r="P2028" s="3"/>
      <c r="Q2028" s="5"/>
      <c r="R2028" s="10"/>
      <c r="S2028" s="10"/>
      <c r="T2028" s="10"/>
      <c r="U2028" s="10"/>
      <c r="V2028" s="10"/>
      <c r="W2028" s="10"/>
      <c r="X2028" s="11"/>
      <c r="Y2028" s="12"/>
      <c r="Z2028" s="4"/>
      <c r="AA2028" s="13"/>
      <c r="AB2028" s="4"/>
      <c r="AC2028" s="52"/>
    </row>
    <row r="2029" spans="1:29" ht="15.75" hidden="1" customHeight="1">
      <c r="A2029" s="50"/>
      <c r="B2029" s="3"/>
      <c r="C2029" s="4"/>
      <c r="D2029" s="4"/>
      <c r="E2029" s="5"/>
      <c r="F2029" s="4"/>
      <c r="G2029" s="4"/>
      <c r="H2029" s="5"/>
      <c r="I2029" s="6"/>
      <c r="J2029" s="6"/>
      <c r="K2029" s="7"/>
      <c r="L2029" s="7"/>
      <c r="M2029" s="8"/>
      <c r="N2029" s="7"/>
      <c r="O2029" s="9"/>
      <c r="P2029" s="3"/>
      <c r="Q2029" s="5"/>
      <c r="R2029" s="10"/>
      <c r="S2029" s="10"/>
      <c r="T2029" s="10"/>
      <c r="U2029" s="10"/>
      <c r="V2029" s="10"/>
      <c r="W2029" s="10"/>
      <c r="X2029" s="11"/>
      <c r="Y2029" s="12"/>
      <c r="Z2029" s="4"/>
      <c r="AA2029" s="13"/>
      <c r="AB2029" s="4"/>
      <c r="AC2029" s="52"/>
    </row>
    <row r="2030" spans="1:29" ht="15.75" hidden="1" customHeight="1">
      <c r="A2030" s="50"/>
      <c r="B2030" s="3"/>
      <c r="C2030" s="4"/>
      <c r="D2030" s="4"/>
      <c r="E2030" s="5"/>
      <c r="F2030" s="4"/>
      <c r="G2030" s="4"/>
      <c r="H2030" s="5"/>
      <c r="I2030" s="6"/>
      <c r="J2030" s="6"/>
      <c r="K2030" s="7"/>
      <c r="L2030" s="7"/>
      <c r="M2030" s="8"/>
      <c r="N2030" s="7"/>
      <c r="O2030" s="9"/>
      <c r="P2030" s="3"/>
      <c r="Q2030" s="5"/>
      <c r="R2030" s="10"/>
      <c r="S2030" s="10"/>
      <c r="T2030" s="10"/>
      <c r="U2030" s="10"/>
      <c r="V2030" s="10"/>
      <c r="W2030" s="10"/>
      <c r="X2030" s="11"/>
      <c r="Y2030" s="12"/>
      <c r="Z2030" s="4"/>
      <c r="AA2030" s="13"/>
      <c r="AB2030" s="4"/>
      <c r="AC2030" s="52"/>
    </row>
    <row r="2031" spans="1:29" ht="15.75" hidden="1" customHeight="1">
      <c r="A2031" s="50"/>
      <c r="B2031" s="3"/>
      <c r="C2031" s="4"/>
      <c r="D2031" s="4"/>
      <c r="E2031" s="5"/>
      <c r="F2031" s="4"/>
      <c r="G2031" s="4"/>
      <c r="H2031" s="5"/>
      <c r="I2031" s="6"/>
      <c r="J2031" s="6"/>
      <c r="K2031" s="7"/>
      <c r="L2031" s="7"/>
      <c r="M2031" s="8"/>
      <c r="N2031" s="7"/>
      <c r="O2031" s="9"/>
      <c r="P2031" s="3"/>
      <c r="Q2031" s="5"/>
      <c r="R2031" s="10"/>
      <c r="S2031" s="10"/>
      <c r="T2031" s="10"/>
      <c r="U2031" s="10"/>
      <c r="V2031" s="10"/>
      <c r="W2031" s="10"/>
      <c r="X2031" s="11"/>
      <c r="Y2031" s="12"/>
      <c r="Z2031" s="4"/>
      <c r="AA2031" s="13"/>
      <c r="AB2031" s="4"/>
      <c r="AC2031" s="52"/>
    </row>
    <row r="2032" spans="1:29" ht="15.75" hidden="1" customHeight="1">
      <c r="A2032" s="50"/>
      <c r="B2032" s="3"/>
      <c r="C2032" s="4"/>
      <c r="D2032" s="4"/>
      <c r="E2032" s="5"/>
      <c r="F2032" s="4"/>
      <c r="G2032" s="4"/>
      <c r="H2032" s="5"/>
      <c r="I2032" s="6"/>
      <c r="J2032" s="6"/>
      <c r="K2032" s="7"/>
      <c r="L2032" s="7"/>
      <c r="M2032" s="8"/>
      <c r="N2032" s="7"/>
      <c r="O2032" s="9"/>
      <c r="P2032" s="3"/>
      <c r="Q2032" s="5"/>
      <c r="R2032" s="10"/>
      <c r="S2032" s="10"/>
      <c r="T2032" s="10"/>
      <c r="U2032" s="10"/>
      <c r="V2032" s="10"/>
      <c r="W2032" s="10"/>
      <c r="X2032" s="11"/>
      <c r="Y2032" s="12"/>
      <c r="Z2032" s="4"/>
      <c r="AA2032" s="13"/>
      <c r="AB2032" s="4"/>
      <c r="AC2032" s="52"/>
    </row>
    <row r="2033" spans="1:29" ht="15.75" hidden="1" customHeight="1">
      <c r="A2033" s="50"/>
      <c r="B2033" s="3"/>
      <c r="C2033" s="4"/>
      <c r="D2033" s="4"/>
      <c r="E2033" s="5"/>
      <c r="F2033" s="4"/>
      <c r="G2033" s="4"/>
      <c r="H2033" s="5"/>
      <c r="I2033" s="6"/>
      <c r="J2033" s="6"/>
      <c r="K2033" s="7"/>
      <c r="L2033" s="7"/>
      <c r="M2033" s="8"/>
      <c r="N2033" s="7"/>
      <c r="O2033" s="9"/>
      <c r="P2033" s="3"/>
      <c r="Q2033" s="5"/>
      <c r="R2033" s="10"/>
      <c r="S2033" s="10"/>
      <c r="T2033" s="10"/>
      <c r="U2033" s="10"/>
      <c r="V2033" s="10"/>
      <c r="W2033" s="10"/>
      <c r="X2033" s="11"/>
      <c r="Y2033" s="12"/>
      <c r="Z2033" s="4"/>
      <c r="AA2033" s="13"/>
      <c r="AB2033" s="4"/>
      <c r="AC2033" s="52"/>
    </row>
    <row r="2034" spans="1:29" ht="15.75" hidden="1" customHeight="1">
      <c r="A2034" s="50"/>
      <c r="B2034" s="3"/>
      <c r="C2034" s="4"/>
      <c r="D2034" s="4"/>
      <c r="E2034" s="5"/>
      <c r="F2034" s="4"/>
      <c r="G2034" s="4"/>
      <c r="H2034" s="5"/>
      <c r="I2034" s="6"/>
      <c r="J2034" s="6"/>
      <c r="K2034" s="7"/>
      <c r="L2034" s="7"/>
      <c r="M2034" s="8"/>
      <c r="N2034" s="7"/>
      <c r="O2034" s="9"/>
      <c r="P2034" s="3"/>
      <c r="Q2034" s="5"/>
      <c r="R2034" s="10"/>
      <c r="S2034" s="10"/>
      <c r="T2034" s="10"/>
      <c r="U2034" s="10"/>
      <c r="V2034" s="10"/>
      <c r="W2034" s="10"/>
      <c r="X2034" s="11"/>
      <c r="Y2034" s="12"/>
      <c r="Z2034" s="4"/>
      <c r="AA2034" s="13"/>
      <c r="AB2034" s="4"/>
      <c r="AC2034" s="52"/>
    </row>
    <row r="2035" spans="1:29" ht="15.75" hidden="1" customHeight="1">
      <c r="A2035" s="50"/>
      <c r="B2035" s="3"/>
      <c r="C2035" s="4"/>
      <c r="D2035" s="4"/>
      <c r="E2035" s="5"/>
      <c r="F2035" s="4"/>
      <c r="G2035" s="4"/>
      <c r="H2035" s="5"/>
      <c r="I2035" s="6"/>
      <c r="J2035" s="6"/>
      <c r="K2035" s="7"/>
      <c r="L2035" s="7"/>
      <c r="M2035" s="8"/>
      <c r="N2035" s="7"/>
      <c r="O2035" s="9"/>
      <c r="P2035" s="3"/>
      <c r="Q2035" s="5"/>
      <c r="R2035" s="10"/>
      <c r="S2035" s="10"/>
      <c r="T2035" s="10"/>
      <c r="U2035" s="10"/>
      <c r="V2035" s="10"/>
      <c r="W2035" s="10"/>
      <c r="X2035" s="11"/>
      <c r="Y2035" s="12"/>
      <c r="Z2035" s="4"/>
      <c r="AA2035" s="13"/>
      <c r="AB2035" s="4"/>
      <c r="AC2035" s="52"/>
    </row>
    <row r="2036" spans="1:29" ht="15.75" hidden="1" customHeight="1">
      <c r="A2036" s="50"/>
      <c r="B2036" s="3"/>
      <c r="C2036" s="4"/>
      <c r="D2036" s="4"/>
      <c r="E2036" s="5"/>
      <c r="F2036" s="4"/>
      <c r="G2036" s="4"/>
      <c r="H2036" s="5"/>
      <c r="I2036" s="6"/>
      <c r="J2036" s="6"/>
      <c r="K2036" s="7"/>
      <c r="L2036" s="7"/>
      <c r="M2036" s="8"/>
      <c r="N2036" s="7"/>
      <c r="O2036" s="9"/>
      <c r="P2036" s="3"/>
      <c r="Q2036" s="5"/>
      <c r="R2036" s="10"/>
      <c r="S2036" s="10"/>
      <c r="T2036" s="10"/>
      <c r="U2036" s="10"/>
      <c r="V2036" s="10"/>
      <c r="W2036" s="10"/>
      <c r="X2036" s="11"/>
      <c r="Y2036" s="12"/>
      <c r="Z2036" s="4"/>
      <c r="AA2036" s="13"/>
      <c r="AB2036" s="4"/>
      <c r="AC2036" s="52"/>
    </row>
    <row r="2037" spans="1:29" ht="15.75" hidden="1" customHeight="1">
      <c r="A2037" s="50"/>
      <c r="B2037" s="3"/>
      <c r="C2037" s="4"/>
      <c r="D2037" s="4"/>
      <c r="E2037" s="5"/>
      <c r="F2037" s="4"/>
      <c r="G2037" s="4"/>
      <c r="H2037" s="5"/>
      <c r="I2037" s="6"/>
      <c r="J2037" s="6"/>
      <c r="K2037" s="7"/>
      <c r="L2037" s="7"/>
      <c r="M2037" s="8"/>
      <c r="N2037" s="7"/>
      <c r="O2037" s="9"/>
      <c r="P2037" s="3"/>
      <c r="Q2037" s="5"/>
      <c r="R2037" s="10"/>
      <c r="S2037" s="10"/>
      <c r="T2037" s="10"/>
      <c r="U2037" s="10"/>
      <c r="V2037" s="10"/>
      <c r="W2037" s="10"/>
      <c r="X2037" s="11"/>
      <c r="Y2037" s="12"/>
      <c r="Z2037" s="4"/>
      <c r="AA2037" s="13"/>
      <c r="AB2037" s="4"/>
      <c r="AC2037" s="52"/>
    </row>
    <row r="2038" spans="1:29" ht="15.75" hidden="1" customHeight="1">
      <c r="A2038" s="50"/>
      <c r="B2038" s="3"/>
      <c r="C2038" s="4"/>
      <c r="D2038" s="4"/>
      <c r="E2038" s="5"/>
      <c r="F2038" s="4"/>
      <c r="G2038" s="4"/>
      <c r="H2038" s="5"/>
      <c r="I2038" s="6"/>
      <c r="J2038" s="6"/>
      <c r="K2038" s="7"/>
      <c r="L2038" s="7"/>
      <c r="M2038" s="8"/>
      <c r="N2038" s="7"/>
      <c r="O2038" s="9"/>
      <c r="P2038" s="3"/>
      <c r="Q2038" s="5"/>
      <c r="R2038" s="10"/>
      <c r="S2038" s="10"/>
      <c r="T2038" s="10"/>
      <c r="U2038" s="10"/>
      <c r="V2038" s="10"/>
      <c r="W2038" s="10"/>
      <c r="X2038" s="11"/>
      <c r="Y2038" s="12"/>
      <c r="Z2038" s="4"/>
      <c r="AA2038" s="13"/>
      <c r="AB2038" s="4"/>
      <c r="AC2038" s="52"/>
    </row>
    <row r="2039" spans="1:29" ht="15.75" hidden="1" customHeight="1">
      <c r="A2039" s="50"/>
      <c r="B2039" s="3"/>
      <c r="C2039" s="4"/>
      <c r="D2039" s="4"/>
      <c r="E2039" s="5"/>
      <c r="F2039" s="4"/>
      <c r="G2039" s="4"/>
      <c r="H2039" s="5"/>
      <c r="I2039" s="6"/>
      <c r="J2039" s="6"/>
      <c r="K2039" s="7"/>
      <c r="L2039" s="7"/>
      <c r="M2039" s="8"/>
      <c r="N2039" s="7"/>
      <c r="O2039" s="9"/>
      <c r="P2039" s="3"/>
      <c r="Q2039" s="5"/>
      <c r="R2039" s="10"/>
      <c r="S2039" s="10"/>
      <c r="T2039" s="10"/>
      <c r="U2039" s="10"/>
      <c r="V2039" s="10"/>
      <c r="W2039" s="10"/>
      <c r="X2039" s="11"/>
      <c r="Y2039" s="12"/>
      <c r="Z2039" s="4"/>
      <c r="AA2039" s="13"/>
      <c r="AB2039" s="4"/>
      <c r="AC2039" s="52"/>
    </row>
    <row r="2040" spans="1:29" ht="15.75" hidden="1" customHeight="1">
      <c r="A2040" s="50"/>
      <c r="B2040" s="3"/>
      <c r="C2040" s="4"/>
      <c r="D2040" s="4"/>
      <c r="E2040" s="5"/>
      <c r="F2040" s="4"/>
      <c r="G2040" s="4"/>
      <c r="H2040" s="5"/>
      <c r="I2040" s="6"/>
      <c r="J2040" s="6"/>
      <c r="K2040" s="7"/>
      <c r="L2040" s="7"/>
      <c r="M2040" s="8"/>
      <c r="N2040" s="7"/>
      <c r="O2040" s="9"/>
      <c r="P2040" s="3"/>
      <c r="Q2040" s="5"/>
      <c r="R2040" s="10"/>
      <c r="S2040" s="10"/>
      <c r="T2040" s="10"/>
      <c r="U2040" s="10"/>
      <c r="V2040" s="10"/>
      <c r="W2040" s="10"/>
      <c r="X2040" s="11"/>
      <c r="Y2040" s="12"/>
      <c r="Z2040" s="4"/>
      <c r="AA2040" s="13"/>
      <c r="AB2040" s="4"/>
      <c r="AC2040" s="52"/>
    </row>
    <row r="2041" spans="1:29" ht="15.75" hidden="1" customHeight="1">
      <c r="A2041" s="50"/>
      <c r="B2041" s="3"/>
      <c r="C2041" s="4"/>
      <c r="D2041" s="4"/>
      <c r="E2041" s="5"/>
      <c r="F2041" s="4"/>
      <c r="G2041" s="4"/>
      <c r="H2041" s="5"/>
      <c r="I2041" s="6"/>
      <c r="J2041" s="6"/>
      <c r="K2041" s="7"/>
      <c r="L2041" s="7"/>
      <c r="M2041" s="8"/>
      <c r="N2041" s="7"/>
      <c r="O2041" s="9"/>
      <c r="P2041" s="3"/>
      <c r="Q2041" s="5"/>
      <c r="R2041" s="10"/>
      <c r="S2041" s="10"/>
      <c r="T2041" s="10"/>
      <c r="U2041" s="10"/>
      <c r="V2041" s="10"/>
      <c r="W2041" s="10"/>
      <c r="X2041" s="11"/>
      <c r="Y2041" s="12"/>
      <c r="Z2041" s="4"/>
      <c r="AA2041" s="13"/>
      <c r="AB2041" s="4"/>
      <c r="AC2041" s="52"/>
    </row>
    <row r="2042" spans="1:29" ht="15.75" hidden="1" customHeight="1">
      <c r="A2042" s="50"/>
      <c r="B2042" s="3"/>
      <c r="C2042" s="4"/>
      <c r="D2042" s="4"/>
      <c r="E2042" s="5"/>
      <c r="F2042" s="4"/>
      <c r="G2042" s="4"/>
      <c r="H2042" s="5"/>
      <c r="I2042" s="6"/>
      <c r="J2042" s="6"/>
      <c r="K2042" s="7"/>
      <c r="L2042" s="7"/>
      <c r="M2042" s="8"/>
      <c r="N2042" s="7"/>
      <c r="O2042" s="9"/>
      <c r="P2042" s="3"/>
      <c r="Q2042" s="5"/>
      <c r="R2042" s="10"/>
      <c r="S2042" s="10"/>
      <c r="T2042" s="10"/>
      <c r="U2042" s="10"/>
      <c r="V2042" s="10"/>
      <c r="W2042" s="10"/>
      <c r="X2042" s="11"/>
      <c r="Y2042" s="12"/>
      <c r="Z2042" s="4"/>
      <c r="AA2042" s="13"/>
      <c r="AB2042" s="4"/>
      <c r="AC2042" s="52"/>
    </row>
    <row r="2043" spans="1:29" ht="15.75" hidden="1" customHeight="1">
      <c r="A2043" s="50"/>
      <c r="B2043" s="3"/>
      <c r="C2043" s="4"/>
      <c r="D2043" s="4"/>
      <c r="E2043" s="5"/>
      <c r="F2043" s="4"/>
      <c r="G2043" s="4"/>
      <c r="H2043" s="5"/>
      <c r="I2043" s="6"/>
      <c r="J2043" s="6"/>
      <c r="K2043" s="7"/>
      <c r="L2043" s="7"/>
      <c r="M2043" s="8"/>
      <c r="N2043" s="7"/>
      <c r="O2043" s="9"/>
      <c r="P2043" s="3"/>
      <c r="Q2043" s="5"/>
      <c r="R2043" s="10"/>
      <c r="S2043" s="10"/>
      <c r="T2043" s="10"/>
      <c r="U2043" s="10"/>
      <c r="V2043" s="10"/>
      <c r="W2043" s="10"/>
      <c r="X2043" s="11"/>
      <c r="Y2043" s="12"/>
      <c r="Z2043" s="4"/>
      <c r="AA2043" s="13"/>
      <c r="AB2043" s="4"/>
      <c r="AC2043" s="52"/>
    </row>
    <row r="2044" spans="1:29" ht="15.75" hidden="1" customHeight="1">
      <c r="A2044" s="50"/>
      <c r="B2044" s="3"/>
      <c r="C2044" s="4"/>
      <c r="D2044" s="4"/>
      <c r="E2044" s="5"/>
      <c r="F2044" s="4"/>
      <c r="G2044" s="4"/>
      <c r="H2044" s="5"/>
      <c r="I2044" s="6"/>
      <c r="J2044" s="6"/>
      <c r="K2044" s="7"/>
      <c r="L2044" s="7"/>
      <c r="M2044" s="8"/>
      <c r="N2044" s="7"/>
      <c r="O2044" s="9"/>
      <c r="P2044" s="3"/>
      <c r="Q2044" s="5"/>
      <c r="R2044" s="10"/>
      <c r="S2044" s="10"/>
      <c r="T2044" s="10"/>
      <c r="U2044" s="10"/>
      <c r="V2044" s="10"/>
      <c r="W2044" s="10"/>
      <c r="X2044" s="11"/>
      <c r="Y2044" s="12"/>
      <c r="Z2044" s="4"/>
      <c r="AA2044" s="13"/>
      <c r="AB2044" s="4"/>
      <c r="AC2044" s="52"/>
    </row>
    <row r="2045" spans="1:29" ht="15.75" hidden="1" customHeight="1">
      <c r="A2045" s="50"/>
      <c r="B2045" s="3"/>
      <c r="C2045" s="4"/>
      <c r="D2045" s="4"/>
      <c r="E2045" s="5"/>
      <c r="F2045" s="4"/>
      <c r="G2045" s="4"/>
      <c r="H2045" s="5"/>
      <c r="I2045" s="6"/>
      <c r="J2045" s="6"/>
      <c r="K2045" s="7"/>
      <c r="L2045" s="7"/>
      <c r="M2045" s="8"/>
      <c r="N2045" s="7"/>
      <c r="O2045" s="9"/>
      <c r="P2045" s="3"/>
      <c r="Q2045" s="5"/>
      <c r="R2045" s="10"/>
      <c r="S2045" s="10"/>
      <c r="T2045" s="10"/>
      <c r="U2045" s="10"/>
      <c r="V2045" s="10"/>
      <c r="W2045" s="10"/>
      <c r="X2045" s="11"/>
      <c r="Y2045" s="12"/>
      <c r="Z2045" s="4"/>
      <c r="AA2045" s="13"/>
      <c r="AB2045" s="4"/>
      <c r="AC2045" s="52"/>
    </row>
    <row r="2046" spans="1:29" ht="15.75" hidden="1" customHeight="1">
      <c r="A2046" s="50"/>
      <c r="B2046" s="3"/>
      <c r="C2046" s="4"/>
      <c r="D2046" s="4"/>
      <c r="E2046" s="5"/>
      <c r="F2046" s="4"/>
      <c r="G2046" s="4"/>
      <c r="H2046" s="5"/>
      <c r="I2046" s="6"/>
      <c r="J2046" s="6"/>
      <c r="K2046" s="7"/>
      <c r="L2046" s="7"/>
      <c r="M2046" s="8"/>
      <c r="N2046" s="7"/>
      <c r="O2046" s="9"/>
      <c r="P2046" s="3"/>
      <c r="Q2046" s="5"/>
      <c r="R2046" s="10"/>
      <c r="S2046" s="10"/>
      <c r="T2046" s="10"/>
      <c r="U2046" s="10"/>
      <c r="V2046" s="10"/>
      <c r="W2046" s="10"/>
      <c r="X2046" s="11"/>
      <c r="Y2046" s="12"/>
      <c r="Z2046" s="4"/>
      <c r="AA2046" s="13"/>
      <c r="AB2046" s="4"/>
      <c r="AC2046" s="52"/>
    </row>
    <row r="2047" spans="1:29" ht="15.75" hidden="1" customHeight="1">
      <c r="A2047" s="50"/>
      <c r="B2047" s="3"/>
      <c r="C2047" s="4"/>
      <c r="D2047" s="4"/>
      <c r="E2047" s="5"/>
      <c r="F2047" s="4"/>
      <c r="G2047" s="4"/>
      <c r="H2047" s="5"/>
      <c r="I2047" s="6"/>
      <c r="J2047" s="6"/>
      <c r="K2047" s="7"/>
      <c r="L2047" s="7"/>
      <c r="M2047" s="8"/>
      <c r="N2047" s="7"/>
      <c r="O2047" s="9"/>
      <c r="P2047" s="3"/>
      <c r="Q2047" s="5"/>
      <c r="R2047" s="10"/>
      <c r="S2047" s="10"/>
      <c r="T2047" s="10"/>
      <c r="U2047" s="10"/>
      <c r="V2047" s="10"/>
      <c r="W2047" s="10"/>
      <c r="X2047" s="11"/>
      <c r="Y2047" s="12"/>
      <c r="Z2047" s="4"/>
      <c r="AA2047" s="13"/>
      <c r="AB2047" s="4"/>
      <c r="AC2047" s="52"/>
    </row>
    <row r="2048" spans="1:29" ht="15.75" hidden="1" customHeight="1">
      <c r="A2048" s="50"/>
      <c r="B2048" s="3"/>
      <c r="C2048" s="4"/>
      <c r="D2048" s="4"/>
      <c r="E2048" s="5"/>
      <c r="F2048" s="4"/>
      <c r="G2048" s="4"/>
      <c r="H2048" s="5"/>
      <c r="I2048" s="6"/>
      <c r="J2048" s="6"/>
      <c r="K2048" s="7"/>
      <c r="L2048" s="7"/>
      <c r="M2048" s="8"/>
      <c r="N2048" s="7"/>
      <c r="O2048" s="9"/>
      <c r="P2048" s="3"/>
      <c r="Q2048" s="5"/>
      <c r="R2048" s="10"/>
      <c r="S2048" s="10"/>
      <c r="T2048" s="10"/>
      <c r="U2048" s="10"/>
      <c r="V2048" s="10"/>
      <c r="W2048" s="10"/>
      <c r="X2048" s="11"/>
      <c r="Y2048" s="12"/>
      <c r="Z2048" s="4"/>
      <c r="AA2048" s="13"/>
      <c r="AB2048" s="4"/>
      <c r="AC2048" s="52"/>
    </row>
    <row r="2049" spans="1:29" ht="15.75" hidden="1" customHeight="1">
      <c r="A2049" s="50"/>
      <c r="B2049" s="3"/>
      <c r="C2049" s="4"/>
      <c r="D2049" s="4"/>
      <c r="E2049" s="5"/>
      <c r="F2049" s="4"/>
      <c r="G2049" s="4"/>
      <c r="H2049" s="5"/>
      <c r="I2049" s="6"/>
      <c r="J2049" s="6"/>
      <c r="K2049" s="7"/>
      <c r="L2049" s="7"/>
      <c r="M2049" s="8"/>
      <c r="N2049" s="7"/>
      <c r="O2049" s="9"/>
      <c r="P2049" s="3"/>
      <c r="Q2049" s="5"/>
      <c r="R2049" s="10"/>
      <c r="S2049" s="10"/>
      <c r="T2049" s="10"/>
      <c r="U2049" s="10"/>
      <c r="V2049" s="10"/>
      <c r="W2049" s="10"/>
      <c r="X2049" s="11"/>
      <c r="Y2049" s="12"/>
      <c r="Z2049" s="4"/>
      <c r="AA2049" s="13"/>
      <c r="AB2049" s="4"/>
      <c r="AC2049" s="52"/>
    </row>
    <row r="2050" spans="1:29" ht="15.75" hidden="1" customHeight="1">
      <c r="A2050" s="50"/>
      <c r="B2050" s="3"/>
      <c r="C2050" s="4"/>
      <c r="D2050" s="4"/>
      <c r="E2050" s="5"/>
      <c r="F2050" s="4"/>
      <c r="G2050" s="4"/>
      <c r="H2050" s="5"/>
      <c r="I2050" s="6"/>
      <c r="J2050" s="6"/>
      <c r="K2050" s="7"/>
      <c r="L2050" s="7"/>
      <c r="M2050" s="8"/>
      <c r="N2050" s="7"/>
      <c r="O2050" s="9"/>
      <c r="P2050" s="3"/>
      <c r="Q2050" s="5"/>
      <c r="R2050" s="10"/>
      <c r="S2050" s="10"/>
      <c r="T2050" s="10"/>
      <c r="U2050" s="10"/>
      <c r="V2050" s="10"/>
      <c r="W2050" s="10"/>
      <c r="X2050" s="11"/>
      <c r="Y2050" s="12"/>
      <c r="Z2050" s="4"/>
      <c r="AA2050" s="13"/>
      <c r="AB2050" s="4"/>
      <c r="AC2050" s="52"/>
    </row>
    <row r="2051" spans="1:29" ht="15.75" hidden="1" customHeight="1">
      <c r="A2051" s="50"/>
      <c r="B2051" s="3"/>
      <c r="C2051" s="4"/>
      <c r="D2051" s="4"/>
      <c r="E2051" s="5"/>
      <c r="F2051" s="4"/>
      <c r="G2051" s="4"/>
      <c r="H2051" s="5"/>
      <c r="I2051" s="6"/>
      <c r="J2051" s="6"/>
      <c r="K2051" s="7"/>
      <c r="L2051" s="7"/>
      <c r="M2051" s="8"/>
      <c r="N2051" s="7"/>
      <c r="O2051" s="9"/>
      <c r="P2051" s="3"/>
      <c r="Q2051" s="5"/>
      <c r="R2051" s="10"/>
      <c r="S2051" s="10"/>
      <c r="T2051" s="10"/>
      <c r="U2051" s="10"/>
      <c r="V2051" s="10"/>
      <c r="W2051" s="10"/>
      <c r="X2051" s="11"/>
      <c r="Y2051" s="12"/>
      <c r="Z2051" s="4"/>
      <c r="AA2051" s="13"/>
      <c r="AB2051" s="4"/>
      <c r="AC2051" s="52"/>
    </row>
    <row r="2052" spans="1:29" ht="15.75" hidden="1" customHeight="1">
      <c r="A2052" s="50"/>
      <c r="B2052" s="3"/>
      <c r="C2052" s="4"/>
      <c r="D2052" s="4"/>
      <c r="E2052" s="5"/>
      <c r="F2052" s="4"/>
      <c r="G2052" s="4"/>
      <c r="H2052" s="5"/>
      <c r="I2052" s="6"/>
      <c r="J2052" s="6"/>
      <c r="K2052" s="7"/>
      <c r="L2052" s="7"/>
      <c r="M2052" s="8"/>
      <c r="N2052" s="7"/>
      <c r="O2052" s="9"/>
      <c r="P2052" s="3"/>
      <c r="Q2052" s="5"/>
      <c r="R2052" s="10"/>
      <c r="S2052" s="10"/>
      <c r="T2052" s="10"/>
      <c r="U2052" s="10"/>
      <c r="V2052" s="10"/>
      <c r="W2052" s="10"/>
      <c r="X2052" s="11"/>
      <c r="Y2052" s="12"/>
      <c r="Z2052" s="4"/>
      <c r="AA2052" s="13"/>
      <c r="AB2052" s="4"/>
      <c r="AC2052" s="52"/>
    </row>
    <row r="2053" spans="1:29" ht="15.75" hidden="1" customHeight="1">
      <c r="A2053" s="50"/>
      <c r="B2053" s="3"/>
      <c r="C2053" s="4"/>
      <c r="D2053" s="4"/>
      <c r="E2053" s="5"/>
      <c r="F2053" s="4"/>
      <c r="G2053" s="4"/>
      <c r="H2053" s="5"/>
      <c r="I2053" s="6"/>
      <c r="J2053" s="6"/>
      <c r="K2053" s="7"/>
      <c r="L2053" s="7"/>
      <c r="M2053" s="8"/>
      <c r="N2053" s="7"/>
      <c r="O2053" s="9"/>
      <c r="P2053" s="3"/>
      <c r="Q2053" s="5"/>
      <c r="R2053" s="10"/>
      <c r="S2053" s="10"/>
      <c r="T2053" s="10"/>
      <c r="U2053" s="10"/>
      <c r="V2053" s="10"/>
      <c r="W2053" s="10"/>
      <c r="X2053" s="11"/>
      <c r="Y2053" s="12"/>
      <c r="Z2053" s="4"/>
      <c r="AA2053" s="13"/>
      <c r="AB2053" s="4"/>
      <c r="AC2053" s="52"/>
    </row>
    <row r="2054" spans="1:29" ht="15.75" hidden="1" customHeight="1">
      <c r="A2054" s="50"/>
      <c r="B2054" s="3"/>
      <c r="C2054" s="4"/>
      <c r="D2054" s="4"/>
      <c r="E2054" s="5"/>
      <c r="F2054" s="4"/>
      <c r="G2054" s="4"/>
      <c r="H2054" s="5"/>
      <c r="I2054" s="6"/>
      <c r="J2054" s="6"/>
      <c r="K2054" s="7"/>
      <c r="L2054" s="7"/>
      <c r="M2054" s="8"/>
      <c r="N2054" s="7"/>
      <c r="O2054" s="9"/>
      <c r="P2054" s="3"/>
      <c r="Q2054" s="5"/>
      <c r="R2054" s="10"/>
      <c r="S2054" s="10"/>
      <c r="T2054" s="10"/>
      <c r="U2054" s="10"/>
      <c r="V2054" s="10"/>
      <c r="W2054" s="10"/>
      <c r="X2054" s="11"/>
      <c r="Y2054" s="12"/>
      <c r="Z2054" s="4"/>
      <c r="AA2054" s="13"/>
      <c r="AB2054" s="4"/>
      <c r="AC2054" s="52"/>
    </row>
    <row r="2055" spans="1:29" ht="15.75" hidden="1" customHeight="1">
      <c r="A2055" s="50"/>
      <c r="B2055" s="3"/>
      <c r="C2055" s="4"/>
      <c r="D2055" s="4"/>
      <c r="E2055" s="5"/>
      <c r="F2055" s="4"/>
      <c r="G2055" s="4"/>
      <c r="H2055" s="5"/>
      <c r="I2055" s="6"/>
      <c r="J2055" s="6"/>
      <c r="K2055" s="7"/>
      <c r="L2055" s="7"/>
      <c r="M2055" s="8"/>
      <c r="N2055" s="7"/>
      <c r="O2055" s="9"/>
      <c r="P2055" s="3"/>
      <c r="Q2055" s="5"/>
      <c r="R2055" s="10"/>
      <c r="S2055" s="10"/>
      <c r="T2055" s="10"/>
      <c r="U2055" s="10"/>
      <c r="V2055" s="10"/>
      <c r="W2055" s="10"/>
      <c r="X2055" s="11"/>
      <c r="Y2055" s="12"/>
      <c r="Z2055" s="4"/>
      <c r="AA2055" s="13"/>
      <c r="AB2055" s="4"/>
      <c r="AC2055" s="52"/>
    </row>
    <row r="2056" spans="1:29" ht="15.75" hidden="1" customHeight="1">
      <c r="A2056" s="50"/>
      <c r="B2056" s="3"/>
      <c r="C2056" s="4"/>
      <c r="D2056" s="4"/>
      <c r="E2056" s="5"/>
      <c r="F2056" s="4"/>
      <c r="G2056" s="4"/>
      <c r="H2056" s="5"/>
      <c r="I2056" s="6"/>
      <c r="J2056" s="6"/>
      <c r="K2056" s="7"/>
      <c r="L2056" s="7"/>
      <c r="M2056" s="8"/>
      <c r="N2056" s="7"/>
      <c r="O2056" s="9"/>
      <c r="P2056" s="3"/>
      <c r="Q2056" s="5"/>
      <c r="R2056" s="10"/>
      <c r="S2056" s="10"/>
      <c r="T2056" s="10"/>
      <c r="U2056" s="10"/>
      <c r="V2056" s="10"/>
      <c r="W2056" s="10"/>
      <c r="X2056" s="11"/>
      <c r="Y2056" s="12"/>
      <c r="Z2056" s="4"/>
      <c r="AA2056" s="13"/>
      <c r="AB2056" s="4"/>
      <c r="AC2056" s="52"/>
    </row>
    <row r="2057" spans="1:29" ht="15.75" hidden="1" customHeight="1">
      <c r="A2057" s="50"/>
      <c r="B2057" s="3"/>
      <c r="C2057" s="4"/>
      <c r="D2057" s="4"/>
      <c r="E2057" s="5"/>
      <c r="F2057" s="4"/>
      <c r="G2057" s="4"/>
      <c r="H2057" s="5"/>
      <c r="I2057" s="6"/>
      <c r="J2057" s="6"/>
      <c r="K2057" s="7"/>
      <c r="L2057" s="7"/>
      <c r="M2057" s="8"/>
      <c r="N2057" s="7"/>
      <c r="O2057" s="9"/>
      <c r="P2057" s="3"/>
      <c r="Q2057" s="5"/>
      <c r="R2057" s="10"/>
      <c r="S2057" s="10"/>
      <c r="T2057" s="10"/>
      <c r="U2057" s="10"/>
      <c r="V2057" s="10"/>
      <c r="W2057" s="10"/>
      <c r="X2057" s="11"/>
      <c r="Y2057" s="12"/>
      <c r="Z2057" s="4"/>
      <c r="AA2057" s="13"/>
      <c r="AB2057" s="4"/>
      <c r="AC2057" s="52"/>
    </row>
    <row r="2058" spans="1:29" ht="15.75" hidden="1" customHeight="1">
      <c r="A2058" s="50"/>
      <c r="B2058" s="3"/>
      <c r="C2058" s="4"/>
      <c r="D2058" s="4"/>
      <c r="E2058" s="5"/>
      <c r="F2058" s="4"/>
      <c r="G2058" s="4"/>
      <c r="H2058" s="5"/>
      <c r="I2058" s="6"/>
      <c r="J2058" s="6"/>
      <c r="K2058" s="7"/>
      <c r="L2058" s="7"/>
      <c r="M2058" s="8"/>
      <c r="N2058" s="7"/>
      <c r="O2058" s="9"/>
      <c r="P2058" s="3"/>
      <c r="Q2058" s="5"/>
      <c r="R2058" s="10"/>
      <c r="S2058" s="10"/>
      <c r="T2058" s="10"/>
      <c r="U2058" s="10"/>
      <c r="V2058" s="10"/>
      <c r="W2058" s="10"/>
      <c r="X2058" s="11"/>
      <c r="Y2058" s="12"/>
      <c r="Z2058" s="4"/>
      <c r="AA2058" s="13"/>
      <c r="AB2058" s="4"/>
      <c r="AC2058" s="52"/>
    </row>
    <row r="2059" spans="1:29" ht="15.75" hidden="1" customHeight="1">
      <c r="A2059" s="50"/>
      <c r="B2059" s="3"/>
      <c r="C2059" s="4"/>
      <c r="D2059" s="4"/>
      <c r="E2059" s="5"/>
      <c r="F2059" s="4"/>
      <c r="G2059" s="4"/>
      <c r="H2059" s="5"/>
      <c r="I2059" s="6"/>
      <c r="J2059" s="6"/>
      <c r="K2059" s="7"/>
      <c r="L2059" s="7"/>
      <c r="M2059" s="8"/>
      <c r="N2059" s="7"/>
      <c r="O2059" s="9"/>
      <c r="P2059" s="3"/>
      <c r="Q2059" s="5"/>
      <c r="R2059" s="10"/>
      <c r="S2059" s="10"/>
      <c r="T2059" s="10"/>
      <c r="U2059" s="10"/>
      <c r="V2059" s="10"/>
      <c r="W2059" s="10"/>
      <c r="X2059" s="11"/>
      <c r="Y2059" s="12"/>
      <c r="Z2059" s="4"/>
      <c r="AA2059" s="13"/>
      <c r="AB2059" s="4"/>
      <c r="AC2059" s="52"/>
    </row>
    <row r="2060" spans="1:29" ht="15.75" hidden="1" customHeight="1">
      <c r="A2060" s="50"/>
      <c r="B2060" s="3"/>
      <c r="C2060" s="4"/>
      <c r="D2060" s="4"/>
      <c r="E2060" s="5"/>
      <c r="F2060" s="4"/>
      <c r="G2060" s="4"/>
      <c r="H2060" s="5"/>
      <c r="I2060" s="6"/>
      <c r="J2060" s="6"/>
      <c r="K2060" s="7"/>
      <c r="L2060" s="7"/>
      <c r="M2060" s="8"/>
      <c r="N2060" s="7"/>
      <c r="O2060" s="9"/>
      <c r="P2060" s="3"/>
      <c r="Q2060" s="5"/>
      <c r="R2060" s="10"/>
      <c r="S2060" s="10"/>
      <c r="T2060" s="10"/>
      <c r="U2060" s="10"/>
      <c r="V2060" s="10"/>
      <c r="W2060" s="10"/>
      <c r="X2060" s="11"/>
      <c r="Y2060" s="12"/>
      <c r="Z2060" s="4"/>
      <c r="AA2060" s="13"/>
      <c r="AB2060" s="4"/>
      <c r="AC2060" s="52"/>
    </row>
    <row r="2061" spans="1:29" ht="15.75" hidden="1" customHeight="1">
      <c r="A2061" s="50"/>
      <c r="B2061" s="3"/>
      <c r="C2061" s="4"/>
      <c r="D2061" s="4"/>
      <c r="E2061" s="5"/>
      <c r="F2061" s="4"/>
      <c r="G2061" s="4"/>
      <c r="H2061" s="5"/>
      <c r="I2061" s="6"/>
      <c r="J2061" s="6"/>
      <c r="K2061" s="7"/>
      <c r="L2061" s="7"/>
      <c r="M2061" s="8"/>
      <c r="N2061" s="7"/>
      <c r="O2061" s="9"/>
      <c r="P2061" s="3"/>
      <c r="Q2061" s="5"/>
      <c r="R2061" s="10"/>
      <c r="S2061" s="10"/>
      <c r="T2061" s="10"/>
      <c r="U2061" s="10"/>
      <c r="V2061" s="10"/>
      <c r="W2061" s="10"/>
      <c r="X2061" s="11"/>
      <c r="Y2061" s="12"/>
      <c r="Z2061" s="4"/>
      <c r="AA2061" s="13"/>
      <c r="AB2061" s="4"/>
      <c r="AC2061" s="52"/>
    </row>
    <row r="2062" spans="1:29" ht="15.75" hidden="1" customHeight="1">
      <c r="A2062" s="50"/>
      <c r="B2062" s="3"/>
      <c r="C2062" s="4"/>
      <c r="D2062" s="4"/>
      <c r="E2062" s="5"/>
      <c r="F2062" s="4"/>
      <c r="G2062" s="4"/>
      <c r="H2062" s="5"/>
      <c r="I2062" s="6"/>
      <c r="J2062" s="6"/>
      <c r="K2062" s="7"/>
      <c r="L2062" s="7"/>
      <c r="M2062" s="8"/>
      <c r="N2062" s="7"/>
      <c r="O2062" s="9"/>
      <c r="P2062" s="3"/>
      <c r="Q2062" s="5"/>
      <c r="R2062" s="10"/>
      <c r="S2062" s="10"/>
      <c r="T2062" s="10"/>
      <c r="U2062" s="10"/>
      <c r="V2062" s="10"/>
      <c r="W2062" s="10"/>
      <c r="X2062" s="11"/>
      <c r="Y2062" s="12"/>
      <c r="Z2062" s="4"/>
      <c r="AA2062" s="13"/>
      <c r="AB2062" s="4"/>
      <c r="AC2062" s="52"/>
    </row>
    <row r="2063" spans="1:29" ht="15.75" hidden="1" customHeight="1">
      <c r="A2063" s="50"/>
      <c r="B2063" s="3"/>
      <c r="C2063" s="4"/>
      <c r="D2063" s="4"/>
      <c r="E2063" s="5"/>
      <c r="F2063" s="4"/>
      <c r="G2063" s="4"/>
      <c r="H2063" s="5"/>
      <c r="I2063" s="6"/>
      <c r="J2063" s="6"/>
      <c r="K2063" s="7"/>
      <c r="L2063" s="7"/>
      <c r="M2063" s="8"/>
      <c r="N2063" s="7"/>
      <c r="O2063" s="9"/>
      <c r="P2063" s="3"/>
      <c r="Q2063" s="5"/>
      <c r="R2063" s="10"/>
      <c r="S2063" s="10"/>
      <c r="T2063" s="10"/>
      <c r="U2063" s="10"/>
      <c r="V2063" s="10"/>
      <c r="W2063" s="10"/>
      <c r="X2063" s="11"/>
      <c r="Y2063" s="12"/>
      <c r="Z2063" s="4"/>
      <c r="AA2063" s="13"/>
      <c r="AB2063" s="4"/>
      <c r="AC2063" s="52"/>
    </row>
    <row r="2064" spans="1:29" ht="15.75" hidden="1" customHeight="1">
      <c r="A2064" s="50"/>
      <c r="B2064" s="3"/>
      <c r="C2064" s="4"/>
      <c r="D2064" s="4"/>
      <c r="E2064" s="5"/>
      <c r="F2064" s="4"/>
      <c r="G2064" s="4"/>
      <c r="H2064" s="5"/>
      <c r="I2064" s="6"/>
      <c r="J2064" s="6"/>
      <c r="K2064" s="7"/>
      <c r="L2064" s="7"/>
      <c r="M2064" s="8"/>
      <c r="N2064" s="7"/>
      <c r="O2064" s="9"/>
      <c r="P2064" s="3"/>
      <c r="Q2064" s="5"/>
      <c r="R2064" s="10"/>
      <c r="S2064" s="10"/>
      <c r="T2064" s="10"/>
      <c r="U2064" s="10"/>
      <c r="V2064" s="10"/>
      <c r="W2064" s="10"/>
      <c r="X2064" s="11"/>
      <c r="Y2064" s="12"/>
      <c r="Z2064" s="4"/>
      <c r="AA2064" s="13"/>
      <c r="AB2064" s="4"/>
      <c r="AC2064" s="52"/>
    </row>
    <row r="2065" spans="1:29" ht="15.75" hidden="1" customHeight="1">
      <c r="A2065" s="50"/>
      <c r="B2065" s="3"/>
      <c r="C2065" s="4"/>
      <c r="D2065" s="4"/>
      <c r="E2065" s="5"/>
      <c r="F2065" s="4"/>
      <c r="G2065" s="4"/>
      <c r="H2065" s="5"/>
      <c r="I2065" s="6"/>
      <c r="J2065" s="6"/>
      <c r="K2065" s="7"/>
      <c r="L2065" s="7"/>
      <c r="M2065" s="8"/>
      <c r="N2065" s="7"/>
      <c r="O2065" s="9"/>
      <c r="P2065" s="3"/>
      <c r="Q2065" s="5"/>
      <c r="R2065" s="10"/>
      <c r="S2065" s="10"/>
      <c r="T2065" s="10"/>
      <c r="U2065" s="10"/>
      <c r="V2065" s="10"/>
      <c r="W2065" s="10"/>
      <c r="X2065" s="11"/>
      <c r="Y2065" s="12"/>
      <c r="Z2065" s="4"/>
      <c r="AA2065" s="13"/>
      <c r="AB2065" s="4"/>
      <c r="AC2065" s="52"/>
    </row>
    <row r="2066" spans="1:29" ht="15.75" hidden="1" customHeight="1">
      <c r="A2066" s="50"/>
      <c r="B2066" s="3"/>
      <c r="C2066" s="4"/>
      <c r="D2066" s="4"/>
      <c r="E2066" s="5"/>
      <c r="F2066" s="4"/>
      <c r="G2066" s="4"/>
      <c r="H2066" s="5"/>
      <c r="I2066" s="6"/>
      <c r="J2066" s="6"/>
      <c r="K2066" s="7"/>
      <c r="L2066" s="7"/>
      <c r="M2066" s="8"/>
      <c r="N2066" s="7"/>
      <c r="O2066" s="9"/>
      <c r="P2066" s="3"/>
      <c r="Q2066" s="5"/>
      <c r="R2066" s="10"/>
      <c r="S2066" s="10"/>
      <c r="T2066" s="10"/>
      <c r="U2066" s="10"/>
      <c r="V2066" s="10"/>
      <c r="W2066" s="10"/>
      <c r="X2066" s="11"/>
      <c r="Y2066" s="12"/>
      <c r="Z2066" s="4"/>
      <c r="AA2066" s="13"/>
      <c r="AB2066" s="4"/>
      <c r="AC2066" s="52"/>
    </row>
    <row r="2067" spans="1:29" ht="15.75" hidden="1" customHeight="1">
      <c r="A2067" s="50"/>
      <c r="B2067" s="3"/>
      <c r="C2067" s="4"/>
      <c r="D2067" s="4"/>
      <c r="E2067" s="5"/>
      <c r="F2067" s="4"/>
      <c r="G2067" s="4"/>
      <c r="H2067" s="5"/>
      <c r="I2067" s="6"/>
      <c r="J2067" s="6"/>
      <c r="K2067" s="7"/>
      <c r="L2067" s="7"/>
      <c r="M2067" s="8"/>
      <c r="N2067" s="7"/>
      <c r="O2067" s="9"/>
      <c r="P2067" s="3"/>
      <c r="Q2067" s="5"/>
      <c r="R2067" s="10"/>
      <c r="S2067" s="10"/>
      <c r="T2067" s="10"/>
      <c r="U2067" s="10"/>
      <c r="V2067" s="10"/>
      <c r="W2067" s="10"/>
      <c r="X2067" s="11"/>
      <c r="Y2067" s="12"/>
      <c r="Z2067" s="4"/>
      <c r="AA2067" s="13"/>
      <c r="AB2067" s="4"/>
      <c r="AC2067" s="52"/>
    </row>
    <row r="2068" spans="1:29" ht="15.75" hidden="1" customHeight="1">
      <c r="A2068" s="50"/>
      <c r="B2068" s="3"/>
      <c r="C2068" s="4"/>
      <c r="D2068" s="4"/>
      <c r="E2068" s="5"/>
      <c r="F2068" s="4"/>
      <c r="G2068" s="4"/>
      <c r="H2068" s="5"/>
      <c r="I2068" s="6"/>
      <c r="J2068" s="6"/>
      <c r="K2068" s="7"/>
      <c r="L2068" s="7"/>
      <c r="M2068" s="8"/>
      <c r="N2068" s="7"/>
      <c r="O2068" s="9"/>
      <c r="P2068" s="3"/>
      <c r="Q2068" s="5"/>
      <c r="R2068" s="10"/>
      <c r="S2068" s="10"/>
      <c r="T2068" s="10"/>
      <c r="U2068" s="10"/>
      <c r="V2068" s="10"/>
      <c r="W2068" s="10"/>
      <c r="X2068" s="11"/>
      <c r="Y2068" s="12"/>
      <c r="Z2068" s="4"/>
      <c r="AA2068" s="13"/>
      <c r="AB2068" s="4"/>
      <c r="AC2068" s="52"/>
    </row>
    <row r="2069" spans="1:29" ht="15.75" hidden="1" customHeight="1">
      <c r="A2069" s="50"/>
      <c r="B2069" s="3"/>
      <c r="C2069" s="4"/>
      <c r="D2069" s="4"/>
      <c r="E2069" s="5"/>
      <c r="F2069" s="4"/>
      <c r="G2069" s="4"/>
      <c r="H2069" s="5"/>
      <c r="I2069" s="6"/>
      <c r="J2069" s="6"/>
      <c r="K2069" s="7"/>
      <c r="L2069" s="7"/>
      <c r="M2069" s="8"/>
      <c r="N2069" s="7"/>
      <c r="O2069" s="9"/>
      <c r="P2069" s="3"/>
      <c r="Q2069" s="5"/>
      <c r="R2069" s="10"/>
      <c r="S2069" s="10"/>
      <c r="T2069" s="10"/>
      <c r="U2069" s="10"/>
      <c r="V2069" s="10"/>
      <c r="W2069" s="10"/>
      <c r="X2069" s="11"/>
      <c r="Y2069" s="12"/>
      <c r="Z2069" s="4"/>
      <c r="AA2069" s="13"/>
      <c r="AB2069" s="4"/>
      <c r="AC2069" s="52"/>
    </row>
    <row r="2070" spans="1:29" ht="15.75" hidden="1" customHeight="1">
      <c r="A2070" s="50"/>
      <c r="B2070" s="3"/>
      <c r="C2070" s="4"/>
      <c r="D2070" s="4"/>
      <c r="E2070" s="5"/>
      <c r="F2070" s="4"/>
      <c r="G2070" s="4"/>
      <c r="H2070" s="5"/>
      <c r="I2070" s="6"/>
      <c r="J2070" s="6"/>
      <c r="K2070" s="7"/>
      <c r="L2070" s="7"/>
      <c r="M2070" s="8"/>
      <c r="N2070" s="7"/>
      <c r="O2070" s="9"/>
      <c r="P2070" s="3"/>
      <c r="Q2070" s="5"/>
      <c r="R2070" s="10"/>
      <c r="S2070" s="10"/>
      <c r="T2070" s="10"/>
      <c r="U2070" s="10"/>
      <c r="V2070" s="10"/>
      <c r="W2070" s="10"/>
      <c r="X2070" s="11"/>
      <c r="Y2070" s="12"/>
      <c r="Z2070" s="4"/>
      <c r="AA2070" s="13"/>
      <c r="AB2070" s="4"/>
      <c r="AC2070" s="52"/>
    </row>
    <row r="2071" spans="1:29" ht="15.75" hidden="1" customHeight="1">
      <c r="A2071" s="50"/>
      <c r="B2071" s="3"/>
      <c r="C2071" s="4"/>
      <c r="D2071" s="4"/>
      <c r="E2071" s="5"/>
      <c r="F2071" s="4"/>
      <c r="G2071" s="4"/>
      <c r="H2071" s="5"/>
      <c r="I2071" s="6"/>
      <c r="J2071" s="6"/>
      <c r="K2071" s="7"/>
      <c r="L2071" s="7"/>
      <c r="M2071" s="8"/>
      <c r="N2071" s="7"/>
      <c r="O2071" s="9"/>
      <c r="P2071" s="3"/>
      <c r="Q2071" s="5"/>
      <c r="R2071" s="10"/>
      <c r="S2071" s="10"/>
      <c r="T2071" s="10"/>
      <c r="U2071" s="10"/>
      <c r="V2071" s="10"/>
      <c r="W2071" s="10"/>
      <c r="X2071" s="11"/>
      <c r="Y2071" s="12"/>
      <c r="Z2071" s="4"/>
      <c r="AA2071" s="13"/>
      <c r="AB2071" s="4"/>
      <c r="AC2071" s="52"/>
    </row>
    <row r="2072" spans="1:29" ht="15.75" hidden="1" customHeight="1">
      <c r="A2072" s="50"/>
      <c r="B2072" s="3"/>
      <c r="C2072" s="4"/>
      <c r="D2072" s="4"/>
      <c r="E2072" s="5"/>
      <c r="F2072" s="4"/>
      <c r="G2072" s="4"/>
      <c r="H2072" s="5"/>
      <c r="I2072" s="6"/>
      <c r="J2072" s="6"/>
      <c r="K2072" s="7"/>
      <c r="L2072" s="7"/>
      <c r="M2072" s="8"/>
      <c r="N2072" s="7"/>
      <c r="O2072" s="9"/>
      <c r="P2072" s="3"/>
      <c r="Q2072" s="5"/>
      <c r="R2072" s="10"/>
      <c r="S2072" s="10"/>
      <c r="T2072" s="10"/>
      <c r="U2072" s="10"/>
      <c r="V2072" s="10"/>
      <c r="W2072" s="10"/>
      <c r="X2072" s="11"/>
      <c r="Y2072" s="12"/>
      <c r="Z2072" s="4"/>
      <c r="AA2072" s="13"/>
      <c r="AB2072" s="4"/>
      <c r="AC2072" s="52"/>
    </row>
    <row r="2073" spans="1:29" ht="15.75" hidden="1" customHeight="1">
      <c r="A2073" s="50"/>
      <c r="B2073" s="3"/>
      <c r="C2073" s="4"/>
      <c r="D2073" s="4"/>
      <c r="E2073" s="5"/>
      <c r="F2073" s="4"/>
      <c r="G2073" s="4"/>
      <c r="H2073" s="5"/>
      <c r="I2073" s="6"/>
      <c r="J2073" s="6"/>
      <c r="K2073" s="7"/>
      <c r="L2073" s="7"/>
      <c r="M2073" s="8"/>
      <c r="N2073" s="7"/>
      <c r="O2073" s="9"/>
      <c r="P2073" s="3"/>
      <c r="Q2073" s="5"/>
      <c r="R2073" s="10"/>
      <c r="S2073" s="10"/>
      <c r="T2073" s="10"/>
      <c r="U2073" s="10"/>
      <c r="V2073" s="10"/>
      <c r="W2073" s="10"/>
      <c r="X2073" s="11"/>
      <c r="Y2073" s="12"/>
      <c r="Z2073" s="4"/>
      <c r="AA2073" s="13"/>
      <c r="AB2073" s="4"/>
      <c r="AC2073" s="52"/>
    </row>
    <row r="2074" spans="1:29" ht="15.75" hidden="1" customHeight="1">
      <c r="A2074" s="50"/>
      <c r="B2074" s="3"/>
      <c r="C2074" s="4"/>
      <c r="D2074" s="4"/>
      <c r="E2074" s="5"/>
      <c r="F2074" s="4"/>
      <c r="G2074" s="4"/>
      <c r="H2074" s="5"/>
      <c r="I2074" s="6"/>
      <c r="J2074" s="6"/>
      <c r="K2074" s="7"/>
      <c r="L2074" s="7"/>
      <c r="M2074" s="8"/>
      <c r="N2074" s="7"/>
      <c r="O2074" s="9"/>
      <c r="P2074" s="3"/>
      <c r="Q2074" s="5"/>
      <c r="R2074" s="10"/>
      <c r="S2074" s="10"/>
      <c r="T2074" s="10"/>
      <c r="U2074" s="10"/>
      <c r="V2074" s="10"/>
      <c r="W2074" s="10"/>
      <c r="X2074" s="11"/>
      <c r="Y2074" s="12"/>
      <c r="Z2074" s="4"/>
      <c r="AA2074" s="13"/>
      <c r="AB2074" s="4"/>
      <c r="AC2074" s="52"/>
    </row>
    <row r="2075" spans="1:29" ht="15.75" hidden="1" customHeight="1">
      <c r="A2075" s="50"/>
      <c r="B2075" s="3"/>
      <c r="C2075" s="4"/>
      <c r="D2075" s="4"/>
      <c r="E2075" s="5"/>
      <c r="F2075" s="4"/>
      <c r="G2075" s="4"/>
      <c r="H2075" s="5"/>
      <c r="I2075" s="6"/>
      <c r="J2075" s="6"/>
      <c r="K2075" s="7"/>
      <c r="L2075" s="7"/>
      <c r="M2075" s="8"/>
      <c r="N2075" s="7"/>
      <c r="O2075" s="9"/>
      <c r="P2075" s="3"/>
      <c r="Q2075" s="5"/>
      <c r="R2075" s="10"/>
      <c r="S2075" s="10"/>
      <c r="T2075" s="10"/>
      <c r="U2075" s="10"/>
      <c r="V2075" s="10"/>
      <c r="W2075" s="10"/>
      <c r="X2075" s="11"/>
      <c r="Y2075" s="12"/>
      <c r="Z2075" s="4"/>
      <c r="AA2075" s="13"/>
      <c r="AB2075" s="4"/>
      <c r="AC2075" s="52"/>
    </row>
    <row r="2076" spans="1:29" ht="15.75" hidden="1" customHeight="1">
      <c r="A2076" s="50"/>
      <c r="B2076" s="3"/>
      <c r="C2076" s="4"/>
      <c r="D2076" s="4"/>
      <c r="E2076" s="5"/>
      <c r="F2076" s="4"/>
      <c r="G2076" s="4"/>
      <c r="H2076" s="5"/>
      <c r="I2076" s="6"/>
      <c r="J2076" s="6"/>
      <c r="K2076" s="7"/>
      <c r="L2076" s="7"/>
      <c r="M2076" s="8"/>
      <c r="N2076" s="7"/>
      <c r="O2076" s="9"/>
      <c r="P2076" s="3"/>
      <c r="Q2076" s="5"/>
      <c r="R2076" s="10"/>
      <c r="S2076" s="10"/>
      <c r="T2076" s="10"/>
      <c r="U2076" s="10"/>
      <c r="V2076" s="10"/>
      <c r="W2076" s="10"/>
      <c r="X2076" s="11"/>
      <c r="Y2076" s="12"/>
      <c r="Z2076" s="4"/>
      <c r="AA2076" s="13"/>
      <c r="AB2076" s="4"/>
      <c r="AC2076" s="52"/>
    </row>
    <row r="2077" spans="1:29" ht="15.75" hidden="1" customHeight="1">
      <c r="A2077" s="50"/>
      <c r="B2077" s="3"/>
      <c r="C2077" s="4"/>
      <c r="D2077" s="4"/>
      <c r="E2077" s="5"/>
      <c r="F2077" s="4"/>
      <c r="G2077" s="4"/>
      <c r="H2077" s="5"/>
      <c r="I2077" s="6"/>
      <c r="J2077" s="6"/>
      <c r="K2077" s="7"/>
      <c r="L2077" s="7"/>
      <c r="M2077" s="8"/>
      <c r="N2077" s="7"/>
      <c r="O2077" s="9"/>
      <c r="P2077" s="3"/>
      <c r="Q2077" s="5"/>
      <c r="R2077" s="10"/>
      <c r="S2077" s="10"/>
      <c r="T2077" s="10"/>
      <c r="U2077" s="10"/>
      <c r="V2077" s="10"/>
      <c r="W2077" s="10"/>
      <c r="X2077" s="11"/>
      <c r="Y2077" s="12"/>
      <c r="Z2077" s="4"/>
      <c r="AA2077" s="13"/>
      <c r="AB2077" s="4"/>
      <c r="AC2077" s="52"/>
    </row>
    <row r="2078" spans="1:29" ht="15.75" hidden="1" customHeight="1">
      <c r="A2078" s="50"/>
      <c r="B2078" s="3"/>
      <c r="C2078" s="4"/>
      <c r="D2078" s="4"/>
      <c r="E2078" s="5"/>
      <c r="F2078" s="4"/>
      <c r="G2078" s="4"/>
      <c r="H2078" s="5"/>
      <c r="I2078" s="6"/>
      <c r="J2078" s="6"/>
      <c r="K2078" s="7"/>
      <c r="L2078" s="7"/>
      <c r="M2078" s="8"/>
      <c r="N2078" s="7"/>
      <c r="O2078" s="9"/>
      <c r="P2078" s="3"/>
      <c r="Q2078" s="5"/>
      <c r="R2078" s="10"/>
      <c r="S2078" s="10"/>
      <c r="T2078" s="10"/>
      <c r="U2078" s="10"/>
      <c r="V2078" s="10"/>
      <c r="W2078" s="10"/>
      <c r="X2078" s="11"/>
      <c r="Y2078" s="12"/>
      <c r="Z2078" s="4"/>
      <c r="AA2078" s="13"/>
      <c r="AB2078" s="4"/>
      <c r="AC2078" s="52"/>
    </row>
    <row r="2079" spans="1:29" ht="15.75" hidden="1" customHeight="1">
      <c r="A2079" s="50"/>
      <c r="B2079" s="3"/>
      <c r="C2079" s="4"/>
      <c r="D2079" s="4"/>
      <c r="E2079" s="5"/>
      <c r="F2079" s="4"/>
      <c r="G2079" s="4"/>
      <c r="H2079" s="5"/>
      <c r="I2079" s="6"/>
      <c r="J2079" s="6"/>
      <c r="K2079" s="7"/>
      <c r="L2079" s="7"/>
      <c r="M2079" s="8"/>
      <c r="N2079" s="7"/>
      <c r="O2079" s="9"/>
      <c r="P2079" s="3"/>
      <c r="Q2079" s="5"/>
      <c r="R2079" s="10"/>
      <c r="S2079" s="10"/>
      <c r="T2079" s="10"/>
      <c r="U2079" s="10"/>
      <c r="V2079" s="10"/>
      <c r="W2079" s="10"/>
      <c r="X2079" s="11"/>
      <c r="Y2079" s="12"/>
      <c r="Z2079" s="4"/>
      <c r="AA2079" s="13"/>
      <c r="AB2079" s="4"/>
      <c r="AC2079" s="52"/>
    </row>
    <row r="2080" spans="1:29" ht="15.75" hidden="1" customHeight="1">
      <c r="A2080" s="50"/>
      <c r="B2080" s="3"/>
      <c r="C2080" s="4"/>
      <c r="D2080" s="4"/>
      <c r="E2080" s="5"/>
      <c r="F2080" s="4"/>
      <c r="G2080" s="4"/>
      <c r="H2080" s="5"/>
      <c r="I2080" s="6"/>
      <c r="J2080" s="6"/>
      <c r="K2080" s="7"/>
      <c r="L2080" s="7"/>
      <c r="M2080" s="8"/>
      <c r="N2080" s="7"/>
      <c r="O2080" s="9"/>
      <c r="P2080" s="3"/>
      <c r="Q2080" s="5"/>
      <c r="R2080" s="10"/>
      <c r="S2080" s="10"/>
      <c r="T2080" s="10"/>
      <c r="U2080" s="10"/>
      <c r="V2080" s="10"/>
      <c r="W2080" s="10"/>
      <c r="X2080" s="11"/>
      <c r="Y2080" s="12"/>
      <c r="Z2080" s="4"/>
      <c r="AA2080" s="13"/>
      <c r="AB2080" s="4"/>
      <c r="AC2080" s="52"/>
    </row>
    <row r="2081" spans="1:29" ht="15.75" hidden="1" customHeight="1">
      <c r="A2081" s="50"/>
      <c r="B2081" s="3"/>
      <c r="C2081" s="4"/>
      <c r="D2081" s="4"/>
      <c r="E2081" s="5"/>
      <c r="F2081" s="4"/>
      <c r="G2081" s="4"/>
      <c r="H2081" s="5"/>
      <c r="I2081" s="6"/>
      <c r="J2081" s="6"/>
      <c r="K2081" s="7"/>
      <c r="L2081" s="7"/>
      <c r="M2081" s="8"/>
      <c r="N2081" s="7"/>
      <c r="O2081" s="9"/>
      <c r="P2081" s="3"/>
      <c r="Q2081" s="5"/>
      <c r="R2081" s="10"/>
      <c r="S2081" s="10"/>
      <c r="T2081" s="10"/>
      <c r="U2081" s="10"/>
      <c r="V2081" s="10"/>
      <c r="W2081" s="10"/>
      <c r="X2081" s="11"/>
      <c r="Y2081" s="12"/>
      <c r="Z2081" s="4"/>
      <c r="AA2081" s="13"/>
      <c r="AB2081" s="4"/>
      <c r="AC2081" s="52"/>
    </row>
    <row r="2082" spans="1:29" ht="15.75" hidden="1" customHeight="1">
      <c r="A2082" s="50"/>
      <c r="B2082" s="3"/>
      <c r="C2082" s="4"/>
      <c r="D2082" s="4"/>
      <c r="E2082" s="5"/>
      <c r="F2082" s="4"/>
      <c r="G2082" s="4"/>
      <c r="H2082" s="5"/>
      <c r="I2082" s="6"/>
      <c r="J2082" s="6"/>
      <c r="K2082" s="7"/>
      <c r="L2082" s="7"/>
      <c r="M2082" s="8"/>
      <c r="N2082" s="7"/>
      <c r="O2082" s="9"/>
      <c r="P2082" s="3"/>
      <c r="Q2082" s="5"/>
      <c r="R2082" s="10"/>
      <c r="S2082" s="10"/>
      <c r="T2082" s="10"/>
      <c r="U2082" s="10"/>
      <c r="V2082" s="10"/>
      <c r="W2082" s="10"/>
      <c r="X2082" s="11"/>
      <c r="Y2082" s="12"/>
      <c r="Z2082" s="4"/>
      <c r="AA2082" s="13"/>
      <c r="AB2082" s="4"/>
      <c r="AC2082" s="52"/>
    </row>
    <row r="2083" spans="1:29" ht="15.75" hidden="1" customHeight="1">
      <c r="A2083" s="50"/>
      <c r="B2083" s="3"/>
      <c r="C2083" s="4"/>
      <c r="D2083" s="4"/>
      <c r="E2083" s="5"/>
      <c r="F2083" s="4"/>
      <c r="G2083" s="4"/>
      <c r="H2083" s="5"/>
      <c r="I2083" s="6"/>
      <c r="J2083" s="6"/>
      <c r="K2083" s="7"/>
      <c r="L2083" s="7"/>
      <c r="M2083" s="8"/>
      <c r="N2083" s="7"/>
      <c r="O2083" s="9"/>
      <c r="P2083" s="3"/>
      <c r="Q2083" s="5"/>
      <c r="R2083" s="10"/>
      <c r="S2083" s="10"/>
      <c r="T2083" s="10"/>
      <c r="U2083" s="10"/>
      <c r="V2083" s="10"/>
      <c r="W2083" s="10"/>
      <c r="X2083" s="11"/>
      <c r="Y2083" s="12"/>
      <c r="Z2083" s="4"/>
      <c r="AA2083" s="13"/>
      <c r="AB2083" s="4"/>
      <c r="AC2083" s="52"/>
    </row>
    <row r="2084" spans="1:29" ht="15.75" hidden="1" customHeight="1">
      <c r="A2084" s="50"/>
      <c r="B2084" s="3"/>
      <c r="C2084" s="4"/>
      <c r="D2084" s="4"/>
      <c r="E2084" s="5"/>
      <c r="F2084" s="4"/>
      <c r="G2084" s="4"/>
      <c r="H2084" s="5"/>
      <c r="I2084" s="6"/>
      <c r="J2084" s="6"/>
      <c r="K2084" s="7"/>
      <c r="L2084" s="7"/>
      <c r="M2084" s="8"/>
      <c r="N2084" s="7"/>
      <c r="O2084" s="9"/>
      <c r="P2084" s="3"/>
      <c r="Q2084" s="5"/>
      <c r="R2084" s="10"/>
      <c r="S2084" s="10"/>
      <c r="T2084" s="10"/>
      <c r="U2084" s="10"/>
      <c r="V2084" s="10"/>
      <c r="W2084" s="10"/>
      <c r="X2084" s="11"/>
      <c r="Y2084" s="12"/>
      <c r="Z2084" s="4"/>
      <c r="AA2084" s="13"/>
      <c r="AB2084" s="4"/>
      <c r="AC2084" s="52"/>
    </row>
    <row r="2085" spans="1:29" ht="15.75" hidden="1" customHeight="1">
      <c r="A2085" s="50"/>
      <c r="B2085" s="3"/>
      <c r="C2085" s="4"/>
      <c r="D2085" s="4"/>
      <c r="E2085" s="5"/>
      <c r="F2085" s="4"/>
      <c r="G2085" s="4"/>
      <c r="H2085" s="5"/>
      <c r="I2085" s="6"/>
      <c r="J2085" s="6"/>
      <c r="K2085" s="7"/>
      <c r="L2085" s="7"/>
      <c r="M2085" s="8"/>
      <c r="N2085" s="7"/>
      <c r="O2085" s="9"/>
      <c r="P2085" s="3"/>
      <c r="Q2085" s="5"/>
      <c r="R2085" s="10"/>
      <c r="S2085" s="10"/>
      <c r="T2085" s="10"/>
      <c r="U2085" s="10"/>
      <c r="V2085" s="10"/>
      <c r="W2085" s="10"/>
      <c r="X2085" s="11"/>
      <c r="Y2085" s="12"/>
      <c r="Z2085" s="4"/>
      <c r="AA2085" s="13"/>
      <c r="AB2085" s="4"/>
      <c r="AC2085" s="52"/>
    </row>
    <row r="2086" spans="1:29" ht="15.75" hidden="1" customHeight="1">
      <c r="A2086" s="50"/>
      <c r="B2086" s="3"/>
      <c r="C2086" s="4"/>
      <c r="D2086" s="4"/>
      <c r="E2086" s="5"/>
      <c r="F2086" s="4"/>
      <c r="G2086" s="4"/>
      <c r="H2086" s="5"/>
      <c r="I2086" s="6"/>
      <c r="J2086" s="6"/>
      <c r="K2086" s="7"/>
      <c r="L2086" s="7"/>
      <c r="M2086" s="8"/>
      <c r="N2086" s="7"/>
      <c r="O2086" s="9"/>
      <c r="P2086" s="3"/>
      <c r="Q2086" s="5"/>
      <c r="R2086" s="10"/>
      <c r="S2086" s="10"/>
      <c r="T2086" s="10"/>
      <c r="U2086" s="10"/>
      <c r="V2086" s="10"/>
      <c r="W2086" s="10"/>
      <c r="X2086" s="11"/>
      <c r="Y2086" s="12"/>
      <c r="Z2086" s="4"/>
      <c r="AA2086" s="13"/>
      <c r="AB2086" s="4"/>
      <c r="AC2086" s="52"/>
    </row>
    <row r="2087" spans="1:29" ht="15.75" hidden="1" customHeight="1">
      <c r="A2087" s="50"/>
      <c r="B2087" s="3"/>
      <c r="C2087" s="4"/>
      <c r="D2087" s="4"/>
      <c r="E2087" s="5"/>
      <c r="F2087" s="4"/>
      <c r="G2087" s="4"/>
      <c r="H2087" s="5"/>
      <c r="I2087" s="6"/>
      <c r="J2087" s="6"/>
      <c r="K2087" s="7"/>
      <c r="L2087" s="7"/>
      <c r="M2087" s="8"/>
      <c r="N2087" s="7"/>
      <c r="O2087" s="9"/>
      <c r="P2087" s="3"/>
      <c r="Q2087" s="5"/>
      <c r="R2087" s="10"/>
      <c r="S2087" s="10"/>
      <c r="T2087" s="10"/>
      <c r="U2087" s="10"/>
      <c r="V2087" s="10"/>
      <c r="W2087" s="10"/>
      <c r="X2087" s="11"/>
      <c r="Y2087" s="12"/>
      <c r="Z2087" s="4"/>
      <c r="AA2087" s="13"/>
      <c r="AB2087" s="4"/>
      <c r="AC2087" s="52"/>
    </row>
    <row r="2088" spans="1:29" ht="15.75" hidden="1" customHeight="1">
      <c r="A2088" s="50"/>
      <c r="B2088" s="3"/>
      <c r="C2088" s="4"/>
      <c r="D2088" s="4"/>
      <c r="E2088" s="5"/>
      <c r="F2088" s="4"/>
      <c r="G2088" s="4"/>
      <c r="H2088" s="5"/>
      <c r="I2088" s="6"/>
      <c r="J2088" s="6"/>
      <c r="K2088" s="7"/>
      <c r="L2088" s="7"/>
      <c r="M2088" s="8"/>
      <c r="N2088" s="7"/>
      <c r="O2088" s="9"/>
      <c r="P2088" s="3"/>
      <c r="Q2088" s="5"/>
      <c r="R2088" s="10"/>
      <c r="S2088" s="10"/>
      <c r="T2088" s="10"/>
      <c r="U2088" s="10"/>
      <c r="V2088" s="10"/>
      <c r="W2088" s="10"/>
      <c r="X2088" s="11"/>
      <c r="Y2088" s="12"/>
      <c r="Z2088" s="4"/>
      <c r="AA2088" s="13"/>
      <c r="AB2088" s="4"/>
      <c r="AC2088" s="52"/>
    </row>
    <row r="2089" spans="1:29" ht="15.75" hidden="1" customHeight="1">
      <c r="A2089" s="50"/>
      <c r="B2089" s="3"/>
      <c r="C2089" s="4"/>
      <c r="D2089" s="4"/>
      <c r="E2089" s="5"/>
      <c r="F2089" s="4"/>
      <c r="G2089" s="4"/>
      <c r="H2089" s="5"/>
      <c r="I2089" s="6"/>
      <c r="J2089" s="6"/>
      <c r="K2089" s="7"/>
      <c r="L2089" s="7"/>
      <c r="M2089" s="8"/>
      <c r="N2089" s="7"/>
      <c r="O2089" s="9"/>
      <c r="P2089" s="3"/>
      <c r="Q2089" s="5"/>
      <c r="R2089" s="10"/>
      <c r="S2089" s="10"/>
      <c r="T2089" s="10"/>
      <c r="U2089" s="10"/>
      <c r="V2089" s="10"/>
      <c r="W2089" s="10"/>
      <c r="X2089" s="11"/>
      <c r="Y2089" s="12"/>
      <c r="Z2089" s="4"/>
      <c r="AA2089" s="13"/>
      <c r="AB2089" s="4"/>
      <c r="AC2089" s="52"/>
    </row>
    <row r="2090" spans="1:29" ht="15.75" hidden="1" customHeight="1">
      <c r="A2090" s="50"/>
      <c r="B2090" s="3"/>
      <c r="C2090" s="4"/>
      <c r="D2090" s="4"/>
      <c r="E2090" s="5"/>
      <c r="F2090" s="4"/>
      <c r="G2090" s="4"/>
      <c r="H2090" s="5"/>
      <c r="I2090" s="6"/>
      <c r="J2090" s="6"/>
      <c r="K2090" s="7"/>
      <c r="L2090" s="7"/>
      <c r="M2090" s="8"/>
      <c r="N2090" s="7"/>
      <c r="O2090" s="9"/>
      <c r="P2090" s="3"/>
      <c r="Q2090" s="5"/>
      <c r="R2090" s="10"/>
      <c r="S2090" s="10"/>
      <c r="T2090" s="10"/>
      <c r="U2090" s="10"/>
      <c r="V2090" s="10"/>
      <c r="W2090" s="10"/>
      <c r="X2090" s="11"/>
      <c r="Y2090" s="12"/>
      <c r="Z2090" s="4"/>
      <c r="AA2090" s="13"/>
      <c r="AB2090" s="4"/>
      <c r="AC2090" s="52"/>
    </row>
    <row r="2091" spans="1:29" ht="15.75" hidden="1" customHeight="1">
      <c r="A2091" s="50"/>
      <c r="B2091" s="3"/>
      <c r="C2091" s="4"/>
      <c r="D2091" s="4"/>
      <c r="E2091" s="5"/>
      <c r="F2091" s="4"/>
      <c r="G2091" s="4"/>
      <c r="H2091" s="5"/>
      <c r="I2091" s="6"/>
      <c r="J2091" s="6"/>
      <c r="K2091" s="7"/>
      <c r="L2091" s="7"/>
      <c r="M2091" s="8"/>
      <c r="N2091" s="7"/>
      <c r="O2091" s="9"/>
      <c r="P2091" s="3"/>
      <c r="Q2091" s="5"/>
      <c r="R2091" s="10"/>
      <c r="S2091" s="10"/>
      <c r="T2091" s="10"/>
      <c r="U2091" s="10"/>
      <c r="V2091" s="10"/>
      <c r="W2091" s="10"/>
      <c r="X2091" s="11"/>
      <c r="Y2091" s="12"/>
      <c r="Z2091" s="4"/>
      <c r="AA2091" s="13"/>
      <c r="AB2091" s="4"/>
      <c r="AC2091" s="52"/>
    </row>
    <row r="2092" spans="1:29" ht="15.75" hidden="1" customHeight="1">
      <c r="A2092" s="50"/>
      <c r="B2092" s="3"/>
      <c r="C2092" s="4"/>
      <c r="D2092" s="4"/>
      <c r="E2092" s="5"/>
      <c r="F2092" s="4"/>
      <c r="G2092" s="4"/>
      <c r="H2092" s="5"/>
      <c r="I2092" s="6"/>
      <c r="J2092" s="6"/>
      <c r="K2092" s="7"/>
      <c r="L2092" s="7"/>
      <c r="M2092" s="8"/>
      <c r="N2092" s="7"/>
      <c r="O2092" s="9"/>
      <c r="P2092" s="3"/>
      <c r="Q2092" s="5"/>
      <c r="R2092" s="10"/>
      <c r="S2092" s="10"/>
      <c r="T2092" s="10"/>
      <c r="U2092" s="10"/>
      <c r="V2092" s="10"/>
      <c r="W2092" s="10"/>
      <c r="X2092" s="11"/>
      <c r="Y2092" s="12"/>
      <c r="Z2092" s="4"/>
      <c r="AA2092" s="13"/>
      <c r="AB2092" s="4"/>
      <c r="AC2092" s="52"/>
    </row>
    <row r="2093" spans="1:29" ht="15.75" hidden="1" customHeight="1">
      <c r="A2093" s="50"/>
      <c r="B2093" s="3"/>
      <c r="C2093" s="4"/>
      <c r="D2093" s="4"/>
      <c r="E2093" s="5"/>
      <c r="F2093" s="4"/>
      <c r="G2093" s="4"/>
      <c r="H2093" s="5"/>
      <c r="I2093" s="6"/>
      <c r="J2093" s="6"/>
      <c r="K2093" s="7"/>
      <c r="L2093" s="7"/>
      <c r="M2093" s="8"/>
      <c r="N2093" s="7"/>
      <c r="O2093" s="9"/>
      <c r="P2093" s="3"/>
      <c r="Q2093" s="5"/>
      <c r="R2093" s="10"/>
      <c r="S2093" s="10"/>
      <c r="T2093" s="10"/>
      <c r="U2093" s="10"/>
      <c r="V2093" s="10"/>
      <c r="W2093" s="10"/>
      <c r="X2093" s="11"/>
      <c r="Y2093" s="12"/>
      <c r="Z2093" s="4"/>
      <c r="AA2093" s="13"/>
      <c r="AB2093" s="4"/>
      <c r="AC2093" s="52"/>
    </row>
    <row r="2094" spans="1:29" ht="15.75" hidden="1" customHeight="1">
      <c r="A2094" s="50"/>
      <c r="B2094" s="3"/>
      <c r="C2094" s="4"/>
      <c r="D2094" s="4"/>
      <c r="E2094" s="5"/>
      <c r="F2094" s="4"/>
      <c r="G2094" s="4"/>
      <c r="H2094" s="5"/>
      <c r="I2094" s="6"/>
      <c r="J2094" s="6"/>
      <c r="K2094" s="7"/>
      <c r="L2094" s="7"/>
      <c r="M2094" s="8"/>
      <c r="N2094" s="7"/>
      <c r="O2094" s="9"/>
      <c r="P2094" s="3"/>
      <c r="Q2094" s="5"/>
      <c r="R2094" s="10"/>
      <c r="S2094" s="10"/>
      <c r="T2094" s="10"/>
      <c r="U2094" s="10"/>
      <c r="V2094" s="10"/>
      <c r="W2094" s="10"/>
      <c r="X2094" s="11"/>
      <c r="Y2094" s="12"/>
      <c r="Z2094" s="4"/>
      <c r="AA2094" s="13"/>
      <c r="AB2094" s="4"/>
      <c r="AC2094" s="52"/>
    </row>
    <row r="2095" spans="1:29" ht="15.75" hidden="1" customHeight="1">
      <c r="A2095" s="50"/>
      <c r="B2095" s="3"/>
      <c r="C2095" s="4"/>
      <c r="D2095" s="4"/>
      <c r="E2095" s="5"/>
      <c r="F2095" s="4"/>
      <c r="G2095" s="4"/>
      <c r="H2095" s="5"/>
      <c r="I2095" s="6"/>
      <c r="J2095" s="6"/>
      <c r="K2095" s="7"/>
      <c r="L2095" s="7"/>
      <c r="M2095" s="8"/>
      <c r="N2095" s="7"/>
      <c r="O2095" s="9"/>
      <c r="P2095" s="3"/>
      <c r="Q2095" s="5"/>
      <c r="R2095" s="10"/>
      <c r="S2095" s="10"/>
      <c r="T2095" s="10"/>
      <c r="U2095" s="10"/>
      <c r="V2095" s="10"/>
      <c r="W2095" s="10"/>
      <c r="X2095" s="11"/>
      <c r="Y2095" s="12"/>
      <c r="Z2095" s="4"/>
      <c r="AA2095" s="13"/>
      <c r="AB2095" s="4"/>
      <c r="AC2095" s="52"/>
    </row>
    <row r="2096" spans="1:29" ht="15.75" hidden="1" customHeight="1">
      <c r="A2096" s="50"/>
      <c r="B2096" s="3"/>
      <c r="C2096" s="4"/>
      <c r="D2096" s="4"/>
      <c r="E2096" s="5"/>
      <c r="F2096" s="4"/>
      <c r="G2096" s="4"/>
      <c r="H2096" s="5"/>
      <c r="I2096" s="6"/>
      <c r="J2096" s="6"/>
      <c r="K2096" s="7"/>
      <c r="L2096" s="7"/>
      <c r="M2096" s="8"/>
      <c r="N2096" s="7"/>
      <c r="O2096" s="9"/>
      <c r="P2096" s="3"/>
      <c r="Q2096" s="5"/>
      <c r="R2096" s="10"/>
      <c r="S2096" s="10"/>
      <c r="T2096" s="10"/>
      <c r="U2096" s="10"/>
      <c r="V2096" s="10"/>
      <c r="W2096" s="10"/>
      <c r="X2096" s="11"/>
      <c r="Y2096" s="12"/>
      <c r="Z2096" s="4"/>
      <c r="AA2096" s="13"/>
      <c r="AB2096" s="4"/>
      <c r="AC2096" s="52"/>
    </row>
    <row r="2097" spans="1:29" ht="15.75" hidden="1" customHeight="1">
      <c r="A2097" s="50"/>
      <c r="B2097" s="3"/>
      <c r="C2097" s="4"/>
      <c r="D2097" s="4"/>
      <c r="E2097" s="5"/>
      <c r="F2097" s="4"/>
      <c r="G2097" s="4"/>
      <c r="H2097" s="5"/>
      <c r="I2097" s="6"/>
      <c r="J2097" s="6"/>
      <c r="K2097" s="7"/>
      <c r="L2097" s="7"/>
      <c r="M2097" s="8"/>
      <c r="N2097" s="7"/>
      <c r="O2097" s="9"/>
      <c r="P2097" s="3"/>
      <c r="Q2097" s="5"/>
      <c r="R2097" s="10"/>
      <c r="S2097" s="10"/>
      <c r="T2097" s="10"/>
      <c r="U2097" s="10"/>
      <c r="V2097" s="10"/>
      <c r="W2097" s="10"/>
      <c r="X2097" s="11"/>
      <c r="Y2097" s="12"/>
      <c r="Z2097" s="4"/>
      <c r="AA2097" s="13"/>
      <c r="AB2097" s="4"/>
      <c r="AC2097" s="52"/>
    </row>
    <row r="2098" spans="1:29" ht="15.75" hidden="1" customHeight="1">
      <c r="A2098" s="50"/>
      <c r="B2098" s="3"/>
      <c r="C2098" s="4"/>
      <c r="D2098" s="4"/>
      <c r="E2098" s="5"/>
      <c r="F2098" s="4"/>
      <c r="G2098" s="4"/>
      <c r="H2098" s="5"/>
      <c r="I2098" s="6"/>
      <c r="J2098" s="6"/>
      <c r="K2098" s="7"/>
      <c r="L2098" s="7"/>
      <c r="M2098" s="8"/>
      <c r="N2098" s="7"/>
      <c r="O2098" s="9"/>
      <c r="P2098" s="3"/>
      <c r="Q2098" s="5"/>
      <c r="R2098" s="10"/>
      <c r="S2098" s="10"/>
      <c r="T2098" s="10"/>
      <c r="U2098" s="10"/>
      <c r="V2098" s="10"/>
      <c r="W2098" s="10"/>
      <c r="X2098" s="11"/>
      <c r="Y2098" s="12"/>
      <c r="Z2098" s="4"/>
      <c r="AA2098" s="13"/>
      <c r="AB2098" s="4"/>
      <c r="AC2098" s="52"/>
    </row>
    <row r="2099" spans="1:29" ht="15.75" hidden="1" customHeight="1">
      <c r="A2099" s="50"/>
      <c r="B2099" s="3"/>
      <c r="C2099" s="4"/>
      <c r="D2099" s="4"/>
      <c r="E2099" s="5"/>
      <c r="F2099" s="4"/>
      <c r="G2099" s="4"/>
      <c r="H2099" s="5"/>
      <c r="I2099" s="6"/>
      <c r="J2099" s="6"/>
      <c r="K2099" s="7"/>
      <c r="L2099" s="7"/>
      <c r="M2099" s="8"/>
      <c r="N2099" s="7"/>
      <c r="O2099" s="9"/>
      <c r="P2099" s="3"/>
      <c r="Q2099" s="5"/>
      <c r="R2099" s="10"/>
      <c r="S2099" s="10"/>
      <c r="T2099" s="10"/>
      <c r="U2099" s="10"/>
      <c r="V2099" s="10"/>
      <c r="W2099" s="10"/>
      <c r="X2099" s="11"/>
      <c r="Y2099" s="12"/>
      <c r="Z2099" s="4"/>
      <c r="AA2099" s="13"/>
      <c r="AB2099" s="4"/>
      <c r="AC2099" s="52"/>
    </row>
    <row r="2100" spans="1:29" ht="15.75" hidden="1" customHeight="1">
      <c r="A2100" s="50"/>
      <c r="B2100" s="3"/>
      <c r="C2100" s="4"/>
      <c r="D2100" s="4"/>
      <c r="E2100" s="5"/>
      <c r="F2100" s="4"/>
      <c r="G2100" s="4"/>
      <c r="H2100" s="5"/>
      <c r="I2100" s="6"/>
      <c r="J2100" s="6"/>
      <c r="K2100" s="7"/>
      <c r="L2100" s="7"/>
      <c r="M2100" s="8"/>
      <c r="N2100" s="7"/>
      <c r="O2100" s="9"/>
      <c r="P2100" s="3"/>
      <c r="Q2100" s="5"/>
      <c r="R2100" s="10"/>
      <c r="S2100" s="10"/>
      <c r="T2100" s="10"/>
      <c r="U2100" s="10"/>
      <c r="V2100" s="10"/>
      <c r="W2100" s="10"/>
      <c r="X2100" s="11"/>
      <c r="Y2100" s="12"/>
      <c r="Z2100" s="4"/>
      <c r="AA2100" s="13"/>
      <c r="AB2100" s="4"/>
      <c r="AC2100" s="52"/>
    </row>
    <row r="2101" spans="1:29" ht="15.75" hidden="1" customHeight="1">
      <c r="A2101" s="50"/>
      <c r="B2101" s="3"/>
      <c r="C2101" s="4"/>
      <c r="D2101" s="4"/>
      <c r="E2101" s="5"/>
      <c r="F2101" s="4"/>
      <c r="G2101" s="4"/>
      <c r="H2101" s="5"/>
      <c r="I2101" s="6"/>
      <c r="J2101" s="6"/>
      <c r="K2101" s="7"/>
      <c r="L2101" s="7"/>
      <c r="M2101" s="8"/>
      <c r="N2101" s="7"/>
      <c r="O2101" s="9"/>
      <c r="P2101" s="3"/>
      <c r="Q2101" s="5"/>
      <c r="R2101" s="10"/>
      <c r="S2101" s="10"/>
      <c r="T2101" s="10"/>
      <c r="U2101" s="10"/>
      <c r="V2101" s="10"/>
      <c r="W2101" s="10"/>
      <c r="X2101" s="11"/>
      <c r="Y2101" s="12"/>
      <c r="Z2101" s="4"/>
      <c r="AA2101" s="13"/>
      <c r="AB2101" s="4"/>
      <c r="AC2101" s="52"/>
    </row>
    <row r="2102" spans="1:29" ht="15.75" hidden="1" customHeight="1">
      <c r="A2102" s="50"/>
      <c r="B2102" s="3"/>
      <c r="C2102" s="4"/>
      <c r="D2102" s="4"/>
      <c r="E2102" s="5"/>
      <c r="F2102" s="4"/>
      <c r="G2102" s="4"/>
      <c r="H2102" s="5"/>
      <c r="I2102" s="6"/>
      <c r="J2102" s="6"/>
      <c r="K2102" s="7"/>
      <c r="L2102" s="7"/>
      <c r="M2102" s="8"/>
      <c r="N2102" s="7"/>
      <c r="O2102" s="9"/>
      <c r="P2102" s="3"/>
      <c r="Q2102" s="5"/>
      <c r="R2102" s="10"/>
      <c r="S2102" s="10"/>
      <c r="T2102" s="10"/>
      <c r="U2102" s="10"/>
      <c r="V2102" s="10"/>
      <c r="W2102" s="10"/>
      <c r="X2102" s="11"/>
      <c r="Y2102" s="12"/>
      <c r="Z2102" s="4"/>
      <c r="AA2102" s="13"/>
      <c r="AB2102" s="4"/>
      <c r="AC2102" s="52"/>
    </row>
    <row r="2103" spans="1:29" ht="15.75" hidden="1" customHeight="1">
      <c r="A2103" s="50"/>
      <c r="B2103" s="3"/>
      <c r="C2103" s="4"/>
      <c r="D2103" s="4"/>
      <c r="E2103" s="5"/>
      <c r="F2103" s="4"/>
      <c r="G2103" s="4"/>
      <c r="H2103" s="5"/>
      <c r="I2103" s="6"/>
      <c r="J2103" s="6"/>
      <c r="K2103" s="7"/>
      <c r="L2103" s="7"/>
      <c r="M2103" s="8"/>
      <c r="N2103" s="7"/>
      <c r="O2103" s="9"/>
      <c r="P2103" s="3"/>
      <c r="Q2103" s="5"/>
      <c r="R2103" s="10"/>
      <c r="S2103" s="10"/>
      <c r="T2103" s="10"/>
      <c r="U2103" s="10"/>
      <c r="V2103" s="10"/>
      <c r="W2103" s="10"/>
      <c r="X2103" s="11"/>
      <c r="Y2103" s="12"/>
      <c r="Z2103" s="4"/>
      <c r="AA2103" s="13"/>
      <c r="AB2103" s="4"/>
      <c r="AC2103" s="52"/>
    </row>
    <row r="2104" spans="1:29" ht="15.75" hidden="1" customHeight="1">
      <c r="A2104" s="50"/>
      <c r="B2104" s="3"/>
      <c r="C2104" s="4"/>
      <c r="D2104" s="4"/>
      <c r="E2104" s="5"/>
      <c r="F2104" s="4"/>
      <c r="G2104" s="4"/>
      <c r="H2104" s="5"/>
      <c r="I2104" s="6"/>
      <c r="J2104" s="6"/>
      <c r="K2104" s="7"/>
      <c r="L2104" s="7"/>
      <c r="M2104" s="8"/>
      <c r="N2104" s="7"/>
      <c r="O2104" s="9"/>
      <c r="P2104" s="3"/>
      <c r="Q2104" s="5"/>
      <c r="R2104" s="10"/>
      <c r="S2104" s="10"/>
      <c r="T2104" s="10"/>
      <c r="U2104" s="10"/>
      <c r="V2104" s="10"/>
      <c r="W2104" s="10"/>
      <c r="X2104" s="11"/>
      <c r="Y2104" s="12"/>
      <c r="Z2104" s="4"/>
      <c r="AA2104" s="13"/>
      <c r="AB2104" s="4"/>
      <c r="AC2104" s="52"/>
    </row>
    <row r="2105" spans="1:29" ht="15.75" hidden="1" customHeight="1">
      <c r="A2105" s="50"/>
      <c r="B2105" s="3"/>
      <c r="C2105" s="4"/>
      <c r="D2105" s="4"/>
      <c r="E2105" s="5"/>
      <c r="F2105" s="4"/>
      <c r="G2105" s="4"/>
      <c r="H2105" s="5"/>
      <c r="I2105" s="6"/>
      <c r="J2105" s="6"/>
      <c r="K2105" s="7"/>
      <c r="L2105" s="7"/>
      <c r="M2105" s="8"/>
      <c r="N2105" s="7"/>
      <c r="O2105" s="9"/>
      <c r="P2105" s="3"/>
      <c r="Q2105" s="5"/>
      <c r="R2105" s="10"/>
      <c r="S2105" s="10"/>
      <c r="T2105" s="10"/>
      <c r="U2105" s="10"/>
      <c r="V2105" s="10"/>
      <c r="W2105" s="10"/>
      <c r="X2105" s="11"/>
      <c r="Y2105" s="12"/>
      <c r="Z2105" s="4"/>
      <c r="AA2105" s="13"/>
      <c r="AB2105" s="4"/>
      <c r="AC2105" s="52"/>
    </row>
    <row r="2106" spans="1:29" ht="15.75" hidden="1" customHeight="1">
      <c r="A2106" s="50"/>
      <c r="B2106" s="3"/>
      <c r="C2106" s="4"/>
      <c r="D2106" s="4"/>
      <c r="E2106" s="5"/>
      <c r="F2106" s="4"/>
      <c r="G2106" s="4"/>
      <c r="H2106" s="5"/>
      <c r="I2106" s="6"/>
      <c r="J2106" s="6"/>
      <c r="K2106" s="7"/>
      <c r="L2106" s="7"/>
      <c r="M2106" s="8"/>
      <c r="N2106" s="7"/>
      <c r="O2106" s="9"/>
      <c r="P2106" s="3"/>
      <c r="Q2106" s="5"/>
      <c r="R2106" s="10"/>
      <c r="S2106" s="10"/>
      <c r="T2106" s="10"/>
      <c r="U2106" s="10"/>
      <c r="V2106" s="10"/>
      <c r="W2106" s="10"/>
      <c r="X2106" s="11"/>
      <c r="Y2106" s="12"/>
      <c r="Z2106" s="4"/>
      <c r="AA2106" s="13"/>
      <c r="AB2106" s="4"/>
      <c r="AC2106" s="52"/>
    </row>
    <row r="2107" spans="1:29" ht="15.75" hidden="1" customHeight="1">
      <c r="A2107" s="50"/>
      <c r="B2107" s="3"/>
      <c r="C2107" s="4"/>
      <c r="D2107" s="4"/>
      <c r="E2107" s="5"/>
      <c r="F2107" s="4"/>
      <c r="G2107" s="4"/>
      <c r="H2107" s="5"/>
      <c r="I2107" s="6"/>
      <c r="J2107" s="6"/>
      <c r="K2107" s="7"/>
      <c r="L2107" s="7"/>
      <c r="M2107" s="8"/>
      <c r="N2107" s="7"/>
      <c r="O2107" s="9"/>
      <c r="P2107" s="3"/>
      <c r="Q2107" s="5"/>
      <c r="R2107" s="10"/>
      <c r="S2107" s="10"/>
      <c r="T2107" s="10"/>
      <c r="U2107" s="10"/>
      <c r="V2107" s="10"/>
      <c r="W2107" s="10"/>
      <c r="X2107" s="11"/>
      <c r="Y2107" s="12"/>
      <c r="Z2107" s="4"/>
      <c r="AA2107" s="13"/>
      <c r="AB2107" s="4"/>
      <c r="AC2107" s="52"/>
    </row>
    <row r="2108" spans="1:29" ht="15.75" hidden="1" customHeight="1">
      <c r="A2108" s="50"/>
      <c r="B2108" s="3"/>
      <c r="C2108" s="4"/>
      <c r="D2108" s="4"/>
      <c r="E2108" s="5"/>
      <c r="F2108" s="4"/>
      <c r="G2108" s="4"/>
      <c r="H2108" s="5"/>
      <c r="I2108" s="6"/>
      <c r="J2108" s="6"/>
      <c r="K2108" s="7"/>
      <c r="L2108" s="7"/>
      <c r="M2108" s="8"/>
      <c r="N2108" s="7"/>
      <c r="O2108" s="9"/>
      <c r="P2108" s="3"/>
      <c r="Q2108" s="5"/>
      <c r="R2108" s="10"/>
      <c r="S2108" s="10"/>
      <c r="T2108" s="10"/>
      <c r="U2108" s="10"/>
      <c r="V2108" s="10"/>
      <c r="W2108" s="10"/>
      <c r="X2108" s="11"/>
      <c r="Y2108" s="12"/>
      <c r="Z2108" s="4"/>
      <c r="AA2108" s="13"/>
      <c r="AB2108" s="4"/>
      <c r="AC2108" s="52"/>
    </row>
    <row r="2109" spans="1:29" ht="15.75" hidden="1" customHeight="1">
      <c r="A2109" s="50"/>
      <c r="B2109" s="3"/>
      <c r="C2109" s="4"/>
      <c r="D2109" s="4"/>
      <c r="E2109" s="5"/>
      <c r="F2109" s="4"/>
      <c r="G2109" s="4"/>
      <c r="H2109" s="5"/>
      <c r="I2109" s="6"/>
      <c r="J2109" s="6"/>
      <c r="K2109" s="7"/>
      <c r="L2109" s="7"/>
      <c r="M2109" s="8"/>
      <c r="N2109" s="7"/>
      <c r="O2109" s="9"/>
      <c r="P2109" s="3"/>
      <c r="Q2109" s="5"/>
      <c r="R2109" s="10"/>
      <c r="S2109" s="10"/>
      <c r="T2109" s="10"/>
      <c r="U2109" s="10"/>
      <c r="V2109" s="10"/>
      <c r="W2109" s="10"/>
      <c r="X2109" s="11"/>
      <c r="Y2109" s="12"/>
      <c r="Z2109" s="4"/>
      <c r="AA2109" s="13"/>
      <c r="AB2109" s="4"/>
      <c r="AC2109" s="52"/>
    </row>
    <row r="2110" spans="1:29" ht="15.75" hidden="1" customHeight="1">
      <c r="A2110" s="50"/>
      <c r="B2110" s="3"/>
      <c r="C2110" s="4"/>
      <c r="D2110" s="4"/>
      <c r="E2110" s="5"/>
      <c r="F2110" s="4"/>
      <c r="G2110" s="4"/>
      <c r="H2110" s="5"/>
      <c r="I2110" s="6"/>
      <c r="J2110" s="6"/>
      <c r="K2110" s="7"/>
      <c r="L2110" s="7"/>
      <c r="M2110" s="8"/>
      <c r="N2110" s="7"/>
      <c r="O2110" s="9"/>
      <c r="P2110" s="3"/>
      <c r="Q2110" s="5"/>
      <c r="R2110" s="10"/>
      <c r="S2110" s="10"/>
      <c r="T2110" s="10"/>
      <c r="U2110" s="10"/>
      <c r="V2110" s="10"/>
      <c r="W2110" s="10"/>
      <c r="X2110" s="11"/>
      <c r="Y2110" s="12"/>
      <c r="Z2110" s="4"/>
      <c r="AA2110" s="13"/>
      <c r="AB2110" s="4"/>
      <c r="AC2110" s="52"/>
    </row>
    <row r="2111" spans="1:29" ht="15.75" hidden="1" customHeight="1">
      <c r="A2111" s="50"/>
      <c r="B2111" s="3"/>
      <c r="C2111" s="4"/>
      <c r="D2111" s="4"/>
      <c r="E2111" s="5"/>
      <c r="F2111" s="4"/>
      <c r="G2111" s="4"/>
      <c r="H2111" s="5"/>
      <c r="I2111" s="6"/>
      <c r="J2111" s="6"/>
      <c r="K2111" s="7"/>
      <c r="L2111" s="7"/>
      <c r="M2111" s="8"/>
      <c r="N2111" s="7"/>
      <c r="O2111" s="9"/>
      <c r="P2111" s="3"/>
      <c r="Q2111" s="5"/>
      <c r="R2111" s="10"/>
      <c r="S2111" s="10"/>
      <c r="T2111" s="10"/>
      <c r="U2111" s="10"/>
      <c r="V2111" s="10"/>
      <c r="W2111" s="10"/>
      <c r="X2111" s="11"/>
      <c r="Y2111" s="12"/>
      <c r="Z2111" s="4"/>
      <c r="AA2111" s="13"/>
      <c r="AB2111" s="4"/>
      <c r="AC2111" s="52"/>
    </row>
    <row r="2112" spans="1:29" ht="15.75" hidden="1" customHeight="1">
      <c r="A2112" s="50"/>
      <c r="B2112" s="3"/>
      <c r="C2112" s="4"/>
      <c r="D2112" s="4"/>
      <c r="E2112" s="5"/>
      <c r="F2112" s="4"/>
      <c r="G2112" s="4"/>
      <c r="H2112" s="5"/>
      <c r="I2112" s="6"/>
      <c r="J2112" s="6"/>
      <c r="K2112" s="7"/>
      <c r="L2112" s="7"/>
      <c r="M2112" s="8"/>
      <c r="N2112" s="7"/>
      <c r="O2112" s="9"/>
      <c r="P2112" s="3"/>
      <c r="Q2112" s="5"/>
      <c r="R2112" s="10"/>
      <c r="S2112" s="10"/>
      <c r="T2112" s="10"/>
      <c r="U2112" s="10"/>
      <c r="V2112" s="10"/>
      <c r="W2112" s="10"/>
      <c r="X2112" s="11"/>
      <c r="Y2112" s="12"/>
      <c r="Z2112" s="4"/>
      <c r="AA2112" s="13"/>
      <c r="AB2112" s="4"/>
      <c r="AC2112" s="52"/>
    </row>
    <row r="2113" spans="1:29" ht="15.75" hidden="1" customHeight="1">
      <c r="A2113" s="50"/>
      <c r="B2113" s="3"/>
      <c r="C2113" s="4"/>
      <c r="D2113" s="4"/>
      <c r="E2113" s="5"/>
      <c r="F2113" s="4"/>
      <c r="G2113" s="4"/>
      <c r="H2113" s="5"/>
      <c r="I2113" s="6"/>
      <c r="J2113" s="6"/>
      <c r="K2113" s="7"/>
      <c r="L2113" s="7"/>
      <c r="M2113" s="8"/>
      <c r="N2113" s="7"/>
      <c r="O2113" s="9"/>
      <c r="P2113" s="3"/>
      <c r="Q2113" s="5"/>
      <c r="R2113" s="10"/>
      <c r="S2113" s="10"/>
      <c r="T2113" s="10"/>
      <c r="U2113" s="10"/>
      <c r="V2113" s="10"/>
      <c r="W2113" s="10"/>
      <c r="X2113" s="11"/>
      <c r="Y2113" s="12"/>
      <c r="Z2113" s="4"/>
      <c r="AA2113" s="13"/>
      <c r="AB2113" s="4"/>
      <c r="AC2113" s="52"/>
    </row>
    <row r="2114" spans="1:29" ht="15.75" hidden="1" customHeight="1">
      <c r="A2114" s="50"/>
      <c r="B2114" s="3"/>
      <c r="C2114" s="4"/>
      <c r="D2114" s="4"/>
      <c r="E2114" s="5"/>
      <c r="F2114" s="4"/>
      <c r="G2114" s="4"/>
      <c r="H2114" s="5"/>
      <c r="I2114" s="6"/>
      <c r="J2114" s="6"/>
      <c r="K2114" s="7"/>
      <c r="L2114" s="7"/>
      <c r="M2114" s="8"/>
      <c r="N2114" s="7"/>
      <c r="O2114" s="9"/>
      <c r="P2114" s="3"/>
      <c r="Q2114" s="5"/>
      <c r="R2114" s="10"/>
      <c r="S2114" s="10"/>
      <c r="T2114" s="10"/>
      <c r="U2114" s="10"/>
      <c r="V2114" s="10"/>
      <c r="W2114" s="10"/>
      <c r="X2114" s="11"/>
      <c r="Y2114" s="12"/>
      <c r="Z2114" s="4"/>
      <c r="AA2114" s="13"/>
      <c r="AB2114" s="4"/>
      <c r="AC2114" s="52"/>
    </row>
    <row r="2115" spans="1:29" ht="15.75" hidden="1" customHeight="1">
      <c r="A2115" s="50"/>
      <c r="B2115" s="3"/>
      <c r="C2115" s="4"/>
      <c r="D2115" s="4"/>
      <c r="E2115" s="5"/>
      <c r="F2115" s="4"/>
      <c r="G2115" s="4"/>
      <c r="H2115" s="5"/>
      <c r="I2115" s="6"/>
      <c r="J2115" s="6"/>
      <c r="K2115" s="7"/>
      <c r="L2115" s="7"/>
      <c r="M2115" s="8"/>
      <c r="N2115" s="7"/>
      <c r="O2115" s="9"/>
      <c r="P2115" s="3"/>
      <c r="Q2115" s="5"/>
      <c r="R2115" s="10"/>
      <c r="S2115" s="10"/>
      <c r="T2115" s="10"/>
      <c r="U2115" s="10"/>
      <c r="V2115" s="10"/>
      <c r="W2115" s="10"/>
      <c r="X2115" s="11"/>
      <c r="Y2115" s="12"/>
      <c r="Z2115" s="4"/>
      <c r="AA2115" s="13"/>
      <c r="AB2115" s="4"/>
      <c r="AC2115" s="52"/>
    </row>
    <row r="2116" spans="1:29" ht="15.75" hidden="1" customHeight="1">
      <c r="A2116" s="50"/>
      <c r="B2116" s="3"/>
      <c r="C2116" s="4"/>
      <c r="D2116" s="4"/>
      <c r="E2116" s="5"/>
      <c r="F2116" s="4"/>
      <c r="G2116" s="4"/>
      <c r="H2116" s="5"/>
      <c r="I2116" s="6"/>
      <c r="J2116" s="6"/>
      <c r="K2116" s="7"/>
      <c r="L2116" s="7"/>
      <c r="M2116" s="8"/>
      <c r="N2116" s="7"/>
      <c r="O2116" s="9"/>
      <c r="P2116" s="3"/>
      <c r="Q2116" s="5"/>
      <c r="R2116" s="10"/>
      <c r="S2116" s="10"/>
      <c r="T2116" s="10"/>
      <c r="U2116" s="10"/>
      <c r="V2116" s="10"/>
      <c r="W2116" s="10"/>
      <c r="X2116" s="11"/>
      <c r="Y2116" s="12"/>
      <c r="Z2116" s="4"/>
      <c r="AA2116" s="13"/>
      <c r="AB2116" s="4"/>
      <c r="AC2116" s="52"/>
    </row>
    <row r="2117" spans="1:29" ht="15.75" hidden="1" customHeight="1">
      <c r="A2117" s="50"/>
      <c r="B2117" s="3"/>
      <c r="C2117" s="4"/>
      <c r="D2117" s="4"/>
      <c r="E2117" s="5"/>
      <c r="F2117" s="4"/>
      <c r="G2117" s="4"/>
      <c r="H2117" s="5"/>
      <c r="I2117" s="6"/>
      <c r="J2117" s="6"/>
      <c r="K2117" s="7"/>
      <c r="L2117" s="7"/>
      <c r="M2117" s="8"/>
      <c r="N2117" s="7"/>
      <c r="O2117" s="9"/>
      <c r="P2117" s="3"/>
      <c r="Q2117" s="5"/>
      <c r="R2117" s="10"/>
      <c r="S2117" s="10"/>
      <c r="T2117" s="10"/>
      <c r="U2117" s="10"/>
      <c r="V2117" s="10"/>
      <c r="W2117" s="10"/>
      <c r="X2117" s="11"/>
      <c r="Y2117" s="12"/>
      <c r="Z2117" s="4"/>
      <c r="AA2117" s="13"/>
      <c r="AB2117" s="4"/>
      <c r="AC2117" s="52"/>
    </row>
    <row r="2118" spans="1:29" ht="15.75" hidden="1" customHeight="1">
      <c r="A2118" s="50"/>
      <c r="B2118" s="3"/>
      <c r="C2118" s="4"/>
      <c r="D2118" s="4"/>
      <c r="E2118" s="5"/>
      <c r="F2118" s="4"/>
      <c r="G2118" s="4"/>
      <c r="H2118" s="5"/>
      <c r="I2118" s="6"/>
      <c r="J2118" s="6"/>
      <c r="K2118" s="7"/>
      <c r="L2118" s="7"/>
      <c r="M2118" s="8"/>
      <c r="N2118" s="7"/>
      <c r="O2118" s="9"/>
      <c r="P2118" s="3"/>
      <c r="Q2118" s="5"/>
      <c r="R2118" s="10"/>
      <c r="S2118" s="10"/>
      <c r="T2118" s="10"/>
      <c r="U2118" s="10"/>
      <c r="V2118" s="10"/>
      <c r="W2118" s="10"/>
      <c r="X2118" s="11"/>
      <c r="Y2118" s="12"/>
      <c r="Z2118" s="4"/>
      <c r="AA2118" s="13"/>
      <c r="AB2118" s="4"/>
      <c r="AC2118" s="52"/>
    </row>
    <row r="2119" spans="1:29" ht="15.75" hidden="1" customHeight="1">
      <c r="A2119" s="50"/>
      <c r="B2119" s="3"/>
      <c r="C2119" s="4"/>
      <c r="D2119" s="4"/>
      <c r="E2119" s="5"/>
      <c r="F2119" s="4"/>
      <c r="G2119" s="4"/>
      <c r="H2119" s="5"/>
      <c r="I2119" s="6"/>
      <c r="J2119" s="6"/>
      <c r="K2119" s="7"/>
      <c r="L2119" s="7"/>
      <c r="M2119" s="8"/>
      <c r="N2119" s="7"/>
      <c r="O2119" s="9"/>
      <c r="P2119" s="3"/>
      <c r="Q2119" s="5"/>
      <c r="R2119" s="10"/>
      <c r="S2119" s="10"/>
      <c r="T2119" s="10"/>
      <c r="U2119" s="10"/>
      <c r="V2119" s="10"/>
      <c r="W2119" s="10"/>
      <c r="X2119" s="11"/>
      <c r="Y2119" s="12"/>
      <c r="Z2119" s="4"/>
      <c r="AA2119" s="13"/>
      <c r="AB2119" s="4"/>
      <c r="AC2119" s="52"/>
    </row>
    <row r="2120" spans="1:29" ht="15.75" hidden="1" customHeight="1">
      <c r="A2120" s="50"/>
      <c r="B2120" s="3"/>
      <c r="C2120" s="4"/>
      <c r="D2120" s="4"/>
      <c r="E2120" s="5"/>
      <c r="F2120" s="4"/>
      <c r="G2120" s="4"/>
      <c r="H2120" s="5"/>
      <c r="I2120" s="6"/>
      <c r="J2120" s="6"/>
      <c r="K2120" s="7"/>
      <c r="L2120" s="7"/>
      <c r="M2120" s="8"/>
      <c r="N2120" s="7"/>
      <c r="O2120" s="9"/>
      <c r="P2120" s="3"/>
      <c r="Q2120" s="5"/>
      <c r="R2120" s="10"/>
      <c r="S2120" s="10"/>
      <c r="T2120" s="10"/>
      <c r="U2120" s="10"/>
      <c r="V2120" s="10"/>
      <c r="W2120" s="10"/>
      <c r="X2120" s="11"/>
      <c r="Y2120" s="12"/>
      <c r="Z2120" s="4"/>
      <c r="AA2120" s="13"/>
      <c r="AB2120" s="4"/>
      <c r="AC2120" s="52"/>
    </row>
    <row r="2121" spans="1:29" ht="15.75" hidden="1" customHeight="1">
      <c r="A2121" s="50"/>
      <c r="B2121" s="3"/>
      <c r="C2121" s="4"/>
      <c r="D2121" s="4"/>
      <c r="E2121" s="5"/>
      <c r="F2121" s="4"/>
      <c r="G2121" s="4"/>
      <c r="H2121" s="5"/>
      <c r="I2121" s="6"/>
      <c r="J2121" s="6"/>
      <c r="K2121" s="7"/>
      <c r="L2121" s="7"/>
      <c r="M2121" s="8"/>
      <c r="N2121" s="7"/>
      <c r="O2121" s="9"/>
      <c r="P2121" s="3"/>
      <c r="Q2121" s="5"/>
      <c r="R2121" s="10"/>
      <c r="S2121" s="10"/>
      <c r="T2121" s="10"/>
      <c r="U2121" s="10"/>
      <c r="V2121" s="10"/>
      <c r="W2121" s="10"/>
      <c r="X2121" s="11"/>
      <c r="Y2121" s="12"/>
      <c r="Z2121" s="4"/>
      <c r="AA2121" s="13"/>
      <c r="AB2121" s="4"/>
      <c r="AC2121" s="52"/>
    </row>
    <row r="2122" spans="1:29" ht="15.75" hidden="1" customHeight="1">
      <c r="A2122" s="50"/>
      <c r="B2122" s="3"/>
      <c r="C2122" s="4"/>
      <c r="D2122" s="4"/>
      <c r="E2122" s="5"/>
      <c r="F2122" s="4"/>
      <c r="G2122" s="4"/>
      <c r="H2122" s="5"/>
      <c r="I2122" s="6"/>
      <c r="J2122" s="6"/>
      <c r="K2122" s="7"/>
      <c r="L2122" s="7"/>
      <c r="M2122" s="8"/>
      <c r="N2122" s="7"/>
      <c r="O2122" s="9"/>
      <c r="P2122" s="3"/>
      <c r="Q2122" s="5"/>
      <c r="R2122" s="10"/>
      <c r="S2122" s="10"/>
      <c r="T2122" s="10"/>
      <c r="U2122" s="10"/>
      <c r="V2122" s="10"/>
      <c r="W2122" s="10"/>
      <c r="X2122" s="11"/>
      <c r="Y2122" s="12"/>
      <c r="Z2122" s="4"/>
      <c r="AA2122" s="13"/>
      <c r="AB2122" s="4"/>
      <c r="AC2122" s="52"/>
    </row>
    <row r="2123" spans="1:29" ht="15.75" hidden="1" customHeight="1">
      <c r="A2123" s="50"/>
      <c r="B2123" s="3"/>
      <c r="C2123" s="4"/>
      <c r="D2123" s="4"/>
      <c r="E2123" s="5"/>
      <c r="F2123" s="4"/>
      <c r="G2123" s="4"/>
      <c r="H2123" s="5"/>
      <c r="I2123" s="6"/>
      <c r="J2123" s="6"/>
      <c r="K2123" s="7"/>
      <c r="L2123" s="7"/>
      <c r="M2123" s="8"/>
      <c r="N2123" s="7"/>
      <c r="O2123" s="9"/>
      <c r="P2123" s="3"/>
      <c r="Q2123" s="5"/>
      <c r="R2123" s="10"/>
      <c r="S2123" s="10"/>
      <c r="T2123" s="10"/>
      <c r="U2123" s="10"/>
      <c r="V2123" s="10"/>
      <c r="W2123" s="10"/>
      <c r="X2123" s="11"/>
      <c r="Y2123" s="12"/>
      <c r="Z2123" s="4"/>
      <c r="AA2123" s="13"/>
      <c r="AB2123" s="4"/>
      <c r="AC2123" s="52"/>
    </row>
    <row r="2124" spans="1:29" ht="15.75" hidden="1" customHeight="1">
      <c r="A2124" s="50"/>
      <c r="B2124" s="3"/>
      <c r="C2124" s="4"/>
      <c r="D2124" s="4"/>
      <c r="E2124" s="5"/>
      <c r="F2124" s="4"/>
      <c r="G2124" s="4"/>
      <c r="H2124" s="5"/>
      <c r="I2124" s="6"/>
      <c r="J2124" s="6"/>
      <c r="K2124" s="7"/>
      <c r="L2124" s="7"/>
      <c r="M2124" s="8"/>
      <c r="N2124" s="7"/>
      <c r="O2124" s="9"/>
      <c r="P2124" s="3"/>
      <c r="Q2124" s="5"/>
      <c r="R2124" s="10"/>
      <c r="S2124" s="10"/>
      <c r="T2124" s="10"/>
      <c r="U2124" s="10"/>
      <c r="V2124" s="10"/>
      <c r="W2124" s="10"/>
      <c r="X2124" s="11"/>
      <c r="Y2124" s="12"/>
      <c r="Z2124" s="4"/>
      <c r="AA2124" s="13"/>
      <c r="AB2124" s="4"/>
      <c r="AC2124" s="52"/>
    </row>
    <row r="2125" spans="1:29" ht="15.75" hidden="1" customHeight="1">
      <c r="A2125" s="50"/>
      <c r="B2125" s="3"/>
      <c r="C2125" s="4"/>
      <c r="D2125" s="4"/>
      <c r="E2125" s="5"/>
      <c r="F2125" s="4"/>
      <c r="G2125" s="4"/>
      <c r="H2125" s="5"/>
      <c r="I2125" s="6"/>
      <c r="J2125" s="6"/>
      <c r="K2125" s="7"/>
      <c r="L2125" s="7"/>
      <c r="M2125" s="8"/>
      <c r="N2125" s="7"/>
      <c r="O2125" s="9"/>
      <c r="P2125" s="3"/>
      <c r="Q2125" s="5"/>
      <c r="R2125" s="10"/>
      <c r="S2125" s="10"/>
      <c r="T2125" s="10"/>
      <c r="U2125" s="10"/>
      <c r="V2125" s="10"/>
      <c r="W2125" s="10"/>
      <c r="X2125" s="11"/>
      <c r="Y2125" s="12"/>
      <c r="Z2125" s="4"/>
      <c r="AA2125" s="13"/>
      <c r="AB2125" s="4"/>
      <c r="AC2125" s="52"/>
    </row>
    <row r="2126" spans="1:29" ht="15.75" hidden="1" customHeight="1">
      <c r="A2126" s="50"/>
      <c r="B2126" s="3"/>
      <c r="C2126" s="4"/>
      <c r="D2126" s="4"/>
      <c r="E2126" s="5"/>
      <c r="F2126" s="4"/>
      <c r="G2126" s="4"/>
      <c r="H2126" s="5"/>
      <c r="I2126" s="6"/>
      <c r="J2126" s="6"/>
      <c r="K2126" s="7"/>
      <c r="L2126" s="7"/>
      <c r="M2126" s="8"/>
      <c r="N2126" s="7"/>
      <c r="O2126" s="9"/>
      <c r="P2126" s="3"/>
      <c r="Q2126" s="5"/>
      <c r="R2126" s="10"/>
      <c r="S2126" s="10"/>
      <c r="T2126" s="10"/>
      <c r="U2126" s="10"/>
      <c r="V2126" s="10"/>
      <c r="W2126" s="10"/>
      <c r="X2126" s="11"/>
      <c r="Y2126" s="12"/>
      <c r="Z2126" s="4"/>
      <c r="AA2126" s="13"/>
      <c r="AB2126" s="4"/>
      <c r="AC2126" s="52"/>
    </row>
    <row r="2127" spans="1:29" ht="15.75" hidden="1" customHeight="1">
      <c r="A2127" s="50"/>
      <c r="B2127" s="3"/>
      <c r="C2127" s="4"/>
      <c r="D2127" s="4"/>
      <c r="E2127" s="5"/>
      <c r="F2127" s="4"/>
      <c r="G2127" s="4"/>
      <c r="H2127" s="5"/>
      <c r="I2127" s="6"/>
      <c r="J2127" s="6"/>
      <c r="K2127" s="7"/>
      <c r="L2127" s="7"/>
      <c r="M2127" s="8"/>
      <c r="N2127" s="7"/>
      <c r="O2127" s="9"/>
      <c r="P2127" s="3"/>
      <c r="Q2127" s="5"/>
      <c r="R2127" s="10"/>
      <c r="S2127" s="10"/>
      <c r="T2127" s="10"/>
      <c r="U2127" s="10"/>
      <c r="V2127" s="10"/>
      <c r="W2127" s="10"/>
      <c r="X2127" s="11"/>
      <c r="Y2127" s="12"/>
      <c r="Z2127" s="4"/>
      <c r="AA2127" s="13"/>
      <c r="AB2127" s="4"/>
      <c r="AC2127" s="52"/>
    </row>
    <row r="2128" spans="1:29" ht="15.75" hidden="1" customHeight="1">
      <c r="A2128" s="50"/>
      <c r="B2128" s="3"/>
      <c r="C2128" s="4"/>
      <c r="D2128" s="4"/>
      <c r="E2128" s="5"/>
      <c r="F2128" s="4"/>
      <c r="G2128" s="4"/>
      <c r="H2128" s="5"/>
      <c r="I2128" s="6"/>
      <c r="J2128" s="6"/>
      <c r="K2128" s="7"/>
      <c r="L2128" s="7"/>
      <c r="M2128" s="8"/>
      <c r="N2128" s="7"/>
      <c r="O2128" s="9"/>
      <c r="P2128" s="3"/>
      <c r="Q2128" s="5"/>
      <c r="R2128" s="10"/>
      <c r="S2128" s="10"/>
      <c r="T2128" s="10"/>
      <c r="U2128" s="10"/>
      <c r="V2128" s="10"/>
      <c r="W2128" s="10"/>
      <c r="X2128" s="11"/>
      <c r="Y2128" s="12"/>
      <c r="Z2128" s="4"/>
      <c r="AA2128" s="13"/>
      <c r="AB2128" s="4"/>
      <c r="AC2128" s="52"/>
    </row>
    <row r="2129" spans="1:29" ht="15.75" hidden="1" customHeight="1">
      <c r="A2129" s="50"/>
      <c r="B2129" s="3"/>
      <c r="C2129" s="4"/>
      <c r="D2129" s="4"/>
      <c r="E2129" s="5"/>
      <c r="F2129" s="4"/>
      <c r="G2129" s="4"/>
      <c r="H2129" s="5"/>
      <c r="I2129" s="6"/>
      <c r="J2129" s="6"/>
      <c r="K2129" s="7"/>
      <c r="L2129" s="7"/>
      <c r="M2129" s="8"/>
      <c r="N2129" s="7"/>
      <c r="O2129" s="9"/>
      <c r="P2129" s="3"/>
      <c r="Q2129" s="5"/>
      <c r="R2129" s="10"/>
      <c r="S2129" s="10"/>
      <c r="T2129" s="10"/>
      <c r="U2129" s="10"/>
      <c r="V2129" s="10"/>
      <c r="W2129" s="10"/>
      <c r="X2129" s="11"/>
      <c r="Y2129" s="12"/>
      <c r="Z2129" s="4"/>
      <c r="AA2129" s="13"/>
      <c r="AB2129" s="4"/>
      <c r="AC2129" s="52"/>
    </row>
    <row r="2130" spans="1:29" ht="15.75" hidden="1" customHeight="1">
      <c r="A2130" s="50"/>
      <c r="B2130" s="3"/>
      <c r="C2130" s="4"/>
      <c r="D2130" s="4"/>
      <c r="E2130" s="5"/>
      <c r="F2130" s="4"/>
      <c r="G2130" s="4"/>
      <c r="H2130" s="5"/>
      <c r="I2130" s="6"/>
      <c r="J2130" s="6"/>
      <c r="K2130" s="7"/>
      <c r="L2130" s="7"/>
      <c r="M2130" s="8"/>
      <c r="N2130" s="7"/>
      <c r="O2130" s="9"/>
      <c r="P2130" s="3"/>
      <c r="Q2130" s="5"/>
      <c r="R2130" s="10"/>
      <c r="S2130" s="10"/>
      <c r="T2130" s="10"/>
      <c r="U2130" s="10"/>
      <c r="V2130" s="10"/>
      <c r="W2130" s="10"/>
      <c r="X2130" s="11"/>
      <c r="Y2130" s="12"/>
      <c r="Z2130" s="4"/>
      <c r="AA2130" s="13"/>
      <c r="AB2130" s="4"/>
      <c r="AC2130" s="52"/>
    </row>
    <row r="2131" spans="1:29" ht="15.75" hidden="1" customHeight="1">
      <c r="A2131" s="50"/>
      <c r="B2131" s="3"/>
      <c r="C2131" s="4"/>
      <c r="D2131" s="4"/>
      <c r="E2131" s="5"/>
      <c r="F2131" s="4"/>
      <c r="G2131" s="4"/>
      <c r="H2131" s="5"/>
      <c r="I2131" s="6"/>
      <c r="J2131" s="6"/>
      <c r="K2131" s="7"/>
      <c r="L2131" s="7"/>
      <c r="M2131" s="8"/>
      <c r="N2131" s="7"/>
      <c r="O2131" s="9"/>
      <c r="P2131" s="3"/>
      <c r="Q2131" s="5"/>
      <c r="R2131" s="10"/>
      <c r="S2131" s="10"/>
      <c r="T2131" s="10"/>
      <c r="U2131" s="10"/>
      <c r="V2131" s="10"/>
      <c r="W2131" s="10"/>
      <c r="X2131" s="11"/>
      <c r="Y2131" s="12"/>
      <c r="Z2131" s="4"/>
      <c r="AA2131" s="13"/>
      <c r="AB2131" s="4"/>
      <c r="AC2131" s="52"/>
    </row>
    <row r="2132" spans="1:29" ht="15.75" hidden="1" customHeight="1">
      <c r="A2132" s="50"/>
      <c r="B2132" s="3"/>
      <c r="C2132" s="4"/>
      <c r="D2132" s="4"/>
      <c r="E2132" s="5"/>
      <c r="F2132" s="4"/>
      <c r="G2132" s="4"/>
      <c r="H2132" s="5"/>
      <c r="I2132" s="6"/>
      <c r="J2132" s="6"/>
      <c r="K2132" s="7"/>
      <c r="L2132" s="7"/>
      <c r="M2132" s="8"/>
      <c r="N2132" s="7"/>
      <c r="O2132" s="9"/>
      <c r="P2132" s="3"/>
      <c r="Q2132" s="5"/>
      <c r="R2132" s="10"/>
      <c r="S2132" s="10"/>
      <c r="T2132" s="10"/>
      <c r="U2132" s="10"/>
      <c r="V2132" s="10"/>
      <c r="W2132" s="10"/>
      <c r="X2132" s="11"/>
      <c r="Y2132" s="12"/>
      <c r="Z2132" s="4"/>
      <c r="AA2132" s="13"/>
      <c r="AB2132" s="4"/>
      <c r="AC2132" s="52"/>
    </row>
    <row r="2133" spans="1:29" ht="15.75" hidden="1" customHeight="1">
      <c r="A2133" s="50"/>
      <c r="B2133" s="3"/>
      <c r="C2133" s="4"/>
      <c r="D2133" s="4"/>
      <c r="E2133" s="5"/>
      <c r="F2133" s="4"/>
      <c r="G2133" s="4"/>
      <c r="H2133" s="5"/>
      <c r="I2133" s="6"/>
      <c r="J2133" s="6"/>
      <c r="K2133" s="7"/>
      <c r="L2133" s="7"/>
      <c r="M2133" s="8"/>
      <c r="N2133" s="7"/>
      <c r="O2133" s="9"/>
      <c r="P2133" s="3"/>
      <c r="Q2133" s="5"/>
      <c r="R2133" s="10"/>
      <c r="S2133" s="10"/>
      <c r="T2133" s="10"/>
      <c r="U2133" s="10"/>
      <c r="V2133" s="10"/>
      <c r="W2133" s="10"/>
      <c r="X2133" s="11"/>
      <c r="Y2133" s="12"/>
      <c r="Z2133" s="4"/>
      <c r="AA2133" s="13"/>
      <c r="AB2133" s="4"/>
      <c r="AC2133" s="52"/>
    </row>
    <row r="2134" spans="1:29" ht="15.75" hidden="1" customHeight="1">
      <c r="A2134" s="50"/>
      <c r="B2134" s="3"/>
      <c r="C2134" s="4"/>
      <c r="D2134" s="4"/>
      <c r="E2134" s="5"/>
      <c r="F2134" s="4"/>
      <c r="G2134" s="4"/>
      <c r="H2134" s="5"/>
      <c r="I2134" s="6"/>
      <c r="J2134" s="6"/>
      <c r="K2134" s="7"/>
      <c r="L2134" s="7"/>
      <c r="M2134" s="8"/>
      <c r="N2134" s="7"/>
      <c r="O2134" s="9"/>
      <c r="P2134" s="3"/>
      <c r="Q2134" s="5"/>
      <c r="R2134" s="10"/>
      <c r="S2134" s="10"/>
      <c r="T2134" s="10"/>
      <c r="U2134" s="10"/>
      <c r="V2134" s="10"/>
      <c r="W2134" s="10"/>
      <c r="X2134" s="11"/>
      <c r="Y2134" s="12"/>
      <c r="Z2134" s="4"/>
      <c r="AA2134" s="13"/>
      <c r="AB2134" s="4"/>
      <c r="AC2134" s="52"/>
    </row>
    <row r="2135" spans="1:29" ht="15.75" hidden="1" customHeight="1">
      <c r="A2135" s="50"/>
      <c r="B2135" s="3"/>
      <c r="C2135" s="4"/>
      <c r="D2135" s="4"/>
      <c r="E2135" s="5"/>
      <c r="F2135" s="4"/>
      <c r="G2135" s="4"/>
      <c r="H2135" s="5"/>
      <c r="I2135" s="6"/>
      <c r="J2135" s="6"/>
      <c r="K2135" s="7"/>
      <c r="L2135" s="7"/>
      <c r="M2135" s="8"/>
      <c r="N2135" s="7"/>
      <c r="O2135" s="9"/>
      <c r="P2135" s="3"/>
      <c r="Q2135" s="5"/>
      <c r="R2135" s="10"/>
      <c r="S2135" s="10"/>
      <c r="T2135" s="10"/>
      <c r="U2135" s="10"/>
      <c r="V2135" s="10"/>
      <c r="W2135" s="10"/>
      <c r="X2135" s="11"/>
      <c r="Y2135" s="12"/>
      <c r="Z2135" s="4"/>
      <c r="AA2135" s="13"/>
      <c r="AB2135" s="4"/>
      <c r="AC2135" s="52"/>
    </row>
    <row r="2136" spans="1:29" ht="15.75" hidden="1" customHeight="1">
      <c r="A2136" s="50"/>
      <c r="B2136" s="3"/>
      <c r="C2136" s="4"/>
      <c r="D2136" s="4"/>
      <c r="E2136" s="5"/>
      <c r="F2136" s="4"/>
      <c r="G2136" s="4"/>
      <c r="H2136" s="5"/>
      <c r="I2136" s="6"/>
      <c r="J2136" s="6"/>
      <c r="K2136" s="7"/>
      <c r="L2136" s="7"/>
      <c r="M2136" s="8"/>
      <c r="N2136" s="7"/>
      <c r="O2136" s="9"/>
      <c r="P2136" s="3"/>
      <c r="Q2136" s="5"/>
      <c r="R2136" s="10"/>
      <c r="S2136" s="10"/>
      <c r="T2136" s="10"/>
      <c r="U2136" s="10"/>
      <c r="V2136" s="10"/>
      <c r="W2136" s="10"/>
      <c r="X2136" s="11"/>
      <c r="Y2136" s="12"/>
      <c r="Z2136" s="4"/>
      <c r="AA2136" s="13"/>
      <c r="AB2136" s="4"/>
      <c r="AC2136" s="52"/>
    </row>
    <row r="2137" spans="1:29" ht="15.75" hidden="1" customHeight="1">
      <c r="A2137" s="50"/>
      <c r="B2137" s="3"/>
      <c r="C2137" s="4"/>
      <c r="D2137" s="4"/>
      <c r="E2137" s="5"/>
      <c r="F2137" s="4"/>
      <c r="G2137" s="4"/>
      <c r="H2137" s="5"/>
      <c r="I2137" s="6"/>
      <c r="J2137" s="6"/>
      <c r="K2137" s="7"/>
      <c r="L2137" s="7"/>
      <c r="M2137" s="8"/>
      <c r="N2137" s="7"/>
      <c r="O2137" s="9"/>
      <c r="P2137" s="3"/>
      <c r="Q2137" s="5"/>
      <c r="R2137" s="10"/>
      <c r="S2137" s="10"/>
      <c r="T2137" s="10"/>
      <c r="U2137" s="10"/>
      <c r="V2137" s="10"/>
      <c r="W2137" s="10"/>
      <c r="X2137" s="11"/>
      <c r="Y2137" s="12"/>
      <c r="Z2137" s="4"/>
      <c r="AA2137" s="13"/>
      <c r="AB2137" s="4"/>
      <c r="AC2137" s="52"/>
    </row>
    <row r="2138" spans="1:29" ht="15.75" hidden="1" customHeight="1">
      <c r="A2138" s="50"/>
      <c r="B2138" s="3"/>
      <c r="C2138" s="4"/>
      <c r="D2138" s="4"/>
      <c r="E2138" s="5"/>
      <c r="F2138" s="4"/>
      <c r="G2138" s="4"/>
      <c r="H2138" s="5"/>
      <c r="I2138" s="6"/>
      <c r="J2138" s="6"/>
      <c r="K2138" s="7"/>
      <c r="L2138" s="7"/>
      <c r="M2138" s="8"/>
      <c r="N2138" s="7"/>
      <c r="O2138" s="9"/>
      <c r="P2138" s="3"/>
      <c r="Q2138" s="5"/>
      <c r="R2138" s="10"/>
      <c r="S2138" s="10"/>
      <c r="T2138" s="10"/>
      <c r="U2138" s="10"/>
      <c r="V2138" s="10"/>
      <c r="W2138" s="10"/>
      <c r="X2138" s="11"/>
      <c r="Y2138" s="12"/>
      <c r="Z2138" s="4"/>
      <c r="AA2138" s="13"/>
      <c r="AB2138" s="4"/>
      <c r="AC2138" s="52"/>
    </row>
    <row r="2139" spans="1:29" ht="15.75" hidden="1" customHeight="1">
      <c r="A2139" s="50"/>
      <c r="B2139" s="3"/>
      <c r="C2139" s="4"/>
      <c r="D2139" s="4"/>
      <c r="E2139" s="5"/>
      <c r="F2139" s="4"/>
      <c r="G2139" s="4"/>
      <c r="H2139" s="5"/>
      <c r="I2139" s="6"/>
      <c r="J2139" s="6"/>
      <c r="K2139" s="7"/>
      <c r="L2139" s="7"/>
      <c r="M2139" s="8"/>
      <c r="N2139" s="7"/>
      <c r="O2139" s="9"/>
      <c r="P2139" s="3"/>
      <c r="Q2139" s="5"/>
      <c r="R2139" s="10"/>
      <c r="S2139" s="10"/>
      <c r="T2139" s="10"/>
      <c r="U2139" s="10"/>
      <c r="V2139" s="10"/>
      <c r="W2139" s="10"/>
      <c r="X2139" s="11"/>
      <c r="Y2139" s="12"/>
      <c r="Z2139" s="4"/>
      <c r="AA2139" s="13"/>
      <c r="AB2139" s="4"/>
      <c r="AC2139" s="52"/>
    </row>
    <row r="2140" spans="1:29" ht="15.75" hidden="1" customHeight="1">
      <c r="A2140" s="50"/>
      <c r="B2140" s="3"/>
      <c r="C2140" s="4"/>
      <c r="D2140" s="4"/>
      <c r="E2140" s="5"/>
      <c r="F2140" s="4"/>
      <c r="G2140" s="4"/>
      <c r="H2140" s="5"/>
      <c r="I2140" s="6"/>
      <c r="J2140" s="6"/>
      <c r="K2140" s="7"/>
      <c r="L2140" s="7"/>
      <c r="M2140" s="8"/>
      <c r="N2140" s="7"/>
      <c r="O2140" s="9"/>
      <c r="P2140" s="3"/>
      <c r="Q2140" s="5"/>
      <c r="R2140" s="10"/>
      <c r="S2140" s="10"/>
      <c r="T2140" s="10"/>
      <c r="U2140" s="10"/>
      <c r="V2140" s="10"/>
      <c r="W2140" s="10"/>
      <c r="X2140" s="11"/>
      <c r="Y2140" s="12"/>
      <c r="Z2140" s="4"/>
      <c r="AA2140" s="13"/>
      <c r="AB2140" s="4"/>
      <c r="AC2140" s="52"/>
    </row>
    <row r="2141" spans="1:29" ht="15.75" hidden="1" customHeight="1">
      <c r="A2141" s="50"/>
      <c r="B2141" s="3"/>
      <c r="C2141" s="4"/>
      <c r="D2141" s="4"/>
      <c r="E2141" s="5"/>
      <c r="F2141" s="4"/>
      <c r="G2141" s="4"/>
      <c r="H2141" s="5"/>
      <c r="I2141" s="6"/>
      <c r="J2141" s="6"/>
      <c r="K2141" s="7"/>
      <c r="L2141" s="7"/>
      <c r="M2141" s="8"/>
      <c r="N2141" s="7"/>
      <c r="O2141" s="9"/>
      <c r="P2141" s="3"/>
      <c r="Q2141" s="5"/>
      <c r="R2141" s="10"/>
      <c r="S2141" s="10"/>
      <c r="T2141" s="10"/>
      <c r="U2141" s="10"/>
      <c r="V2141" s="10"/>
      <c r="W2141" s="10"/>
      <c r="X2141" s="11"/>
      <c r="Y2141" s="12"/>
      <c r="Z2141" s="4"/>
      <c r="AA2141" s="13"/>
      <c r="AB2141" s="4"/>
      <c r="AC2141" s="52"/>
    </row>
    <row r="2142" spans="1:29" ht="15.75" hidden="1" customHeight="1">
      <c r="A2142" s="50"/>
      <c r="B2142" s="3"/>
      <c r="C2142" s="4"/>
      <c r="D2142" s="4"/>
      <c r="E2142" s="5"/>
      <c r="F2142" s="4"/>
      <c r="G2142" s="4"/>
      <c r="H2142" s="5"/>
      <c r="I2142" s="6"/>
      <c r="J2142" s="6"/>
      <c r="K2142" s="7"/>
      <c r="L2142" s="7"/>
      <c r="M2142" s="8"/>
      <c r="N2142" s="7"/>
      <c r="O2142" s="9"/>
      <c r="P2142" s="3"/>
      <c r="Q2142" s="5"/>
      <c r="R2142" s="10"/>
      <c r="S2142" s="10"/>
      <c r="T2142" s="10"/>
      <c r="U2142" s="10"/>
      <c r="V2142" s="10"/>
      <c r="W2142" s="10"/>
      <c r="X2142" s="11"/>
      <c r="Y2142" s="12"/>
      <c r="Z2142" s="4"/>
      <c r="AA2142" s="13"/>
      <c r="AB2142" s="4"/>
      <c r="AC2142" s="52"/>
    </row>
    <row r="2143" spans="1:29" ht="15.75" hidden="1" customHeight="1">
      <c r="A2143" s="50"/>
      <c r="B2143" s="3"/>
      <c r="C2143" s="4"/>
      <c r="D2143" s="4"/>
      <c r="E2143" s="5"/>
      <c r="F2143" s="4"/>
      <c r="G2143" s="4"/>
      <c r="H2143" s="5"/>
      <c r="I2143" s="6"/>
      <c r="J2143" s="6"/>
      <c r="K2143" s="7"/>
      <c r="L2143" s="7"/>
      <c r="M2143" s="8"/>
      <c r="N2143" s="7"/>
      <c r="O2143" s="9"/>
      <c r="P2143" s="3"/>
      <c r="Q2143" s="5"/>
      <c r="R2143" s="10"/>
      <c r="S2143" s="10"/>
      <c r="T2143" s="10"/>
      <c r="U2143" s="10"/>
      <c r="V2143" s="10"/>
      <c r="W2143" s="10"/>
      <c r="X2143" s="11"/>
      <c r="Y2143" s="12"/>
      <c r="Z2143" s="4"/>
      <c r="AA2143" s="13"/>
      <c r="AB2143" s="4"/>
      <c r="AC2143" s="52"/>
    </row>
    <row r="2144" spans="1:29" ht="15.75" hidden="1" customHeight="1">
      <c r="A2144" s="50"/>
      <c r="B2144" s="3"/>
      <c r="C2144" s="4"/>
      <c r="D2144" s="4"/>
      <c r="E2144" s="5"/>
      <c r="F2144" s="4"/>
      <c r="G2144" s="4"/>
      <c r="H2144" s="5"/>
      <c r="I2144" s="6"/>
      <c r="J2144" s="6"/>
      <c r="K2144" s="7"/>
      <c r="L2144" s="7"/>
      <c r="M2144" s="8"/>
      <c r="N2144" s="7"/>
      <c r="O2144" s="9"/>
      <c r="P2144" s="3"/>
      <c r="Q2144" s="5"/>
      <c r="R2144" s="10"/>
      <c r="S2144" s="10"/>
      <c r="T2144" s="10"/>
      <c r="U2144" s="10"/>
      <c r="V2144" s="10"/>
      <c r="W2144" s="10"/>
      <c r="X2144" s="11"/>
      <c r="Y2144" s="12"/>
      <c r="Z2144" s="4"/>
      <c r="AA2144" s="13"/>
      <c r="AB2144" s="4"/>
      <c r="AC2144" s="52"/>
    </row>
    <row r="2145" spans="1:29" ht="15.75" hidden="1" customHeight="1">
      <c r="A2145" s="50"/>
      <c r="B2145" s="3"/>
      <c r="C2145" s="4"/>
      <c r="D2145" s="4"/>
      <c r="E2145" s="5"/>
      <c r="F2145" s="4"/>
      <c r="G2145" s="4"/>
      <c r="H2145" s="5"/>
      <c r="I2145" s="6"/>
      <c r="J2145" s="6"/>
      <c r="K2145" s="7"/>
      <c r="L2145" s="7"/>
      <c r="M2145" s="8"/>
      <c r="N2145" s="7"/>
      <c r="O2145" s="9"/>
      <c r="P2145" s="3"/>
      <c r="Q2145" s="5"/>
      <c r="R2145" s="10"/>
      <c r="S2145" s="10"/>
      <c r="T2145" s="10"/>
      <c r="U2145" s="10"/>
      <c r="V2145" s="10"/>
      <c r="W2145" s="10"/>
      <c r="X2145" s="11"/>
      <c r="Y2145" s="12"/>
      <c r="Z2145" s="4"/>
      <c r="AA2145" s="13"/>
      <c r="AB2145" s="4"/>
      <c r="AC2145" s="52"/>
    </row>
    <row r="2146" spans="1:29" ht="15.75" hidden="1" customHeight="1">
      <c r="A2146" s="50"/>
      <c r="B2146" s="3"/>
      <c r="C2146" s="4"/>
      <c r="D2146" s="4"/>
      <c r="E2146" s="5"/>
      <c r="F2146" s="4"/>
      <c r="G2146" s="4"/>
      <c r="H2146" s="5"/>
      <c r="I2146" s="6"/>
      <c r="J2146" s="6"/>
      <c r="K2146" s="7"/>
      <c r="L2146" s="7"/>
      <c r="M2146" s="8"/>
      <c r="N2146" s="7"/>
      <c r="O2146" s="9"/>
      <c r="P2146" s="3"/>
      <c r="Q2146" s="5"/>
      <c r="R2146" s="10"/>
      <c r="S2146" s="10"/>
      <c r="T2146" s="10"/>
      <c r="U2146" s="10"/>
      <c r="V2146" s="10"/>
      <c r="W2146" s="10"/>
      <c r="X2146" s="11"/>
      <c r="Y2146" s="12"/>
      <c r="Z2146" s="4"/>
      <c r="AA2146" s="13"/>
      <c r="AB2146" s="4"/>
      <c r="AC2146" s="52"/>
    </row>
    <row r="2147" spans="1:29" ht="15.75" hidden="1" customHeight="1">
      <c r="A2147" s="50"/>
      <c r="B2147" s="3"/>
      <c r="C2147" s="4"/>
      <c r="D2147" s="4"/>
      <c r="E2147" s="5"/>
      <c r="F2147" s="4"/>
      <c r="G2147" s="4"/>
      <c r="H2147" s="5"/>
      <c r="I2147" s="6"/>
      <c r="J2147" s="6"/>
      <c r="K2147" s="7"/>
      <c r="L2147" s="7"/>
      <c r="M2147" s="8"/>
      <c r="N2147" s="7"/>
      <c r="O2147" s="9"/>
      <c r="P2147" s="3"/>
      <c r="Q2147" s="5"/>
      <c r="R2147" s="10"/>
      <c r="S2147" s="10"/>
      <c r="T2147" s="10"/>
      <c r="U2147" s="10"/>
      <c r="V2147" s="10"/>
      <c r="W2147" s="10"/>
      <c r="X2147" s="11"/>
      <c r="Y2147" s="12"/>
      <c r="Z2147" s="4"/>
      <c r="AA2147" s="13"/>
      <c r="AB2147" s="4"/>
      <c r="AC2147" s="52"/>
    </row>
    <row r="2148" spans="1:29" ht="15.75" hidden="1" customHeight="1">
      <c r="A2148" s="50"/>
      <c r="B2148" s="3"/>
      <c r="C2148" s="4"/>
      <c r="D2148" s="4"/>
      <c r="E2148" s="5"/>
      <c r="F2148" s="4"/>
      <c r="G2148" s="4"/>
      <c r="H2148" s="5"/>
      <c r="I2148" s="6"/>
      <c r="J2148" s="6"/>
      <c r="K2148" s="7"/>
      <c r="L2148" s="7"/>
      <c r="M2148" s="8"/>
      <c r="N2148" s="7"/>
      <c r="O2148" s="9"/>
      <c r="P2148" s="3"/>
      <c r="Q2148" s="5"/>
      <c r="R2148" s="10"/>
      <c r="S2148" s="10"/>
      <c r="T2148" s="10"/>
      <c r="U2148" s="10"/>
      <c r="V2148" s="10"/>
      <c r="W2148" s="10"/>
      <c r="X2148" s="11"/>
      <c r="Y2148" s="12"/>
      <c r="Z2148" s="4"/>
      <c r="AA2148" s="13"/>
      <c r="AB2148" s="4"/>
      <c r="AC2148" s="52"/>
    </row>
    <row r="2149" spans="1:29" ht="15.75" hidden="1" customHeight="1">
      <c r="A2149" s="50"/>
      <c r="B2149" s="3"/>
      <c r="C2149" s="4"/>
      <c r="D2149" s="4"/>
      <c r="E2149" s="5"/>
      <c r="F2149" s="4"/>
      <c r="G2149" s="4"/>
      <c r="H2149" s="5"/>
      <c r="I2149" s="6"/>
      <c r="J2149" s="6"/>
      <c r="K2149" s="7"/>
      <c r="L2149" s="7"/>
      <c r="M2149" s="8"/>
      <c r="N2149" s="7"/>
      <c r="O2149" s="9"/>
      <c r="P2149" s="3"/>
      <c r="Q2149" s="5"/>
      <c r="R2149" s="10"/>
      <c r="S2149" s="10"/>
      <c r="T2149" s="10"/>
      <c r="U2149" s="10"/>
      <c r="V2149" s="10"/>
      <c r="W2149" s="10"/>
      <c r="X2149" s="11"/>
      <c r="Y2149" s="12"/>
      <c r="Z2149" s="4"/>
      <c r="AA2149" s="13"/>
      <c r="AB2149" s="4"/>
      <c r="AC2149" s="52"/>
    </row>
    <row r="2150" spans="1:29" ht="15.75" hidden="1" customHeight="1">
      <c r="A2150" s="50"/>
      <c r="B2150" s="3"/>
      <c r="C2150" s="4"/>
      <c r="D2150" s="4"/>
      <c r="E2150" s="5"/>
      <c r="F2150" s="4"/>
      <c r="G2150" s="4"/>
      <c r="H2150" s="5"/>
      <c r="I2150" s="6"/>
      <c r="J2150" s="6"/>
      <c r="K2150" s="7"/>
      <c r="L2150" s="7"/>
      <c r="M2150" s="8"/>
      <c r="N2150" s="7"/>
      <c r="O2150" s="9"/>
      <c r="P2150" s="3"/>
      <c r="Q2150" s="5"/>
      <c r="R2150" s="10"/>
      <c r="S2150" s="10"/>
      <c r="T2150" s="10"/>
      <c r="U2150" s="10"/>
      <c r="V2150" s="10"/>
      <c r="W2150" s="10"/>
      <c r="X2150" s="11"/>
      <c r="Y2150" s="12"/>
      <c r="Z2150" s="4"/>
      <c r="AA2150" s="13"/>
      <c r="AB2150" s="4"/>
      <c r="AC2150" s="52"/>
    </row>
    <row r="2151" spans="1:29" ht="15.75" hidden="1" customHeight="1">
      <c r="A2151" s="50"/>
      <c r="B2151" s="3"/>
      <c r="C2151" s="4"/>
      <c r="D2151" s="4"/>
      <c r="E2151" s="5"/>
      <c r="F2151" s="4"/>
      <c r="G2151" s="4"/>
      <c r="H2151" s="5"/>
      <c r="I2151" s="6"/>
      <c r="J2151" s="6"/>
      <c r="K2151" s="7"/>
      <c r="L2151" s="7"/>
      <c r="M2151" s="8"/>
      <c r="N2151" s="7"/>
      <c r="O2151" s="9"/>
      <c r="P2151" s="3"/>
      <c r="Q2151" s="5"/>
      <c r="R2151" s="10"/>
      <c r="S2151" s="10"/>
      <c r="T2151" s="10"/>
      <c r="U2151" s="10"/>
      <c r="V2151" s="10"/>
      <c r="W2151" s="10"/>
      <c r="X2151" s="11"/>
      <c r="Y2151" s="12"/>
      <c r="Z2151" s="4"/>
      <c r="AA2151" s="13"/>
      <c r="AB2151" s="4"/>
      <c r="AC2151" s="52"/>
    </row>
    <row r="2152" spans="1:29" ht="15.75" hidden="1" customHeight="1">
      <c r="A2152" s="50"/>
      <c r="B2152" s="3"/>
      <c r="C2152" s="4"/>
      <c r="D2152" s="4"/>
      <c r="E2152" s="5"/>
      <c r="F2152" s="4"/>
      <c r="G2152" s="4"/>
      <c r="H2152" s="5"/>
      <c r="I2152" s="6"/>
      <c r="J2152" s="6"/>
      <c r="K2152" s="7"/>
      <c r="L2152" s="7"/>
      <c r="M2152" s="8"/>
      <c r="N2152" s="7"/>
      <c r="O2152" s="9"/>
      <c r="P2152" s="3"/>
      <c r="Q2152" s="5"/>
      <c r="R2152" s="10"/>
      <c r="S2152" s="10"/>
      <c r="T2152" s="10"/>
      <c r="U2152" s="10"/>
      <c r="V2152" s="10"/>
      <c r="W2152" s="10"/>
      <c r="X2152" s="11"/>
      <c r="Y2152" s="12"/>
      <c r="Z2152" s="4"/>
      <c r="AA2152" s="13"/>
      <c r="AB2152" s="4"/>
      <c r="AC2152" s="52"/>
    </row>
    <row r="2153" spans="1:29" ht="15.75" hidden="1" customHeight="1">
      <c r="A2153" s="50"/>
      <c r="B2153" s="3"/>
      <c r="C2153" s="4"/>
      <c r="D2153" s="4"/>
      <c r="E2153" s="5"/>
      <c r="F2153" s="4"/>
      <c r="G2153" s="4"/>
      <c r="H2153" s="5"/>
      <c r="I2153" s="6"/>
      <c r="J2153" s="6"/>
      <c r="K2153" s="7"/>
      <c r="L2153" s="7"/>
      <c r="M2153" s="8"/>
      <c r="N2153" s="7"/>
      <c r="O2153" s="9"/>
      <c r="P2153" s="3"/>
      <c r="Q2153" s="5"/>
      <c r="R2153" s="10"/>
      <c r="S2153" s="10"/>
      <c r="T2153" s="10"/>
      <c r="U2153" s="10"/>
      <c r="V2153" s="10"/>
      <c r="W2153" s="10"/>
      <c r="X2153" s="11"/>
      <c r="Y2153" s="12"/>
      <c r="Z2153" s="4"/>
      <c r="AA2153" s="13"/>
      <c r="AB2153" s="4"/>
      <c r="AC2153" s="52"/>
    </row>
    <row r="2154" spans="1:29" ht="15.75" hidden="1" customHeight="1">
      <c r="A2154" s="50"/>
      <c r="B2154" s="3"/>
      <c r="C2154" s="4"/>
      <c r="D2154" s="4"/>
      <c r="E2154" s="5"/>
      <c r="F2154" s="4"/>
      <c r="G2154" s="4"/>
      <c r="H2154" s="5"/>
      <c r="I2154" s="6"/>
      <c r="J2154" s="6"/>
      <c r="K2154" s="7"/>
      <c r="L2154" s="7"/>
      <c r="M2154" s="8"/>
      <c r="N2154" s="7"/>
      <c r="O2154" s="9"/>
      <c r="P2154" s="3"/>
      <c r="Q2154" s="5"/>
      <c r="R2154" s="10"/>
      <c r="S2154" s="10"/>
      <c r="T2154" s="10"/>
      <c r="U2154" s="10"/>
      <c r="V2154" s="10"/>
      <c r="W2154" s="10"/>
      <c r="X2154" s="11"/>
      <c r="Y2154" s="12"/>
      <c r="Z2154" s="4"/>
      <c r="AA2154" s="13"/>
      <c r="AB2154" s="4"/>
      <c r="AC2154" s="52"/>
    </row>
    <row r="2155" spans="1:29" ht="15.75" hidden="1" customHeight="1">
      <c r="A2155" s="50"/>
      <c r="B2155" s="3"/>
      <c r="C2155" s="4"/>
      <c r="D2155" s="4"/>
      <c r="E2155" s="5"/>
      <c r="F2155" s="4"/>
      <c r="G2155" s="4"/>
      <c r="H2155" s="5"/>
      <c r="I2155" s="6"/>
      <c r="J2155" s="6"/>
      <c r="K2155" s="7"/>
      <c r="L2155" s="7"/>
      <c r="M2155" s="8"/>
      <c r="N2155" s="7"/>
      <c r="O2155" s="9"/>
      <c r="P2155" s="3"/>
      <c r="Q2155" s="5"/>
      <c r="R2155" s="10"/>
      <c r="S2155" s="10"/>
      <c r="T2155" s="10"/>
      <c r="U2155" s="10"/>
      <c r="V2155" s="10"/>
      <c r="W2155" s="10"/>
      <c r="X2155" s="11"/>
      <c r="Y2155" s="12"/>
      <c r="Z2155" s="4"/>
      <c r="AA2155" s="13"/>
      <c r="AB2155" s="4"/>
      <c r="AC2155" s="52"/>
    </row>
    <row r="2156" spans="1:29" ht="15.75" hidden="1" customHeight="1">
      <c r="A2156" s="50"/>
      <c r="B2156" s="3"/>
      <c r="C2156" s="4"/>
      <c r="D2156" s="4"/>
      <c r="E2156" s="5"/>
      <c r="F2156" s="4"/>
      <c r="G2156" s="4"/>
      <c r="H2156" s="5"/>
      <c r="I2156" s="6"/>
      <c r="J2156" s="6"/>
      <c r="K2156" s="7"/>
      <c r="L2156" s="7"/>
      <c r="M2156" s="8"/>
      <c r="N2156" s="7"/>
      <c r="O2156" s="9"/>
      <c r="P2156" s="3"/>
      <c r="Q2156" s="5"/>
      <c r="R2156" s="10"/>
      <c r="S2156" s="10"/>
      <c r="T2156" s="10"/>
      <c r="U2156" s="10"/>
      <c r="V2156" s="10"/>
      <c r="W2156" s="10"/>
      <c r="X2156" s="11"/>
      <c r="Y2156" s="12"/>
      <c r="Z2156" s="4"/>
      <c r="AA2156" s="13"/>
      <c r="AB2156" s="4"/>
      <c r="AC2156" s="52"/>
    </row>
    <row r="2157" spans="1:29" ht="15.75" hidden="1" customHeight="1">
      <c r="A2157" s="50"/>
      <c r="B2157" s="3"/>
      <c r="C2157" s="4"/>
      <c r="D2157" s="4"/>
      <c r="E2157" s="5"/>
      <c r="F2157" s="4"/>
      <c r="G2157" s="4"/>
      <c r="H2157" s="5"/>
      <c r="I2157" s="6"/>
      <c r="J2157" s="6"/>
      <c r="K2157" s="7"/>
      <c r="L2157" s="7"/>
      <c r="M2157" s="8"/>
      <c r="N2157" s="7"/>
      <c r="O2157" s="9"/>
      <c r="P2157" s="3"/>
      <c r="Q2157" s="5"/>
      <c r="R2157" s="10"/>
      <c r="S2157" s="10"/>
      <c r="T2157" s="10"/>
      <c r="U2157" s="10"/>
      <c r="V2157" s="10"/>
      <c r="W2157" s="10"/>
      <c r="X2157" s="11"/>
      <c r="Y2157" s="12"/>
      <c r="Z2157" s="4"/>
      <c r="AA2157" s="13"/>
      <c r="AB2157" s="4"/>
      <c r="AC2157" s="52"/>
    </row>
    <row r="2158" spans="1:29" ht="15.75" hidden="1" customHeight="1">
      <c r="A2158" s="50"/>
      <c r="B2158" s="3"/>
      <c r="C2158" s="4"/>
      <c r="D2158" s="4"/>
      <c r="E2158" s="5"/>
      <c r="F2158" s="4"/>
      <c r="G2158" s="4"/>
      <c r="H2158" s="5"/>
      <c r="I2158" s="6"/>
      <c r="J2158" s="6"/>
      <c r="K2158" s="7"/>
      <c r="L2158" s="7"/>
      <c r="M2158" s="8"/>
      <c r="N2158" s="7"/>
      <c r="O2158" s="9"/>
      <c r="P2158" s="3"/>
      <c r="Q2158" s="5"/>
      <c r="R2158" s="10"/>
      <c r="S2158" s="10"/>
      <c r="T2158" s="10"/>
      <c r="U2158" s="10"/>
      <c r="V2158" s="10"/>
      <c r="W2158" s="10"/>
      <c r="X2158" s="11"/>
      <c r="Y2158" s="12"/>
      <c r="Z2158" s="4"/>
      <c r="AA2158" s="13"/>
      <c r="AB2158" s="4"/>
      <c r="AC2158" s="52"/>
    </row>
    <row r="2159" spans="1:29" ht="15.75" hidden="1" customHeight="1">
      <c r="A2159" s="50"/>
      <c r="B2159" s="3"/>
      <c r="C2159" s="4"/>
      <c r="D2159" s="4"/>
      <c r="E2159" s="5"/>
      <c r="F2159" s="4"/>
      <c r="G2159" s="4"/>
      <c r="H2159" s="5"/>
      <c r="I2159" s="6"/>
      <c r="J2159" s="6"/>
      <c r="K2159" s="7"/>
      <c r="L2159" s="7"/>
      <c r="M2159" s="8"/>
      <c r="N2159" s="7"/>
      <c r="O2159" s="9"/>
      <c r="P2159" s="3"/>
      <c r="Q2159" s="5"/>
      <c r="R2159" s="10"/>
      <c r="S2159" s="10"/>
      <c r="T2159" s="10"/>
      <c r="U2159" s="10"/>
      <c r="V2159" s="10"/>
      <c r="W2159" s="10"/>
      <c r="X2159" s="11"/>
      <c r="Y2159" s="12"/>
      <c r="Z2159" s="4"/>
      <c r="AA2159" s="13"/>
      <c r="AB2159" s="4"/>
      <c r="AC2159" s="52"/>
    </row>
    <row r="2160" spans="1:29" ht="15.75" hidden="1" customHeight="1">
      <c r="A2160" s="50"/>
      <c r="B2160" s="3"/>
      <c r="C2160" s="4"/>
      <c r="D2160" s="4"/>
      <c r="E2160" s="5"/>
      <c r="F2160" s="4"/>
      <c r="G2160" s="4"/>
      <c r="H2160" s="5"/>
      <c r="I2160" s="6"/>
      <c r="J2160" s="6"/>
      <c r="K2160" s="7"/>
      <c r="L2160" s="7"/>
      <c r="M2160" s="8"/>
      <c r="N2160" s="7"/>
      <c r="O2160" s="9"/>
      <c r="P2160" s="3"/>
      <c r="Q2160" s="5"/>
      <c r="R2160" s="10"/>
      <c r="S2160" s="10"/>
      <c r="T2160" s="10"/>
      <c r="U2160" s="10"/>
      <c r="V2160" s="10"/>
      <c r="W2160" s="10"/>
      <c r="X2160" s="11"/>
      <c r="Y2160" s="12"/>
      <c r="Z2160" s="4"/>
      <c r="AA2160" s="13"/>
      <c r="AB2160" s="4"/>
      <c r="AC2160" s="52"/>
    </row>
    <row r="2161" spans="1:29" ht="15.75" hidden="1" customHeight="1">
      <c r="A2161" s="50"/>
      <c r="B2161" s="3"/>
      <c r="C2161" s="4"/>
      <c r="D2161" s="4"/>
      <c r="E2161" s="5"/>
      <c r="F2161" s="4"/>
      <c r="G2161" s="4"/>
      <c r="H2161" s="5"/>
      <c r="I2161" s="6"/>
      <c r="J2161" s="6"/>
      <c r="K2161" s="7"/>
      <c r="L2161" s="7"/>
      <c r="M2161" s="8"/>
      <c r="N2161" s="7"/>
      <c r="O2161" s="9"/>
      <c r="P2161" s="3"/>
      <c r="Q2161" s="5"/>
      <c r="R2161" s="10"/>
      <c r="S2161" s="10"/>
      <c r="T2161" s="10"/>
      <c r="U2161" s="10"/>
      <c r="V2161" s="10"/>
      <c r="W2161" s="10"/>
      <c r="X2161" s="11"/>
      <c r="Y2161" s="12"/>
      <c r="Z2161" s="4"/>
      <c r="AA2161" s="13"/>
      <c r="AB2161" s="4"/>
      <c r="AC2161" s="52"/>
    </row>
    <row r="2162" spans="1:29" ht="15.75" hidden="1" customHeight="1">
      <c r="A2162" s="50"/>
      <c r="B2162" s="3"/>
      <c r="C2162" s="4"/>
      <c r="D2162" s="4"/>
      <c r="E2162" s="5"/>
      <c r="F2162" s="4"/>
      <c r="G2162" s="4"/>
      <c r="H2162" s="5"/>
      <c r="I2162" s="6"/>
      <c r="J2162" s="6"/>
      <c r="K2162" s="7"/>
      <c r="L2162" s="7"/>
      <c r="M2162" s="8"/>
      <c r="N2162" s="7"/>
      <c r="O2162" s="9"/>
      <c r="P2162" s="3"/>
      <c r="Q2162" s="5"/>
      <c r="R2162" s="10"/>
      <c r="S2162" s="10"/>
      <c r="T2162" s="10"/>
      <c r="U2162" s="10"/>
      <c r="V2162" s="10"/>
      <c r="W2162" s="10"/>
      <c r="X2162" s="11"/>
      <c r="Y2162" s="12"/>
      <c r="Z2162" s="4"/>
      <c r="AA2162" s="13"/>
      <c r="AB2162" s="4"/>
      <c r="AC2162" s="52"/>
    </row>
    <row r="2163" spans="1:29" ht="15.75" hidden="1" customHeight="1">
      <c r="A2163" s="50"/>
      <c r="B2163" s="3"/>
      <c r="C2163" s="4"/>
      <c r="D2163" s="4"/>
      <c r="E2163" s="5"/>
      <c r="F2163" s="4"/>
      <c r="G2163" s="4"/>
      <c r="H2163" s="5"/>
      <c r="I2163" s="6"/>
      <c r="J2163" s="6"/>
      <c r="K2163" s="7"/>
      <c r="L2163" s="7"/>
      <c r="M2163" s="8"/>
      <c r="N2163" s="7"/>
      <c r="O2163" s="9"/>
      <c r="P2163" s="3"/>
      <c r="Q2163" s="5"/>
      <c r="R2163" s="10"/>
      <c r="S2163" s="10"/>
      <c r="T2163" s="10"/>
      <c r="U2163" s="10"/>
      <c r="V2163" s="10"/>
      <c r="W2163" s="10"/>
      <c r="X2163" s="11"/>
      <c r="Y2163" s="12"/>
      <c r="Z2163" s="4"/>
      <c r="AA2163" s="13"/>
      <c r="AB2163" s="4"/>
      <c r="AC2163" s="52"/>
    </row>
    <row r="2164" spans="1:29" ht="15.75" hidden="1" customHeight="1">
      <c r="A2164" s="50"/>
      <c r="B2164" s="3"/>
      <c r="C2164" s="4"/>
      <c r="D2164" s="4"/>
      <c r="E2164" s="5"/>
      <c r="F2164" s="4"/>
      <c r="G2164" s="4"/>
      <c r="H2164" s="5"/>
      <c r="I2164" s="6"/>
      <c r="J2164" s="6"/>
      <c r="K2164" s="7"/>
      <c r="L2164" s="7"/>
      <c r="M2164" s="8"/>
      <c r="N2164" s="7"/>
      <c r="O2164" s="9"/>
      <c r="P2164" s="3"/>
      <c r="Q2164" s="5"/>
      <c r="R2164" s="10"/>
      <c r="S2164" s="10"/>
      <c r="T2164" s="10"/>
      <c r="U2164" s="10"/>
      <c r="V2164" s="10"/>
      <c r="W2164" s="10"/>
      <c r="X2164" s="11"/>
      <c r="Y2164" s="12"/>
      <c r="Z2164" s="4"/>
      <c r="AA2164" s="13"/>
      <c r="AB2164" s="4"/>
      <c r="AC2164" s="52"/>
    </row>
    <row r="2165" spans="1:29" ht="15.75" hidden="1" customHeight="1">
      <c r="A2165" s="50"/>
      <c r="B2165" s="3"/>
      <c r="C2165" s="4"/>
      <c r="D2165" s="4"/>
      <c r="E2165" s="5"/>
      <c r="F2165" s="4"/>
      <c r="G2165" s="4"/>
      <c r="H2165" s="5"/>
      <c r="I2165" s="6"/>
      <c r="J2165" s="6"/>
      <c r="K2165" s="7"/>
      <c r="L2165" s="7"/>
      <c r="M2165" s="8"/>
      <c r="N2165" s="7"/>
      <c r="O2165" s="9"/>
      <c r="P2165" s="3"/>
      <c r="Q2165" s="5"/>
      <c r="R2165" s="10"/>
      <c r="S2165" s="10"/>
      <c r="T2165" s="10"/>
      <c r="U2165" s="10"/>
      <c r="V2165" s="10"/>
      <c r="W2165" s="10"/>
      <c r="X2165" s="11"/>
      <c r="Y2165" s="12"/>
      <c r="Z2165" s="4"/>
      <c r="AA2165" s="13"/>
      <c r="AB2165" s="4"/>
      <c r="AC2165" s="52"/>
    </row>
    <row r="2166" spans="1:29" ht="15.75" hidden="1" customHeight="1">
      <c r="A2166" s="50"/>
      <c r="B2166" s="3"/>
      <c r="C2166" s="4"/>
      <c r="D2166" s="4"/>
      <c r="E2166" s="5"/>
      <c r="F2166" s="4"/>
      <c r="G2166" s="4"/>
      <c r="H2166" s="5"/>
      <c r="I2166" s="6"/>
      <c r="J2166" s="6"/>
      <c r="K2166" s="7"/>
      <c r="L2166" s="7"/>
      <c r="M2166" s="8"/>
      <c r="N2166" s="7"/>
      <c r="O2166" s="9"/>
      <c r="P2166" s="3"/>
      <c r="Q2166" s="5"/>
      <c r="R2166" s="10"/>
      <c r="S2166" s="10"/>
      <c r="T2166" s="10"/>
      <c r="U2166" s="10"/>
      <c r="V2166" s="10"/>
      <c r="W2166" s="10"/>
      <c r="X2166" s="11"/>
      <c r="Y2166" s="12"/>
      <c r="Z2166" s="4"/>
      <c r="AA2166" s="13"/>
      <c r="AB2166" s="4"/>
      <c r="AC2166" s="52"/>
    </row>
    <row r="2167" spans="1:29" ht="15.75" hidden="1" customHeight="1">
      <c r="A2167" s="50"/>
      <c r="B2167" s="3"/>
      <c r="C2167" s="4"/>
      <c r="D2167" s="4"/>
      <c r="E2167" s="5"/>
      <c r="F2167" s="4"/>
      <c r="G2167" s="4"/>
      <c r="H2167" s="5"/>
      <c r="I2167" s="6"/>
      <c r="J2167" s="6"/>
      <c r="K2167" s="7"/>
      <c r="L2167" s="7"/>
      <c r="M2167" s="8"/>
      <c r="N2167" s="7"/>
      <c r="O2167" s="9"/>
      <c r="P2167" s="3"/>
      <c r="Q2167" s="5"/>
      <c r="R2167" s="10"/>
      <c r="S2167" s="10"/>
      <c r="T2167" s="10"/>
      <c r="U2167" s="10"/>
      <c r="V2167" s="10"/>
      <c r="W2167" s="10"/>
      <c r="X2167" s="11"/>
      <c r="Y2167" s="12"/>
      <c r="Z2167" s="4"/>
      <c r="AA2167" s="13"/>
      <c r="AB2167" s="4"/>
      <c r="AC2167" s="52"/>
    </row>
    <row r="2168" spans="1:29" ht="15.75" hidden="1" customHeight="1">
      <c r="A2168" s="50"/>
      <c r="B2168" s="3"/>
      <c r="C2168" s="4"/>
      <c r="D2168" s="4"/>
      <c r="E2168" s="5"/>
      <c r="F2168" s="4"/>
      <c r="G2168" s="4"/>
      <c r="H2168" s="5"/>
      <c r="I2168" s="6"/>
      <c r="J2168" s="6"/>
      <c r="K2168" s="7"/>
      <c r="L2168" s="7"/>
      <c r="M2168" s="8"/>
      <c r="N2168" s="7"/>
      <c r="O2168" s="9"/>
      <c r="P2168" s="3"/>
      <c r="Q2168" s="5"/>
      <c r="R2168" s="10"/>
      <c r="S2168" s="10"/>
      <c r="T2168" s="10"/>
      <c r="U2168" s="10"/>
      <c r="V2168" s="10"/>
      <c r="W2168" s="10"/>
      <c r="X2168" s="11"/>
      <c r="Y2168" s="12"/>
      <c r="Z2168" s="4"/>
      <c r="AA2168" s="13"/>
      <c r="AB2168" s="4"/>
      <c r="AC2168" s="52"/>
    </row>
    <row r="2169" spans="1:29" ht="15.75" hidden="1" customHeight="1">
      <c r="A2169" s="50"/>
      <c r="B2169" s="3"/>
      <c r="C2169" s="4"/>
      <c r="D2169" s="4"/>
      <c r="E2169" s="5"/>
      <c r="F2169" s="4"/>
      <c r="G2169" s="4"/>
      <c r="H2169" s="5"/>
      <c r="I2169" s="6"/>
      <c r="J2169" s="6"/>
      <c r="K2169" s="7"/>
      <c r="L2169" s="7"/>
      <c r="M2169" s="8"/>
      <c r="N2169" s="7"/>
      <c r="O2169" s="9"/>
      <c r="P2169" s="3"/>
      <c r="Q2169" s="5"/>
      <c r="R2169" s="10"/>
      <c r="S2169" s="10"/>
      <c r="T2169" s="10"/>
      <c r="U2169" s="10"/>
      <c r="V2169" s="10"/>
      <c r="W2169" s="10"/>
      <c r="X2169" s="11"/>
      <c r="Y2169" s="12"/>
      <c r="Z2169" s="4"/>
      <c r="AA2169" s="13"/>
      <c r="AB2169" s="4"/>
      <c r="AC2169" s="52"/>
    </row>
    <row r="2170" spans="1:29" ht="15.75" hidden="1" customHeight="1">
      <c r="A2170" s="50"/>
      <c r="B2170" s="3"/>
      <c r="C2170" s="4"/>
      <c r="D2170" s="4"/>
      <c r="E2170" s="5"/>
      <c r="F2170" s="4"/>
      <c r="G2170" s="4"/>
      <c r="H2170" s="5"/>
      <c r="I2170" s="6"/>
      <c r="J2170" s="6"/>
      <c r="K2170" s="7"/>
      <c r="L2170" s="7"/>
      <c r="M2170" s="8"/>
      <c r="N2170" s="7"/>
      <c r="O2170" s="9"/>
      <c r="P2170" s="3"/>
      <c r="Q2170" s="5"/>
      <c r="R2170" s="10"/>
      <c r="S2170" s="10"/>
      <c r="T2170" s="10"/>
      <c r="U2170" s="10"/>
      <c r="V2170" s="10"/>
      <c r="W2170" s="10"/>
      <c r="X2170" s="11"/>
      <c r="Y2170" s="12"/>
      <c r="Z2170" s="4"/>
      <c r="AA2170" s="13"/>
      <c r="AB2170" s="4"/>
      <c r="AC2170" s="52"/>
    </row>
    <row r="2171" spans="1:29" ht="15.75" hidden="1" customHeight="1">
      <c r="A2171" s="50"/>
      <c r="B2171" s="3"/>
      <c r="C2171" s="4"/>
      <c r="D2171" s="4"/>
      <c r="E2171" s="5"/>
      <c r="F2171" s="4"/>
      <c r="G2171" s="4"/>
      <c r="H2171" s="5"/>
      <c r="I2171" s="6"/>
      <c r="J2171" s="6"/>
      <c r="K2171" s="7"/>
      <c r="L2171" s="7"/>
      <c r="M2171" s="8"/>
      <c r="N2171" s="7"/>
      <c r="O2171" s="9"/>
      <c r="P2171" s="3"/>
      <c r="Q2171" s="5"/>
      <c r="R2171" s="10"/>
      <c r="S2171" s="10"/>
      <c r="T2171" s="10"/>
      <c r="U2171" s="10"/>
      <c r="V2171" s="10"/>
      <c r="W2171" s="10"/>
      <c r="X2171" s="11"/>
      <c r="Y2171" s="12"/>
      <c r="Z2171" s="4"/>
      <c r="AA2171" s="13"/>
      <c r="AB2171" s="4"/>
      <c r="AC2171" s="52"/>
    </row>
    <row r="2172" spans="1:29" ht="15.75" hidden="1" customHeight="1">
      <c r="A2172" s="50"/>
      <c r="B2172" s="3"/>
      <c r="C2172" s="4"/>
      <c r="D2172" s="4"/>
      <c r="E2172" s="5"/>
      <c r="F2172" s="4"/>
      <c r="G2172" s="4"/>
      <c r="H2172" s="5"/>
      <c r="I2172" s="6"/>
      <c r="J2172" s="6"/>
      <c r="K2172" s="7"/>
      <c r="L2172" s="7"/>
      <c r="M2172" s="8"/>
      <c r="N2172" s="7"/>
      <c r="O2172" s="9"/>
      <c r="P2172" s="3"/>
      <c r="Q2172" s="5"/>
      <c r="R2172" s="10"/>
      <c r="S2172" s="10"/>
      <c r="T2172" s="10"/>
      <c r="U2172" s="10"/>
      <c r="V2172" s="10"/>
      <c r="W2172" s="10"/>
      <c r="X2172" s="11"/>
      <c r="Y2172" s="12"/>
      <c r="Z2172" s="4"/>
      <c r="AA2172" s="13"/>
      <c r="AB2172" s="4"/>
      <c r="AC2172" s="52"/>
    </row>
    <row r="2173" spans="1:29" ht="15.75" hidden="1" customHeight="1">
      <c r="A2173" s="50"/>
      <c r="B2173" s="3"/>
      <c r="C2173" s="4"/>
      <c r="D2173" s="4"/>
      <c r="E2173" s="5"/>
      <c r="F2173" s="4"/>
      <c r="G2173" s="4"/>
      <c r="H2173" s="5"/>
      <c r="I2173" s="6"/>
      <c r="J2173" s="6"/>
      <c r="K2173" s="7"/>
      <c r="L2173" s="7"/>
      <c r="M2173" s="8"/>
      <c r="N2173" s="7"/>
      <c r="O2173" s="9"/>
      <c r="P2173" s="3"/>
      <c r="Q2173" s="5"/>
      <c r="R2173" s="10"/>
      <c r="S2173" s="10"/>
      <c r="T2173" s="10"/>
      <c r="U2173" s="10"/>
      <c r="V2173" s="10"/>
      <c r="W2173" s="10"/>
      <c r="X2173" s="11"/>
      <c r="Y2173" s="12"/>
      <c r="Z2173" s="4"/>
      <c r="AA2173" s="13"/>
      <c r="AB2173" s="4"/>
      <c r="AC2173" s="52"/>
    </row>
    <row r="2174" spans="1:29" ht="15.75" hidden="1" customHeight="1">
      <c r="A2174" s="50"/>
      <c r="B2174" s="3"/>
      <c r="C2174" s="4"/>
      <c r="D2174" s="4"/>
      <c r="E2174" s="5"/>
      <c r="F2174" s="4"/>
      <c r="G2174" s="4"/>
      <c r="H2174" s="5"/>
      <c r="I2174" s="6"/>
      <c r="J2174" s="6"/>
      <c r="K2174" s="7"/>
      <c r="L2174" s="7"/>
      <c r="M2174" s="8"/>
      <c r="N2174" s="7"/>
      <c r="O2174" s="9"/>
      <c r="P2174" s="3"/>
      <c r="Q2174" s="5"/>
      <c r="R2174" s="10"/>
      <c r="S2174" s="10"/>
      <c r="T2174" s="10"/>
      <c r="U2174" s="10"/>
      <c r="V2174" s="10"/>
      <c r="W2174" s="10"/>
      <c r="X2174" s="11"/>
      <c r="Y2174" s="12"/>
      <c r="Z2174" s="4"/>
      <c r="AA2174" s="13"/>
      <c r="AB2174" s="4"/>
      <c r="AC2174" s="52"/>
    </row>
    <row r="2175" spans="1:29" ht="15.75" hidden="1" customHeight="1">
      <c r="A2175" s="50"/>
      <c r="B2175" s="3"/>
      <c r="C2175" s="4"/>
      <c r="D2175" s="4"/>
      <c r="E2175" s="5"/>
      <c r="F2175" s="4"/>
      <c r="G2175" s="4"/>
      <c r="H2175" s="5"/>
      <c r="I2175" s="6"/>
      <c r="J2175" s="6"/>
      <c r="K2175" s="7"/>
      <c r="L2175" s="7"/>
      <c r="M2175" s="8"/>
      <c r="N2175" s="7"/>
      <c r="O2175" s="9"/>
      <c r="P2175" s="3"/>
      <c r="Q2175" s="5"/>
      <c r="R2175" s="10"/>
      <c r="S2175" s="10"/>
      <c r="T2175" s="10"/>
      <c r="U2175" s="10"/>
      <c r="V2175" s="10"/>
      <c r="W2175" s="10"/>
      <c r="X2175" s="11"/>
      <c r="Y2175" s="12"/>
      <c r="Z2175" s="4"/>
      <c r="AA2175" s="13"/>
      <c r="AB2175" s="4"/>
      <c r="AC2175" s="52"/>
    </row>
    <row r="2176" spans="1:29" ht="15.75" hidden="1" customHeight="1">
      <c r="A2176" s="50"/>
      <c r="B2176" s="3"/>
      <c r="C2176" s="4"/>
      <c r="D2176" s="4"/>
      <c r="E2176" s="5"/>
      <c r="F2176" s="4"/>
      <c r="G2176" s="4"/>
      <c r="H2176" s="5"/>
      <c r="I2176" s="6"/>
      <c r="J2176" s="6"/>
      <c r="K2176" s="7"/>
      <c r="L2176" s="7"/>
      <c r="M2176" s="8"/>
      <c r="N2176" s="7"/>
      <c r="O2176" s="9"/>
      <c r="P2176" s="3"/>
      <c r="Q2176" s="5"/>
      <c r="R2176" s="10"/>
      <c r="S2176" s="10"/>
      <c r="T2176" s="10"/>
      <c r="U2176" s="10"/>
      <c r="V2176" s="10"/>
      <c r="W2176" s="10"/>
      <c r="X2176" s="11"/>
      <c r="Y2176" s="12"/>
      <c r="Z2176" s="4"/>
      <c r="AA2176" s="13"/>
      <c r="AB2176" s="4"/>
      <c r="AC2176" s="52"/>
    </row>
    <row r="2177" spans="1:29" ht="15.75" hidden="1" customHeight="1">
      <c r="A2177" s="50"/>
      <c r="B2177" s="3"/>
      <c r="C2177" s="4"/>
      <c r="D2177" s="4"/>
      <c r="E2177" s="5"/>
      <c r="F2177" s="4"/>
      <c r="G2177" s="4"/>
      <c r="H2177" s="5"/>
      <c r="I2177" s="6"/>
      <c r="J2177" s="6"/>
      <c r="K2177" s="7"/>
      <c r="L2177" s="7"/>
      <c r="M2177" s="8"/>
      <c r="N2177" s="7"/>
      <c r="O2177" s="9"/>
      <c r="P2177" s="3"/>
      <c r="Q2177" s="5"/>
      <c r="R2177" s="10"/>
      <c r="S2177" s="10"/>
      <c r="T2177" s="10"/>
      <c r="U2177" s="10"/>
      <c r="V2177" s="10"/>
      <c r="W2177" s="10"/>
      <c r="X2177" s="11"/>
      <c r="Y2177" s="12"/>
      <c r="Z2177" s="4"/>
      <c r="AA2177" s="13"/>
      <c r="AB2177" s="4"/>
      <c r="AC2177" s="52"/>
    </row>
    <row r="2178" spans="1:29" ht="15.75" hidden="1" customHeight="1">
      <c r="A2178" s="50"/>
      <c r="B2178" s="3"/>
      <c r="C2178" s="4"/>
      <c r="D2178" s="4"/>
      <c r="E2178" s="5"/>
      <c r="F2178" s="4"/>
      <c r="G2178" s="4"/>
      <c r="H2178" s="5"/>
      <c r="I2178" s="6"/>
      <c r="J2178" s="6"/>
      <c r="K2178" s="7"/>
      <c r="L2178" s="7"/>
      <c r="M2178" s="8"/>
      <c r="N2178" s="7"/>
      <c r="O2178" s="9"/>
      <c r="P2178" s="3"/>
      <c r="Q2178" s="5"/>
      <c r="R2178" s="10"/>
      <c r="S2178" s="10"/>
      <c r="T2178" s="10"/>
      <c r="U2178" s="10"/>
      <c r="V2178" s="10"/>
      <c r="W2178" s="10"/>
      <c r="X2178" s="11"/>
      <c r="Y2178" s="12"/>
      <c r="Z2178" s="4"/>
      <c r="AA2178" s="13"/>
      <c r="AB2178" s="4"/>
      <c r="AC2178" s="52"/>
    </row>
    <row r="2179" spans="1:29" ht="15.75" hidden="1" customHeight="1">
      <c r="A2179" s="50"/>
      <c r="B2179" s="3"/>
      <c r="C2179" s="4"/>
      <c r="D2179" s="4"/>
      <c r="E2179" s="5"/>
      <c r="F2179" s="4"/>
      <c r="G2179" s="4"/>
      <c r="H2179" s="5"/>
      <c r="I2179" s="6"/>
      <c r="J2179" s="6"/>
      <c r="K2179" s="7"/>
      <c r="L2179" s="7"/>
      <c r="M2179" s="8"/>
      <c r="N2179" s="7"/>
      <c r="O2179" s="9"/>
      <c r="P2179" s="3"/>
      <c r="Q2179" s="5"/>
      <c r="R2179" s="10"/>
      <c r="S2179" s="10"/>
      <c r="T2179" s="10"/>
      <c r="U2179" s="10"/>
      <c r="V2179" s="10"/>
      <c r="W2179" s="10"/>
      <c r="X2179" s="11"/>
      <c r="Y2179" s="12"/>
      <c r="Z2179" s="4"/>
      <c r="AA2179" s="13"/>
      <c r="AB2179" s="4"/>
      <c r="AC2179" s="52"/>
    </row>
    <row r="2180" spans="1:29" ht="15.75" hidden="1" customHeight="1">
      <c r="A2180" s="50"/>
      <c r="B2180" s="3"/>
      <c r="C2180" s="4"/>
      <c r="D2180" s="4"/>
      <c r="E2180" s="5"/>
      <c r="F2180" s="4"/>
      <c r="G2180" s="4"/>
      <c r="H2180" s="5"/>
      <c r="I2180" s="6"/>
      <c r="J2180" s="6"/>
      <c r="K2180" s="7"/>
      <c r="L2180" s="7"/>
      <c r="M2180" s="8"/>
      <c r="N2180" s="7"/>
      <c r="O2180" s="9"/>
      <c r="P2180" s="3"/>
      <c r="Q2180" s="5"/>
      <c r="R2180" s="10"/>
      <c r="S2180" s="10"/>
      <c r="T2180" s="10"/>
      <c r="U2180" s="10"/>
      <c r="V2180" s="10"/>
      <c r="W2180" s="10"/>
      <c r="X2180" s="11"/>
      <c r="Y2180" s="12"/>
      <c r="Z2180" s="4"/>
      <c r="AA2180" s="13"/>
      <c r="AB2180" s="4"/>
      <c r="AC2180" s="52"/>
    </row>
    <row r="2181" spans="1:29" ht="15.75" hidden="1" customHeight="1">
      <c r="A2181" s="50"/>
      <c r="B2181" s="3"/>
      <c r="C2181" s="4"/>
      <c r="D2181" s="4"/>
      <c r="E2181" s="5"/>
      <c r="F2181" s="4"/>
      <c r="G2181" s="4"/>
      <c r="H2181" s="5"/>
      <c r="I2181" s="6"/>
      <c r="J2181" s="6"/>
      <c r="K2181" s="7"/>
      <c r="L2181" s="7"/>
      <c r="M2181" s="8"/>
      <c r="N2181" s="7"/>
      <c r="O2181" s="9"/>
      <c r="P2181" s="3"/>
      <c r="Q2181" s="5"/>
      <c r="R2181" s="10"/>
      <c r="S2181" s="10"/>
      <c r="T2181" s="10"/>
      <c r="U2181" s="10"/>
      <c r="V2181" s="10"/>
      <c r="W2181" s="10"/>
      <c r="X2181" s="11"/>
      <c r="Y2181" s="12"/>
      <c r="Z2181" s="4"/>
      <c r="AA2181" s="13"/>
      <c r="AB2181" s="4"/>
      <c r="AC2181" s="52"/>
    </row>
    <row r="2182" spans="1:29" ht="15.75" hidden="1" customHeight="1">
      <c r="A2182" s="50"/>
      <c r="B2182" s="3"/>
      <c r="C2182" s="4"/>
      <c r="D2182" s="4"/>
      <c r="E2182" s="5"/>
      <c r="F2182" s="4"/>
      <c r="G2182" s="4"/>
      <c r="H2182" s="5"/>
      <c r="I2182" s="6"/>
      <c r="J2182" s="6"/>
      <c r="K2182" s="7"/>
      <c r="L2182" s="7"/>
      <c r="M2182" s="8"/>
      <c r="N2182" s="7"/>
      <c r="O2182" s="9"/>
      <c r="P2182" s="3"/>
      <c r="Q2182" s="5"/>
      <c r="R2182" s="10"/>
      <c r="S2182" s="10"/>
      <c r="T2182" s="10"/>
      <c r="U2182" s="10"/>
      <c r="V2182" s="10"/>
      <c r="W2182" s="10"/>
      <c r="X2182" s="11"/>
      <c r="Y2182" s="12"/>
      <c r="Z2182" s="4"/>
      <c r="AA2182" s="13"/>
      <c r="AB2182" s="4"/>
      <c r="AC2182" s="52"/>
    </row>
    <row r="2183" spans="1:29" ht="15.75" hidden="1" customHeight="1">
      <c r="A2183" s="50"/>
      <c r="B2183" s="3"/>
      <c r="C2183" s="4"/>
      <c r="D2183" s="4"/>
      <c r="E2183" s="5"/>
      <c r="F2183" s="4"/>
      <c r="G2183" s="4"/>
      <c r="H2183" s="5"/>
      <c r="I2183" s="6"/>
      <c r="J2183" s="6"/>
      <c r="K2183" s="7"/>
      <c r="L2183" s="7"/>
      <c r="M2183" s="8"/>
      <c r="N2183" s="7"/>
      <c r="O2183" s="9"/>
      <c r="P2183" s="3"/>
      <c r="Q2183" s="5"/>
      <c r="R2183" s="10"/>
      <c r="S2183" s="10"/>
      <c r="T2183" s="10"/>
      <c r="U2183" s="10"/>
      <c r="V2183" s="10"/>
      <c r="W2183" s="10"/>
      <c r="X2183" s="11"/>
      <c r="Y2183" s="12"/>
      <c r="Z2183" s="4"/>
      <c r="AA2183" s="13"/>
      <c r="AB2183" s="4"/>
      <c r="AC2183" s="52"/>
    </row>
    <row r="2184" spans="1:29" ht="15.75" hidden="1" customHeight="1">
      <c r="A2184" s="50"/>
      <c r="B2184" s="3"/>
      <c r="C2184" s="4"/>
      <c r="D2184" s="4"/>
      <c r="E2184" s="5"/>
      <c r="F2184" s="4"/>
      <c r="G2184" s="4"/>
      <c r="H2184" s="5"/>
      <c r="I2184" s="6"/>
      <c r="J2184" s="6"/>
      <c r="K2184" s="7"/>
      <c r="L2184" s="7"/>
      <c r="M2184" s="8"/>
      <c r="N2184" s="7"/>
      <c r="O2184" s="9"/>
      <c r="P2184" s="3"/>
      <c r="Q2184" s="5"/>
      <c r="R2184" s="10"/>
      <c r="S2184" s="10"/>
      <c r="T2184" s="10"/>
      <c r="U2184" s="10"/>
      <c r="V2184" s="10"/>
      <c r="W2184" s="10"/>
      <c r="X2184" s="11"/>
      <c r="Y2184" s="12"/>
      <c r="Z2184" s="4"/>
      <c r="AA2184" s="13"/>
      <c r="AB2184" s="4"/>
      <c r="AC2184" s="52"/>
    </row>
    <row r="2185" spans="1:29" ht="15.75" hidden="1" customHeight="1">
      <c r="A2185" s="50"/>
      <c r="B2185" s="3"/>
      <c r="C2185" s="4"/>
      <c r="D2185" s="4"/>
      <c r="E2185" s="5"/>
      <c r="F2185" s="4"/>
      <c r="G2185" s="4"/>
      <c r="H2185" s="5"/>
      <c r="I2185" s="6"/>
      <c r="J2185" s="6"/>
      <c r="K2185" s="7"/>
      <c r="L2185" s="7"/>
      <c r="M2185" s="8"/>
      <c r="N2185" s="7"/>
      <c r="O2185" s="9"/>
      <c r="P2185" s="3"/>
      <c r="Q2185" s="5"/>
      <c r="R2185" s="10"/>
      <c r="S2185" s="10"/>
      <c r="T2185" s="10"/>
      <c r="U2185" s="10"/>
      <c r="V2185" s="10"/>
      <c r="W2185" s="10"/>
      <c r="X2185" s="11"/>
      <c r="Y2185" s="12"/>
      <c r="Z2185" s="4"/>
      <c r="AA2185" s="13"/>
      <c r="AB2185" s="4"/>
      <c r="AC2185" s="52"/>
    </row>
    <row r="2186" spans="1:29" ht="15.75" hidden="1" customHeight="1">
      <c r="A2186" s="50"/>
      <c r="B2186" s="3"/>
      <c r="C2186" s="4"/>
      <c r="D2186" s="4"/>
      <c r="E2186" s="5"/>
      <c r="F2186" s="4"/>
      <c r="G2186" s="4"/>
      <c r="H2186" s="5"/>
      <c r="I2186" s="6"/>
      <c r="J2186" s="6"/>
      <c r="K2186" s="7"/>
      <c r="L2186" s="7"/>
      <c r="M2186" s="8"/>
      <c r="N2186" s="7"/>
      <c r="O2186" s="9"/>
      <c r="P2186" s="3"/>
      <c r="Q2186" s="5"/>
      <c r="R2186" s="10"/>
      <c r="S2186" s="10"/>
      <c r="T2186" s="10"/>
      <c r="U2186" s="10"/>
      <c r="V2186" s="10"/>
      <c r="W2186" s="10"/>
      <c r="X2186" s="11"/>
      <c r="Y2186" s="12"/>
      <c r="Z2186" s="4"/>
      <c r="AA2186" s="13"/>
      <c r="AB2186" s="4"/>
      <c r="AC2186" s="52"/>
    </row>
    <row r="2187" spans="1:29" ht="15.75" hidden="1" customHeight="1">
      <c r="A2187" s="50"/>
      <c r="B2187" s="3"/>
      <c r="C2187" s="4"/>
      <c r="D2187" s="4"/>
      <c r="E2187" s="5"/>
      <c r="F2187" s="4"/>
      <c r="G2187" s="4"/>
      <c r="H2187" s="5"/>
      <c r="I2187" s="6"/>
      <c r="J2187" s="6"/>
      <c r="K2187" s="7"/>
      <c r="L2187" s="7"/>
      <c r="M2187" s="8"/>
      <c r="N2187" s="7"/>
      <c r="O2187" s="9"/>
      <c r="P2187" s="3"/>
      <c r="Q2187" s="5"/>
      <c r="R2187" s="10"/>
      <c r="S2187" s="10"/>
      <c r="T2187" s="10"/>
      <c r="U2187" s="10"/>
      <c r="V2187" s="10"/>
      <c r="W2187" s="10"/>
      <c r="X2187" s="11"/>
      <c r="Y2187" s="12"/>
      <c r="Z2187" s="4"/>
      <c r="AA2187" s="13"/>
      <c r="AB2187" s="4"/>
      <c r="AC2187" s="52"/>
    </row>
    <row r="2188" spans="1:29" ht="15.75" hidden="1" customHeight="1">
      <c r="A2188" s="50"/>
      <c r="B2188" s="3"/>
      <c r="C2188" s="4"/>
      <c r="D2188" s="4"/>
      <c r="E2188" s="5"/>
      <c r="F2188" s="4"/>
      <c r="G2188" s="4"/>
      <c r="H2188" s="5"/>
      <c r="I2188" s="6"/>
      <c r="J2188" s="6"/>
      <c r="K2188" s="7"/>
      <c r="L2188" s="7"/>
      <c r="M2188" s="8"/>
      <c r="N2188" s="7"/>
      <c r="O2188" s="9"/>
      <c r="P2188" s="3"/>
      <c r="Q2188" s="5"/>
      <c r="R2188" s="10"/>
      <c r="S2188" s="10"/>
      <c r="T2188" s="10"/>
      <c r="U2188" s="10"/>
      <c r="V2188" s="10"/>
      <c r="W2188" s="10"/>
      <c r="X2188" s="11"/>
      <c r="Y2188" s="12"/>
      <c r="Z2188" s="4"/>
      <c r="AA2188" s="13"/>
      <c r="AB2188" s="4"/>
      <c r="AC2188" s="52"/>
    </row>
    <row r="2189" spans="1:29" ht="15.75" hidden="1" customHeight="1">
      <c r="A2189" s="50"/>
      <c r="B2189" s="3"/>
      <c r="C2189" s="4"/>
      <c r="D2189" s="4"/>
      <c r="E2189" s="5"/>
      <c r="F2189" s="4"/>
      <c r="G2189" s="4"/>
      <c r="H2189" s="5"/>
      <c r="I2189" s="6"/>
      <c r="J2189" s="6"/>
      <c r="K2189" s="7"/>
      <c r="L2189" s="7"/>
      <c r="M2189" s="8"/>
      <c r="N2189" s="7"/>
      <c r="O2189" s="9"/>
      <c r="P2189" s="3"/>
      <c r="Q2189" s="5"/>
      <c r="R2189" s="10"/>
      <c r="S2189" s="10"/>
      <c r="T2189" s="10"/>
      <c r="U2189" s="10"/>
      <c r="V2189" s="10"/>
      <c r="W2189" s="10"/>
      <c r="X2189" s="11"/>
      <c r="Y2189" s="12"/>
      <c r="Z2189" s="4"/>
      <c r="AA2189" s="13"/>
      <c r="AB2189" s="4"/>
      <c r="AC2189" s="52"/>
    </row>
    <row r="2190" spans="1:29" ht="15.75" hidden="1" customHeight="1">
      <c r="A2190" s="50"/>
      <c r="B2190" s="3"/>
      <c r="C2190" s="4"/>
      <c r="D2190" s="4"/>
      <c r="E2190" s="5"/>
      <c r="F2190" s="4"/>
      <c r="G2190" s="4"/>
      <c r="H2190" s="5"/>
      <c r="I2190" s="6"/>
      <c r="J2190" s="6"/>
      <c r="K2190" s="7"/>
      <c r="L2190" s="7"/>
      <c r="M2190" s="8"/>
      <c r="N2190" s="7"/>
      <c r="O2190" s="9"/>
      <c r="P2190" s="3"/>
      <c r="Q2190" s="5"/>
      <c r="R2190" s="10"/>
      <c r="S2190" s="10"/>
      <c r="T2190" s="10"/>
      <c r="U2190" s="10"/>
      <c r="V2190" s="10"/>
      <c r="W2190" s="10"/>
      <c r="X2190" s="11"/>
      <c r="Y2190" s="12"/>
      <c r="Z2190" s="4"/>
      <c r="AA2190" s="13"/>
      <c r="AB2190" s="4"/>
      <c r="AC2190" s="52"/>
    </row>
    <row r="2191" spans="1:29" ht="15.75" hidden="1" customHeight="1">
      <c r="A2191" s="50"/>
      <c r="B2191" s="3"/>
      <c r="C2191" s="4"/>
      <c r="D2191" s="4"/>
      <c r="E2191" s="5"/>
      <c r="F2191" s="4"/>
      <c r="G2191" s="4"/>
      <c r="H2191" s="5"/>
      <c r="I2191" s="6"/>
      <c r="J2191" s="6"/>
      <c r="K2191" s="7"/>
      <c r="L2191" s="7"/>
      <c r="M2191" s="8"/>
      <c r="N2191" s="7"/>
      <c r="O2191" s="9"/>
      <c r="P2191" s="3"/>
      <c r="Q2191" s="5"/>
      <c r="R2191" s="10"/>
      <c r="S2191" s="10"/>
      <c r="T2191" s="10"/>
      <c r="U2191" s="10"/>
      <c r="V2191" s="10"/>
      <c r="W2191" s="10"/>
      <c r="X2191" s="11"/>
      <c r="Y2191" s="12"/>
      <c r="Z2191" s="4"/>
      <c r="AA2191" s="13"/>
      <c r="AB2191" s="4"/>
      <c r="AC2191" s="52"/>
    </row>
    <row r="2192" spans="1:29" ht="15.75" hidden="1" customHeight="1">
      <c r="A2192" s="50"/>
      <c r="B2192" s="3"/>
      <c r="C2192" s="4"/>
      <c r="D2192" s="4"/>
      <c r="E2192" s="5"/>
      <c r="F2192" s="4"/>
      <c r="G2192" s="4"/>
      <c r="H2192" s="5"/>
      <c r="I2192" s="6"/>
      <c r="J2192" s="6"/>
      <c r="K2192" s="7"/>
      <c r="L2192" s="7"/>
      <c r="M2192" s="8"/>
      <c r="N2192" s="7"/>
      <c r="O2192" s="9"/>
      <c r="P2192" s="3"/>
      <c r="Q2192" s="5"/>
      <c r="R2192" s="10"/>
      <c r="S2192" s="10"/>
      <c r="T2192" s="10"/>
      <c r="U2192" s="10"/>
      <c r="V2192" s="10"/>
      <c r="W2192" s="10"/>
      <c r="X2192" s="11"/>
      <c r="Y2192" s="12"/>
      <c r="Z2192" s="4"/>
      <c r="AA2192" s="13"/>
      <c r="AB2192" s="4"/>
      <c r="AC2192" s="52"/>
    </row>
    <row r="2193" spans="1:29" ht="15.75" hidden="1" customHeight="1">
      <c r="A2193" s="50"/>
      <c r="B2193" s="3"/>
      <c r="C2193" s="4"/>
      <c r="D2193" s="4"/>
      <c r="E2193" s="5"/>
      <c r="F2193" s="4"/>
      <c r="G2193" s="4"/>
      <c r="H2193" s="5"/>
      <c r="I2193" s="6"/>
      <c r="J2193" s="6"/>
      <c r="K2193" s="7"/>
      <c r="L2193" s="7"/>
      <c r="M2193" s="8"/>
      <c r="N2193" s="7"/>
      <c r="O2193" s="9"/>
      <c r="P2193" s="3"/>
      <c r="Q2193" s="5"/>
      <c r="R2193" s="10"/>
      <c r="S2193" s="10"/>
      <c r="T2193" s="10"/>
      <c r="U2193" s="10"/>
      <c r="V2193" s="10"/>
      <c r="W2193" s="10"/>
      <c r="X2193" s="11"/>
      <c r="Y2193" s="12"/>
      <c r="Z2193" s="4"/>
      <c r="AA2193" s="13"/>
      <c r="AB2193" s="4"/>
      <c r="AC2193" s="52"/>
    </row>
    <row r="2194" spans="1:29" ht="15.75" hidden="1" customHeight="1">
      <c r="A2194" s="50"/>
      <c r="B2194" s="3"/>
      <c r="C2194" s="4"/>
      <c r="D2194" s="4"/>
      <c r="E2194" s="5"/>
      <c r="F2194" s="4"/>
      <c r="G2194" s="4"/>
      <c r="H2194" s="5"/>
      <c r="I2194" s="6"/>
      <c r="J2194" s="6"/>
      <c r="K2194" s="7"/>
      <c r="L2194" s="7"/>
      <c r="M2194" s="8"/>
      <c r="N2194" s="7"/>
      <c r="O2194" s="9"/>
      <c r="P2194" s="3"/>
      <c r="Q2194" s="5"/>
      <c r="R2194" s="10"/>
      <c r="S2194" s="10"/>
      <c r="T2194" s="10"/>
      <c r="U2194" s="10"/>
      <c r="V2194" s="10"/>
      <c r="W2194" s="10"/>
      <c r="X2194" s="11"/>
      <c r="Y2194" s="12"/>
      <c r="Z2194" s="4"/>
      <c r="AA2194" s="13"/>
      <c r="AB2194" s="4"/>
      <c r="AC2194" s="52"/>
    </row>
    <row r="2195" spans="1:29" ht="15.75" hidden="1" customHeight="1">
      <c r="A2195" s="50"/>
      <c r="B2195" s="3"/>
      <c r="C2195" s="4"/>
      <c r="D2195" s="4"/>
      <c r="E2195" s="5"/>
      <c r="F2195" s="4"/>
      <c r="G2195" s="4"/>
      <c r="H2195" s="5"/>
      <c r="I2195" s="6"/>
      <c r="J2195" s="6"/>
      <c r="K2195" s="7"/>
      <c r="L2195" s="7"/>
      <c r="M2195" s="8"/>
      <c r="N2195" s="7"/>
      <c r="O2195" s="9"/>
      <c r="P2195" s="3"/>
      <c r="Q2195" s="5"/>
      <c r="R2195" s="10"/>
      <c r="S2195" s="10"/>
      <c r="T2195" s="10"/>
      <c r="U2195" s="10"/>
      <c r="V2195" s="10"/>
      <c r="W2195" s="10"/>
      <c r="X2195" s="11"/>
      <c r="Y2195" s="12"/>
      <c r="Z2195" s="4"/>
      <c r="AA2195" s="13"/>
      <c r="AB2195" s="4"/>
      <c r="AC2195" s="52"/>
    </row>
    <row r="2196" spans="1:29" ht="15.75" hidden="1" customHeight="1">
      <c r="A2196" s="50"/>
      <c r="B2196" s="3"/>
      <c r="C2196" s="4"/>
      <c r="D2196" s="4"/>
      <c r="E2196" s="5"/>
      <c r="F2196" s="4"/>
      <c r="G2196" s="4"/>
      <c r="H2196" s="5"/>
      <c r="I2196" s="6"/>
      <c r="J2196" s="6"/>
      <c r="K2196" s="7"/>
      <c r="L2196" s="7"/>
      <c r="M2196" s="8"/>
      <c r="N2196" s="7"/>
      <c r="O2196" s="9"/>
      <c r="P2196" s="3"/>
      <c r="Q2196" s="5"/>
      <c r="R2196" s="10"/>
      <c r="S2196" s="10"/>
      <c r="T2196" s="10"/>
      <c r="U2196" s="10"/>
      <c r="V2196" s="10"/>
      <c r="W2196" s="10"/>
      <c r="X2196" s="11"/>
      <c r="Y2196" s="12"/>
      <c r="Z2196" s="4"/>
      <c r="AA2196" s="13"/>
      <c r="AB2196" s="4"/>
      <c r="AC2196" s="52"/>
    </row>
    <row r="2197" spans="1:29" ht="15.75" hidden="1" customHeight="1">
      <c r="A2197" s="50"/>
      <c r="B2197" s="3"/>
      <c r="C2197" s="4"/>
      <c r="D2197" s="4"/>
      <c r="E2197" s="5"/>
      <c r="F2197" s="4"/>
      <c r="G2197" s="4"/>
      <c r="H2197" s="5"/>
      <c r="I2197" s="6"/>
      <c r="J2197" s="6"/>
      <c r="K2197" s="7"/>
      <c r="L2197" s="7"/>
      <c r="M2197" s="8"/>
      <c r="N2197" s="7"/>
      <c r="O2197" s="9"/>
      <c r="P2197" s="3"/>
      <c r="Q2197" s="5"/>
      <c r="R2197" s="10"/>
      <c r="S2197" s="10"/>
      <c r="T2197" s="10"/>
      <c r="U2197" s="10"/>
      <c r="V2197" s="10"/>
      <c r="W2197" s="10"/>
      <c r="X2197" s="11"/>
      <c r="Y2197" s="12"/>
      <c r="Z2197" s="4"/>
      <c r="AA2197" s="13"/>
      <c r="AB2197" s="4"/>
      <c r="AC2197" s="52"/>
    </row>
    <row r="2198" spans="1:29" ht="15.75" hidden="1" customHeight="1">
      <c r="A2198" s="50"/>
      <c r="B2198" s="3"/>
      <c r="C2198" s="4"/>
      <c r="D2198" s="4"/>
      <c r="E2198" s="5"/>
      <c r="F2198" s="4"/>
      <c r="G2198" s="4"/>
      <c r="H2198" s="5"/>
      <c r="I2198" s="6"/>
      <c r="J2198" s="6"/>
      <c r="K2198" s="7"/>
      <c r="L2198" s="7"/>
      <c r="M2198" s="8"/>
      <c r="N2198" s="7"/>
      <c r="O2198" s="9"/>
      <c r="P2198" s="3"/>
      <c r="Q2198" s="5"/>
      <c r="R2198" s="10"/>
      <c r="S2198" s="10"/>
      <c r="T2198" s="10"/>
      <c r="U2198" s="10"/>
      <c r="V2198" s="10"/>
      <c r="W2198" s="10"/>
      <c r="X2198" s="11"/>
      <c r="Y2198" s="12"/>
      <c r="Z2198" s="4"/>
      <c r="AA2198" s="13"/>
      <c r="AB2198" s="4"/>
      <c r="AC2198" s="52"/>
    </row>
    <row r="2199" spans="1:29" ht="15.75" hidden="1" customHeight="1">
      <c r="A2199" s="50"/>
      <c r="B2199" s="3"/>
      <c r="C2199" s="4"/>
      <c r="D2199" s="4"/>
      <c r="E2199" s="5"/>
      <c r="F2199" s="4"/>
      <c r="G2199" s="4"/>
      <c r="H2199" s="5"/>
      <c r="I2199" s="6"/>
      <c r="J2199" s="6"/>
      <c r="K2199" s="7"/>
      <c r="L2199" s="7"/>
      <c r="M2199" s="8"/>
      <c r="N2199" s="7"/>
      <c r="O2199" s="9"/>
      <c r="P2199" s="3"/>
      <c r="Q2199" s="5"/>
      <c r="R2199" s="10"/>
      <c r="S2199" s="10"/>
      <c r="T2199" s="10"/>
      <c r="U2199" s="10"/>
      <c r="V2199" s="10"/>
      <c r="W2199" s="10"/>
      <c r="X2199" s="11"/>
      <c r="Y2199" s="12"/>
      <c r="Z2199" s="4"/>
      <c r="AA2199" s="13"/>
      <c r="AB2199" s="4"/>
      <c r="AC2199" s="52"/>
    </row>
    <row r="2200" spans="1:29" ht="15.75" hidden="1" customHeight="1">
      <c r="A2200" s="50"/>
      <c r="B2200" s="3"/>
      <c r="C2200" s="4"/>
      <c r="D2200" s="4"/>
      <c r="E2200" s="5"/>
      <c r="F2200" s="4"/>
      <c r="G2200" s="4"/>
      <c r="H2200" s="5"/>
      <c r="I2200" s="6"/>
      <c r="J2200" s="6"/>
      <c r="K2200" s="7"/>
      <c r="L2200" s="7"/>
      <c r="M2200" s="8"/>
      <c r="N2200" s="7"/>
      <c r="O2200" s="9"/>
      <c r="P2200" s="3"/>
      <c r="Q2200" s="5"/>
      <c r="R2200" s="10"/>
      <c r="S2200" s="10"/>
      <c r="T2200" s="10"/>
      <c r="U2200" s="10"/>
      <c r="V2200" s="10"/>
      <c r="W2200" s="10"/>
      <c r="X2200" s="11"/>
      <c r="Y2200" s="12"/>
      <c r="Z2200" s="4"/>
      <c r="AA2200" s="13"/>
      <c r="AB2200" s="4"/>
      <c r="AC2200" s="52"/>
    </row>
    <row r="2201" spans="1:29" ht="15.75" hidden="1" customHeight="1">
      <c r="A2201" s="50"/>
      <c r="B2201" s="3"/>
      <c r="C2201" s="4"/>
      <c r="D2201" s="4"/>
      <c r="E2201" s="5"/>
      <c r="F2201" s="4"/>
      <c r="G2201" s="4"/>
      <c r="H2201" s="5"/>
      <c r="I2201" s="6"/>
      <c r="J2201" s="6"/>
      <c r="K2201" s="7"/>
      <c r="L2201" s="7"/>
      <c r="M2201" s="8"/>
      <c r="N2201" s="7"/>
      <c r="O2201" s="9"/>
      <c r="P2201" s="3"/>
      <c r="Q2201" s="5"/>
      <c r="R2201" s="10"/>
      <c r="S2201" s="10"/>
      <c r="T2201" s="10"/>
      <c r="U2201" s="10"/>
      <c r="V2201" s="10"/>
      <c r="W2201" s="10"/>
      <c r="X2201" s="11"/>
      <c r="Y2201" s="12"/>
      <c r="Z2201" s="4"/>
      <c r="AA2201" s="13"/>
      <c r="AB2201" s="4"/>
      <c r="AC2201" s="52"/>
    </row>
    <row r="2202" spans="1:29" ht="15.75" hidden="1" customHeight="1">
      <c r="A2202" s="50"/>
      <c r="B2202" s="3"/>
      <c r="C2202" s="4"/>
      <c r="D2202" s="4"/>
      <c r="E2202" s="5"/>
      <c r="F2202" s="4"/>
      <c r="G2202" s="4"/>
      <c r="H2202" s="5"/>
      <c r="I2202" s="6"/>
      <c r="J2202" s="6"/>
      <c r="K2202" s="7"/>
      <c r="L2202" s="7"/>
      <c r="M2202" s="8"/>
      <c r="N2202" s="7"/>
      <c r="O2202" s="9"/>
      <c r="P2202" s="3"/>
      <c r="Q2202" s="5"/>
      <c r="R2202" s="10"/>
      <c r="S2202" s="10"/>
      <c r="T2202" s="10"/>
      <c r="U2202" s="10"/>
      <c r="V2202" s="10"/>
      <c r="W2202" s="10"/>
      <c r="X2202" s="11"/>
      <c r="Y2202" s="12"/>
      <c r="Z2202" s="4"/>
      <c r="AA2202" s="13"/>
      <c r="AB2202" s="4"/>
      <c r="AC2202" s="52"/>
    </row>
    <row r="2203" spans="1:29" ht="15.75" hidden="1" customHeight="1">
      <c r="A2203" s="50"/>
      <c r="B2203" s="3"/>
      <c r="C2203" s="4"/>
      <c r="D2203" s="4"/>
      <c r="E2203" s="5"/>
      <c r="F2203" s="4"/>
      <c r="G2203" s="4"/>
      <c r="H2203" s="5"/>
      <c r="I2203" s="6"/>
      <c r="J2203" s="6"/>
      <c r="K2203" s="7"/>
      <c r="L2203" s="7"/>
      <c r="M2203" s="8"/>
      <c r="N2203" s="7"/>
      <c r="O2203" s="9"/>
      <c r="P2203" s="3"/>
      <c r="Q2203" s="5"/>
      <c r="R2203" s="10"/>
      <c r="S2203" s="10"/>
      <c r="T2203" s="10"/>
      <c r="U2203" s="10"/>
      <c r="V2203" s="10"/>
      <c r="W2203" s="10"/>
      <c r="X2203" s="11"/>
      <c r="Y2203" s="12"/>
      <c r="Z2203" s="4"/>
      <c r="AA2203" s="13"/>
      <c r="AB2203" s="4"/>
      <c r="AC2203" s="52"/>
    </row>
    <row r="2204" spans="1:29" ht="15.75" hidden="1" customHeight="1">
      <c r="A2204" s="50"/>
      <c r="B2204" s="3"/>
      <c r="C2204" s="4"/>
      <c r="D2204" s="4"/>
      <c r="E2204" s="5"/>
      <c r="F2204" s="4"/>
      <c r="G2204" s="4"/>
      <c r="H2204" s="5"/>
      <c r="I2204" s="6"/>
      <c r="J2204" s="6"/>
      <c r="K2204" s="7"/>
      <c r="L2204" s="7"/>
      <c r="M2204" s="8"/>
      <c r="N2204" s="7"/>
      <c r="O2204" s="9"/>
      <c r="P2204" s="3"/>
      <c r="Q2204" s="5"/>
      <c r="R2204" s="10"/>
      <c r="S2204" s="10"/>
      <c r="T2204" s="10"/>
      <c r="U2204" s="10"/>
      <c r="V2204" s="10"/>
      <c r="W2204" s="10"/>
      <c r="X2204" s="11"/>
      <c r="Y2204" s="12"/>
      <c r="Z2204" s="4"/>
      <c r="AA2204" s="13"/>
      <c r="AB2204" s="4"/>
      <c r="AC2204" s="52"/>
    </row>
    <row r="2205" spans="1:29" ht="15.75" hidden="1" customHeight="1">
      <c r="A2205" s="50"/>
      <c r="B2205" s="3"/>
      <c r="C2205" s="4"/>
      <c r="D2205" s="4"/>
      <c r="E2205" s="5"/>
      <c r="F2205" s="4"/>
      <c r="G2205" s="4"/>
      <c r="H2205" s="5"/>
      <c r="I2205" s="6"/>
      <c r="J2205" s="6"/>
      <c r="K2205" s="7"/>
      <c r="L2205" s="7"/>
      <c r="M2205" s="8"/>
      <c r="N2205" s="7"/>
      <c r="O2205" s="9"/>
      <c r="P2205" s="3"/>
      <c r="Q2205" s="5"/>
      <c r="R2205" s="10"/>
      <c r="S2205" s="10"/>
      <c r="T2205" s="10"/>
      <c r="U2205" s="10"/>
      <c r="V2205" s="10"/>
      <c r="W2205" s="10"/>
      <c r="X2205" s="11"/>
      <c r="Y2205" s="12"/>
      <c r="Z2205" s="4"/>
      <c r="AA2205" s="13"/>
      <c r="AB2205" s="4"/>
      <c r="AC2205" s="52"/>
    </row>
    <row r="2206" spans="1:29" ht="15.75" hidden="1" customHeight="1">
      <c r="A2206" s="50"/>
      <c r="B2206" s="3"/>
      <c r="C2206" s="4"/>
      <c r="D2206" s="4"/>
      <c r="E2206" s="5"/>
      <c r="F2206" s="4"/>
      <c r="G2206" s="4"/>
      <c r="H2206" s="5"/>
      <c r="I2206" s="6"/>
      <c r="J2206" s="6"/>
      <c r="K2206" s="7"/>
      <c r="L2206" s="7"/>
      <c r="M2206" s="8"/>
      <c r="N2206" s="7"/>
      <c r="O2206" s="9"/>
      <c r="P2206" s="3"/>
      <c r="Q2206" s="5"/>
      <c r="R2206" s="10"/>
      <c r="S2206" s="10"/>
      <c r="T2206" s="10"/>
      <c r="U2206" s="10"/>
      <c r="V2206" s="10"/>
      <c r="W2206" s="10"/>
      <c r="X2206" s="11"/>
      <c r="Y2206" s="12"/>
      <c r="Z2206" s="4"/>
      <c r="AA2206" s="13"/>
      <c r="AB2206" s="4"/>
      <c r="AC2206" s="52"/>
    </row>
    <row r="2207" spans="1:29" ht="15.75" hidden="1" customHeight="1">
      <c r="A2207" s="50"/>
      <c r="B2207" s="3"/>
      <c r="C2207" s="4"/>
      <c r="D2207" s="4"/>
      <c r="E2207" s="5"/>
      <c r="F2207" s="4"/>
      <c r="G2207" s="4"/>
      <c r="H2207" s="5"/>
      <c r="I2207" s="6"/>
      <c r="J2207" s="6"/>
      <c r="K2207" s="7"/>
      <c r="L2207" s="7"/>
      <c r="M2207" s="8"/>
      <c r="N2207" s="7"/>
      <c r="O2207" s="9"/>
      <c r="P2207" s="3"/>
      <c r="Q2207" s="5"/>
      <c r="R2207" s="10"/>
      <c r="S2207" s="10"/>
      <c r="T2207" s="10"/>
      <c r="U2207" s="10"/>
      <c r="V2207" s="10"/>
      <c r="W2207" s="10"/>
      <c r="X2207" s="11"/>
      <c r="Y2207" s="12"/>
      <c r="Z2207" s="4"/>
      <c r="AA2207" s="13"/>
      <c r="AB2207" s="4"/>
      <c r="AC2207" s="52"/>
    </row>
    <row r="2208" spans="1:29" ht="15.75" hidden="1" customHeight="1">
      <c r="A2208" s="50"/>
      <c r="B2208" s="3"/>
      <c r="C2208" s="4"/>
      <c r="D2208" s="4"/>
      <c r="E2208" s="5"/>
      <c r="F2208" s="4"/>
      <c r="G2208" s="4"/>
      <c r="H2208" s="5"/>
      <c r="I2208" s="6"/>
      <c r="J2208" s="6"/>
      <c r="K2208" s="7"/>
      <c r="L2208" s="7"/>
      <c r="M2208" s="8"/>
      <c r="N2208" s="7"/>
      <c r="O2208" s="9"/>
      <c r="P2208" s="3"/>
      <c r="Q2208" s="5"/>
      <c r="R2208" s="10"/>
      <c r="S2208" s="10"/>
      <c r="T2208" s="10"/>
      <c r="U2208" s="10"/>
      <c r="V2208" s="10"/>
      <c r="W2208" s="10"/>
      <c r="X2208" s="11"/>
      <c r="Y2208" s="12"/>
      <c r="Z2208" s="4"/>
      <c r="AA2208" s="13"/>
      <c r="AB2208" s="4"/>
      <c r="AC2208" s="52"/>
    </row>
    <row r="2209" spans="1:29" ht="15.75" hidden="1" customHeight="1">
      <c r="A2209" s="50"/>
      <c r="B2209" s="3"/>
      <c r="C2209" s="4"/>
      <c r="D2209" s="4"/>
      <c r="E2209" s="5"/>
      <c r="F2209" s="4"/>
      <c r="G2209" s="4"/>
      <c r="H2209" s="5"/>
      <c r="I2209" s="6"/>
      <c r="J2209" s="6"/>
      <c r="K2209" s="7"/>
      <c r="L2209" s="7"/>
      <c r="M2209" s="8"/>
      <c r="N2209" s="7"/>
      <c r="O2209" s="9"/>
      <c r="P2209" s="3"/>
      <c r="Q2209" s="5"/>
      <c r="R2209" s="10"/>
      <c r="S2209" s="10"/>
      <c r="T2209" s="10"/>
      <c r="U2209" s="10"/>
      <c r="V2209" s="10"/>
      <c r="W2209" s="10"/>
      <c r="X2209" s="11"/>
      <c r="Y2209" s="12"/>
      <c r="Z2209" s="4"/>
      <c r="AA2209" s="13"/>
      <c r="AB2209" s="4"/>
      <c r="AC2209" s="52"/>
    </row>
    <row r="2210" spans="1:29" ht="15.75" hidden="1" customHeight="1">
      <c r="A2210" s="50"/>
      <c r="B2210" s="3"/>
      <c r="C2210" s="4"/>
      <c r="D2210" s="4"/>
      <c r="E2210" s="5"/>
      <c r="F2210" s="4"/>
      <c r="G2210" s="4"/>
      <c r="H2210" s="5"/>
      <c r="I2210" s="6"/>
      <c r="J2210" s="6"/>
      <c r="K2210" s="7"/>
      <c r="L2210" s="7"/>
      <c r="M2210" s="8"/>
      <c r="N2210" s="7"/>
      <c r="O2210" s="9"/>
      <c r="P2210" s="3"/>
      <c r="Q2210" s="5"/>
      <c r="R2210" s="10"/>
      <c r="S2210" s="10"/>
      <c r="T2210" s="10"/>
      <c r="U2210" s="10"/>
      <c r="V2210" s="10"/>
      <c r="W2210" s="10"/>
      <c r="X2210" s="11"/>
      <c r="Y2210" s="12"/>
      <c r="Z2210" s="4"/>
      <c r="AA2210" s="13"/>
      <c r="AB2210" s="4"/>
      <c r="AC2210" s="52"/>
    </row>
    <row r="2211" spans="1:29" ht="15.75" hidden="1" customHeight="1">
      <c r="A2211" s="50"/>
      <c r="B2211" s="3"/>
      <c r="C2211" s="4"/>
      <c r="D2211" s="4"/>
      <c r="E2211" s="5"/>
      <c r="F2211" s="4"/>
      <c r="G2211" s="4"/>
      <c r="H2211" s="5"/>
      <c r="I2211" s="6"/>
      <c r="J2211" s="6"/>
      <c r="K2211" s="7"/>
      <c r="L2211" s="7"/>
      <c r="M2211" s="8"/>
      <c r="N2211" s="7"/>
      <c r="O2211" s="9"/>
      <c r="P2211" s="3"/>
      <c r="Q2211" s="5"/>
      <c r="R2211" s="10"/>
      <c r="S2211" s="10"/>
      <c r="T2211" s="10"/>
      <c r="U2211" s="10"/>
      <c r="V2211" s="10"/>
      <c r="W2211" s="10"/>
      <c r="X2211" s="11"/>
      <c r="Y2211" s="12"/>
      <c r="Z2211" s="4"/>
      <c r="AA2211" s="13"/>
      <c r="AB2211" s="4"/>
      <c r="AC2211" s="52"/>
    </row>
    <row r="2212" spans="1:29" ht="15.75" hidden="1" customHeight="1">
      <c r="A2212" s="50"/>
      <c r="B2212" s="3"/>
      <c r="C2212" s="4"/>
      <c r="D2212" s="4"/>
      <c r="E2212" s="5"/>
      <c r="F2212" s="4"/>
      <c r="G2212" s="4"/>
      <c r="H2212" s="5"/>
      <c r="I2212" s="6"/>
      <c r="J2212" s="6"/>
      <c r="K2212" s="7"/>
      <c r="L2212" s="7"/>
      <c r="M2212" s="8"/>
      <c r="N2212" s="7"/>
      <c r="O2212" s="9"/>
      <c r="P2212" s="3"/>
      <c r="Q2212" s="5"/>
      <c r="R2212" s="10"/>
      <c r="S2212" s="10"/>
      <c r="T2212" s="10"/>
      <c r="U2212" s="10"/>
      <c r="V2212" s="10"/>
      <c r="W2212" s="10"/>
      <c r="X2212" s="11"/>
      <c r="Y2212" s="12"/>
      <c r="Z2212" s="4"/>
      <c r="AA2212" s="13"/>
      <c r="AB2212" s="4"/>
      <c r="AC2212" s="52"/>
    </row>
    <row r="2213" spans="1:29" ht="15.75" hidden="1" customHeight="1">
      <c r="A2213" s="50"/>
      <c r="B2213" s="3"/>
      <c r="C2213" s="4"/>
      <c r="D2213" s="4"/>
      <c r="E2213" s="5"/>
      <c r="F2213" s="4"/>
      <c r="G2213" s="4"/>
      <c r="H2213" s="5"/>
      <c r="I2213" s="6"/>
      <c r="J2213" s="6"/>
      <c r="K2213" s="7"/>
      <c r="L2213" s="7"/>
      <c r="M2213" s="8"/>
      <c r="N2213" s="7"/>
      <c r="O2213" s="9"/>
      <c r="P2213" s="3"/>
      <c r="Q2213" s="5"/>
      <c r="R2213" s="10"/>
      <c r="S2213" s="10"/>
      <c r="T2213" s="10"/>
      <c r="U2213" s="10"/>
      <c r="V2213" s="10"/>
      <c r="W2213" s="10"/>
      <c r="X2213" s="11"/>
      <c r="Y2213" s="12"/>
      <c r="Z2213" s="4"/>
      <c r="AA2213" s="13"/>
      <c r="AB2213" s="4"/>
      <c r="AC2213" s="52"/>
    </row>
    <row r="2214" spans="1:29" ht="15.75" hidden="1" customHeight="1">
      <c r="A2214" s="50"/>
      <c r="B2214" s="3"/>
      <c r="C2214" s="4"/>
      <c r="D2214" s="4"/>
      <c r="E2214" s="5"/>
      <c r="F2214" s="4"/>
      <c r="G2214" s="4"/>
      <c r="H2214" s="5"/>
      <c r="I2214" s="6"/>
      <c r="J2214" s="6"/>
      <c r="K2214" s="7"/>
      <c r="L2214" s="7"/>
      <c r="M2214" s="8"/>
      <c r="N2214" s="7"/>
      <c r="O2214" s="9"/>
      <c r="P2214" s="3"/>
      <c r="Q2214" s="5"/>
      <c r="R2214" s="10"/>
      <c r="S2214" s="10"/>
      <c r="T2214" s="10"/>
      <c r="U2214" s="10"/>
      <c r="V2214" s="10"/>
      <c r="W2214" s="10"/>
      <c r="X2214" s="11"/>
      <c r="Y2214" s="12"/>
      <c r="Z2214" s="4"/>
      <c r="AA2214" s="13"/>
      <c r="AB2214" s="4"/>
      <c r="AC2214" s="52"/>
    </row>
    <row r="2215" spans="1:29" ht="15.75" hidden="1" customHeight="1">
      <c r="A2215" s="50"/>
      <c r="B2215" s="3"/>
      <c r="C2215" s="4"/>
      <c r="D2215" s="4"/>
      <c r="E2215" s="5"/>
      <c r="F2215" s="4"/>
      <c r="G2215" s="4"/>
      <c r="H2215" s="5"/>
      <c r="I2215" s="6"/>
      <c r="J2215" s="6"/>
      <c r="K2215" s="7"/>
      <c r="L2215" s="7"/>
      <c r="M2215" s="8"/>
      <c r="N2215" s="7"/>
      <c r="O2215" s="9"/>
      <c r="P2215" s="3"/>
      <c r="Q2215" s="5"/>
      <c r="R2215" s="10"/>
      <c r="S2215" s="10"/>
      <c r="T2215" s="10"/>
      <c r="U2215" s="10"/>
      <c r="V2215" s="10"/>
      <c r="W2215" s="10"/>
      <c r="X2215" s="11"/>
      <c r="Y2215" s="12"/>
      <c r="Z2215" s="4"/>
      <c r="AA2215" s="13"/>
      <c r="AB2215" s="4"/>
      <c r="AC2215" s="52"/>
    </row>
    <row r="2216" spans="1:29" ht="15.75" hidden="1" customHeight="1">
      <c r="A2216" s="50"/>
      <c r="B2216" s="3"/>
      <c r="C2216" s="4"/>
      <c r="D2216" s="4"/>
      <c r="E2216" s="5"/>
      <c r="F2216" s="4"/>
      <c r="G2216" s="4"/>
      <c r="H2216" s="5"/>
      <c r="I2216" s="6"/>
      <c r="J2216" s="6"/>
      <c r="K2216" s="7"/>
      <c r="L2216" s="7"/>
      <c r="M2216" s="8"/>
      <c r="N2216" s="7"/>
      <c r="O2216" s="9"/>
      <c r="P2216" s="3"/>
      <c r="Q2216" s="5"/>
      <c r="R2216" s="10"/>
      <c r="S2216" s="10"/>
      <c r="T2216" s="10"/>
      <c r="U2216" s="10"/>
      <c r="V2216" s="10"/>
      <c r="W2216" s="10"/>
      <c r="X2216" s="11"/>
      <c r="Y2216" s="12"/>
      <c r="Z2216" s="4"/>
      <c r="AA2216" s="13"/>
      <c r="AB2216" s="4"/>
      <c r="AC2216" s="52"/>
    </row>
    <row r="2217" spans="1:29" ht="15.75" hidden="1" customHeight="1">
      <c r="A2217" s="50"/>
      <c r="B2217" s="3"/>
      <c r="C2217" s="4"/>
      <c r="D2217" s="4"/>
      <c r="E2217" s="5"/>
      <c r="F2217" s="4"/>
      <c r="G2217" s="4"/>
      <c r="H2217" s="5"/>
      <c r="I2217" s="6"/>
      <c r="J2217" s="6"/>
      <c r="K2217" s="7"/>
      <c r="L2217" s="7"/>
      <c r="M2217" s="8"/>
      <c r="N2217" s="7"/>
      <c r="O2217" s="9"/>
      <c r="P2217" s="3"/>
      <c r="Q2217" s="5"/>
      <c r="R2217" s="10"/>
      <c r="S2217" s="10"/>
      <c r="T2217" s="10"/>
      <c r="U2217" s="10"/>
      <c r="V2217" s="10"/>
      <c r="W2217" s="10"/>
      <c r="X2217" s="11"/>
      <c r="Y2217" s="12"/>
      <c r="Z2217" s="4"/>
      <c r="AA2217" s="13"/>
      <c r="AB2217" s="4"/>
      <c r="AC2217" s="52"/>
    </row>
    <row r="2218" spans="1:29" ht="15.75" hidden="1" customHeight="1">
      <c r="A2218" s="50"/>
      <c r="B2218" s="3"/>
      <c r="C2218" s="4"/>
      <c r="D2218" s="4"/>
      <c r="E2218" s="5"/>
      <c r="F2218" s="4"/>
      <c r="G2218" s="4"/>
      <c r="H2218" s="5"/>
      <c r="I2218" s="6"/>
      <c r="J2218" s="6"/>
      <c r="K2218" s="7"/>
      <c r="L2218" s="7"/>
      <c r="M2218" s="8"/>
      <c r="N2218" s="7"/>
      <c r="O2218" s="9"/>
      <c r="P2218" s="3"/>
      <c r="Q2218" s="5"/>
      <c r="R2218" s="10"/>
      <c r="S2218" s="10"/>
      <c r="T2218" s="10"/>
      <c r="U2218" s="10"/>
      <c r="V2218" s="10"/>
      <c r="W2218" s="10"/>
      <c r="X2218" s="11"/>
      <c r="Y2218" s="12"/>
      <c r="Z2218" s="4"/>
      <c r="AA2218" s="13"/>
      <c r="AB2218" s="4"/>
      <c r="AC2218" s="52"/>
    </row>
    <row r="2219" spans="1:29" ht="15.75" hidden="1" customHeight="1">
      <c r="A2219" s="50"/>
      <c r="B2219" s="3"/>
      <c r="C2219" s="4"/>
      <c r="D2219" s="4"/>
      <c r="E2219" s="5"/>
      <c r="F2219" s="4"/>
      <c r="G2219" s="4"/>
      <c r="H2219" s="5"/>
      <c r="I2219" s="6"/>
      <c r="J2219" s="6"/>
      <c r="K2219" s="7"/>
      <c r="L2219" s="7"/>
      <c r="M2219" s="8"/>
      <c r="N2219" s="7"/>
      <c r="O2219" s="9"/>
      <c r="P2219" s="3"/>
      <c r="Q2219" s="5"/>
      <c r="R2219" s="10"/>
      <c r="S2219" s="10"/>
      <c r="T2219" s="10"/>
      <c r="U2219" s="10"/>
      <c r="V2219" s="10"/>
      <c r="W2219" s="10"/>
      <c r="X2219" s="11"/>
      <c r="Y2219" s="12"/>
      <c r="Z2219" s="4"/>
      <c r="AA2219" s="13"/>
      <c r="AB2219" s="4"/>
      <c r="AC2219" s="52"/>
    </row>
    <row r="2220" spans="1:29" ht="15.75" hidden="1" customHeight="1">
      <c r="A2220" s="50"/>
      <c r="B2220" s="3"/>
      <c r="C2220" s="4"/>
      <c r="D2220" s="4"/>
      <c r="E2220" s="5"/>
      <c r="F2220" s="4"/>
      <c r="G2220" s="4"/>
      <c r="H2220" s="5"/>
      <c r="I2220" s="6"/>
      <c r="J2220" s="6"/>
      <c r="K2220" s="7"/>
      <c r="L2220" s="7"/>
      <c r="M2220" s="8"/>
      <c r="N2220" s="7"/>
      <c r="O2220" s="9"/>
      <c r="P2220" s="3"/>
      <c r="Q2220" s="5"/>
      <c r="R2220" s="10"/>
      <c r="S2220" s="10"/>
      <c r="T2220" s="10"/>
      <c r="U2220" s="10"/>
      <c r="V2220" s="10"/>
      <c r="W2220" s="10"/>
      <c r="X2220" s="11"/>
      <c r="Y2220" s="12"/>
      <c r="Z2220" s="4"/>
      <c r="AA2220" s="13"/>
      <c r="AB2220" s="4"/>
      <c r="AC2220" s="52"/>
    </row>
    <row r="2221" spans="1:29" ht="15.75" hidden="1" customHeight="1">
      <c r="A2221" s="50"/>
      <c r="B2221" s="3"/>
      <c r="C2221" s="4"/>
      <c r="D2221" s="4"/>
      <c r="E2221" s="5"/>
      <c r="F2221" s="4"/>
      <c r="G2221" s="4"/>
      <c r="H2221" s="5"/>
      <c r="I2221" s="6"/>
      <c r="J2221" s="6"/>
      <c r="K2221" s="7"/>
      <c r="L2221" s="7"/>
      <c r="M2221" s="8"/>
      <c r="N2221" s="7"/>
      <c r="O2221" s="9"/>
      <c r="P2221" s="3"/>
      <c r="Q2221" s="5"/>
      <c r="R2221" s="10"/>
      <c r="S2221" s="10"/>
      <c r="T2221" s="10"/>
      <c r="U2221" s="10"/>
      <c r="V2221" s="10"/>
      <c r="W2221" s="10"/>
      <c r="X2221" s="11"/>
      <c r="Y2221" s="12"/>
      <c r="Z2221" s="4"/>
      <c r="AA2221" s="13"/>
      <c r="AB2221" s="4"/>
      <c r="AC2221" s="52"/>
    </row>
    <row r="2222" spans="1:29" ht="15.75" hidden="1" customHeight="1">
      <c r="A2222" s="50"/>
      <c r="B2222" s="3"/>
      <c r="C2222" s="4"/>
      <c r="D2222" s="4"/>
      <c r="E2222" s="5"/>
      <c r="F2222" s="4"/>
      <c r="G2222" s="4"/>
      <c r="H2222" s="5"/>
      <c r="I2222" s="6"/>
      <c r="J2222" s="6"/>
      <c r="K2222" s="7"/>
      <c r="L2222" s="7"/>
      <c r="M2222" s="8"/>
      <c r="N2222" s="7"/>
      <c r="O2222" s="9"/>
      <c r="P2222" s="3"/>
      <c r="Q2222" s="5"/>
      <c r="R2222" s="10"/>
      <c r="S2222" s="10"/>
      <c r="T2222" s="10"/>
      <c r="U2222" s="10"/>
      <c r="V2222" s="10"/>
      <c r="W2222" s="10"/>
      <c r="X2222" s="11"/>
      <c r="Y2222" s="12"/>
      <c r="Z2222" s="4"/>
      <c r="AA2222" s="13"/>
      <c r="AB2222" s="4"/>
      <c r="AC2222" s="52"/>
    </row>
    <row r="2223" spans="1:29" ht="15.75" hidden="1" customHeight="1">
      <c r="A2223" s="50"/>
      <c r="B2223" s="3"/>
      <c r="C2223" s="4"/>
      <c r="D2223" s="4"/>
      <c r="E2223" s="5"/>
      <c r="F2223" s="4"/>
      <c r="G2223" s="4"/>
      <c r="H2223" s="5"/>
      <c r="I2223" s="6"/>
      <c r="J2223" s="6"/>
      <c r="K2223" s="7"/>
      <c r="L2223" s="7"/>
      <c r="M2223" s="8"/>
      <c r="N2223" s="7"/>
      <c r="O2223" s="9"/>
      <c r="P2223" s="3"/>
      <c r="Q2223" s="5"/>
      <c r="R2223" s="10"/>
      <c r="S2223" s="10"/>
      <c r="T2223" s="10"/>
      <c r="U2223" s="10"/>
      <c r="V2223" s="10"/>
      <c r="W2223" s="10"/>
      <c r="X2223" s="11"/>
      <c r="Y2223" s="12"/>
      <c r="Z2223" s="4"/>
      <c r="AA2223" s="13"/>
      <c r="AB2223" s="4"/>
      <c r="AC2223" s="52"/>
    </row>
    <row r="2224" spans="1:29" ht="15.75" hidden="1" customHeight="1">
      <c r="A2224" s="50"/>
      <c r="B2224" s="3"/>
      <c r="C2224" s="4"/>
      <c r="D2224" s="4"/>
      <c r="E2224" s="5"/>
      <c r="F2224" s="4"/>
      <c r="G2224" s="4"/>
      <c r="H2224" s="5"/>
      <c r="I2224" s="6"/>
      <c r="J2224" s="6"/>
      <c r="K2224" s="7"/>
      <c r="L2224" s="7"/>
      <c r="M2224" s="8"/>
      <c r="N2224" s="7"/>
      <c r="O2224" s="9"/>
      <c r="P2224" s="3"/>
      <c r="Q2224" s="5"/>
      <c r="R2224" s="10"/>
      <c r="S2224" s="10"/>
      <c r="T2224" s="10"/>
      <c r="U2224" s="10"/>
      <c r="V2224" s="10"/>
      <c r="W2224" s="10"/>
      <c r="X2224" s="11"/>
      <c r="Y2224" s="12"/>
      <c r="Z2224" s="4"/>
      <c r="AA2224" s="13"/>
      <c r="AB2224" s="4"/>
      <c r="AC2224" s="52"/>
    </row>
    <row r="2225" spans="1:29" ht="15.75" hidden="1" customHeight="1">
      <c r="A2225" s="50"/>
      <c r="B2225" s="3"/>
      <c r="C2225" s="4"/>
      <c r="D2225" s="4"/>
      <c r="E2225" s="5"/>
      <c r="F2225" s="4"/>
      <c r="G2225" s="4"/>
      <c r="H2225" s="5"/>
      <c r="I2225" s="6"/>
      <c r="J2225" s="6"/>
      <c r="K2225" s="7"/>
      <c r="L2225" s="7"/>
      <c r="M2225" s="8"/>
      <c r="N2225" s="7"/>
      <c r="O2225" s="9"/>
      <c r="P2225" s="3"/>
      <c r="Q2225" s="5"/>
      <c r="R2225" s="10"/>
      <c r="S2225" s="10"/>
      <c r="T2225" s="10"/>
      <c r="U2225" s="10"/>
      <c r="V2225" s="10"/>
      <c r="W2225" s="10"/>
      <c r="X2225" s="11"/>
      <c r="Y2225" s="12"/>
      <c r="Z2225" s="4"/>
      <c r="AA2225" s="13"/>
      <c r="AB2225" s="4"/>
      <c r="AC2225" s="52"/>
    </row>
    <row r="2226" spans="1:29" ht="15.75" hidden="1" customHeight="1">
      <c r="A2226" s="50"/>
      <c r="B2226" s="3"/>
      <c r="C2226" s="4"/>
      <c r="D2226" s="4"/>
      <c r="E2226" s="5"/>
      <c r="F2226" s="4"/>
      <c r="G2226" s="4"/>
      <c r="H2226" s="5"/>
      <c r="I2226" s="6"/>
      <c r="J2226" s="6"/>
      <c r="K2226" s="7"/>
      <c r="L2226" s="7"/>
      <c r="M2226" s="8"/>
      <c r="N2226" s="7"/>
      <c r="O2226" s="9"/>
      <c r="P2226" s="3"/>
      <c r="Q2226" s="5"/>
      <c r="R2226" s="10"/>
      <c r="S2226" s="10"/>
      <c r="T2226" s="10"/>
      <c r="U2226" s="10"/>
      <c r="V2226" s="10"/>
      <c r="W2226" s="10"/>
      <c r="X2226" s="11"/>
      <c r="Y2226" s="12"/>
      <c r="Z2226" s="4"/>
      <c r="AA2226" s="13"/>
      <c r="AB2226" s="4"/>
      <c r="AC2226" s="52"/>
    </row>
    <row r="2227" spans="1:29" ht="15.75" hidden="1" customHeight="1">
      <c r="A2227" s="50"/>
      <c r="B2227" s="3"/>
      <c r="C2227" s="4"/>
      <c r="D2227" s="4"/>
      <c r="E2227" s="5"/>
      <c r="F2227" s="4"/>
      <c r="G2227" s="4"/>
      <c r="H2227" s="5"/>
      <c r="I2227" s="6"/>
      <c r="J2227" s="6"/>
      <c r="K2227" s="7"/>
      <c r="L2227" s="7"/>
      <c r="M2227" s="8"/>
      <c r="N2227" s="7"/>
      <c r="O2227" s="9"/>
      <c r="P2227" s="3"/>
      <c r="Q2227" s="5"/>
      <c r="R2227" s="10"/>
      <c r="S2227" s="10"/>
      <c r="T2227" s="10"/>
      <c r="U2227" s="10"/>
      <c r="V2227" s="10"/>
      <c r="W2227" s="10"/>
      <c r="X2227" s="11"/>
      <c r="Y2227" s="12"/>
      <c r="Z2227" s="4"/>
      <c r="AA2227" s="13"/>
      <c r="AB2227" s="4"/>
      <c r="AC2227" s="52"/>
    </row>
    <row r="2228" spans="1:29" ht="15.75" hidden="1" customHeight="1">
      <c r="A2228" s="50"/>
      <c r="B2228" s="3"/>
      <c r="C2228" s="4"/>
      <c r="D2228" s="4"/>
      <c r="E2228" s="5"/>
      <c r="F2228" s="4"/>
      <c r="G2228" s="4"/>
      <c r="H2228" s="5"/>
      <c r="I2228" s="6"/>
      <c r="J2228" s="6"/>
      <c r="K2228" s="7"/>
      <c r="L2228" s="7"/>
      <c r="M2228" s="8"/>
      <c r="N2228" s="7"/>
      <c r="O2228" s="9"/>
      <c r="P2228" s="3"/>
      <c r="Q2228" s="5"/>
      <c r="R2228" s="10"/>
      <c r="S2228" s="10"/>
      <c r="T2228" s="10"/>
      <c r="U2228" s="10"/>
      <c r="V2228" s="10"/>
      <c r="W2228" s="10"/>
      <c r="X2228" s="11"/>
      <c r="Y2228" s="12"/>
      <c r="Z2228" s="4"/>
      <c r="AA2228" s="13"/>
      <c r="AB2228" s="4"/>
      <c r="AC2228" s="52"/>
    </row>
    <row r="2229" spans="1:29" ht="15.75" hidden="1" customHeight="1">
      <c r="A2229" s="50"/>
      <c r="B2229" s="3"/>
      <c r="C2229" s="4"/>
      <c r="D2229" s="4"/>
      <c r="E2229" s="5"/>
      <c r="F2229" s="4"/>
      <c r="G2229" s="4"/>
      <c r="H2229" s="5"/>
      <c r="I2229" s="6"/>
      <c r="J2229" s="6"/>
      <c r="K2229" s="7"/>
      <c r="L2229" s="7"/>
      <c r="M2229" s="8"/>
      <c r="N2229" s="7"/>
      <c r="O2229" s="9"/>
      <c r="P2229" s="3"/>
      <c r="Q2229" s="5"/>
      <c r="R2229" s="10"/>
      <c r="S2229" s="10"/>
      <c r="T2229" s="10"/>
      <c r="U2229" s="10"/>
      <c r="V2229" s="10"/>
      <c r="W2229" s="10"/>
      <c r="X2229" s="11"/>
      <c r="Y2229" s="12"/>
      <c r="Z2229" s="4"/>
      <c r="AA2229" s="13"/>
      <c r="AB2229" s="4"/>
      <c r="AC2229" s="52"/>
    </row>
    <row r="2230" spans="1:29" ht="15.75" hidden="1" customHeight="1">
      <c r="A2230" s="50"/>
      <c r="B2230" s="3"/>
      <c r="C2230" s="4"/>
      <c r="D2230" s="4"/>
      <c r="E2230" s="5"/>
      <c r="F2230" s="4"/>
      <c r="G2230" s="4"/>
      <c r="H2230" s="5"/>
      <c r="I2230" s="6"/>
      <c r="J2230" s="6"/>
      <c r="K2230" s="7"/>
      <c r="L2230" s="7"/>
      <c r="M2230" s="8"/>
      <c r="N2230" s="7"/>
      <c r="O2230" s="9"/>
      <c r="P2230" s="3"/>
      <c r="Q2230" s="5"/>
      <c r="R2230" s="10"/>
      <c r="S2230" s="10"/>
      <c r="T2230" s="10"/>
      <c r="U2230" s="10"/>
      <c r="V2230" s="10"/>
      <c r="W2230" s="10"/>
      <c r="X2230" s="11"/>
      <c r="Y2230" s="12"/>
      <c r="Z2230" s="4"/>
      <c r="AA2230" s="13"/>
      <c r="AB2230" s="4"/>
      <c r="AC2230" s="52"/>
    </row>
    <row r="2231" spans="1:29" ht="15.75" hidden="1" customHeight="1">
      <c r="A2231" s="50"/>
      <c r="B2231" s="3"/>
      <c r="C2231" s="4"/>
      <c r="D2231" s="4"/>
      <c r="E2231" s="5"/>
      <c r="F2231" s="4"/>
      <c r="G2231" s="4"/>
      <c r="H2231" s="5"/>
      <c r="I2231" s="6"/>
      <c r="J2231" s="6"/>
      <c r="K2231" s="7"/>
      <c r="L2231" s="7"/>
      <c r="M2231" s="8"/>
      <c r="N2231" s="7"/>
      <c r="O2231" s="9"/>
      <c r="P2231" s="3"/>
      <c r="Q2231" s="5"/>
      <c r="R2231" s="10"/>
      <c r="S2231" s="10"/>
      <c r="T2231" s="10"/>
      <c r="U2231" s="10"/>
      <c r="V2231" s="10"/>
      <c r="W2231" s="10"/>
      <c r="X2231" s="11"/>
      <c r="Y2231" s="12"/>
      <c r="Z2231" s="4"/>
      <c r="AA2231" s="13"/>
      <c r="AB2231" s="4"/>
      <c r="AC2231" s="52"/>
    </row>
    <row r="2232" spans="1:29" ht="15.75" hidden="1" customHeight="1">
      <c r="A2232" s="50"/>
      <c r="B2232" s="3"/>
      <c r="C2232" s="4"/>
      <c r="D2232" s="4"/>
      <c r="E2232" s="5"/>
      <c r="F2232" s="4"/>
      <c r="G2232" s="4"/>
      <c r="H2232" s="5"/>
      <c r="I2232" s="6"/>
      <c r="J2232" s="6"/>
      <c r="K2232" s="7"/>
      <c r="L2232" s="7"/>
      <c r="M2232" s="8"/>
      <c r="N2232" s="7"/>
      <c r="O2232" s="9"/>
      <c r="P2232" s="3"/>
      <c r="Q2232" s="5"/>
      <c r="R2232" s="10"/>
      <c r="S2232" s="10"/>
      <c r="T2232" s="10"/>
      <c r="U2232" s="10"/>
      <c r="V2232" s="10"/>
      <c r="W2232" s="10"/>
      <c r="X2232" s="11"/>
      <c r="Y2232" s="12"/>
      <c r="Z2232" s="4"/>
      <c r="AA2232" s="13"/>
      <c r="AB2232" s="4"/>
      <c r="AC2232" s="52"/>
    </row>
    <row r="2233" spans="1:29" ht="15.75" hidden="1" customHeight="1">
      <c r="A2233" s="50"/>
      <c r="B2233" s="3"/>
      <c r="C2233" s="4"/>
      <c r="D2233" s="4"/>
      <c r="E2233" s="5"/>
      <c r="F2233" s="4"/>
      <c r="G2233" s="4"/>
      <c r="H2233" s="5"/>
      <c r="I2233" s="6"/>
      <c r="J2233" s="6"/>
      <c r="K2233" s="7"/>
      <c r="L2233" s="7"/>
      <c r="M2233" s="8"/>
      <c r="N2233" s="7"/>
      <c r="O2233" s="9"/>
      <c r="P2233" s="3"/>
      <c r="Q2233" s="5"/>
      <c r="R2233" s="10"/>
      <c r="S2233" s="10"/>
      <c r="T2233" s="10"/>
      <c r="U2233" s="10"/>
      <c r="V2233" s="10"/>
      <c r="W2233" s="10"/>
      <c r="X2233" s="11"/>
      <c r="Y2233" s="12"/>
      <c r="Z2233" s="4"/>
      <c r="AA2233" s="13"/>
      <c r="AB2233" s="4"/>
      <c r="AC2233" s="52"/>
    </row>
    <row r="2234" spans="1:29" ht="15.75" hidden="1" customHeight="1">
      <c r="A2234" s="50"/>
      <c r="B2234" s="3"/>
      <c r="C2234" s="4"/>
      <c r="D2234" s="4"/>
      <c r="E2234" s="5"/>
      <c r="F2234" s="4"/>
      <c r="G2234" s="4"/>
      <c r="H2234" s="5"/>
      <c r="I2234" s="6"/>
      <c r="J2234" s="6"/>
      <c r="K2234" s="7"/>
      <c r="L2234" s="7"/>
      <c r="M2234" s="8"/>
      <c r="N2234" s="7"/>
      <c r="O2234" s="9"/>
      <c r="P2234" s="3"/>
      <c r="Q2234" s="5"/>
      <c r="R2234" s="10"/>
      <c r="S2234" s="10"/>
      <c r="T2234" s="10"/>
      <c r="U2234" s="10"/>
      <c r="V2234" s="10"/>
      <c r="W2234" s="10"/>
      <c r="X2234" s="11"/>
      <c r="Y2234" s="12"/>
      <c r="Z2234" s="4"/>
      <c r="AA2234" s="13"/>
      <c r="AB2234" s="4"/>
      <c r="AC2234" s="52"/>
    </row>
    <row r="2235" spans="1:29" ht="15.75" hidden="1" customHeight="1">
      <c r="A2235" s="50"/>
      <c r="B2235" s="3"/>
      <c r="C2235" s="4"/>
      <c r="D2235" s="4"/>
      <c r="E2235" s="5"/>
      <c r="F2235" s="4"/>
      <c r="G2235" s="4"/>
      <c r="H2235" s="5"/>
      <c r="I2235" s="6"/>
      <c r="J2235" s="6"/>
      <c r="K2235" s="7"/>
      <c r="L2235" s="7"/>
      <c r="M2235" s="8"/>
      <c r="N2235" s="7"/>
      <c r="O2235" s="9"/>
      <c r="P2235" s="3"/>
      <c r="Q2235" s="5"/>
      <c r="R2235" s="10"/>
      <c r="S2235" s="10"/>
      <c r="T2235" s="10"/>
      <c r="U2235" s="10"/>
      <c r="V2235" s="10"/>
      <c r="W2235" s="10"/>
      <c r="X2235" s="11"/>
      <c r="Y2235" s="12"/>
      <c r="Z2235" s="4"/>
      <c r="AA2235" s="13"/>
      <c r="AB2235" s="4"/>
      <c r="AC2235" s="52"/>
    </row>
    <row r="2236" spans="1:29" ht="15.75" hidden="1" customHeight="1">
      <c r="A2236" s="50"/>
      <c r="B2236" s="3"/>
      <c r="C2236" s="4"/>
      <c r="D2236" s="4"/>
      <c r="E2236" s="5"/>
      <c r="F2236" s="4"/>
      <c r="G2236" s="4"/>
      <c r="H2236" s="5"/>
      <c r="I2236" s="6"/>
      <c r="J2236" s="6"/>
      <c r="K2236" s="7"/>
      <c r="L2236" s="7"/>
      <c r="M2236" s="8"/>
      <c r="N2236" s="7"/>
      <c r="O2236" s="9"/>
      <c r="P2236" s="3"/>
      <c r="Q2236" s="5"/>
      <c r="R2236" s="10"/>
      <c r="S2236" s="10"/>
      <c r="T2236" s="10"/>
      <c r="U2236" s="10"/>
      <c r="V2236" s="10"/>
      <c r="W2236" s="10"/>
      <c r="X2236" s="11"/>
      <c r="Y2236" s="12"/>
      <c r="Z2236" s="4"/>
      <c r="AA2236" s="13"/>
      <c r="AB2236" s="4"/>
      <c r="AC2236" s="52"/>
    </row>
    <row r="2237" spans="1:29" ht="15.75" hidden="1" customHeight="1">
      <c r="A2237" s="50"/>
      <c r="B2237" s="3"/>
      <c r="C2237" s="4"/>
      <c r="D2237" s="4"/>
      <c r="E2237" s="5"/>
      <c r="F2237" s="4"/>
      <c r="G2237" s="4"/>
      <c r="H2237" s="5"/>
      <c r="I2237" s="6"/>
      <c r="J2237" s="6"/>
      <c r="K2237" s="7"/>
      <c r="L2237" s="7"/>
      <c r="M2237" s="8"/>
      <c r="N2237" s="7"/>
      <c r="O2237" s="9"/>
      <c r="P2237" s="3"/>
      <c r="Q2237" s="5"/>
      <c r="R2237" s="10"/>
      <c r="S2237" s="10"/>
      <c r="T2237" s="10"/>
      <c r="U2237" s="10"/>
      <c r="V2237" s="10"/>
      <c r="W2237" s="10"/>
      <c r="X2237" s="11"/>
      <c r="Y2237" s="12"/>
      <c r="Z2237" s="4"/>
      <c r="AA2237" s="13"/>
      <c r="AB2237" s="4"/>
      <c r="AC2237" s="52"/>
    </row>
    <row r="2238" spans="1:29" ht="15.75" hidden="1" customHeight="1">
      <c r="A2238" s="50"/>
      <c r="B2238" s="3"/>
      <c r="C2238" s="4"/>
      <c r="D2238" s="4"/>
      <c r="E2238" s="5"/>
      <c r="F2238" s="4"/>
      <c r="G2238" s="4"/>
      <c r="H2238" s="5"/>
      <c r="I2238" s="6"/>
      <c r="J2238" s="6"/>
      <c r="K2238" s="7"/>
      <c r="L2238" s="7"/>
      <c r="M2238" s="8"/>
      <c r="N2238" s="7"/>
      <c r="O2238" s="9"/>
      <c r="P2238" s="3"/>
      <c r="Q2238" s="5"/>
      <c r="R2238" s="10"/>
      <c r="S2238" s="10"/>
      <c r="T2238" s="10"/>
      <c r="U2238" s="10"/>
      <c r="V2238" s="10"/>
      <c r="W2238" s="10"/>
      <c r="X2238" s="11"/>
      <c r="Y2238" s="12"/>
      <c r="Z2238" s="4"/>
      <c r="AA2238" s="13"/>
      <c r="AB2238" s="4"/>
      <c r="AC2238" s="52"/>
    </row>
    <row r="2239" spans="1:29" ht="15.75" hidden="1" customHeight="1">
      <c r="A2239" s="50"/>
      <c r="B2239" s="3"/>
      <c r="C2239" s="4"/>
      <c r="D2239" s="4"/>
      <c r="E2239" s="5"/>
      <c r="F2239" s="4"/>
      <c r="G2239" s="4"/>
      <c r="H2239" s="5"/>
      <c r="I2239" s="6"/>
      <c r="J2239" s="6"/>
      <c r="K2239" s="7"/>
      <c r="L2239" s="7"/>
      <c r="M2239" s="8"/>
      <c r="N2239" s="7"/>
      <c r="O2239" s="9"/>
      <c r="P2239" s="3"/>
      <c r="Q2239" s="5"/>
      <c r="R2239" s="10"/>
      <c r="S2239" s="10"/>
      <c r="T2239" s="10"/>
      <c r="U2239" s="10"/>
      <c r="V2239" s="10"/>
      <c r="W2239" s="10"/>
      <c r="X2239" s="11"/>
      <c r="Y2239" s="12"/>
      <c r="Z2239" s="4"/>
      <c r="AA2239" s="13"/>
      <c r="AB2239" s="4"/>
      <c r="AC2239" s="52"/>
    </row>
    <row r="2240" spans="1:29" ht="15.75" hidden="1" customHeight="1">
      <c r="A2240" s="50"/>
      <c r="B2240" s="3"/>
      <c r="C2240" s="4"/>
      <c r="D2240" s="4"/>
      <c r="E2240" s="5"/>
      <c r="F2240" s="4"/>
      <c r="G2240" s="4"/>
      <c r="H2240" s="5"/>
      <c r="I2240" s="6"/>
      <c r="J2240" s="6"/>
      <c r="K2240" s="7"/>
      <c r="L2240" s="7"/>
      <c r="M2240" s="8"/>
      <c r="N2240" s="7"/>
      <c r="O2240" s="9"/>
      <c r="P2240" s="3"/>
      <c r="Q2240" s="5"/>
      <c r="R2240" s="10"/>
      <c r="S2240" s="10"/>
      <c r="T2240" s="10"/>
      <c r="U2240" s="10"/>
      <c r="V2240" s="10"/>
      <c r="W2240" s="10"/>
      <c r="X2240" s="11"/>
      <c r="Y2240" s="12"/>
      <c r="Z2240" s="4"/>
      <c r="AA2240" s="13"/>
      <c r="AB2240" s="4"/>
      <c r="AC2240" s="52"/>
    </row>
    <row r="2241" spans="1:29" ht="15.75" hidden="1" customHeight="1">
      <c r="A2241" s="50"/>
      <c r="B2241" s="3"/>
      <c r="C2241" s="4"/>
      <c r="D2241" s="4"/>
      <c r="E2241" s="5"/>
      <c r="F2241" s="4"/>
      <c r="G2241" s="4"/>
      <c r="H2241" s="5"/>
      <c r="I2241" s="6"/>
      <c r="J2241" s="6"/>
      <c r="K2241" s="7"/>
      <c r="L2241" s="7"/>
      <c r="M2241" s="8"/>
      <c r="N2241" s="7"/>
      <c r="O2241" s="9"/>
      <c r="P2241" s="3"/>
      <c r="Q2241" s="5"/>
      <c r="R2241" s="10"/>
      <c r="S2241" s="10"/>
      <c r="T2241" s="10"/>
      <c r="U2241" s="10"/>
      <c r="V2241" s="10"/>
      <c r="W2241" s="10"/>
      <c r="X2241" s="11"/>
      <c r="Y2241" s="12"/>
      <c r="Z2241" s="4"/>
      <c r="AA2241" s="13"/>
      <c r="AB2241" s="4"/>
      <c r="AC2241" s="52"/>
    </row>
    <row r="2242" spans="1:29" ht="15.75" hidden="1" customHeight="1">
      <c r="A2242" s="50"/>
      <c r="B2242" s="3"/>
      <c r="C2242" s="4"/>
      <c r="D2242" s="4"/>
      <c r="E2242" s="5"/>
      <c r="F2242" s="4"/>
      <c r="G2242" s="4"/>
      <c r="H2242" s="5"/>
      <c r="I2242" s="6"/>
      <c r="J2242" s="6"/>
      <c r="K2242" s="7"/>
      <c r="L2242" s="7"/>
      <c r="M2242" s="8"/>
      <c r="N2242" s="7"/>
      <c r="O2242" s="9"/>
      <c r="P2242" s="3"/>
      <c r="Q2242" s="5"/>
      <c r="R2242" s="10"/>
      <c r="S2242" s="10"/>
      <c r="T2242" s="10"/>
      <c r="U2242" s="10"/>
      <c r="V2242" s="10"/>
      <c r="W2242" s="10"/>
      <c r="X2242" s="11"/>
      <c r="Y2242" s="12"/>
      <c r="Z2242" s="4"/>
      <c r="AA2242" s="13"/>
      <c r="AB2242" s="4"/>
      <c r="AC2242" s="52"/>
    </row>
    <row r="2243" spans="1:29" ht="15.75" hidden="1" customHeight="1">
      <c r="A2243" s="50"/>
      <c r="B2243" s="3"/>
      <c r="C2243" s="4"/>
      <c r="D2243" s="4"/>
      <c r="E2243" s="5"/>
      <c r="F2243" s="4"/>
      <c r="G2243" s="4"/>
      <c r="H2243" s="5"/>
      <c r="I2243" s="6"/>
      <c r="J2243" s="6"/>
      <c r="K2243" s="7"/>
      <c r="L2243" s="7"/>
      <c r="M2243" s="8"/>
      <c r="N2243" s="7"/>
      <c r="O2243" s="9"/>
      <c r="P2243" s="3"/>
      <c r="Q2243" s="5"/>
      <c r="R2243" s="10"/>
      <c r="S2243" s="10"/>
      <c r="T2243" s="10"/>
      <c r="U2243" s="10"/>
      <c r="V2243" s="10"/>
      <c r="W2243" s="10"/>
      <c r="X2243" s="11"/>
      <c r="Y2243" s="12"/>
      <c r="Z2243" s="4"/>
      <c r="AA2243" s="13"/>
      <c r="AB2243" s="4"/>
      <c r="AC2243" s="52"/>
    </row>
    <row r="2244" spans="1:29" ht="15.75" hidden="1" customHeight="1">
      <c r="A2244" s="50"/>
      <c r="B2244" s="3"/>
      <c r="C2244" s="4"/>
      <c r="D2244" s="4"/>
      <c r="E2244" s="5"/>
      <c r="F2244" s="4"/>
      <c r="G2244" s="4"/>
      <c r="H2244" s="5"/>
      <c r="I2244" s="6"/>
      <c r="J2244" s="6"/>
      <c r="K2244" s="7"/>
      <c r="L2244" s="7"/>
      <c r="M2244" s="8"/>
      <c r="N2244" s="7"/>
      <c r="O2244" s="9"/>
      <c r="P2244" s="3"/>
      <c r="Q2244" s="5"/>
      <c r="R2244" s="10"/>
      <c r="S2244" s="10"/>
      <c r="T2244" s="10"/>
      <c r="U2244" s="10"/>
      <c r="V2244" s="10"/>
      <c r="W2244" s="10"/>
      <c r="X2244" s="11"/>
      <c r="Y2244" s="12"/>
      <c r="Z2244" s="4"/>
      <c r="AA2244" s="13"/>
      <c r="AB2244" s="4"/>
      <c r="AC2244" s="52"/>
    </row>
    <row r="2245" spans="1:29" ht="15.75" hidden="1" customHeight="1">
      <c r="A2245" s="50"/>
      <c r="B2245" s="3"/>
      <c r="C2245" s="4"/>
      <c r="D2245" s="4"/>
      <c r="E2245" s="5"/>
      <c r="F2245" s="4"/>
      <c r="G2245" s="4"/>
      <c r="H2245" s="5"/>
      <c r="I2245" s="6"/>
      <c r="J2245" s="6"/>
      <c r="K2245" s="7"/>
      <c r="L2245" s="7"/>
      <c r="M2245" s="8"/>
      <c r="N2245" s="7"/>
      <c r="O2245" s="9"/>
      <c r="P2245" s="3"/>
      <c r="Q2245" s="5"/>
      <c r="R2245" s="10"/>
      <c r="S2245" s="10"/>
      <c r="T2245" s="10"/>
      <c r="U2245" s="10"/>
      <c r="V2245" s="10"/>
      <c r="W2245" s="10"/>
      <c r="X2245" s="11"/>
      <c r="Y2245" s="12"/>
      <c r="Z2245" s="4"/>
      <c r="AA2245" s="13"/>
      <c r="AB2245" s="4"/>
      <c r="AC2245" s="52"/>
    </row>
    <row r="2246" spans="1:29" ht="15.75" hidden="1" customHeight="1">
      <c r="A2246" s="50"/>
      <c r="B2246" s="3"/>
      <c r="C2246" s="4"/>
      <c r="D2246" s="4"/>
      <c r="E2246" s="5"/>
      <c r="F2246" s="4"/>
      <c r="G2246" s="4"/>
      <c r="H2246" s="5"/>
      <c r="I2246" s="6"/>
      <c r="J2246" s="6"/>
      <c r="K2246" s="7"/>
      <c r="L2246" s="7"/>
      <c r="M2246" s="8"/>
      <c r="N2246" s="7"/>
      <c r="O2246" s="9"/>
      <c r="P2246" s="3"/>
      <c r="Q2246" s="5"/>
      <c r="R2246" s="10"/>
      <c r="S2246" s="10"/>
      <c r="T2246" s="10"/>
      <c r="U2246" s="10"/>
      <c r="V2246" s="10"/>
      <c r="W2246" s="10"/>
      <c r="X2246" s="11"/>
      <c r="Y2246" s="12"/>
      <c r="Z2246" s="4"/>
      <c r="AA2246" s="13"/>
      <c r="AB2246" s="4"/>
      <c r="AC2246" s="52"/>
    </row>
    <row r="2247" spans="1:29" ht="15.75" hidden="1" customHeight="1">
      <c r="A2247" s="50"/>
      <c r="B2247" s="3"/>
      <c r="C2247" s="4"/>
      <c r="D2247" s="4"/>
      <c r="E2247" s="5"/>
      <c r="F2247" s="4"/>
      <c r="G2247" s="4"/>
      <c r="H2247" s="5"/>
      <c r="I2247" s="6"/>
      <c r="J2247" s="6"/>
      <c r="K2247" s="7"/>
      <c r="L2247" s="7"/>
      <c r="M2247" s="8"/>
      <c r="N2247" s="7"/>
      <c r="O2247" s="9"/>
      <c r="P2247" s="3"/>
      <c r="Q2247" s="5"/>
      <c r="R2247" s="10"/>
      <c r="S2247" s="10"/>
      <c r="T2247" s="10"/>
      <c r="U2247" s="10"/>
      <c r="V2247" s="10"/>
      <c r="W2247" s="10"/>
      <c r="X2247" s="11"/>
      <c r="Y2247" s="12"/>
      <c r="Z2247" s="4"/>
      <c r="AA2247" s="13"/>
      <c r="AB2247" s="4"/>
      <c r="AC2247" s="52"/>
    </row>
    <row r="2248" spans="1:29" ht="15.75" hidden="1" customHeight="1">
      <c r="A2248" s="50"/>
      <c r="B2248" s="3"/>
      <c r="C2248" s="4"/>
      <c r="D2248" s="4"/>
      <c r="E2248" s="5"/>
      <c r="F2248" s="4"/>
      <c r="G2248" s="4"/>
      <c r="H2248" s="5"/>
      <c r="I2248" s="6"/>
      <c r="J2248" s="6"/>
      <c r="K2248" s="7"/>
      <c r="L2248" s="7"/>
      <c r="M2248" s="8"/>
      <c r="N2248" s="7"/>
      <c r="O2248" s="9"/>
      <c r="P2248" s="3"/>
      <c r="Q2248" s="5"/>
      <c r="R2248" s="10"/>
      <c r="S2248" s="10"/>
      <c r="T2248" s="10"/>
      <c r="U2248" s="10"/>
      <c r="V2248" s="10"/>
      <c r="W2248" s="10"/>
      <c r="X2248" s="11"/>
      <c r="Y2248" s="12"/>
      <c r="Z2248" s="4"/>
      <c r="AA2248" s="13"/>
      <c r="AB2248" s="4"/>
      <c r="AC2248" s="52"/>
    </row>
    <row r="2249" spans="1:29" ht="15.75" hidden="1" customHeight="1">
      <c r="A2249" s="50"/>
      <c r="B2249" s="3"/>
      <c r="C2249" s="4"/>
      <c r="D2249" s="4"/>
      <c r="E2249" s="5"/>
      <c r="F2249" s="4"/>
      <c r="G2249" s="4"/>
      <c r="H2249" s="5"/>
      <c r="I2249" s="6"/>
      <c r="J2249" s="6"/>
      <c r="K2249" s="7"/>
      <c r="L2249" s="7"/>
      <c r="M2249" s="8"/>
      <c r="N2249" s="7"/>
      <c r="O2249" s="9"/>
      <c r="P2249" s="3"/>
      <c r="Q2249" s="5"/>
      <c r="R2249" s="10"/>
      <c r="S2249" s="10"/>
      <c r="T2249" s="10"/>
      <c r="U2249" s="10"/>
      <c r="V2249" s="10"/>
      <c r="W2249" s="10"/>
      <c r="X2249" s="11"/>
      <c r="Y2249" s="12"/>
      <c r="Z2249" s="4"/>
      <c r="AA2249" s="13"/>
      <c r="AB2249" s="4"/>
      <c r="AC2249" s="52"/>
    </row>
    <row r="2250" spans="1:29" ht="15.75" hidden="1" customHeight="1">
      <c r="A2250" s="50"/>
      <c r="B2250" s="3"/>
      <c r="C2250" s="4"/>
      <c r="D2250" s="4"/>
      <c r="E2250" s="5"/>
      <c r="F2250" s="4"/>
      <c r="G2250" s="4"/>
      <c r="H2250" s="5"/>
      <c r="I2250" s="6"/>
      <c r="J2250" s="6"/>
      <c r="K2250" s="7"/>
      <c r="L2250" s="7"/>
      <c r="M2250" s="8"/>
      <c r="N2250" s="7"/>
      <c r="O2250" s="9"/>
      <c r="P2250" s="3"/>
      <c r="Q2250" s="5"/>
      <c r="R2250" s="10"/>
      <c r="S2250" s="10"/>
      <c r="T2250" s="10"/>
      <c r="U2250" s="10"/>
      <c r="V2250" s="10"/>
      <c r="W2250" s="10"/>
      <c r="X2250" s="11"/>
      <c r="Y2250" s="12"/>
      <c r="Z2250" s="4"/>
      <c r="AA2250" s="13"/>
      <c r="AB2250" s="4"/>
      <c r="AC2250" s="52"/>
    </row>
    <row r="2251" spans="1:29" ht="15.75" hidden="1" customHeight="1">
      <c r="A2251" s="50"/>
      <c r="B2251" s="3"/>
      <c r="C2251" s="4"/>
      <c r="D2251" s="4"/>
      <c r="E2251" s="5"/>
      <c r="F2251" s="4"/>
      <c r="G2251" s="4"/>
      <c r="H2251" s="5"/>
      <c r="I2251" s="6"/>
      <c r="J2251" s="6"/>
      <c r="K2251" s="7"/>
      <c r="L2251" s="7"/>
      <c r="M2251" s="8"/>
      <c r="N2251" s="7"/>
      <c r="O2251" s="9"/>
      <c r="P2251" s="3"/>
      <c r="Q2251" s="5"/>
      <c r="R2251" s="10"/>
      <c r="S2251" s="10"/>
      <c r="T2251" s="10"/>
      <c r="U2251" s="10"/>
      <c r="V2251" s="10"/>
      <c r="W2251" s="10"/>
      <c r="X2251" s="11"/>
      <c r="Y2251" s="12"/>
      <c r="Z2251" s="4"/>
      <c r="AA2251" s="13"/>
      <c r="AB2251" s="4"/>
      <c r="AC2251" s="52"/>
    </row>
    <row r="2252" spans="1:29" ht="15.75" hidden="1" customHeight="1">
      <c r="A2252" s="50"/>
      <c r="B2252" s="3"/>
      <c r="C2252" s="4"/>
      <c r="D2252" s="4"/>
      <c r="E2252" s="5"/>
      <c r="F2252" s="4"/>
      <c r="G2252" s="4"/>
      <c r="H2252" s="5"/>
      <c r="I2252" s="6"/>
      <c r="J2252" s="6"/>
      <c r="K2252" s="7"/>
      <c r="L2252" s="7"/>
      <c r="M2252" s="8"/>
      <c r="N2252" s="7"/>
      <c r="O2252" s="9"/>
      <c r="P2252" s="3"/>
      <c r="Q2252" s="5"/>
      <c r="R2252" s="10"/>
      <c r="S2252" s="10"/>
      <c r="T2252" s="10"/>
      <c r="U2252" s="10"/>
      <c r="V2252" s="10"/>
      <c r="W2252" s="10"/>
      <c r="X2252" s="11"/>
      <c r="Y2252" s="12"/>
      <c r="Z2252" s="4"/>
      <c r="AA2252" s="13"/>
      <c r="AB2252" s="4"/>
      <c r="AC2252" s="52"/>
    </row>
    <row r="2253" spans="1:29" ht="15.75" hidden="1" customHeight="1">
      <c r="A2253" s="50"/>
      <c r="B2253" s="3"/>
      <c r="C2253" s="4"/>
      <c r="D2253" s="4"/>
      <c r="E2253" s="5"/>
      <c r="F2253" s="4"/>
      <c r="G2253" s="4"/>
      <c r="H2253" s="5"/>
      <c r="I2253" s="6"/>
      <c r="J2253" s="6"/>
      <c r="K2253" s="7"/>
      <c r="L2253" s="7"/>
      <c r="M2253" s="8"/>
      <c r="N2253" s="7"/>
      <c r="O2253" s="9"/>
      <c r="P2253" s="3"/>
      <c r="Q2253" s="5"/>
      <c r="R2253" s="10"/>
      <c r="S2253" s="10"/>
      <c r="T2253" s="10"/>
      <c r="U2253" s="10"/>
      <c r="V2253" s="10"/>
      <c r="W2253" s="10"/>
      <c r="X2253" s="11"/>
      <c r="Y2253" s="12"/>
      <c r="Z2253" s="4"/>
      <c r="AA2253" s="13"/>
      <c r="AB2253" s="4"/>
      <c r="AC2253" s="52"/>
    </row>
    <row r="2254" spans="1:29" ht="15.75" hidden="1" customHeight="1">
      <c r="A2254" s="50"/>
      <c r="B2254" s="3"/>
      <c r="C2254" s="4"/>
      <c r="D2254" s="4"/>
      <c r="E2254" s="5"/>
      <c r="F2254" s="4"/>
      <c r="G2254" s="4"/>
      <c r="H2254" s="5"/>
      <c r="I2254" s="6"/>
      <c r="J2254" s="6"/>
      <c r="K2254" s="7"/>
      <c r="L2254" s="7"/>
      <c r="M2254" s="8"/>
      <c r="N2254" s="7"/>
      <c r="O2254" s="9"/>
      <c r="P2254" s="3"/>
      <c r="Q2254" s="5"/>
      <c r="R2254" s="10"/>
      <c r="S2254" s="10"/>
      <c r="T2254" s="10"/>
      <c r="U2254" s="10"/>
      <c r="V2254" s="10"/>
      <c r="W2254" s="10"/>
      <c r="X2254" s="11"/>
      <c r="Y2254" s="12"/>
      <c r="Z2254" s="4"/>
      <c r="AA2254" s="13"/>
      <c r="AB2254" s="4"/>
      <c r="AC2254" s="52"/>
    </row>
    <row r="2255" spans="1:29" ht="15.75" hidden="1" customHeight="1">
      <c r="A2255" s="50"/>
      <c r="B2255" s="3"/>
      <c r="C2255" s="4"/>
      <c r="D2255" s="4"/>
      <c r="E2255" s="5"/>
      <c r="F2255" s="4"/>
      <c r="G2255" s="4"/>
      <c r="H2255" s="5"/>
      <c r="I2255" s="6"/>
      <c r="J2255" s="6"/>
      <c r="K2255" s="7"/>
      <c r="L2255" s="7"/>
      <c r="M2255" s="8"/>
      <c r="N2255" s="7"/>
      <c r="O2255" s="9"/>
      <c r="P2255" s="3"/>
      <c r="Q2255" s="5"/>
      <c r="R2255" s="10"/>
      <c r="S2255" s="10"/>
      <c r="T2255" s="10"/>
      <c r="U2255" s="10"/>
      <c r="V2255" s="10"/>
      <c r="W2255" s="10"/>
      <c r="X2255" s="11"/>
      <c r="Y2255" s="12"/>
      <c r="Z2255" s="4"/>
      <c r="AA2255" s="13"/>
      <c r="AB2255" s="4"/>
      <c r="AC2255" s="52"/>
    </row>
    <row r="2256" spans="1:29" ht="15.75" hidden="1" customHeight="1">
      <c r="A2256" s="50"/>
      <c r="B2256" s="3"/>
      <c r="C2256" s="4"/>
      <c r="D2256" s="4"/>
      <c r="E2256" s="5"/>
      <c r="F2256" s="4"/>
      <c r="G2256" s="4"/>
      <c r="H2256" s="5"/>
      <c r="I2256" s="6"/>
      <c r="J2256" s="6"/>
      <c r="K2256" s="7"/>
      <c r="L2256" s="7"/>
      <c r="M2256" s="8"/>
      <c r="N2256" s="7"/>
      <c r="O2256" s="9"/>
      <c r="P2256" s="3"/>
      <c r="Q2256" s="5"/>
      <c r="R2256" s="10"/>
      <c r="S2256" s="10"/>
      <c r="T2256" s="10"/>
      <c r="U2256" s="10"/>
      <c r="V2256" s="10"/>
      <c r="W2256" s="10"/>
      <c r="X2256" s="11"/>
      <c r="Y2256" s="12"/>
      <c r="Z2256" s="4"/>
      <c r="AA2256" s="13"/>
      <c r="AB2256" s="4"/>
      <c r="AC2256" s="52"/>
    </row>
    <row r="2257" spans="1:29" ht="15.75" hidden="1" customHeight="1">
      <c r="A2257" s="50"/>
      <c r="B2257" s="3"/>
      <c r="C2257" s="4"/>
      <c r="D2257" s="4"/>
      <c r="E2257" s="5"/>
      <c r="F2257" s="4"/>
      <c r="G2257" s="4"/>
      <c r="H2257" s="5"/>
      <c r="I2257" s="6"/>
      <c r="J2257" s="6"/>
      <c r="K2257" s="7"/>
      <c r="L2257" s="7"/>
      <c r="M2257" s="8"/>
      <c r="N2257" s="7"/>
      <c r="O2257" s="9"/>
      <c r="P2257" s="3"/>
      <c r="Q2257" s="5"/>
      <c r="R2257" s="10"/>
      <c r="S2257" s="10"/>
      <c r="T2257" s="10"/>
      <c r="U2257" s="10"/>
      <c r="V2257" s="10"/>
      <c r="W2257" s="10"/>
      <c r="X2257" s="11"/>
      <c r="Y2257" s="12"/>
      <c r="Z2257" s="4"/>
      <c r="AA2257" s="13"/>
      <c r="AB2257" s="4"/>
      <c r="AC2257" s="52"/>
    </row>
    <row r="2258" spans="1:29" ht="15.75" hidden="1" customHeight="1">
      <c r="A2258" s="50"/>
      <c r="B2258" s="3"/>
      <c r="C2258" s="4"/>
      <c r="D2258" s="4"/>
      <c r="E2258" s="5"/>
      <c r="F2258" s="4"/>
      <c r="G2258" s="4"/>
      <c r="H2258" s="5"/>
      <c r="I2258" s="6"/>
      <c r="J2258" s="6"/>
      <c r="K2258" s="7"/>
      <c r="L2258" s="7"/>
      <c r="M2258" s="8"/>
      <c r="N2258" s="7"/>
      <c r="O2258" s="9"/>
      <c r="P2258" s="3"/>
      <c r="Q2258" s="5"/>
      <c r="R2258" s="10"/>
      <c r="S2258" s="10"/>
      <c r="T2258" s="10"/>
      <c r="U2258" s="10"/>
      <c r="V2258" s="10"/>
      <c r="W2258" s="10"/>
      <c r="X2258" s="11"/>
      <c r="Y2258" s="12"/>
      <c r="Z2258" s="4"/>
      <c r="AA2258" s="13"/>
      <c r="AB2258" s="4"/>
      <c r="AC2258" s="52"/>
    </row>
    <row r="2259" spans="1:29" ht="15.75" hidden="1" customHeight="1">
      <c r="A2259" s="50"/>
      <c r="B2259" s="3"/>
      <c r="C2259" s="4"/>
      <c r="D2259" s="4"/>
      <c r="E2259" s="5"/>
      <c r="F2259" s="4"/>
      <c r="G2259" s="4"/>
      <c r="H2259" s="5"/>
      <c r="I2259" s="6"/>
      <c r="J2259" s="6"/>
      <c r="K2259" s="7"/>
      <c r="L2259" s="7"/>
      <c r="M2259" s="8"/>
      <c r="N2259" s="7"/>
      <c r="O2259" s="9"/>
      <c r="P2259" s="3"/>
      <c r="Q2259" s="5"/>
      <c r="R2259" s="10"/>
      <c r="S2259" s="10"/>
      <c r="T2259" s="10"/>
      <c r="U2259" s="10"/>
      <c r="V2259" s="10"/>
      <c r="W2259" s="10"/>
      <c r="X2259" s="11"/>
      <c r="Y2259" s="12"/>
      <c r="Z2259" s="4"/>
      <c r="AA2259" s="13"/>
      <c r="AB2259" s="4"/>
      <c r="AC2259" s="52"/>
    </row>
    <row r="2260" spans="1:29" ht="15.75" hidden="1" customHeight="1">
      <c r="A2260" s="50"/>
      <c r="B2260" s="3"/>
      <c r="C2260" s="4"/>
      <c r="D2260" s="4"/>
      <c r="E2260" s="5"/>
      <c r="F2260" s="4"/>
      <c r="G2260" s="4"/>
      <c r="H2260" s="5"/>
      <c r="I2260" s="6"/>
      <c r="J2260" s="6"/>
      <c r="K2260" s="7"/>
      <c r="L2260" s="7"/>
      <c r="M2260" s="8"/>
      <c r="N2260" s="7"/>
      <c r="O2260" s="9"/>
      <c r="P2260" s="3"/>
      <c r="Q2260" s="5"/>
      <c r="R2260" s="10"/>
      <c r="S2260" s="10"/>
      <c r="T2260" s="10"/>
      <c r="U2260" s="10"/>
      <c r="V2260" s="10"/>
      <c r="W2260" s="10"/>
      <c r="X2260" s="11"/>
      <c r="Y2260" s="12"/>
      <c r="Z2260" s="4"/>
      <c r="AA2260" s="13"/>
      <c r="AB2260" s="4"/>
      <c r="AC2260" s="52"/>
    </row>
    <row r="2261" spans="1:29" ht="15.75" hidden="1" customHeight="1">
      <c r="A2261" s="50"/>
      <c r="B2261" s="3"/>
      <c r="C2261" s="4"/>
      <c r="D2261" s="4"/>
      <c r="E2261" s="5"/>
      <c r="F2261" s="4"/>
      <c r="G2261" s="4"/>
      <c r="H2261" s="5"/>
      <c r="I2261" s="6"/>
      <c r="J2261" s="6"/>
      <c r="K2261" s="7"/>
      <c r="L2261" s="7"/>
      <c r="M2261" s="8"/>
      <c r="N2261" s="7"/>
      <c r="O2261" s="9"/>
      <c r="P2261" s="3"/>
      <c r="Q2261" s="5"/>
      <c r="R2261" s="10"/>
      <c r="S2261" s="10"/>
      <c r="T2261" s="10"/>
      <c r="U2261" s="10"/>
      <c r="V2261" s="10"/>
      <c r="W2261" s="10"/>
      <c r="X2261" s="11"/>
      <c r="Y2261" s="12"/>
      <c r="Z2261" s="4"/>
      <c r="AA2261" s="13"/>
      <c r="AB2261" s="4"/>
      <c r="AC2261" s="52"/>
    </row>
    <row r="2262" spans="1:29" ht="15.75" hidden="1" customHeight="1">
      <c r="A2262" s="50"/>
      <c r="B2262" s="3"/>
      <c r="C2262" s="4"/>
      <c r="D2262" s="4"/>
      <c r="E2262" s="5"/>
      <c r="F2262" s="4"/>
      <c r="G2262" s="4"/>
      <c r="H2262" s="5"/>
      <c r="I2262" s="6"/>
      <c r="J2262" s="6"/>
      <c r="K2262" s="7"/>
      <c r="L2262" s="7"/>
      <c r="M2262" s="8"/>
      <c r="N2262" s="7"/>
      <c r="O2262" s="9"/>
      <c r="P2262" s="3"/>
      <c r="Q2262" s="5"/>
      <c r="R2262" s="10"/>
      <c r="S2262" s="10"/>
      <c r="T2262" s="10"/>
      <c r="U2262" s="10"/>
      <c r="V2262" s="10"/>
      <c r="W2262" s="10"/>
      <c r="X2262" s="11"/>
      <c r="Y2262" s="12"/>
      <c r="Z2262" s="4"/>
      <c r="AA2262" s="13"/>
      <c r="AB2262" s="4"/>
      <c r="AC2262" s="52"/>
    </row>
    <row r="2263" spans="1:29" ht="15.75" hidden="1" customHeight="1">
      <c r="A2263" s="50"/>
      <c r="B2263" s="3"/>
      <c r="C2263" s="4"/>
      <c r="D2263" s="4"/>
      <c r="E2263" s="5"/>
      <c r="F2263" s="4"/>
      <c r="G2263" s="4"/>
      <c r="H2263" s="5"/>
      <c r="I2263" s="6"/>
      <c r="J2263" s="6"/>
      <c r="K2263" s="7"/>
      <c r="L2263" s="7"/>
      <c r="M2263" s="8"/>
      <c r="N2263" s="7"/>
      <c r="O2263" s="9"/>
      <c r="P2263" s="3"/>
      <c r="Q2263" s="5"/>
      <c r="R2263" s="10"/>
      <c r="S2263" s="10"/>
      <c r="T2263" s="10"/>
      <c r="U2263" s="10"/>
      <c r="V2263" s="10"/>
      <c r="W2263" s="10"/>
      <c r="X2263" s="11"/>
      <c r="Y2263" s="12"/>
      <c r="Z2263" s="4"/>
      <c r="AA2263" s="13"/>
      <c r="AB2263" s="4"/>
      <c r="AC2263" s="52"/>
    </row>
    <row r="2264" spans="1:29" ht="15.75" hidden="1" customHeight="1">
      <c r="A2264" s="50"/>
      <c r="B2264" s="3"/>
      <c r="C2264" s="4"/>
      <c r="D2264" s="4"/>
      <c r="E2264" s="5"/>
      <c r="F2264" s="4"/>
      <c r="G2264" s="4"/>
      <c r="H2264" s="5"/>
      <c r="I2264" s="6"/>
      <c r="J2264" s="6"/>
      <c r="K2264" s="7"/>
      <c r="L2264" s="7"/>
      <c r="M2264" s="8"/>
      <c r="N2264" s="7"/>
      <c r="O2264" s="9"/>
      <c r="P2264" s="3"/>
      <c r="Q2264" s="5"/>
      <c r="R2264" s="10"/>
      <c r="S2264" s="10"/>
      <c r="T2264" s="10"/>
      <c r="U2264" s="10"/>
      <c r="V2264" s="10"/>
      <c r="W2264" s="10"/>
      <c r="X2264" s="11"/>
      <c r="Y2264" s="12"/>
      <c r="Z2264" s="4"/>
      <c r="AA2264" s="13"/>
      <c r="AB2264" s="4"/>
      <c r="AC2264" s="52"/>
    </row>
    <row r="2265" spans="1:29" ht="15.75" hidden="1" customHeight="1">
      <c r="A2265" s="50"/>
      <c r="B2265" s="3"/>
      <c r="C2265" s="4"/>
      <c r="D2265" s="4"/>
      <c r="E2265" s="5"/>
      <c r="F2265" s="4"/>
      <c r="G2265" s="4"/>
      <c r="H2265" s="5"/>
      <c r="I2265" s="6"/>
      <c r="J2265" s="6"/>
      <c r="K2265" s="7"/>
      <c r="L2265" s="7"/>
      <c r="M2265" s="8"/>
      <c r="N2265" s="7"/>
      <c r="O2265" s="9"/>
      <c r="P2265" s="3"/>
      <c r="Q2265" s="5"/>
      <c r="R2265" s="10"/>
      <c r="S2265" s="10"/>
      <c r="T2265" s="10"/>
      <c r="U2265" s="10"/>
      <c r="V2265" s="10"/>
      <c r="W2265" s="10"/>
      <c r="X2265" s="11"/>
      <c r="Y2265" s="12"/>
      <c r="Z2265" s="4"/>
      <c r="AA2265" s="13"/>
      <c r="AB2265" s="4"/>
      <c r="AC2265" s="52"/>
    </row>
    <row r="2266" spans="1:29" ht="15.75" hidden="1" customHeight="1">
      <c r="A2266" s="50"/>
      <c r="B2266" s="3"/>
      <c r="C2266" s="4"/>
      <c r="D2266" s="4"/>
      <c r="E2266" s="5"/>
      <c r="F2266" s="4"/>
      <c r="G2266" s="4"/>
      <c r="H2266" s="5"/>
      <c r="I2266" s="6"/>
      <c r="J2266" s="6"/>
      <c r="K2266" s="7"/>
      <c r="L2266" s="7"/>
      <c r="M2266" s="8"/>
      <c r="N2266" s="7"/>
      <c r="O2266" s="9"/>
      <c r="P2266" s="3"/>
      <c r="Q2266" s="5"/>
      <c r="R2266" s="10"/>
      <c r="S2266" s="10"/>
      <c r="T2266" s="10"/>
      <c r="U2266" s="10"/>
      <c r="V2266" s="10"/>
      <c r="W2266" s="10"/>
      <c r="X2266" s="11"/>
      <c r="Y2266" s="12"/>
      <c r="Z2266" s="4"/>
      <c r="AA2266" s="13"/>
      <c r="AB2266" s="4"/>
      <c r="AC2266" s="52"/>
    </row>
    <row r="2267" spans="1:29" ht="15.75" hidden="1" customHeight="1">
      <c r="A2267" s="50"/>
      <c r="B2267" s="3"/>
      <c r="C2267" s="4"/>
      <c r="D2267" s="4"/>
      <c r="E2267" s="5"/>
      <c r="F2267" s="4"/>
      <c r="G2267" s="4"/>
      <c r="H2267" s="5"/>
      <c r="I2267" s="6"/>
      <c r="J2267" s="6"/>
      <c r="K2267" s="7"/>
      <c r="L2267" s="7"/>
      <c r="M2267" s="8"/>
      <c r="N2267" s="7"/>
      <c r="O2267" s="9"/>
      <c r="P2267" s="3"/>
      <c r="Q2267" s="5"/>
      <c r="R2267" s="10"/>
      <c r="S2267" s="10"/>
      <c r="T2267" s="10"/>
      <c r="U2267" s="10"/>
      <c r="V2267" s="10"/>
      <c r="W2267" s="10"/>
      <c r="X2267" s="11"/>
      <c r="Y2267" s="12"/>
      <c r="Z2267" s="4"/>
      <c r="AA2267" s="13"/>
      <c r="AB2267" s="4"/>
      <c r="AC2267" s="52"/>
    </row>
    <row r="2268" spans="1:29" ht="15.75" hidden="1" customHeight="1">
      <c r="A2268" s="50"/>
      <c r="B2268" s="3"/>
      <c r="C2268" s="4"/>
      <c r="D2268" s="4"/>
      <c r="E2268" s="5"/>
      <c r="F2268" s="4"/>
      <c r="G2268" s="4"/>
      <c r="H2268" s="5"/>
      <c r="I2268" s="6"/>
      <c r="J2268" s="6"/>
      <c r="K2268" s="7"/>
      <c r="L2268" s="7"/>
      <c r="M2268" s="8"/>
      <c r="N2268" s="7"/>
      <c r="O2268" s="9"/>
      <c r="P2268" s="3"/>
      <c r="Q2268" s="5"/>
      <c r="R2268" s="10"/>
      <c r="S2268" s="10"/>
      <c r="T2268" s="10"/>
      <c r="U2268" s="10"/>
      <c r="V2268" s="10"/>
      <c r="W2268" s="10"/>
      <c r="X2268" s="11"/>
      <c r="Y2268" s="12"/>
      <c r="Z2268" s="4"/>
      <c r="AA2268" s="13"/>
      <c r="AB2268" s="4"/>
      <c r="AC2268" s="52"/>
    </row>
    <row r="2269" spans="1:29" ht="15.75" hidden="1" customHeight="1">
      <c r="A2269" s="50"/>
      <c r="B2269" s="3"/>
      <c r="C2269" s="4"/>
      <c r="D2269" s="4"/>
      <c r="E2269" s="5"/>
      <c r="F2269" s="4"/>
      <c r="G2269" s="4"/>
      <c r="H2269" s="5"/>
      <c r="I2269" s="6"/>
      <c r="J2269" s="6"/>
      <c r="K2269" s="7"/>
      <c r="L2269" s="7"/>
      <c r="M2269" s="8"/>
      <c r="N2269" s="7"/>
      <c r="O2269" s="9"/>
      <c r="P2269" s="3"/>
      <c r="Q2269" s="5"/>
      <c r="R2269" s="10"/>
      <c r="S2269" s="10"/>
      <c r="T2269" s="10"/>
      <c r="U2269" s="10"/>
      <c r="V2269" s="10"/>
      <c r="W2269" s="10"/>
      <c r="X2269" s="11"/>
      <c r="Y2269" s="12"/>
      <c r="Z2269" s="4"/>
      <c r="AA2269" s="13"/>
      <c r="AB2269" s="4"/>
      <c r="AC2269" s="52"/>
    </row>
    <row r="2270" spans="1:29" ht="15.75" hidden="1" customHeight="1">
      <c r="A2270" s="50"/>
      <c r="B2270" s="3"/>
      <c r="C2270" s="4"/>
      <c r="D2270" s="4"/>
      <c r="E2270" s="5"/>
      <c r="F2270" s="4"/>
      <c r="G2270" s="4"/>
      <c r="H2270" s="5"/>
      <c r="I2270" s="6"/>
      <c r="J2270" s="6"/>
      <c r="K2270" s="7"/>
      <c r="L2270" s="7"/>
      <c r="M2270" s="8"/>
      <c r="N2270" s="7"/>
      <c r="O2270" s="9"/>
      <c r="P2270" s="3"/>
      <c r="Q2270" s="5"/>
      <c r="R2270" s="10"/>
      <c r="S2270" s="10"/>
      <c r="T2270" s="10"/>
      <c r="U2270" s="10"/>
      <c r="V2270" s="10"/>
      <c r="W2270" s="10"/>
      <c r="X2270" s="11"/>
      <c r="Y2270" s="12"/>
      <c r="Z2270" s="4"/>
      <c r="AA2270" s="13"/>
      <c r="AB2270" s="4"/>
      <c r="AC2270" s="52"/>
    </row>
    <row r="2271" spans="1:29" ht="15.75" hidden="1" customHeight="1">
      <c r="A2271" s="50"/>
      <c r="B2271" s="3"/>
      <c r="C2271" s="4"/>
      <c r="D2271" s="4"/>
      <c r="E2271" s="5"/>
      <c r="F2271" s="4"/>
      <c r="G2271" s="4"/>
      <c r="H2271" s="5"/>
      <c r="I2271" s="6"/>
      <c r="J2271" s="6"/>
      <c r="K2271" s="7"/>
      <c r="L2271" s="7"/>
      <c r="M2271" s="8"/>
      <c r="N2271" s="7"/>
      <c r="O2271" s="9"/>
      <c r="P2271" s="3"/>
      <c r="Q2271" s="5"/>
      <c r="R2271" s="10"/>
      <c r="S2271" s="10"/>
      <c r="T2271" s="10"/>
      <c r="U2271" s="10"/>
      <c r="V2271" s="10"/>
      <c r="W2271" s="10"/>
      <c r="X2271" s="11"/>
      <c r="Y2271" s="12"/>
      <c r="Z2271" s="4"/>
      <c r="AA2271" s="13"/>
      <c r="AB2271" s="4"/>
      <c r="AC2271" s="52"/>
    </row>
    <row r="2272" spans="1:29" ht="15.75" hidden="1" customHeight="1">
      <c r="A2272" s="50"/>
      <c r="B2272" s="3"/>
      <c r="C2272" s="4"/>
      <c r="D2272" s="4"/>
      <c r="E2272" s="5"/>
      <c r="F2272" s="4"/>
      <c r="G2272" s="4"/>
      <c r="H2272" s="5"/>
      <c r="I2272" s="6"/>
      <c r="J2272" s="6"/>
      <c r="K2272" s="7"/>
      <c r="L2272" s="7"/>
      <c r="M2272" s="8"/>
      <c r="N2272" s="7"/>
      <c r="O2272" s="9"/>
      <c r="P2272" s="3"/>
      <c r="Q2272" s="5"/>
      <c r="R2272" s="10"/>
      <c r="S2272" s="10"/>
      <c r="T2272" s="10"/>
      <c r="U2272" s="10"/>
      <c r="V2272" s="10"/>
      <c r="W2272" s="10"/>
      <c r="X2272" s="11"/>
      <c r="Y2272" s="12"/>
      <c r="Z2272" s="4"/>
      <c r="AA2272" s="13"/>
      <c r="AB2272" s="4"/>
      <c r="AC2272" s="52"/>
    </row>
    <row r="2273" spans="1:29" ht="15.75" hidden="1" customHeight="1">
      <c r="A2273" s="50"/>
      <c r="B2273" s="3"/>
      <c r="C2273" s="4"/>
      <c r="D2273" s="4"/>
      <c r="E2273" s="5"/>
      <c r="F2273" s="4"/>
      <c r="G2273" s="4"/>
      <c r="H2273" s="5"/>
      <c r="I2273" s="6"/>
      <c r="J2273" s="6"/>
      <c r="K2273" s="7"/>
      <c r="L2273" s="7"/>
      <c r="M2273" s="8"/>
      <c r="N2273" s="7"/>
      <c r="O2273" s="9"/>
      <c r="P2273" s="3"/>
      <c r="Q2273" s="5"/>
      <c r="R2273" s="10"/>
      <c r="S2273" s="10"/>
      <c r="T2273" s="10"/>
      <c r="U2273" s="10"/>
      <c r="V2273" s="10"/>
      <c r="W2273" s="10"/>
      <c r="X2273" s="11"/>
      <c r="Y2273" s="12"/>
      <c r="Z2273" s="4"/>
      <c r="AA2273" s="13"/>
      <c r="AB2273" s="4"/>
      <c r="AC2273" s="52"/>
    </row>
    <row r="2274" spans="1:29" ht="15.75" hidden="1" customHeight="1">
      <c r="A2274" s="50"/>
      <c r="B2274" s="3"/>
      <c r="C2274" s="4"/>
      <c r="D2274" s="4"/>
      <c r="E2274" s="5"/>
      <c r="F2274" s="4"/>
      <c r="G2274" s="4"/>
      <c r="H2274" s="5"/>
      <c r="I2274" s="6"/>
      <c r="J2274" s="6"/>
      <c r="K2274" s="7"/>
      <c r="L2274" s="7"/>
      <c r="M2274" s="8"/>
      <c r="N2274" s="7"/>
      <c r="O2274" s="9"/>
      <c r="P2274" s="3"/>
      <c r="Q2274" s="5"/>
      <c r="R2274" s="10"/>
      <c r="S2274" s="10"/>
      <c r="T2274" s="10"/>
      <c r="U2274" s="10"/>
      <c r="V2274" s="10"/>
      <c r="W2274" s="10"/>
      <c r="X2274" s="11"/>
      <c r="Y2274" s="12"/>
      <c r="Z2274" s="4"/>
      <c r="AA2274" s="13"/>
      <c r="AB2274" s="4"/>
      <c r="AC2274" s="52"/>
    </row>
    <row r="2275" spans="1:29" ht="15.75" hidden="1" customHeight="1">
      <c r="A2275" s="50"/>
      <c r="B2275" s="3"/>
      <c r="C2275" s="4"/>
      <c r="D2275" s="4"/>
      <c r="E2275" s="5"/>
      <c r="F2275" s="4"/>
      <c r="G2275" s="4"/>
      <c r="H2275" s="5"/>
      <c r="I2275" s="6"/>
      <c r="J2275" s="6"/>
      <c r="K2275" s="7"/>
      <c r="L2275" s="7"/>
      <c r="M2275" s="8"/>
      <c r="N2275" s="7"/>
      <c r="O2275" s="9"/>
      <c r="P2275" s="3"/>
      <c r="Q2275" s="5"/>
      <c r="R2275" s="10"/>
      <c r="S2275" s="10"/>
      <c r="T2275" s="10"/>
      <c r="U2275" s="10"/>
      <c r="V2275" s="10"/>
      <c r="W2275" s="10"/>
      <c r="X2275" s="11"/>
      <c r="Y2275" s="12"/>
      <c r="Z2275" s="4"/>
      <c r="AA2275" s="13"/>
      <c r="AB2275" s="4"/>
      <c r="AC2275" s="52"/>
    </row>
    <row r="2276" spans="1:29" ht="15.75" hidden="1" customHeight="1">
      <c r="A2276" s="50"/>
      <c r="B2276" s="3"/>
      <c r="C2276" s="4"/>
      <c r="D2276" s="4"/>
      <c r="E2276" s="5"/>
      <c r="F2276" s="4"/>
      <c r="G2276" s="4"/>
      <c r="H2276" s="5"/>
      <c r="I2276" s="6"/>
      <c r="J2276" s="6"/>
      <c r="K2276" s="7"/>
      <c r="L2276" s="7"/>
      <c r="M2276" s="8"/>
      <c r="N2276" s="7"/>
      <c r="O2276" s="9"/>
      <c r="P2276" s="3"/>
      <c r="Q2276" s="5"/>
      <c r="R2276" s="10"/>
      <c r="S2276" s="10"/>
      <c r="T2276" s="10"/>
      <c r="U2276" s="10"/>
      <c r="V2276" s="10"/>
      <c r="W2276" s="10"/>
      <c r="X2276" s="11"/>
      <c r="Y2276" s="12"/>
      <c r="Z2276" s="4"/>
      <c r="AA2276" s="13"/>
      <c r="AB2276" s="4"/>
      <c r="AC2276" s="52"/>
    </row>
    <row r="2277" spans="1:29" ht="15.75" hidden="1" customHeight="1">
      <c r="A2277" s="50"/>
      <c r="B2277" s="3"/>
      <c r="C2277" s="4"/>
      <c r="D2277" s="4"/>
      <c r="E2277" s="5"/>
      <c r="F2277" s="4"/>
      <c r="G2277" s="4"/>
      <c r="H2277" s="5"/>
      <c r="I2277" s="6"/>
      <c r="J2277" s="6"/>
      <c r="K2277" s="7"/>
      <c r="L2277" s="7"/>
      <c r="M2277" s="8"/>
      <c r="N2277" s="7"/>
      <c r="O2277" s="9"/>
      <c r="P2277" s="3"/>
      <c r="Q2277" s="5"/>
      <c r="R2277" s="10"/>
      <c r="S2277" s="10"/>
      <c r="T2277" s="10"/>
      <c r="U2277" s="10"/>
      <c r="V2277" s="10"/>
      <c r="W2277" s="10"/>
      <c r="X2277" s="11"/>
      <c r="Y2277" s="12"/>
      <c r="Z2277" s="4"/>
      <c r="AA2277" s="13"/>
      <c r="AB2277" s="4"/>
      <c r="AC2277" s="52"/>
    </row>
    <row r="2278" spans="1:29" ht="15.75" hidden="1" customHeight="1">
      <c r="A2278" s="50"/>
      <c r="B2278" s="3"/>
      <c r="C2278" s="4"/>
      <c r="D2278" s="4"/>
      <c r="E2278" s="5"/>
      <c r="F2278" s="4"/>
      <c r="G2278" s="4"/>
      <c r="H2278" s="5"/>
      <c r="I2278" s="6"/>
      <c r="J2278" s="6"/>
      <c r="K2278" s="7"/>
      <c r="L2278" s="7"/>
      <c r="M2278" s="8"/>
      <c r="N2278" s="7"/>
      <c r="O2278" s="9"/>
      <c r="P2278" s="3"/>
      <c r="Q2278" s="5"/>
      <c r="R2278" s="10"/>
      <c r="S2278" s="10"/>
      <c r="T2278" s="10"/>
      <c r="U2278" s="10"/>
      <c r="V2278" s="10"/>
      <c r="W2278" s="10"/>
      <c r="X2278" s="11"/>
      <c r="Y2278" s="12"/>
      <c r="Z2278" s="4"/>
      <c r="AA2278" s="13"/>
      <c r="AB2278" s="4"/>
      <c r="AC2278" s="52"/>
    </row>
    <row r="2279" spans="1:29" ht="15.75" hidden="1" customHeight="1">
      <c r="A2279" s="50"/>
      <c r="B2279" s="3"/>
      <c r="C2279" s="4"/>
      <c r="D2279" s="4"/>
      <c r="E2279" s="5"/>
      <c r="F2279" s="4"/>
      <c r="G2279" s="4"/>
      <c r="H2279" s="5"/>
      <c r="I2279" s="6"/>
      <c r="J2279" s="6"/>
      <c r="K2279" s="7"/>
      <c r="L2279" s="7"/>
      <c r="M2279" s="8"/>
      <c r="N2279" s="7"/>
      <c r="O2279" s="9"/>
      <c r="P2279" s="3"/>
      <c r="Q2279" s="5"/>
      <c r="R2279" s="10"/>
      <c r="S2279" s="10"/>
      <c r="T2279" s="10"/>
      <c r="U2279" s="10"/>
      <c r="V2279" s="10"/>
      <c r="W2279" s="10"/>
      <c r="X2279" s="11"/>
      <c r="Y2279" s="12"/>
      <c r="Z2279" s="4"/>
      <c r="AA2279" s="13"/>
      <c r="AB2279" s="4"/>
      <c r="AC2279" s="52"/>
    </row>
    <row r="2280" spans="1:29" ht="15.75" hidden="1" customHeight="1">
      <c r="A2280" s="50"/>
      <c r="B2280" s="3"/>
      <c r="C2280" s="4"/>
      <c r="D2280" s="4"/>
      <c r="E2280" s="5"/>
      <c r="F2280" s="4"/>
      <c r="G2280" s="4"/>
      <c r="H2280" s="5"/>
      <c r="I2280" s="6"/>
      <c r="J2280" s="6"/>
      <c r="K2280" s="7"/>
      <c r="L2280" s="7"/>
      <c r="M2280" s="8"/>
      <c r="N2280" s="7"/>
      <c r="O2280" s="9"/>
      <c r="P2280" s="3"/>
      <c r="Q2280" s="5"/>
      <c r="R2280" s="10"/>
      <c r="S2280" s="10"/>
      <c r="T2280" s="10"/>
      <c r="U2280" s="10"/>
      <c r="V2280" s="10"/>
      <c r="W2280" s="10"/>
      <c r="X2280" s="11"/>
      <c r="Y2280" s="12"/>
      <c r="Z2280" s="4"/>
      <c r="AA2280" s="13"/>
      <c r="AB2280" s="4"/>
      <c r="AC2280" s="52"/>
    </row>
    <row r="2281" spans="1:29" ht="15.75" hidden="1" customHeight="1">
      <c r="A2281" s="50"/>
      <c r="B2281" s="3"/>
      <c r="C2281" s="4"/>
      <c r="D2281" s="4"/>
      <c r="E2281" s="5"/>
      <c r="F2281" s="4"/>
      <c r="G2281" s="4"/>
      <c r="H2281" s="5"/>
      <c r="I2281" s="6"/>
      <c r="J2281" s="6"/>
      <c r="K2281" s="7"/>
      <c r="L2281" s="7"/>
      <c r="M2281" s="8"/>
      <c r="N2281" s="7"/>
      <c r="O2281" s="9"/>
      <c r="P2281" s="3"/>
      <c r="Q2281" s="5"/>
      <c r="R2281" s="10"/>
      <c r="S2281" s="10"/>
      <c r="T2281" s="10"/>
      <c r="U2281" s="10"/>
      <c r="V2281" s="10"/>
      <c r="W2281" s="10"/>
      <c r="X2281" s="11"/>
      <c r="Y2281" s="12"/>
      <c r="Z2281" s="4"/>
      <c r="AA2281" s="13"/>
      <c r="AB2281" s="4"/>
      <c r="AC2281" s="52"/>
    </row>
    <row r="2282" spans="1:29" ht="15.75" hidden="1" customHeight="1">
      <c r="A2282" s="50"/>
      <c r="B2282" s="3"/>
      <c r="C2282" s="4"/>
      <c r="D2282" s="4"/>
      <c r="E2282" s="5"/>
      <c r="F2282" s="4"/>
      <c r="G2282" s="4"/>
      <c r="H2282" s="5"/>
      <c r="I2282" s="6"/>
      <c r="J2282" s="6"/>
      <c r="K2282" s="7"/>
      <c r="L2282" s="7"/>
      <c r="M2282" s="8"/>
      <c r="N2282" s="7"/>
      <c r="O2282" s="9"/>
      <c r="P2282" s="3"/>
      <c r="Q2282" s="5"/>
      <c r="R2282" s="10"/>
      <c r="S2282" s="10"/>
      <c r="T2282" s="10"/>
      <c r="U2282" s="10"/>
      <c r="V2282" s="10"/>
      <c r="W2282" s="10"/>
      <c r="X2282" s="11"/>
      <c r="Y2282" s="12"/>
      <c r="Z2282" s="4"/>
      <c r="AA2282" s="13"/>
      <c r="AB2282" s="4"/>
      <c r="AC2282" s="52"/>
    </row>
    <row r="2283" spans="1:29" ht="15.75" hidden="1" customHeight="1">
      <c r="A2283" s="50"/>
      <c r="B2283" s="3"/>
      <c r="C2283" s="4"/>
      <c r="D2283" s="4"/>
      <c r="E2283" s="5"/>
      <c r="F2283" s="4"/>
      <c r="G2283" s="4"/>
      <c r="H2283" s="5"/>
      <c r="I2283" s="6"/>
      <c r="J2283" s="6"/>
      <c r="K2283" s="7"/>
      <c r="L2283" s="7"/>
      <c r="M2283" s="8"/>
      <c r="N2283" s="7"/>
      <c r="O2283" s="9"/>
      <c r="P2283" s="3"/>
      <c r="Q2283" s="5"/>
      <c r="R2283" s="10"/>
      <c r="S2283" s="10"/>
      <c r="T2283" s="10"/>
      <c r="U2283" s="10"/>
      <c r="V2283" s="10"/>
      <c r="W2283" s="10"/>
      <c r="X2283" s="11"/>
      <c r="Y2283" s="12"/>
      <c r="Z2283" s="4"/>
      <c r="AA2283" s="13"/>
      <c r="AB2283" s="4"/>
      <c r="AC2283" s="52"/>
    </row>
    <row r="2284" spans="1:29" ht="15.75" hidden="1" customHeight="1">
      <c r="A2284" s="50"/>
      <c r="B2284" s="3"/>
      <c r="C2284" s="4"/>
      <c r="D2284" s="4"/>
      <c r="E2284" s="5"/>
      <c r="F2284" s="4"/>
      <c r="G2284" s="4"/>
      <c r="H2284" s="5"/>
      <c r="I2284" s="6"/>
      <c r="J2284" s="6"/>
      <c r="K2284" s="7"/>
      <c r="L2284" s="7"/>
      <c r="M2284" s="8"/>
      <c r="N2284" s="7"/>
      <c r="O2284" s="9"/>
      <c r="P2284" s="3"/>
      <c r="Q2284" s="5"/>
      <c r="R2284" s="10"/>
      <c r="S2284" s="10"/>
      <c r="T2284" s="10"/>
      <c r="U2284" s="10"/>
      <c r="V2284" s="10"/>
      <c r="W2284" s="10"/>
      <c r="X2284" s="11"/>
      <c r="Y2284" s="12"/>
      <c r="Z2284" s="4"/>
      <c r="AA2284" s="13"/>
      <c r="AB2284" s="4"/>
      <c r="AC2284" s="52"/>
    </row>
    <row r="2285" spans="1:29" ht="15.75" hidden="1" customHeight="1">
      <c r="A2285" s="50"/>
      <c r="B2285" s="3"/>
      <c r="C2285" s="4"/>
      <c r="D2285" s="4"/>
      <c r="E2285" s="5"/>
      <c r="F2285" s="4"/>
      <c r="G2285" s="4"/>
      <c r="H2285" s="5"/>
      <c r="I2285" s="6"/>
      <c r="J2285" s="6"/>
      <c r="K2285" s="7"/>
      <c r="L2285" s="7"/>
      <c r="M2285" s="8"/>
      <c r="N2285" s="7"/>
      <c r="O2285" s="9"/>
      <c r="P2285" s="3"/>
      <c r="Q2285" s="5"/>
      <c r="R2285" s="10"/>
      <c r="S2285" s="10"/>
      <c r="T2285" s="10"/>
      <c r="U2285" s="10"/>
      <c r="V2285" s="10"/>
      <c r="W2285" s="10"/>
      <c r="X2285" s="11"/>
      <c r="Y2285" s="12"/>
      <c r="Z2285" s="4"/>
      <c r="AA2285" s="13"/>
      <c r="AB2285" s="4"/>
      <c r="AC2285" s="52"/>
    </row>
    <row r="2286" spans="1:29" ht="15.75" hidden="1" customHeight="1">
      <c r="A2286" s="50"/>
      <c r="B2286" s="3"/>
      <c r="C2286" s="4"/>
      <c r="D2286" s="4"/>
      <c r="E2286" s="5"/>
      <c r="F2286" s="4"/>
      <c r="G2286" s="4"/>
      <c r="H2286" s="5"/>
      <c r="I2286" s="6"/>
      <c r="J2286" s="6"/>
      <c r="K2286" s="7"/>
      <c r="L2286" s="7"/>
      <c r="M2286" s="8"/>
      <c r="N2286" s="7"/>
      <c r="O2286" s="9"/>
      <c r="P2286" s="3"/>
      <c r="Q2286" s="5"/>
      <c r="R2286" s="10"/>
      <c r="S2286" s="10"/>
      <c r="T2286" s="10"/>
      <c r="U2286" s="10"/>
      <c r="V2286" s="10"/>
      <c r="W2286" s="10"/>
      <c r="X2286" s="11"/>
      <c r="Y2286" s="12"/>
      <c r="Z2286" s="4"/>
      <c r="AA2286" s="13"/>
      <c r="AB2286" s="4"/>
      <c r="AC2286" s="52"/>
    </row>
    <row r="2287" spans="1:29" ht="15.75" hidden="1" customHeight="1">
      <c r="A2287" s="50"/>
      <c r="B2287" s="3"/>
      <c r="C2287" s="4"/>
      <c r="D2287" s="4"/>
      <c r="E2287" s="5"/>
      <c r="F2287" s="4"/>
      <c r="G2287" s="4"/>
      <c r="H2287" s="5"/>
      <c r="I2287" s="6"/>
      <c r="J2287" s="6"/>
      <c r="K2287" s="7"/>
      <c r="L2287" s="7"/>
      <c r="M2287" s="8"/>
      <c r="N2287" s="7"/>
      <c r="O2287" s="9"/>
      <c r="P2287" s="3"/>
      <c r="Q2287" s="5"/>
      <c r="R2287" s="10"/>
      <c r="S2287" s="10"/>
      <c r="T2287" s="10"/>
      <c r="U2287" s="10"/>
      <c r="V2287" s="10"/>
      <c r="W2287" s="10"/>
      <c r="X2287" s="11"/>
      <c r="Y2287" s="12"/>
      <c r="Z2287" s="4"/>
      <c r="AA2287" s="13"/>
      <c r="AB2287" s="4"/>
      <c r="AC2287" s="52"/>
    </row>
    <row r="2288" spans="1:29" ht="15.75" hidden="1" customHeight="1">
      <c r="A2288" s="50"/>
      <c r="B2288" s="3"/>
      <c r="C2288" s="4"/>
      <c r="D2288" s="4"/>
      <c r="E2288" s="5"/>
      <c r="F2288" s="4"/>
      <c r="G2288" s="4"/>
      <c r="H2288" s="5"/>
      <c r="I2288" s="6"/>
      <c r="J2288" s="6"/>
      <c r="K2288" s="7"/>
      <c r="L2288" s="7"/>
      <c r="M2288" s="8"/>
      <c r="N2288" s="7"/>
      <c r="O2288" s="9"/>
      <c r="P2288" s="3"/>
      <c r="Q2288" s="5"/>
      <c r="R2288" s="10"/>
      <c r="S2288" s="10"/>
      <c r="T2288" s="10"/>
      <c r="U2288" s="10"/>
      <c r="V2288" s="10"/>
      <c r="W2288" s="10"/>
      <c r="X2288" s="11"/>
      <c r="Y2288" s="12"/>
      <c r="Z2288" s="4"/>
      <c r="AA2288" s="13"/>
      <c r="AB2288" s="4"/>
      <c r="AC2288" s="52"/>
    </row>
    <row r="2289" spans="1:29" ht="15.75" hidden="1" customHeight="1">
      <c r="A2289" s="50"/>
      <c r="B2289" s="3"/>
      <c r="C2289" s="4"/>
      <c r="D2289" s="4"/>
      <c r="E2289" s="5"/>
      <c r="F2289" s="4"/>
      <c r="G2289" s="4"/>
      <c r="H2289" s="5"/>
      <c r="I2289" s="6"/>
      <c r="J2289" s="6"/>
      <c r="K2289" s="7"/>
      <c r="L2289" s="7"/>
      <c r="M2289" s="8"/>
      <c r="N2289" s="7"/>
      <c r="O2289" s="9"/>
      <c r="P2289" s="3"/>
      <c r="Q2289" s="5"/>
      <c r="R2289" s="10"/>
      <c r="S2289" s="10"/>
      <c r="T2289" s="10"/>
      <c r="U2289" s="10"/>
      <c r="V2289" s="10"/>
      <c r="W2289" s="10"/>
      <c r="X2289" s="11"/>
      <c r="Y2289" s="12"/>
      <c r="Z2289" s="4"/>
      <c r="AA2289" s="13"/>
      <c r="AB2289" s="4"/>
      <c r="AC2289" s="52"/>
    </row>
    <row r="2290" spans="1:29" ht="15.75" hidden="1" customHeight="1">
      <c r="A2290" s="50"/>
      <c r="B2290" s="3"/>
      <c r="C2290" s="4"/>
      <c r="D2290" s="4"/>
      <c r="E2290" s="5"/>
      <c r="F2290" s="4"/>
      <c r="G2290" s="4"/>
      <c r="H2290" s="5"/>
      <c r="I2290" s="6"/>
      <c r="J2290" s="6"/>
      <c r="K2290" s="7"/>
      <c r="L2290" s="7"/>
      <c r="M2290" s="8"/>
      <c r="N2290" s="7"/>
      <c r="O2290" s="9"/>
      <c r="P2290" s="3"/>
      <c r="Q2290" s="5"/>
      <c r="R2290" s="10"/>
      <c r="S2290" s="10"/>
      <c r="T2290" s="10"/>
      <c r="U2290" s="10"/>
      <c r="V2290" s="10"/>
      <c r="W2290" s="10"/>
      <c r="X2290" s="11"/>
      <c r="Y2290" s="12"/>
      <c r="Z2290" s="4"/>
      <c r="AA2290" s="13"/>
      <c r="AB2290" s="4"/>
      <c r="AC2290" s="52"/>
    </row>
    <row r="2291" spans="1:29" ht="15.75" hidden="1" customHeight="1">
      <c r="A2291" s="50"/>
      <c r="B2291" s="3"/>
      <c r="C2291" s="4"/>
      <c r="D2291" s="4"/>
      <c r="E2291" s="5"/>
      <c r="F2291" s="4"/>
      <c r="G2291" s="4"/>
      <c r="H2291" s="5"/>
      <c r="I2291" s="6"/>
      <c r="J2291" s="6"/>
      <c r="K2291" s="7"/>
      <c r="L2291" s="7"/>
      <c r="M2291" s="8"/>
      <c r="N2291" s="7"/>
      <c r="O2291" s="9"/>
      <c r="P2291" s="3"/>
      <c r="Q2291" s="5"/>
      <c r="R2291" s="10"/>
      <c r="S2291" s="10"/>
      <c r="T2291" s="10"/>
      <c r="U2291" s="10"/>
      <c r="V2291" s="10"/>
      <c r="W2291" s="10"/>
      <c r="X2291" s="11"/>
      <c r="Y2291" s="12"/>
      <c r="Z2291" s="4"/>
      <c r="AA2291" s="13"/>
      <c r="AB2291" s="4"/>
      <c r="AC2291" s="52"/>
    </row>
    <row r="2292" spans="1:29" ht="15.75" hidden="1" customHeight="1">
      <c r="A2292" s="50"/>
      <c r="B2292" s="3"/>
      <c r="C2292" s="4"/>
      <c r="D2292" s="4"/>
      <c r="E2292" s="5"/>
      <c r="F2292" s="4"/>
      <c r="G2292" s="4"/>
      <c r="H2292" s="5"/>
      <c r="I2292" s="6"/>
      <c r="J2292" s="6"/>
      <c r="K2292" s="7"/>
      <c r="L2292" s="7"/>
      <c r="M2292" s="8"/>
      <c r="N2292" s="7"/>
      <c r="O2292" s="9"/>
      <c r="P2292" s="3"/>
      <c r="Q2292" s="5"/>
      <c r="R2292" s="10"/>
      <c r="S2292" s="10"/>
      <c r="T2292" s="10"/>
      <c r="U2292" s="10"/>
      <c r="V2292" s="10"/>
      <c r="W2292" s="10"/>
      <c r="X2292" s="11"/>
      <c r="Y2292" s="12"/>
      <c r="Z2292" s="4"/>
      <c r="AA2292" s="13"/>
      <c r="AB2292" s="4"/>
      <c r="AC2292" s="52"/>
    </row>
    <row r="2293" spans="1:29" ht="15.75" hidden="1" customHeight="1">
      <c r="A2293" s="50"/>
      <c r="B2293" s="3"/>
      <c r="C2293" s="4"/>
      <c r="D2293" s="4"/>
      <c r="E2293" s="5"/>
      <c r="F2293" s="4"/>
      <c r="G2293" s="4"/>
      <c r="H2293" s="5"/>
      <c r="I2293" s="6"/>
      <c r="J2293" s="6"/>
      <c r="K2293" s="7"/>
      <c r="L2293" s="7"/>
      <c r="M2293" s="8"/>
      <c r="N2293" s="7"/>
      <c r="O2293" s="9"/>
      <c r="P2293" s="3"/>
      <c r="Q2293" s="5"/>
      <c r="R2293" s="10"/>
      <c r="S2293" s="10"/>
      <c r="T2293" s="10"/>
      <c r="U2293" s="10"/>
      <c r="V2293" s="10"/>
      <c r="W2293" s="10"/>
      <c r="X2293" s="11"/>
      <c r="Y2293" s="12"/>
      <c r="Z2293" s="4"/>
      <c r="AA2293" s="13"/>
      <c r="AB2293" s="4"/>
      <c r="AC2293" s="52"/>
    </row>
    <row r="2294" spans="1:29" ht="15.75" hidden="1" customHeight="1">
      <c r="A2294" s="50"/>
      <c r="B2294" s="3"/>
      <c r="C2294" s="4"/>
      <c r="D2294" s="4"/>
      <c r="E2294" s="5"/>
      <c r="F2294" s="4"/>
      <c r="G2294" s="4"/>
      <c r="H2294" s="5"/>
      <c r="I2294" s="6"/>
      <c r="J2294" s="6"/>
      <c r="K2294" s="7"/>
      <c r="L2294" s="7"/>
      <c r="M2294" s="8"/>
      <c r="N2294" s="7"/>
      <c r="O2294" s="9"/>
      <c r="P2294" s="3"/>
      <c r="Q2294" s="5"/>
      <c r="R2294" s="10"/>
      <c r="S2294" s="10"/>
      <c r="T2294" s="10"/>
      <c r="U2294" s="10"/>
      <c r="V2294" s="10"/>
      <c r="W2294" s="10"/>
      <c r="X2294" s="11"/>
      <c r="Y2294" s="12"/>
      <c r="Z2294" s="4"/>
      <c r="AA2294" s="13"/>
      <c r="AB2294" s="4"/>
      <c r="AC2294" s="52"/>
    </row>
    <row r="2295" spans="1:29" ht="15.75" hidden="1" customHeight="1">
      <c r="A2295" s="50"/>
      <c r="B2295" s="3"/>
      <c r="C2295" s="4"/>
      <c r="D2295" s="4"/>
      <c r="E2295" s="5"/>
      <c r="F2295" s="4"/>
      <c r="G2295" s="4"/>
      <c r="H2295" s="5"/>
      <c r="I2295" s="6"/>
      <c r="J2295" s="6"/>
      <c r="K2295" s="7"/>
      <c r="L2295" s="7"/>
      <c r="M2295" s="8"/>
      <c r="N2295" s="7"/>
      <c r="O2295" s="9"/>
      <c r="P2295" s="3"/>
      <c r="Q2295" s="5"/>
      <c r="R2295" s="10"/>
      <c r="S2295" s="10"/>
      <c r="T2295" s="10"/>
      <c r="U2295" s="10"/>
      <c r="V2295" s="10"/>
      <c r="W2295" s="10"/>
      <c r="X2295" s="11"/>
      <c r="Y2295" s="12"/>
      <c r="Z2295" s="4"/>
      <c r="AA2295" s="13"/>
      <c r="AB2295" s="4"/>
      <c r="AC2295" s="52"/>
    </row>
    <row r="2296" spans="1:29" ht="15.75" hidden="1" customHeight="1">
      <c r="A2296" s="50"/>
      <c r="B2296" s="3"/>
      <c r="C2296" s="4"/>
      <c r="D2296" s="4"/>
      <c r="E2296" s="5"/>
      <c r="F2296" s="4"/>
      <c r="G2296" s="4"/>
      <c r="H2296" s="5"/>
      <c r="I2296" s="6"/>
      <c r="J2296" s="6"/>
      <c r="K2296" s="7"/>
      <c r="L2296" s="7"/>
      <c r="M2296" s="8"/>
      <c r="N2296" s="7"/>
      <c r="O2296" s="9"/>
      <c r="P2296" s="3"/>
      <c r="Q2296" s="5"/>
      <c r="R2296" s="10"/>
      <c r="S2296" s="10"/>
      <c r="T2296" s="10"/>
      <c r="U2296" s="10"/>
      <c r="V2296" s="10"/>
      <c r="W2296" s="10"/>
      <c r="X2296" s="11"/>
      <c r="Y2296" s="12"/>
      <c r="Z2296" s="4"/>
      <c r="AA2296" s="13"/>
      <c r="AB2296" s="4"/>
      <c r="AC2296" s="52"/>
    </row>
    <row r="2297" spans="1:29" ht="15.75" hidden="1" customHeight="1">
      <c r="A2297" s="50"/>
      <c r="B2297" s="3"/>
      <c r="C2297" s="4"/>
      <c r="D2297" s="4"/>
      <c r="E2297" s="5"/>
      <c r="F2297" s="4"/>
      <c r="G2297" s="4"/>
      <c r="H2297" s="5"/>
      <c r="I2297" s="6"/>
      <c r="J2297" s="6"/>
      <c r="K2297" s="7"/>
      <c r="L2297" s="7"/>
      <c r="M2297" s="8"/>
      <c r="N2297" s="7"/>
      <c r="O2297" s="9"/>
      <c r="P2297" s="3"/>
      <c r="Q2297" s="5"/>
      <c r="R2297" s="10"/>
      <c r="S2297" s="10"/>
      <c r="T2297" s="10"/>
      <c r="U2297" s="10"/>
      <c r="V2297" s="10"/>
      <c r="W2297" s="10"/>
      <c r="X2297" s="11"/>
      <c r="Y2297" s="12"/>
      <c r="Z2297" s="4"/>
      <c r="AA2297" s="13"/>
      <c r="AB2297" s="4"/>
      <c r="AC2297" s="52"/>
    </row>
    <row r="2298" spans="1:29" ht="15.75" hidden="1" customHeight="1">
      <c r="A2298" s="50"/>
      <c r="B2298" s="3"/>
      <c r="C2298" s="4"/>
      <c r="D2298" s="4"/>
      <c r="E2298" s="5"/>
      <c r="F2298" s="4"/>
      <c r="G2298" s="4"/>
      <c r="H2298" s="5"/>
      <c r="I2298" s="6"/>
      <c r="J2298" s="6"/>
      <c r="K2298" s="7"/>
      <c r="L2298" s="7"/>
      <c r="M2298" s="8"/>
      <c r="N2298" s="7"/>
      <c r="O2298" s="9"/>
      <c r="P2298" s="3"/>
      <c r="Q2298" s="5"/>
      <c r="R2298" s="10"/>
      <c r="S2298" s="10"/>
      <c r="T2298" s="10"/>
      <c r="U2298" s="10"/>
      <c r="V2298" s="10"/>
      <c r="W2298" s="10"/>
      <c r="X2298" s="11"/>
      <c r="Y2298" s="12"/>
      <c r="Z2298" s="4"/>
      <c r="AA2298" s="13"/>
      <c r="AB2298" s="4"/>
      <c r="AC2298" s="52"/>
    </row>
    <row r="2299" spans="1:29" ht="15.75" hidden="1" customHeight="1">
      <c r="A2299" s="50"/>
      <c r="B2299" s="3"/>
      <c r="C2299" s="4"/>
      <c r="D2299" s="4"/>
      <c r="E2299" s="5"/>
      <c r="F2299" s="4"/>
      <c r="G2299" s="4"/>
      <c r="H2299" s="5"/>
      <c r="I2299" s="6"/>
      <c r="J2299" s="6"/>
      <c r="K2299" s="7"/>
      <c r="L2299" s="7"/>
      <c r="M2299" s="8"/>
      <c r="N2299" s="7"/>
      <c r="O2299" s="9"/>
      <c r="P2299" s="3"/>
      <c r="Q2299" s="5"/>
      <c r="R2299" s="10"/>
      <c r="S2299" s="10"/>
      <c r="T2299" s="10"/>
      <c r="U2299" s="10"/>
      <c r="V2299" s="10"/>
      <c r="W2299" s="10"/>
      <c r="X2299" s="11"/>
      <c r="Y2299" s="12"/>
      <c r="Z2299" s="4"/>
      <c r="AA2299" s="13"/>
      <c r="AB2299" s="4"/>
      <c r="AC2299" s="52"/>
    </row>
    <row r="2300" spans="1:29" ht="15.75" hidden="1" customHeight="1">
      <c r="A2300" s="50"/>
      <c r="B2300" s="3"/>
      <c r="C2300" s="4"/>
      <c r="D2300" s="4"/>
      <c r="E2300" s="5"/>
      <c r="F2300" s="4"/>
      <c r="G2300" s="4"/>
      <c r="H2300" s="5"/>
      <c r="I2300" s="6"/>
      <c r="J2300" s="6"/>
      <c r="K2300" s="7"/>
      <c r="L2300" s="7"/>
      <c r="M2300" s="8"/>
      <c r="N2300" s="7"/>
      <c r="O2300" s="9"/>
      <c r="P2300" s="3"/>
      <c r="Q2300" s="5"/>
      <c r="R2300" s="10"/>
      <c r="S2300" s="10"/>
      <c r="T2300" s="10"/>
      <c r="U2300" s="10"/>
      <c r="V2300" s="10"/>
      <c r="W2300" s="10"/>
      <c r="X2300" s="11"/>
      <c r="Y2300" s="12"/>
      <c r="Z2300" s="4"/>
      <c r="AA2300" s="13"/>
      <c r="AB2300" s="4"/>
      <c r="AC2300" s="52"/>
    </row>
    <row r="2301" spans="1:29" ht="15.75" hidden="1" customHeight="1">
      <c r="A2301" s="50"/>
      <c r="B2301" s="3"/>
      <c r="C2301" s="4"/>
      <c r="D2301" s="4"/>
      <c r="E2301" s="5"/>
      <c r="F2301" s="4"/>
      <c r="G2301" s="4"/>
      <c r="H2301" s="5"/>
      <c r="I2301" s="6"/>
      <c r="J2301" s="6"/>
      <c r="K2301" s="7"/>
      <c r="L2301" s="7"/>
      <c r="M2301" s="8"/>
      <c r="N2301" s="7"/>
      <c r="O2301" s="9"/>
      <c r="P2301" s="3"/>
      <c r="Q2301" s="5"/>
      <c r="R2301" s="10"/>
      <c r="S2301" s="10"/>
      <c r="T2301" s="10"/>
      <c r="U2301" s="10"/>
      <c r="V2301" s="10"/>
      <c r="W2301" s="10"/>
      <c r="X2301" s="11"/>
      <c r="Y2301" s="12"/>
      <c r="Z2301" s="4"/>
      <c r="AA2301" s="13"/>
      <c r="AB2301" s="4"/>
      <c r="AC2301" s="52"/>
    </row>
    <row r="2302" spans="1:29" ht="15.75" hidden="1" customHeight="1">
      <c r="A2302" s="50"/>
      <c r="B2302" s="3"/>
      <c r="C2302" s="4"/>
      <c r="D2302" s="4"/>
      <c r="E2302" s="5"/>
      <c r="F2302" s="4"/>
      <c r="G2302" s="4"/>
      <c r="H2302" s="5"/>
      <c r="I2302" s="6"/>
      <c r="J2302" s="6"/>
      <c r="K2302" s="7"/>
      <c r="L2302" s="7"/>
      <c r="M2302" s="8"/>
      <c r="N2302" s="7"/>
      <c r="O2302" s="9"/>
      <c r="P2302" s="3"/>
      <c r="Q2302" s="5"/>
      <c r="R2302" s="10"/>
      <c r="S2302" s="10"/>
      <c r="T2302" s="10"/>
      <c r="U2302" s="10"/>
      <c r="V2302" s="10"/>
      <c r="W2302" s="10"/>
      <c r="X2302" s="11"/>
      <c r="Y2302" s="12"/>
      <c r="Z2302" s="4"/>
      <c r="AA2302" s="13"/>
      <c r="AB2302" s="4"/>
      <c r="AC2302" s="52"/>
    </row>
    <row r="2303" spans="1:29" ht="15.75" hidden="1" customHeight="1">
      <c r="A2303" s="50"/>
      <c r="B2303" s="3"/>
      <c r="C2303" s="4"/>
      <c r="D2303" s="4"/>
      <c r="E2303" s="5"/>
      <c r="F2303" s="4"/>
      <c r="G2303" s="4"/>
      <c r="H2303" s="5"/>
      <c r="I2303" s="6"/>
      <c r="J2303" s="6"/>
      <c r="K2303" s="7"/>
      <c r="L2303" s="7"/>
      <c r="M2303" s="8"/>
      <c r="N2303" s="7"/>
      <c r="O2303" s="9"/>
      <c r="P2303" s="3"/>
      <c r="Q2303" s="5"/>
      <c r="R2303" s="10"/>
      <c r="S2303" s="10"/>
      <c r="T2303" s="10"/>
      <c r="U2303" s="10"/>
      <c r="V2303" s="10"/>
      <c r="W2303" s="10"/>
      <c r="X2303" s="11"/>
      <c r="Y2303" s="12"/>
      <c r="Z2303" s="4"/>
      <c r="AA2303" s="13"/>
      <c r="AB2303" s="4"/>
      <c r="AC2303" s="52"/>
    </row>
    <row r="2304" spans="1:29" ht="15.75" hidden="1" customHeight="1">
      <c r="A2304" s="50"/>
      <c r="B2304" s="3"/>
      <c r="C2304" s="4"/>
      <c r="D2304" s="4"/>
      <c r="E2304" s="5"/>
      <c r="F2304" s="4"/>
      <c r="G2304" s="4"/>
      <c r="H2304" s="5"/>
      <c r="I2304" s="6"/>
      <c r="J2304" s="6"/>
      <c r="K2304" s="7"/>
      <c r="L2304" s="7"/>
      <c r="M2304" s="8"/>
      <c r="N2304" s="7"/>
      <c r="O2304" s="9"/>
      <c r="P2304" s="3"/>
      <c r="Q2304" s="5"/>
      <c r="R2304" s="10"/>
      <c r="S2304" s="10"/>
      <c r="T2304" s="10"/>
      <c r="U2304" s="10"/>
      <c r="V2304" s="10"/>
      <c r="W2304" s="10"/>
      <c r="X2304" s="11"/>
      <c r="Y2304" s="12"/>
      <c r="Z2304" s="4"/>
      <c r="AA2304" s="13"/>
      <c r="AB2304" s="4"/>
      <c r="AC2304" s="52"/>
    </row>
    <row r="2305" spans="1:29" ht="15.75" hidden="1" customHeight="1">
      <c r="A2305" s="50"/>
      <c r="B2305" s="3"/>
      <c r="C2305" s="4"/>
      <c r="D2305" s="4"/>
      <c r="E2305" s="5"/>
      <c r="F2305" s="4"/>
      <c r="G2305" s="4"/>
      <c r="H2305" s="5"/>
      <c r="I2305" s="6"/>
      <c r="J2305" s="6"/>
      <c r="K2305" s="7"/>
      <c r="L2305" s="7"/>
      <c r="M2305" s="8"/>
      <c r="N2305" s="7"/>
      <c r="O2305" s="9"/>
      <c r="P2305" s="3"/>
      <c r="Q2305" s="5"/>
      <c r="R2305" s="10"/>
      <c r="S2305" s="10"/>
      <c r="T2305" s="10"/>
      <c r="U2305" s="10"/>
      <c r="V2305" s="10"/>
      <c r="W2305" s="10"/>
      <c r="X2305" s="11"/>
      <c r="Y2305" s="12"/>
      <c r="Z2305" s="4"/>
      <c r="AA2305" s="13"/>
      <c r="AB2305" s="4"/>
      <c r="AC2305" s="52"/>
    </row>
    <row r="2306" spans="1:29" ht="15.75" hidden="1" customHeight="1">
      <c r="A2306" s="50"/>
      <c r="B2306" s="3"/>
      <c r="C2306" s="4"/>
      <c r="D2306" s="4"/>
      <c r="E2306" s="5"/>
      <c r="F2306" s="4"/>
      <c r="G2306" s="4"/>
      <c r="H2306" s="5"/>
      <c r="I2306" s="6"/>
      <c r="J2306" s="6"/>
      <c r="K2306" s="7"/>
      <c r="L2306" s="7"/>
      <c r="M2306" s="8"/>
      <c r="N2306" s="7"/>
      <c r="O2306" s="9"/>
      <c r="P2306" s="3"/>
      <c r="Q2306" s="5"/>
      <c r="R2306" s="10"/>
      <c r="S2306" s="10"/>
      <c r="T2306" s="10"/>
      <c r="U2306" s="10"/>
      <c r="V2306" s="10"/>
      <c r="W2306" s="10"/>
      <c r="X2306" s="11"/>
      <c r="Y2306" s="12"/>
      <c r="Z2306" s="4"/>
      <c r="AA2306" s="13"/>
      <c r="AB2306" s="4"/>
      <c r="AC2306" s="52"/>
    </row>
    <row r="2307" spans="1:29" ht="15.75" hidden="1" customHeight="1">
      <c r="A2307" s="50"/>
      <c r="B2307" s="3"/>
      <c r="C2307" s="4"/>
      <c r="D2307" s="4"/>
      <c r="E2307" s="5"/>
      <c r="F2307" s="4"/>
      <c r="G2307" s="4"/>
      <c r="H2307" s="5"/>
      <c r="I2307" s="6"/>
      <c r="J2307" s="6"/>
      <c r="K2307" s="7"/>
      <c r="L2307" s="7"/>
      <c r="M2307" s="8"/>
      <c r="N2307" s="7"/>
      <c r="O2307" s="9"/>
      <c r="P2307" s="3"/>
      <c r="Q2307" s="5"/>
      <c r="R2307" s="10"/>
      <c r="S2307" s="10"/>
      <c r="T2307" s="10"/>
      <c r="U2307" s="10"/>
      <c r="V2307" s="10"/>
      <c r="W2307" s="10"/>
      <c r="X2307" s="11"/>
      <c r="Y2307" s="12"/>
      <c r="Z2307" s="4"/>
      <c r="AA2307" s="13"/>
      <c r="AB2307" s="4"/>
      <c r="AC2307" s="52"/>
    </row>
    <row r="2308" spans="1:29" ht="15.75" hidden="1" customHeight="1">
      <c r="A2308" s="50"/>
      <c r="B2308" s="3"/>
      <c r="C2308" s="4"/>
      <c r="D2308" s="4"/>
      <c r="E2308" s="5"/>
      <c r="F2308" s="4"/>
      <c r="G2308" s="4"/>
      <c r="H2308" s="5"/>
      <c r="I2308" s="6"/>
      <c r="J2308" s="6"/>
      <c r="K2308" s="7"/>
      <c r="L2308" s="7"/>
      <c r="M2308" s="8"/>
      <c r="N2308" s="7"/>
      <c r="O2308" s="9"/>
      <c r="P2308" s="3"/>
      <c r="Q2308" s="5"/>
      <c r="R2308" s="10"/>
      <c r="S2308" s="10"/>
      <c r="T2308" s="10"/>
      <c r="U2308" s="10"/>
      <c r="V2308" s="10"/>
      <c r="W2308" s="10"/>
      <c r="X2308" s="11"/>
      <c r="Y2308" s="12"/>
      <c r="Z2308" s="4"/>
      <c r="AA2308" s="13"/>
      <c r="AB2308" s="4"/>
      <c r="AC2308" s="52"/>
    </row>
    <row r="2309" spans="1:29" ht="15.75" hidden="1" customHeight="1">
      <c r="A2309" s="50"/>
      <c r="B2309" s="3"/>
      <c r="C2309" s="4"/>
      <c r="D2309" s="4"/>
      <c r="E2309" s="5"/>
      <c r="F2309" s="4"/>
      <c r="G2309" s="4"/>
      <c r="H2309" s="5"/>
      <c r="I2309" s="6"/>
      <c r="J2309" s="6"/>
      <c r="K2309" s="7"/>
      <c r="L2309" s="7"/>
      <c r="M2309" s="8"/>
      <c r="N2309" s="7"/>
      <c r="O2309" s="9"/>
      <c r="P2309" s="3"/>
      <c r="Q2309" s="5"/>
      <c r="R2309" s="10"/>
      <c r="S2309" s="10"/>
      <c r="T2309" s="10"/>
      <c r="U2309" s="10"/>
      <c r="V2309" s="10"/>
      <c r="W2309" s="10"/>
      <c r="X2309" s="11"/>
      <c r="Y2309" s="12"/>
      <c r="Z2309" s="4"/>
      <c r="AA2309" s="13"/>
      <c r="AB2309" s="4"/>
      <c r="AC2309" s="52"/>
    </row>
    <row r="2310" spans="1:29" ht="15.75" hidden="1" customHeight="1">
      <c r="A2310" s="50"/>
      <c r="B2310" s="3"/>
      <c r="C2310" s="4"/>
      <c r="D2310" s="4"/>
      <c r="E2310" s="5"/>
      <c r="F2310" s="4"/>
      <c r="G2310" s="4"/>
      <c r="H2310" s="5"/>
      <c r="I2310" s="6"/>
      <c r="J2310" s="6"/>
      <c r="K2310" s="7"/>
      <c r="L2310" s="7"/>
      <c r="M2310" s="8"/>
      <c r="N2310" s="7"/>
      <c r="O2310" s="9"/>
      <c r="P2310" s="3"/>
      <c r="Q2310" s="5"/>
      <c r="R2310" s="10"/>
      <c r="S2310" s="10"/>
      <c r="T2310" s="10"/>
      <c r="U2310" s="10"/>
      <c r="V2310" s="10"/>
      <c r="W2310" s="10"/>
      <c r="X2310" s="11"/>
      <c r="Y2310" s="12"/>
      <c r="Z2310" s="4"/>
      <c r="AA2310" s="13"/>
      <c r="AB2310" s="4"/>
      <c r="AC2310" s="52"/>
    </row>
    <row r="2311" spans="1:29" ht="15.75" hidden="1" customHeight="1">
      <c r="A2311" s="50"/>
      <c r="B2311" s="3"/>
      <c r="C2311" s="4"/>
      <c r="D2311" s="4"/>
      <c r="E2311" s="5"/>
      <c r="F2311" s="4"/>
      <c r="G2311" s="4"/>
      <c r="H2311" s="5"/>
      <c r="I2311" s="6"/>
      <c r="J2311" s="6"/>
      <c r="K2311" s="7"/>
      <c r="L2311" s="7"/>
      <c r="M2311" s="8"/>
      <c r="N2311" s="7"/>
      <c r="O2311" s="9"/>
      <c r="P2311" s="3"/>
      <c r="Q2311" s="5"/>
      <c r="R2311" s="10"/>
      <c r="S2311" s="10"/>
      <c r="T2311" s="10"/>
      <c r="U2311" s="10"/>
      <c r="V2311" s="10"/>
      <c r="W2311" s="10"/>
      <c r="X2311" s="11"/>
      <c r="Y2311" s="12"/>
      <c r="Z2311" s="4"/>
      <c r="AA2311" s="13"/>
      <c r="AB2311" s="4"/>
      <c r="AC2311" s="52"/>
    </row>
    <row r="2312" spans="1:29" ht="15.75" hidden="1" customHeight="1">
      <c r="A2312" s="50"/>
      <c r="B2312" s="3"/>
      <c r="C2312" s="4"/>
      <c r="D2312" s="4"/>
      <c r="E2312" s="5"/>
      <c r="F2312" s="4"/>
      <c r="G2312" s="4"/>
      <c r="H2312" s="5"/>
      <c r="I2312" s="6"/>
      <c r="J2312" s="6"/>
      <c r="K2312" s="7"/>
      <c r="L2312" s="7"/>
      <c r="M2312" s="8"/>
      <c r="N2312" s="7"/>
      <c r="O2312" s="9"/>
      <c r="P2312" s="3"/>
      <c r="Q2312" s="5"/>
      <c r="R2312" s="10"/>
      <c r="S2312" s="10"/>
      <c r="T2312" s="10"/>
      <c r="U2312" s="10"/>
      <c r="V2312" s="10"/>
      <c r="W2312" s="10"/>
      <c r="X2312" s="11"/>
      <c r="Y2312" s="12"/>
      <c r="Z2312" s="4"/>
      <c r="AA2312" s="13"/>
      <c r="AB2312" s="4"/>
      <c r="AC2312" s="52"/>
    </row>
    <row r="2313" spans="1:29" ht="15.75" hidden="1" customHeight="1">
      <c r="A2313" s="50"/>
      <c r="B2313" s="3"/>
      <c r="C2313" s="4"/>
      <c r="D2313" s="4"/>
      <c r="E2313" s="5"/>
      <c r="F2313" s="4"/>
      <c r="G2313" s="4"/>
      <c r="H2313" s="5"/>
      <c r="I2313" s="6"/>
      <c r="J2313" s="6"/>
      <c r="K2313" s="7"/>
      <c r="L2313" s="7"/>
      <c r="M2313" s="8"/>
      <c r="N2313" s="7"/>
      <c r="O2313" s="9"/>
      <c r="P2313" s="3"/>
      <c r="Q2313" s="5"/>
      <c r="R2313" s="10"/>
      <c r="S2313" s="10"/>
      <c r="T2313" s="10"/>
      <c r="U2313" s="10"/>
      <c r="V2313" s="10"/>
      <c r="W2313" s="10"/>
      <c r="X2313" s="11"/>
      <c r="Y2313" s="12"/>
      <c r="Z2313" s="4"/>
      <c r="AA2313" s="13"/>
      <c r="AB2313" s="4"/>
      <c r="AC2313" s="52"/>
    </row>
    <row r="2314" spans="1:29" ht="15.75" hidden="1" customHeight="1">
      <c r="A2314" s="50"/>
      <c r="B2314" s="3"/>
      <c r="C2314" s="4"/>
      <c r="D2314" s="4"/>
      <c r="E2314" s="5"/>
      <c r="F2314" s="4"/>
      <c r="G2314" s="4"/>
      <c r="H2314" s="5"/>
      <c r="I2314" s="6"/>
      <c r="J2314" s="6"/>
      <c r="K2314" s="7"/>
      <c r="L2314" s="7"/>
      <c r="M2314" s="8"/>
      <c r="N2314" s="7"/>
      <c r="O2314" s="9"/>
      <c r="P2314" s="3"/>
      <c r="Q2314" s="5"/>
      <c r="R2314" s="10"/>
      <c r="S2314" s="10"/>
      <c r="T2314" s="10"/>
      <c r="U2314" s="10"/>
      <c r="V2314" s="10"/>
      <c r="W2314" s="10"/>
      <c r="X2314" s="11"/>
      <c r="Y2314" s="12"/>
      <c r="Z2314" s="4"/>
      <c r="AA2314" s="13"/>
      <c r="AB2314" s="4"/>
      <c r="AC2314" s="52"/>
    </row>
    <row r="2315" spans="1:29" ht="15.75" hidden="1" customHeight="1">
      <c r="A2315" s="50"/>
      <c r="B2315" s="3"/>
      <c r="C2315" s="4"/>
      <c r="D2315" s="4"/>
      <c r="E2315" s="5"/>
      <c r="F2315" s="4"/>
      <c r="G2315" s="4"/>
      <c r="H2315" s="5"/>
      <c r="I2315" s="6"/>
      <c r="J2315" s="6"/>
      <c r="K2315" s="7"/>
      <c r="L2315" s="7"/>
      <c r="M2315" s="8"/>
      <c r="N2315" s="7"/>
      <c r="O2315" s="9"/>
      <c r="P2315" s="3"/>
      <c r="Q2315" s="5"/>
      <c r="R2315" s="10"/>
      <c r="S2315" s="10"/>
      <c r="T2315" s="10"/>
      <c r="U2315" s="10"/>
      <c r="V2315" s="10"/>
      <c r="W2315" s="10"/>
      <c r="X2315" s="11"/>
      <c r="Y2315" s="12"/>
      <c r="Z2315" s="4"/>
      <c r="AA2315" s="13"/>
      <c r="AB2315" s="4"/>
      <c r="AC2315" s="52"/>
    </row>
    <row r="2316" spans="1:29" ht="15.75" hidden="1" customHeight="1">
      <c r="A2316" s="50"/>
      <c r="B2316" s="3"/>
      <c r="C2316" s="4"/>
      <c r="D2316" s="4"/>
      <c r="E2316" s="5"/>
      <c r="F2316" s="4"/>
      <c r="G2316" s="4"/>
      <c r="H2316" s="5"/>
      <c r="I2316" s="6"/>
      <c r="J2316" s="6"/>
      <c r="K2316" s="7"/>
      <c r="L2316" s="7"/>
      <c r="M2316" s="8"/>
      <c r="N2316" s="7"/>
      <c r="O2316" s="9"/>
      <c r="P2316" s="3"/>
      <c r="Q2316" s="5"/>
      <c r="R2316" s="10"/>
      <c r="S2316" s="10"/>
      <c r="T2316" s="10"/>
      <c r="U2316" s="10"/>
      <c r="V2316" s="10"/>
      <c r="W2316" s="10"/>
      <c r="X2316" s="11"/>
      <c r="Y2316" s="12"/>
      <c r="Z2316" s="4"/>
      <c r="AA2316" s="13"/>
      <c r="AB2316" s="4"/>
      <c r="AC2316" s="52"/>
    </row>
    <row r="2317" spans="1:29" ht="15.75" hidden="1" customHeight="1">
      <c r="A2317" s="50"/>
      <c r="B2317" s="3"/>
      <c r="C2317" s="4"/>
      <c r="D2317" s="4"/>
      <c r="E2317" s="5"/>
      <c r="F2317" s="4"/>
      <c r="G2317" s="4"/>
      <c r="H2317" s="5"/>
      <c r="I2317" s="6"/>
      <c r="J2317" s="6"/>
      <c r="K2317" s="7"/>
      <c r="L2317" s="7"/>
      <c r="M2317" s="8"/>
      <c r="N2317" s="7"/>
      <c r="O2317" s="9"/>
      <c r="P2317" s="3"/>
      <c r="Q2317" s="5"/>
      <c r="R2317" s="10"/>
      <c r="S2317" s="10"/>
      <c r="T2317" s="10"/>
      <c r="U2317" s="10"/>
      <c r="V2317" s="10"/>
      <c r="W2317" s="10"/>
      <c r="X2317" s="11"/>
      <c r="Y2317" s="12"/>
      <c r="Z2317" s="4"/>
      <c r="AA2317" s="13"/>
      <c r="AB2317" s="4"/>
      <c r="AC2317" s="52"/>
    </row>
    <row r="2318" spans="1:29" ht="15.75" hidden="1" customHeight="1">
      <c r="A2318" s="50"/>
      <c r="B2318" s="3"/>
      <c r="C2318" s="4"/>
      <c r="D2318" s="4"/>
      <c r="E2318" s="5"/>
      <c r="F2318" s="4"/>
      <c r="G2318" s="4"/>
      <c r="H2318" s="5"/>
      <c r="I2318" s="6"/>
      <c r="J2318" s="6"/>
      <c r="K2318" s="7"/>
      <c r="L2318" s="7"/>
      <c r="M2318" s="8"/>
      <c r="N2318" s="7"/>
      <c r="O2318" s="9"/>
      <c r="P2318" s="3"/>
      <c r="Q2318" s="5"/>
      <c r="R2318" s="10"/>
      <c r="S2318" s="10"/>
      <c r="T2318" s="10"/>
      <c r="U2318" s="10"/>
      <c r="V2318" s="10"/>
      <c r="W2318" s="10"/>
      <c r="X2318" s="11"/>
      <c r="Y2318" s="12"/>
      <c r="Z2318" s="4"/>
      <c r="AA2318" s="13"/>
      <c r="AB2318" s="4"/>
      <c r="AC2318" s="52"/>
    </row>
    <row r="2319" spans="1:29" ht="15.75" hidden="1" customHeight="1">
      <c r="A2319" s="50"/>
      <c r="B2319" s="3"/>
      <c r="C2319" s="4"/>
      <c r="D2319" s="4"/>
      <c r="E2319" s="5"/>
      <c r="F2319" s="4"/>
      <c r="G2319" s="4"/>
      <c r="H2319" s="5"/>
      <c r="I2319" s="6"/>
      <c r="J2319" s="6"/>
      <c r="K2319" s="7"/>
      <c r="L2319" s="7"/>
      <c r="M2319" s="8"/>
      <c r="N2319" s="7"/>
      <c r="O2319" s="9"/>
      <c r="P2319" s="3"/>
      <c r="Q2319" s="5"/>
      <c r="R2319" s="10"/>
      <c r="S2319" s="10"/>
      <c r="T2319" s="10"/>
      <c r="U2319" s="10"/>
      <c r="V2319" s="10"/>
      <c r="W2319" s="10"/>
      <c r="X2319" s="11"/>
      <c r="Y2319" s="12"/>
      <c r="Z2319" s="4"/>
      <c r="AA2319" s="13"/>
      <c r="AB2319" s="4"/>
      <c r="AC2319" s="52"/>
    </row>
    <row r="2320" spans="1:29" ht="15.75" hidden="1" customHeight="1">
      <c r="A2320" s="50"/>
      <c r="B2320" s="3"/>
      <c r="C2320" s="4"/>
      <c r="D2320" s="4"/>
      <c r="E2320" s="5"/>
      <c r="F2320" s="4"/>
      <c r="G2320" s="4"/>
      <c r="H2320" s="5"/>
      <c r="I2320" s="6"/>
      <c r="J2320" s="6"/>
      <c r="K2320" s="7"/>
      <c r="L2320" s="7"/>
      <c r="M2320" s="8"/>
      <c r="N2320" s="7"/>
      <c r="O2320" s="9"/>
      <c r="P2320" s="3"/>
      <c r="Q2320" s="5"/>
      <c r="R2320" s="10"/>
      <c r="S2320" s="10"/>
      <c r="T2320" s="10"/>
      <c r="U2320" s="10"/>
      <c r="V2320" s="10"/>
      <c r="W2320" s="10"/>
      <c r="X2320" s="11"/>
      <c r="Y2320" s="12"/>
      <c r="Z2320" s="4"/>
      <c r="AA2320" s="13"/>
      <c r="AB2320" s="4"/>
      <c r="AC2320" s="52"/>
    </row>
    <row r="2321" spans="1:29" ht="15.75" hidden="1" customHeight="1">
      <c r="A2321" s="50"/>
      <c r="B2321" s="3"/>
      <c r="C2321" s="4"/>
      <c r="D2321" s="4"/>
      <c r="E2321" s="5"/>
      <c r="F2321" s="4"/>
      <c r="G2321" s="4"/>
      <c r="H2321" s="5"/>
      <c r="I2321" s="6"/>
      <c r="J2321" s="6"/>
      <c r="K2321" s="7"/>
      <c r="L2321" s="7"/>
      <c r="M2321" s="8"/>
      <c r="N2321" s="7"/>
      <c r="O2321" s="9"/>
      <c r="P2321" s="3"/>
      <c r="Q2321" s="5"/>
      <c r="R2321" s="10"/>
      <c r="S2321" s="10"/>
      <c r="T2321" s="10"/>
      <c r="U2321" s="10"/>
      <c r="V2321" s="10"/>
      <c r="W2321" s="10"/>
      <c r="X2321" s="11"/>
      <c r="Y2321" s="12"/>
      <c r="Z2321" s="4"/>
      <c r="AA2321" s="13"/>
      <c r="AB2321" s="4"/>
      <c r="AC2321" s="52"/>
    </row>
    <row r="2322" spans="1:29" ht="15.75" hidden="1" customHeight="1">
      <c r="A2322" s="50"/>
      <c r="B2322" s="3"/>
      <c r="C2322" s="4"/>
      <c r="D2322" s="4"/>
      <c r="E2322" s="5"/>
      <c r="F2322" s="4"/>
      <c r="G2322" s="4"/>
      <c r="H2322" s="5"/>
      <c r="I2322" s="6"/>
      <c r="J2322" s="6"/>
      <c r="K2322" s="7"/>
      <c r="L2322" s="7"/>
      <c r="M2322" s="8"/>
      <c r="N2322" s="7"/>
      <c r="O2322" s="9"/>
      <c r="P2322" s="3"/>
      <c r="Q2322" s="5"/>
      <c r="R2322" s="10"/>
      <c r="S2322" s="10"/>
      <c r="T2322" s="10"/>
      <c r="U2322" s="10"/>
      <c r="V2322" s="10"/>
      <c r="W2322" s="10"/>
      <c r="X2322" s="11"/>
      <c r="Y2322" s="12"/>
      <c r="Z2322" s="4"/>
      <c r="AA2322" s="13"/>
      <c r="AB2322" s="4"/>
      <c r="AC2322" s="52"/>
    </row>
    <row r="2323" spans="1:29" ht="15.75" hidden="1" customHeight="1">
      <c r="A2323" s="50"/>
      <c r="B2323" s="3"/>
      <c r="C2323" s="4"/>
      <c r="D2323" s="4"/>
      <c r="E2323" s="5"/>
      <c r="F2323" s="4"/>
      <c r="G2323" s="4"/>
      <c r="H2323" s="5"/>
      <c r="I2323" s="6"/>
      <c r="J2323" s="6"/>
      <c r="K2323" s="7"/>
      <c r="L2323" s="7"/>
      <c r="M2323" s="8"/>
      <c r="N2323" s="7"/>
      <c r="O2323" s="9"/>
      <c r="P2323" s="3"/>
      <c r="Q2323" s="5"/>
      <c r="R2323" s="10"/>
      <c r="S2323" s="10"/>
      <c r="T2323" s="10"/>
      <c r="U2323" s="10"/>
      <c r="V2323" s="10"/>
      <c r="W2323" s="10"/>
      <c r="X2323" s="11"/>
      <c r="Y2323" s="12"/>
      <c r="Z2323" s="4"/>
      <c r="AA2323" s="13"/>
      <c r="AB2323" s="4"/>
      <c r="AC2323" s="52"/>
    </row>
    <row r="2324" spans="1:29" ht="15.75" hidden="1" customHeight="1">
      <c r="A2324" s="50"/>
      <c r="B2324" s="3"/>
      <c r="C2324" s="4"/>
      <c r="D2324" s="4"/>
      <c r="E2324" s="5"/>
      <c r="F2324" s="4"/>
      <c r="G2324" s="4"/>
      <c r="H2324" s="5"/>
      <c r="I2324" s="6"/>
      <c r="J2324" s="6"/>
      <c r="K2324" s="7"/>
      <c r="L2324" s="7"/>
      <c r="M2324" s="8"/>
      <c r="N2324" s="7"/>
      <c r="O2324" s="9"/>
      <c r="P2324" s="3"/>
      <c r="Q2324" s="5"/>
      <c r="R2324" s="10"/>
      <c r="S2324" s="10"/>
      <c r="T2324" s="10"/>
      <c r="U2324" s="10"/>
      <c r="V2324" s="10"/>
      <c r="W2324" s="10"/>
      <c r="X2324" s="11"/>
      <c r="Y2324" s="12"/>
      <c r="Z2324" s="4"/>
      <c r="AA2324" s="13"/>
      <c r="AB2324" s="4"/>
      <c r="AC2324" s="52"/>
    </row>
    <row r="2325" spans="1:29" ht="15.75" hidden="1" customHeight="1">
      <c r="A2325" s="50"/>
      <c r="B2325" s="3"/>
      <c r="C2325" s="4"/>
      <c r="D2325" s="4"/>
      <c r="E2325" s="5"/>
      <c r="F2325" s="4"/>
      <c r="G2325" s="4"/>
      <c r="H2325" s="5"/>
      <c r="I2325" s="6"/>
      <c r="J2325" s="6"/>
      <c r="K2325" s="7"/>
      <c r="L2325" s="7"/>
      <c r="M2325" s="8"/>
      <c r="N2325" s="7"/>
      <c r="O2325" s="9"/>
      <c r="P2325" s="3"/>
      <c r="Q2325" s="5"/>
      <c r="R2325" s="10"/>
      <c r="S2325" s="10"/>
      <c r="T2325" s="10"/>
      <c r="U2325" s="10"/>
      <c r="V2325" s="10"/>
      <c r="W2325" s="10"/>
      <c r="X2325" s="11"/>
      <c r="Y2325" s="12"/>
      <c r="Z2325" s="4"/>
      <c r="AA2325" s="13"/>
      <c r="AB2325" s="4"/>
      <c r="AC2325" s="52"/>
    </row>
    <row r="2326" spans="1:29" ht="15.75" hidden="1" customHeight="1">
      <c r="A2326" s="50"/>
      <c r="B2326" s="3"/>
      <c r="C2326" s="4"/>
      <c r="D2326" s="4"/>
      <c r="E2326" s="5"/>
      <c r="F2326" s="4"/>
      <c r="G2326" s="4"/>
      <c r="H2326" s="5"/>
      <c r="I2326" s="6"/>
      <c r="J2326" s="6"/>
      <c r="K2326" s="7"/>
      <c r="L2326" s="7"/>
      <c r="M2326" s="8"/>
      <c r="N2326" s="7"/>
      <c r="O2326" s="9"/>
      <c r="P2326" s="3"/>
      <c r="Q2326" s="5"/>
      <c r="R2326" s="10"/>
      <c r="S2326" s="10"/>
      <c r="T2326" s="10"/>
      <c r="U2326" s="10"/>
      <c r="V2326" s="10"/>
      <c r="W2326" s="10"/>
      <c r="X2326" s="11"/>
      <c r="Y2326" s="12"/>
      <c r="Z2326" s="4"/>
      <c r="AA2326" s="13"/>
      <c r="AB2326" s="4"/>
      <c r="AC2326" s="52"/>
    </row>
    <row r="2327" spans="1:29" ht="15.75" hidden="1" customHeight="1">
      <c r="A2327" s="50"/>
      <c r="B2327" s="3"/>
      <c r="C2327" s="4"/>
      <c r="D2327" s="4"/>
      <c r="E2327" s="5"/>
      <c r="F2327" s="4"/>
      <c r="G2327" s="4"/>
      <c r="H2327" s="5"/>
      <c r="I2327" s="6"/>
      <c r="J2327" s="6"/>
      <c r="K2327" s="7"/>
      <c r="L2327" s="7"/>
      <c r="M2327" s="8"/>
      <c r="N2327" s="7"/>
      <c r="O2327" s="9"/>
      <c r="P2327" s="3"/>
      <c r="Q2327" s="5"/>
      <c r="R2327" s="10"/>
      <c r="S2327" s="10"/>
      <c r="T2327" s="10"/>
      <c r="U2327" s="10"/>
      <c r="V2327" s="10"/>
      <c r="W2327" s="10"/>
      <c r="X2327" s="11"/>
      <c r="Y2327" s="12"/>
      <c r="Z2327" s="4"/>
      <c r="AA2327" s="13"/>
      <c r="AB2327" s="4"/>
      <c r="AC2327" s="52"/>
    </row>
    <row r="2328" spans="1:29" ht="15.75" hidden="1" customHeight="1">
      <c r="A2328" s="50"/>
      <c r="B2328" s="3"/>
      <c r="C2328" s="4"/>
      <c r="D2328" s="4"/>
      <c r="E2328" s="5"/>
      <c r="F2328" s="4"/>
      <c r="G2328" s="4"/>
      <c r="H2328" s="5"/>
      <c r="I2328" s="6"/>
      <c r="J2328" s="6"/>
      <c r="K2328" s="7"/>
      <c r="L2328" s="7"/>
      <c r="M2328" s="8"/>
      <c r="N2328" s="7"/>
      <c r="O2328" s="9"/>
      <c r="P2328" s="3"/>
      <c r="Q2328" s="5"/>
      <c r="R2328" s="10"/>
      <c r="S2328" s="10"/>
      <c r="T2328" s="10"/>
      <c r="U2328" s="10"/>
      <c r="V2328" s="10"/>
      <c r="W2328" s="10"/>
      <c r="X2328" s="11"/>
      <c r="Y2328" s="12"/>
      <c r="Z2328" s="4"/>
      <c r="AA2328" s="13"/>
      <c r="AB2328" s="4"/>
      <c r="AC2328" s="52"/>
    </row>
    <row r="2329" spans="1:29" ht="15.75" hidden="1" customHeight="1">
      <c r="A2329" s="50"/>
      <c r="B2329" s="3"/>
      <c r="C2329" s="4"/>
      <c r="D2329" s="4"/>
      <c r="E2329" s="5"/>
      <c r="F2329" s="4"/>
      <c r="G2329" s="4"/>
      <c r="H2329" s="5"/>
      <c r="I2329" s="6"/>
      <c r="J2329" s="6"/>
      <c r="K2329" s="7"/>
      <c r="L2329" s="7"/>
      <c r="M2329" s="8"/>
      <c r="N2329" s="7"/>
      <c r="O2329" s="9"/>
      <c r="P2329" s="3"/>
      <c r="Q2329" s="5"/>
      <c r="R2329" s="10"/>
      <c r="S2329" s="10"/>
      <c r="T2329" s="10"/>
      <c r="U2329" s="10"/>
      <c r="V2329" s="10"/>
      <c r="W2329" s="10"/>
      <c r="X2329" s="11"/>
      <c r="Y2329" s="12"/>
      <c r="Z2329" s="4"/>
      <c r="AA2329" s="13"/>
      <c r="AB2329" s="4"/>
      <c r="AC2329" s="52"/>
    </row>
    <row r="2330" spans="1:29" ht="15.75" hidden="1" customHeight="1">
      <c r="A2330" s="50"/>
      <c r="B2330" s="3"/>
      <c r="C2330" s="4"/>
      <c r="D2330" s="4"/>
      <c r="E2330" s="5"/>
      <c r="F2330" s="4"/>
      <c r="G2330" s="4"/>
      <c r="H2330" s="5"/>
      <c r="I2330" s="6"/>
      <c r="J2330" s="6"/>
      <c r="K2330" s="7"/>
      <c r="L2330" s="7"/>
      <c r="M2330" s="8"/>
      <c r="N2330" s="7"/>
      <c r="O2330" s="9"/>
      <c r="P2330" s="3"/>
      <c r="Q2330" s="5"/>
      <c r="R2330" s="10"/>
      <c r="S2330" s="10"/>
      <c r="T2330" s="10"/>
      <c r="U2330" s="10"/>
      <c r="V2330" s="10"/>
      <c r="W2330" s="10"/>
      <c r="X2330" s="11"/>
      <c r="Y2330" s="12"/>
      <c r="Z2330" s="4"/>
      <c r="AA2330" s="13"/>
      <c r="AB2330" s="4"/>
      <c r="AC2330" s="52"/>
    </row>
    <row r="2331" spans="1:29" ht="15.75" hidden="1" customHeight="1">
      <c r="A2331" s="50"/>
      <c r="B2331" s="3"/>
      <c r="C2331" s="4"/>
      <c r="D2331" s="4"/>
      <c r="E2331" s="5"/>
      <c r="F2331" s="4"/>
      <c r="G2331" s="4"/>
      <c r="H2331" s="5"/>
      <c r="I2331" s="6"/>
      <c r="J2331" s="6"/>
      <c r="K2331" s="7"/>
      <c r="L2331" s="7"/>
      <c r="M2331" s="8"/>
      <c r="N2331" s="7"/>
      <c r="O2331" s="9"/>
      <c r="P2331" s="3"/>
      <c r="Q2331" s="5"/>
      <c r="R2331" s="10"/>
      <c r="S2331" s="10"/>
      <c r="T2331" s="10"/>
      <c r="U2331" s="10"/>
      <c r="V2331" s="10"/>
      <c r="W2331" s="10"/>
      <c r="X2331" s="11"/>
      <c r="Y2331" s="12"/>
      <c r="Z2331" s="4"/>
      <c r="AA2331" s="13"/>
      <c r="AB2331" s="4"/>
      <c r="AC2331" s="52"/>
    </row>
    <row r="2332" spans="1:29" ht="15.75" hidden="1" customHeight="1">
      <c r="A2332" s="50"/>
      <c r="B2332" s="3"/>
      <c r="C2332" s="4"/>
      <c r="D2332" s="4"/>
      <c r="E2332" s="5"/>
      <c r="F2332" s="4"/>
      <c r="G2332" s="4"/>
      <c r="H2332" s="5"/>
      <c r="I2332" s="6"/>
      <c r="J2332" s="6"/>
      <c r="K2332" s="7"/>
      <c r="L2332" s="7"/>
      <c r="M2332" s="8"/>
      <c r="N2332" s="7"/>
      <c r="O2332" s="9"/>
      <c r="P2332" s="3"/>
      <c r="Q2332" s="5"/>
      <c r="R2332" s="10"/>
      <c r="S2332" s="10"/>
      <c r="T2332" s="10"/>
      <c r="U2332" s="10"/>
      <c r="V2332" s="10"/>
      <c r="W2332" s="10"/>
      <c r="X2332" s="11"/>
      <c r="Y2332" s="12"/>
      <c r="Z2332" s="4"/>
      <c r="AA2332" s="13"/>
      <c r="AB2332" s="4"/>
      <c r="AC2332" s="52"/>
    </row>
    <row r="2333" spans="1:29" ht="15.75" hidden="1" customHeight="1">
      <c r="A2333" s="50"/>
      <c r="B2333" s="3"/>
      <c r="C2333" s="4"/>
      <c r="D2333" s="4"/>
      <c r="E2333" s="5"/>
      <c r="F2333" s="4"/>
      <c r="G2333" s="4"/>
      <c r="H2333" s="5"/>
      <c r="I2333" s="6"/>
      <c r="J2333" s="6"/>
      <c r="K2333" s="7"/>
      <c r="L2333" s="7"/>
      <c r="M2333" s="8"/>
      <c r="N2333" s="7"/>
      <c r="O2333" s="9"/>
      <c r="P2333" s="3"/>
      <c r="Q2333" s="5"/>
      <c r="R2333" s="10"/>
      <c r="S2333" s="10"/>
      <c r="T2333" s="10"/>
      <c r="U2333" s="10"/>
      <c r="V2333" s="10"/>
      <c r="W2333" s="10"/>
      <c r="X2333" s="11"/>
      <c r="Y2333" s="12"/>
      <c r="Z2333" s="4"/>
      <c r="AA2333" s="13"/>
      <c r="AB2333" s="4"/>
      <c r="AC2333" s="52"/>
    </row>
    <row r="2334" spans="1:29" ht="15.75" hidden="1" customHeight="1">
      <c r="A2334" s="50"/>
      <c r="B2334" s="3"/>
      <c r="C2334" s="4"/>
      <c r="D2334" s="4"/>
      <c r="E2334" s="5"/>
      <c r="F2334" s="4"/>
      <c r="G2334" s="4"/>
      <c r="H2334" s="5"/>
      <c r="I2334" s="6"/>
      <c r="J2334" s="6"/>
      <c r="K2334" s="7"/>
      <c r="L2334" s="7"/>
      <c r="M2334" s="8"/>
      <c r="N2334" s="7"/>
      <c r="O2334" s="9"/>
      <c r="P2334" s="3"/>
      <c r="Q2334" s="5"/>
      <c r="R2334" s="10"/>
      <c r="S2334" s="10"/>
      <c r="T2334" s="10"/>
      <c r="U2334" s="10"/>
      <c r="V2334" s="10"/>
      <c r="W2334" s="10"/>
      <c r="X2334" s="11"/>
      <c r="Y2334" s="12"/>
      <c r="Z2334" s="4"/>
      <c r="AA2334" s="13"/>
      <c r="AB2334" s="4"/>
      <c r="AC2334" s="52"/>
    </row>
    <row r="2335" spans="1:29" ht="15.75" hidden="1" customHeight="1">
      <c r="A2335" s="50"/>
      <c r="B2335" s="3"/>
      <c r="C2335" s="4"/>
      <c r="D2335" s="4"/>
      <c r="E2335" s="5"/>
      <c r="F2335" s="4"/>
      <c r="G2335" s="4"/>
      <c r="H2335" s="5"/>
      <c r="I2335" s="6"/>
      <c r="J2335" s="6"/>
      <c r="K2335" s="7"/>
      <c r="L2335" s="7"/>
      <c r="M2335" s="8"/>
      <c r="N2335" s="7"/>
      <c r="O2335" s="9"/>
      <c r="P2335" s="3"/>
      <c r="Q2335" s="5"/>
      <c r="R2335" s="10"/>
      <c r="S2335" s="10"/>
      <c r="T2335" s="10"/>
      <c r="U2335" s="10"/>
      <c r="V2335" s="10"/>
      <c r="W2335" s="10"/>
      <c r="X2335" s="11"/>
      <c r="Y2335" s="12"/>
      <c r="Z2335" s="4"/>
      <c r="AA2335" s="13"/>
      <c r="AB2335" s="4"/>
      <c r="AC2335" s="52"/>
    </row>
    <row r="2336" spans="1:29" ht="15.75" hidden="1" customHeight="1">
      <c r="A2336" s="50"/>
      <c r="B2336" s="3"/>
      <c r="C2336" s="4"/>
      <c r="D2336" s="4"/>
      <c r="E2336" s="5"/>
      <c r="F2336" s="4"/>
      <c r="G2336" s="4"/>
      <c r="H2336" s="5"/>
      <c r="I2336" s="6"/>
      <c r="J2336" s="6"/>
      <c r="K2336" s="7"/>
      <c r="L2336" s="7"/>
      <c r="M2336" s="8"/>
      <c r="N2336" s="7"/>
      <c r="O2336" s="9"/>
      <c r="P2336" s="3"/>
      <c r="Q2336" s="5"/>
      <c r="R2336" s="10"/>
      <c r="S2336" s="10"/>
      <c r="T2336" s="10"/>
      <c r="U2336" s="10"/>
      <c r="V2336" s="10"/>
      <c r="W2336" s="10"/>
      <c r="X2336" s="11"/>
      <c r="Y2336" s="12"/>
      <c r="Z2336" s="4"/>
      <c r="AA2336" s="13"/>
      <c r="AB2336" s="4"/>
      <c r="AC2336" s="52"/>
    </row>
    <row r="2337" spans="1:29" ht="15.75" hidden="1" customHeight="1">
      <c r="A2337" s="50"/>
      <c r="B2337" s="3"/>
      <c r="C2337" s="4"/>
      <c r="D2337" s="4"/>
      <c r="E2337" s="5"/>
      <c r="F2337" s="4"/>
      <c r="G2337" s="4"/>
      <c r="H2337" s="5"/>
      <c r="I2337" s="6"/>
      <c r="J2337" s="6"/>
      <c r="K2337" s="7"/>
      <c r="L2337" s="7"/>
      <c r="M2337" s="8"/>
      <c r="N2337" s="7"/>
      <c r="O2337" s="9"/>
      <c r="P2337" s="3"/>
      <c r="Q2337" s="5"/>
      <c r="R2337" s="10"/>
      <c r="S2337" s="10"/>
      <c r="T2337" s="10"/>
      <c r="U2337" s="10"/>
      <c r="V2337" s="10"/>
      <c r="W2337" s="10"/>
      <c r="X2337" s="11"/>
      <c r="Y2337" s="12"/>
      <c r="Z2337" s="4"/>
      <c r="AA2337" s="13"/>
      <c r="AB2337" s="4"/>
      <c r="AC2337" s="52"/>
    </row>
    <row r="2338" spans="1:29" ht="15.75" hidden="1" customHeight="1">
      <c r="A2338" s="50"/>
      <c r="B2338" s="3"/>
      <c r="C2338" s="4"/>
      <c r="D2338" s="4"/>
      <c r="E2338" s="5"/>
      <c r="F2338" s="4"/>
      <c r="G2338" s="4"/>
      <c r="H2338" s="5"/>
      <c r="I2338" s="6"/>
      <c r="J2338" s="6"/>
      <c r="K2338" s="7"/>
      <c r="L2338" s="7"/>
      <c r="M2338" s="8"/>
      <c r="N2338" s="7"/>
      <c r="O2338" s="9"/>
      <c r="P2338" s="3"/>
      <c r="Q2338" s="5"/>
      <c r="R2338" s="10"/>
      <c r="S2338" s="10"/>
      <c r="T2338" s="10"/>
      <c r="U2338" s="10"/>
      <c r="V2338" s="10"/>
      <c r="W2338" s="10"/>
      <c r="X2338" s="11"/>
      <c r="Y2338" s="12"/>
      <c r="Z2338" s="4"/>
      <c r="AA2338" s="13"/>
      <c r="AB2338" s="4"/>
      <c r="AC2338" s="52"/>
    </row>
    <row r="2339" spans="1:29" ht="15.75" hidden="1" customHeight="1">
      <c r="A2339" s="50"/>
      <c r="B2339" s="3"/>
      <c r="C2339" s="4"/>
      <c r="D2339" s="4"/>
      <c r="E2339" s="5"/>
      <c r="F2339" s="4"/>
      <c r="G2339" s="4"/>
      <c r="H2339" s="5"/>
      <c r="I2339" s="6"/>
      <c r="J2339" s="6"/>
      <c r="K2339" s="7"/>
      <c r="L2339" s="7"/>
      <c r="M2339" s="8"/>
      <c r="N2339" s="7"/>
      <c r="O2339" s="9"/>
      <c r="P2339" s="3"/>
      <c r="Q2339" s="5"/>
      <c r="R2339" s="10"/>
      <c r="S2339" s="10"/>
      <c r="T2339" s="10"/>
      <c r="U2339" s="10"/>
      <c r="V2339" s="10"/>
      <c r="W2339" s="10"/>
      <c r="X2339" s="11"/>
      <c r="Y2339" s="12"/>
      <c r="Z2339" s="4"/>
      <c r="AA2339" s="13"/>
      <c r="AB2339" s="4"/>
      <c r="AC2339" s="52"/>
    </row>
    <row r="2340" spans="1:29" ht="15.75" hidden="1" customHeight="1">
      <c r="A2340" s="50"/>
      <c r="B2340" s="3"/>
      <c r="C2340" s="4"/>
      <c r="D2340" s="4"/>
      <c r="E2340" s="5"/>
      <c r="F2340" s="4"/>
      <c r="G2340" s="4"/>
      <c r="H2340" s="5"/>
      <c r="I2340" s="6"/>
      <c r="J2340" s="6"/>
      <c r="K2340" s="7"/>
      <c r="L2340" s="7"/>
      <c r="M2340" s="8"/>
      <c r="N2340" s="7"/>
      <c r="O2340" s="9"/>
      <c r="P2340" s="3"/>
      <c r="Q2340" s="5"/>
      <c r="R2340" s="10"/>
      <c r="S2340" s="10"/>
      <c r="T2340" s="10"/>
      <c r="U2340" s="10"/>
      <c r="V2340" s="10"/>
      <c r="W2340" s="10"/>
      <c r="X2340" s="11"/>
      <c r="Y2340" s="12"/>
      <c r="Z2340" s="4"/>
      <c r="AA2340" s="13"/>
      <c r="AB2340" s="4"/>
      <c r="AC2340" s="52"/>
    </row>
    <row r="2341" spans="1:29" ht="15.75" hidden="1" customHeight="1">
      <c r="A2341" s="50"/>
      <c r="B2341" s="3"/>
      <c r="C2341" s="4"/>
      <c r="D2341" s="4"/>
      <c r="E2341" s="5"/>
      <c r="F2341" s="4"/>
      <c r="G2341" s="4"/>
      <c r="H2341" s="5"/>
      <c r="I2341" s="6"/>
      <c r="J2341" s="6"/>
      <c r="K2341" s="7"/>
      <c r="L2341" s="7"/>
      <c r="M2341" s="8"/>
      <c r="N2341" s="7"/>
      <c r="O2341" s="9"/>
      <c r="P2341" s="3"/>
      <c r="Q2341" s="5"/>
      <c r="R2341" s="10"/>
      <c r="S2341" s="10"/>
      <c r="T2341" s="10"/>
      <c r="U2341" s="10"/>
      <c r="V2341" s="10"/>
      <c r="W2341" s="10"/>
      <c r="X2341" s="11"/>
      <c r="Y2341" s="12"/>
      <c r="Z2341" s="4"/>
      <c r="AA2341" s="13"/>
      <c r="AB2341" s="4"/>
      <c r="AC2341" s="52"/>
    </row>
    <row r="2342" spans="1:29" ht="15.75" hidden="1" customHeight="1">
      <c r="A2342" s="50"/>
      <c r="B2342" s="3"/>
      <c r="C2342" s="4"/>
      <c r="D2342" s="4"/>
      <c r="E2342" s="5"/>
      <c r="F2342" s="4"/>
      <c r="G2342" s="4"/>
      <c r="H2342" s="5"/>
      <c r="I2342" s="6"/>
      <c r="J2342" s="6"/>
      <c r="K2342" s="7"/>
      <c r="L2342" s="7"/>
      <c r="M2342" s="8"/>
      <c r="N2342" s="7"/>
      <c r="O2342" s="9"/>
      <c r="P2342" s="3"/>
      <c r="Q2342" s="5"/>
      <c r="R2342" s="10"/>
      <c r="S2342" s="10"/>
      <c r="T2342" s="10"/>
      <c r="U2342" s="10"/>
      <c r="V2342" s="10"/>
      <c r="W2342" s="10"/>
      <c r="X2342" s="11"/>
      <c r="Y2342" s="12"/>
      <c r="Z2342" s="4"/>
      <c r="AA2342" s="13"/>
      <c r="AB2342" s="4"/>
      <c r="AC2342" s="52"/>
    </row>
    <row r="2343" spans="1:29" ht="15.75" hidden="1" customHeight="1">
      <c r="A2343" s="50"/>
      <c r="B2343" s="3"/>
      <c r="C2343" s="4"/>
      <c r="D2343" s="4"/>
      <c r="E2343" s="5"/>
      <c r="F2343" s="4"/>
      <c r="G2343" s="4"/>
      <c r="H2343" s="5"/>
      <c r="I2343" s="6"/>
      <c r="J2343" s="6"/>
      <c r="K2343" s="7"/>
      <c r="L2343" s="7"/>
      <c r="M2343" s="8"/>
      <c r="N2343" s="7"/>
      <c r="O2343" s="9"/>
      <c r="P2343" s="3"/>
      <c r="Q2343" s="5"/>
      <c r="R2343" s="10"/>
      <c r="S2343" s="10"/>
      <c r="T2343" s="10"/>
      <c r="U2343" s="10"/>
      <c r="V2343" s="10"/>
      <c r="W2343" s="10"/>
      <c r="X2343" s="11"/>
      <c r="Y2343" s="12"/>
      <c r="Z2343" s="4"/>
      <c r="AA2343" s="13"/>
      <c r="AB2343" s="4"/>
      <c r="AC2343" s="52"/>
    </row>
    <row r="2344" spans="1:29" ht="15.75" hidden="1" customHeight="1">
      <c r="A2344" s="50"/>
      <c r="B2344" s="3"/>
      <c r="C2344" s="4"/>
      <c r="D2344" s="4"/>
      <c r="E2344" s="5"/>
      <c r="F2344" s="4"/>
      <c r="G2344" s="4"/>
      <c r="H2344" s="5"/>
      <c r="I2344" s="6"/>
      <c r="J2344" s="6"/>
      <c r="K2344" s="7"/>
      <c r="L2344" s="7"/>
      <c r="M2344" s="8"/>
      <c r="N2344" s="7"/>
      <c r="O2344" s="9"/>
      <c r="P2344" s="3"/>
      <c r="Q2344" s="5"/>
      <c r="R2344" s="10"/>
      <c r="S2344" s="10"/>
      <c r="T2344" s="10"/>
      <c r="U2344" s="10"/>
      <c r="V2344" s="10"/>
      <c r="W2344" s="10"/>
      <c r="X2344" s="11"/>
      <c r="Y2344" s="12"/>
      <c r="Z2344" s="4"/>
      <c r="AA2344" s="13"/>
      <c r="AB2344" s="4"/>
      <c r="AC2344" s="52"/>
    </row>
    <row r="2345" spans="1:29" ht="15.75" hidden="1" customHeight="1">
      <c r="A2345" s="50"/>
      <c r="B2345" s="3"/>
      <c r="C2345" s="4"/>
      <c r="D2345" s="4"/>
      <c r="E2345" s="5"/>
      <c r="F2345" s="4"/>
      <c r="G2345" s="4"/>
      <c r="H2345" s="5"/>
      <c r="I2345" s="6"/>
      <c r="J2345" s="6"/>
      <c r="K2345" s="7"/>
      <c r="L2345" s="7"/>
      <c r="M2345" s="8"/>
      <c r="N2345" s="7"/>
      <c r="O2345" s="9"/>
      <c r="P2345" s="3"/>
      <c r="Q2345" s="5"/>
      <c r="R2345" s="10"/>
      <c r="S2345" s="10"/>
      <c r="T2345" s="10"/>
      <c r="U2345" s="10"/>
      <c r="V2345" s="10"/>
      <c r="W2345" s="10"/>
      <c r="X2345" s="11"/>
      <c r="Y2345" s="12"/>
      <c r="Z2345" s="4"/>
      <c r="AA2345" s="13"/>
      <c r="AB2345" s="4"/>
      <c r="AC2345" s="52"/>
    </row>
    <row r="2346" spans="1:29" ht="15.75" hidden="1" customHeight="1">
      <c r="A2346" s="50"/>
      <c r="B2346" s="3"/>
      <c r="C2346" s="4"/>
      <c r="D2346" s="4"/>
      <c r="E2346" s="5"/>
      <c r="F2346" s="4"/>
      <c r="G2346" s="4"/>
      <c r="H2346" s="5"/>
      <c r="I2346" s="6"/>
      <c r="J2346" s="6"/>
      <c r="K2346" s="7"/>
      <c r="L2346" s="7"/>
      <c r="M2346" s="8"/>
      <c r="N2346" s="7"/>
      <c r="O2346" s="9"/>
      <c r="P2346" s="3"/>
      <c r="Q2346" s="5"/>
      <c r="R2346" s="10"/>
      <c r="S2346" s="10"/>
      <c r="T2346" s="10"/>
      <c r="U2346" s="10"/>
      <c r="V2346" s="10"/>
      <c r="W2346" s="10"/>
      <c r="X2346" s="11"/>
      <c r="Y2346" s="12"/>
      <c r="Z2346" s="4"/>
      <c r="AA2346" s="13"/>
      <c r="AB2346" s="4"/>
      <c r="AC2346" s="52"/>
    </row>
    <row r="2347" spans="1:29" ht="15.75" hidden="1" customHeight="1">
      <c r="A2347" s="50"/>
      <c r="B2347" s="3"/>
      <c r="C2347" s="4"/>
      <c r="D2347" s="4"/>
      <c r="E2347" s="5"/>
      <c r="F2347" s="4"/>
      <c r="G2347" s="4"/>
      <c r="H2347" s="5"/>
      <c r="I2347" s="6"/>
      <c r="J2347" s="6"/>
      <c r="K2347" s="7"/>
      <c r="L2347" s="7"/>
      <c r="M2347" s="8"/>
      <c r="N2347" s="7"/>
      <c r="O2347" s="9"/>
      <c r="P2347" s="3"/>
      <c r="Q2347" s="5"/>
      <c r="R2347" s="10"/>
      <c r="S2347" s="10"/>
      <c r="T2347" s="10"/>
      <c r="U2347" s="10"/>
      <c r="V2347" s="10"/>
      <c r="W2347" s="10"/>
      <c r="X2347" s="11"/>
      <c r="Y2347" s="12"/>
      <c r="Z2347" s="4"/>
      <c r="AA2347" s="13"/>
      <c r="AB2347" s="4"/>
      <c r="AC2347" s="52"/>
    </row>
    <row r="2348" spans="1:29" ht="15.75" hidden="1" customHeight="1">
      <c r="A2348" s="50"/>
      <c r="B2348" s="3"/>
      <c r="C2348" s="4"/>
      <c r="D2348" s="4"/>
      <c r="E2348" s="5"/>
      <c r="F2348" s="4"/>
      <c r="G2348" s="4"/>
      <c r="H2348" s="5"/>
      <c r="I2348" s="6"/>
      <c r="J2348" s="6"/>
      <c r="K2348" s="7"/>
      <c r="L2348" s="7"/>
      <c r="M2348" s="8"/>
      <c r="N2348" s="7"/>
      <c r="O2348" s="9"/>
      <c r="P2348" s="3"/>
      <c r="Q2348" s="5"/>
      <c r="R2348" s="10"/>
      <c r="S2348" s="10"/>
      <c r="T2348" s="10"/>
      <c r="U2348" s="10"/>
      <c r="V2348" s="10"/>
      <c r="W2348" s="10"/>
      <c r="X2348" s="11"/>
      <c r="Y2348" s="12"/>
      <c r="Z2348" s="4"/>
      <c r="AA2348" s="13"/>
      <c r="AB2348" s="4"/>
      <c r="AC2348" s="52"/>
    </row>
    <row r="2349" spans="1:29" ht="15.75" hidden="1" customHeight="1">
      <c r="A2349" s="50"/>
      <c r="B2349" s="3"/>
      <c r="C2349" s="4"/>
      <c r="D2349" s="4"/>
      <c r="E2349" s="5"/>
      <c r="F2349" s="4"/>
      <c r="G2349" s="4"/>
      <c r="H2349" s="5"/>
      <c r="I2349" s="6"/>
      <c r="J2349" s="6"/>
      <c r="K2349" s="7"/>
      <c r="L2349" s="7"/>
      <c r="M2349" s="8"/>
      <c r="N2349" s="7"/>
      <c r="O2349" s="9"/>
      <c r="P2349" s="3"/>
      <c r="Q2349" s="5"/>
      <c r="R2349" s="10"/>
      <c r="S2349" s="10"/>
      <c r="T2349" s="10"/>
      <c r="U2349" s="10"/>
      <c r="V2349" s="10"/>
      <c r="W2349" s="10"/>
      <c r="X2349" s="11"/>
      <c r="Y2349" s="12"/>
      <c r="Z2349" s="4"/>
      <c r="AA2349" s="13"/>
      <c r="AB2349" s="4"/>
      <c r="AC2349" s="52"/>
    </row>
    <row r="2350" spans="1:29" ht="15.75" hidden="1" customHeight="1">
      <c r="A2350" s="50"/>
      <c r="B2350" s="3"/>
      <c r="C2350" s="4"/>
      <c r="D2350" s="4"/>
      <c r="E2350" s="5"/>
      <c r="F2350" s="4"/>
      <c r="G2350" s="4"/>
      <c r="H2350" s="5"/>
      <c r="I2350" s="6"/>
      <c r="J2350" s="6"/>
      <c r="K2350" s="7"/>
      <c r="L2350" s="7"/>
      <c r="M2350" s="8"/>
      <c r="N2350" s="7"/>
      <c r="O2350" s="9"/>
      <c r="P2350" s="3"/>
      <c r="Q2350" s="5"/>
      <c r="R2350" s="10"/>
      <c r="S2350" s="10"/>
      <c r="T2350" s="10"/>
      <c r="U2350" s="10"/>
      <c r="V2350" s="10"/>
      <c r="W2350" s="10"/>
      <c r="X2350" s="11"/>
      <c r="Y2350" s="12"/>
      <c r="Z2350" s="4"/>
      <c r="AA2350" s="13"/>
      <c r="AB2350" s="4"/>
      <c r="AC2350" s="52"/>
    </row>
    <row r="2351" spans="1:29" ht="15.75" hidden="1" customHeight="1">
      <c r="A2351" s="50"/>
      <c r="B2351" s="3"/>
      <c r="C2351" s="4"/>
      <c r="D2351" s="4"/>
      <c r="E2351" s="5"/>
      <c r="F2351" s="4"/>
      <c r="G2351" s="4"/>
      <c r="H2351" s="5"/>
      <c r="I2351" s="6"/>
      <c r="J2351" s="6"/>
      <c r="K2351" s="7"/>
      <c r="L2351" s="7"/>
      <c r="M2351" s="8"/>
      <c r="N2351" s="7"/>
      <c r="O2351" s="9"/>
      <c r="P2351" s="3"/>
      <c r="Q2351" s="5"/>
      <c r="R2351" s="10"/>
      <c r="S2351" s="10"/>
      <c r="T2351" s="10"/>
      <c r="U2351" s="10"/>
      <c r="V2351" s="10"/>
      <c r="W2351" s="10"/>
      <c r="X2351" s="11"/>
      <c r="Y2351" s="12"/>
      <c r="Z2351" s="4"/>
      <c r="AA2351" s="13"/>
      <c r="AB2351" s="4"/>
      <c r="AC2351" s="52"/>
    </row>
    <row r="2352" spans="1:29" ht="15.75" hidden="1" customHeight="1">
      <c r="A2352" s="50"/>
      <c r="B2352" s="3"/>
      <c r="C2352" s="4"/>
      <c r="D2352" s="4"/>
      <c r="E2352" s="5"/>
      <c r="F2352" s="4"/>
      <c r="G2352" s="4"/>
      <c r="H2352" s="5"/>
      <c r="I2352" s="6"/>
      <c r="J2352" s="6"/>
      <c r="K2352" s="7"/>
      <c r="L2352" s="7"/>
      <c r="M2352" s="8"/>
      <c r="N2352" s="7"/>
      <c r="O2352" s="9"/>
      <c r="P2352" s="3"/>
      <c r="Q2352" s="5"/>
      <c r="R2352" s="10"/>
      <c r="S2352" s="10"/>
      <c r="T2352" s="10"/>
      <c r="U2352" s="10"/>
      <c r="V2352" s="10"/>
      <c r="W2352" s="10"/>
      <c r="X2352" s="11"/>
      <c r="Y2352" s="12"/>
      <c r="Z2352" s="4"/>
      <c r="AA2352" s="13"/>
      <c r="AB2352" s="4"/>
      <c r="AC2352" s="52"/>
    </row>
    <row r="2353" spans="1:29" ht="15.75" hidden="1" customHeight="1">
      <c r="A2353" s="50"/>
      <c r="B2353" s="3"/>
      <c r="C2353" s="4"/>
      <c r="D2353" s="4"/>
      <c r="E2353" s="5"/>
      <c r="F2353" s="4"/>
      <c r="G2353" s="4"/>
      <c r="H2353" s="5"/>
      <c r="I2353" s="6"/>
      <c r="J2353" s="6"/>
      <c r="K2353" s="7"/>
      <c r="L2353" s="7"/>
      <c r="M2353" s="8"/>
      <c r="N2353" s="7"/>
      <c r="O2353" s="9"/>
      <c r="P2353" s="3"/>
      <c r="Q2353" s="5"/>
      <c r="R2353" s="10"/>
      <c r="S2353" s="10"/>
      <c r="T2353" s="10"/>
      <c r="U2353" s="10"/>
      <c r="V2353" s="10"/>
      <c r="W2353" s="10"/>
      <c r="X2353" s="11"/>
      <c r="Y2353" s="12"/>
      <c r="Z2353" s="4"/>
      <c r="AA2353" s="13"/>
      <c r="AB2353" s="4"/>
      <c r="AC2353" s="52"/>
    </row>
    <row r="2354" spans="1:29" ht="15.75" hidden="1" customHeight="1">
      <c r="A2354" s="50"/>
      <c r="B2354" s="3"/>
      <c r="C2354" s="4"/>
      <c r="D2354" s="4"/>
      <c r="E2354" s="5"/>
      <c r="F2354" s="4"/>
      <c r="G2354" s="4"/>
      <c r="H2354" s="5"/>
      <c r="I2354" s="6"/>
      <c r="J2354" s="6"/>
      <c r="K2354" s="7"/>
      <c r="L2354" s="7"/>
      <c r="M2354" s="8"/>
      <c r="N2354" s="7"/>
      <c r="O2354" s="9"/>
      <c r="P2354" s="3"/>
      <c r="Q2354" s="5"/>
      <c r="R2354" s="10"/>
      <c r="S2354" s="10"/>
      <c r="T2354" s="10"/>
      <c r="U2354" s="10"/>
      <c r="V2354" s="10"/>
      <c r="W2354" s="10"/>
      <c r="X2354" s="11"/>
      <c r="Y2354" s="12"/>
      <c r="Z2354" s="4"/>
      <c r="AA2354" s="13"/>
      <c r="AB2354" s="4"/>
      <c r="AC2354" s="52"/>
    </row>
    <row r="2355" spans="1:29" ht="15.75" hidden="1" customHeight="1">
      <c r="A2355" s="50"/>
      <c r="B2355" s="3"/>
      <c r="C2355" s="4"/>
      <c r="D2355" s="4"/>
      <c r="E2355" s="5"/>
      <c r="F2355" s="4"/>
      <c r="G2355" s="4"/>
      <c r="H2355" s="5"/>
      <c r="I2355" s="6"/>
      <c r="J2355" s="6"/>
      <c r="K2355" s="7"/>
      <c r="L2355" s="7"/>
      <c r="M2355" s="8"/>
      <c r="N2355" s="7"/>
      <c r="O2355" s="9"/>
      <c r="P2355" s="3"/>
      <c r="Q2355" s="5"/>
      <c r="R2355" s="10"/>
      <c r="S2355" s="10"/>
      <c r="T2355" s="10"/>
      <c r="U2355" s="10"/>
      <c r="V2355" s="10"/>
      <c r="W2355" s="10"/>
      <c r="X2355" s="11"/>
      <c r="Y2355" s="12"/>
      <c r="Z2355" s="4"/>
      <c r="AA2355" s="13"/>
      <c r="AB2355" s="4"/>
      <c r="AC2355" s="52"/>
    </row>
    <row r="2356" spans="1:29" ht="15.75" hidden="1" customHeight="1">
      <c r="A2356" s="50"/>
      <c r="B2356" s="3"/>
      <c r="C2356" s="4"/>
      <c r="D2356" s="4"/>
      <c r="E2356" s="5"/>
      <c r="F2356" s="4"/>
      <c r="G2356" s="4"/>
      <c r="H2356" s="5"/>
      <c r="I2356" s="6"/>
      <c r="J2356" s="6"/>
      <c r="K2356" s="7"/>
      <c r="L2356" s="7"/>
      <c r="M2356" s="8"/>
      <c r="N2356" s="7"/>
      <c r="O2356" s="9"/>
      <c r="P2356" s="3"/>
      <c r="Q2356" s="5"/>
      <c r="R2356" s="10"/>
      <c r="S2356" s="10"/>
      <c r="T2356" s="10"/>
      <c r="U2356" s="10"/>
      <c r="V2356" s="10"/>
      <c r="W2356" s="10"/>
      <c r="X2356" s="11"/>
      <c r="Y2356" s="12"/>
      <c r="Z2356" s="4"/>
      <c r="AA2356" s="13"/>
      <c r="AB2356" s="4"/>
      <c r="AC2356" s="52"/>
    </row>
    <row r="2357" spans="1:29" ht="15.75" hidden="1" customHeight="1">
      <c r="A2357" s="50"/>
      <c r="B2357" s="3"/>
      <c r="C2357" s="4"/>
      <c r="D2357" s="4"/>
      <c r="E2357" s="5"/>
      <c r="F2357" s="4"/>
      <c r="G2357" s="4"/>
      <c r="H2357" s="5"/>
      <c r="I2357" s="6"/>
      <c r="J2357" s="6"/>
      <c r="K2357" s="7"/>
      <c r="L2357" s="7"/>
      <c r="M2357" s="8"/>
      <c r="N2357" s="7"/>
      <c r="O2357" s="9"/>
      <c r="P2357" s="3"/>
      <c r="Q2357" s="5"/>
      <c r="R2357" s="10"/>
      <c r="S2357" s="10"/>
      <c r="T2357" s="10"/>
      <c r="U2357" s="10"/>
      <c r="V2357" s="10"/>
      <c r="W2357" s="10"/>
      <c r="X2357" s="11"/>
      <c r="Y2357" s="12"/>
      <c r="Z2357" s="4"/>
      <c r="AA2357" s="13"/>
      <c r="AB2357" s="4"/>
      <c r="AC2357" s="52"/>
    </row>
    <row r="2358" spans="1:29" ht="15.75" hidden="1" customHeight="1">
      <c r="A2358" s="50"/>
      <c r="B2358" s="3"/>
      <c r="C2358" s="4"/>
      <c r="D2358" s="4"/>
      <c r="E2358" s="5"/>
      <c r="F2358" s="4"/>
      <c r="G2358" s="4"/>
      <c r="H2358" s="5"/>
      <c r="I2358" s="6"/>
      <c r="J2358" s="6"/>
      <c r="K2358" s="7"/>
      <c r="L2358" s="7"/>
      <c r="M2358" s="8"/>
      <c r="N2358" s="7"/>
      <c r="O2358" s="9"/>
      <c r="P2358" s="3"/>
      <c r="Q2358" s="5"/>
      <c r="R2358" s="10"/>
      <c r="S2358" s="10"/>
      <c r="T2358" s="10"/>
      <c r="U2358" s="10"/>
      <c r="V2358" s="10"/>
      <c r="W2358" s="10"/>
      <c r="X2358" s="11"/>
      <c r="Y2358" s="12"/>
      <c r="Z2358" s="4"/>
      <c r="AA2358" s="13"/>
      <c r="AB2358" s="4"/>
      <c r="AC2358" s="52"/>
    </row>
    <row r="2359" spans="1:29" ht="15.75" hidden="1" customHeight="1">
      <c r="A2359" s="50"/>
      <c r="B2359" s="3"/>
      <c r="C2359" s="4"/>
      <c r="D2359" s="4"/>
      <c r="E2359" s="5"/>
      <c r="F2359" s="4"/>
      <c r="G2359" s="4"/>
      <c r="H2359" s="5"/>
      <c r="I2359" s="6"/>
      <c r="J2359" s="6"/>
      <c r="K2359" s="7"/>
      <c r="L2359" s="7"/>
      <c r="M2359" s="8"/>
      <c r="N2359" s="7"/>
      <c r="O2359" s="9"/>
      <c r="P2359" s="3"/>
      <c r="Q2359" s="5"/>
      <c r="R2359" s="10"/>
      <c r="S2359" s="10"/>
      <c r="T2359" s="10"/>
      <c r="U2359" s="10"/>
      <c r="V2359" s="10"/>
      <c r="W2359" s="10"/>
      <c r="X2359" s="11"/>
      <c r="Y2359" s="12"/>
      <c r="Z2359" s="4"/>
      <c r="AA2359" s="13"/>
      <c r="AB2359" s="4"/>
      <c r="AC2359" s="52"/>
    </row>
    <row r="2360" spans="1:29" ht="15.75" hidden="1" customHeight="1">
      <c r="A2360" s="50"/>
      <c r="B2360" s="3"/>
      <c r="C2360" s="4"/>
      <c r="D2360" s="4"/>
      <c r="E2360" s="5"/>
      <c r="F2360" s="4"/>
      <c r="G2360" s="4"/>
      <c r="H2360" s="5"/>
      <c r="I2360" s="6"/>
      <c r="J2360" s="6"/>
      <c r="K2360" s="7"/>
      <c r="L2360" s="7"/>
      <c r="M2360" s="8"/>
      <c r="N2360" s="7"/>
      <c r="O2360" s="9"/>
      <c r="P2360" s="3"/>
      <c r="Q2360" s="5"/>
      <c r="R2360" s="10"/>
      <c r="S2360" s="10"/>
      <c r="T2360" s="10"/>
      <c r="U2360" s="10"/>
      <c r="V2360" s="10"/>
      <c r="W2360" s="10"/>
      <c r="X2360" s="11"/>
      <c r="Y2360" s="12"/>
      <c r="Z2360" s="4"/>
      <c r="AA2360" s="13"/>
      <c r="AB2360" s="4"/>
      <c r="AC2360" s="52"/>
    </row>
    <row r="2361" spans="1:29" ht="15.75" hidden="1" customHeight="1">
      <c r="A2361" s="50"/>
      <c r="B2361" s="3"/>
      <c r="C2361" s="4"/>
      <c r="D2361" s="4"/>
      <c r="E2361" s="5"/>
      <c r="F2361" s="4"/>
      <c r="G2361" s="4"/>
      <c r="H2361" s="5"/>
      <c r="I2361" s="6"/>
      <c r="J2361" s="6"/>
      <c r="K2361" s="7"/>
      <c r="L2361" s="7"/>
      <c r="M2361" s="8"/>
      <c r="N2361" s="7"/>
      <c r="O2361" s="9"/>
      <c r="P2361" s="3"/>
      <c r="Q2361" s="5"/>
      <c r="R2361" s="10"/>
      <c r="S2361" s="10"/>
      <c r="T2361" s="10"/>
      <c r="U2361" s="10"/>
      <c r="V2361" s="10"/>
      <c r="W2361" s="10"/>
      <c r="X2361" s="11"/>
      <c r="Y2361" s="12"/>
      <c r="Z2361" s="4"/>
      <c r="AA2361" s="13"/>
      <c r="AB2361" s="4"/>
      <c r="AC2361" s="52"/>
    </row>
    <row r="2362" spans="1:29" ht="15.75" hidden="1" customHeight="1">
      <c r="A2362" s="50"/>
      <c r="B2362" s="3"/>
      <c r="C2362" s="4"/>
      <c r="D2362" s="4"/>
      <c r="E2362" s="5"/>
      <c r="F2362" s="4"/>
      <c r="G2362" s="4"/>
      <c r="H2362" s="5"/>
      <c r="I2362" s="6"/>
      <c r="J2362" s="6"/>
      <c r="K2362" s="7"/>
      <c r="L2362" s="7"/>
      <c r="M2362" s="8"/>
      <c r="N2362" s="7"/>
      <c r="O2362" s="9"/>
      <c r="P2362" s="3"/>
      <c r="Q2362" s="5"/>
      <c r="R2362" s="10"/>
      <c r="S2362" s="10"/>
      <c r="T2362" s="10"/>
      <c r="U2362" s="10"/>
      <c r="V2362" s="10"/>
      <c r="W2362" s="10"/>
      <c r="X2362" s="11"/>
      <c r="Y2362" s="12"/>
      <c r="Z2362" s="4"/>
      <c r="AA2362" s="13"/>
      <c r="AB2362" s="4"/>
      <c r="AC2362" s="52"/>
    </row>
    <row r="2363" spans="1:29" ht="15.75" hidden="1" customHeight="1">
      <c r="A2363" s="50"/>
      <c r="B2363" s="3"/>
      <c r="C2363" s="4"/>
      <c r="D2363" s="4"/>
      <c r="E2363" s="5"/>
      <c r="F2363" s="4"/>
      <c r="G2363" s="4"/>
      <c r="H2363" s="5"/>
      <c r="I2363" s="6"/>
      <c r="J2363" s="6"/>
      <c r="K2363" s="7"/>
      <c r="L2363" s="7"/>
      <c r="M2363" s="8"/>
      <c r="N2363" s="7"/>
      <c r="O2363" s="9"/>
      <c r="P2363" s="3"/>
      <c r="Q2363" s="5"/>
      <c r="R2363" s="10"/>
      <c r="S2363" s="10"/>
      <c r="T2363" s="10"/>
      <c r="U2363" s="10"/>
      <c r="V2363" s="10"/>
      <c r="W2363" s="10"/>
      <c r="X2363" s="11"/>
      <c r="Y2363" s="12"/>
      <c r="Z2363" s="4"/>
      <c r="AA2363" s="13"/>
      <c r="AB2363" s="4"/>
      <c r="AC2363" s="52"/>
    </row>
    <row r="2364" spans="1:29" ht="15.75" hidden="1" customHeight="1">
      <c r="A2364" s="50"/>
      <c r="B2364" s="3"/>
      <c r="C2364" s="4"/>
      <c r="D2364" s="4"/>
      <c r="E2364" s="5"/>
      <c r="F2364" s="4"/>
      <c r="G2364" s="4"/>
      <c r="H2364" s="5"/>
      <c r="I2364" s="6"/>
      <c r="J2364" s="6"/>
      <c r="K2364" s="7"/>
      <c r="L2364" s="7"/>
      <c r="M2364" s="8"/>
      <c r="N2364" s="7"/>
      <c r="O2364" s="9"/>
      <c r="P2364" s="3"/>
      <c r="Q2364" s="5"/>
      <c r="R2364" s="10"/>
      <c r="S2364" s="10"/>
      <c r="T2364" s="10"/>
      <c r="U2364" s="10"/>
      <c r="V2364" s="10"/>
      <c r="W2364" s="10"/>
      <c r="X2364" s="11"/>
      <c r="Y2364" s="12"/>
      <c r="Z2364" s="4"/>
      <c r="AA2364" s="13"/>
      <c r="AB2364" s="4"/>
      <c r="AC2364" s="52"/>
    </row>
    <row r="2365" spans="1:29" ht="15.75" hidden="1" customHeight="1">
      <c r="A2365" s="50"/>
      <c r="B2365" s="3"/>
      <c r="C2365" s="4"/>
      <c r="D2365" s="4"/>
      <c r="E2365" s="5"/>
      <c r="F2365" s="4"/>
      <c r="G2365" s="4"/>
      <c r="H2365" s="5"/>
      <c r="I2365" s="6"/>
      <c r="J2365" s="6"/>
      <c r="K2365" s="7"/>
      <c r="L2365" s="7"/>
      <c r="M2365" s="8"/>
      <c r="N2365" s="7"/>
      <c r="O2365" s="9"/>
      <c r="P2365" s="3"/>
      <c r="Q2365" s="5"/>
      <c r="R2365" s="10"/>
      <c r="S2365" s="10"/>
      <c r="T2365" s="10"/>
      <c r="U2365" s="10"/>
      <c r="V2365" s="10"/>
      <c r="W2365" s="10"/>
      <c r="X2365" s="11"/>
      <c r="Y2365" s="12"/>
      <c r="Z2365" s="4"/>
      <c r="AA2365" s="13"/>
      <c r="AB2365" s="4"/>
      <c r="AC2365" s="52"/>
    </row>
    <row r="2366" spans="1:29" ht="15.75" hidden="1" customHeight="1">
      <c r="A2366" s="50"/>
      <c r="B2366" s="3"/>
      <c r="C2366" s="4"/>
      <c r="D2366" s="4"/>
      <c r="E2366" s="5"/>
      <c r="F2366" s="4"/>
      <c r="G2366" s="4"/>
      <c r="H2366" s="5"/>
      <c r="I2366" s="6"/>
      <c r="J2366" s="6"/>
      <c r="K2366" s="7"/>
      <c r="L2366" s="7"/>
      <c r="M2366" s="8"/>
      <c r="N2366" s="7"/>
      <c r="O2366" s="9"/>
      <c r="P2366" s="3"/>
      <c r="Q2366" s="5"/>
      <c r="R2366" s="10"/>
      <c r="S2366" s="10"/>
      <c r="T2366" s="10"/>
      <c r="U2366" s="10"/>
      <c r="V2366" s="10"/>
      <c r="W2366" s="10"/>
      <c r="X2366" s="11"/>
      <c r="Y2366" s="12"/>
      <c r="Z2366" s="4"/>
      <c r="AA2366" s="13"/>
      <c r="AB2366" s="4"/>
      <c r="AC2366" s="52"/>
    </row>
    <row r="2367" spans="1:29" ht="15.75" hidden="1" customHeight="1">
      <c r="A2367" s="50"/>
      <c r="B2367" s="3"/>
      <c r="C2367" s="4"/>
      <c r="D2367" s="4"/>
      <c r="E2367" s="5"/>
      <c r="F2367" s="4"/>
      <c r="G2367" s="4"/>
      <c r="H2367" s="5"/>
      <c r="I2367" s="6"/>
      <c r="J2367" s="6"/>
      <c r="K2367" s="7"/>
      <c r="L2367" s="7"/>
      <c r="M2367" s="8"/>
      <c r="N2367" s="7"/>
      <c r="O2367" s="9"/>
      <c r="P2367" s="3"/>
      <c r="Q2367" s="5"/>
      <c r="R2367" s="10"/>
      <c r="S2367" s="10"/>
      <c r="T2367" s="10"/>
      <c r="U2367" s="10"/>
      <c r="V2367" s="10"/>
      <c r="W2367" s="10"/>
      <c r="X2367" s="11"/>
      <c r="Y2367" s="12"/>
      <c r="Z2367" s="4"/>
      <c r="AA2367" s="13"/>
      <c r="AB2367" s="4"/>
      <c r="AC2367" s="52"/>
    </row>
    <row r="2368" spans="1:29" ht="15.75" hidden="1" customHeight="1">
      <c r="A2368" s="50"/>
      <c r="B2368" s="3"/>
      <c r="C2368" s="4"/>
      <c r="D2368" s="4"/>
      <c r="E2368" s="5"/>
      <c r="F2368" s="4"/>
      <c r="G2368" s="4"/>
      <c r="H2368" s="5"/>
      <c r="I2368" s="6"/>
      <c r="J2368" s="6"/>
      <c r="K2368" s="7"/>
      <c r="L2368" s="7"/>
      <c r="M2368" s="8"/>
      <c r="N2368" s="7"/>
      <c r="O2368" s="9"/>
      <c r="P2368" s="3"/>
      <c r="Q2368" s="5"/>
      <c r="R2368" s="10"/>
      <c r="S2368" s="10"/>
      <c r="T2368" s="10"/>
      <c r="U2368" s="10"/>
      <c r="V2368" s="10"/>
      <c r="W2368" s="10"/>
      <c r="X2368" s="11"/>
      <c r="Y2368" s="12"/>
      <c r="Z2368" s="4"/>
      <c r="AA2368" s="13"/>
      <c r="AB2368" s="4"/>
      <c r="AC2368" s="52"/>
    </row>
    <row r="2369" spans="1:29" ht="15.75" hidden="1" customHeight="1">
      <c r="A2369" s="50"/>
      <c r="B2369" s="3"/>
      <c r="C2369" s="4"/>
      <c r="D2369" s="4"/>
      <c r="E2369" s="5"/>
      <c r="F2369" s="4"/>
      <c r="G2369" s="4"/>
      <c r="H2369" s="5"/>
      <c r="I2369" s="6"/>
      <c r="J2369" s="6"/>
      <c r="K2369" s="7"/>
      <c r="L2369" s="7"/>
      <c r="M2369" s="8"/>
      <c r="N2369" s="7"/>
      <c r="O2369" s="9"/>
      <c r="P2369" s="3"/>
      <c r="Q2369" s="5"/>
      <c r="R2369" s="10"/>
      <c r="S2369" s="10"/>
      <c r="T2369" s="10"/>
      <c r="U2369" s="10"/>
      <c r="V2369" s="10"/>
      <c r="W2369" s="10"/>
      <c r="X2369" s="11"/>
      <c r="Y2369" s="12"/>
      <c r="Z2369" s="4"/>
      <c r="AA2369" s="13"/>
      <c r="AB2369" s="4"/>
      <c r="AC2369" s="52"/>
    </row>
    <row r="2370" spans="1:29" ht="15.75" hidden="1" customHeight="1">
      <c r="A2370" s="50"/>
      <c r="B2370" s="3"/>
      <c r="C2370" s="4"/>
      <c r="D2370" s="4"/>
      <c r="E2370" s="5"/>
      <c r="F2370" s="4"/>
      <c r="G2370" s="4"/>
      <c r="H2370" s="5"/>
      <c r="I2370" s="6"/>
      <c r="J2370" s="6"/>
      <c r="K2370" s="7"/>
      <c r="L2370" s="7"/>
      <c r="M2370" s="8"/>
      <c r="N2370" s="7"/>
      <c r="O2370" s="9"/>
      <c r="P2370" s="3"/>
      <c r="Q2370" s="5"/>
      <c r="R2370" s="10"/>
      <c r="S2370" s="10"/>
      <c r="T2370" s="10"/>
      <c r="U2370" s="10"/>
      <c r="V2370" s="10"/>
      <c r="W2370" s="10"/>
      <c r="X2370" s="11"/>
      <c r="Y2370" s="12"/>
      <c r="Z2370" s="4"/>
      <c r="AA2370" s="13"/>
      <c r="AB2370" s="4"/>
      <c r="AC2370" s="52"/>
    </row>
    <row r="2371" spans="1:29" ht="15.75" hidden="1" customHeight="1">
      <c r="A2371" s="50"/>
      <c r="B2371" s="3"/>
      <c r="C2371" s="4"/>
      <c r="D2371" s="4"/>
      <c r="E2371" s="5"/>
      <c r="F2371" s="4"/>
      <c r="G2371" s="4"/>
      <c r="H2371" s="5"/>
      <c r="I2371" s="6"/>
      <c r="J2371" s="6"/>
      <c r="K2371" s="7"/>
      <c r="L2371" s="7"/>
      <c r="M2371" s="8"/>
      <c r="N2371" s="7"/>
      <c r="O2371" s="9"/>
      <c r="P2371" s="3"/>
      <c r="Q2371" s="5"/>
      <c r="R2371" s="10"/>
      <c r="S2371" s="10"/>
      <c r="T2371" s="10"/>
      <c r="U2371" s="10"/>
      <c r="V2371" s="10"/>
      <c r="W2371" s="10"/>
      <c r="X2371" s="11"/>
      <c r="Y2371" s="12"/>
      <c r="Z2371" s="4"/>
      <c r="AA2371" s="13"/>
      <c r="AB2371" s="4"/>
      <c r="AC2371" s="52"/>
    </row>
    <row r="2372" spans="1:29" ht="15.75" hidden="1" customHeight="1">
      <c r="A2372" s="50"/>
      <c r="B2372" s="3"/>
      <c r="C2372" s="4"/>
      <c r="D2372" s="4"/>
      <c r="E2372" s="5"/>
      <c r="F2372" s="4"/>
      <c r="G2372" s="4"/>
      <c r="H2372" s="5"/>
      <c r="I2372" s="6"/>
      <c r="J2372" s="6"/>
      <c r="K2372" s="7"/>
      <c r="L2372" s="7"/>
      <c r="M2372" s="8"/>
      <c r="N2372" s="7"/>
      <c r="O2372" s="9"/>
      <c r="P2372" s="3"/>
      <c r="Q2372" s="5"/>
      <c r="R2372" s="10"/>
      <c r="S2372" s="10"/>
      <c r="T2372" s="10"/>
      <c r="U2372" s="10"/>
      <c r="V2372" s="10"/>
      <c r="W2372" s="10"/>
      <c r="X2372" s="11"/>
      <c r="Y2372" s="12"/>
      <c r="Z2372" s="4"/>
      <c r="AA2372" s="13"/>
      <c r="AB2372" s="4"/>
      <c r="AC2372" s="52"/>
    </row>
    <row r="2373" spans="1:29" ht="15.75" hidden="1" customHeight="1">
      <c r="A2373" s="50"/>
      <c r="B2373" s="3"/>
      <c r="C2373" s="4"/>
      <c r="D2373" s="4"/>
      <c r="E2373" s="5"/>
      <c r="F2373" s="4"/>
      <c r="G2373" s="4"/>
      <c r="H2373" s="5"/>
      <c r="I2373" s="6"/>
      <c r="J2373" s="6"/>
      <c r="K2373" s="7"/>
      <c r="L2373" s="7"/>
      <c r="M2373" s="8"/>
      <c r="N2373" s="7"/>
      <c r="O2373" s="9"/>
      <c r="P2373" s="3"/>
      <c r="Q2373" s="5"/>
      <c r="R2373" s="10"/>
      <c r="S2373" s="10"/>
      <c r="T2373" s="10"/>
      <c r="U2373" s="10"/>
      <c r="V2373" s="10"/>
      <c r="W2373" s="10"/>
      <c r="X2373" s="11"/>
      <c r="Y2373" s="12"/>
      <c r="Z2373" s="4"/>
      <c r="AA2373" s="13"/>
      <c r="AB2373" s="4"/>
      <c r="AC2373" s="52"/>
    </row>
    <row r="2374" spans="1:29" ht="15.75" hidden="1" customHeight="1">
      <c r="A2374" s="50"/>
      <c r="B2374" s="3"/>
      <c r="C2374" s="4"/>
      <c r="D2374" s="4"/>
      <c r="E2374" s="5"/>
      <c r="F2374" s="4"/>
      <c r="G2374" s="4"/>
      <c r="H2374" s="5"/>
      <c r="I2374" s="6"/>
      <c r="J2374" s="6"/>
      <c r="K2374" s="7"/>
      <c r="L2374" s="7"/>
      <c r="M2374" s="8"/>
      <c r="N2374" s="7"/>
      <c r="O2374" s="9"/>
      <c r="P2374" s="3"/>
      <c r="Q2374" s="5"/>
      <c r="R2374" s="10"/>
      <c r="S2374" s="10"/>
      <c r="T2374" s="10"/>
      <c r="U2374" s="10"/>
      <c r="V2374" s="10"/>
      <c r="W2374" s="10"/>
      <c r="X2374" s="11"/>
      <c r="Y2374" s="12"/>
      <c r="Z2374" s="4"/>
      <c r="AA2374" s="13"/>
      <c r="AB2374" s="4"/>
      <c r="AC2374" s="52"/>
    </row>
    <row r="2375" spans="1:29" ht="15.75" hidden="1" customHeight="1">
      <c r="A2375" s="50"/>
      <c r="B2375" s="3"/>
      <c r="C2375" s="4"/>
      <c r="D2375" s="4"/>
      <c r="E2375" s="5"/>
      <c r="F2375" s="4"/>
      <c r="G2375" s="4"/>
      <c r="H2375" s="5"/>
      <c r="I2375" s="6"/>
      <c r="J2375" s="6"/>
      <c r="K2375" s="7"/>
      <c r="L2375" s="7"/>
      <c r="M2375" s="8"/>
      <c r="N2375" s="7"/>
      <c r="O2375" s="9"/>
      <c r="P2375" s="3"/>
      <c r="Q2375" s="5"/>
      <c r="R2375" s="10"/>
      <c r="S2375" s="10"/>
      <c r="T2375" s="10"/>
      <c r="U2375" s="10"/>
      <c r="V2375" s="10"/>
      <c r="W2375" s="10"/>
      <c r="X2375" s="11"/>
      <c r="Y2375" s="12"/>
      <c r="Z2375" s="4"/>
      <c r="AA2375" s="13"/>
      <c r="AB2375" s="4"/>
      <c r="AC2375" s="52"/>
    </row>
    <row r="2376" spans="1:29" ht="15.75" hidden="1" customHeight="1">
      <c r="A2376" s="50"/>
      <c r="B2376" s="3"/>
      <c r="C2376" s="4"/>
      <c r="D2376" s="4"/>
      <c r="E2376" s="5"/>
      <c r="F2376" s="4"/>
      <c r="G2376" s="4"/>
      <c r="H2376" s="5"/>
      <c r="I2376" s="6"/>
      <c r="J2376" s="6"/>
      <c r="K2376" s="7"/>
      <c r="L2376" s="7"/>
      <c r="M2376" s="8"/>
      <c r="N2376" s="7"/>
      <c r="O2376" s="9"/>
      <c r="P2376" s="3"/>
      <c r="Q2376" s="5"/>
      <c r="R2376" s="10"/>
      <c r="S2376" s="10"/>
      <c r="T2376" s="10"/>
      <c r="U2376" s="10"/>
      <c r="V2376" s="10"/>
      <c r="W2376" s="10"/>
      <c r="X2376" s="11"/>
      <c r="Y2376" s="12"/>
      <c r="Z2376" s="4"/>
      <c r="AA2376" s="13"/>
      <c r="AB2376" s="4"/>
      <c r="AC2376" s="52"/>
    </row>
    <row r="2377" spans="1:29" ht="15.75" hidden="1" customHeight="1">
      <c r="A2377" s="50"/>
      <c r="B2377" s="3"/>
      <c r="C2377" s="4"/>
      <c r="D2377" s="4"/>
      <c r="E2377" s="5"/>
      <c r="F2377" s="4"/>
      <c r="G2377" s="4"/>
      <c r="H2377" s="5"/>
      <c r="I2377" s="6"/>
      <c r="J2377" s="6"/>
      <c r="K2377" s="7"/>
      <c r="L2377" s="7"/>
      <c r="M2377" s="8"/>
      <c r="N2377" s="7"/>
      <c r="O2377" s="9"/>
      <c r="P2377" s="3"/>
      <c r="Q2377" s="5"/>
      <c r="R2377" s="10"/>
      <c r="S2377" s="10"/>
      <c r="T2377" s="10"/>
      <c r="U2377" s="10"/>
      <c r="V2377" s="10"/>
      <c r="W2377" s="10"/>
      <c r="X2377" s="11"/>
      <c r="Y2377" s="12"/>
      <c r="Z2377" s="4"/>
      <c r="AA2377" s="13"/>
      <c r="AB2377" s="4"/>
      <c r="AC2377" s="52"/>
    </row>
    <row r="2378" spans="1:29" ht="15.75" hidden="1" customHeight="1">
      <c r="A2378" s="50"/>
      <c r="B2378" s="3"/>
      <c r="C2378" s="4"/>
      <c r="D2378" s="4"/>
      <c r="E2378" s="5"/>
      <c r="F2378" s="4"/>
      <c r="G2378" s="4"/>
      <c r="H2378" s="5"/>
      <c r="I2378" s="6"/>
      <c r="J2378" s="6"/>
      <c r="K2378" s="7"/>
      <c r="L2378" s="7"/>
      <c r="M2378" s="8"/>
      <c r="N2378" s="7"/>
      <c r="O2378" s="9"/>
      <c r="P2378" s="3"/>
      <c r="Q2378" s="5"/>
      <c r="R2378" s="10"/>
      <c r="S2378" s="10"/>
      <c r="T2378" s="10"/>
      <c r="U2378" s="10"/>
      <c r="V2378" s="10"/>
      <c r="W2378" s="10"/>
      <c r="X2378" s="11"/>
      <c r="Y2378" s="12"/>
      <c r="Z2378" s="4"/>
      <c r="AA2378" s="13"/>
      <c r="AB2378" s="4"/>
      <c r="AC2378" s="52"/>
    </row>
    <row r="2379" spans="1:29" ht="15.75" hidden="1" customHeight="1">
      <c r="A2379" s="50"/>
      <c r="B2379" s="3"/>
      <c r="C2379" s="4"/>
      <c r="D2379" s="4"/>
      <c r="E2379" s="5"/>
      <c r="F2379" s="4"/>
      <c r="G2379" s="4"/>
      <c r="H2379" s="5"/>
      <c r="I2379" s="6"/>
      <c r="J2379" s="6"/>
      <c r="K2379" s="7"/>
      <c r="L2379" s="7"/>
      <c r="M2379" s="8"/>
      <c r="N2379" s="7"/>
      <c r="O2379" s="9"/>
      <c r="P2379" s="3"/>
      <c r="Q2379" s="5"/>
      <c r="R2379" s="10"/>
      <c r="S2379" s="10"/>
      <c r="T2379" s="10"/>
      <c r="U2379" s="10"/>
      <c r="V2379" s="10"/>
      <c r="W2379" s="10"/>
      <c r="X2379" s="11"/>
      <c r="Y2379" s="12"/>
      <c r="Z2379" s="4"/>
      <c r="AA2379" s="13"/>
      <c r="AB2379" s="4"/>
      <c r="AC2379" s="52"/>
    </row>
    <row r="2380" spans="1:29" ht="15.75" hidden="1" customHeight="1">
      <c r="A2380" s="50"/>
      <c r="B2380" s="3"/>
      <c r="C2380" s="4"/>
      <c r="D2380" s="4"/>
      <c r="E2380" s="5"/>
      <c r="F2380" s="4"/>
      <c r="G2380" s="4"/>
      <c r="H2380" s="5"/>
      <c r="I2380" s="6"/>
      <c r="J2380" s="6"/>
      <c r="K2380" s="7"/>
      <c r="L2380" s="7"/>
      <c r="M2380" s="8"/>
      <c r="N2380" s="7"/>
      <c r="O2380" s="9"/>
      <c r="P2380" s="3"/>
      <c r="Q2380" s="5"/>
      <c r="R2380" s="10"/>
      <c r="S2380" s="10"/>
      <c r="T2380" s="10"/>
      <c r="U2380" s="10"/>
      <c r="V2380" s="10"/>
      <c r="W2380" s="10"/>
      <c r="X2380" s="11"/>
      <c r="Y2380" s="12"/>
      <c r="Z2380" s="4"/>
      <c r="AA2380" s="13"/>
      <c r="AB2380" s="4"/>
      <c r="AC2380" s="52"/>
    </row>
    <row r="2381" spans="1:29" ht="15.75" hidden="1" customHeight="1">
      <c r="A2381" s="50"/>
      <c r="B2381" s="3"/>
      <c r="C2381" s="4"/>
      <c r="D2381" s="4"/>
      <c r="E2381" s="5"/>
      <c r="F2381" s="4"/>
      <c r="G2381" s="4"/>
      <c r="H2381" s="5"/>
      <c r="I2381" s="6"/>
      <c r="J2381" s="6"/>
      <c r="K2381" s="7"/>
      <c r="L2381" s="7"/>
      <c r="M2381" s="8"/>
      <c r="N2381" s="7"/>
      <c r="O2381" s="9"/>
      <c r="P2381" s="3"/>
      <c r="Q2381" s="5"/>
      <c r="R2381" s="10"/>
      <c r="S2381" s="10"/>
      <c r="T2381" s="10"/>
      <c r="U2381" s="10"/>
      <c r="V2381" s="10"/>
      <c r="W2381" s="10"/>
      <c r="X2381" s="11"/>
      <c r="Y2381" s="12"/>
      <c r="Z2381" s="4"/>
      <c r="AA2381" s="13"/>
      <c r="AB2381" s="4"/>
      <c r="AC2381" s="52"/>
    </row>
    <row r="2382" spans="1:29" ht="15.75" hidden="1" customHeight="1">
      <c r="A2382" s="50"/>
      <c r="B2382" s="3"/>
      <c r="C2382" s="4"/>
      <c r="D2382" s="4"/>
      <c r="E2382" s="5"/>
      <c r="F2382" s="4"/>
      <c r="G2382" s="4"/>
      <c r="H2382" s="5"/>
      <c r="I2382" s="6"/>
      <c r="J2382" s="6"/>
      <c r="K2382" s="7"/>
      <c r="L2382" s="7"/>
      <c r="M2382" s="8"/>
      <c r="N2382" s="7"/>
      <c r="O2382" s="9"/>
      <c r="P2382" s="3"/>
      <c r="Q2382" s="5"/>
      <c r="R2382" s="10"/>
      <c r="S2382" s="10"/>
      <c r="T2382" s="10"/>
      <c r="U2382" s="10"/>
      <c r="V2382" s="10"/>
      <c r="W2382" s="10"/>
      <c r="X2382" s="11"/>
      <c r="Y2382" s="12"/>
      <c r="Z2382" s="4"/>
      <c r="AA2382" s="13"/>
      <c r="AB2382" s="4"/>
      <c r="AC2382" s="52"/>
    </row>
    <row r="2383" spans="1:29" ht="15.75" hidden="1" customHeight="1">
      <c r="A2383" s="50"/>
      <c r="B2383" s="3"/>
      <c r="C2383" s="4"/>
      <c r="D2383" s="4"/>
      <c r="E2383" s="5"/>
      <c r="F2383" s="4"/>
      <c r="G2383" s="4"/>
      <c r="H2383" s="5"/>
      <c r="I2383" s="6"/>
      <c r="J2383" s="6"/>
      <c r="K2383" s="7"/>
      <c r="L2383" s="7"/>
      <c r="M2383" s="8"/>
      <c r="N2383" s="7"/>
      <c r="O2383" s="9"/>
      <c r="P2383" s="3"/>
      <c r="Q2383" s="5"/>
      <c r="R2383" s="10"/>
      <c r="S2383" s="10"/>
      <c r="T2383" s="10"/>
      <c r="U2383" s="10"/>
      <c r="V2383" s="10"/>
      <c r="W2383" s="10"/>
      <c r="X2383" s="11"/>
      <c r="Y2383" s="12"/>
      <c r="Z2383" s="4"/>
      <c r="AA2383" s="13"/>
      <c r="AB2383" s="4"/>
      <c r="AC2383" s="52"/>
    </row>
    <row r="2384" spans="1:29" ht="15.75" hidden="1" customHeight="1">
      <c r="A2384" s="50"/>
      <c r="B2384" s="3"/>
      <c r="C2384" s="4"/>
      <c r="D2384" s="4"/>
      <c r="E2384" s="5"/>
      <c r="F2384" s="4"/>
      <c r="G2384" s="4"/>
      <c r="H2384" s="5"/>
      <c r="I2384" s="6"/>
      <c r="J2384" s="6"/>
      <c r="K2384" s="7"/>
      <c r="L2384" s="7"/>
      <c r="M2384" s="8"/>
      <c r="N2384" s="7"/>
      <c r="O2384" s="9"/>
      <c r="P2384" s="3"/>
      <c r="Q2384" s="5"/>
      <c r="R2384" s="10"/>
      <c r="S2384" s="10"/>
      <c r="T2384" s="10"/>
      <c r="U2384" s="10"/>
      <c r="V2384" s="10"/>
      <c r="W2384" s="10"/>
      <c r="X2384" s="11"/>
      <c r="Y2384" s="12"/>
      <c r="Z2384" s="4"/>
      <c r="AA2384" s="13"/>
      <c r="AB2384" s="4"/>
      <c r="AC2384" s="52"/>
    </row>
    <row r="2385" spans="1:29" ht="15.75" hidden="1" customHeight="1">
      <c r="A2385" s="50"/>
      <c r="B2385" s="3"/>
      <c r="C2385" s="4"/>
      <c r="D2385" s="4"/>
      <c r="E2385" s="5"/>
      <c r="F2385" s="4"/>
      <c r="G2385" s="4"/>
      <c r="H2385" s="5"/>
      <c r="I2385" s="6"/>
      <c r="J2385" s="6"/>
      <c r="K2385" s="7"/>
      <c r="L2385" s="7"/>
      <c r="M2385" s="8"/>
      <c r="N2385" s="7"/>
      <c r="O2385" s="9"/>
      <c r="P2385" s="3"/>
      <c r="Q2385" s="5"/>
      <c r="R2385" s="10"/>
      <c r="S2385" s="10"/>
      <c r="T2385" s="10"/>
      <c r="U2385" s="10"/>
      <c r="V2385" s="10"/>
      <c r="W2385" s="10"/>
      <c r="X2385" s="11"/>
      <c r="Y2385" s="12"/>
      <c r="Z2385" s="4"/>
      <c r="AA2385" s="13"/>
      <c r="AB2385" s="4"/>
      <c r="AC2385" s="52"/>
    </row>
    <row r="2386" spans="1:29" ht="15.75" hidden="1" customHeight="1">
      <c r="A2386" s="50"/>
      <c r="B2386" s="3"/>
      <c r="C2386" s="4"/>
      <c r="D2386" s="4"/>
      <c r="E2386" s="5"/>
      <c r="F2386" s="4"/>
      <c r="G2386" s="4"/>
      <c r="H2386" s="5"/>
      <c r="I2386" s="6"/>
      <c r="J2386" s="6"/>
      <c r="K2386" s="7"/>
      <c r="L2386" s="7"/>
      <c r="M2386" s="8"/>
      <c r="N2386" s="7"/>
      <c r="O2386" s="9"/>
      <c r="P2386" s="3"/>
      <c r="Q2386" s="5"/>
      <c r="R2386" s="10"/>
      <c r="S2386" s="10"/>
      <c r="T2386" s="10"/>
      <c r="U2386" s="10"/>
      <c r="V2386" s="10"/>
      <c r="W2386" s="10"/>
      <c r="X2386" s="11"/>
      <c r="Y2386" s="12"/>
      <c r="Z2386" s="4"/>
      <c r="AA2386" s="13"/>
      <c r="AB2386" s="4"/>
      <c r="AC2386" s="52"/>
    </row>
    <row r="2387" spans="1:29" ht="15.75" hidden="1" customHeight="1">
      <c r="A2387" s="50"/>
      <c r="B2387" s="3"/>
      <c r="C2387" s="4"/>
      <c r="D2387" s="4"/>
      <c r="E2387" s="5"/>
      <c r="F2387" s="4"/>
      <c r="G2387" s="4"/>
      <c r="H2387" s="5"/>
      <c r="I2387" s="6"/>
      <c r="J2387" s="6"/>
      <c r="K2387" s="7"/>
      <c r="L2387" s="7"/>
      <c r="M2387" s="8"/>
      <c r="N2387" s="7"/>
      <c r="O2387" s="9"/>
      <c r="P2387" s="3"/>
      <c r="Q2387" s="5"/>
      <c r="R2387" s="10"/>
      <c r="S2387" s="10"/>
      <c r="T2387" s="10"/>
      <c r="U2387" s="10"/>
      <c r="V2387" s="10"/>
      <c r="W2387" s="10"/>
      <c r="X2387" s="11"/>
      <c r="Y2387" s="12"/>
      <c r="Z2387" s="4"/>
      <c r="AA2387" s="13"/>
      <c r="AB2387" s="4"/>
      <c r="AC2387" s="52"/>
    </row>
    <row r="2388" spans="1:29" ht="15.75" hidden="1" customHeight="1">
      <c r="A2388" s="50"/>
      <c r="B2388" s="3"/>
      <c r="C2388" s="4"/>
      <c r="D2388" s="4"/>
      <c r="E2388" s="5"/>
      <c r="F2388" s="4"/>
      <c r="G2388" s="4"/>
      <c r="H2388" s="5"/>
      <c r="I2388" s="6"/>
      <c r="J2388" s="6"/>
      <c r="K2388" s="7"/>
      <c r="L2388" s="7"/>
      <c r="M2388" s="8"/>
      <c r="N2388" s="7"/>
      <c r="O2388" s="9"/>
      <c r="P2388" s="3"/>
      <c r="Q2388" s="5"/>
      <c r="R2388" s="10"/>
      <c r="S2388" s="10"/>
      <c r="T2388" s="10"/>
      <c r="U2388" s="10"/>
      <c r="V2388" s="10"/>
      <c r="W2388" s="10"/>
      <c r="X2388" s="11"/>
      <c r="Y2388" s="12"/>
      <c r="Z2388" s="4"/>
      <c r="AA2388" s="13"/>
      <c r="AB2388" s="4"/>
      <c r="AC2388" s="52"/>
    </row>
    <row r="2389" spans="1:29" ht="15.75" hidden="1" customHeight="1">
      <c r="A2389" s="50"/>
      <c r="B2389" s="3"/>
      <c r="C2389" s="4"/>
      <c r="D2389" s="4"/>
      <c r="E2389" s="5"/>
      <c r="F2389" s="4"/>
      <c r="G2389" s="4"/>
      <c r="H2389" s="5"/>
      <c r="I2389" s="6"/>
      <c r="J2389" s="6"/>
      <c r="K2389" s="7"/>
      <c r="L2389" s="7"/>
      <c r="M2389" s="8"/>
      <c r="N2389" s="7"/>
      <c r="O2389" s="9"/>
      <c r="P2389" s="3"/>
      <c r="Q2389" s="5"/>
      <c r="R2389" s="10"/>
      <c r="S2389" s="10"/>
      <c r="T2389" s="10"/>
      <c r="U2389" s="10"/>
      <c r="V2389" s="10"/>
      <c r="W2389" s="10"/>
      <c r="X2389" s="11"/>
      <c r="Y2389" s="12"/>
      <c r="Z2389" s="4"/>
      <c r="AA2389" s="13"/>
      <c r="AB2389" s="4"/>
      <c r="AC2389" s="52"/>
    </row>
    <row r="2390" spans="1:29" ht="15.75" hidden="1" customHeight="1">
      <c r="A2390" s="50"/>
      <c r="B2390" s="3"/>
      <c r="C2390" s="4"/>
      <c r="D2390" s="4"/>
      <c r="E2390" s="5"/>
      <c r="F2390" s="4"/>
      <c r="G2390" s="4"/>
      <c r="H2390" s="5"/>
      <c r="I2390" s="6"/>
      <c r="J2390" s="6"/>
      <c r="K2390" s="7"/>
      <c r="L2390" s="7"/>
      <c r="M2390" s="8"/>
      <c r="N2390" s="7"/>
      <c r="O2390" s="9"/>
      <c r="P2390" s="3"/>
      <c r="Q2390" s="5"/>
      <c r="R2390" s="10"/>
      <c r="S2390" s="10"/>
      <c r="T2390" s="10"/>
      <c r="U2390" s="10"/>
      <c r="V2390" s="10"/>
      <c r="W2390" s="10"/>
      <c r="X2390" s="11"/>
      <c r="Y2390" s="12"/>
      <c r="Z2390" s="4"/>
      <c r="AA2390" s="13"/>
      <c r="AB2390" s="4"/>
      <c r="AC2390" s="52"/>
    </row>
    <row r="2391" spans="1:29" ht="15.75" hidden="1" customHeight="1">
      <c r="A2391" s="50"/>
      <c r="B2391" s="3"/>
      <c r="C2391" s="4"/>
      <c r="D2391" s="4"/>
      <c r="E2391" s="5"/>
      <c r="F2391" s="4"/>
      <c r="G2391" s="4"/>
      <c r="H2391" s="5"/>
      <c r="I2391" s="6"/>
      <c r="J2391" s="6"/>
      <c r="K2391" s="7"/>
      <c r="L2391" s="7"/>
      <c r="M2391" s="8"/>
      <c r="N2391" s="7"/>
      <c r="O2391" s="9"/>
      <c r="P2391" s="3"/>
      <c r="Q2391" s="5"/>
      <c r="R2391" s="10"/>
      <c r="S2391" s="10"/>
      <c r="T2391" s="10"/>
      <c r="U2391" s="10"/>
      <c r="V2391" s="10"/>
      <c r="W2391" s="10"/>
      <c r="X2391" s="11"/>
      <c r="Y2391" s="12"/>
      <c r="Z2391" s="4"/>
      <c r="AA2391" s="13"/>
      <c r="AB2391" s="4"/>
      <c r="AC2391" s="52"/>
    </row>
    <row r="2392" spans="1:29" ht="15.75" hidden="1" customHeight="1">
      <c r="A2392" s="50"/>
      <c r="B2392" s="3"/>
      <c r="C2392" s="4"/>
      <c r="D2392" s="4"/>
      <c r="E2392" s="5"/>
      <c r="F2392" s="4"/>
      <c r="G2392" s="4"/>
      <c r="H2392" s="5"/>
      <c r="I2392" s="6"/>
      <c r="J2392" s="6"/>
      <c r="K2392" s="7"/>
      <c r="L2392" s="7"/>
      <c r="M2392" s="8"/>
      <c r="N2392" s="7"/>
      <c r="O2392" s="9"/>
      <c r="P2392" s="3"/>
      <c r="Q2392" s="5"/>
      <c r="R2392" s="10"/>
      <c r="S2392" s="10"/>
      <c r="T2392" s="10"/>
      <c r="U2392" s="10"/>
      <c r="V2392" s="10"/>
      <c r="W2392" s="10"/>
      <c r="X2392" s="11"/>
      <c r="Y2392" s="12"/>
      <c r="Z2392" s="4"/>
      <c r="AA2392" s="13"/>
      <c r="AB2392" s="4"/>
      <c r="AC2392" s="52"/>
    </row>
    <row r="2393" spans="1:29" ht="15.75" hidden="1" customHeight="1">
      <c r="A2393" s="50"/>
      <c r="B2393" s="3"/>
      <c r="C2393" s="4"/>
      <c r="D2393" s="4"/>
      <c r="E2393" s="5"/>
      <c r="F2393" s="4"/>
      <c r="G2393" s="4"/>
      <c r="H2393" s="5"/>
      <c r="I2393" s="6"/>
      <c r="J2393" s="6"/>
      <c r="K2393" s="7"/>
      <c r="L2393" s="7"/>
      <c r="M2393" s="8"/>
      <c r="N2393" s="7"/>
      <c r="O2393" s="9"/>
      <c r="P2393" s="3"/>
      <c r="Q2393" s="5"/>
      <c r="R2393" s="10"/>
      <c r="S2393" s="10"/>
      <c r="T2393" s="10"/>
      <c r="U2393" s="10"/>
      <c r="V2393" s="10"/>
      <c r="W2393" s="10"/>
      <c r="X2393" s="11"/>
      <c r="Y2393" s="12"/>
      <c r="Z2393" s="4"/>
      <c r="AA2393" s="13"/>
      <c r="AB2393" s="4"/>
      <c r="AC2393" s="52"/>
    </row>
    <row r="2394" spans="1:29" ht="15.75" hidden="1" customHeight="1">
      <c r="A2394" s="50"/>
      <c r="B2394" s="3"/>
      <c r="C2394" s="4"/>
      <c r="D2394" s="4"/>
      <c r="E2394" s="5"/>
      <c r="F2394" s="4"/>
      <c r="G2394" s="4"/>
      <c r="H2394" s="5"/>
      <c r="I2394" s="6"/>
      <c r="J2394" s="6"/>
      <c r="K2394" s="7"/>
      <c r="L2394" s="7"/>
      <c r="M2394" s="8"/>
      <c r="N2394" s="7"/>
      <c r="O2394" s="9"/>
      <c r="P2394" s="3"/>
      <c r="Q2394" s="5"/>
      <c r="R2394" s="10"/>
      <c r="S2394" s="10"/>
      <c r="T2394" s="10"/>
      <c r="U2394" s="10"/>
      <c r="V2394" s="10"/>
      <c r="W2394" s="10"/>
      <c r="X2394" s="11"/>
      <c r="Y2394" s="12"/>
      <c r="Z2394" s="4"/>
      <c r="AA2394" s="13"/>
      <c r="AB2394" s="4"/>
      <c r="AC2394" s="52"/>
    </row>
    <row r="2395" spans="1:29" ht="15.75" hidden="1" customHeight="1">
      <c r="A2395" s="50"/>
      <c r="B2395" s="3"/>
      <c r="C2395" s="4"/>
      <c r="D2395" s="4"/>
      <c r="E2395" s="5"/>
      <c r="F2395" s="4"/>
      <c r="G2395" s="4"/>
      <c r="H2395" s="5"/>
      <c r="I2395" s="6"/>
      <c r="J2395" s="6"/>
      <c r="K2395" s="7"/>
      <c r="L2395" s="7"/>
      <c r="M2395" s="8"/>
      <c r="N2395" s="7"/>
      <c r="O2395" s="9"/>
      <c r="P2395" s="3"/>
      <c r="Q2395" s="5"/>
      <c r="R2395" s="10"/>
      <c r="S2395" s="10"/>
      <c r="T2395" s="10"/>
      <c r="U2395" s="10"/>
      <c r="V2395" s="10"/>
      <c r="W2395" s="10"/>
      <c r="X2395" s="11"/>
      <c r="Y2395" s="12"/>
      <c r="Z2395" s="4"/>
      <c r="AA2395" s="13"/>
      <c r="AB2395" s="4"/>
      <c r="AC2395" s="52"/>
    </row>
    <row r="2396" spans="1:29" ht="15.75" hidden="1" customHeight="1">
      <c r="A2396" s="50"/>
      <c r="B2396" s="3"/>
      <c r="C2396" s="4"/>
      <c r="D2396" s="4"/>
      <c r="E2396" s="5"/>
      <c r="F2396" s="4"/>
      <c r="G2396" s="4"/>
      <c r="H2396" s="5"/>
      <c r="I2396" s="6"/>
      <c r="J2396" s="6"/>
      <c r="K2396" s="7"/>
      <c r="L2396" s="7"/>
      <c r="M2396" s="8"/>
      <c r="N2396" s="7"/>
      <c r="O2396" s="9"/>
      <c r="P2396" s="3"/>
      <c r="Q2396" s="5"/>
      <c r="R2396" s="10"/>
      <c r="S2396" s="10"/>
      <c r="T2396" s="10"/>
      <c r="U2396" s="10"/>
      <c r="V2396" s="10"/>
      <c r="W2396" s="10"/>
      <c r="X2396" s="11"/>
      <c r="Y2396" s="12"/>
      <c r="Z2396" s="4"/>
      <c r="AA2396" s="13"/>
      <c r="AB2396" s="4"/>
      <c r="AC2396" s="52"/>
    </row>
    <row r="2397" spans="1:29" ht="15.75" hidden="1" customHeight="1">
      <c r="A2397" s="50"/>
      <c r="B2397" s="3"/>
      <c r="C2397" s="4"/>
      <c r="D2397" s="4"/>
      <c r="E2397" s="5"/>
      <c r="F2397" s="4"/>
      <c r="G2397" s="4"/>
      <c r="H2397" s="5"/>
      <c r="I2397" s="6"/>
      <c r="J2397" s="6"/>
      <c r="K2397" s="7"/>
      <c r="L2397" s="7"/>
      <c r="M2397" s="8"/>
      <c r="N2397" s="7"/>
      <c r="O2397" s="9"/>
      <c r="P2397" s="3"/>
      <c r="Q2397" s="5"/>
      <c r="R2397" s="10"/>
      <c r="S2397" s="10"/>
      <c r="T2397" s="10"/>
      <c r="U2397" s="10"/>
      <c r="V2397" s="10"/>
      <c r="W2397" s="10"/>
      <c r="X2397" s="11"/>
      <c r="Y2397" s="12"/>
      <c r="Z2397" s="4"/>
      <c r="AA2397" s="13"/>
      <c r="AB2397" s="4"/>
      <c r="AC2397" s="52"/>
    </row>
    <row r="2398" spans="1:29" ht="15.75" hidden="1" customHeight="1">
      <c r="A2398" s="50"/>
      <c r="B2398" s="3"/>
      <c r="C2398" s="4"/>
      <c r="D2398" s="4"/>
      <c r="E2398" s="5"/>
      <c r="F2398" s="4"/>
      <c r="G2398" s="4"/>
      <c r="H2398" s="5"/>
      <c r="I2398" s="6"/>
      <c r="J2398" s="6"/>
      <c r="K2398" s="7"/>
      <c r="L2398" s="7"/>
      <c r="M2398" s="8"/>
      <c r="N2398" s="7"/>
      <c r="O2398" s="9"/>
      <c r="P2398" s="3"/>
      <c r="Q2398" s="5"/>
      <c r="R2398" s="10"/>
      <c r="S2398" s="10"/>
      <c r="T2398" s="10"/>
      <c r="U2398" s="10"/>
      <c r="V2398" s="10"/>
      <c r="W2398" s="10"/>
      <c r="X2398" s="11"/>
      <c r="Y2398" s="12"/>
      <c r="Z2398" s="4"/>
      <c r="AA2398" s="13"/>
      <c r="AB2398" s="4"/>
      <c r="AC2398" s="52"/>
    </row>
    <row r="2399" spans="1:29" ht="15.75" hidden="1" customHeight="1">
      <c r="A2399" s="50"/>
      <c r="B2399" s="3"/>
      <c r="C2399" s="4"/>
      <c r="D2399" s="4"/>
      <c r="E2399" s="5"/>
      <c r="F2399" s="4"/>
      <c r="G2399" s="4"/>
      <c r="H2399" s="5"/>
      <c r="I2399" s="6"/>
      <c r="J2399" s="6"/>
      <c r="K2399" s="7"/>
      <c r="L2399" s="7"/>
      <c r="M2399" s="8"/>
      <c r="N2399" s="7"/>
      <c r="O2399" s="9"/>
      <c r="P2399" s="3"/>
      <c r="Q2399" s="5"/>
      <c r="R2399" s="10"/>
      <c r="S2399" s="10"/>
      <c r="T2399" s="10"/>
      <c r="U2399" s="10"/>
      <c r="V2399" s="10"/>
      <c r="W2399" s="10"/>
      <c r="X2399" s="11"/>
      <c r="Y2399" s="12"/>
      <c r="Z2399" s="4"/>
      <c r="AA2399" s="13"/>
      <c r="AB2399" s="4"/>
      <c r="AC2399" s="52"/>
    </row>
    <row r="2400" spans="1:29" ht="15.75" hidden="1" customHeight="1">
      <c r="A2400" s="50"/>
      <c r="B2400" s="3"/>
      <c r="C2400" s="4"/>
      <c r="D2400" s="4"/>
      <c r="E2400" s="5"/>
      <c r="F2400" s="4"/>
      <c r="G2400" s="4"/>
      <c r="H2400" s="5"/>
      <c r="I2400" s="6"/>
      <c r="J2400" s="6"/>
      <c r="K2400" s="7"/>
      <c r="L2400" s="7"/>
      <c r="M2400" s="8"/>
      <c r="N2400" s="7"/>
      <c r="O2400" s="9"/>
      <c r="P2400" s="3"/>
      <c r="Q2400" s="5"/>
      <c r="R2400" s="10"/>
      <c r="S2400" s="10"/>
      <c r="T2400" s="10"/>
      <c r="U2400" s="10"/>
      <c r="V2400" s="10"/>
      <c r="W2400" s="10"/>
      <c r="X2400" s="11"/>
      <c r="Y2400" s="12"/>
      <c r="Z2400" s="4"/>
      <c r="AA2400" s="13"/>
      <c r="AB2400" s="4"/>
      <c r="AC2400" s="52"/>
    </row>
    <row r="2401" spans="1:29" ht="15.75" hidden="1" customHeight="1">
      <c r="A2401" s="50"/>
      <c r="B2401" s="3"/>
      <c r="C2401" s="4"/>
      <c r="D2401" s="4"/>
      <c r="E2401" s="5"/>
      <c r="F2401" s="4"/>
      <c r="G2401" s="4"/>
      <c r="H2401" s="5"/>
      <c r="I2401" s="6"/>
      <c r="J2401" s="6"/>
      <c r="K2401" s="7"/>
      <c r="L2401" s="7"/>
      <c r="M2401" s="8"/>
      <c r="N2401" s="7"/>
      <c r="O2401" s="9"/>
      <c r="P2401" s="3"/>
      <c r="Q2401" s="5"/>
      <c r="R2401" s="10"/>
      <c r="S2401" s="10"/>
      <c r="T2401" s="10"/>
      <c r="U2401" s="10"/>
      <c r="V2401" s="10"/>
      <c r="W2401" s="10"/>
      <c r="X2401" s="11"/>
      <c r="Y2401" s="12"/>
      <c r="Z2401" s="4"/>
      <c r="AA2401" s="13"/>
      <c r="AB2401" s="4"/>
      <c r="AC2401" s="52"/>
    </row>
    <row r="2402" spans="1:29" ht="15.75" hidden="1" customHeight="1">
      <c r="A2402" s="50"/>
      <c r="B2402" s="3"/>
      <c r="C2402" s="4"/>
      <c r="D2402" s="4"/>
      <c r="E2402" s="5"/>
      <c r="F2402" s="4"/>
      <c r="G2402" s="4"/>
      <c r="H2402" s="5"/>
      <c r="I2402" s="6"/>
      <c r="J2402" s="6"/>
      <c r="K2402" s="7"/>
      <c r="L2402" s="7"/>
      <c r="M2402" s="8"/>
      <c r="N2402" s="7"/>
      <c r="O2402" s="9"/>
      <c r="P2402" s="3"/>
      <c r="Q2402" s="5"/>
      <c r="R2402" s="10"/>
      <c r="S2402" s="10"/>
      <c r="T2402" s="10"/>
      <c r="U2402" s="10"/>
      <c r="V2402" s="10"/>
      <c r="W2402" s="10"/>
      <c r="X2402" s="11"/>
      <c r="Y2402" s="12"/>
      <c r="Z2402" s="4"/>
      <c r="AA2402" s="13"/>
      <c r="AB2402" s="4"/>
      <c r="AC2402" s="52"/>
    </row>
    <row r="2403" spans="1:29" ht="15.75" hidden="1" customHeight="1">
      <c r="A2403" s="50"/>
      <c r="B2403" s="3"/>
      <c r="C2403" s="4"/>
      <c r="D2403" s="4"/>
      <c r="E2403" s="5"/>
      <c r="F2403" s="4"/>
      <c r="G2403" s="4"/>
      <c r="H2403" s="5"/>
      <c r="I2403" s="6"/>
      <c r="J2403" s="6"/>
      <c r="K2403" s="7"/>
      <c r="L2403" s="7"/>
      <c r="M2403" s="8"/>
      <c r="N2403" s="7"/>
      <c r="O2403" s="9"/>
      <c r="P2403" s="3"/>
      <c r="Q2403" s="5"/>
      <c r="R2403" s="10"/>
      <c r="S2403" s="10"/>
      <c r="T2403" s="10"/>
      <c r="U2403" s="10"/>
      <c r="V2403" s="10"/>
      <c r="W2403" s="10"/>
      <c r="X2403" s="11"/>
      <c r="Y2403" s="12"/>
      <c r="Z2403" s="4"/>
      <c r="AA2403" s="13"/>
      <c r="AB2403" s="4"/>
      <c r="AC2403" s="52"/>
    </row>
    <row r="2404" spans="1:29" ht="15.75" hidden="1" customHeight="1">
      <c r="A2404" s="50"/>
      <c r="B2404" s="3"/>
      <c r="C2404" s="4"/>
      <c r="D2404" s="4"/>
      <c r="E2404" s="5"/>
      <c r="F2404" s="4"/>
      <c r="G2404" s="4"/>
      <c r="H2404" s="5"/>
      <c r="I2404" s="6"/>
      <c r="J2404" s="6"/>
      <c r="K2404" s="7"/>
      <c r="L2404" s="7"/>
      <c r="M2404" s="8"/>
      <c r="N2404" s="7"/>
      <c r="O2404" s="9"/>
      <c r="P2404" s="3"/>
      <c r="Q2404" s="5"/>
      <c r="R2404" s="10"/>
      <c r="S2404" s="10"/>
      <c r="T2404" s="10"/>
      <c r="U2404" s="10"/>
      <c r="V2404" s="10"/>
      <c r="W2404" s="10"/>
      <c r="X2404" s="11"/>
      <c r="Y2404" s="12"/>
      <c r="Z2404" s="4"/>
      <c r="AA2404" s="13"/>
      <c r="AB2404" s="4"/>
      <c r="AC2404" s="52"/>
    </row>
    <row r="2405" spans="1:29" ht="15.75" hidden="1" customHeight="1">
      <c r="A2405" s="50"/>
      <c r="B2405" s="3"/>
      <c r="C2405" s="4"/>
      <c r="D2405" s="4"/>
      <c r="E2405" s="5"/>
      <c r="F2405" s="4"/>
      <c r="G2405" s="4"/>
      <c r="H2405" s="5"/>
      <c r="I2405" s="6"/>
      <c r="J2405" s="6"/>
      <c r="K2405" s="7"/>
      <c r="L2405" s="7"/>
      <c r="M2405" s="8"/>
      <c r="N2405" s="7"/>
      <c r="O2405" s="9"/>
      <c r="P2405" s="3"/>
      <c r="Q2405" s="5"/>
      <c r="R2405" s="10"/>
      <c r="S2405" s="10"/>
      <c r="T2405" s="10"/>
      <c r="U2405" s="10"/>
      <c r="V2405" s="10"/>
      <c r="W2405" s="10"/>
      <c r="X2405" s="11"/>
      <c r="Y2405" s="12"/>
      <c r="Z2405" s="4"/>
      <c r="AA2405" s="13"/>
      <c r="AB2405" s="4"/>
      <c r="AC2405" s="52"/>
    </row>
    <row r="2406" spans="1:29" ht="15.75" hidden="1" customHeight="1">
      <c r="A2406" s="50"/>
      <c r="B2406" s="3"/>
      <c r="C2406" s="4"/>
      <c r="D2406" s="4"/>
      <c r="E2406" s="5"/>
      <c r="F2406" s="4"/>
      <c r="G2406" s="4"/>
      <c r="H2406" s="5"/>
      <c r="I2406" s="6"/>
      <c r="J2406" s="6"/>
      <c r="K2406" s="7"/>
      <c r="L2406" s="7"/>
      <c r="M2406" s="8"/>
      <c r="N2406" s="7"/>
      <c r="O2406" s="9"/>
      <c r="P2406" s="3"/>
      <c r="Q2406" s="5"/>
      <c r="R2406" s="10"/>
      <c r="S2406" s="10"/>
      <c r="T2406" s="10"/>
      <c r="U2406" s="10"/>
      <c r="V2406" s="10"/>
      <c r="W2406" s="10"/>
      <c r="X2406" s="11"/>
      <c r="Y2406" s="12"/>
      <c r="Z2406" s="4"/>
      <c r="AA2406" s="13"/>
      <c r="AB2406" s="4"/>
      <c r="AC2406" s="52"/>
    </row>
    <row r="2407" spans="1:29" ht="15.75" hidden="1" customHeight="1">
      <c r="A2407" s="50"/>
      <c r="B2407" s="3"/>
      <c r="C2407" s="4"/>
      <c r="D2407" s="4"/>
      <c r="E2407" s="5"/>
      <c r="F2407" s="4"/>
      <c r="G2407" s="4"/>
      <c r="H2407" s="5"/>
      <c r="I2407" s="6"/>
      <c r="J2407" s="6"/>
      <c r="K2407" s="7"/>
      <c r="L2407" s="7"/>
      <c r="M2407" s="8"/>
      <c r="N2407" s="7"/>
      <c r="O2407" s="9"/>
      <c r="P2407" s="3"/>
      <c r="Q2407" s="5"/>
      <c r="R2407" s="10"/>
      <c r="S2407" s="10"/>
      <c r="T2407" s="10"/>
      <c r="U2407" s="10"/>
      <c r="V2407" s="10"/>
      <c r="W2407" s="10"/>
      <c r="X2407" s="11"/>
      <c r="Y2407" s="12"/>
      <c r="Z2407" s="4"/>
      <c r="AA2407" s="13"/>
      <c r="AB2407" s="4"/>
      <c r="AC2407" s="52"/>
    </row>
    <row r="2408" spans="1:29" ht="15.75" hidden="1" customHeight="1">
      <c r="A2408" s="50"/>
      <c r="B2408" s="3"/>
      <c r="C2408" s="4"/>
      <c r="D2408" s="4"/>
      <c r="E2408" s="5"/>
      <c r="F2408" s="4"/>
      <c r="G2408" s="4"/>
      <c r="H2408" s="5"/>
      <c r="I2408" s="6"/>
      <c r="J2408" s="6"/>
      <c r="K2408" s="7"/>
      <c r="L2408" s="7"/>
      <c r="M2408" s="8"/>
      <c r="N2408" s="7"/>
      <c r="O2408" s="9"/>
      <c r="P2408" s="3"/>
      <c r="Q2408" s="5"/>
      <c r="R2408" s="10"/>
      <c r="S2408" s="10"/>
      <c r="T2408" s="10"/>
      <c r="U2408" s="10"/>
      <c r="V2408" s="10"/>
      <c r="W2408" s="10"/>
      <c r="X2408" s="11"/>
      <c r="Y2408" s="12"/>
      <c r="Z2408" s="4"/>
      <c r="AA2408" s="13"/>
      <c r="AB2408" s="4"/>
      <c r="AC2408" s="52"/>
    </row>
    <row r="2409" spans="1:29" ht="15.75" hidden="1" customHeight="1">
      <c r="A2409" s="50"/>
      <c r="B2409" s="3"/>
      <c r="C2409" s="4"/>
      <c r="D2409" s="4"/>
      <c r="E2409" s="5"/>
      <c r="F2409" s="4"/>
      <c r="G2409" s="4"/>
      <c r="H2409" s="5"/>
      <c r="I2409" s="6"/>
      <c r="J2409" s="6"/>
      <c r="K2409" s="7"/>
      <c r="L2409" s="7"/>
      <c r="M2409" s="8"/>
      <c r="N2409" s="7"/>
      <c r="O2409" s="9"/>
      <c r="P2409" s="3"/>
      <c r="Q2409" s="5"/>
      <c r="R2409" s="10"/>
      <c r="S2409" s="10"/>
      <c r="T2409" s="10"/>
      <c r="U2409" s="10"/>
      <c r="V2409" s="10"/>
      <c r="W2409" s="10"/>
      <c r="X2409" s="11"/>
      <c r="Y2409" s="12"/>
      <c r="Z2409" s="4"/>
      <c r="AA2409" s="13"/>
      <c r="AB2409" s="4"/>
      <c r="AC2409" s="52"/>
    </row>
    <row r="2410" spans="1:29" ht="15.75" hidden="1" customHeight="1">
      <c r="A2410" s="50"/>
      <c r="B2410" s="3"/>
      <c r="C2410" s="4"/>
      <c r="D2410" s="4"/>
      <c r="E2410" s="5"/>
      <c r="F2410" s="4"/>
      <c r="G2410" s="4"/>
      <c r="H2410" s="5"/>
      <c r="I2410" s="6"/>
      <c r="J2410" s="6"/>
      <c r="K2410" s="7"/>
      <c r="L2410" s="7"/>
      <c r="M2410" s="8"/>
      <c r="N2410" s="7"/>
      <c r="O2410" s="9"/>
      <c r="P2410" s="3"/>
      <c r="Q2410" s="5"/>
      <c r="R2410" s="10"/>
      <c r="S2410" s="10"/>
      <c r="T2410" s="10"/>
      <c r="U2410" s="10"/>
      <c r="V2410" s="10"/>
      <c r="W2410" s="10"/>
      <c r="X2410" s="11"/>
      <c r="Y2410" s="12"/>
      <c r="Z2410" s="4"/>
      <c r="AA2410" s="13"/>
      <c r="AB2410" s="4"/>
      <c r="AC2410" s="52"/>
    </row>
    <row r="2411" spans="1:29" ht="15.75" hidden="1" customHeight="1">
      <c r="A2411" s="50"/>
      <c r="B2411" s="3"/>
      <c r="C2411" s="4"/>
      <c r="D2411" s="4"/>
      <c r="E2411" s="5"/>
      <c r="F2411" s="4"/>
      <c r="G2411" s="4"/>
      <c r="H2411" s="5"/>
      <c r="I2411" s="6"/>
      <c r="J2411" s="6"/>
      <c r="K2411" s="7"/>
      <c r="L2411" s="7"/>
      <c r="M2411" s="8"/>
      <c r="N2411" s="7"/>
      <c r="O2411" s="9"/>
      <c r="P2411" s="3"/>
      <c r="Q2411" s="5"/>
      <c r="R2411" s="10"/>
      <c r="S2411" s="10"/>
      <c r="T2411" s="10"/>
      <c r="U2411" s="10"/>
      <c r="V2411" s="10"/>
      <c r="W2411" s="10"/>
      <c r="X2411" s="11"/>
      <c r="Y2411" s="12"/>
      <c r="Z2411" s="4"/>
      <c r="AA2411" s="13"/>
      <c r="AB2411" s="4"/>
      <c r="AC2411" s="52"/>
    </row>
    <row r="2412" spans="1:29" ht="15.75" hidden="1" customHeight="1">
      <c r="A2412" s="50"/>
      <c r="B2412" s="3"/>
      <c r="C2412" s="4"/>
      <c r="D2412" s="4"/>
      <c r="E2412" s="5"/>
      <c r="F2412" s="4"/>
      <c r="G2412" s="4"/>
      <c r="H2412" s="5"/>
      <c r="I2412" s="6"/>
      <c r="J2412" s="6"/>
      <c r="K2412" s="7"/>
      <c r="L2412" s="7"/>
      <c r="M2412" s="8"/>
      <c r="N2412" s="7"/>
      <c r="O2412" s="9"/>
      <c r="P2412" s="3"/>
      <c r="Q2412" s="5"/>
      <c r="R2412" s="10"/>
      <c r="S2412" s="10"/>
      <c r="T2412" s="10"/>
      <c r="U2412" s="10"/>
      <c r="V2412" s="10"/>
      <c r="W2412" s="10"/>
      <c r="X2412" s="11"/>
      <c r="Y2412" s="12"/>
      <c r="Z2412" s="4"/>
      <c r="AA2412" s="13"/>
      <c r="AB2412" s="4"/>
      <c r="AC2412" s="52"/>
    </row>
    <row r="2413" spans="1:29" ht="15.75" hidden="1" customHeight="1">
      <c r="A2413" s="50"/>
      <c r="B2413" s="3"/>
      <c r="C2413" s="4"/>
      <c r="D2413" s="4"/>
      <c r="E2413" s="5"/>
      <c r="F2413" s="4"/>
      <c r="G2413" s="4"/>
      <c r="H2413" s="5"/>
      <c r="I2413" s="6"/>
      <c r="J2413" s="6"/>
      <c r="K2413" s="7"/>
      <c r="L2413" s="7"/>
      <c r="M2413" s="8"/>
      <c r="N2413" s="7"/>
      <c r="O2413" s="9"/>
      <c r="P2413" s="3"/>
      <c r="Q2413" s="5"/>
      <c r="R2413" s="10"/>
      <c r="S2413" s="10"/>
      <c r="T2413" s="10"/>
      <c r="U2413" s="10"/>
      <c r="V2413" s="10"/>
      <c r="W2413" s="10"/>
      <c r="X2413" s="11"/>
      <c r="Y2413" s="12"/>
      <c r="Z2413" s="4"/>
      <c r="AA2413" s="13"/>
      <c r="AB2413" s="4"/>
      <c r="AC2413" s="52"/>
    </row>
    <row r="2414" spans="1:29" ht="15.75" hidden="1" customHeight="1">
      <c r="A2414" s="50"/>
      <c r="B2414" s="3"/>
      <c r="C2414" s="4"/>
      <c r="D2414" s="4"/>
      <c r="E2414" s="5"/>
      <c r="F2414" s="4"/>
      <c r="G2414" s="4"/>
      <c r="H2414" s="5"/>
      <c r="I2414" s="6"/>
      <c r="J2414" s="6"/>
      <c r="K2414" s="7"/>
      <c r="L2414" s="7"/>
      <c r="M2414" s="8"/>
      <c r="N2414" s="7"/>
      <c r="O2414" s="9"/>
      <c r="P2414" s="3"/>
      <c r="Q2414" s="5"/>
      <c r="R2414" s="10"/>
      <c r="S2414" s="10"/>
      <c r="T2414" s="10"/>
      <c r="U2414" s="10"/>
      <c r="V2414" s="10"/>
      <c r="W2414" s="10"/>
      <c r="X2414" s="11"/>
      <c r="Y2414" s="12"/>
      <c r="Z2414" s="4"/>
      <c r="AA2414" s="13"/>
      <c r="AB2414" s="4"/>
      <c r="AC2414" s="52"/>
    </row>
    <row r="2415" spans="1:29" ht="15.75" hidden="1" customHeight="1">
      <c r="A2415" s="50"/>
      <c r="B2415" s="3"/>
      <c r="C2415" s="4"/>
      <c r="D2415" s="4"/>
      <c r="E2415" s="5"/>
      <c r="F2415" s="4"/>
      <c r="G2415" s="4"/>
      <c r="H2415" s="5"/>
      <c r="I2415" s="6"/>
      <c r="J2415" s="6"/>
      <c r="K2415" s="7"/>
      <c r="L2415" s="7"/>
      <c r="M2415" s="8"/>
      <c r="N2415" s="7"/>
      <c r="O2415" s="9"/>
      <c r="P2415" s="3"/>
      <c r="Q2415" s="5"/>
      <c r="R2415" s="10"/>
      <c r="S2415" s="10"/>
      <c r="T2415" s="10"/>
      <c r="U2415" s="10"/>
      <c r="V2415" s="10"/>
      <c r="W2415" s="10"/>
      <c r="X2415" s="11"/>
      <c r="Y2415" s="12"/>
      <c r="Z2415" s="4"/>
      <c r="AA2415" s="13"/>
      <c r="AB2415" s="4"/>
      <c r="AC2415" s="52"/>
    </row>
    <row r="2416" spans="1:29" ht="15.75" hidden="1" customHeight="1">
      <c r="A2416" s="50"/>
      <c r="B2416" s="3"/>
      <c r="C2416" s="4"/>
      <c r="D2416" s="4"/>
      <c r="E2416" s="5"/>
      <c r="F2416" s="4"/>
      <c r="G2416" s="4"/>
      <c r="H2416" s="5"/>
      <c r="I2416" s="6"/>
      <c r="J2416" s="6"/>
      <c r="K2416" s="7"/>
      <c r="L2416" s="7"/>
      <c r="M2416" s="8"/>
      <c r="N2416" s="7"/>
      <c r="O2416" s="9"/>
      <c r="P2416" s="3"/>
      <c r="Q2416" s="5"/>
      <c r="R2416" s="10"/>
      <c r="S2416" s="10"/>
      <c r="T2416" s="10"/>
      <c r="U2416" s="10"/>
      <c r="V2416" s="10"/>
      <c r="W2416" s="10"/>
      <c r="X2416" s="11"/>
      <c r="Y2416" s="12"/>
      <c r="Z2416" s="4"/>
      <c r="AA2416" s="13"/>
      <c r="AB2416" s="4"/>
      <c r="AC2416" s="52"/>
    </row>
    <row r="2417" spans="1:29" ht="15.75" hidden="1" customHeight="1">
      <c r="A2417" s="50"/>
      <c r="B2417" s="3"/>
      <c r="C2417" s="4"/>
      <c r="D2417" s="4"/>
      <c r="E2417" s="5"/>
      <c r="F2417" s="4"/>
      <c r="G2417" s="4"/>
      <c r="H2417" s="5"/>
      <c r="I2417" s="6"/>
      <c r="J2417" s="6"/>
      <c r="K2417" s="7"/>
      <c r="L2417" s="7"/>
      <c r="M2417" s="8"/>
      <c r="N2417" s="7"/>
      <c r="O2417" s="9"/>
      <c r="P2417" s="3"/>
      <c r="Q2417" s="5"/>
      <c r="R2417" s="10"/>
      <c r="S2417" s="10"/>
      <c r="T2417" s="10"/>
      <c r="U2417" s="10"/>
      <c r="V2417" s="10"/>
      <c r="W2417" s="10"/>
      <c r="X2417" s="11"/>
      <c r="Y2417" s="12"/>
      <c r="Z2417" s="4"/>
      <c r="AA2417" s="13"/>
      <c r="AB2417" s="4"/>
      <c r="AC2417" s="52"/>
    </row>
    <row r="2418" spans="1:29" ht="15.75" hidden="1" customHeight="1">
      <c r="A2418" s="50"/>
      <c r="B2418" s="3"/>
      <c r="C2418" s="4"/>
      <c r="D2418" s="4"/>
      <c r="E2418" s="5"/>
      <c r="F2418" s="4"/>
      <c r="G2418" s="4"/>
      <c r="H2418" s="5"/>
      <c r="I2418" s="6"/>
      <c r="J2418" s="6"/>
      <c r="K2418" s="7"/>
      <c r="L2418" s="7"/>
      <c r="M2418" s="8"/>
      <c r="N2418" s="7"/>
      <c r="O2418" s="9"/>
      <c r="P2418" s="3"/>
      <c r="Q2418" s="5"/>
      <c r="R2418" s="10"/>
      <c r="S2418" s="10"/>
      <c r="T2418" s="10"/>
      <c r="U2418" s="10"/>
      <c r="V2418" s="10"/>
      <c r="W2418" s="10"/>
      <c r="X2418" s="11"/>
      <c r="Y2418" s="12"/>
      <c r="Z2418" s="4"/>
      <c r="AA2418" s="13"/>
      <c r="AB2418" s="4"/>
      <c r="AC2418" s="52"/>
    </row>
    <row r="2419" spans="1:29" ht="15.75" hidden="1" customHeight="1">
      <c r="A2419" s="50"/>
      <c r="B2419" s="3"/>
      <c r="C2419" s="4"/>
      <c r="D2419" s="4"/>
      <c r="E2419" s="5"/>
      <c r="F2419" s="4"/>
      <c r="G2419" s="4"/>
      <c r="H2419" s="5"/>
      <c r="I2419" s="6"/>
      <c r="J2419" s="6"/>
      <c r="K2419" s="7"/>
      <c r="L2419" s="7"/>
      <c r="M2419" s="8"/>
      <c r="N2419" s="7"/>
      <c r="O2419" s="9"/>
      <c r="P2419" s="3"/>
      <c r="Q2419" s="5"/>
      <c r="R2419" s="10"/>
      <c r="S2419" s="10"/>
      <c r="T2419" s="10"/>
      <c r="U2419" s="10"/>
      <c r="V2419" s="10"/>
      <c r="W2419" s="10"/>
      <c r="X2419" s="11"/>
      <c r="Y2419" s="12"/>
      <c r="Z2419" s="4"/>
      <c r="AA2419" s="13"/>
      <c r="AB2419" s="4"/>
      <c r="AC2419" s="52"/>
    </row>
    <row r="2420" spans="1:29" ht="15.75" hidden="1" customHeight="1">
      <c r="A2420" s="50"/>
      <c r="B2420" s="3"/>
      <c r="C2420" s="4"/>
      <c r="D2420" s="4"/>
      <c r="E2420" s="5"/>
      <c r="F2420" s="4"/>
      <c r="G2420" s="4"/>
      <c r="H2420" s="5"/>
      <c r="I2420" s="6"/>
      <c r="J2420" s="6"/>
      <c r="K2420" s="7"/>
      <c r="L2420" s="7"/>
      <c r="M2420" s="8"/>
      <c r="N2420" s="7"/>
      <c r="O2420" s="9"/>
      <c r="P2420" s="3"/>
      <c r="Q2420" s="5"/>
      <c r="R2420" s="10"/>
      <c r="S2420" s="10"/>
      <c r="T2420" s="10"/>
      <c r="U2420" s="10"/>
      <c r="V2420" s="10"/>
      <c r="W2420" s="10"/>
      <c r="X2420" s="11"/>
      <c r="Y2420" s="12"/>
      <c r="Z2420" s="4"/>
      <c r="AA2420" s="13"/>
      <c r="AB2420" s="4"/>
      <c r="AC2420" s="52"/>
    </row>
    <row r="2421" spans="1:29" ht="15.75" hidden="1" customHeight="1">
      <c r="A2421" s="50"/>
      <c r="B2421" s="3"/>
      <c r="C2421" s="4"/>
      <c r="D2421" s="4"/>
      <c r="E2421" s="5"/>
      <c r="F2421" s="4"/>
      <c r="G2421" s="4"/>
      <c r="H2421" s="5"/>
      <c r="I2421" s="6"/>
      <c r="J2421" s="6"/>
      <c r="K2421" s="7"/>
      <c r="L2421" s="7"/>
      <c r="M2421" s="8"/>
      <c r="N2421" s="7"/>
      <c r="O2421" s="9"/>
      <c r="P2421" s="3"/>
      <c r="Q2421" s="5"/>
      <c r="R2421" s="10"/>
      <c r="S2421" s="10"/>
      <c r="T2421" s="10"/>
      <c r="U2421" s="10"/>
      <c r="V2421" s="10"/>
      <c r="W2421" s="10"/>
      <c r="X2421" s="11"/>
      <c r="Y2421" s="12"/>
      <c r="Z2421" s="4"/>
      <c r="AA2421" s="13"/>
      <c r="AB2421" s="4"/>
      <c r="AC2421" s="52"/>
    </row>
    <row r="2422" spans="1:29" ht="15.75" hidden="1" customHeight="1">
      <c r="A2422" s="50"/>
      <c r="B2422" s="3"/>
      <c r="C2422" s="4"/>
      <c r="D2422" s="4"/>
      <c r="E2422" s="5"/>
      <c r="F2422" s="4"/>
      <c r="G2422" s="4"/>
      <c r="H2422" s="5"/>
      <c r="I2422" s="6"/>
      <c r="J2422" s="6"/>
      <c r="K2422" s="7"/>
      <c r="L2422" s="7"/>
      <c r="M2422" s="8"/>
      <c r="N2422" s="7"/>
      <c r="O2422" s="9"/>
      <c r="P2422" s="3"/>
      <c r="Q2422" s="5"/>
      <c r="R2422" s="10"/>
      <c r="S2422" s="10"/>
      <c r="T2422" s="10"/>
      <c r="U2422" s="10"/>
      <c r="V2422" s="10"/>
      <c r="W2422" s="10"/>
      <c r="X2422" s="11"/>
      <c r="Y2422" s="12"/>
      <c r="Z2422" s="4"/>
      <c r="AA2422" s="13"/>
      <c r="AB2422" s="4"/>
      <c r="AC2422" s="52"/>
    </row>
    <row r="2423" spans="1:29" ht="15.75" hidden="1" customHeight="1">
      <c r="A2423" s="50"/>
      <c r="B2423" s="3"/>
      <c r="C2423" s="4"/>
      <c r="D2423" s="4"/>
      <c r="E2423" s="5"/>
      <c r="F2423" s="4"/>
      <c r="G2423" s="4"/>
      <c r="H2423" s="5"/>
      <c r="I2423" s="6"/>
      <c r="J2423" s="6"/>
      <c r="K2423" s="7"/>
      <c r="L2423" s="7"/>
      <c r="M2423" s="8"/>
      <c r="N2423" s="7"/>
      <c r="O2423" s="9"/>
      <c r="P2423" s="3"/>
      <c r="Q2423" s="5"/>
      <c r="R2423" s="10"/>
      <c r="S2423" s="10"/>
      <c r="T2423" s="10"/>
      <c r="U2423" s="10"/>
      <c r="V2423" s="10"/>
      <c r="W2423" s="10"/>
      <c r="X2423" s="11"/>
      <c r="Y2423" s="12"/>
      <c r="Z2423" s="4"/>
      <c r="AA2423" s="13"/>
      <c r="AB2423" s="4"/>
      <c r="AC2423" s="52"/>
    </row>
    <row r="2424" spans="1:29" ht="15.75" hidden="1" customHeight="1">
      <c r="A2424" s="50"/>
      <c r="B2424" s="3"/>
      <c r="C2424" s="4"/>
      <c r="D2424" s="4"/>
      <c r="E2424" s="5"/>
      <c r="F2424" s="4"/>
      <c r="G2424" s="4"/>
      <c r="H2424" s="5"/>
      <c r="I2424" s="6"/>
      <c r="J2424" s="6"/>
      <c r="K2424" s="7"/>
      <c r="L2424" s="7"/>
      <c r="M2424" s="8"/>
      <c r="N2424" s="7"/>
      <c r="O2424" s="9"/>
      <c r="P2424" s="3"/>
      <c r="Q2424" s="5"/>
      <c r="R2424" s="10"/>
      <c r="S2424" s="10"/>
      <c r="T2424" s="10"/>
      <c r="U2424" s="10"/>
      <c r="V2424" s="10"/>
      <c r="W2424" s="10"/>
      <c r="X2424" s="11"/>
      <c r="Y2424" s="12"/>
      <c r="Z2424" s="4"/>
      <c r="AA2424" s="13"/>
      <c r="AB2424" s="4"/>
      <c r="AC2424" s="52"/>
    </row>
    <row r="2425" spans="1:29" ht="15.75" hidden="1" customHeight="1">
      <c r="A2425" s="50"/>
      <c r="B2425" s="3"/>
      <c r="C2425" s="4"/>
      <c r="D2425" s="4"/>
      <c r="E2425" s="5"/>
      <c r="F2425" s="4"/>
      <c r="G2425" s="4"/>
      <c r="H2425" s="5"/>
      <c r="I2425" s="6"/>
      <c r="J2425" s="6"/>
      <c r="K2425" s="7"/>
      <c r="L2425" s="7"/>
      <c r="M2425" s="8"/>
      <c r="N2425" s="7"/>
      <c r="O2425" s="9"/>
      <c r="P2425" s="3"/>
      <c r="Q2425" s="5"/>
      <c r="R2425" s="10"/>
      <c r="S2425" s="10"/>
      <c r="T2425" s="10"/>
      <c r="U2425" s="10"/>
      <c r="V2425" s="10"/>
      <c r="W2425" s="10"/>
      <c r="X2425" s="11"/>
      <c r="Y2425" s="12"/>
      <c r="Z2425" s="4"/>
      <c r="AA2425" s="13"/>
      <c r="AB2425" s="4"/>
      <c r="AC2425" s="52"/>
    </row>
    <row r="2426" spans="1:29" ht="15.75" hidden="1" customHeight="1">
      <c r="A2426" s="50"/>
      <c r="B2426" s="3"/>
      <c r="C2426" s="4"/>
      <c r="D2426" s="4"/>
      <c r="E2426" s="5"/>
      <c r="F2426" s="4"/>
      <c r="G2426" s="4"/>
      <c r="H2426" s="5"/>
      <c r="I2426" s="6"/>
      <c r="J2426" s="6"/>
      <c r="K2426" s="7"/>
      <c r="L2426" s="7"/>
      <c r="M2426" s="8"/>
      <c r="N2426" s="7"/>
      <c r="O2426" s="9"/>
      <c r="P2426" s="3"/>
      <c r="Q2426" s="5"/>
      <c r="R2426" s="10"/>
      <c r="S2426" s="10"/>
      <c r="T2426" s="10"/>
      <c r="U2426" s="10"/>
      <c r="V2426" s="10"/>
      <c r="W2426" s="10"/>
      <c r="X2426" s="11"/>
      <c r="Y2426" s="12"/>
      <c r="Z2426" s="4"/>
      <c r="AA2426" s="13"/>
      <c r="AB2426" s="4"/>
      <c r="AC2426" s="52"/>
    </row>
    <row r="2427" spans="1:29" ht="15.75" hidden="1" customHeight="1">
      <c r="A2427" s="50"/>
      <c r="B2427" s="3"/>
      <c r="C2427" s="4"/>
      <c r="D2427" s="4"/>
      <c r="E2427" s="5"/>
      <c r="F2427" s="4"/>
      <c r="G2427" s="4"/>
      <c r="H2427" s="5"/>
      <c r="I2427" s="6"/>
      <c r="J2427" s="6"/>
      <c r="K2427" s="7"/>
      <c r="L2427" s="7"/>
      <c r="M2427" s="8"/>
      <c r="N2427" s="7"/>
      <c r="O2427" s="9"/>
      <c r="P2427" s="3"/>
      <c r="Q2427" s="5"/>
      <c r="R2427" s="10"/>
      <c r="S2427" s="10"/>
      <c r="T2427" s="10"/>
      <c r="U2427" s="10"/>
      <c r="V2427" s="10"/>
      <c r="W2427" s="10"/>
      <c r="X2427" s="11"/>
      <c r="Y2427" s="12"/>
      <c r="Z2427" s="4"/>
      <c r="AA2427" s="13"/>
      <c r="AB2427" s="4"/>
      <c r="AC2427" s="52"/>
    </row>
    <row r="2428" spans="1:29" ht="15.75" hidden="1" customHeight="1">
      <c r="A2428" s="50"/>
      <c r="B2428" s="3"/>
      <c r="C2428" s="4"/>
      <c r="D2428" s="4"/>
      <c r="E2428" s="5"/>
      <c r="F2428" s="4"/>
      <c r="G2428" s="4"/>
      <c r="H2428" s="5"/>
      <c r="I2428" s="6"/>
      <c r="J2428" s="6"/>
      <c r="K2428" s="7"/>
      <c r="L2428" s="7"/>
      <c r="M2428" s="8"/>
      <c r="N2428" s="7"/>
      <c r="O2428" s="9"/>
      <c r="P2428" s="3"/>
      <c r="Q2428" s="5"/>
      <c r="R2428" s="10"/>
      <c r="S2428" s="10"/>
      <c r="T2428" s="10"/>
      <c r="U2428" s="10"/>
      <c r="V2428" s="10"/>
      <c r="W2428" s="10"/>
      <c r="X2428" s="11"/>
      <c r="Y2428" s="12"/>
      <c r="Z2428" s="4"/>
      <c r="AA2428" s="13"/>
      <c r="AB2428" s="4"/>
      <c r="AC2428" s="52"/>
    </row>
    <row r="2429" spans="1:29" ht="15.75" hidden="1" customHeight="1">
      <c r="A2429" s="50"/>
      <c r="B2429" s="3"/>
      <c r="C2429" s="4"/>
      <c r="D2429" s="4"/>
      <c r="E2429" s="5"/>
      <c r="F2429" s="4"/>
      <c r="G2429" s="4"/>
      <c r="H2429" s="5"/>
      <c r="I2429" s="6"/>
      <c r="J2429" s="6"/>
      <c r="K2429" s="7"/>
      <c r="L2429" s="7"/>
      <c r="M2429" s="8"/>
      <c r="N2429" s="7"/>
      <c r="O2429" s="9"/>
      <c r="P2429" s="3"/>
      <c r="Q2429" s="5"/>
      <c r="R2429" s="10"/>
      <c r="S2429" s="10"/>
      <c r="T2429" s="10"/>
      <c r="U2429" s="10"/>
      <c r="V2429" s="10"/>
      <c r="W2429" s="10"/>
      <c r="X2429" s="11"/>
      <c r="Y2429" s="12"/>
      <c r="Z2429" s="4"/>
      <c r="AA2429" s="13"/>
      <c r="AB2429" s="4"/>
      <c r="AC2429" s="52"/>
    </row>
    <row r="2430" spans="1:29" ht="15.75" hidden="1" customHeight="1">
      <c r="A2430" s="50"/>
      <c r="B2430" s="3"/>
      <c r="C2430" s="4"/>
      <c r="D2430" s="4"/>
      <c r="E2430" s="5"/>
      <c r="F2430" s="4"/>
      <c r="G2430" s="4"/>
      <c r="H2430" s="5"/>
      <c r="I2430" s="6"/>
      <c r="J2430" s="6"/>
      <c r="K2430" s="7"/>
      <c r="L2430" s="7"/>
      <c r="M2430" s="8"/>
      <c r="N2430" s="7"/>
      <c r="O2430" s="9"/>
      <c r="P2430" s="3"/>
      <c r="Q2430" s="5"/>
      <c r="R2430" s="10"/>
      <c r="S2430" s="10"/>
      <c r="T2430" s="10"/>
      <c r="U2430" s="10"/>
      <c r="V2430" s="10"/>
      <c r="W2430" s="10"/>
      <c r="X2430" s="11"/>
      <c r="Y2430" s="12"/>
      <c r="Z2430" s="4"/>
      <c r="AA2430" s="13"/>
      <c r="AB2430" s="4"/>
      <c r="AC2430" s="52"/>
    </row>
    <row r="2431" spans="1:29" ht="15.75" hidden="1" customHeight="1">
      <c r="A2431" s="50"/>
      <c r="B2431" s="3"/>
      <c r="C2431" s="4"/>
      <c r="D2431" s="4"/>
      <c r="E2431" s="5"/>
      <c r="F2431" s="4"/>
      <c r="G2431" s="4"/>
      <c r="H2431" s="5"/>
      <c r="I2431" s="6"/>
      <c r="J2431" s="6"/>
      <c r="K2431" s="7"/>
      <c r="L2431" s="7"/>
      <c r="M2431" s="8"/>
      <c r="N2431" s="7"/>
      <c r="O2431" s="9"/>
      <c r="P2431" s="3"/>
      <c r="Q2431" s="5"/>
      <c r="R2431" s="10"/>
      <c r="S2431" s="10"/>
      <c r="T2431" s="10"/>
      <c r="U2431" s="10"/>
      <c r="V2431" s="10"/>
      <c r="W2431" s="10"/>
      <c r="X2431" s="11"/>
      <c r="Y2431" s="12"/>
      <c r="Z2431" s="4"/>
      <c r="AA2431" s="13"/>
      <c r="AB2431" s="4"/>
      <c r="AC2431" s="52"/>
    </row>
    <row r="2432" spans="1:29" ht="15.75" hidden="1" customHeight="1">
      <c r="A2432" s="50"/>
      <c r="B2432" s="3"/>
      <c r="C2432" s="4"/>
      <c r="D2432" s="4"/>
      <c r="E2432" s="5"/>
      <c r="F2432" s="4"/>
      <c r="G2432" s="4"/>
      <c r="H2432" s="5"/>
      <c r="I2432" s="6"/>
      <c r="J2432" s="6"/>
      <c r="K2432" s="7"/>
      <c r="L2432" s="7"/>
      <c r="M2432" s="8"/>
      <c r="N2432" s="7"/>
      <c r="O2432" s="9"/>
      <c r="P2432" s="3"/>
      <c r="Q2432" s="5"/>
      <c r="R2432" s="10"/>
      <c r="S2432" s="10"/>
      <c r="T2432" s="10"/>
      <c r="U2432" s="10"/>
      <c r="V2432" s="10"/>
      <c r="W2432" s="10"/>
      <c r="X2432" s="11"/>
      <c r="Y2432" s="12"/>
      <c r="Z2432" s="4"/>
      <c r="AA2432" s="13"/>
      <c r="AB2432" s="4"/>
      <c r="AC2432" s="52"/>
    </row>
    <row r="2433" spans="1:29" ht="15.75" hidden="1" customHeight="1">
      <c r="A2433" s="50"/>
      <c r="B2433" s="3"/>
      <c r="C2433" s="4"/>
      <c r="D2433" s="4"/>
      <c r="E2433" s="5"/>
      <c r="F2433" s="4"/>
      <c r="G2433" s="4"/>
      <c r="H2433" s="5"/>
      <c r="I2433" s="6"/>
      <c r="J2433" s="6"/>
      <c r="K2433" s="7"/>
      <c r="L2433" s="7"/>
      <c r="M2433" s="8"/>
      <c r="N2433" s="7"/>
      <c r="O2433" s="9"/>
      <c r="P2433" s="3"/>
      <c r="Q2433" s="5"/>
      <c r="R2433" s="10"/>
      <c r="S2433" s="10"/>
      <c r="T2433" s="10"/>
      <c r="U2433" s="10"/>
      <c r="V2433" s="10"/>
      <c r="W2433" s="10"/>
      <c r="X2433" s="11"/>
      <c r="Y2433" s="12"/>
      <c r="Z2433" s="4"/>
      <c r="AA2433" s="13"/>
      <c r="AB2433" s="4"/>
      <c r="AC2433" s="52"/>
    </row>
    <row r="2434" spans="1:29" ht="15.75" hidden="1" customHeight="1">
      <c r="A2434" s="50"/>
      <c r="B2434" s="3"/>
      <c r="C2434" s="4"/>
      <c r="D2434" s="4"/>
      <c r="E2434" s="5"/>
      <c r="F2434" s="4"/>
      <c r="G2434" s="4"/>
      <c r="H2434" s="5"/>
      <c r="I2434" s="6"/>
      <c r="J2434" s="6"/>
      <c r="K2434" s="7"/>
      <c r="L2434" s="7"/>
      <c r="M2434" s="8"/>
      <c r="N2434" s="7"/>
      <c r="O2434" s="9"/>
      <c r="P2434" s="3"/>
      <c r="Q2434" s="5"/>
      <c r="R2434" s="10"/>
      <c r="S2434" s="10"/>
      <c r="T2434" s="10"/>
      <c r="U2434" s="10"/>
      <c r="V2434" s="10"/>
      <c r="W2434" s="10"/>
      <c r="X2434" s="11"/>
      <c r="Y2434" s="12"/>
      <c r="Z2434" s="4"/>
      <c r="AA2434" s="13"/>
      <c r="AB2434" s="4"/>
      <c r="AC2434" s="52"/>
    </row>
    <row r="2435" spans="1:29" ht="15.75" hidden="1" customHeight="1">
      <c r="A2435" s="50"/>
      <c r="B2435" s="3"/>
      <c r="C2435" s="4"/>
      <c r="D2435" s="4"/>
      <c r="E2435" s="5"/>
      <c r="F2435" s="4"/>
      <c r="G2435" s="4"/>
      <c r="H2435" s="5"/>
      <c r="I2435" s="6"/>
      <c r="J2435" s="6"/>
      <c r="K2435" s="7"/>
      <c r="L2435" s="7"/>
      <c r="M2435" s="8"/>
      <c r="N2435" s="7"/>
      <c r="O2435" s="9"/>
      <c r="P2435" s="3"/>
      <c r="Q2435" s="5"/>
      <c r="R2435" s="10"/>
      <c r="S2435" s="10"/>
      <c r="T2435" s="10"/>
      <c r="U2435" s="10"/>
      <c r="V2435" s="10"/>
      <c r="W2435" s="10"/>
      <c r="X2435" s="11"/>
      <c r="Y2435" s="12"/>
      <c r="Z2435" s="4"/>
      <c r="AA2435" s="13"/>
      <c r="AB2435" s="4"/>
      <c r="AC2435" s="52"/>
    </row>
    <row r="2436" spans="1:29" ht="15.75" hidden="1" customHeight="1">
      <c r="A2436" s="50"/>
      <c r="B2436" s="3"/>
      <c r="C2436" s="4"/>
      <c r="D2436" s="4"/>
      <c r="E2436" s="5"/>
      <c r="F2436" s="4"/>
      <c r="G2436" s="4"/>
      <c r="H2436" s="5"/>
      <c r="I2436" s="6"/>
      <c r="J2436" s="6"/>
      <c r="K2436" s="7"/>
      <c r="L2436" s="7"/>
      <c r="M2436" s="8"/>
      <c r="N2436" s="7"/>
      <c r="O2436" s="9"/>
      <c r="P2436" s="3"/>
      <c r="Q2436" s="5"/>
      <c r="R2436" s="10"/>
      <c r="S2436" s="10"/>
      <c r="T2436" s="10"/>
      <c r="U2436" s="10"/>
      <c r="V2436" s="10"/>
      <c r="W2436" s="10"/>
      <c r="X2436" s="11"/>
      <c r="Y2436" s="12"/>
      <c r="Z2436" s="4"/>
      <c r="AA2436" s="13"/>
      <c r="AB2436" s="4"/>
      <c r="AC2436" s="52"/>
    </row>
    <row r="2437" spans="1:29" ht="15.75" hidden="1" customHeight="1">
      <c r="A2437" s="50"/>
      <c r="B2437" s="3"/>
      <c r="C2437" s="4"/>
      <c r="D2437" s="4"/>
      <c r="E2437" s="5"/>
      <c r="F2437" s="4"/>
      <c r="G2437" s="4"/>
      <c r="H2437" s="5"/>
      <c r="I2437" s="6"/>
      <c r="J2437" s="6"/>
      <c r="K2437" s="7"/>
      <c r="L2437" s="7"/>
      <c r="M2437" s="8"/>
      <c r="N2437" s="7"/>
      <c r="O2437" s="9"/>
      <c r="P2437" s="3"/>
      <c r="Q2437" s="5"/>
      <c r="R2437" s="10"/>
      <c r="S2437" s="10"/>
      <c r="T2437" s="10"/>
      <c r="U2437" s="10"/>
      <c r="V2437" s="10"/>
      <c r="W2437" s="10"/>
      <c r="X2437" s="11"/>
      <c r="Y2437" s="12"/>
      <c r="Z2437" s="4"/>
      <c r="AA2437" s="13"/>
      <c r="AB2437" s="4"/>
      <c r="AC2437" s="52"/>
    </row>
    <row r="2438" spans="1:29" ht="15.75" hidden="1" customHeight="1">
      <c r="A2438" s="50"/>
      <c r="B2438" s="3"/>
      <c r="C2438" s="4"/>
      <c r="D2438" s="4"/>
      <c r="E2438" s="5"/>
      <c r="F2438" s="4"/>
      <c r="G2438" s="4"/>
      <c r="H2438" s="5"/>
      <c r="I2438" s="6"/>
      <c r="J2438" s="6"/>
      <c r="K2438" s="7"/>
      <c r="L2438" s="7"/>
      <c r="M2438" s="8"/>
      <c r="N2438" s="7"/>
      <c r="O2438" s="9"/>
      <c r="P2438" s="3"/>
      <c r="Q2438" s="5"/>
      <c r="R2438" s="10"/>
      <c r="S2438" s="10"/>
      <c r="T2438" s="10"/>
      <c r="U2438" s="10"/>
      <c r="V2438" s="10"/>
      <c r="W2438" s="10"/>
      <c r="X2438" s="11"/>
      <c r="Y2438" s="12"/>
      <c r="Z2438" s="4"/>
      <c r="AA2438" s="13"/>
      <c r="AB2438" s="4"/>
      <c r="AC2438" s="52"/>
    </row>
    <row r="2439" spans="1:29" ht="15.75" hidden="1" customHeight="1">
      <c r="A2439" s="50"/>
      <c r="B2439" s="3"/>
      <c r="C2439" s="4"/>
      <c r="D2439" s="4"/>
      <c r="E2439" s="5"/>
      <c r="F2439" s="4"/>
      <c r="G2439" s="4"/>
      <c r="H2439" s="5"/>
      <c r="I2439" s="6"/>
      <c r="J2439" s="6"/>
      <c r="K2439" s="7"/>
      <c r="L2439" s="7"/>
      <c r="M2439" s="8"/>
      <c r="N2439" s="7"/>
      <c r="O2439" s="9"/>
      <c r="P2439" s="3"/>
      <c r="Q2439" s="5"/>
      <c r="R2439" s="10"/>
      <c r="S2439" s="10"/>
      <c r="T2439" s="10"/>
      <c r="U2439" s="10"/>
      <c r="V2439" s="10"/>
      <c r="W2439" s="10"/>
      <c r="X2439" s="11"/>
      <c r="Y2439" s="12"/>
      <c r="Z2439" s="4"/>
      <c r="AA2439" s="13"/>
      <c r="AB2439" s="4"/>
      <c r="AC2439" s="52"/>
    </row>
    <row r="2440" spans="1:29" ht="15.75" hidden="1" customHeight="1">
      <c r="A2440" s="50"/>
      <c r="B2440" s="3"/>
      <c r="C2440" s="4"/>
      <c r="D2440" s="4"/>
      <c r="E2440" s="5"/>
      <c r="F2440" s="4"/>
      <c r="G2440" s="4"/>
      <c r="H2440" s="5"/>
      <c r="I2440" s="6"/>
      <c r="J2440" s="6"/>
      <c r="K2440" s="7"/>
      <c r="L2440" s="7"/>
      <c r="M2440" s="8"/>
      <c r="N2440" s="7"/>
      <c r="O2440" s="9"/>
      <c r="P2440" s="3"/>
      <c r="Q2440" s="5"/>
      <c r="R2440" s="10"/>
      <c r="S2440" s="10"/>
      <c r="T2440" s="10"/>
      <c r="U2440" s="10"/>
      <c r="V2440" s="10"/>
      <c r="W2440" s="10"/>
      <c r="X2440" s="11"/>
      <c r="Y2440" s="12"/>
      <c r="Z2440" s="4"/>
      <c r="AA2440" s="13"/>
      <c r="AB2440" s="4"/>
      <c r="AC2440" s="52"/>
    </row>
    <row r="2441" spans="1:29" ht="15.75" hidden="1" customHeight="1">
      <c r="A2441" s="50"/>
      <c r="B2441" s="3"/>
      <c r="C2441" s="4"/>
      <c r="D2441" s="4"/>
      <c r="E2441" s="5"/>
      <c r="F2441" s="4"/>
      <c r="G2441" s="4"/>
      <c r="H2441" s="5"/>
      <c r="I2441" s="6"/>
      <c r="J2441" s="6"/>
      <c r="K2441" s="7"/>
      <c r="L2441" s="7"/>
      <c r="M2441" s="8"/>
      <c r="N2441" s="7"/>
      <c r="O2441" s="9"/>
      <c r="P2441" s="3"/>
      <c r="Q2441" s="5"/>
      <c r="R2441" s="10"/>
      <c r="S2441" s="10"/>
      <c r="T2441" s="10"/>
      <c r="U2441" s="10"/>
      <c r="V2441" s="10"/>
      <c r="W2441" s="10"/>
      <c r="X2441" s="11"/>
      <c r="Y2441" s="12"/>
      <c r="Z2441" s="4"/>
      <c r="AA2441" s="13"/>
      <c r="AB2441" s="4"/>
      <c r="AC2441" s="52"/>
    </row>
    <row r="2442" spans="1:29" ht="15.75" hidden="1" customHeight="1">
      <c r="A2442" s="50"/>
      <c r="B2442" s="3"/>
      <c r="C2442" s="4"/>
      <c r="D2442" s="4"/>
      <c r="E2442" s="5"/>
      <c r="F2442" s="4"/>
      <c r="G2442" s="4"/>
      <c r="H2442" s="5"/>
      <c r="I2442" s="6"/>
      <c r="J2442" s="6"/>
      <c r="K2442" s="7"/>
      <c r="L2442" s="7"/>
      <c r="M2442" s="8"/>
      <c r="N2442" s="7"/>
      <c r="O2442" s="9"/>
      <c r="P2442" s="3"/>
      <c r="Q2442" s="5"/>
      <c r="R2442" s="10"/>
      <c r="S2442" s="10"/>
      <c r="T2442" s="10"/>
      <c r="U2442" s="10"/>
      <c r="V2442" s="10"/>
      <c r="W2442" s="10"/>
      <c r="X2442" s="11"/>
      <c r="Y2442" s="12"/>
      <c r="Z2442" s="4"/>
      <c r="AA2442" s="13"/>
      <c r="AB2442" s="4"/>
      <c r="AC2442" s="52"/>
    </row>
    <row r="2443" spans="1:29" ht="15.75" hidden="1" customHeight="1">
      <c r="A2443" s="50"/>
      <c r="B2443" s="3"/>
      <c r="C2443" s="4"/>
      <c r="D2443" s="4"/>
      <c r="E2443" s="5"/>
      <c r="F2443" s="4"/>
      <c r="G2443" s="4"/>
      <c r="H2443" s="5"/>
      <c r="I2443" s="6"/>
      <c r="J2443" s="6"/>
      <c r="K2443" s="7"/>
      <c r="L2443" s="7"/>
      <c r="M2443" s="8"/>
      <c r="N2443" s="7"/>
      <c r="O2443" s="9"/>
      <c r="P2443" s="3"/>
      <c r="Q2443" s="5"/>
      <c r="R2443" s="10"/>
      <c r="S2443" s="10"/>
      <c r="T2443" s="10"/>
      <c r="U2443" s="10"/>
      <c r="V2443" s="10"/>
      <c r="W2443" s="10"/>
      <c r="X2443" s="11"/>
      <c r="Y2443" s="12"/>
      <c r="Z2443" s="4"/>
      <c r="AA2443" s="13"/>
      <c r="AB2443" s="4"/>
      <c r="AC2443" s="52"/>
    </row>
    <row r="2444" spans="1:29" ht="15.75" hidden="1" customHeight="1">
      <c r="A2444" s="50"/>
      <c r="B2444" s="3"/>
      <c r="C2444" s="4"/>
      <c r="D2444" s="4"/>
      <c r="E2444" s="5"/>
      <c r="F2444" s="4"/>
      <c r="G2444" s="4"/>
      <c r="H2444" s="5"/>
      <c r="I2444" s="6"/>
      <c r="J2444" s="6"/>
      <c r="K2444" s="7"/>
      <c r="L2444" s="7"/>
      <c r="M2444" s="8"/>
      <c r="N2444" s="7"/>
      <c r="O2444" s="9"/>
      <c r="P2444" s="3"/>
      <c r="Q2444" s="5"/>
      <c r="R2444" s="10"/>
      <c r="S2444" s="10"/>
      <c r="T2444" s="10"/>
      <c r="U2444" s="10"/>
      <c r="V2444" s="10"/>
      <c r="W2444" s="10"/>
      <c r="X2444" s="11"/>
      <c r="Y2444" s="12"/>
      <c r="Z2444" s="4"/>
      <c r="AA2444" s="13"/>
      <c r="AB2444" s="4"/>
      <c r="AC2444" s="52"/>
    </row>
    <row r="2445" spans="1:29" ht="15.75" hidden="1" customHeight="1">
      <c r="A2445" s="50"/>
      <c r="B2445" s="3"/>
      <c r="C2445" s="4"/>
      <c r="D2445" s="4"/>
      <c r="E2445" s="5"/>
      <c r="F2445" s="4"/>
      <c r="G2445" s="4"/>
      <c r="H2445" s="5"/>
      <c r="I2445" s="6"/>
      <c r="J2445" s="6"/>
      <c r="K2445" s="7"/>
      <c r="L2445" s="7"/>
      <c r="M2445" s="8"/>
      <c r="N2445" s="7"/>
      <c r="O2445" s="9"/>
      <c r="P2445" s="3"/>
      <c r="Q2445" s="5"/>
      <c r="R2445" s="10"/>
      <c r="S2445" s="10"/>
      <c r="T2445" s="10"/>
      <c r="U2445" s="10"/>
      <c r="V2445" s="10"/>
      <c r="W2445" s="10"/>
      <c r="X2445" s="11"/>
      <c r="Y2445" s="12"/>
      <c r="Z2445" s="4"/>
      <c r="AA2445" s="13"/>
      <c r="AB2445" s="4"/>
      <c r="AC2445" s="52"/>
    </row>
    <row r="2446" spans="1:29" ht="15.75" hidden="1" customHeight="1">
      <c r="A2446" s="50"/>
      <c r="B2446" s="3"/>
      <c r="C2446" s="4"/>
      <c r="D2446" s="4"/>
      <c r="E2446" s="5"/>
      <c r="F2446" s="4"/>
      <c r="G2446" s="4"/>
      <c r="H2446" s="5"/>
      <c r="I2446" s="6"/>
      <c r="J2446" s="6"/>
      <c r="K2446" s="7"/>
      <c r="L2446" s="7"/>
      <c r="M2446" s="8"/>
      <c r="N2446" s="7"/>
      <c r="O2446" s="9"/>
      <c r="P2446" s="3"/>
      <c r="Q2446" s="5"/>
      <c r="R2446" s="10"/>
      <c r="S2446" s="10"/>
      <c r="T2446" s="10"/>
      <c r="U2446" s="10"/>
      <c r="V2446" s="10"/>
      <c r="W2446" s="10"/>
      <c r="X2446" s="11"/>
      <c r="Y2446" s="12"/>
      <c r="Z2446" s="4"/>
      <c r="AA2446" s="13"/>
      <c r="AB2446" s="4"/>
      <c r="AC2446" s="52"/>
    </row>
    <row r="2447" spans="1:29" ht="15.75" hidden="1" customHeight="1">
      <c r="A2447" s="50"/>
      <c r="B2447" s="3"/>
      <c r="C2447" s="4"/>
      <c r="D2447" s="4"/>
      <c r="E2447" s="5"/>
      <c r="F2447" s="4"/>
      <c r="G2447" s="4"/>
      <c r="H2447" s="5"/>
      <c r="I2447" s="6"/>
      <c r="J2447" s="6"/>
      <c r="K2447" s="7"/>
      <c r="L2447" s="7"/>
      <c r="M2447" s="8"/>
      <c r="N2447" s="7"/>
      <c r="O2447" s="9"/>
      <c r="P2447" s="3"/>
      <c r="Q2447" s="5"/>
      <c r="R2447" s="10"/>
      <c r="S2447" s="10"/>
      <c r="T2447" s="10"/>
      <c r="U2447" s="10"/>
      <c r="V2447" s="10"/>
      <c r="W2447" s="10"/>
      <c r="X2447" s="11"/>
      <c r="Y2447" s="12"/>
      <c r="Z2447" s="4"/>
      <c r="AA2447" s="13"/>
      <c r="AB2447" s="4"/>
      <c r="AC2447" s="52"/>
    </row>
    <row r="2448" spans="1:29" ht="15.75" hidden="1" customHeight="1">
      <c r="A2448" s="50"/>
      <c r="B2448" s="3"/>
      <c r="C2448" s="4"/>
      <c r="D2448" s="4"/>
      <c r="E2448" s="5"/>
      <c r="F2448" s="4"/>
      <c r="G2448" s="4"/>
      <c r="H2448" s="5"/>
      <c r="I2448" s="6"/>
      <c r="J2448" s="6"/>
      <c r="K2448" s="7"/>
      <c r="L2448" s="7"/>
      <c r="M2448" s="8"/>
      <c r="N2448" s="7"/>
      <c r="O2448" s="9"/>
      <c r="P2448" s="3"/>
      <c r="Q2448" s="5"/>
      <c r="R2448" s="10"/>
      <c r="S2448" s="10"/>
      <c r="T2448" s="10"/>
      <c r="U2448" s="10"/>
      <c r="V2448" s="10"/>
      <c r="W2448" s="10"/>
      <c r="X2448" s="11"/>
      <c r="Y2448" s="12"/>
      <c r="Z2448" s="4"/>
      <c r="AA2448" s="13"/>
      <c r="AB2448" s="4"/>
      <c r="AC2448" s="52"/>
    </row>
    <row r="2449" spans="1:29" ht="15.75" hidden="1" customHeight="1">
      <c r="A2449" s="50"/>
      <c r="B2449" s="3"/>
      <c r="C2449" s="4"/>
      <c r="D2449" s="4"/>
      <c r="E2449" s="5"/>
      <c r="F2449" s="4"/>
      <c r="G2449" s="4"/>
      <c r="H2449" s="5"/>
      <c r="I2449" s="6"/>
      <c r="J2449" s="6"/>
      <c r="K2449" s="7"/>
      <c r="L2449" s="7"/>
      <c r="M2449" s="8"/>
      <c r="N2449" s="7"/>
      <c r="O2449" s="9"/>
      <c r="P2449" s="3"/>
      <c r="Q2449" s="5"/>
      <c r="R2449" s="10"/>
      <c r="S2449" s="10"/>
      <c r="T2449" s="10"/>
      <c r="U2449" s="10"/>
      <c r="V2449" s="10"/>
      <c r="W2449" s="10"/>
      <c r="X2449" s="11"/>
      <c r="Y2449" s="12"/>
      <c r="Z2449" s="4"/>
      <c r="AA2449" s="13"/>
      <c r="AB2449" s="4"/>
      <c r="AC2449" s="52"/>
    </row>
    <row r="2450" spans="1:29" ht="15.75" hidden="1" customHeight="1">
      <c r="A2450" s="50"/>
      <c r="B2450" s="3"/>
      <c r="C2450" s="4"/>
      <c r="D2450" s="4"/>
      <c r="E2450" s="5"/>
      <c r="F2450" s="4"/>
      <c r="G2450" s="4"/>
      <c r="H2450" s="5"/>
      <c r="I2450" s="6"/>
      <c r="J2450" s="6"/>
      <c r="K2450" s="7"/>
      <c r="L2450" s="7"/>
      <c r="M2450" s="8"/>
      <c r="N2450" s="7"/>
      <c r="O2450" s="9"/>
      <c r="P2450" s="3"/>
      <c r="Q2450" s="5"/>
      <c r="R2450" s="10"/>
      <c r="S2450" s="10"/>
      <c r="T2450" s="10"/>
      <c r="U2450" s="10"/>
      <c r="V2450" s="10"/>
      <c r="W2450" s="10"/>
      <c r="X2450" s="11"/>
      <c r="Y2450" s="12"/>
      <c r="Z2450" s="4"/>
      <c r="AA2450" s="13"/>
      <c r="AB2450" s="4"/>
      <c r="AC2450" s="52"/>
    </row>
    <row r="2451" spans="1:29" ht="15.75" hidden="1" customHeight="1">
      <c r="A2451" s="50"/>
      <c r="B2451" s="3"/>
      <c r="C2451" s="4"/>
      <c r="D2451" s="4"/>
      <c r="E2451" s="5"/>
      <c r="F2451" s="4"/>
      <c r="G2451" s="4"/>
      <c r="H2451" s="5"/>
      <c r="I2451" s="6"/>
      <c r="J2451" s="6"/>
      <c r="K2451" s="7"/>
      <c r="L2451" s="7"/>
      <c r="M2451" s="8"/>
      <c r="N2451" s="7"/>
      <c r="O2451" s="9"/>
      <c r="P2451" s="3"/>
      <c r="Q2451" s="5"/>
      <c r="R2451" s="10"/>
      <c r="S2451" s="10"/>
      <c r="T2451" s="10"/>
      <c r="U2451" s="10"/>
      <c r="V2451" s="10"/>
      <c r="W2451" s="10"/>
      <c r="X2451" s="11"/>
      <c r="Y2451" s="12"/>
      <c r="Z2451" s="4"/>
      <c r="AA2451" s="13"/>
      <c r="AB2451" s="4"/>
      <c r="AC2451" s="52"/>
    </row>
    <row r="2452" spans="1:29" ht="15.75" hidden="1" customHeight="1">
      <c r="A2452" s="50"/>
      <c r="B2452" s="3"/>
      <c r="C2452" s="4"/>
      <c r="D2452" s="4"/>
      <c r="E2452" s="5"/>
      <c r="F2452" s="4"/>
      <c r="G2452" s="4"/>
      <c r="H2452" s="5"/>
      <c r="I2452" s="6"/>
      <c r="J2452" s="6"/>
      <c r="K2452" s="7"/>
      <c r="L2452" s="7"/>
      <c r="M2452" s="8"/>
      <c r="N2452" s="7"/>
      <c r="O2452" s="9"/>
      <c r="P2452" s="3"/>
      <c r="Q2452" s="5"/>
      <c r="R2452" s="10"/>
      <c r="S2452" s="10"/>
      <c r="T2452" s="10"/>
      <c r="U2452" s="10"/>
      <c r="V2452" s="10"/>
      <c r="W2452" s="10"/>
      <c r="X2452" s="11"/>
      <c r="Y2452" s="12"/>
      <c r="Z2452" s="4"/>
      <c r="AA2452" s="13"/>
      <c r="AB2452" s="4"/>
      <c r="AC2452" s="52"/>
    </row>
    <row r="2453" spans="1:29" ht="15.75" hidden="1" customHeight="1">
      <c r="A2453" s="50"/>
      <c r="B2453" s="3"/>
      <c r="C2453" s="4"/>
      <c r="D2453" s="4"/>
      <c r="E2453" s="5"/>
      <c r="F2453" s="4"/>
      <c r="G2453" s="4"/>
      <c r="H2453" s="5"/>
      <c r="I2453" s="6"/>
      <c r="J2453" s="6"/>
      <c r="K2453" s="7"/>
      <c r="L2453" s="7"/>
      <c r="M2453" s="8"/>
      <c r="N2453" s="7"/>
      <c r="O2453" s="9"/>
      <c r="P2453" s="3"/>
      <c r="Q2453" s="5"/>
      <c r="R2453" s="10"/>
      <c r="S2453" s="10"/>
      <c r="T2453" s="10"/>
      <c r="U2453" s="10"/>
      <c r="V2453" s="10"/>
      <c r="W2453" s="10"/>
      <c r="X2453" s="11"/>
      <c r="Y2453" s="12"/>
      <c r="Z2453" s="4"/>
      <c r="AA2453" s="13"/>
      <c r="AB2453" s="4"/>
      <c r="AC2453" s="52"/>
    </row>
    <row r="2454" spans="1:29" ht="15.75" hidden="1" customHeight="1">
      <c r="A2454" s="50"/>
      <c r="B2454" s="3"/>
      <c r="C2454" s="4"/>
      <c r="D2454" s="4"/>
      <c r="E2454" s="5"/>
      <c r="F2454" s="4"/>
      <c r="G2454" s="4"/>
      <c r="H2454" s="5"/>
      <c r="I2454" s="6"/>
      <c r="J2454" s="6"/>
      <c r="K2454" s="7"/>
      <c r="L2454" s="7"/>
      <c r="M2454" s="8"/>
      <c r="N2454" s="7"/>
      <c r="O2454" s="9"/>
      <c r="P2454" s="3"/>
      <c r="Q2454" s="5"/>
      <c r="R2454" s="10"/>
      <c r="S2454" s="10"/>
      <c r="T2454" s="10"/>
      <c r="U2454" s="10"/>
      <c r="V2454" s="10"/>
      <c r="W2454" s="10"/>
      <c r="X2454" s="11"/>
      <c r="Y2454" s="12"/>
      <c r="Z2454" s="4"/>
      <c r="AA2454" s="13"/>
      <c r="AB2454" s="4"/>
      <c r="AC2454" s="52"/>
    </row>
    <row r="2455" spans="1:29" ht="15.75" hidden="1" customHeight="1">
      <c r="A2455" s="50"/>
      <c r="B2455" s="3"/>
      <c r="C2455" s="4"/>
      <c r="D2455" s="4"/>
      <c r="E2455" s="5"/>
      <c r="F2455" s="4"/>
      <c r="G2455" s="4"/>
      <c r="H2455" s="5"/>
      <c r="I2455" s="6"/>
      <c r="J2455" s="6"/>
      <c r="K2455" s="7"/>
      <c r="L2455" s="7"/>
      <c r="M2455" s="8"/>
      <c r="N2455" s="7"/>
      <c r="O2455" s="9"/>
      <c r="P2455" s="3"/>
      <c r="Q2455" s="5"/>
      <c r="R2455" s="10"/>
      <c r="S2455" s="10"/>
      <c r="T2455" s="10"/>
      <c r="U2455" s="10"/>
      <c r="V2455" s="10"/>
      <c r="W2455" s="10"/>
      <c r="X2455" s="11"/>
      <c r="Y2455" s="12"/>
      <c r="Z2455" s="4"/>
      <c r="AA2455" s="13"/>
      <c r="AB2455" s="4"/>
      <c r="AC2455" s="52"/>
    </row>
    <row r="2456" spans="1:29" ht="15.75" hidden="1" customHeight="1">
      <c r="A2456" s="50"/>
      <c r="B2456" s="3"/>
      <c r="C2456" s="4"/>
      <c r="D2456" s="4"/>
      <c r="E2456" s="5"/>
      <c r="F2456" s="4"/>
      <c r="G2456" s="4"/>
      <c r="H2456" s="5"/>
      <c r="I2456" s="6"/>
      <c r="J2456" s="6"/>
      <c r="K2456" s="7"/>
      <c r="L2456" s="7"/>
      <c r="M2456" s="8"/>
      <c r="N2456" s="7"/>
      <c r="O2456" s="9"/>
      <c r="P2456" s="3"/>
      <c r="Q2456" s="5"/>
      <c r="R2456" s="10"/>
      <c r="S2456" s="10"/>
      <c r="T2456" s="10"/>
      <c r="U2456" s="10"/>
      <c r="V2456" s="10"/>
      <c r="W2456" s="10"/>
      <c r="X2456" s="11"/>
      <c r="Y2456" s="12"/>
      <c r="Z2456" s="4"/>
      <c r="AA2456" s="13"/>
      <c r="AB2456" s="4"/>
      <c r="AC2456" s="52"/>
    </row>
    <row r="2457" spans="1:29" ht="15.75" hidden="1" customHeight="1">
      <c r="A2457" s="50"/>
      <c r="B2457" s="3"/>
      <c r="C2457" s="4"/>
      <c r="D2457" s="4"/>
      <c r="E2457" s="5"/>
      <c r="F2457" s="4"/>
      <c r="G2457" s="4"/>
      <c r="H2457" s="5"/>
      <c r="I2457" s="6"/>
      <c r="J2457" s="6"/>
      <c r="K2457" s="7"/>
      <c r="L2457" s="7"/>
      <c r="M2457" s="8"/>
      <c r="N2457" s="7"/>
      <c r="O2457" s="9"/>
      <c r="P2457" s="3"/>
      <c r="Q2457" s="5"/>
      <c r="R2457" s="10"/>
      <c r="S2457" s="10"/>
      <c r="T2457" s="10"/>
      <c r="U2457" s="10"/>
      <c r="V2457" s="10"/>
      <c r="W2457" s="10"/>
      <c r="X2457" s="11"/>
      <c r="Y2457" s="12"/>
      <c r="Z2457" s="4"/>
      <c r="AA2457" s="13"/>
      <c r="AB2457" s="4"/>
      <c r="AC2457" s="52"/>
    </row>
    <row r="2458" spans="1:29" ht="15.75" hidden="1" customHeight="1">
      <c r="A2458" s="50"/>
      <c r="B2458" s="3"/>
      <c r="C2458" s="4"/>
      <c r="D2458" s="4"/>
      <c r="E2458" s="5"/>
      <c r="F2458" s="4"/>
      <c r="G2458" s="4"/>
      <c r="H2458" s="5"/>
      <c r="I2458" s="6"/>
      <c r="J2458" s="6"/>
      <c r="K2458" s="7"/>
      <c r="L2458" s="7"/>
      <c r="M2458" s="8"/>
      <c r="N2458" s="7"/>
      <c r="O2458" s="9"/>
      <c r="P2458" s="3"/>
      <c r="Q2458" s="5"/>
      <c r="R2458" s="10"/>
      <c r="S2458" s="10"/>
      <c r="T2458" s="10"/>
      <c r="U2458" s="10"/>
      <c r="V2458" s="10"/>
      <c r="W2458" s="10"/>
      <c r="X2458" s="11"/>
      <c r="Y2458" s="12"/>
      <c r="Z2458" s="4"/>
      <c r="AA2458" s="13"/>
      <c r="AB2458" s="4"/>
      <c r="AC2458" s="52"/>
    </row>
    <row r="2459" spans="1:29" ht="15.75" hidden="1" customHeight="1">
      <c r="A2459" s="50"/>
      <c r="B2459" s="3"/>
      <c r="C2459" s="4"/>
      <c r="D2459" s="4"/>
      <c r="E2459" s="5"/>
      <c r="F2459" s="4"/>
      <c r="G2459" s="4"/>
      <c r="H2459" s="5"/>
      <c r="I2459" s="6"/>
      <c r="J2459" s="6"/>
      <c r="K2459" s="7"/>
      <c r="L2459" s="7"/>
      <c r="M2459" s="8"/>
      <c r="N2459" s="7"/>
      <c r="O2459" s="9"/>
      <c r="P2459" s="3"/>
      <c r="Q2459" s="5"/>
      <c r="R2459" s="10"/>
      <c r="S2459" s="10"/>
      <c r="T2459" s="10"/>
      <c r="U2459" s="10"/>
      <c r="V2459" s="10"/>
      <c r="W2459" s="10"/>
      <c r="X2459" s="11"/>
      <c r="Y2459" s="12"/>
      <c r="Z2459" s="4"/>
      <c r="AA2459" s="13"/>
      <c r="AB2459" s="4"/>
      <c r="AC2459" s="52"/>
    </row>
    <row r="2460" spans="1:29" ht="15.75" hidden="1" customHeight="1">
      <c r="A2460" s="50"/>
      <c r="B2460" s="3"/>
      <c r="C2460" s="4"/>
      <c r="D2460" s="4"/>
      <c r="E2460" s="5"/>
      <c r="F2460" s="4"/>
      <c r="G2460" s="4"/>
      <c r="H2460" s="5"/>
      <c r="I2460" s="6"/>
      <c r="J2460" s="6"/>
      <c r="K2460" s="7"/>
      <c r="L2460" s="7"/>
      <c r="M2460" s="8"/>
      <c r="N2460" s="7"/>
      <c r="O2460" s="9"/>
      <c r="P2460" s="3"/>
      <c r="Q2460" s="5"/>
      <c r="R2460" s="10"/>
      <c r="S2460" s="10"/>
      <c r="T2460" s="10"/>
      <c r="U2460" s="10"/>
      <c r="V2460" s="10"/>
      <c r="W2460" s="10"/>
      <c r="X2460" s="11"/>
      <c r="Y2460" s="12"/>
      <c r="Z2460" s="4"/>
      <c r="AA2460" s="13"/>
      <c r="AB2460" s="4"/>
      <c r="AC2460" s="52"/>
    </row>
    <row r="2461" spans="1:29" ht="15.75" hidden="1" customHeight="1">
      <c r="A2461" s="50"/>
      <c r="B2461" s="3"/>
      <c r="C2461" s="4"/>
      <c r="D2461" s="4"/>
      <c r="E2461" s="5"/>
      <c r="F2461" s="4"/>
      <c r="G2461" s="4"/>
      <c r="H2461" s="5"/>
      <c r="I2461" s="6"/>
      <c r="J2461" s="6"/>
      <c r="K2461" s="7"/>
      <c r="L2461" s="7"/>
      <c r="M2461" s="8"/>
      <c r="N2461" s="7"/>
      <c r="O2461" s="9"/>
      <c r="P2461" s="3"/>
      <c r="Q2461" s="5"/>
      <c r="R2461" s="10"/>
      <c r="S2461" s="10"/>
      <c r="T2461" s="10"/>
      <c r="U2461" s="10"/>
      <c r="V2461" s="10"/>
      <c r="W2461" s="10"/>
      <c r="X2461" s="11"/>
      <c r="Y2461" s="12"/>
      <c r="Z2461" s="4"/>
      <c r="AA2461" s="13"/>
      <c r="AB2461" s="4"/>
      <c r="AC2461" s="52"/>
    </row>
    <row r="2462" spans="1:29" ht="15.75" hidden="1" customHeight="1">
      <c r="A2462" s="50"/>
      <c r="B2462" s="3"/>
      <c r="C2462" s="4"/>
      <c r="D2462" s="4"/>
      <c r="E2462" s="5"/>
      <c r="F2462" s="4"/>
      <c r="G2462" s="4"/>
      <c r="H2462" s="5"/>
      <c r="I2462" s="6"/>
      <c r="J2462" s="6"/>
      <c r="K2462" s="7"/>
      <c r="L2462" s="7"/>
      <c r="M2462" s="8"/>
      <c r="N2462" s="7"/>
      <c r="O2462" s="9"/>
      <c r="P2462" s="3"/>
      <c r="Q2462" s="5"/>
      <c r="R2462" s="10"/>
      <c r="S2462" s="10"/>
      <c r="T2462" s="10"/>
      <c r="U2462" s="10"/>
      <c r="V2462" s="10"/>
      <c r="W2462" s="10"/>
      <c r="X2462" s="11"/>
      <c r="Y2462" s="12"/>
      <c r="Z2462" s="4"/>
      <c r="AA2462" s="13"/>
      <c r="AB2462" s="4"/>
      <c r="AC2462" s="52"/>
    </row>
    <row r="2463" spans="1:29" ht="15.75" hidden="1" customHeight="1">
      <c r="A2463" s="50"/>
      <c r="B2463" s="3"/>
      <c r="C2463" s="4"/>
      <c r="D2463" s="4"/>
      <c r="E2463" s="5"/>
      <c r="F2463" s="4"/>
      <c r="G2463" s="4"/>
      <c r="H2463" s="5"/>
      <c r="I2463" s="6"/>
      <c r="J2463" s="6"/>
      <c r="K2463" s="7"/>
      <c r="L2463" s="7"/>
      <c r="M2463" s="8"/>
      <c r="N2463" s="7"/>
      <c r="O2463" s="9"/>
      <c r="P2463" s="3"/>
      <c r="Q2463" s="5"/>
      <c r="R2463" s="10"/>
      <c r="S2463" s="10"/>
      <c r="T2463" s="10"/>
      <c r="U2463" s="10"/>
      <c r="V2463" s="10"/>
      <c r="W2463" s="10"/>
      <c r="X2463" s="11"/>
      <c r="Y2463" s="12"/>
      <c r="Z2463" s="4"/>
      <c r="AA2463" s="13"/>
      <c r="AB2463" s="4"/>
      <c r="AC2463" s="52"/>
    </row>
    <row r="2464" spans="1:29" ht="15.75" hidden="1" customHeight="1">
      <c r="A2464" s="50"/>
      <c r="B2464" s="3"/>
      <c r="C2464" s="4"/>
      <c r="D2464" s="4"/>
      <c r="E2464" s="5"/>
      <c r="F2464" s="4"/>
      <c r="G2464" s="4"/>
      <c r="H2464" s="5"/>
      <c r="I2464" s="6"/>
      <c r="J2464" s="6"/>
      <c r="K2464" s="7"/>
      <c r="L2464" s="7"/>
      <c r="M2464" s="8"/>
      <c r="N2464" s="7"/>
      <c r="O2464" s="9"/>
      <c r="P2464" s="3"/>
      <c r="Q2464" s="5"/>
      <c r="R2464" s="10"/>
      <c r="S2464" s="10"/>
      <c r="T2464" s="10"/>
      <c r="U2464" s="10"/>
      <c r="V2464" s="10"/>
      <c r="W2464" s="10"/>
      <c r="X2464" s="11"/>
      <c r="Y2464" s="12"/>
      <c r="Z2464" s="4"/>
      <c r="AA2464" s="13"/>
      <c r="AB2464" s="4"/>
      <c r="AC2464" s="52"/>
    </row>
    <row r="2465" spans="1:29" ht="15.75" hidden="1" customHeight="1">
      <c r="A2465" s="50"/>
      <c r="B2465" s="3"/>
      <c r="C2465" s="4"/>
      <c r="D2465" s="4"/>
      <c r="E2465" s="5"/>
      <c r="F2465" s="4"/>
      <c r="G2465" s="4"/>
      <c r="H2465" s="5"/>
      <c r="I2465" s="6"/>
      <c r="J2465" s="6"/>
      <c r="K2465" s="7"/>
      <c r="L2465" s="7"/>
      <c r="M2465" s="8"/>
      <c r="N2465" s="7"/>
      <c r="O2465" s="9"/>
      <c r="P2465" s="3"/>
      <c r="Q2465" s="5"/>
      <c r="R2465" s="10"/>
      <c r="S2465" s="10"/>
      <c r="T2465" s="10"/>
      <c r="U2465" s="10"/>
      <c r="V2465" s="10"/>
      <c r="W2465" s="10"/>
      <c r="X2465" s="11"/>
      <c r="Y2465" s="12"/>
      <c r="Z2465" s="4"/>
      <c r="AA2465" s="13"/>
      <c r="AB2465" s="4"/>
      <c r="AC2465" s="52"/>
    </row>
    <row r="2466" spans="1:29" ht="15.75" hidden="1" customHeight="1">
      <c r="A2466" s="50"/>
      <c r="B2466" s="3"/>
      <c r="C2466" s="4"/>
      <c r="D2466" s="4"/>
      <c r="E2466" s="5"/>
      <c r="F2466" s="4"/>
      <c r="G2466" s="4"/>
      <c r="H2466" s="5"/>
      <c r="I2466" s="6"/>
      <c r="J2466" s="6"/>
      <c r="K2466" s="7"/>
      <c r="L2466" s="7"/>
      <c r="M2466" s="8"/>
      <c r="N2466" s="7"/>
      <c r="O2466" s="9"/>
      <c r="P2466" s="3"/>
      <c r="Q2466" s="5"/>
      <c r="R2466" s="10"/>
      <c r="S2466" s="10"/>
      <c r="T2466" s="10"/>
      <c r="U2466" s="10"/>
      <c r="V2466" s="10"/>
      <c r="W2466" s="10"/>
      <c r="X2466" s="11"/>
      <c r="Y2466" s="12"/>
      <c r="Z2466" s="4"/>
      <c r="AA2466" s="13"/>
      <c r="AB2466" s="4"/>
      <c r="AC2466" s="52"/>
    </row>
    <row r="2467" spans="1:29" ht="15.75" hidden="1" customHeight="1">
      <c r="A2467" s="50"/>
      <c r="B2467" s="3"/>
      <c r="C2467" s="4"/>
      <c r="D2467" s="4"/>
      <c r="E2467" s="5"/>
      <c r="F2467" s="4"/>
      <c r="G2467" s="4"/>
      <c r="H2467" s="5"/>
      <c r="I2467" s="6"/>
      <c r="J2467" s="6"/>
      <c r="K2467" s="7"/>
      <c r="L2467" s="7"/>
      <c r="M2467" s="8"/>
      <c r="N2467" s="7"/>
      <c r="O2467" s="9"/>
      <c r="P2467" s="3"/>
      <c r="Q2467" s="5"/>
      <c r="R2467" s="10"/>
      <c r="S2467" s="10"/>
      <c r="T2467" s="10"/>
      <c r="U2467" s="10"/>
      <c r="V2467" s="10"/>
      <c r="W2467" s="10"/>
      <c r="X2467" s="11"/>
      <c r="Y2467" s="12"/>
      <c r="Z2467" s="4"/>
      <c r="AA2467" s="13"/>
      <c r="AB2467" s="4"/>
      <c r="AC2467" s="52"/>
    </row>
    <row r="2468" spans="1:29" ht="15.75" hidden="1" customHeight="1">
      <c r="A2468" s="50"/>
      <c r="B2468" s="3"/>
      <c r="C2468" s="4"/>
      <c r="D2468" s="4"/>
      <c r="E2468" s="5"/>
      <c r="F2468" s="4"/>
      <c r="G2468" s="4"/>
      <c r="H2468" s="5"/>
      <c r="I2468" s="6"/>
      <c r="J2468" s="6"/>
      <c r="K2468" s="7"/>
      <c r="L2468" s="7"/>
      <c r="M2468" s="8"/>
      <c r="N2468" s="7"/>
      <c r="O2468" s="9"/>
      <c r="P2468" s="3"/>
      <c r="Q2468" s="5"/>
      <c r="R2468" s="10"/>
      <c r="S2468" s="10"/>
      <c r="T2468" s="10"/>
      <c r="U2468" s="10"/>
      <c r="V2468" s="10"/>
      <c r="W2468" s="10"/>
      <c r="X2468" s="11"/>
      <c r="Y2468" s="12"/>
      <c r="Z2468" s="4"/>
      <c r="AA2468" s="13"/>
      <c r="AB2468" s="4"/>
      <c r="AC2468" s="52"/>
    </row>
    <row r="2469" spans="1:29" ht="15.75" hidden="1" customHeight="1">
      <c r="A2469" s="50"/>
      <c r="B2469" s="3"/>
      <c r="C2469" s="4"/>
      <c r="D2469" s="4"/>
      <c r="E2469" s="5"/>
      <c r="F2469" s="4"/>
      <c r="G2469" s="4"/>
      <c r="H2469" s="5"/>
      <c r="I2469" s="6"/>
      <c r="J2469" s="6"/>
      <c r="K2469" s="7"/>
      <c r="L2469" s="7"/>
      <c r="M2469" s="8"/>
      <c r="N2469" s="7"/>
      <c r="O2469" s="9"/>
      <c r="P2469" s="3"/>
      <c r="Q2469" s="5"/>
      <c r="R2469" s="10"/>
      <c r="S2469" s="10"/>
      <c r="T2469" s="10"/>
      <c r="U2469" s="10"/>
      <c r="V2469" s="10"/>
      <c r="W2469" s="10"/>
      <c r="X2469" s="11"/>
      <c r="Y2469" s="12"/>
      <c r="Z2469" s="4"/>
      <c r="AA2469" s="13"/>
      <c r="AB2469" s="4"/>
      <c r="AC2469" s="52"/>
    </row>
    <row r="2470" spans="1:29" ht="15.75" hidden="1" customHeight="1">
      <c r="A2470" s="50"/>
      <c r="B2470" s="3"/>
      <c r="C2470" s="4"/>
      <c r="D2470" s="4"/>
      <c r="E2470" s="5"/>
      <c r="F2470" s="4"/>
      <c r="G2470" s="4"/>
      <c r="H2470" s="5"/>
      <c r="I2470" s="6"/>
      <c r="J2470" s="6"/>
      <c r="K2470" s="7"/>
      <c r="L2470" s="7"/>
      <c r="M2470" s="8"/>
      <c r="N2470" s="7"/>
      <c r="O2470" s="9"/>
      <c r="P2470" s="3"/>
      <c r="Q2470" s="5"/>
      <c r="R2470" s="10"/>
      <c r="S2470" s="10"/>
      <c r="T2470" s="10"/>
      <c r="U2470" s="10"/>
      <c r="V2470" s="10"/>
      <c r="W2470" s="10"/>
      <c r="X2470" s="11"/>
      <c r="Y2470" s="12"/>
      <c r="Z2470" s="4"/>
      <c r="AA2470" s="13"/>
      <c r="AB2470" s="4"/>
      <c r="AC2470" s="52"/>
    </row>
    <row r="2471" spans="1:29" ht="15.75" hidden="1" customHeight="1">
      <c r="A2471" s="50"/>
      <c r="B2471" s="3"/>
      <c r="C2471" s="4"/>
      <c r="D2471" s="4"/>
      <c r="E2471" s="5"/>
      <c r="F2471" s="4"/>
      <c r="G2471" s="4"/>
      <c r="H2471" s="5"/>
      <c r="I2471" s="6"/>
      <c r="J2471" s="6"/>
      <c r="K2471" s="7"/>
      <c r="L2471" s="7"/>
      <c r="M2471" s="8"/>
      <c r="N2471" s="7"/>
      <c r="O2471" s="9"/>
      <c r="P2471" s="3"/>
      <c r="Q2471" s="5"/>
      <c r="R2471" s="10"/>
      <c r="S2471" s="10"/>
      <c r="T2471" s="10"/>
      <c r="U2471" s="10"/>
      <c r="V2471" s="10"/>
      <c r="W2471" s="10"/>
      <c r="X2471" s="11"/>
      <c r="Y2471" s="12"/>
      <c r="Z2471" s="4"/>
      <c r="AA2471" s="13"/>
      <c r="AB2471" s="4"/>
      <c r="AC2471" s="52"/>
    </row>
    <row r="2472" spans="1:29" ht="15.75" hidden="1" customHeight="1">
      <c r="A2472" s="50"/>
      <c r="B2472" s="3"/>
      <c r="C2472" s="4"/>
      <c r="D2472" s="4"/>
      <c r="E2472" s="5"/>
      <c r="F2472" s="4"/>
      <c r="G2472" s="4"/>
      <c r="H2472" s="5"/>
      <c r="I2472" s="6"/>
      <c r="J2472" s="6"/>
      <c r="K2472" s="7"/>
      <c r="L2472" s="7"/>
      <c r="M2472" s="8"/>
      <c r="N2472" s="7"/>
      <c r="O2472" s="9"/>
      <c r="P2472" s="3"/>
      <c r="Q2472" s="5"/>
      <c r="R2472" s="10"/>
      <c r="S2472" s="10"/>
      <c r="T2472" s="10"/>
      <c r="U2472" s="10"/>
      <c r="V2472" s="10"/>
      <c r="W2472" s="10"/>
      <c r="X2472" s="11"/>
      <c r="Y2472" s="12"/>
      <c r="Z2472" s="4"/>
      <c r="AA2472" s="13"/>
      <c r="AB2472" s="4"/>
      <c r="AC2472" s="52"/>
    </row>
    <row r="2473" spans="1:29" ht="15.75" hidden="1" customHeight="1">
      <c r="A2473" s="50"/>
      <c r="B2473" s="3"/>
      <c r="C2473" s="4"/>
      <c r="D2473" s="4"/>
      <c r="E2473" s="5"/>
      <c r="F2473" s="4"/>
      <c r="G2473" s="4"/>
      <c r="H2473" s="5"/>
      <c r="I2473" s="6"/>
      <c r="J2473" s="6"/>
      <c r="K2473" s="7"/>
      <c r="L2473" s="7"/>
      <c r="M2473" s="8"/>
      <c r="N2473" s="7"/>
      <c r="O2473" s="9"/>
      <c r="P2473" s="3"/>
      <c r="Q2473" s="5"/>
      <c r="R2473" s="10"/>
      <c r="S2473" s="10"/>
      <c r="T2473" s="10"/>
      <c r="U2473" s="10"/>
      <c r="V2473" s="10"/>
      <c r="W2473" s="10"/>
      <c r="X2473" s="11"/>
      <c r="Y2473" s="12"/>
      <c r="Z2473" s="4"/>
      <c r="AA2473" s="13"/>
      <c r="AB2473" s="4"/>
      <c r="AC2473" s="52"/>
    </row>
    <row r="2474" spans="1:29" ht="15.75" hidden="1" customHeight="1">
      <c r="A2474" s="50"/>
      <c r="B2474" s="3"/>
      <c r="C2474" s="4"/>
      <c r="D2474" s="4"/>
      <c r="E2474" s="5"/>
      <c r="F2474" s="4"/>
      <c r="G2474" s="4"/>
      <c r="H2474" s="5"/>
      <c r="I2474" s="6"/>
      <c r="J2474" s="6"/>
      <c r="K2474" s="7"/>
      <c r="L2474" s="7"/>
      <c r="M2474" s="8"/>
      <c r="N2474" s="7"/>
      <c r="O2474" s="9"/>
      <c r="P2474" s="3"/>
      <c r="Q2474" s="5"/>
      <c r="R2474" s="10"/>
      <c r="S2474" s="10"/>
      <c r="T2474" s="10"/>
      <c r="U2474" s="10"/>
      <c r="V2474" s="10"/>
      <c r="W2474" s="10"/>
      <c r="X2474" s="11"/>
      <c r="Y2474" s="12"/>
      <c r="Z2474" s="4"/>
      <c r="AA2474" s="13"/>
      <c r="AB2474" s="4"/>
      <c r="AC2474" s="52"/>
    </row>
    <row r="2475" spans="1:29" ht="15.75" hidden="1" customHeight="1">
      <c r="A2475" s="50"/>
      <c r="B2475" s="3"/>
      <c r="C2475" s="4"/>
      <c r="D2475" s="4"/>
      <c r="E2475" s="5"/>
      <c r="F2475" s="4"/>
      <c r="G2475" s="4"/>
      <c r="H2475" s="5"/>
      <c r="I2475" s="6"/>
      <c r="J2475" s="6"/>
      <c r="K2475" s="7"/>
      <c r="L2475" s="7"/>
      <c r="M2475" s="8"/>
      <c r="N2475" s="7"/>
      <c r="O2475" s="9"/>
      <c r="P2475" s="3"/>
      <c r="Q2475" s="5"/>
      <c r="R2475" s="10"/>
      <c r="S2475" s="10"/>
      <c r="T2475" s="10"/>
      <c r="U2475" s="10"/>
      <c r="V2475" s="10"/>
      <c r="W2475" s="10"/>
      <c r="X2475" s="11"/>
      <c r="Y2475" s="12"/>
      <c r="Z2475" s="4"/>
      <c r="AA2475" s="13"/>
      <c r="AB2475" s="4"/>
      <c r="AC2475" s="52"/>
    </row>
    <row r="2476" spans="1:29" ht="15.75" hidden="1" customHeight="1">
      <c r="A2476" s="50"/>
      <c r="B2476" s="3"/>
      <c r="C2476" s="4"/>
      <c r="D2476" s="4"/>
      <c r="E2476" s="5"/>
      <c r="F2476" s="4"/>
      <c r="G2476" s="4"/>
      <c r="H2476" s="5"/>
      <c r="I2476" s="6"/>
      <c r="J2476" s="6"/>
      <c r="K2476" s="7"/>
      <c r="L2476" s="7"/>
      <c r="M2476" s="8"/>
      <c r="N2476" s="7"/>
      <c r="O2476" s="9"/>
      <c r="P2476" s="3"/>
      <c r="Q2476" s="5"/>
      <c r="R2476" s="10"/>
      <c r="S2476" s="10"/>
      <c r="T2476" s="10"/>
      <c r="U2476" s="10"/>
      <c r="V2476" s="10"/>
      <c r="W2476" s="10"/>
      <c r="X2476" s="11"/>
      <c r="Y2476" s="12"/>
      <c r="Z2476" s="4"/>
      <c r="AA2476" s="13"/>
      <c r="AB2476" s="4"/>
      <c r="AC2476" s="52"/>
    </row>
    <row r="2477" spans="1:29" ht="15.75" hidden="1" customHeight="1">
      <c r="A2477" s="50"/>
      <c r="B2477" s="3"/>
      <c r="C2477" s="4"/>
      <c r="D2477" s="4"/>
      <c r="E2477" s="5"/>
      <c r="F2477" s="4"/>
      <c r="G2477" s="4"/>
      <c r="H2477" s="5"/>
      <c r="I2477" s="6"/>
      <c r="J2477" s="6"/>
      <c r="K2477" s="7"/>
      <c r="L2477" s="7"/>
      <c r="M2477" s="8"/>
      <c r="N2477" s="7"/>
      <c r="O2477" s="9"/>
      <c r="P2477" s="3"/>
      <c r="Q2477" s="5"/>
      <c r="R2477" s="10"/>
      <c r="S2477" s="10"/>
      <c r="T2477" s="10"/>
      <c r="U2477" s="10"/>
      <c r="V2477" s="10"/>
      <c r="W2477" s="10"/>
      <c r="X2477" s="11"/>
      <c r="Y2477" s="12"/>
      <c r="Z2477" s="4"/>
      <c r="AA2477" s="13"/>
      <c r="AB2477" s="4"/>
      <c r="AC2477" s="52"/>
    </row>
    <row r="2478" spans="1:29" ht="15.75" hidden="1" customHeight="1">
      <c r="A2478" s="50"/>
      <c r="B2478" s="3"/>
      <c r="C2478" s="4"/>
      <c r="D2478" s="4"/>
      <c r="E2478" s="5"/>
      <c r="F2478" s="4"/>
      <c r="G2478" s="4"/>
      <c r="H2478" s="5"/>
      <c r="I2478" s="6"/>
      <c r="J2478" s="6"/>
      <c r="K2478" s="7"/>
      <c r="L2478" s="7"/>
      <c r="M2478" s="8"/>
      <c r="N2478" s="7"/>
      <c r="O2478" s="9"/>
      <c r="P2478" s="3"/>
      <c r="Q2478" s="5"/>
      <c r="R2478" s="10"/>
      <c r="S2478" s="10"/>
      <c r="T2478" s="10"/>
      <c r="U2478" s="10"/>
      <c r="V2478" s="10"/>
      <c r="W2478" s="10"/>
      <c r="X2478" s="11"/>
      <c r="Y2478" s="12"/>
      <c r="Z2478" s="4"/>
      <c r="AA2478" s="13"/>
      <c r="AB2478" s="4"/>
      <c r="AC2478" s="52"/>
    </row>
    <row r="2479" spans="1:29" ht="15.75" hidden="1" customHeight="1">
      <c r="A2479" s="50"/>
      <c r="B2479" s="3"/>
      <c r="C2479" s="4"/>
      <c r="D2479" s="4"/>
      <c r="E2479" s="5"/>
      <c r="F2479" s="4"/>
      <c r="G2479" s="4"/>
      <c r="H2479" s="5"/>
      <c r="I2479" s="6"/>
      <c r="J2479" s="6"/>
      <c r="K2479" s="7"/>
      <c r="L2479" s="7"/>
      <c r="M2479" s="8"/>
      <c r="N2479" s="7"/>
      <c r="O2479" s="9"/>
      <c r="P2479" s="3"/>
      <c r="Q2479" s="5"/>
      <c r="R2479" s="10"/>
      <c r="S2479" s="10"/>
      <c r="T2479" s="10"/>
      <c r="U2479" s="10"/>
      <c r="V2479" s="10"/>
      <c r="W2479" s="10"/>
      <c r="X2479" s="11"/>
      <c r="Y2479" s="12"/>
      <c r="Z2479" s="4"/>
      <c r="AA2479" s="13"/>
      <c r="AB2479" s="4"/>
      <c r="AC2479" s="52"/>
    </row>
    <row r="2480" spans="1:29" ht="15.75" hidden="1" customHeight="1">
      <c r="A2480" s="50"/>
      <c r="B2480" s="3"/>
      <c r="C2480" s="4"/>
      <c r="D2480" s="4"/>
      <c r="E2480" s="5"/>
      <c r="F2480" s="4"/>
      <c r="G2480" s="4"/>
      <c r="H2480" s="5"/>
      <c r="I2480" s="6"/>
      <c r="J2480" s="6"/>
      <c r="K2480" s="7"/>
      <c r="L2480" s="7"/>
      <c r="M2480" s="8"/>
      <c r="N2480" s="7"/>
      <c r="O2480" s="9"/>
      <c r="P2480" s="3"/>
      <c r="Q2480" s="5"/>
      <c r="R2480" s="10"/>
      <c r="S2480" s="10"/>
      <c r="T2480" s="10"/>
      <c r="U2480" s="10"/>
      <c r="V2480" s="10"/>
      <c r="W2480" s="10"/>
      <c r="X2480" s="11"/>
      <c r="Y2480" s="12"/>
      <c r="Z2480" s="4"/>
      <c r="AA2480" s="13"/>
      <c r="AB2480" s="4"/>
      <c r="AC2480" s="52"/>
    </row>
    <row r="2481" spans="1:29" ht="15.75" hidden="1" customHeight="1">
      <c r="A2481" s="50"/>
      <c r="B2481" s="3"/>
      <c r="C2481" s="4"/>
      <c r="D2481" s="4"/>
      <c r="E2481" s="5"/>
      <c r="F2481" s="4"/>
      <c r="G2481" s="4"/>
      <c r="H2481" s="5"/>
      <c r="I2481" s="6"/>
      <c r="J2481" s="6"/>
      <c r="K2481" s="7"/>
      <c r="L2481" s="7"/>
      <c r="M2481" s="8"/>
      <c r="N2481" s="7"/>
      <c r="O2481" s="9"/>
      <c r="P2481" s="3"/>
      <c r="Q2481" s="5"/>
      <c r="R2481" s="10"/>
      <c r="S2481" s="10"/>
      <c r="T2481" s="10"/>
      <c r="U2481" s="10"/>
      <c r="V2481" s="10"/>
      <c r="W2481" s="10"/>
      <c r="X2481" s="11"/>
      <c r="Y2481" s="12"/>
      <c r="Z2481" s="4"/>
      <c r="AA2481" s="13"/>
      <c r="AB2481" s="4"/>
      <c r="AC2481" s="52"/>
    </row>
    <row r="2482" spans="1:29" ht="15.75" hidden="1" customHeight="1">
      <c r="A2482" s="50"/>
      <c r="B2482" s="3"/>
      <c r="C2482" s="4"/>
      <c r="D2482" s="4"/>
      <c r="E2482" s="5"/>
      <c r="F2482" s="4"/>
      <c r="G2482" s="4"/>
      <c r="H2482" s="5"/>
      <c r="I2482" s="6"/>
      <c r="J2482" s="6"/>
      <c r="K2482" s="7"/>
      <c r="L2482" s="7"/>
      <c r="M2482" s="8"/>
      <c r="N2482" s="7"/>
      <c r="O2482" s="9"/>
      <c r="P2482" s="3"/>
      <c r="Q2482" s="5"/>
      <c r="R2482" s="10"/>
      <c r="S2482" s="10"/>
      <c r="T2482" s="10"/>
      <c r="U2482" s="10"/>
      <c r="V2482" s="10"/>
      <c r="W2482" s="10"/>
      <c r="X2482" s="11"/>
      <c r="Y2482" s="12"/>
      <c r="Z2482" s="4"/>
      <c r="AA2482" s="13"/>
      <c r="AB2482" s="4"/>
      <c r="AC2482" s="52"/>
    </row>
    <row r="2483" spans="1:29" ht="15.75" hidden="1" customHeight="1">
      <c r="A2483" s="50"/>
      <c r="B2483" s="3"/>
      <c r="C2483" s="4"/>
      <c r="D2483" s="4"/>
      <c r="E2483" s="5"/>
      <c r="F2483" s="4"/>
      <c r="G2483" s="4"/>
      <c r="H2483" s="5"/>
      <c r="I2483" s="6"/>
      <c r="J2483" s="6"/>
      <c r="K2483" s="7"/>
      <c r="L2483" s="7"/>
      <c r="M2483" s="8"/>
      <c r="N2483" s="7"/>
      <c r="O2483" s="9"/>
      <c r="P2483" s="3"/>
      <c r="Q2483" s="5"/>
      <c r="R2483" s="10"/>
      <c r="S2483" s="10"/>
      <c r="T2483" s="10"/>
      <c r="U2483" s="10"/>
      <c r="V2483" s="10"/>
      <c r="W2483" s="10"/>
      <c r="X2483" s="11"/>
      <c r="Y2483" s="12"/>
      <c r="Z2483" s="4"/>
      <c r="AA2483" s="13"/>
      <c r="AB2483" s="4"/>
      <c r="AC2483" s="52"/>
    </row>
    <row r="2484" spans="1:29" ht="15.75" hidden="1" customHeight="1">
      <c r="A2484" s="50"/>
      <c r="B2484" s="3"/>
      <c r="C2484" s="4"/>
      <c r="D2484" s="4"/>
      <c r="E2484" s="5"/>
      <c r="F2484" s="4"/>
      <c r="G2484" s="4"/>
      <c r="H2484" s="5"/>
      <c r="I2484" s="6"/>
      <c r="J2484" s="6"/>
      <c r="K2484" s="7"/>
      <c r="L2484" s="7"/>
      <c r="M2484" s="8"/>
      <c r="N2484" s="7"/>
      <c r="O2484" s="9"/>
      <c r="P2484" s="3"/>
      <c r="Q2484" s="5"/>
      <c r="R2484" s="10"/>
      <c r="S2484" s="10"/>
      <c r="T2484" s="10"/>
      <c r="U2484" s="10"/>
      <c r="V2484" s="10"/>
      <c r="W2484" s="10"/>
      <c r="X2484" s="11"/>
      <c r="Y2484" s="12"/>
      <c r="Z2484" s="4"/>
      <c r="AA2484" s="13"/>
      <c r="AB2484" s="4"/>
      <c r="AC2484" s="52"/>
    </row>
    <row r="2485" spans="1:29" ht="15.75" hidden="1" customHeight="1">
      <c r="A2485" s="50"/>
      <c r="B2485" s="3"/>
      <c r="C2485" s="4"/>
      <c r="D2485" s="4"/>
      <c r="E2485" s="5"/>
      <c r="F2485" s="4"/>
      <c r="G2485" s="4"/>
      <c r="H2485" s="5"/>
      <c r="I2485" s="6"/>
      <c r="J2485" s="6"/>
      <c r="K2485" s="7"/>
      <c r="L2485" s="7"/>
      <c r="M2485" s="8"/>
      <c r="N2485" s="7"/>
      <c r="O2485" s="9"/>
      <c r="P2485" s="3"/>
      <c r="Q2485" s="5"/>
      <c r="R2485" s="10"/>
      <c r="S2485" s="10"/>
      <c r="T2485" s="10"/>
      <c r="U2485" s="10"/>
      <c r="V2485" s="10"/>
      <c r="W2485" s="10"/>
      <c r="X2485" s="11"/>
      <c r="Y2485" s="12"/>
      <c r="Z2485" s="4"/>
      <c r="AA2485" s="13"/>
      <c r="AB2485" s="4"/>
      <c r="AC2485" s="52"/>
    </row>
    <row r="2486" spans="1:29" ht="15.75" hidden="1" customHeight="1">
      <c r="A2486" s="50"/>
      <c r="B2486" s="3"/>
      <c r="C2486" s="4"/>
      <c r="D2486" s="4"/>
      <c r="E2486" s="5"/>
      <c r="F2486" s="4"/>
      <c r="G2486" s="4"/>
      <c r="H2486" s="5"/>
      <c r="I2486" s="6"/>
      <c r="J2486" s="6"/>
      <c r="K2486" s="7"/>
      <c r="L2486" s="7"/>
      <c r="M2486" s="8"/>
      <c r="N2486" s="7"/>
      <c r="O2486" s="9"/>
      <c r="P2486" s="3"/>
      <c r="Q2486" s="5"/>
      <c r="R2486" s="10"/>
      <c r="S2486" s="10"/>
      <c r="T2486" s="10"/>
      <c r="U2486" s="10"/>
      <c r="V2486" s="10"/>
      <c r="W2486" s="10"/>
      <c r="X2486" s="11"/>
      <c r="Y2486" s="12"/>
      <c r="Z2486" s="4"/>
      <c r="AA2486" s="13"/>
      <c r="AB2486" s="4"/>
      <c r="AC2486" s="52"/>
    </row>
    <row r="2487" spans="1:29" ht="15.75" hidden="1" customHeight="1">
      <c r="A2487" s="50"/>
      <c r="B2487" s="3"/>
      <c r="C2487" s="4"/>
      <c r="D2487" s="4"/>
      <c r="E2487" s="5"/>
      <c r="F2487" s="4"/>
      <c r="G2487" s="4"/>
      <c r="H2487" s="5"/>
      <c r="I2487" s="6"/>
      <c r="J2487" s="6"/>
      <c r="K2487" s="7"/>
      <c r="L2487" s="7"/>
      <c r="M2487" s="8"/>
      <c r="N2487" s="7"/>
      <c r="O2487" s="9"/>
      <c r="P2487" s="3"/>
      <c r="Q2487" s="5"/>
      <c r="R2487" s="10"/>
      <c r="S2487" s="10"/>
      <c r="T2487" s="10"/>
      <c r="U2487" s="10"/>
      <c r="V2487" s="10"/>
      <c r="W2487" s="10"/>
      <c r="X2487" s="11"/>
      <c r="Y2487" s="12"/>
      <c r="Z2487" s="4"/>
      <c r="AA2487" s="13"/>
      <c r="AB2487" s="4"/>
      <c r="AC2487" s="52"/>
    </row>
    <row r="2488" spans="1:29" ht="15.75" hidden="1" customHeight="1">
      <c r="A2488" s="50"/>
      <c r="B2488" s="3"/>
      <c r="C2488" s="4"/>
      <c r="D2488" s="4"/>
      <c r="E2488" s="5"/>
      <c r="F2488" s="4"/>
      <c r="G2488" s="4"/>
      <c r="H2488" s="5"/>
      <c r="I2488" s="6"/>
      <c r="J2488" s="6"/>
      <c r="K2488" s="7"/>
      <c r="L2488" s="7"/>
      <c r="M2488" s="8"/>
      <c r="N2488" s="7"/>
      <c r="O2488" s="9"/>
      <c r="P2488" s="3"/>
      <c r="Q2488" s="5"/>
      <c r="R2488" s="10"/>
      <c r="S2488" s="10"/>
      <c r="T2488" s="10"/>
      <c r="U2488" s="10"/>
      <c r="V2488" s="10"/>
      <c r="W2488" s="10"/>
      <c r="X2488" s="11"/>
      <c r="Y2488" s="12"/>
      <c r="Z2488" s="4"/>
      <c r="AA2488" s="13"/>
      <c r="AB2488" s="4"/>
      <c r="AC2488" s="52"/>
    </row>
    <row r="2489" spans="1:29" ht="15.75" hidden="1" customHeight="1">
      <c r="A2489" s="50"/>
      <c r="B2489" s="3"/>
      <c r="C2489" s="4"/>
      <c r="D2489" s="4"/>
      <c r="E2489" s="5"/>
      <c r="F2489" s="4"/>
      <c r="G2489" s="4"/>
      <c r="H2489" s="5"/>
      <c r="I2489" s="6"/>
      <c r="J2489" s="6"/>
      <c r="K2489" s="7"/>
      <c r="L2489" s="7"/>
      <c r="M2489" s="8"/>
      <c r="N2489" s="7"/>
      <c r="O2489" s="9"/>
      <c r="P2489" s="3"/>
      <c r="Q2489" s="5"/>
      <c r="R2489" s="10"/>
      <c r="S2489" s="10"/>
      <c r="T2489" s="10"/>
      <c r="U2489" s="10"/>
      <c r="V2489" s="10"/>
      <c r="W2489" s="10"/>
      <c r="X2489" s="11"/>
      <c r="Y2489" s="12"/>
      <c r="Z2489" s="4"/>
      <c r="AA2489" s="13"/>
      <c r="AB2489" s="4"/>
      <c r="AC2489" s="52"/>
    </row>
    <row r="2490" spans="1:29" ht="15.75" hidden="1" customHeight="1">
      <c r="A2490" s="50"/>
      <c r="B2490" s="3"/>
      <c r="C2490" s="4"/>
      <c r="D2490" s="4"/>
      <c r="E2490" s="5"/>
      <c r="F2490" s="4"/>
      <c r="G2490" s="4"/>
      <c r="H2490" s="5"/>
      <c r="I2490" s="6"/>
      <c r="J2490" s="6"/>
      <c r="K2490" s="7"/>
      <c r="L2490" s="7"/>
      <c r="M2490" s="8"/>
      <c r="N2490" s="7"/>
      <c r="O2490" s="9"/>
      <c r="P2490" s="3"/>
      <c r="Q2490" s="5"/>
      <c r="R2490" s="10"/>
      <c r="S2490" s="10"/>
      <c r="T2490" s="10"/>
      <c r="U2490" s="10"/>
      <c r="V2490" s="10"/>
      <c r="W2490" s="10"/>
      <c r="X2490" s="11"/>
      <c r="Y2490" s="12"/>
      <c r="Z2490" s="4"/>
      <c r="AA2490" s="13"/>
      <c r="AB2490" s="4"/>
      <c r="AC2490" s="52"/>
    </row>
    <row r="2491" spans="1:29" ht="15.75" hidden="1" customHeight="1">
      <c r="A2491" s="50"/>
      <c r="B2491" s="3"/>
      <c r="C2491" s="4"/>
      <c r="D2491" s="4"/>
      <c r="E2491" s="5"/>
      <c r="F2491" s="4"/>
      <c r="G2491" s="4"/>
      <c r="H2491" s="5"/>
      <c r="I2491" s="6"/>
      <c r="J2491" s="6"/>
      <c r="K2491" s="7"/>
      <c r="L2491" s="7"/>
      <c r="M2491" s="8"/>
      <c r="N2491" s="7"/>
      <c r="O2491" s="9"/>
      <c r="P2491" s="3"/>
      <c r="Q2491" s="5"/>
      <c r="R2491" s="10"/>
      <c r="S2491" s="10"/>
      <c r="T2491" s="10"/>
      <c r="U2491" s="10"/>
      <c r="V2491" s="10"/>
      <c r="W2491" s="10"/>
      <c r="X2491" s="11"/>
      <c r="Y2491" s="12"/>
      <c r="Z2491" s="4"/>
      <c r="AA2491" s="13"/>
      <c r="AB2491" s="4"/>
      <c r="AC2491" s="52"/>
    </row>
    <row r="2492" spans="1:29" ht="15.75" hidden="1" customHeight="1">
      <c r="A2492" s="50"/>
      <c r="B2492" s="3"/>
      <c r="C2492" s="4"/>
      <c r="D2492" s="4"/>
      <c r="E2492" s="5"/>
      <c r="F2492" s="4"/>
      <c r="G2492" s="4"/>
      <c r="H2492" s="5"/>
      <c r="I2492" s="6"/>
      <c r="J2492" s="6"/>
      <c r="K2492" s="7"/>
      <c r="L2492" s="7"/>
      <c r="M2492" s="8"/>
      <c r="N2492" s="7"/>
      <c r="O2492" s="9"/>
      <c r="P2492" s="3"/>
      <c r="Q2492" s="5"/>
      <c r="R2492" s="10"/>
      <c r="S2492" s="10"/>
      <c r="T2492" s="10"/>
      <c r="U2492" s="10"/>
      <c r="V2492" s="10"/>
      <c r="W2492" s="10"/>
      <c r="X2492" s="11"/>
      <c r="Y2492" s="12"/>
      <c r="Z2492" s="4"/>
      <c r="AA2492" s="13"/>
      <c r="AB2492" s="4"/>
      <c r="AC2492" s="52"/>
    </row>
    <row r="2493" spans="1:29" ht="15.75" hidden="1" customHeight="1">
      <c r="A2493" s="50"/>
      <c r="B2493" s="3"/>
      <c r="C2493" s="4"/>
      <c r="D2493" s="4"/>
      <c r="E2493" s="5"/>
      <c r="F2493" s="4"/>
      <c r="G2493" s="4"/>
      <c r="H2493" s="5"/>
      <c r="I2493" s="6"/>
      <c r="J2493" s="6"/>
      <c r="K2493" s="7"/>
      <c r="L2493" s="7"/>
      <c r="M2493" s="8"/>
      <c r="N2493" s="7"/>
      <c r="O2493" s="9"/>
      <c r="P2493" s="3"/>
      <c r="Q2493" s="5"/>
      <c r="R2493" s="10"/>
      <c r="S2493" s="10"/>
      <c r="T2493" s="10"/>
      <c r="U2493" s="10"/>
      <c r="V2493" s="10"/>
      <c r="W2493" s="10"/>
      <c r="X2493" s="11"/>
      <c r="Y2493" s="12"/>
      <c r="Z2493" s="4"/>
      <c r="AA2493" s="13"/>
      <c r="AB2493" s="4"/>
      <c r="AC2493" s="52"/>
    </row>
    <row r="2494" spans="1:29" ht="15.75" hidden="1" customHeight="1">
      <c r="A2494" s="50"/>
      <c r="B2494" s="3"/>
      <c r="C2494" s="4"/>
      <c r="D2494" s="4"/>
      <c r="E2494" s="5"/>
      <c r="F2494" s="4"/>
      <c r="G2494" s="4"/>
      <c r="H2494" s="5"/>
      <c r="I2494" s="6"/>
      <c r="J2494" s="6"/>
      <c r="K2494" s="7"/>
      <c r="L2494" s="7"/>
      <c r="M2494" s="8"/>
      <c r="N2494" s="7"/>
      <c r="O2494" s="9"/>
      <c r="P2494" s="3"/>
      <c r="Q2494" s="5"/>
      <c r="R2494" s="10"/>
      <c r="S2494" s="10"/>
      <c r="T2494" s="10"/>
      <c r="U2494" s="10"/>
      <c r="V2494" s="10"/>
      <c r="W2494" s="10"/>
      <c r="X2494" s="11"/>
      <c r="Y2494" s="12"/>
      <c r="Z2494" s="4"/>
      <c r="AA2494" s="13"/>
      <c r="AB2494" s="4"/>
      <c r="AC2494" s="52"/>
    </row>
    <row r="2495" spans="1:29" ht="15.75" hidden="1" customHeight="1">
      <c r="A2495" s="50"/>
      <c r="B2495" s="3"/>
      <c r="C2495" s="4"/>
      <c r="D2495" s="4"/>
      <c r="E2495" s="5"/>
      <c r="F2495" s="4"/>
      <c r="G2495" s="4"/>
      <c r="H2495" s="5"/>
      <c r="I2495" s="6"/>
      <c r="J2495" s="6"/>
      <c r="K2495" s="7"/>
      <c r="L2495" s="7"/>
      <c r="M2495" s="8"/>
      <c r="N2495" s="7"/>
      <c r="O2495" s="9"/>
      <c r="P2495" s="3"/>
      <c r="Q2495" s="5"/>
      <c r="R2495" s="10"/>
      <c r="S2495" s="10"/>
      <c r="T2495" s="10"/>
      <c r="U2495" s="10"/>
      <c r="V2495" s="10"/>
      <c r="W2495" s="10"/>
      <c r="X2495" s="11"/>
      <c r="Y2495" s="12"/>
      <c r="Z2495" s="4"/>
      <c r="AA2495" s="13"/>
      <c r="AB2495" s="4"/>
      <c r="AC2495" s="52"/>
    </row>
    <row r="2496" spans="1:29" ht="15.75" hidden="1" customHeight="1">
      <c r="A2496" s="50"/>
      <c r="B2496" s="3"/>
      <c r="C2496" s="4"/>
      <c r="D2496" s="4"/>
      <c r="E2496" s="5"/>
      <c r="F2496" s="4"/>
      <c r="G2496" s="4"/>
      <c r="H2496" s="5"/>
      <c r="I2496" s="6"/>
      <c r="J2496" s="6"/>
      <c r="K2496" s="7"/>
      <c r="L2496" s="7"/>
      <c r="M2496" s="8"/>
      <c r="N2496" s="7"/>
      <c r="O2496" s="9"/>
      <c r="P2496" s="3"/>
      <c r="Q2496" s="5"/>
      <c r="R2496" s="10"/>
      <c r="S2496" s="10"/>
      <c r="T2496" s="10"/>
      <c r="U2496" s="10"/>
      <c r="V2496" s="10"/>
      <c r="W2496" s="10"/>
      <c r="X2496" s="11"/>
      <c r="Y2496" s="12"/>
      <c r="Z2496" s="4"/>
      <c r="AA2496" s="13"/>
      <c r="AB2496" s="4"/>
      <c r="AC2496" s="52"/>
    </row>
    <row r="2497" spans="1:29" ht="15.75" hidden="1" customHeight="1">
      <c r="A2497" s="50"/>
      <c r="B2497" s="3"/>
      <c r="C2497" s="4"/>
      <c r="D2497" s="4"/>
      <c r="E2497" s="5"/>
      <c r="F2497" s="4"/>
      <c r="G2497" s="4"/>
      <c r="H2497" s="5"/>
      <c r="I2497" s="6"/>
      <c r="J2497" s="6"/>
      <c r="K2497" s="7"/>
      <c r="L2497" s="7"/>
      <c r="M2497" s="8"/>
      <c r="N2497" s="7"/>
      <c r="O2497" s="9"/>
      <c r="P2497" s="3"/>
      <c r="Q2497" s="5"/>
      <c r="R2497" s="10"/>
      <c r="S2497" s="10"/>
      <c r="T2497" s="10"/>
      <c r="U2497" s="10"/>
      <c r="V2497" s="10"/>
      <c r="W2497" s="10"/>
      <c r="X2497" s="11"/>
      <c r="Y2497" s="12"/>
      <c r="Z2497" s="4"/>
      <c r="AA2497" s="13"/>
      <c r="AB2497" s="4"/>
      <c r="AC2497" s="52"/>
    </row>
    <row r="2498" spans="1:29" ht="15.75" hidden="1" customHeight="1">
      <c r="A2498" s="50"/>
      <c r="B2498" s="3"/>
      <c r="C2498" s="4"/>
      <c r="D2498" s="4"/>
      <c r="E2498" s="5"/>
      <c r="F2498" s="4"/>
      <c r="G2498" s="4"/>
      <c r="H2498" s="5"/>
      <c r="I2498" s="6"/>
      <c r="J2498" s="6"/>
      <c r="K2498" s="7"/>
      <c r="L2498" s="7"/>
      <c r="M2498" s="8"/>
      <c r="N2498" s="7"/>
      <c r="O2498" s="9"/>
      <c r="P2498" s="3"/>
      <c r="Q2498" s="5"/>
      <c r="R2498" s="10"/>
      <c r="S2498" s="10"/>
      <c r="T2498" s="10"/>
      <c r="U2498" s="10"/>
      <c r="V2498" s="10"/>
      <c r="W2498" s="10"/>
      <c r="X2498" s="11"/>
      <c r="Y2498" s="12"/>
      <c r="Z2498" s="4"/>
      <c r="AA2498" s="13"/>
      <c r="AB2498" s="4"/>
      <c r="AC2498" s="52"/>
    </row>
    <row r="2499" spans="1:29" ht="15.75" hidden="1" customHeight="1">
      <c r="A2499" s="50"/>
      <c r="B2499" s="3"/>
      <c r="C2499" s="4"/>
      <c r="D2499" s="4"/>
      <c r="E2499" s="5"/>
      <c r="F2499" s="4"/>
      <c r="G2499" s="4"/>
      <c r="H2499" s="5"/>
      <c r="I2499" s="6"/>
      <c r="J2499" s="6"/>
      <c r="K2499" s="7"/>
      <c r="L2499" s="7"/>
      <c r="M2499" s="8"/>
      <c r="N2499" s="7"/>
      <c r="O2499" s="9"/>
      <c r="P2499" s="3"/>
      <c r="Q2499" s="5"/>
      <c r="R2499" s="10"/>
      <c r="S2499" s="10"/>
      <c r="T2499" s="10"/>
      <c r="U2499" s="10"/>
      <c r="V2499" s="10"/>
      <c r="W2499" s="10"/>
      <c r="X2499" s="11"/>
      <c r="Y2499" s="12"/>
      <c r="Z2499" s="4"/>
      <c r="AA2499" s="13"/>
      <c r="AB2499" s="4"/>
      <c r="AC2499" s="52"/>
    </row>
    <row r="2500" spans="1:29" ht="15.75" hidden="1" customHeight="1">
      <c r="A2500" s="50"/>
      <c r="B2500" s="3"/>
      <c r="C2500" s="4"/>
      <c r="D2500" s="4"/>
      <c r="E2500" s="5"/>
      <c r="F2500" s="4"/>
      <c r="G2500" s="4"/>
      <c r="H2500" s="5"/>
      <c r="I2500" s="6"/>
      <c r="J2500" s="6"/>
      <c r="K2500" s="7"/>
      <c r="L2500" s="7"/>
      <c r="M2500" s="8"/>
      <c r="N2500" s="7"/>
      <c r="O2500" s="9"/>
      <c r="P2500" s="3"/>
      <c r="Q2500" s="5"/>
      <c r="R2500" s="10"/>
      <c r="S2500" s="10"/>
      <c r="T2500" s="10"/>
      <c r="U2500" s="10"/>
      <c r="V2500" s="10"/>
      <c r="W2500" s="10"/>
      <c r="X2500" s="11"/>
      <c r="Y2500" s="12"/>
      <c r="Z2500" s="4"/>
      <c r="AA2500" s="13"/>
      <c r="AB2500" s="4"/>
      <c r="AC2500" s="52"/>
    </row>
    <row r="2501" spans="1:29" ht="15.75" hidden="1" customHeight="1">
      <c r="A2501" s="50"/>
      <c r="B2501" s="3"/>
      <c r="C2501" s="4"/>
      <c r="D2501" s="4"/>
      <c r="E2501" s="5"/>
      <c r="F2501" s="4"/>
      <c r="G2501" s="4"/>
      <c r="H2501" s="5"/>
      <c r="I2501" s="6"/>
      <c r="J2501" s="6"/>
      <c r="K2501" s="7"/>
      <c r="L2501" s="7"/>
      <c r="M2501" s="8"/>
      <c r="N2501" s="7"/>
      <c r="O2501" s="9"/>
      <c r="P2501" s="3"/>
      <c r="Q2501" s="5"/>
      <c r="R2501" s="10"/>
      <c r="S2501" s="10"/>
      <c r="T2501" s="10"/>
      <c r="U2501" s="10"/>
      <c r="V2501" s="10"/>
      <c r="W2501" s="10"/>
      <c r="X2501" s="11"/>
      <c r="Y2501" s="12"/>
      <c r="Z2501" s="4"/>
      <c r="AA2501" s="13"/>
      <c r="AB2501" s="4"/>
      <c r="AC2501" s="52"/>
    </row>
    <row r="2502" spans="1:29" ht="15.75" hidden="1" customHeight="1">
      <c r="A2502" s="50"/>
      <c r="B2502" s="3"/>
      <c r="C2502" s="4"/>
      <c r="D2502" s="4"/>
      <c r="E2502" s="5"/>
      <c r="F2502" s="4"/>
      <c r="G2502" s="4"/>
      <c r="H2502" s="5"/>
      <c r="I2502" s="6"/>
      <c r="J2502" s="6"/>
      <c r="K2502" s="7"/>
      <c r="L2502" s="7"/>
      <c r="M2502" s="8"/>
      <c r="N2502" s="7"/>
      <c r="O2502" s="9"/>
      <c r="P2502" s="3"/>
      <c r="Q2502" s="5"/>
      <c r="R2502" s="10"/>
      <c r="S2502" s="10"/>
      <c r="T2502" s="10"/>
      <c r="U2502" s="10"/>
      <c r="V2502" s="10"/>
      <c r="W2502" s="10"/>
      <c r="X2502" s="11"/>
      <c r="Y2502" s="12"/>
      <c r="Z2502" s="4"/>
      <c r="AA2502" s="13"/>
      <c r="AB2502" s="4"/>
      <c r="AC2502" s="52"/>
    </row>
    <row r="2503" spans="1:29" ht="15.75" hidden="1" customHeight="1">
      <c r="A2503" s="50"/>
      <c r="B2503" s="3"/>
      <c r="C2503" s="4"/>
      <c r="D2503" s="4"/>
      <c r="E2503" s="5"/>
      <c r="F2503" s="4"/>
      <c r="G2503" s="4"/>
      <c r="H2503" s="5"/>
      <c r="I2503" s="6"/>
      <c r="J2503" s="6"/>
      <c r="K2503" s="7"/>
      <c r="L2503" s="7"/>
      <c r="M2503" s="8"/>
      <c r="N2503" s="7"/>
      <c r="O2503" s="9"/>
      <c r="P2503" s="3"/>
      <c r="Q2503" s="5"/>
      <c r="R2503" s="10"/>
      <c r="S2503" s="10"/>
      <c r="T2503" s="10"/>
      <c r="U2503" s="10"/>
      <c r="V2503" s="10"/>
      <c r="W2503" s="10"/>
      <c r="X2503" s="11"/>
      <c r="Y2503" s="12"/>
      <c r="Z2503" s="4"/>
      <c r="AA2503" s="13"/>
      <c r="AB2503" s="4"/>
      <c r="AC2503" s="52"/>
    </row>
    <row r="2504" spans="1:29" ht="15.75" hidden="1" customHeight="1">
      <c r="A2504" s="50"/>
      <c r="B2504" s="3"/>
      <c r="C2504" s="4"/>
      <c r="D2504" s="4"/>
      <c r="E2504" s="5"/>
      <c r="F2504" s="4"/>
      <c r="G2504" s="4"/>
      <c r="H2504" s="5"/>
      <c r="I2504" s="6"/>
      <c r="J2504" s="6"/>
      <c r="K2504" s="7"/>
      <c r="L2504" s="7"/>
      <c r="M2504" s="8"/>
      <c r="N2504" s="7"/>
      <c r="O2504" s="9"/>
      <c r="P2504" s="3"/>
      <c r="Q2504" s="5"/>
      <c r="R2504" s="10"/>
      <c r="S2504" s="10"/>
      <c r="T2504" s="10"/>
      <c r="U2504" s="10"/>
      <c r="V2504" s="10"/>
      <c r="W2504" s="10"/>
      <c r="X2504" s="11"/>
      <c r="Y2504" s="12"/>
      <c r="Z2504" s="4"/>
      <c r="AA2504" s="13"/>
      <c r="AB2504" s="4"/>
      <c r="AC2504" s="52"/>
    </row>
    <row r="2505" spans="1:29" ht="15.75" hidden="1" customHeight="1">
      <c r="A2505" s="50"/>
      <c r="B2505" s="3"/>
      <c r="C2505" s="4"/>
      <c r="D2505" s="4"/>
      <c r="E2505" s="5"/>
      <c r="F2505" s="4"/>
      <c r="G2505" s="4"/>
      <c r="H2505" s="5"/>
      <c r="I2505" s="6"/>
      <c r="J2505" s="6"/>
      <c r="K2505" s="7"/>
      <c r="L2505" s="7"/>
      <c r="M2505" s="8"/>
      <c r="N2505" s="7"/>
      <c r="O2505" s="9"/>
      <c r="P2505" s="3"/>
      <c r="Q2505" s="5"/>
      <c r="R2505" s="10"/>
      <c r="S2505" s="10"/>
      <c r="T2505" s="10"/>
      <c r="U2505" s="10"/>
      <c r="V2505" s="10"/>
      <c r="W2505" s="10"/>
      <c r="X2505" s="11"/>
      <c r="Y2505" s="12"/>
      <c r="Z2505" s="4"/>
      <c r="AA2505" s="13"/>
      <c r="AB2505" s="4"/>
      <c r="AC2505" s="52"/>
    </row>
    <row r="2506" spans="1:29" ht="15.75" hidden="1" customHeight="1">
      <c r="A2506" s="50"/>
      <c r="B2506" s="3"/>
      <c r="C2506" s="4"/>
      <c r="D2506" s="4"/>
      <c r="E2506" s="5"/>
      <c r="F2506" s="4"/>
      <c r="G2506" s="4"/>
      <c r="H2506" s="5"/>
      <c r="I2506" s="6"/>
      <c r="J2506" s="6"/>
      <c r="K2506" s="7"/>
      <c r="L2506" s="7"/>
      <c r="M2506" s="8"/>
      <c r="N2506" s="7"/>
      <c r="O2506" s="9"/>
      <c r="P2506" s="3"/>
      <c r="Q2506" s="5"/>
      <c r="R2506" s="10"/>
      <c r="S2506" s="10"/>
      <c r="T2506" s="10"/>
      <c r="U2506" s="10"/>
      <c r="V2506" s="10"/>
      <c r="W2506" s="10"/>
      <c r="X2506" s="11"/>
      <c r="Y2506" s="12"/>
      <c r="Z2506" s="4"/>
      <c r="AA2506" s="13"/>
      <c r="AB2506" s="4"/>
      <c r="AC2506" s="52"/>
    </row>
    <row r="2507" spans="1:29" ht="15.75" hidden="1" customHeight="1">
      <c r="A2507" s="50"/>
      <c r="B2507" s="3"/>
      <c r="C2507" s="4"/>
      <c r="D2507" s="4"/>
      <c r="E2507" s="5"/>
      <c r="F2507" s="4"/>
      <c r="G2507" s="4"/>
      <c r="H2507" s="5"/>
      <c r="I2507" s="6"/>
      <c r="J2507" s="6"/>
      <c r="K2507" s="7"/>
      <c r="L2507" s="7"/>
      <c r="M2507" s="8"/>
      <c r="N2507" s="7"/>
      <c r="O2507" s="9"/>
      <c r="P2507" s="3"/>
      <c r="Q2507" s="5"/>
      <c r="R2507" s="10"/>
      <c r="S2507" s="10"/>
      <c r="T2507" s="10"/>
      <c r="U2507" s="10"/>
      <c r="V2507" s="10"/>
      <c r="W2507" s="10"/>
      <c r="X2507" s="11"/>
      <c r="Y2507" s="12"/>
      <c r="Z2507" s="4"/>
      <c r="AA2507" s="13"/>
      <c r="AB2507" s="4"/>
      <c r="AC2507" s="52"/>
    </row>
    <row r="2508" spans="1:29" ht="15.75" hidden="1" customHeight="1">
      <c r="A2508" s="50"/>
      <c r="B2508" s="3"/>
      <c r="C2508" s="4"/>
      <c r="D2508" s="4"/>
      <c r="E2508" s="5"/>
      <c r="F2508" s="4"/>
      <c r="G2508" s="4"/>
      <c r="H2508" s="5"/>
      <c r="I2508" s="6"/>
      <c r="J2508" s="6"/>
      <c r="K2508" s="7"/>
      <c r="L2508" s="7"/>
      <c r="M2508" s="8"/>
      <c r="N2508" s="7"/>
      <c r="O2508" s="9"/>
      <c r="P2508" s="3"/>
      <c r="Q2508" s="5"/>
      <c r="R2508" s="10"/>
      <c r="S2508" s="10"/>
      <c r="T2508" s="10"/>
      <c r="U2508" s="10"/>
      <c r="V2508" s="10"/>
      <c r="W2508" s="10"/>
      <c r="X2508" s="11"/>
      <c r="Y2508" s="12"/>
      <c r="Z2508" s="4"/>
      <c r="AA2508" s="13"/>
      <c r="AB2508" s="4"/>
      <c r="AC2508" s="52"/>
    </row>
    <row r="2509" spans="1:29" ht="15.75" hidden="1" customHeight="1">
      <c r="A2509" s="50"/>
      <c r="B2509" s="3"/>
      <c r="C2509" s="4"/>
      <c r="D2509" s="4"/>
      <c r="E2509" s="5"/>
      <c r="F2509" s="4"/>
      <c r="G2509" s="4"/>
      <c r="H2509" s="5"/>
      <c r="I2509" s="6"/>
      <c r="J2509" s="6"/>
      <c r="K2509" s="7"/>
      <c r="L2509" s="7"/>
      <c r="M2509" s="8"/>
      <c r="N2509" s="7"/>
      <c r="O2509" s="9"/>
      <c r="P2509" s="3"/>
      <c r="Q2509" s="5"/>
      <c r="R2509" s="10"/>
      <c r="S2509" s="10"/>
      <c r="T2509" s="10"/>
      <c r="U2509" s="10"/>
      <c r="V2509" s="10"/>
      <c r="W2509" s="10"/>
      <c r="X2509" s="11"/>
      <c r="Y2509" s="12"/>
      <c r="Z2509" s="4"/>
      <c r="AA2509" s="13"/>
      <c r="AB2509" s="4"/>
      <c r="AC2509" s="52"/>
    </row>
    <row r="2510" spans="1:29" ht="15.75" hidden="1" customHeight="1">
      <c r="A2510" s="50"/>
      <c r="B2510" s="3"/>
      <c r="C2510" s="4"/>
      <c r="D2510" s="4"/>
      <c r="E2510" s="5"/>
      <c r="F2510" s="4"/>
      <c r="G2510" s="4"/>
      <c r="H2510" s="5"/>
      <c r="I2510" s="6"/>
      <c r="J2510" s="6"/>
      <c r="K2510" s="7"/>
      <c r="L2510" s="7"/>
      <c r="M2510" s="8"/>
      <c r="N2510" s="7"/>
      <c r="O2510" s="9"/>
      <c r="P2510" s="3"/>
      <c r="Q2510" s="5"/>
      <c r="R2510" s="10"/>
      <c r="S2510" s="10"/>
      <c r="T2510" s="10"/>
      <c r="U2510" s="10"/>
      <c r="V2510" s="10"/>
      <c r="W2510" s="10"/>
      <c r="X2510" s="11"/>
      <c r="Y2510" s="12"/>
      <c r="Z2510" s="4"/>
      <c r="AA2510" s="13"/>
      <c r="AB2510" s="4"/>
      <c r="AC2510" s="52"/>
    </row>
    <row r="2511" spans="1:29" ht="15.75" hidden="1" customHeight="1">
      <c r="A2511" s="50"/>
      <c r="B2511" s="3"/>
      <c r="C2511" s="4"/>
      <c r="D2511" s="4"/>
      <c r="E2511" s="5"/>
      <c r="F2511" s="4"/>
      <c r="G2511" s="4"/>
      <c r="H2511" s="5"/>
      <c r="I2511" s="6"/>
      <c r="J2511" s="6"/>
      <c r="K2511" s="7"/>
      <c r="L2511" s="7"/>
      <c r="M2511" s="8"/>
      <c r="N2511" s="7"/>
      <c r="O2511" s="9"/>
      <c r="P2511" s="3"/>
      <c r="Q2511" s="5"/>
      <c r="R2511" s="10"/>
      <c r="S2511" s="10"/>
      <c r="T2511" s="10"/>
      <c r="U2511" s="10"/>
      <c r="V2511" s="10"/>
      <c r="W2511" s="10"/>
      <c r="X2511" s="11"/>
      <c r="Y2511" s="12"/>
      <c r="Z2511" s="4"/>
      <c r="AA2511" s="13"/>
      <c r="AB2511" s="4"/>
      <c r="AC2511" s="52"/>
    </row>
    <row r="2512" spans="1:29" ht="15.75" hidden="1" customHeight="1">
      <c r="A2512" s="50"/>
      <c r="B2512" s="3"/>
      <c r="C2512" s="4"/>
      <c r="D2512" s="4"/>
      <c r="E2512" s="5"/>
      <c r="F2512" s="4"/>
      <c r="G2512" s="4"/>
      <c r="H2512" s="5"/>
      <c r="I2512" s="6"/>
      <c r="J2512" s="6"/>
      <c r="K2512" s="7"/>
      <c r="L2512" s="7"/>
      <c r="M2512" s="8"/>
      <c r="N2512" s="7"/>
      <c r="O2512" s="9"/>
      <c r="P2512" s="3"/>
      <c r="Q2512" s="5"/>
      <c r="R2512" s="10"/>
      <c r="S2512" s="10"/>
      <c r="T2512" s="10"/>
      <c r="U2512" s="10"/>
      <c r="V2512" s="10"/>
      <c r="W2512" s="10"/>
      <c r="X2512" s="11"/>
      <c r="Y2512" s="12"/>
      <c r="Z2512" s="4"/>
      <c r="AA2512" s="13"/>
      <c r="AB2512" s="4"/>
      <c r="AC2512" s="52"/>
    </row>
    <row r="2513" spans="1:29" ht="15.75" hidden="1" customHeight="1">
      <c r="A2513" s="50"/>
      <c r="B2513" s="3"/>
      <c r="C2513" s="4"/>
      <c r="D2513" s="4"/>
      <c r="E2513" s="5"/>
      <c r="F2513" s="4"/>
      <c r="G2513" s="4"/>
      <c r="H2513" s="5"/>
      <c r="I2513" s="6"/>
      <c r="J2513" s="6"/>
      <c r="K2513" s="7"/>
      <c r="L2513" s="7"/>
      <c r="M2513" s="8"/>
      <c r="N2513" s="7"/>
      <c r="O2513" s="9"/>
      <c r="P2513" s="3"/>
      <c r="Q2513" s="5"/>
      <c r="R2513" s="10"/>
      <c r="S2513" s="10"/>
      <c r="T2513" s="10"/>
      <c r="U2513" s="10"/>
      <c r="V2513" s="10"/>
      <c r="W2513" s="10"/>
      <c r="X2513" s="11"/>
      <c r="Y2513" s="12"/>
      <c r="Z2513" s="4"/>
      <c r="AA2513" s="13"/>
      <c r="AB2513" s="4"/>
      <c r="AC2513" s="52"/>
    </row>
    <row r="2514" spans="1:29" ht="15.75" hidden="1" customHeight="1">
      <c r="A2514" s="50"/>
      <c r="B2514" s="3"/>
      <c r="C2514" s="4"/>
      <c r="D2514" s="4"/>
      <c r="E2514" s="5"/>
      <c r="F2514" s="4"/>
      <c r="G2514" s="4"/>
      <c r="H2514" s="5"/>
      <c r="I2514" s="6"/>
      <c r="J2514" s="6"/>
      <c r="K2514" s="7"/>
      <c r="L2514" s="7"/>
      <c r="M2514" s="8"/>
      <c r="N2514" s="7"/>
      <c r="O2514" s="9"/>
      <c r="P2514" s="3"/>
      <c r="Q2514" s="5"/>
      <c r="R2514" s="10"/>
      <c r="S2514" s="10"/>
      <c r="T2514" s="10"/>
      <c r="U2514" s="10"/>
      <c r="V2514" s="10"/>
      <c r="W2514" s="10"/>
      <c r="X2514" s="11"/>
      <c r="Y2514" s="12"/>
      <c r="Z2514" s="4"/>
      <c r="AA2514" s="13"/>
      <c r="AB2514" s="4"/>
      <c r="AC2514" s="52"/>
    </row>
    <row r="2515" spans="1:29" ht="15.75" hidden="1" customHeight="1">
      <c r="A2515" s="50"/>
      <c r="B2515" s="3"/>
      <c r="C2515" s="4"/>
      <c r="D2515" s="4"/>
      <c r="E2515" s="5"/>
      <c r="F2515" s="4"/>
      <c r="G2515" s="4"/>
      <c r="H2515" s="5"/>
      <c r="I2515" s="6"/>
      <c r="J2515" s="6"/>
      <c r="K2515" s="7"/>
      <c r="L2515" s="7"/>
      <c r="M2515" s="8"/>
      <c r="N2515" s="7"/>
      <c r="O2515" s="9"/>
      <c r="P2515" s="3"/>
      <c r="Q2515" s="5"/>
      <c r="R2515" s="10"/>
      <c r="S2515" s="10"/>
      <c r="T2515" s="10"/>
      <c r="U2515" s="10"/>
      <c r="V2515" s="10"/>
      <c r="W2515" s="10"/>
      <c r="X2515" s="11"/>
      <c r="Y2515" s="12"/>
      <c r="Z2515" s="4"/>
      <c r="AA2515" s="13"/>
      <c r="AB2515" s="4"/>
      <c r="AC2515" s="52"/>
    </row>
    <row r="2516" spans="1:29" ht="15.75" hidden="1" customHeight="1">
      <c r="A2516" s="50"/>
      <c r="B2516" s="3"/>
      <c r="C2516" s="4"/>
      <c r="D2516" s="4"/>
      <c r="E2516" s="5"/>
      <c r="F2516" s="4"/>
      <c r="G2516" s="4"/>
      <c r="H2516" s="5"/>
      <c r="I2516" s="6"/>
      <c r="J2516" s="6"/>
      <c r="K2516" s="7"/>
      <c r="L2516" s="7"/>
      <c r="M2516" s="8"/>
      <c r="N2516" s="7"/>
      <c r="O2516" s="9"/>
      <c r="P2516" s="3"/>
      <c r="Q2516" s="5"/>
      <c r="R2516" s="10"/>
      <c r="S2516" s="10"/>
      <c r="T2516" s="10"/>
      <c r="U2516" s="10"/>
      <c r="V2516" s="10"/>
      <c r="W2516" s="10"/>
      <c r="X2516" s="11"/>
      <c r="Y2516" s="12"/>
      <c r="Z2516" s="4"/>
      <c r="AA2516" s="13"/>
      <c r="AB2516" s="4"/>
      <c r="AC2516" s="52"/>
    </row>
    <row r="2517" spans="1:29" ht="15.75" hidden="1" customHeight="1">
      <c r="A2517" s="50"/>
      <c r="B2517" s="3"/>
      <c r="C2517" s="4"/>
      <c r="D2517" s="4"/>
      <c r="E2517" s="5"/>
      <c r="F2517" s="4"/>
      <c r="G2517" s="4"/>
      <c r="H2517" s="5"/>
      <c r="I2517" s="6"/>
      <c r="J2517" s="6"/>
      <c r="K2517" s="7"/>
      <c r="L2517" s="7"/>
      <c r="M2517" s="8"/>
      <c r="N2517" s="7"/>
      <c r="O2517" s="9"/>
      <c r="P2517" s="3"/>
      <c r="Q2517" s="5"/>
      <c r="R2517" s="10"/>
      <c r="S2517" s="10"/>
      <c r="T2517" s="10"/>
      <c r="U2517" s="10"/>
      <c r="V2517" s="10"/>
      <c r="W2517" s="10"/>
      <c r="X2517" s="11"/>
      <c r="Y2517" s="12"/>
      <c r="Z2517" s="4"/>
      <c r="AA2517" s="13"/>
      <c r="AB2517" s="4"/>
      <c r="AC2517" s="52"/>
    </row>
    <row r="2518" spans="1:29" ht="15.75" hidden="1" customHeight="1">
      <c r="A2518" s="50"/>
      <c r="B2518" s="3"/>
      <c r="C2518" s="4"/>
      <c r="D2518" s="4"/>
      <c r="E2518" s="5"/>
      <c r="F2518" s="4"/>
      <c r="G2518" s="4"/>
      <c r="H2518" s="5"/>
      <c r="I2518" s="6"/>
      <c r="J2518" s="6"/>
      <c r="K2518" s="7"/>
      <c r="L2518" s="7"/>
      <c r="M2518" s="8"/>
      <c r="N2518" s="7"/>
      <c r="O2518" s="9"/>
      <c r="P2518" s="3"/>
      <c r="Q2518" s="5"/>
      <c r="R2518" s="10"/>
      <c r="S2518" s="10"/>
      <c r="T2518" s="10"/>
      <c r="U2518" s="10"/>
      <c r="V2518" s="10"/>
      <c r="W2518" s="10"/>
      <c r="X2518" s="11"/>
      <c r="Y2518" s="12"/>
      <c r="Z2518" s="4"/>
      <c r="AA2518" s="13"/>
      <c r="AB2518" s="4"/>
      <c r="AC2518" s="52"/>
    </row>
    <row r="2519" spans="1:29" ht="15.75" hidden="1" customHeight="1">
      <c r="A2519" s="50"/>
      <c r="B2519" s="3"/>
      <c r="C2519" s="4"/>
      <c r="D2519" s="4"/>
      <c r="E2519" s="5"/>
      <c r="F2519" s="4"/>
      <c r="G2519" s="4"/>
      <c r="H2519" s="5"/>
      <c r="I2519" s="6"/>
      <c r="J2519" s="6"/>
      <c r="K2519" s="7"/>
      <c r="L2519" s="7"/>
      <c r="M2519" s="8"/>
      <c r="N2519" s="7"/>
      <c r="O2519" s="9"/>
      <c r="P2519" s="3"/>
      <c r="Q2519" s="5"/>
      <c r="R2519" s="10"/>
      <c r="S2519" s="10"/>
      <c r="T2519" s="10"/>
      <c r="U2519" s="10"/>
      <c r="V2519" s="10"/>
      <c r="W2519" s="10"/>
      <c r="X2519" s="11"/>
      <c r="Y2519" s="12"/>
      <c r="Z2519" s="4"/>
      <c r="AA2519" s="13"/>
      <c r="AB2519" s="4"/>
      <c r="AC2519" s="52"/>
    </row>
    <row r="2520" spans="1:29" ht="15.75" hidden="1" customHeight="1">
      <c r="A2520" s="50"/>
      <c r="B2520" s="3"/>
      <c r="C2520" s="4"/>
      <c r="D2520" s="4"/>
      <c r="E2520" s="5"/>
      <c r="F2520" s="4"/>
      <c r="G2520" s="4"/>
      <c r="H2520" s="5"/>
      <c r="I2520" s="6"/>
      <c r="J2520" s="6"/>
      <c r="K2520" s="7"/>
      <c r="L2520" s="7"/>
      <c r="M2520" s="8"/>
      <c r="N2520" s="7"/>
      <c r="O2520" s="9"/>
      <c r="P2520" s="3"/>
      <c r="Q2520" s="5"/>
      <c r="R2520" s="10"/>
      <c r="S2520" s="10"/>
      <c r="T2520" s="10"/>
      <c r="U2520" s="10"/>
      <c r="V2520" s="10"/>
      <c r="W2520" s="10"/>
      <c r="X2520" s="11"/>
      <c r="Y2520" s="12"/>
      <c r="Z2520" s="4"/>
      <c r="AA2520" s="13"/>
      <c r="AB2520" s="4"/>
      <c r="AC2520" s="52"/>
    </row>
    <row r="2521" spans="1:29" ht="15.75" hidden="1" customHeight="1">
      <c r="A2521" s="50"/>
      <c r="B2521" s="3"/>
      <c r="C2521" s="4"/>
      <c r="D2521" s="4"/>
      <c r="E2521" s="5"/>
      <c r="F2521" s="4"/>
      <c r="G2521" s="4"/>
      <c r="H2521" s="5"/>
      <c r="I2521" s="6"/>
      <c r="J2521" s="6"/>
      <c r="K2521" s="7"/>
      <c r="L2521" s="7"/>
      <c r="M2521" s="8"/>
      <c r="N2521" s="7"/>
      <c r="O2521" s="9"/>
      <c r="P2521" s="3"/>
      <c r="Q2521" s="5"/>
      <c r="R2521" s="10"/>
      <c r="S2521" s="10"/>
      <c r="T2521" s="10"/>
      <c r="U2521" s="10"/>
      <c r="V2521" s="10"/>
      <c r="W2521" s="10"/>
      <c r="X2521" s="11"/>
      <c r="Y2521" s="12"/>
      <c r="Z2521" s="4"/>
      <c r="AA2521" s="13"/>
      <c r="AB2521" s="4"/>
      <c r="AC2521" s="52"/>
    </row>
    <row r="2522" spans="1:29" ht="15.75" hidden="1" customHeight="1">
      <c r="A2522" s="50"/>
      <c r="B2522" s="3"/>
      <c r="C2522" s="4"/>
      <c r="D2522" s="4"/>
      <c r="E2522" s="5"/>
      <c r="F2522" s="4"/>
      <c r="G2522" s="4"/>
      <c r="H2522" s="5"/>
      <c r="I2522" s="6"/>
      <c r="J2522" s="6"/>
      <c r="K2522" s="7"/>
      <c r="L2522" s="7"/>
      <c r="M2522" s="8"/>
      <c r="N2522" s="7"/>
      <c r="O2522" s="9"/>
      <c r="P2522" s="3"/>
      <c r="Q2522" s="5"/>
      <c r="R2522" s="10"/>
      <c r="S2522" s="10"/>
      <c r="T2522" s="10"/>
      <c r="U2522" s="10"/>
      <c r="V2522" s="10"/>
      <c r="W2522" s="10"/>
      <c r="X2522" s="11"/>
      <c r="Y2522" s="12"/>
      <c r="Z2522" s="4"/>
      <c r="AA2522" s="13"/>
      <c r="AB2522" s="4"/>
      <c r="AC2522" s="52"/>
    </row>
    <row r="2523" spans="1:29" ht="15.75" hidden="1" customHeight="1">
      <c r="A2523" s="50"/>
      <c r="B2523" s="3"/>
      <c r="C2523" s="4"/>
      <c r="D2523" s="4"/>
      <c r="E2523" s="5"/>
      <c r="F2523" s="4"/>
      <c r="G2523" s="4"/>
      <c r="H2523" s="5"/>
      <c r="I2523" s="6"/>
      <c r="J2523" s="6"/>
      <c r="K2523" s="7"/>
      <c r="L2523" s="7"/>
      <c r="M2523" s="8"/>
      <c r="N2523" s="7"/>
      <c r="O2523" s="9"/>
      <c r="P2523" s="3"/>
      <c r="Q2523" s="5"/>
      <c r="R2523" s="10"/>
      <c r="S2523" s="10"/>
      <c r="T2523" s="10"/>
      <c r="U2523" s="10"/>
      <c r="V2523" s="10"/>
      <c r="W2523" s="10"/>
      <c r="X2523" s="11"/>
      <c r="Y2523" s="12"/>
      <c r="Z2523" s="4"/>
      <c r="AA2523" s="13"/>
      <c r="AB2523" s="4"/>
      <c r="AC2523" s="52"/>
    </row>
    <row r="2524" spans="1:29" ht="15.75" hidden="1" customHeight="1">
      <c r="A2524" s="50"/>
      <c r="B2524" s="3"/>
      <c r="C2524" s="4"/>
      <c r="D2524" s="4"/>
      <c r="E2524" s="5"/>
      <c r="F2524" s="4"/>
      <c r="G2524" s="4"/>
      <c r="H2524" s="5"/>
      <c r="I2524" s="6"/>
      <c r="J2524" s="6"/>
      <c r="K2524" s="7"/>
      <c r="L2524" s="7"/>
      <c r="M2524" s="8"/>
      <c r="N2524" s="7"/>
      <c r="O2524" s="9"/>
      <c r="P2524" s="3"/>
      <c r="Q2524" s="5"/>
      <c r="R2524" s="10"/>
      <c r="S2524" s="10"/>
      <c r="T2524" s="10"/>
      <c r="U2524" s="10"/>
      <c r="V2524" s="10"/>
      <c r="W2524" s="10"/>
      <c r="X2524" s="11"/>
      <c r="Y2524" s="12"/>
      <c r="Z2524" s="4"/>
      <c r="AA2524" s="13"/>
      <c r="AB2524" s="4"/>
      <c r="AC2524" s="52"/>
    </row>
    <row r="2525" spans="1:29" ht="15.75" hidden="1" customHeight="1">
      <c r="A2525" s="50"/>
      <c r="B2525" s="3"/>
      <c r="C2525" s="4"/>
      <c r="D2525" s="4"/>
      <c r="E2525" s="5"/>
      <c r="F2525" s="4"/>
      <c r="G2525" s="4"/>
      <c r="H2525" s="5"/>
      <c r="I2525" s="6"/>
      <c r="J2525" s="6"/>
      <c r="K2525" s="7"/>
      <c r="L2525" s="7"/>
      <c r="M2525" s="8"/>
      <c r="N2525" s="7"/>
      <c r="O2525" s="9"/>
      <c r="P2525" s="3"/>
      <c r="Q2525" s="5"/>
      <c r="R2525" s="10"/>
      <c r="S2525" s="10"/>
      <c r="T2525" s="10"/>
      <c r="U2525" s="10"/>
      <c r="V2525" s="10"/>
      <c r="W2525" s="10"/>
      <c r="X2525" s="11"/>
      <c r="Y2525" s="12"/>
      <c r="Z2525" s="4"/>
      <c r="AA2525" s="13"/>
      <c r="AB2525" s="4"/>
      <c r="AC2525" s="52"/>
    </row>
    <row r="2526" spans="1:29" ht="15.75" hidden="1" customHeight="1">
      <c r="A2526" s="50"/>
      <c r="B2526" s="3"/>
      <c r="C2526" s="4"/>
      <c r="D2526" s="4"/>
      <c r="E2526" s="5"/>
      <c r="F2526" s="4"/>
      <c r="G2526" s="4"/>
      <c r="H2526" s="5"/>
      <c r="I2526" s="6"/>
      <c r="J2526" s="6"/>
      <c r="K2526" s="7"/>
      <c r="L2526" s="7"/>
      <c r="M2526" s="8"/>
      <c r="N2526" s="7"/>
      <c r="O2526" s="9"/>
      <c r="P2526" s="3"/>
      <c r="Q2526" s="5"/>
      <c r="R2526" s="10"/>
      <c r="S2526" s="10"/>
      <c r="T2526" s="10"/>
      <c r="U2526" s="10"/>
      <c r="V2526" s="10"/>
      <c r="W2526" s="10"/>
      <c r="X2526" s="11"/>
      <c r="Y2526" s="12"/>
      <c r="Z2526" s="4"/>
      <c r="AA2526" s="13"/>
      <c r="AB2526" s="4"/>
      <c r="AC2526" s="52"/>
    </row>
    <row r="2527" spans="1:29" ht="15.75" hidden="1" customHeight="1">
      <c r="A2527" s="50"/>
      <c r="B2527" s="3"/>
      <c r="C2527" s="4"/>
      <c r="D2527" s="4"/>
      <c r="E2527" s="5"/>
      <c r="F2527" s="4"/>
      <c r="G2527" s="4"/>
      <c r="H2527" s="5"/>
      <c r="I2527" s="6"/>
      <c r="J2527" s="6"/>
      <c r="K2527" s="7"/>
      <c r="L2527" s="7"/>
      <c r="M2527" s="8"/>
      <c r="N2527" s="7"/>
      <c r="O2527" s="9"/>
      <c r="P2527" s="3"/>
      <c r="Q2527" s="5"/>
      <c r="R2527" s="10"/>
      <c r="S2527" s="10"/>
      <c r="T2527" s="10"/>
      <c r="U2527" s="10"/>
      <c r="V2527" s="10"/>
      <c r="W2527" s="10"/>
      <c r="X2527" s="11"/>
      <c r="Y2527" s="12"/>
      <c r="Z2527" s="4"/>
      <c r="AA2527" s="13"/>
      <c r="AB2527" s="4"/>
      <c r="AC2527" s="52"/>
    </row>
    <row r="2528" spans="1:29" ht="15.75" hidden="1" customHeight="1">
      <c r="A2528" s="50"/>
      <c r="B2528" s="3"/>
      <c r="C2528" s="4"/>
      <c r="D2528" s="4"/>
      <c r="E2528" s="5"/>
      <c r="F2528" s="4"/>
      <c r="G2528" s="4"/>
      <c r="H2528" s="5"/>
      <c r="I2528" s="6"/>
      <c r="J2528" s="6"/>
      <c r="K2528" s="7"/>
      <c r="L2528" s="7"/>
      <c r="M2528" s="8"/>
      <c r="N2528" s="7"/>
      <c r="O2528" s="9"/>
      <c r="P2528" s="3"/>
      <c r="Q2528" s="5"/>
      <c r="R2528" s="10"/>
      <c r="S2528" s="10"/>
      <c r="T2528" s="10"/>
      <c r="U2528" s="10"/>
      <c r="V2528" s="10"/>
      <c r="W2528" s="10"/>
      <c r="X2528" s="11"/>
      <c r="Y2528" s="12"/>
      <c r="Z2528" s="4"/>
      <c r="AA2528" s="13"/>
      <c r="AB2528" s="4"/>
      <c r="AC2528" s="52"/>
    </row>
    <row r="2529" spans="1:29" ht="15.75" hidden="1" customHeight="1">
      <c r="A2529" s="50"/>
      <c r="B2529" s="3"/>
      <c r="C2529" s="4"/>
      <c r="D2529" s="4"/>
      <c r="E2529" s="5"/>
      <c r="F2529" s="4"/>
      <c r="G2529" s="4"/>
      <c r="H2529" s="5"/>
      <c r="I2529" s="6"/>
      <c r="J2529" s="6"/>
      <c r="K2529" s="7"/>
      <c r="L2529" s="7"/>
      <c r="M2529" s="8"/>
      <c r="N2529" s="7"/>
      <c r="O2529" s="9"/>
      <c r="P2529" s="3"/>
      <c r="Q2529" s="5"/>
      <c r="R2529" s="10"/>
      <c r="S2529" s="10"/>
      <c r="T2529" s="10"/>
      <c r="U2529" s="10"/>
      <c r="V2529" s="10"/>
      <c r="W2529" s="10"/>
      <c r="X2529" s="11"/>
      <c r="Y2529" s="12"/>
      <c r="Z2529" s="4"/>
      <c r="AA2529" s="13"/>
      <c r="AB2529" s="4"/>
      <c r="AC2529" s="52"/>
    </row>
    <row r="2530" spans="1:29" ht="15.75" hidden="1" customHeight="1">
      <c r="A2530" s="50"/>
      <c r="B2530" s="3"/>
      <c r="C2530" s="4"/>
      <c r="D2530" s="4"/>
      <c r="E2530" s="5"/>
      <c r="F2530" s="4"/>
      <c r="G2530" s="4"/>
      <c r="H2530" s="5"/>
      <c r="I2530" s="6"/>
      <c r="J2530" s="6"/>
      <c r="K2530" s="7"/>
      <c r="L2530" s="7"/>
      <c r="M2530" s="8"/>
      <c r="N2530" s="7"/>
      <c r="O2530" s="9"/>
      <c r="P2530" s="3"/>
      <c r="Q2530" s="5"/>
      <c r="R2530" s="10"/>
      <c r="S2530" s="10"/>
      <c r="T2530" s="10"/>
      <c r="U2530" s="10"/>
      <c r="V2530" s="10"/>
      <c r="W2530" s="10"/>
      <c r="X2530" s="11"/>
      <c r="Y2530" s="12"/>
      <c r="Z2530" s="4"/>
      <c r="AA2530" s="13"/>
      <c r="AB2530" s="4"/>
      <c r="AC2530" s="52"/>
    </row>
    <row r="2531" spans="1:29" ht="15.75" hidden="1" customHeight="1">
      <c r="A2531" s="50"/>
      <c r="B2531" s="3"/>
      <c r="C2531" s="4"/>
      <c r="D2531" s="4"/>
      <c r="E2531" s="5"/>
      <c r="F2531" s="4"/>
      <c r="G2531" s="4"/>
      <c r="H2531" s="5"/>
      <c r="I2531" s="6"/>
      <c r="J2531" s="6"/>
      <c r="K2531" s="7"/>
      <c r="L2531" s="7"/>
      <c r="M2531" s="8"/>
      <c r="N2531" s="7"/>
      <c r="O2531" s="9"/>
      <c r="P2531" s="3"/>
      <c r="Q2531" s="5"/>
      <c r="R2531" s="10"/>
      <c r="S2531" s="10"/>
      <c r="T2531" s="10"/>
      <c r="U2531" s="10"/>
      <c r="V2531" s="10"/>
      <c r="W2531" s="10"/>
      <c r="X2531" s="11"/>
      <c r="Y2531" s="12"/>
      <c r="Z2531" s="4"/>
      <c r="AA2531" s="13"/>
      <c r="AB2531" s="4"/>
      <c r="AC2531" s="52"/>
    </row>
    <row r="2532" spans="1:29" ht="15.75" hidden="1" customHeight="1">
      <c r="A2532" s="50"/>
      <c r="B2532" s="3"/>
      <c r="C2532" s="4"/>
      <c r="D2532" s="4"/>
      <c r="E2532" s="5"/>
      <c r="F2532" s="4"/>
      <c r="G2532" s="4"/>
      <c r="H2532" s="5"/>
      <c r="I2532" s="6"/>
      <c r="J2532" s="6"/>
      <c r="K2532" s="7"/>
      <c r="L2532" s="7"/>
      <c r="M2532" s="8"/>
      <c r="N2532" s="7"/>
      <c r="O2532" s="9"/>
      <c r="P2532" s="3"/>
      <c r="Q2532" s="5"/>
      <c r="R2532" s="10"/>
      <c r="S2532" s="10"/>
      <c r="T2532" s="10"/>
      <c r="U2532" s="10"/>
      <c r="V2532" s="10"/>
      <c r="W2532" s="10"/>
      <c r="X2532" s="11"/>
      <c r="Y2532" s="12"/>
      <c r="Z2532" s="4"/>
      <c r="AA2532" s="13"/>
      <c r="AB2532" s="4"/>
      <c r="AC2532" s="52"/>
    </row>
    <row r="2533" spans="1:29" ht="15.75" hidden="1" customHeight="1">
      <c r="A2533" s="50"/>
      <c r="B2533" s="3"/>
      <c r="C2533" s="4"/>
      <c r="D2533" s="4"/>
      <c r="E2533" s="5"/>
      <c r="F2533" s="4"/>
      <c r="G2533" s="4"/>
      <c r="H2533" s="5"/>
      <c r="I2533" s="6"/>
      <c r="J2533" s="6"/>
      <c r="K2533" s="7"/>
      <c r="L2533" s="7"/>
      <c r="M2533" s="8"/>
      <c r="N2533" s="7"/>
      <c r="O2533" s="9"/>
      <c r="P2533" s="3"/>
      <c r="Q2533" s="5"/>
      <c r="R2533" s="10"/>
      <c r="S2533" s="10"/>
      <c r="T2533" s="10"/>
      <c r="U2533" s="10"/>
      <c r="V2533" s="10"/>
      <c r="W2533" s="10"/>
      <c r="X2533" s="11"/>
      <c r="Y2533" s="12"/>
      <c r="Z2533" s="4"/>
      <c r="AA2533" s="13"/>
      <c r="AB2533" s="4"/>
      <c r="AC2533" s="52"/>
    </row>
    <row r="2534" spans="1:29" ht="15.75" hidden="1" customHeight="1">
      <c r="A2534" s="50"/>
      <c r="B2534" s="3"/>
      <c r="C2534" s="4"/>
      <c r="D2534" s="4"/>
      <c r="E2534" s="5"/>
      <c r="F2534" s="4"/>
      <c r="G2534" s="4"/>
      <c r="H2534" s="5"/>
      <c r="I2534" s="6"/>
      <c r="J2534" s="6"/>
      <c r="K2534" s="7"/>
      <c r="L2534" s="7"/>
      <c r="M2534" s="8"/>
      <c r="N2534" s="7"/>
      <c r="O2534" s="9"/>
      <c r="P2534" s="3"/>
      <c r="Q2534" s="5"/>
      <c r="R2534" s="10"/>
      <c r="S2534" s="10"/>
      <c r="T2534" s="10"/>
      <c r="U2534" s="10"/>
      <c r="V2534" s="10"/>
      <c r="W2534" s="10"/>
      <c r="X2534" s="11"/>
      <c r="Y2534" s="12"/>
      <c r="Z2534" s="4"/>
      <c r="AA2534" s="13"/>
      <c r="AB2534" s="4"/>
      <c r="AC2534" s="52"/>
    </row>
    <row r="2535" spans="1:29" ht="15.75" hidden="1" customHeight="1">
      <c r="A2535" s="50"/>
      <c r="B2535" s="3"/>
      <c r="C2535" s="4"/>
      <c r="D2535" s="4"/>
      <c r="E2535" s="5"/>
      <c r="F2535" s="4"/>
      <c r="G2535" s="4"/>
      <c r="H2535" s="5"/>
      <c r="I2535" s="6"/>
      <c r="J2535" s="6"/>
      <c r="K2535" s="7"/>
      <c r="L2535" s="7"/>
      <c r="M2535" s="8"/>
      <c r="N2535" s="7"/>
      <c r="O2535" s="9"/>
      <c r="P2535" s="3"/>
      <c r="Q2535" s="5"/>
      <c r="R2535" s="10"/>
      <c r="S2535" s="10"/>
      <c r="T2535" s="10"/>
      <c r="U2535" s="10"/>
      <c r="V2535" s="10"/>
      <c r="W2535" s="10"/>
      <c r="X2535" s="11"/>
      <c r="Y2535" s="12"/>
      <c r="Z2535" s="4"/>
      <c r="AA2535" s="13"/>
      <c r="AB2535" s="4"/>
      <c r="AC2535" s="52"/>
    </row>
    <row r="2536" spans="1:29" ht="15.75" hidden="1" customHeight="1">
      <c r="A2536" s="50"/>
      <c r="B2536" s="3"/>
      <c r="C2536" s="4"/>
      <c r="D2536" s="4"/>
      <c r="E2536" s="5"/>
      <c r="F2536" s="4"/>
      <c r="G2536" s="4"/>
      <c r="H2536" s="5"/>
      <c r="I2536" s="6"/>
      <c r="J2536" s="6"/>
      <c r="K2536" s="7"/>
      <c r="L2536" s="7"/>
      <c r="M2536" s="8"/>
      <c r="N2536" s="7"/>
      <c r="O2536" s="9"/>
      <c r="P2536" s="3"/>
      <c r="Q2536" s="5"/>
      <c r="R2536" s="10"/>
      <c r="S2536" s="10"/>
      <c r="T2536" s="10"/>
      <c r="U2536" s="10"/>
      <c r="V2536" s="10"/>
      <c r="W2536" s="10"/>
      <c r="X2536" s="11"/>
      <c r="Y2536" s="12"/>
      <c r="Z2536" s="4"/>
      <c r="AA2536" s="13"/>
      <c r="AB2536" s="4"/>
      <c r="AC2536" s="52"/>
    </row>
    <row r="2537" spans="1:29" ht="15.75" hidden="1" customHeight="1">
      <c r="A2537" s="50"/>
      <c r="B2537" s="3"/>
      <c r="C2537" s="4"/>
      <c r="D2537" s="4"/>
      <c r="E2537" s="5"/>
      <c r="F2537" s="4"/>
      <c r="G2537" s="4"/>
      <c r="H2537" s="5"/>
      <c r="I2537" s="6"/>
      <c r="J2537" s="6"/>
      <c r="K2537" s="7"/>
      <c r="L2537" s="7"/>
      <c r="M2537" s="8"/>
      <c r="N2537" s="7"/>
      <c r="O2537" s="9"/>
      <c r="P2537" s="3"/>
      <c r="Q2537" s="5"/>
      <c r="R2537" s="10"/>
      <c r="S2537" s="10"/>
      <c r="T2537" s="10"/>
      <c r="U2537" s="10"/>
      <c r="V2537" s="10"/>
      <c r="W2537" s="10"/>
      <c r="X2537" s="11"/>
      <c r="Y2537" s="12"/>
      <c r="Z2537" s="4"/>
      <c r="AA2537" s="13"/>
      <c r="AB2537" s="4"/>
      <c r="AC2537" s="52"/>
    </row>
    <row r="2538" spans="1:29" ht="15.75" hidden="1" customHeight="1">
      <c r="A2538" s="50"/>
      <c r="B2538" s="3"/>
      <c r="C2538" s="4"/>
      <c r="D2538" s="4"/>
      <c r="E2538" s="5"/>
      <c r="F2538" s="4"/>
      <c r="G2538" s="4"/>
      <c r="H2538" s="5"/>
      <c r="I2538" s="6"/>
      <c r="J2538" s="6"/>
      <c r="K2538" s="7"/>
      <c r="L2538" s="7"/>
      <c r="M2538" s="8"/>
      <c r="N2538" s="7"/>
      <c r="O2538" s="9"/>
      <c r="P2538" s="3"/>
      <c r="Q2538" s="5"/>
      <c r="R2538" s="10"/>
      <c r="S2538" s="10"/>
      <c r="T2538" s="10"/>
      <c r="U2538" s="10"/>
      <c r="V2538" s="10"/>
      <c r="W2538" s="10"/>
      <c r="X2538" s="11"/>
      <c r="Y2538" s="12"/>
      <c r="Z2538" s="4"/>
      <c r="AA2538" s="13"/>
      <c r="AB2538" s="4"/>
      <c r="AC2538" s="52"/>
    </row>
    <row r="2539" spans="1:29" ht="15.75" hidden="1" customHeight="1">
      <c r="A2539" s="50"/>
      <c r="B2539" s="3"/>
      <c r="C2539" s="4"/>
      <c r="D2539" s="4"/>
      <c r="E2539" s="5"/>
      <c r="F2539" s="4"/>
      <c r="G2539" s="4"/>
      <c r="H2539" s="5"/>
      <c r="I2539" s="6"/>
      <c r="J2539" s="6"/>
      <c r="K2539" s="7"/>
      <c r="L2539" s="7"/>
      <c r="M2539" s="8"/>
      <c r="N2539" s="7"/>
      <c r="O2539" s="9"/>
      <c r="P2539" s="3"/>
      <c r="Q2539" s="5"/>
      <c r="R2539" s="10"/>
      <c r="S2539" s="10"/>
      <c r="T2539" s="10"/>
      <c r="U2539" s="10"/>
      <c r="V2539" s="10"/>
      <c r="W2539" s="10"/>
      <c r="X2539" s="11"/>
      <c r="Y2539" s="12"/>
      <c r="Z2539" s="4"/>
      <c r="AA2539" s="13"/>
      <c r="AB2539" s="4"/>
      <c r="AC2539" s="52"/>
    </row>
    <row r="2540" spans="1:29" ht="15.75" hidden="1" customHeight="1">
      <c r="A2540" s="50"/>
      <c r="B2540" s="3"/>
      <c r="C2540" s="4"/>
      <c r="D2540" s="4"/>
      <c r="E2540" s="5"/>
      <c r="F2540" s="4"/>
      <c r="G2540" s="4"/>
      <c r="H2540" s="5"/>
      <c r="I2540" s="6"/>
      <c r="J2540" s="6"/>
      <c r="K2540" s="7"/>
      <c r="L2540" s="7"/>
      <c r="M2540" s="8"/>
      <c r="N2540" s="7"/>
      <c r="O2540" s="9"/>
      <c r="P2540" s="3"/>
      <c r="Q2540" s="5"/>
      <c r="R2540" s="10"/>
      <c r="S2540" s="10"/>
      <c r="T2540" s="10"/>
      <c r="U2540" s="10"/>
      <c r="V2540" s="10"/>
      <c r="W2540" s="10"/>
      <c r="X2540" s="11"/>
      <c r="Y2540" s="12"/>
      <c r="Z2540" s="4"/>
      <c r="AA2540" s="13"/>
      <c r="AB2540" s="4"/>
      <c r="AC2540" s="52"/>
    </row>
    <row r="2541" spans="1:29" ht="15.75" hidden="1" customHeight="1">
      <c r="A2541" s="50"/>
      <c r="B2541" s="3"/>
      <c r="C2541" s="4"/>
      <c r="D2541" s="4"/>
      <c r="E2541" s="5"/>
      <c r="F2541" s="4"/>
      <c r="G2541" s="4"/>
      <c r="H2541" s="5"/>
      <c r="I2541" s="6"/>
      <c r="J2541" s="6"/>
      <c r="K2541" s="7"/>
      <c r="L2541" s="7"/>
      <c r="M2541" s="8"/>
      <c r="N2541" s="7"/>
      <c r="O2541" s="9"/>
      <c r="P2541" s="3"/>
      <c r="Q2541" s="5"/>
      <c r="R2541" s="10"/>
      <c r="S2541" s="10"/>
      <c r="T2541" s="10"/>
      <c r="U2541" s="10"/>
      <c r="V2541" s="10"/>
      <c r="W2541" s="10"/>
      <c r="X2541" s="11"/>
      <c r="Y2541" s="12"/>
      <c r="Z2541" s="4"/>
      <c r="AA2541" s="13"/>
      <c r="AB2541" s="4"/>
      <c r="AC2541" s="52"/>
    </row>
    <row r="2542" spans="1:29" ht="15.75" hidden="1" customHeight="1">
      <c r="A2542" s="50"/>
      <c r="B2542" s="3"/>
      <c r="C2542" s="4"/>
      <c r="D2542" s="4"/>
      <c r="E2542" s="5"/>
      <c r="F2542" s="4"/>
      <c r="G2542" s="4"/>
      <c r="H2542" s="5"/>
      <c r="I2542" s="6"/>
      <c r="J2542" s="6"/>
      <c r="K2542" s="7"/>
      <c r="L2542" s="7"/>
      <c r="M2542" s="8"/>
      <c r="N2542" s="7"/>
      <c r="O2542" s="9"/>
      <c r="P2542" s="3"/>
      <c r="Q2542" s="5"/>
      <c r="R2542" s="10"/>
      <c r="S2542" s="10"/>
      <c r="T2542" s="10"/>
      <c r="U2542" s="10"/>
      <c r="V2542" s="10"/>
      <c r="W2542" s="10"/>
      <c r="X2542" s="11"/>
      <c r="Y2542" s="12"/>
      <c r="Z2542" s="4"/>
      <c r="AA2542" s="13"/>
      <c r="AB2542" s="4"/>
      <c r="AC2542" s="52"/>
    </row>
    <row r="2543" spans="1:29" ht="15.75" hidden="1" customHeight="1">
      <c r="A2543" s="50"/>
      <c r="B2543" s="3"/>
      <c r="C2543" s="4"/>
      <c r="D2543" s="4"/>
      <c r="E2543" s="5"/>
      <c r="F2543" s="4"/>
      <c r="G2543" s="4"/>
      <c r="H2543" s="5"/>
      <c r="I2543" s="6"/>
      <c r="J2543" s="6"/>
      <c r="K2543" s="7"/>
      <c r="L2543" s="7"/>
      <c r="M2543" s="8"/>
      <c r="N2543" s="7"/>
      <c r="O2543" s="9"/>
      <c r="P2543" s="3"/>
      <c r="Q2543" s="5"/>
      <c r="R2543" s="10"/>
      <c r="S2543" s="10"/>
      <c r="T2543" s="10"/>
      <c r="U2543" s="10"/>
      <c r="V2543" s="10"/>
      <c r="W2543" s="10"/>
      <c r="X2543" s="11"/>
      <c r="Y2543" s="12"/>
      <c r="Z2543" s="4"/>
      <c r="AA2543" s="13"/>
      <c r="AB2543" s="4"/>
      <c r="AC2543" s="52"/>
    </row>
    <row r="2544" spans="1:29" ht="15.75" hidden="1" customHeight="1">
      <c r="A2544" s="50"/>
      <c r="B2544" s="3"/>
      <c r="C2544" s="4"/>
      <c r="D2544" s="4"/>
      <c r="E2544" s="5"/>
      <c r="F2544" s="4"/>
      <c r="G2544" s="4"/>
      <c r="H2544" s="5"/>
      <c r="I2544" s="6"/>
      <c r="J2544" s="6"/>
      <c r="K2544" s="7"/>
      <c r="L2544" s="7"/>
      <c r="M2544" s="8"/>
      <c r="N2544" s="7"/>
      <c r="O2544" s="9"/>
      <c r="P2544" s="3"/>
      <c r="Q2544" s="5"/>
      <c r="R2544" s="10"/>
      <c r="S2544" s="10"/>
      <c r="T2544" s="10"/>
      <c r="U2544" s="10"/>
      <c r="V2544" s="10"/>
      <c r="W2544" s="10"/>
      <c r="X2544" s="11"/>
      <c r="Y2544" s="12"/>
      <c r="Z2544" s="4"/>
      <c r="AA2544" s="13"/>
      <c r="AB2544" s="4"/>
      <c r="AC2544" s="52"/>
    </row>
    <row r="2545" spans="1:29" ht="15.75" hidden="1" customHeight="1">
      <c r="A2545" s="50"/>
      <c r="B2545" s="3"/>
      <c r="C2545" s="4"/>
      <c r="D2545" s="4"/>
      <c r="E2545" s="5"/>
      <c r="F2545" s="4"/>
      <c r="G2545" s="4"/>
      <c r="H2545" s="5"/>
      <c r="I2545" s="6"/>
      <c r="J2545" s="6"/>
      <c r="K2545" s="7"/>
      <c r="L2545" s="7"/>
      <c r="M2545" s="8"/>
      <c r="N2545" s="7"/>
      <c r="O2545" s="9"/>
      <c r="P2545" s="3"/>
      <c r="Q2545" s="5"/>
      <c r="R2545" s="10"/>
      <c r="S2545" s="10"/>
      <c r="T2545" s="10"/>
      <c r="U2545" s="10"/>
      <c r="V2545" s="10"/>
      <c r="W2545" s="10"/>
      <c r="X2545" s="11"/>
      <c r="Y2545" s="12"/>
      <c r="Z2545" s="4"/>
      <c r="AA2545" s="13"/>
      <c r="AB2545" s="4"/>
      <c r="AC2545" s="52"/>
    </row>
    <row r="2546" spans="1:29" ht="15.75" hidden="1" customHeight="1">
      <c r="A2546" s="50"/>
      <c r="B2546" s="3"/>
      <c r="C2546" s="4"/>
      <c r="D2546" s="4"/>
      <c r="E2546" s="5"/>
      <c r="F2546" s="4"/>
      <c r="G2546" s="4"/>
      <c r="H2546" s="5"/>
      <c r="I2546" s="6"/>
      <c r="J2546" s="6"/>
      <c r="K2546" s="7"/>
      <c r="L2546" s="7"/>
      <c r="M2546" s="8"/>
      <c r="N2546" s="7"/>
      <c r="O2546" s="9"/>
      <c r="P2546" s="3"/>
      <c r="Q2546" s="5"/>
      <c r="R2546" s="10"/>
      <c r="S2546" s="10"/>
      <c r="T2546" s="10"/>
      <c r="U2546" s="10"/>
      <c r="V2546" s="10"/>
      <c r="W2546" s="10"/>
      <c r="X2546" s="11"/>
      <c r="Y2546" s="12"/>
      <c r="Z2546" s="4"/>
      <c r="AA2546" s="13"/>
      <c r="AB2546" s="4"/>
      <c r="AC2546" s="52"/>
    </row>
    <row r="2547" spans="1:29" ht="15.75" hidden="1" customHeight="1">
      <c r="A2547" s="50"/>
      <c r="B2547" s="3"/>
      <c r="C2547" s="4"/>
      <c r="D2547" s="4"/>
      <c r="E2547" s="5"/>
      <c r="F2547" s="4"/>
      <c r="G2547" s="4"/>
      <c r="H2547" s="5"/>
      <c r="I2547" s="6"/>
      <c r="J2547" s="6"/>
      <c r="K2547" s="7"/>
      <c r="L2547" s="7"/>
      <c r="M2547" s="8"/>
      <c r="N2547" s="7"/>
      <c r="O2547" s="9"/>
      <c r="P2547" s="3"/>
      <c r="Q2547" s="5"/>
      <c r="R2547" s="10"/>
      <c r="S2547" s="10"/>
      <c r="T2547" s="10"/>
      <c r="U2547" s="10"/>
      <c r="V2547" s="10"/>
      <c r="W2547" s="10"/>
      <c r="X2547" s="11"/>
      <c r="Y2547" s="12"/>
      <c r="Z2547" s="4"/>
      <c r="AA2547" s="13"/>
      <c r="AB2547" s="4"/>
      <c r="AC2547" s="52"/>
    </row>
    <row r="2548" spans="1:29" ht="15.75" hidden="1" customHeight="1">
      <c r="A2548" s="50"/>
      <c r="B2548" s="3"/>
      <c r="C2548" s="4"/>
      <c r="D2548" s="4"/>
      <c r="E2548" s="5"/>
      <c r="F2548" s="4"/>
      <c r="G2548" s="4"/>
      <c r="H2548" s="5"/>
      <c r="I2548" s="6"/>
      <c r="J2548" s="6"/>
      <c r="K2548" s="7"/>
      <c r="L2548" s="7"/>
      <c r="M2548" s="8"/>
      <c r="N2548" s="7"/>
      <c r="O2548" s="9"/>
      <c r="P2548" s="3"/>
      <c r="Q2548" s="5"/>
      <c r="R2548" s="10"/>
      <c r="S2548" s="10"/>
      <c r="T2548" s="10"/>
      <c r="U2548" s="10"/>
      <c r="V2548" s="10"/>
      <c r="W2548" s="10"/>
      <c r="X2548" s="11"/>
      <c r="Y2548" s="12"/>
      <c r="Z2548" s="4"/>
      <c r="AA2548" s="13"/>
      <c r="AB2548" s="4"/>
      <c r="AC2548" s="52"/>
    </row>
    <row r="2549" spans="1:29" ht="15.75" hidden="1" customHeight="1">
      <c r="A2549" s="50"/>
      <c r="B2549" s="3"/>
      <c r="C2549" s="4"/>
      <c r="D2549" s="4"/>
      <c r="E2549" s="5"/>
      <c r="F2549" s="4"/>
      <c r="G2549" s="4"/>
      <c r="H2549" s="5"/>
      <c r="I2549" s="6"/>
      <c r="J2549" s="6"/>
      <c r="K2549" s="7"/>
      <c r="L2549" s="7"/>
      <c r="M2549" s="8"/>
      <c r="N2549" s="7"/>
      <c r="O2549" s="9"/>
      <c r="P2549" s="3"/>
      <c r="Q2549" s="5"/>
      <c r="R2549" s="10"/>
      <c r="S2549" s="10"/>
      <c r="T2549" s="10"/>
      <c r="U2549" s="10"/>
      <c r="V2549" s="10"/>
      <c r="W2549" s="10"/>
      <c r="X2549" s="11"/>
      <c r="Y2549" s="12"/>
      <c r="Z2549" s="4"/>
      <c r="AA2549" s="13"/>
      <c r="AB2549" s="4"/>
      <c r="AC2549" s="52"/>
    </row>
    <row r="2550" spans="1:29" ht="15.75" hidden="1" customHeight="1">
      <c r="A2550" s="50"/>
      <c r="B2550" s="3"/>
      <c r="C2550" s="4"/>
      <c r="D2550" s="4"/>
      <c r="E2550" s="5"/>
      <c r="F2550" s="4"/>
      <c r="G2550" s="4"/>
      <c r="H2550" s="5"/>
      <c r="I2550" s="6"/>
      <c r="J2550" s="6"/>
      <c r="K2550" s="7"/>
      <c r="L2550" s="7"/>
      <c r="M2550" s="8"/>
      <c r="N2550" s="7"/>
      <c r="O2550" s="9"/>
      <c r="P2550" s="3"/>
      <c r="Q2550" s="5"/>
      <c r="R2550" s="10"/>
      <c r="S2550" s="10"/>
      <c r="T2550" s="10"/>
      <c r="U2550" s="10"/>
      <c r="V2550" s="10"/>
      <c r="W2550" s="10"/>
      <c r="X2550" s="11"/>
      <c r="Y2550" s="12"/>
      <c r="Z2550" s="4"/>
      <c r="AA2550" s="13"/>
      <c r="AB2550" s="4"/>
      <c r="AC2550" s="52"/>
    </row>
    <row r="2551" spans="1:29" ht="15.75" hidden="1" customHeight="1">
      <c r="A2551" s="50"/>
      <c r="B2551" s="3"/>
      <c r="C2551" s="4"/>
      <c r="D2551" s="4"/>
      <c r="E2551" s="5"/>
      <c r="F2551" s="4"/>
      <c r="G2551" s="4"/>
      <c r="H2551" s="5"/>
      <c r="I2551" s="6"/>
      <c r="J2551" s="6"/>
      <c r="K2551" s="7"/>
      <c r="L2551" s="7"/>
      <c r="M2551" s="8"/>
      <c r="N2551" s="7"/>
      <c r="O2551" s="9"/>
      <c r="P2551" s="3"/>
      <c r="Q2551" s="5"/>
      <c r="R2551" s="10"/>
      <c r="S2551" s="10"/>
      <c r="T2551" s="10"/>
      <c r="U2551" s="10"/>
      <c r="V2551" s="10"/>
      <c r="W2551" s="10"/>
      <c r="X2551" s="11"/>
      <c r="Y2551" s="12"/>
      <c r="Z2551" s="4"/>
      <c r="AA2551" s="13"/>
      <c r="AB2551" s="4"/>
      <c r="AC2551" s="52"/>
    </row>
    <row r="2552" spans="1:29" ht="15.75" hidden="1" customHeight="1">
      <c r="A2552" s="50"/>
      <c r="B2552" s="3"/>
      <c r="C2552" s="4"/>
      <c r="D2552" s="4"/>
      <c r="E2552" s="5"/>
      <c r="F2552" s="4"/>
      <c r="G2552" s="4"/>
      <c r="H2552" s="5"/>
      <c r="I2552" s="6"/>
      <c r="J2552" s="6"/>
      <c r="K2552" s="7"/>
      <c r="L2552" s="7"/>
      <c r="M2552" s="8"/>
      <c r="N2552" s="7"/>
      <c r="O2552" s="9"/>
      <c r="P2552" s="3"/>
      <c r="Q2552" s="5"/>
      <c r="R2552" s="10"/>
      <c r="S2552" s="10"/>
      <c r="T2552" s="10"/>
      <c r="U2552" s="10"/>
      <c r="V2552" s="10"/>
      <c r="W2552" s="10"/>
      <c r="X2552" s="11"/>
      <c r="Y2552" s="12"/>
      <c r="Z2552" s="4"/>
      <c r="AA2552" s="13"/>
      <c r="AB2552" s="4"/>
      <c r="AC2552" s="52"/>
    </row>
    <row r="2553" spans="1:29" ht="15.75" hidden="1" customHeight="1">
      <c r="A2553" s="50"/>
      <c r="B2553" s="3"/>
      <c r="C2553" s="4"/>
      <c r="D2553" s="4"/>
      <c r="E2553" s="5"/>
      <c r="F2553" s="4"/>
      <c r="G2553" s="4"/>
      <c r="H2553" s="5"/>
      <c r="I2553" s="6"/>
      <c r="J2553" s="6"/>
      <c r="K2553" s="7"/>
      <c r="L2553" s="7"/>
      <c r="M2553" s="8"/>
      <c r="N2553" s="7"/>
      <c r="O2553" s="9"/>
      <c r="P2553" s="3"/>
      <c r="Q2553" s="5"/>
      <c r="R2553" s="10"/>
      <c r="S2553" s="10"/>
      <c r="T2553" s="10"/>
      <c r="U2553" s="10"/>
      <c r="V2553" s="10"/>
      <c r="W2553" s="10"/>
      <c r="X2553" s="11"/>
      <c r="Y2553" s="12"/>
      <c r="Z2553" s="4"/>
      <c r="AA2553" s="13"/>
      <c r="AB2553" s="4"/>
      <c r="AC2553" s="52"/>
    </row>
    <row r="2554" spans="1:29" ht="15.75" hidden="1" customHeight="1">
      <c r="A2554" s="50"/>
      <c r="B2554" s="3"/>
      <c r="C2554" s="4"/>
      <c r="D2554" s="4"/>
      <c r="E2554" s="5"/>
      <c r="F2554" s="4"/>
      <c r="G2554" s="4"/>
      <c r="H2554" s="5"/>
      <c r="I2554" s="6"/>
      <c r="J2554" s="6"/>
      <c r="K2554" s="7"/>
      <c r="L2554" s="7"/>
      <c r="M2554" s="8"/>
      <c r="N2554" s="7"/>
      <c r="O2554" s="9"/>
      <c r="P2554" s="3"/>
      <c r="Q2554" s="5"/>
      <c r="R2554" s="10"/>
      <c r="S2554" s="10"/>
      <c r="T2554" s="10"/>
      <c r="U2554" s="10"/>
      <c r="V2554" s="10"/>
      <c r="W2554" s="10"/>
      <c r="X2554" s="11"/>
      <c r="Y2554" s="12"/>
      <c r="Z2554" s="4"/>
      <c r="AA2554" s="13"/>
      <c r="AB2554" s="4"/>
      <c r="AC2554" s="52"/>
    </row>
    <row r="2555" spans="1:29" ht="15.75" hidden="1" customHeight="1">
      <c r="A2555" s="50"/>
      <c r="B2555" s="3"/>
      <c r="C2555" s="4"/>
      <c r="D2555" s="4"/>
      <c r="E2555" s="5"/>
      <c r="F2555" s="4"/>
      <c r="G2555" s="4"/>
      <c r="H2555" s="5"/>
      <c r="I2555" s="6"/>
      <c r="J2555" s="6"/>
      <c r="K2555" s="7"/>
      <c r="L2555" s="7"/>
      <c r="M2555" s="8"/>
      <c r="N2555" s="7"/>
      <c r="O2555" s="9"/>
      <c r="P2555" s="3"/>
      <c r="Q2555" s="5"/>
      <c r="R2555" s="10"/>
      <c r="S2555" s="10"/>
      <c r="T2555" s="10"/>
      <c r="U2555" s="10"/>
      <c r="V2555" s="10"/>
      <c r="W2555" s="10"/>
      <c r="X2555" s="11"/>
      <c r="Y2555" s="12"/>
      <c r="Z2555" s="4"/>
      <c r="AA2555" s="13"/>
      <c r="AB2555" s="4"/>
      <c r="AC2555" s="52"/>
    </row>
    <row r="2556" spans="1:29" ht="15.75" hidden="1" customHeight="1">
      <c r="A2556" s="50"/>
      <c r="B2556" s="3"/>
      <c r="C2556" s="4"/>
      <c r="D2556" s="4"/>
      <c r="E2556" s="5"/>
      <c r="F2556" s="4"/>
      <c r="G2556" s="4"/>
      <c r="H2556" s="5"/>
      <c r="I2556" s="6"/>
      <c r="J2556" s="6"/>
      <c r="K2556" s="7"/>
      <c r="L2556" s="7"/>
      <c r="M2556" s="8"/>
      <c r="N2556" s="7"/>
      <c r="O2556" s="9"/>
      <c r="P2556" s="3"/>
      <c r="Q2556" s="5"/>
      <c r="R2556" s="10"/>
      <c r="S2556" s="10"/>
      <c r="T2556" s="10"/>
      <c r="U2556" s="10"/>
      <c r="V2556" s="10"/>
      <c r="W2556" s="10"/>
      <c r="X2556" s="11"/>
      <c r="Y2556" s="12"/>
      <c r="Z2556" s="4"/>
      <c r="AA2556" s="13"/>
      <c r="AB2556" s="4"/>
      <c r="AC2556" s="52"/>
    </row>
    <row r="2557" spans="1:29" ht="15.75" hidden="1" customHeight="1">
      <c r="A2557" s="50"/>
      <c r="B2557" s="3"/>
      <c r="C2557" s="4"/>
      <c r="D2557" s="4"/>
      <c r="E2557" s="5"/>
      <c r="F2557" s="4"/>
      <c r="G2557" s="4"/>
      <c r="H2557" s="5"/>
      <c r="I2557" s="6"/>
      <c r="J2557" s="6"/>
      <c r="K2557" s="7"/>
      <c r="L2557" s="7"/>
      <c r="M2557" s="8"/>
      <c r="N2557" s="7"/>
      <c r="O2557" s="9"/>
      <c r="P2557" s="3"/>
      <c r="Q2557" s="5"/>
      <c r="R2557" s="10"/>
      <c r="S2557" s="10"/>
      <c r="T2557" s="10"/>
      <c r="U2557" s="10"/>
      <c r="V2557" s="10"/>
      <c r="W2557" s="10"/>
      <c r="X2557" s="11"/>
      <c r="Y2557" s="12"/>
      <c r="Z2557" s="4"/>
      <c r="AA2557" s="13"/>
      <c r="AB2557" s="4"/>
      <c r="AC2557" s="52"/>
    </row>
    <row r="2558" spans="1:29" ht="15.75" hidden="1" customHeight="1">
      <c r="A2558" s="50"/>
      <c r="B2558" s="3"/>
      <c r="C2558" s="4"/>
      <c r="D2558" s="4"/>
      <c r="E2558" s="5"/>
      <c r="F2558" s="4"/>
      <c r="G2558" s="4"/>
      <c r="H2558" s="5"/>
      <c r="I2558" s="6"/>
      <c r="J2558" s="6"/>
      <c r="K2558" s="7"/>
      <c r="L2558" s="7"/>
      <c r="M2558" s="8"/>
      <c r="N2558" s="7"/>
      <c r="O2558" s="9"/>
      <c r="P2558" s="3"/>
      <c r="Q2558" s="5"/>
      <c r="R2558" s="10"/>
      <c r="S2558" s="10"/>
      <c r="T2558" s="10"/>
      <c r="U2558" s="10"/>
      <c r="V2558" s="10"/>
      <c r="W2558" s="10"/>
      <c r="X2558" s="11"/>
      <c r="Y2558" s="12"/>
      <c r="Z2558" s="4"/>
      <c r="AA2558" s="13"/>
      <c r="AB2558" s="4"/>
      <c r="AC2558" s="52"/>
    </row>
    <row r="2559" spans="1:29" ht="15.75" hidden="1" customHeight="1">
      <c r="A2559" s="50"/>
      <c r="B2559" s="3"/>
      <c r="C2559" s="4"/>
      <c r="D2559" s="4"/>
      <c r="E2559" s="5"/>
      <c r="F2559" s="4"/>
      <c r="G2559" s="4"/>
      <c r="H2559" s="5"/>
      <c r="I2559" s="6"/>
      <c r="J2559" s="6"/>
      <c r="K2559" s="7"/>
      <c r="L2559" s="7"/>
      <c r="M2559" s="8"/>
      <c r="N2559" s="7"/>
      <c r="O2559" s="9"/>
      <c r="P2559" s="3"/>
      <c r="Q2559" s="5"/>
      <c r="R2559" s="10"/>
      <c r="S2559" s="10"/>
      <c r="T2559" s="10"/>
      <c r="U2559" s="10"/>
      <c r="V2559" s="10"/>
      <c r="W2559" s="10"/>
      <c r="X2559" s="11"/>
      <c r="Y2559" s="12"/>
      <c r="Z2559" s="4"/>
      <c r="AA2559" s="13"/>
      <c r="AB2559" s="4"/>
      <c r="AC2559" s="52"/>
    </row>
    <row r="2560" spans="1:29" ht="15.75" hidden="1" customHeight="1">
      <c r="A2560" s="50"/>
      <c r="B2560" s="3"/>
      <c r="C2560" s="4"/>
      <c r="D2560" s="4"/>
      <c r="E2560" s="5"/>
      <c r="F2560" s="4"/>
      <c r="G2560" s="4"/>
      <c r="H2560" s="5"/>
      <c r="I2560" s="6"/>
      <c r="J2560" s="6"/>
      <c r="K2560" s="7"/>
      <c r="L2560" s="7"/>
      <c r="M2560" s="8"/>
      <c r="N2560" s="7"/>
      <c r="O2560" s="9"/>
      <c r="P2560" s="3"/>
      <c r="Q2560" s="5"/>
      <c r="R2560" s="10"/>
      <c r="S2560" s="10"/>
      <c r="T2560" s="10"/>
      <c r="U2560" s="10"/>
      <c r="V2560" s="10"/>
      <c r="W2560" s="10"/>
      <c r="X2560" s="11"/>
      <c r="Y2560" s="12"/>
      <c r="Z2560" s="4"/>
      <c r="AA2560" s="13"/>
      <c r="AB2560" s="4"/>
      <c r="AC2560" s="52"/>
    </row>
    <row r="2561" spans="1:29" ht="15.75" hidden="1" customHeight="1">
      <c r="A2561" s="50"/>
      <c r="B2561" s="3"/>
      <c r="C2561" s="4"/>
      <c r="D2561" s="4"/>
      <c r="E2561" s="5"/>
      <c r="F2561" s="4"/>
      <c r="G2561" s="4"/>
      <c r="H2561" s="5"/>
      <c r="I2561" s="6"/>
      <c r="J2561" s="6"/>
      <c r="K2561" s="7"/>
      <c r="L2561" s="7"/>
      <c r="M2561" s="8"/>
      <c r="N2561" s="7"/>
      <c r="O2561" s="9"/>
      <c r="P2561" s="3"/>
      <c r="Q2561" s="5"/>
      <c r="R2561" s="10"/>
      <c r="S2561" s="10"/>
      <c r="T2561" s="10"/>
      <c r="U2561" s="10"/>
      <c r="V2561" s="10"/>
      <c r="W2561" s="10"/>
      <c r="X2561" s="11"/>
      <c r="Y2561" s="12"/>
      <c r="Z2561" s="4"/>
      <c r="AA2561" s="13"/>
      <c r="AB2561" s="4"/>
      <c r="AC2561" s="52"/>
    </row>
    <row r="2562" spans="1:29" ht="15.75" hidden="1" customHeight="1">
      <c r="A2562" s="50"/>
      <c r="B2562" s="3"/>
      <c r="C2562" s="4"/>
      <c r="D2562" s="4"/>
      <c r="E2562" s="5"/>
      <c r="F2562" s="4"/>
      <c r="G2562" s="4"/>
      <c r="H2562" s="5"/>
      <c r="I2562" s="6"/>
      <c r="J2562" s="6"/>
      <c r="K2562" s="7"/>
      <c r="L2562" s="7"/>
      <c r="M2562" s="8"/>
      <c r="N2562" s="7"/>
      <c r="O2562" s="9"/>
      <c r="P2562" s="3"/>
      <c r="Q2562" s="5"/>
      <c r="R2562" s="10"/>
      <c r="S2562" s="10"/>
      <c r="T2562" s="10"/>
      <c r="U2562" s="10"/>
      <c r="V2562" s="10"/>
      <c r="W2562" s="10"/>
      <c r="X2562" s="11"/>
      <c r="Y2562" s="12"/>
      <c r="Z2562" s="4"/>
      <c r="AA2562" s="13"/>
      <c r="AB2562" s="4"/>
      <c r="AC2562" s="52"/>
    </row>
    <row r="2563" spans="1:29" ht="15.75" hidden="1" customHeight="1">
      <c r="A2563" s="50"/>
      <c r="B2563" s="3"/>
      <c r="C2563" s="4"/>
      <c r="D2563" s="4"/>
      <c r="E2563" s="5"/>
      <c r="F2563" s="4"/>
      <c r="G2563" s="4"/>
      <c r="H2563" s="5"/>
      <c r="I2563" s="6"/>
      <c r="J2563" s="6"/>
      <c r="K2563" s="7"/>
      <c r="L2563" s="7"/>
      <c r="M2563" s="8"/>
      <c r="N2563" s="7"/>
      <c r="O2563" s="9"/>
      <c r="P2563" s="3"/>
      <c r="Q2563" s="5"/>
      <c r="R2563" s="10"/>
      <c r="S2563" s="10"/>
      <c r="T2563" s="10"/>
      <c r="U2563" s="10"/>
      <c r="V2563" s="10"/>
      <c r="W2563" s="10"/>
      <c r="X2563" s="11"/>
      <c r="Y2563" s="12"/>
      <c r="Z2563" s="4"/>
      <c r="AA2563" s="13"/>
      <c r="AB2563" s="4"/>
      <c r="AC2563" s="52"/>
    </row>
    <row r="2564" spans="1:29" ht="15.75" hidden="1" customHeight="1">
      <c r="A2564" s="50"/>
      <c r="B2564" s="3"/>
      <c r="C2564" s="4"/>
      <c r="D2564" s="4"/>
      <c r="E2564" s="5"/>
      <c r="F2564" s="4"/>
      <c r="G2564" s="4"/>
      <c r="H2564" s="5"/>
      <c r="I2564" s="6"/>
      <c r="J2564" s="6"/>
      <c r="K2564" s="7"/>
      <c r="L2564" s="7"/>
      <c r="M2564" s="8"/>
      <c r="N2564" s="7"/>
      <c r="O2564" s="9"/>
      <c r="P2564" s="3"/>
      <c r="Q2564" s="5"/>
      <c r="R2564" s="10"/>
      <c r="S2564" s="10"/>
      <c r="T2564" s="10"/>
      <c r="U2564" s="10"/>
      <c r="V2564" s="10"/>
      <c r="W2564" s="10"/>
      <c r="X2564" s="11"/>
      <c r="Y2564" s="12"/>
      <c r="Z2564" s="4"/>
      <c r="AA2564" s="13"/>
      <c r="AB2564" s="4"/>
      <c r="AC2564" s="52"/>
    </row>
    <row r="2565" spans="1:29" ht="15.75" hidden="1" customHeight="1">
      <c r="A2565" s="50"/>
      <c r="B2565" s="3"/>
      <c r="C2565" s="4"/>
      <c r="D2565" s="4"/>
      <c r="E2565" s="5"/>
      <c r="F2565" s="4"/>
      <c r="G2565" s="4"/>
      <c r="H2565" s="5"/>
      <c r="I2565" s="6"/>
      <c r="J2565" s="6"/>
      <c r="K2565" s="7"/>
      <c r="L2565" s="7"/>
      <c r="M2565" s="8"/>
      <c r="N2565" s="7"/>
      <c r="O2565" s="9"/>
      <c r="P2565" s="3"/>
      <c r="Q2565" s="5"/>
      <c r="R2565" s="10"/>
      <c r="S2565" s="10"/>
      <c r="T2565" s="10"/>
      <c r="U2565" s="10"/>
      <c r="V2565" s="10"/>
      <c r="W2565" s="10"/>
      <c r="X2565" s="11"/>
      <c r="Y2565" s="12"/>
      <c r="Z2565" s="4"/>
      <c r="AA2565" s="13"/>
      <c r="AB2565" s="4"/>
      <c r="AC2565" s="52"/>
    </row>
    <row r="2566" spans="1:29" ht="15.75" hidden="1" customHeight="1">
      <c r="A2566" s="50"/>
      <c r="B2566" s="3"/>
      <c r="C2566" s="4"/>
      <c r="D2566" s="4"/>
      <c r="E2566" s="5"/>
      <c r="F2566" s="4"/>
      <c r="G2566" s="4"/>
      <c r="H2566" s="5"/>
      <c r="I2566" s="6"/>
      <c r="J2566" s="6"/>
      <c r="K2566" s="7"/>
      <c r="L2566" s="7"/>
      <c r="M2566" s="8"/>
      <c r="N2566" s="7"/>
      <c r="O2566" s="9"/>
      <c r="P2566" s="3"/>
      <c r="Q2566" s="5"/>
      <c r="R2566" s="10"/>
      <c r="S2566" s="10"/>
      <c r="T2566" s="10"/>
      <c r="U2566" s="10"/>
      <c r="V2566" s="10"/>
      <c r="W2566" s="10"/>
      <c r="X2566" s="11"/>
      <c r="Y2566" s="12"/>
      <c r="Z2566" s="4"/>
      <c r="AA2566" s="13"/>
      <c r="AB2566" s="4"/>
      <c r="AC2566" s="52"/>
    </row>
    <row r="2567" spans="1:29" ht="15.75" hidden="1" customHeight="1">
      <c r="A2567" s="50"/>
      <c r="B2567" s="3"/>
      <c r="C2567" s="4"/>
      <c r="D2567" s="4"/>
      <c r="E2567" s="5"/>
      <c r="F2567" s="4"/>
      <c r="G2567" s="4"/>
      <c r="H2567" s="5"/>
      <c r="I2567" s="6"/>
      <c r="J2567" s="6"/>
      <c r="K2567" s="7"/>
      <c r="L2567" s="7"/>
      <c r="M2567" s="8"/>
      <c r="N2567" s="7"/>
      <c r="O2567" s="9"/>
      <c r="P2567" s="3"/>
      <c r="Q2567" s="5"/>
      <c r="R2567" s="10"/>
      <c r="S2567" s="10"/>
      <c r="T2567" s="10"/>
      <c r="U2567" s="10"/>
      <c r="V2567" s="10"/>
      <c r="W2567" s="10"/>
      <c r="X2567" s="11"/>
      <c r="Y2567" s="12"/>
      <c r="Z2567" s="4"/>
      <c r="AA2567" s="13"/>
      <c r="AB2567" s="4"/>
      <c r="AC2567" s="52"/>
    </row>
    <row r="2568" spans="1:29" ht="15.75" hidden="1" customHeight="1">
      <c r="A2568" s="50"/>
      <c r="B2568" s="3"/>
      <c r="C2568" s="4"/>
      <c r="D2568" s="4"/>
      <c r="E2568" s="5"/>
      <c r="F2568" s="4"/>
      <c r="G2568" s="4"/>
      <c r="H2568" s="5"/>
      <c r="I2568" s="6"/>
      <c r="J2568" s="6"/>
      <c r="K2568" s="7"/>
      <c r="L2568" s="7"/>
      <c r="M2568" s="8"/>
      <c r="N2568" s="7"/>
      <c r="O2568" s="9"/>
      <c r="P2568" s="3"/>
      <c r="Q2568" s="5"/>
      <c r="R2568" s="10"/>
      <c r="S2568" s="10"/>
      <c r="T2568" s="10"/>
      <c r="U2568" s="10"/>
      <c r="V2568" s="10"/>
      <c r="W2568" s="10"/>
      <c r="X2568" s="11"/>
      <c r="Y2568" s="12"/>
      <c r="Z2568" s="4"/>
      <c r="AA2568" s="13"/>
      <c r="AB2568" s="4"/>
      <c r="AC2568" s="52"/>
    </row>
    <row r="2569" spans="1:29" ht="15.75" hidden="1" customHeight="1">
      <c r="A2569" s="50"/>
      <c r="B2569" s="3"/>
      <c r="C2569" s="4"/>
      <c r="D2569" s="4"/>
      <c r="E2569" s="5"/>
      <c r="F2569" s="4"/>
      <c r="G2569" s="4"/>
      <c r="H2569" s="5"/>
      <c r="I2569" s="6"/>
      <c r="J2569" s="6"/>
      <c r="K2569" s="7"/>
      <c r="L2569" s="7"/>
      <c r="M2569" s="8"/>
      <c r="N2569" s="7"/>
      <c r="O2569" s="9"/>
      <c r="P2569" s="3"/>
      <c r="Q2569" s="5"/>
      <c r="R2569" s="10"/>
      <c r="S2569" s="10"/>
      <c r="T2569" s="10"/>
      <c r="U2569" s="10"/>
      <c r="V2569" s="10"/>
      <c r="W2569" s="10"/>
      <c r="X2569" s="11"/>
      <c r="Y2569" s="12"/>
      <c r="Z2569" s="4"/>
      <c r="AA2569" s="13"/>
      <c r="AB2569" s="4"/>
      <c r="AC2569" s="52"/>
    </row>
    <row r="2570" spans="1:29" ht="15.75" hidden="1" customHeight="1">
      <c r="A2570" s="50"/>
      <c r="B2570" s="3"/>
      <c r="C2570" s="4"/>
      <c r="D2570" s="4"/>
      <c r="E2570" s="5"/>
      <c r="F2570" s="4"/>
      <c r="G2570" s="4"/>
      <c r="H2570" s="5"/>
      <c r="I2570" s="6"/>
      <c r="J2570" s="6"/>
      <c r="K2570" s="7"/>
      <c r="L2570" s="7"/>
      <c r="M2570" s="8"/>
      <c r="N2570" s="7"/>
      <c r="O2570" s="9"/>
      <c r="P2570" s="3"/>
      <c r="Q2570" s="5"/>
      <c r="R2570" s="10"/>
      <c r="S2570" s="10"/>
      <c r="T2570" s="10"/>
      <c r="U2570" s="10"/>
      <c r="V2570" s="10"/>
      <c r="W2570" s="10"/>
      <c r="X2570" s="11"/>
      <c r="Y2570" s="12"/>
      <c r="Z2570" s="4"/>
      <c r="AA2570" s="13"/>
      <c r="AB2570" s="4"/>
      <c r="AC2570" s="52"/>
    </row>
    <row r="2571" spans="1:29" ht="15.75" hidden="1" customHeight="1">
      <c r="A2571" s="50"/>
      <c r="B2571" s="3"/>
      <c r="C2571" s="4"/>
      <c r="D2571" s="4"/>
      <c r="E2571" s="5"/>
      <c r="F2571" s="4"/>
      <c r="G2571" s="4"/>
      <c r="H2571" s="5"/>
      <c r="I2571" s="6"/>
      <c r="J2571" s="6"/>
      <c r="K2571" s="7"/>
      <c r="L2571" s="7"/>
      <c r="M2571" s="8"/>
      <c r="N2571" s="7"/>
      <c r="O2571" s="9"/>
      <c r="P2571" s="3"/>
      <c r="Q2571" s="5"/>
      <c r="R2571" s="10"/>
      <c r="S2571" s="10"/>
      <c r="T2571" s="10"/>
      <c r="U2571" s="10"/>
      <c r="V2571" s="10"/>
      <c r="W2571" s="10"/>
      <c r="X2571" s="11"/>
      <c r="Y2571" s="12"/>
      <c r="Z2571" s="4"/>
      <c r="AA2571" s="13"/>
      <c r="AB2571" s="4"/>
      <c r="AC2571" s="52"/>
    </row>
    <row r="2572" spans="1:29" ht="15.75" hidden="1" customHeight="1">
      <c r="A2572" s="50"/>
      <c r="B2572" s="3"/>
      <c r="C2572" s="4"/>
      <c r="D2572" s="4"/>
      <c r="E2572" s="5"/>
      <c r="F2572" s="4"/>
      <c r="G2572" s="4"/>
      <c r="H2572" s="5"/>
      <c r="I2572" s="6"/>
      <c r="J2572" s="6"/>
      <c r="K2572" s="7"/>
      <c r="L2572" s="7"/>
      <c r="M2572" s="8"/>
      <c r="N2572" s="7"/>
      <c r="O2572" s="9"/>
      <c r="P2572" s="3"/>
      <c r="Q2572" s="5"/>
      <c r="R2572" s="10"/>
      <c r="S2572" s="10"/>
      <c r="T2572" s="10"/>
      <c r="U2572" s="10"/>
      <c r="V2572" s="10"/>
      <c r="W2572" s="10"/>
      <c r="X2572" s="11"/>
      <c r="Y2572" s="12"/>
      <c r="Z2572" s="4"/>
      <c r="AA2572" s="13"/>
      <c r="AB2572" s="4"/>
      <c r="AC2572" s="52"/>
    </row>
    <row r="2573" spans="1:29" ht="15.75" hidden="1" customHeight="1">
      <c r="A2573" s="50"/>
      <c r="B2573" s="3"/>
      <c r="C2573" s="4"/>
      <c r="D2573" s="4"/>
      <c r="E2573" s="5"/>
      <c r="F2573" s="4"/>
      <c r="G2573" s="4"/>
      <c r="H2573" s="5"/>
      <c r="I2573" s="6"/>
      <c r="J2573" s="6"/>
      <c r="K2573" s="7"/>
      <c r="L2573" s="7"/>
      <c r="M2573" s="8"/>
      <c r="N2573" s="7"/>
      <c r="O2573" s="9"/>
      <c r="P2573" s="3"/>
      <c r="Q2573" s="5"/>
      <c r="R2573" s="10"/>
      <c r="S2573" s="10"/>
      <c r="T2573" s="10"/>
      <c r="U2573" s="10"/>
      <c r="V2573" s="10"/>
      <c r="W2573" s="10"/>
      <c r="X2573" s="11"/>
      <c r="Y2573" s="12"/>
      <c r="Z2573" s="4"/>
      <c r="AA2573" s="13"/>
      <c r="AB2573" s="4"/>
      <c r="AC2573" s="52"/>
    </row>
    <row r="2574" spans="1:29" ht="15.75" hidden="1" customHeight="1">
      <c r="A2574" s="50"/>
      <c r="B2574" s="3"/>
      <c r="C2574" s="4"/>
      <c r="D2574" s="4"/>
      <c r="E2574" s="5"/>
      <c r="F2574" s="4"/>
      <c r="G2574" s="4"/>
      <c r="H2574" s="5"/>
      <c r="I2574" s="6"/>
      <c r="J2574" s="6"/>
      <c r="K2574" s="7"/>
      <c r="L2574" s="7"/>
      <c r="M2574" s="8"/>
      <c r="N2574" s="7"/>
      <c r="O2574" s="9"/>
      <c r="P2574" s="3"/>
      <c r="Q2574" s="5"/>
      <c r="R2574" s="10"/>
      <c r="S2574" s="10"/>
      <c r="T2574" s="10"/>
      <c r="U2574" s="10"/>
      <c r="V2574" s="10"/>
      <c r="W2574" s="10"/>
      <c r="X2574" s="11"/>
      <c r="Y2574" s="12"/>
      <c r="Z2574" s="4"/>
      <c r="AA2574" s="13"/>
      <c r="AB2574" s="4"/>
      <c r="AC2574" s="52"/>
    </row>
    <row r="2575" spans="1:29" ht="15.75" hidden="1" customHeight="1">
      <c r="A2575" s="50"/>
      <c r="B2575" s="3"/>
      <c r="C2575" s="4"/>
      <c r="D2575" s="4"/>
      <c r="E2575" s="5"/>
      <c r="F2575" s="4"/>
      <c r="G2575" s="4"/>
      <c r="H2575" s="5"/>
      <c r="I2575" s="6"/>
      <c r="J2575" s="6"/>
      <c r="K2575" s="7"/>
      <c r="L2575" s="7"/>
      <c r="M2575" s="8"/>
      <c r="N2575" s="7"/>
      <c r="O2575" s="9"/>
      <c r="P2575" s="3"/>
      <c r="Q2575" s="5"/>
      <c r="R2575" s="10"/>
      <c r="S2575" s="10"/>
      <c r="T2575" s="10"/>
      <c r="U2575" s="10"/>
      <c r="V2575" s="10"/>
      <c r="W2575" s="10"/>
      <c r="X2575" s="11"/>
      <c r="Y2575" s="12"/>
      <c r="Z2575" s="4"/>
      <c r="AA2575" s="13"/>
      <c r="AB2575" s="4"/>
      <c r="AC2575" s="52"/>
    </row>
    <row r="2576" spans="1:29" ht="15.75" hidden="1" customHeight="1">
      <c r="A2576" s="50"/>
      <c r="B2576" s="3"/>
      <c r="C2576" s="4"/>
      <c r="D2576" s="4"/>
      <c r="E2576" s="5"/>
      <c r="F2576" s="4"/>
      <c r="G2576" s="4"/>
      <c r="H2576" s="5"/>
      <c r="I2576" s="6"/>
      <c r="J2576" s="6"/>
      <c r="K2576" s="7"/>
      <c r="L2576" s="7"/>
      <c r="M2576" s="8"/>
      <c r="N2576" s="7"/>
      <c r="O2576" s="9"/>
      <c r="P2576" s="3"/>
      <c r="Q2576" s="5"/>
      <c r="R2576" s="10"/>
      <c r="S2576" s="10"/>
      <c r="T2576" s="10"/>
      <c r="U2576" s="10"/>
      <c r="V2576" s="10"/>
      <c r="W2576" s="10"/>
      <c r="X2576" s="11"/>
      <c r="Y2576" s="12"/>
      <c r="Z2576" s="4"/>
      <c r="AA2576" s="13"/>
      <c r="AB2576" s="4"/>
      <c r="AC2576" s="52"/>
    </row>
    <row r="2577" spans="1:29" ht="15.75" hidden="1" customHeight="1">
      <c r="A2577" s="50"/>
      <c r="B2577" s="3"/>
      <c r="C2577" s="4"/>
      <c r="D2577" s="4"/>
      <c r="E2577" s="5"/>
      <c r="F2577" s="4"/>
      <c r="G2577" s="4"/>
      <c r="H2577" s="5"/>
      <c r="I2577" s="6"/>
      <c r="J2577" s="6"/>
      <c r="K2577" s="7"/>
      <c r="L2577" s="7"/>
      <c r="M2577" s="8"/>
      <c r="N2577" s="7"/>
      <c r="O2577" s="9"/>
      <c r="P2577" s="3"/>
      <c r="Q2577" s="5"/>
      <c r="R2577" s="10"/>
      <c r="S2577" s="10"/>
      <c r="T2577" s="10"/>
      <c r="U2577" s="10"/>
      <c r="V2577" s="10"/>
      <c r="W2577" s="10"/>
      <c r="X2577" s="11"/>
      <c r="Y2577" s="12"/>
      <c r="Z2577" s="4"/>
      <c r="AA2577" s="13"/>
      <c r="AB2577" s="4"/>
      <c r="AC2577" s="52"/>
    </row>
    <row r="2578" spans="1:29" ht="15.75" hidden="1" customHeight="1">
      <c r="A2578" s="50"/>
      <c r="B2578" s="3"/>
      <c r="C2578" s="4"/>
      <c r="D2578" s="4"/>
      <c r="E2578" s="5"/>
      <c r="F2578" s="4"/>
      <c r="G2578" s="4"/>
      <c r="H2578" s="5"/>
      <c r="I2578" s="6"/>
      <c r="J2578" s="6"/>
      <c r="K2578" s="7"/>
      <c r="L2578" s="7"/>
      <c r="M2578" s="8"/>
      <c r="N2578" s="7"/>
      <c r="O2578" s="9"/>
      <c r="P2578" s="3"/>
      <c r="Q2578" s="5"/>
      <c r="R2578" s="10"/>
      <c r="S2578" s="10"/>
      <c r="T2578" s="10"/>
      <c r="U2578" s="10"/>
      <c r="V2578" s="10"/>
      <c r="W2578" s="10"/>
      <c r="X2578" s="11"/>
      <c r="Y2578" s="12"/>
      <c r="Z2578" s="4"/>
      <c r="AA2578" s="13"/>
      <c r="AB2578" s="4"/>
      <c r="AC2578" s="52"/>
    </row>
    <row r="2579" spans="1:29" ht="15.75" hidden="1" customHeight="1">
      <c r="A2579" s="50"/>
      <c r="B2579" s="3"/>
      <c r="C2579" s="4"/>
      <c r="D2579" s="4"/>
      <c r="E2579" s="5"/>
      <c r="F2579" s="4"/>
      <c r="G2579" s="4"/>
      <c r="H2579" s="5"/>
      <c r="I2579" s="6"/>
      <c r="J2579" s="6"/>
      <c r="K2579" s="7"/>
      <c r="L2579" s="7"/>
      <c r="M2579" s="8"/>
      <c r="N2579" s="7"/>
      <c r="O2579" s="9"/>
      <c r="P2579" s="3"/>
      <c r="Q2579" s="5"/>
      <c r="R2579" s="10"/>
      <c r="S2579" s="10"/>
      <c r="T2579" s="10"/>
      <c r="U2579" s="10"/>
      <c r="V2579" s="10"/>
      <c r="W2579" s="10"/>
      <c r="X2579" s="11"/>
      <c r="Y2579" s="12"/>
      <c r="Z2579" s="4"/>
      <c r="AA2579" s="13"/>
      <c r="AB2579" s="4"/>
      <c r="AC2579" s="52"/>
    </row>
    <row r="2580" spans="1:29" ht="15.75" hidden="1" customHeight="1">
      <c r="A2580" s="50"/>
      <c r="B2580" s="3"/>
      <c r="C2580" s="4"/>
      <c r="D2580" s="4"/>
      <c r="E2580" s="5"/>
      <c r="F2580" s="4"/>
      <c r="G2580" s="4"/>
      <c r="H2580" s="5"/>
      <c r="I2580" s="6"/>
      <c r="J2580" s="6"/>
      <c r="K2580" s="7"/>
      <c r="L2580" s="7"/>
      <c r="M2580" s="8"/>
      <c r="N2580" s="7"/>
      <c r="O2580" s="9"/>
      <c r="P2580" s="3"/>
      <c r="Q2580" s="5"/>
      <c r="R2580" s="10"/>
      <c r="S2580" s="10"/>
      <c r="T2580" s="10"/>
      <c r="U2580" s="10"/>
      <c r="V2580" s="10"/>
      <c r="W2580" s="10"/>
      <c r="X2580" s="11"/>
      <c r="Y2580" s="12"/>
      <c r="Z2580" s="4"/>
      <c r="AA2580" s="13"/>
      <c r="AB2580" s="4"/>
      <c r="AC2580" s="52"/>
    </row>
    <row r="2581" spans="1:29" ht="15.75" hidden="1" customHeight="1">
      <c r="A2581" s="50"/>
      <c r="B2581" s="3"/>
      <c r="C2581" s="4"/>
      <c r="D2581" s="4"/>
      <c r="E2581" s="5"/>
      <c r="F2581" s="4"/>
      <c r="G2581" s="4"/>
      <c r="H2581" s="5"/>
      <c r="I2581" s="6"/>
      <c r="J2581" s="6"/>
      <c r="K2581" s="7"/>
      <c r="L2581" s="7"/>
      <c r="M2581" s="8"/>
      <c r="N2581" s="7"/>
      <c r="O2581" s="9"/>
      <c r="P2581" s="3"/>
      <c r="Q2581" s="5"/>
      <c r="R2581" s="10"/>
      <c r="S2581" s="10"/>
      <c r="T2581" s="10"/>
      <c r="U2581" s="10"/>
      <c r="V2581" s="10"/>
      <c r="W2581" s="10"/>
      <c r="X2581" s="11"/>
      <c r="Y2581" s="12"/>
      <c r="Z2581" s="4"/>
      <c r="AA2581" s="13"/>
      <c r="AB2581" s="4"/>
      <c r="AC2581" s="52"/>
    </row>
    <row r="2582" spans="1:29" ht="15.75" hidden="1" customHeight="1">
      <c r="A2582" s="50"/>
      <c r="B2582" s="3"/>
      <c r="C2582" s="4"/>
      <c r="D2582" s="4"/>
      <c r="E2582" s="5"/>
      <c r="F2582" s="4"/>
      <c r="G2582" s="4"/>
      <c r="H2582" s="5"/>
      <c r="I2582" s="6"/>
      <c r="J2582" s="6"/>
      <c r="K2582" s="7"/>
      <c r="L2582" s="7"/>
      <c r="M2582" s="8"/>
      <c r="N2582" s="7"/>
      <c r="O2582" s="9"/>
      <c r="P2582" s="3"/>
      <c r="Q2582" s="5"/>
      <c r="R2582" s="10"/>
      <c r="S2582" s="10"/>
      <c r="T2582" s="10"/>
      <c r="U2582" s="10"/>
      <c r="V2582" s="10"/>
      <c r="W2582" s="10"/>
      <c r="X2582" s="11"/>
      <c r="Y2582" s="12"/>
      <c r="Z2582" s="4"/>
      <c r="AA2582" s="13"/>
      <c r="AB2582" s="4"/>
      <c r="AC2582" s="52"/>
    </row>
    <row r="2583" spans="1:29" ht="15.75" hidden="1" customHeight="1">
      <c r="A2583" s="50"/>
      <c r="B2583" s="3"/>
      <c r="C2583" s="4"/>
      <c r="D2583" s="4"/>
      <c r="E2583" s="5"/>
      <c r="F2583" s="4"/>
      <c r="G2583" s="4"/>
      <c r="H2583" s="5"/>
      <c r="I2583" s="6"/>
      <c r="J2583" s="6"/>
      <c r="K2583" s="7"/>
      <c r="L2583" s="7"/>
      <c r="M2583" s="8"/>
      <c r="N2583" s="7"/>
      <c r="O2583" s="9"/>
      <c r="P2583" s="3"/>
      <c r="Q2583" s="5"/>
      <c r="R2583" s="10"/>
      <c r="S2583" s="10"/>
      <c r="T2583" s="10"/>
      <c r="U2583" s="10"/>
      <c r="V2583" s="10"/>
      <c r="W2583" s="10"/>
      <c r="X2583" s="11"/>
      <c r="Y2583" s="12"/>
      <c r="Z2583" s="4"/>
      <c r="AA2583" s="13"/>
      <c r="AB2583" s="4"/>
      <c r="AC2583" s="52"/>
    </row>
    <row r="2584" spans="1:29" ht="15.75" hidden="1" customHeight="1">
      <c r="A2584" s="50"/>
      <c r="B2584" s="3"/>
      <c r="C2584" s="4"/>
      <c r="D2584" s="4"/>
      <c r="E2584" s="5"/>
      <c r="F2584" s="4"/>
      <c r="G2584" s="4"/>
      <c r="H2584" s="5"/>
      <c r="I2584" s="6"/>
      <c r="J2584" s="6"/>
      <c r="K2584" s="7"/>
      <c r="L2584" s="7"/>
      <c r="M2584" s="8"/>
      <c r="N2584" s="7"/>
      <c r="O2584" s="9"/>
      <c r="P2584" s="3"/>
      <c r="Q2584" s="5"/>
      <c r="R2584" s="10"/>
      <c r="S2584" s="10"/>
      <c r="T2584" s="10"/>
      <c r="U2584" s="10"/>
      <c r="V2584" s="10"/>
      <c r="W2584" s="10"/>
      <c r="X2584" s="11"/>
      <c r="Y2584" s="12"/>
      <c r="Z2584" s="4"/>
      <c r="AA2584" s="13"/>
      <c r="AB2584" s="4"/>
      <c r="AC2584" s="52"/>
    </row>
    <row r="2585" spans="1:29" ht="15.75" hidden="1" customHeight="1">
      <c r="A2585" s="50"/>
      <c r="B2585" s="3"/>
      <c r="C2585" s="4"/>
      <c r="D2585" s="4"/>
      <c r="E2585" s="5"/>
      <c r="F2585" s="4"/>
      <c r="G2585" s="4"/>
      <c r="H2585" s="5"/>
      <c r="I2585" s="6"/>
      <c r="J2585" s="6"/>
      <c r="K2585" s="7"/>
      <c r="L2585" s="7"/>
      <c r="M2585" s="8"/>
      <c r="N2585" s="7"/>
      <c r="O2585" s="9"/>
      <c r="P2585" s="3"/>
      <c r="Q2585" s="5"/>
      <c r="R2585" s="10"/>
      <c r="S2585" s="10"/>
      <c r="T2585" s="10"/>
      <c r="U2585" s="10"/>
      <c r="V2585" s="10"/>
      <c r="W2585" s="10"/>
      <c r="X2585" s="11"/>
      <c r="Y2585" s="12"/>
      <c r="Z2585" s="4"/>
      <c r="AA2585" s="13"/>
      <c r="AB2585" s="4"/>
      <c r="AC2585" s="52"/>
    </row>
    <row r="2586" spans="1:29" ht="15.75" hidden="1" customHeight="1">
      <c r="A2586" s="50"/>
      <c r="B2586" s="3"/>
      <c r="C2586" s="4"/>
      <c r="D2586" s="4"/>
      <c r="E2586" s="5"/>
      <c r="F2586" s="4"/>
      <c r="G2586" s="4"/>
      <c r="H2586" s="5"/>
      <c r="I2586" s="6"/>
      <c r="J2586" s="6"/>
      <c r="K2586" s="7"/>
      <c r="L2586" s="7"/>
      <c r="M2586" s="8"/>
      <c r="N2586" s="7"/>
      <c r="O2586" s="9"/>
      <c r="P2586" s="3"/>
      <c r="Q2586" s="5"/>
      <c r="R2586" s="10"/>
      <c r="S2586" s="10"/>
      <c r="T2586" s="10"/>
      <c r="U2586" s="10"/>
      <c r="V2586" s="10"/>
      <c r="W2586" s="10"/>
      <c r="X2586" s="11"/>
      <c r="Y2586" s="12"/>
      <c r="Z2586" s="4"/>
      <c r="AA2586" s="13"/>
      <c r="AB2586" s="4"/>
      <c r="AC2586" s="52"/>
    </row>
    <row r="2587" spans="1:29" ht="15.75" hidden="1" customHeight="1">
      <c r="A2587" s="50"/>
      <c r="B2587" s="3"/>
      <c r="C2587" s="4"/>
      <c r="D2587" s="4"/>
      <c r="E2587" s="5"/>
      <c r="F2587" s="4"/>
      <c r="G2587" s="4"/>
      <c r="H2587" s="5"/>
      <c r="I2587" s="6"/>
      <c r="J2587" s="6"/>
      <c r="K2587" s="7"/>
      <c r="L2587" s="7"/>
      <c r="M2587" s="8"/>
      <c r="N2587" s="7"/>
      <c r="O2587" s="9"/>
      <c r="P2587" s="3"/>
      <c r="Q2587" s="5"/>
      <c r="R2587" s="10"/>
      <c r="S2587" s="10"/>
      <c r="T2587" s="10"/>
      <c r="U2587" s="10"/>
      <c r="V2587" s="10"/>
      <c r="W2587" s="10"/>
      <c r="X2587" s="11"/>
      <c r="Y2587" s="12"/>
      <c r="Z2587" s="4"/>
      <c r="AA2587" s="13"/>
      <c r="AB2587" s="4"/>
      <c r="AC2587" s="52"/>
    </row>
    <row r="2588" spans="1:29" ht="15.75" hidden="1" customHeight="1">
      <c r="A2588" s="50"/>
      <c r="B2588" s="3"/>
      <c r="C2588" s="4"/>
      <c r="D2588" s="4"/>
      <c r="E2588" s="5"/>
      <c r="F2588" s="4"/>
      <c r="G2588" s="4"/>
      <c r="H2588" s="5"/>
      <c r="I2588" s="6"/>
      <c r="J2588" s="6"/>
      <c r="K2588" s="7"/>
      <c r="L2588" s="7"/>
      <c r="M2588" s="8"/>
      <c r="N2588" s="7"/>
      <c r="O2588" s="9"/>
      <c r="P2588" s="3"/>
      <c r="Q2588" s="5"/>
      <c r="R2588" s="10"/>
      <c r="S2588" s="10"/>
      <c r="T2588" s="10"/>
      <c r="U2588" s="10"/>
      <c r="V2588" s="10"/>
      <c r="W2588" s="10"/>
      <c r="X2588" s="11"/>
      <c r="Y2588" s="12"/>
      <c r="Z2588" s="4"/>
      <c r="AA2588" s="13"/>
      <c r="AB2588" s="4"/>
      <c r="AC2588" s="52"/>
    </row>
    <row r="2589" spans="1:29" ht="15.75" hidden="1" customHeight="1">
      <c r="A2589" s="50"/>
      <c r="B2589" s="3"/>
      <c r="C2589" s="4"/>
      <c r="D2589" s="4"/>
      <c r="E2589" s="5"/>
      <c r="F2589" s="4"/>
      <c r="G2589" s="4"/>
      <c r="H2589" s="5"/>
      <c r="I2589" s="6"/>
      <c r="J2589" s="6"/>
      <c r="K2589" s="7"/>
      <c r="L2589" s="7"/>
      <c r="M2589" s="8"/>
      <c r="N2589" s="7"/>
      <c r="O2589" s="9"/>
      <c r="P2589" s="3"/>
      <c r="Q2589" s="5"/>
      <c r="R2589" s="10"/>
      <c r="S2589" s="10"/>
      <c r="T2589" s="10"/>
      <c r="U2589" s="10"/>
      <c r="V2589" s="10"/>
      <c r="W2589" s="10"/>
      <c r="X2589" s="11"/>
      <c r="Y2589" s="12"/>
      <c r="Z2589" s="4"/>
      <c r="AA2589" s="13"/>
      <c r="AB2589" s="4"/>
      <c r="AC2589" s="52"/>
    </row>
    <row r="2590" spans="1:29" ht="15.75" hidden="1" customHeight="1">
      <c r="A2590" s="50"/>
      <c r="B2590" s="3"/>
      <c r="C2590" s="4"/>
      <c r="D2590" s="4"/>
      <c r="E2590" s="5"/>
      <c r="F2590" s="4"/>
      <c r="G2590" s="4"/>
      <c r="H2590" s="5"/>
      <c r="I2590" s="6"/>
      <c r="J2590" s="6"/>
      <c r="K2590" s="7"/>
      <c r="L2590" s="7"/>
      <c r="M2590" s="8"/>
      <c r="N2590" s="7"/>
      <c r="O2590" s="9"/>
      <c r="P2590" s="3"/>
      <c r="Q2590" s="5"/>
      <c r="R2590" s="10"/>
      <c r="S2590" s="10"/>
      <c r="T2590" s="10"/>
      <c r="U2590" s="10"/>
      <c r="V2590" s="10"/>
      <c r="W2590" s="10"/>
      <c r="X2590" s="11"/>
      <c r="Y2590" s="12"/>
      <c r="Z2590" s="4"/>
      <c r="AA2590" s="13"/>
      <c r="AB2590" s="4"/>
      <c r="AC2590" s="52"/>
    </row>
    <row r="2591" spans="1:29" ht="15.75" hidden="1" customHeight="1">
      <c r="A2591" s="50"/>
      <c r="B2591" s="3"/>
      <c r="C2591" s="4"/>
      <c r="D2591" s="4"/>
      <c r="E2591" s="5"/>
      <c r="F2591" s="4"/>
      <c r="G2591" s="4"/>
      <c r="H2591" s="5"/>
      <c r="I2591" s="6"/>
      <c r="J2591" s="6"/>
      <c r="K2591" s="7"/>
      <c r="L2591" s="7"/>
      <c r="M2591" s="8"/>
      <c r="N2591" s="7"/>
      <c r="O2591" s="9"/>
      <c r="P2591" s="3"/>
      <c r="Q2591" s="5"/>
      <c r="R2591" s="10"/>
      <c r="S2591" s="10"/>
      <c r="T2591" s="10"/>
      <c r="U2591" s="10"/>
      <c r="V2591" s="10"/>
      <c r="W2591" s="10"/>
      <c r="X2591" s="11"/>
      <c r="Y2591" s="12"/>
      <c r="Z2591" s="4"/>
      <c r="AA2591" s="13"/>
      <c r="AB2591" s="4"/>
      <c r="AC2591" s="52"/>
    </row>
    <row r="2592" spans="1:29" ht="15.75" hidden="1" customHeight="1">
      <c r="A2592" s="50"/>
      <c r="B2592" s="3"/>
      <c r="C2592" s="4"/>
      <c r="D2592" s="4"/>
      <c r="E2592" s="5"/>
      <c r="F2592" s="4"/>
      <c r="G2592" s="4"/>
      <c r="H2592" s="5"/>
      <c r="I2592" s="6"/>
      <c r="J2592" s="6"/>
      <c r="K2592" s="7"/>
      <c r="L2592" s="7"/>
      <c r="M2592" s="8"/>
      <c r="N2592" s="7"/>
      <c r="O2592" s="9"/>
      <c r="P2592" s="3"/>
      <c r="Q2592" s="5"/>
      <c r="R2592" s="10"/>
      <c r="S2592" s="10"/>
      <c r="T2592" s="10"/>
      <c r="U2592" s="10"/>
      <c r="V2592" s="10"/>
      <c r="W2592" s="10"/>
      <c r="X2592" s="11"/>
      <c r="Y2592" s="12"/>
      <c r="Z2592" s="4"/>
      <c r="AA2592" s="13"/>
      <c r="AB2592" s="4"/>
      <c r="AC2592" s="52"/>
    </row>
    <row r="2593" spans="1:29" ht="15.75" hidden="1" customHeight="1">
      <c r="A2593" s="50"/>
      <c r="B2593" s="3"/>
      <c r="C2593" s="4"/>
      <c r="D2593" s="4"/>
      <c r="E2593" s="5"/>
      <c r="F2593" s="4"/>
      <c r="G2593" s="4"/>
      <c r="H2593" s="5"/>
      <c r="I2593" s="6"/>
      <c r="J2593" s="6"/>
      <c r="K2593" s="7"/>
      <c r="L2593" s="7"/>
      <c r="M2593" s="8"/>
      <c r="N2593" s="7"/>
      <c r="O2593" s="9"/>
      <c r="P2593" s="3"/>
      <c r="Q2593" s="5"/>
      <c r="R2593" s="10"/>
      <c r="S2593" s="10"/>
      <c r="T2593" s="10"/>
      <c r="U2593" s="10"/>
      <c r="V2593" s="10"/>
      <c r="W2593" s="10"/>
      <c r="X2593" s="11"/>
      <c r="Y2593" s="12"/>
      <c r="Z2593" s="4"/>
      <c r="AA2593" s="13"/>
      <c r="AB2593" s="4"/>
      <c r="AC2593" s="52"/>
    </row>
    <row r="2594" spans="1:29" ht="15.75" hidden="1" customHeight="1">
      <c r="A2594" s="50"/>
      <c r="B2594" s="3"/>
      <c r="C2594" s="4"/>
      <c r="D2594" s="4"/>
      <c r="E2594" s="5"/>
      <c r="F2594" s="4"/>
      <c r="G2594" s="4"/>
      <c r="H2594" s="5"/>
      <c r="I2594" s="6"/>
      <c r="J2594" s="6"/>
      <c r="K2594" s="7"/>
      <c r="L2594" s="7"/>
      <c r="M2594" s="8"/>
      <c r="N2594" s="7"/>
      <c r="O2594" s="9"/>
      <c r="P2594" s="3"/>
      <c r="Q2594" s="5"/>
      <c r="R2594" s="10"/>
      <c r="S2594" s="10"/>
      <c r="T2594" s="10"/>
      <c r="U2594" s="10"/>
      <c r="V2594" s="10"/>
      <c r="W2594" s="10"/>
      <c r="X2594" s="11"/>
      <c r="Y2594" s="12"/>
      <c r="Z2594" s="4"/>
      <c r="AA2594" s="13"/>
      <c r="AB2594" s="4"/>
      <c r="AC2594" s="52"/>
    </row>
    <row r="2595" spans="1:29" ht="15.75" hidden="1" customHeight="1">
      <c r="A2595" s="50"/>
      <c r="B2595" s="3"/>
      <c r="C2595" s="4"/>
      <c r="D2595" s="4"/>
      <c r="E2595" s="5"/>
      <c r="F2595" s="4"/>
      <c r="G2595" s="4"/>
      <c r="H2595" s="5"/>
      <c r="I2595" s="6"/>
      <c r="J2595" s="6"/>
      <c r="K2595" s="7"/>
      <c r="L2595" s="7"/>
      <c r="M2595" s="8"/>
      <c r="N2595" s="7"/>
      <c r="O2595" s="9"/>
      <c r="P2595" s="3"/>
      <c r="Q2595" s="5"/>
      <c r="R2595" s="10"/>
      <c r="S2595" s="10"/>
      <c r="T2595" s="10"/>
      <c r="U2595" s="10"/>
      <c r="V2595" s="10"/>
      <c r="W2595" s="10"/>
      <c r="X2595" s="11"/>
      <c r="Y2595" s="12"/>
      <c r="Z2595" s="4"/>
      <c r="AA2595" s="13"/>
      <c r="AB2595" s="4"/>
      <c r="AC2595" s="52"/>
    </row>
    <row r="2596" spans="1:29" ht="15.75" hidden="1" customHeight="1">
      <c r="A2596" s="50"/>
      <c r="B2596" s="3"/>
      <c r="C2596" s="4"/>
      <c r="D2596" s="4"/>
      <c r="E2596" s="5"/>
      <c r="F2596" s="4"/>
      <c r="G2596" s="4"/>
      <c r="H2596" s="5"/>
      <c r="I2596" s="6"/>
      <c r="J2596" s="6"/>
      <c r="K2596" s="7"/>
      <c r="L2596" s="7"/>
      <c r="M2596" s="8"/>
      <c r="N2596" s="7"/>
      <c r="O2596" s="9"/>
      <c r="P2596" s="3"/>
      <c r="Q2596" s="5"/>
      <c r="R2596" s="10"/>
      <c r="S2596" s="10"/>
      <c r="T2596" s="10"/>
      <c r="U2596" s="10"/>
      <c r="V2596" s="10"/>
      <c r="W2596" s="10"/>
      <c r="X2596" s="11"/>
      <c r="Y2596" s="12"/>
      <c r="Z2596" s="4"/>
      <c r="AA2596" s="13"/>
      <c r="AB2596" s="4"/>
      <c r="AC2596" s="52"/>
    </row>
    <row r="2597" spans="1:29" ht="15.75" hidden="1" customHeight="1">
      <c r="A2597" s="50"/>
      <c r="B2597" s="3"/>
      <c r="C2597" s="4"/>
      <c r="D2597" s="4"/>
      <c r="E2597" s="5"/>
      <c r="F2597" s="4"/>
      <c r="G2597" s="4"/>
      <c r="H2597" s="5"/>
      <c r="I2597" s="6"/>
      <c r="J2597" s="6"/>
      <c r="K2597" s="7"/>
      <c r="L2597" s="7"/>
      <c r="M2597" s="8"/>
      <c r="N2597" s="7"/>
      <c r="O2597" s="9"/>
      <c r="P2597" s="3"/>
      <c r="Q2597" s="5"/>
      <c r="R2597" s="10"/>
      <c r="S2597" s="10"/>
      <c r="T2597" s="10"/>
      <c r="U2597" s="10"/>
      <c r="V2597" s="10"/>
      <c r="W2597" s="10"/>
      <c r="X2597" s="11"/>
      <c r="Y2597" s="12"/>
      <c r="Z2597" s="4"/>
      <c r="AA2597" s="13"/>
      <c r="AB2597" s="4"/>
      <c r="AC2597" s="52"/>
    </row>
    <row r="2598" spans="1:29" ht="15.75" hidden="1" customHeight="1">
      <c r="A2598" s="50"/>
      <c r="B2598" s="3"/>
      <c r="C2598" s="4"/>
      <c r="D2598" s="4"/>
      <c r="E2598" s="5"/>
      <c r="F2598" s="4"/>
      <c r="G2598" s="4"/>
      <c r="H2598" s="5"/>
      <c r="I2598" s="6"/>
      <c r="J2598" s="6"/>
      <c r="K2598" s="7"/>
      <c r="L2598" s="7"/>
      <c r="M2598" s="8"/>
      <c r="N2598" s="7"/>
      <c r="O2598" s="9"/>
      <c r="P2598" s="3"/>
      <c r="Q2598" s="5"/>
      <c r="R2598" s="10"/>
      <c r="S2598" s="10"/>
      <c r="T2598" s="10"/>
      <c r="U2598" s="10"/>
      <c r="V2598" s="10"/>
      <c r="W2598" s="10"/>
      <c r="X2598" s="11"/>
      <c r="Y2598" s="12"/>
      <c r="Z2598" s="4"/>
      <c r="AA2598" s="13"/>
      <c r="AB2598" s="4"/>
      <c r="AC2598" s="52"/>
    </row>
    <row r="2599" spans="1:29" ht="15.75" hidden="1" customHeight="1">
      <c r="A2599" s="50"/>
      <c r="B2599" s="3"/>
      <c r="C2599" s="4"/>
      <c r="D2599" s="4"/>
      <c r="E2599" s="5"/>
      <c r="F2599" s="4"/>
      <c r="G2599" s="4"/>
      <c r="H2599" s="5"/>
      <c r="I2599" s="6"/>
      <c r="J2599" s="6"/>
      <c r="K2599" s="7"/>
      <c r="L2599" s="7"/>
      <c r="M2599" s="8"/>
      <c r="N2599" s="7"/>
      <c r="O2599" s="9"/>
      <c r="P2599" s="3"/>
      <c r="Q2599" s="5"/>
      <c r="R2599" s="10"/>
      <c r="S2599" s="10"/>
      <c r="T2599" s="10"/>
      <c r="U2599" s="10"/>
      <c r="V2599" s="10"/>
      <c r="W2599" s="10"/>
      <c r="X2599" s="11"/>
      <c r="Y2599" s="12"/>
      <c r="Z2599" s="4"/>
      <c r="AA2599" s="13"/>
      <c r="AB2599" s="4"/>
      <c r="AC2599" s="52"/>
    </row>
    <row r="2600" spans="1:29" ht="15.75" hidden="1" customHeight="1">
      <c r="A2600" s="50"/>
      <c r="B2600" s="3"/>
      <c r="C2600" s="4"/>
      <c r="D2600" s="4"/>
      <c r="E2600" s="5"/>
      <c r="F2600" s="4"/>
      <c r="G2600" s="4"/>
      <c r="H2600" s="5"/>
      <c r="I2600" s="6"/>
      <c r="J2600" s="6"/>
      <c r="K2600" s="7"/>
      <c r="L2600" s="7"/>
      <c r="M2600" s="8"/>
      <c r="N2600" s="7"/>
      <c r="O2600" s="9"/>
      <c r="P2600" s="3"/>
      <c r="Q2600" s="5"/>
      <c r="R2600" s="10"/>
      <c r="S2600" s="10"/>
      <c r="T2600" s="10"/>
      <c r="U2600" s="10"/>
      <c r="V2600" s="10"/>
      <c r="W2600" s="10"/>
      <c r="X2600" s="11"/>
      <c r="Y2600" s="12"/>
      <c r="Z2600" s="4"/>
      <c r="AA2600" s="13"/>
      <c r="AB2600" s="4"/>
      <c r="AC2600" s="52"/>
    </row>
    <row r="2601" spans="1:29" ht="15.75" hidden="1" customHeight="1">
      <c r="A2601" s="50"/>
      <c r="B2601" s="3"/>
      <c r="C2601" s="4"/>
      <c r="D2601" s="4"/>
      <c r="E2601" s="5"/>
      <c r="F2601" s="4"/>
      <c r="G2601" s="4"/>
      <c r="H2601" s="5"/>
      <c r="I2601" s="6"/>
      <c r="J2601" s="6"/>
      <c r="K2601" s="7"/>
      <c r="L2601" s="7"/>
      <c r="M2601" s="8"/>
      <c r="N2601" s="7"/>
      <c r="O2601" s="9"/>
      <c r="P2601" s="3"/>
      <c r="Q2601" s="5"/>
      <c r="R2601" s="10"/>
      <c r="S2601" s="10"/>
      <c r="T2601" s="10"/>
      <c r="U2601" s="10"/>
      <c r="V2601" s="10"/>
      <c r="W2601" s="10"/>
      <c r="X2601" s="11"/>
      <c r="Y2601" s="12"/>
      <c r="Z2601" s="4"/>
      <c r="AA2601" s="13"/>
      <c r="AB2601" s="4"/>
      <c r="AC2601" s="52"/>
    </row>
    <row r="2602" spans="1:29" ht="15.75" hidden="1" customHeight="1">
      <c r="A2602" s="50"/>
      <c r="B2602" s="3"/>
      <c r="C2602" s="4"/>
      <c r="D2602" s="4"/>
      <c r="E2602" s="5"/>
      <c r="F2602" s="4"/>
      <c r="G2602" s="4"/>
      <c r="H2602" s="5"/>
      <c r="I2602" s="6"/>
      <c r="J2602" s="6"/>
      <c r="K2602" s="7"/>
      <c r="L2602" s="7"/>
      <c r="M2602" s="8"/>
      <c r="N2602" s="7"/>
      <c r="O2602" s="9"/>
      <c r="P2602" s="3"/>
      <c r="Q2602" s="5"/>
      <c r="R2602" s="10"/>
      <c r="S2602" s="10"/>
      <c r="T2602" s="10"/>
      <c r="U2602" s="10"/>
      <c r="V2602" s="10"/>
      <c r="W2602" s="10"/>
      <c r="X2602" s="11"/>
      <c r="Y2602" s="12"/>
      <c r="Z2602" s="4"/>
      <c r="AA2602" s="13"/>
      <c r="AB2602" s="4"/>
      <c r="AC2602" s="52"/>
    </row>
    <row r="2603" spans="1:29" ht="15.75" hidden="1" customHeight="1">
      <c r="A2603" s="50"/>
      <c r="B2603" s="3"/>
      <c r="C2603" s="4"/>
      <c r="D2603" s="4"/>
      <c r="E2603" s="5"/>
      <c r="F2603" s="4"/>
      <c r="G2603" s="4"/>
      <c r="H2603" s="5"/>
      <c r="I2603" s="6"/>
      <c r="J2603" s="6"/>
      <c r="K2603" s="7"/>
      <c r="L2603" s="7"/>
      <c r="M2603" s="8"/>
      <c r="N2603" s="7"/>
      <c r="O2603" s="9"/>
      <c r="P2603" s="3"/>
      <c r="Q2603" s="5"/>
      <c r="R2603" s="10"/>
      <c r="S2603" s="10"/>
      <c r="T2603" s="10"/>
      <c r="U2603" s="10"/>
      <c r="V2603" s="10"/>
      <c r="W2603" s="10"/>
      <c r="X2603" s="11"/>
      <c r="Y2603" s="12"/>
      <c r="Z2603" s="4"/>
      <c r="AA2603" s="13"/>
      <c r="AB2603" s="4"/>
      <c r="AC2603" s="52"/>
    </row>
    <row r="2604" spans="1:29" ht="15.75" hidden="1" customHeight="1">
      <c r="A2604" s="50"/>
      <c r="B2604" s="3"/>
      <c r="C2604" s="4"/>
      <c r="D2604" s="4"/>
      <c r="E2604" s="5"/>
      <c r="F2604" s="4"/>
      <c r="G2604" s="4"/>
      <c r="H2604" s="5"/>
      <c r="I2604" s="6"/>
      <c r="J2604" s="6"/>
      <c r="K2604" s="7"/>
      <c r="L2604" s="7"/>
      <c r="M2604" s="8"/>
      <c r="N2604" s="7"/>
      <c r="O2604" s="9"/>
      <c r="P2604" s="3"/>
      <c r="Q2604" s="5"/>
      <c r="R2604" s="10"/>
      <c r="S2604" s="10"/>
      <c r="T2604" s="10"/>
      <c r="U2604" s="10"/>
      <c r="V2604" s="10"/>
      <c r="W2604" s="10"/>
      <c r="X2604" s="11"/>
      <c r="Y2604" s="12"/>
      <c r="Z2604" s="4"/>
      <c r="AA2604" s="13"/>
      <c r="AB2604" s="4"/>
      <c r="AC2604" s="52"/>
    </row>
    <row r="2605" spans="1:29" ht="15.75" hidden="1" customHeight="1">
      <c r="A2605" s="50"/>
      <c r="B2605" s="3"/>
      <c r="C2605" s="4"/>
      <c r="D2605" s="4"/>
      <c r="E2605" s="5"/>
      <c r="F2605" s="4"/>
      <c r="G2605" s="4"/>
      <c r="H2605" s="5"/>
      <c r="I2605" s="6"/>
      <c r="J2605" s="6"/>
      <c r="K2605" s="7"/>
      <c r="L2605" s="7"/>
      <c r="M2605" s="8"/>
      <c r="N2605" s="7"/>
      <c r="O2605" s="9"/>
      <c r="P2605" s="3"/>
      <c r="Q2605" s="5"/>
      <c r="R2605" s="10"/>
      <c r="S2605" s="10"/>
      <c r="T2605" s="10"/>
      <c r="U2605" s="10"/>
      <c r="V2605" s="10"/>
      <c r="W2605" s="10"/>
      <c r="X2605" s="11"/>
      <c r="Y2605" s="12"/>
      <c r="Z2605" s="4"/>
      <c r="AA2605" s="13"/>
      <c r="AB2605" s="4"/>
      <c r="AC2605" s="52"/>
    </row>
    <row r="2606" spans="1:29" ht="15.75" hidden="1" customHeight="1">
      <c r="A2606" s="50"/>
      <c r="B2606" s="3"/>
      <c r="C2606" s="4"/>
      <c r="D2606" s="4"/>
      <c r="E2606" s="5"/>
      <c r="F2606" s="4"/>
      <c r="G2606" s="4"/>
      <c r="H2606" s="5"/>
      <c r="I2606" s="6"/>
      <c r="J2606" s="6"/>
      <c r="K2606" s="7"/>
      <c r="L2606" s="7"/>
      <c r="M2606" s="8"/>
      <c r="N2606" s="7"/>
      <c r="O2606" s="9"/>
      <c r="P2606" s="3"/>
      <c r="Q2606" s="5"/>
      <c r="R2606" s="10"/>
      <c r="S2606" s="10"/>
      <c r="T2606" s="10"/>
      <c r="U2606" s="10"/>
      <c r="V2606" s="10"/>
      <c r="W2606" s="10"/>
      <c r="X2606" s="11"/>
      <c r="Y2606" s="12"/>
      <c r="Z2606" s="4"/>
      <c r="AA2606" s="13"/>
      <c r="AB2606" s="4"/>
      <c r="AC2606" s="52"/>
    </row>
    <row r="2607" spans="1:29" ht="15.75" hidden="1" customHeight="1">
      <c r="A2607" s="50"/>
      <c r="B2607" s="3"/>
      <c r="C2607" s="4"/>
      <c r="D2607" s="4"/>
      <c r="E2607" s="5"/>
      <c r="F2607" s="4"/>
      <c r="G2607" s="4"/>
      <c r="H2607" s="5"/>
      <c r="I2607" s="6"/>
      <c r="J2607" s="6"/>
      <c r="K2607" s="7"/>
      <c r="L2607" s="7"/>
      <c r="M2607" s="8"/>
      <c r="N2607" s="7"/>
      <c r="O2607" s="9"/>
      <c r="P2607" s="3"/>
      <c r="Q2607" s="5"/>
      <c r="R2607" s="10"/>
      <c r="S2607" s="10"/>
      <c r="T2607" s="10"/>
      <c r="U2607" s="10"/>
      <c r="V2607" s="10"/>
      <c r="W2607" s="10"/>
      <c r="X2607" s="11"/>
      <c r="Y2607" s="12"/>
      <c r="Z2607" s="4"/>
      <c r="AA2607" s="13"/>
      <c r="AB2607" s="4"/>
      <c r="AC2607" s="52"/>
    </row>
    <row r="2608" spans="1:29" ht="15.75" hidden="1" customHeight="1">
      <c r="A2608" s="50"/>
      <c r="B2608" s="3"/>
      <c r="C2608" s="4"/>
      <c r="D2608" s="4"/>
      <c r="E2608" s="5"/>
      <c r="F2608" s="4"/>
      <c r="G2608" s="4"/>
      <c r="H2608" s="5"/>
      <c r="I2608" s="6"/>
      <c r="J2608" s="6"/>
      <c r="K2608" s="7"/>
      <c r="L2608" s="7"/>
      <c r="M2608" s="8"/>
      <c r="N2608" s="7"/>
      <c r="O2608" s="9"/>
      <c r="P2608" s="3"/>
      <c r="Q2608" s="5"/>
      <c r="R2608" s="10"/>
      <c r="S2608" s="10"/>
      <c r="T2608" s="10"/>
      <c r="U2608" s="10"/>
      <c r="V2608" s="10"/>
      <c r="W2608" s="10"/>
      <c r="X2608" s="11"/>
      <c r="Y2608" s="12"/>
      <c r="Z2608" s="4"/>
      <c r="AA2608" s="13"/>
      <c r="AB2608" s="4"/>
      <c r="AC2608" s="52"/>
    </row>
    <row r="2609" spans="1:29" ht="15.75" hidden="1" customHeight="1">
      <c r="A2609" s="50"/>
      <c r="B2609" s="3"/>
      <c r="C2609" s="4"/>
      <c r="D2609" s="4"/>
      <c r="E2609" s="5"/>
      <c r="F2609" s="4"/>
      <c r="G2609" s="4"/>
      <c r="H2609" s="5"/>
      <c r="I2609" s="6"/>
      <c r="J2609" s="6"/>
      <c r="K2609" s="7"/>
      <c r="L2609" s="7"/>
      <c r="M2609" s="8"/>
      <c r="N2609" s="7"/>
      <c r="O2609" s="9"/>
      <c r="P2609" s="3"/>
      <c r="Q2609" s="5"/>
      <c r="R2609" s="10"/>
      <c r="S2609" s="10"/>
      <c r="T2609" s="10"/>
      <c r="U2609" s="10"/>
      <c r="V2609" s="10"/>
      <c r="W2609" s="10"/>
      <c r="X2609" s="11"/>
      <c r="Y2609" s="12"/>
      <c r="Z2609" s="4"/>
      <c r="AA2609" s="13"/>
      <c r="AB2609" s="4"/>
      <c r="AC2609" s="52"/>
    </row>
    <row r="2610" spans="1:29" ht="15.75" hidden="1" customHeight="1">
      <c r="A2610" s="50"/>
      <c r="B2610" s="3"/>
      <c r="C2610" s="4"/>
      <c r="D2610" s="4"/>
      <c r="E2610" s="5"/>
      <c r="F2610" s="4"/>
      <c r="G2610" s="4"/>
      <c r="H2610" s="5"/>
      <c r="I2610" s="6"/>
      <c r="J2610" s="6"/>
      <c r="K2610" s="7"/>
      <c r="L2610" s="7"/>
      <c r="M2610" s="8"/>
      <c r="N2610" s="7"/>
      <c r="O2610" s="9"/>
      <c r="P2610" s="3"/>
      <c r="Q2610" s="5"/>
      <c r="R2610" s="10"/>
      <c r="S2610" s="10"/>
      <c r="T2610" s="10"/>
      <c r="U2610" s="10"/>
      <c r="V2610" s="10"/>
      <c r="W2610" s="10"/>
      <c r="X2610" s="11"/>
      <c r="Y2610" s="12"/>
      <c r="Z2610" s="4"/>
      <c r="AA2610" s="13"/>
      <c r="AB2610" s="4"/>
      <c r="AC2610" s="52"/>
    </row>
    <row r="2611" spans="1:29" ht="15.75" hidden="1" customHeight="1">
      <c r="A2611" s="50"/>
      <c r="B2611" s="3"/>
      <c r="C2611" s="4"/>
      <c r="D2611" s="4"/>
      <c r="E2611" s="5"/>
      <c r="F2611" s="4"/>
      <c r="G2611" s="4"/>
      <c r="H2611" s="5"/>
      <c r="I2611" s="6"/>
      <c r="J2611" s="6"/>
      <c r="K2611" s="7"/>
      <c r="L2611" s="7"/>
      <c r="M2611" s="8"/>
      <c r="N2611" s="7"/>
      <c r="O2611" s="9"/>
      <c r="P2611" s="3"/>
      <c r="Q2611" s="5"/>
      <c r="R2611" s="10"/>
      <c r="S2611" s="10"/>
      <c r="T2611" s="10"/>
      <c r="U2611" s="10"/>
      <c r="V2611" s="10"/>
      <c r="W2611" s="10"/>
      <c r="X2611" s="11"/>
      <c r="Y2611" s="12"/>
      <c r="Z2611" s="4"/>
      <c r="AA2611" s="13"/>
      <c r="AB2611" s="4"/>
      <c r="AC2611" s="52"/>
    </row>
    <row r="2612" spans="1:29" ht="15.75" hidden="1" customHeight="1">
      <c r="A2612" s="50"/>
      <c r="B2612" s="3"/>
      <c r="C2612" s="4"/>
      <c r="D2612" s="4"/>
      <c r="E2612" s="5"/>
      <c r="F2612" s="4"/>
      <c r="G2612" s="4"/>
      <c r="H2612" s="5"/>
      <c r="I2612" s="6"/>
      <c r="J2612" s="6"/>
      <c r="K2612" s="7"/>
      <c r="L2612" s="7"/>
      <c r="M2612" s="8"/>
      <c r="N2612" s="7"/>
      <c r="O2612" s="9"/>
      <c r="P2612" s="3"/>
      <c r="Q2612" s="5"/>
      <c r="R2612" s="10"/>
      <c r="S2612" s="10"/>
      <c r="T2612" s="10"/>
      <c r="U2612" s="10"/>
      <c r="V2612" s="10"/>
      <c r="W2612" s="10"/>
      <c r="X2612" s="11"/>
      <c r="Y2612" s="12"/>
      <c r="Z2612" s="4"/>
      <c r="AA2612" s="13"/>
      <c r="AB2612" s="4"/>
      <c r="AC2612" s="52"/>
    </row>
    <row r="2613" spans="1:29" ht="15.75" hidden="1" customHeight="1">
      <c r="A2613" s="50"/>
      <c r="B2613" s="3"/>
      <c r="C2613" s="4"/>
      <c r="D2613" s="4"/>
      <c r="E2613" s="5"/>
      <c r="F2613" s="4"/>
      <c r="G2613" s="4"/>
      <c r="H2613" s="5"/>
      <c r="I2613" s="6"/>
      <c r="J2613" s="6"/>
      <c r="K2613" s="7"/>
      <c r="L2613" s="7"/>
      <c r="M2613" s="8"/>
      <c r="N2613" s="7"/>
      <c r="O2613" s="9"/>
      <c r="P2613" s="3"/>
      <c r="Q2613" s="5"/>
      <c r="R2613" s="10"/>
      <c r="S2613" s="10"/>
      <c r="T2613" s="10"/>
      <c r="U2613" s="10"/>
      <c r="V2613" s="10"/>
      <c r="W2613" s="10"/>
      <c r="X2613" s="11"/>
      <c r="Y2613" s="12"/>
      <c r="Z2613" s="4"/>
      <c r="AA2613" s="13"/>
      <c r="AB2613" s="4"/>
      <c r="AC2613" s="52"/>
    </row>
    <row r="2614" spans="1:29" ht="15.75" hidden="1" customHeight="1">
      <c r="A2614" s="50"/>
      <c r="B2614" s="3"/>
      <c r="C2614" s="4"/>
      <c r="D2614" s="4"/>
      <c r="E2614" s="5"/>
      <c r="F2614" s="4"/>
      <c r="G2614" s="4"/>
      <c r="H2614" s="5"/>
      <c r="I2614" s="6"/>
      <c r="J2614" s="6"/>
      <c r="K2614" s="7"/>
      <c r="L2614" s="7"/>
      <c r="M2614" s="8"/>
      <c r="N2614" s="7"/>
      <c r="O2614" s="9"/>
      <c r="P2614" s="3"/>
      <c r="Q2614" s="5"/>
      <c r="R2614" s="10"/>
      <c r="S2614" s="10"/>
      <c r="T2614" s="10"/>
      <c r="U2614" s="10"/>
      <c r="V2614" s="10"/>
      <c r="W2614" s="10"/>
      <c r="X2614" s="11"/>
      <c r="Y2614" s="12"/>
      <c r="Z2614" s="4"/>
      <c r="AA2614" s="13"/>
      <c r="AB2614" s="4"/>
      <c r="AC2614" s="52"/>
    </row>
    <row r="2615" spans="1:29" ht="15.75" hidden="1" customHeight="1">
      <c r="A2615" s="50"/>
      <c r="B2615" s="3"/>
      <c r="C2615" s="4"/>
      <c r="D2615" s="4"/>
      <c r="E2615" s="5"/>
      <c r="F2615" s="4"/>
      <c r="G2615" s="4"/>
      <c r="H2615" s="5"/>
      <c r="I2615" s="6"/>
      <c r="J2615" s="6"/>
      <c r="K2615" s="7"/>
      <c r="L2615" s="7"/>
      <c r="M2615" s="8"/>
      <c r="N2615" s="7"/>
      <c r="O2615" s="9"/>
      <c r="P2615" s="3"/>
      <c r="Q2615" s="5"/>
      <c r="R2615" s="10"/>
      <c r="S2615" s="10"/>
      <c r="T2615" s="10"/>
      <c r="U2615" s="10"/>
      <c r="V2615" s="10"/>
      <c r="W2615" s="10"/>
      <c r="X2615" s="11"/>
      <c r="Y2615" s="12"/>
      <c r="Z2615" s="4"/>
      <c r="AA2615" s="13"/>
      <c r="AB2615" s="4"/>
      <c r="AC2615" s="52"/>
    </row>
    <row r="2616" spans="1:29" ht="15.75" hidden="1" customHeight="1">
      <c r="A2616" s="50"/>
      <c r="B2616" s="3"/>
      <c r="C2616" s="4"/>
      <c r="D2616" s="4"/>
      <c r="E2616" s="5"/>
      <c r="F2616" s="4"/>
      <c r="G2616" s="4"/>
      <c r="H2616" s="5"/>
      <c r="I2616" s="6"/>
      <c r="J2616" s="6"/>
      <c r="K2616" s="7"/>
      <c r="L2616" s="7"/>
      <c r="M2616" s="8"/>
      <c r="N2616" s="7"/>
      <c r="O2616" s="9"/>
      <c r="P2616" s="3"/>
      <c r="Q2616" s="5"/>
      <c r="R2616" s="10"/>
      <c r="S2616" s="10"/>
      <c r="T2616" s="10"/>
      <c r="U2616" s="10"/>
      <c r="V2616" s="10"/>
      <c r="W2616" s="10"/>
      <c r="X2616" s="11"/>
      <c r="Y2616" s="12"/>
      <c r="Z2616" s="4"/>
      <c r="AA2616" s="13"/>
      <c r="AB2616" s="4"/>
      <c r="AC2616" s="52"/>
    </row>
    <row r="2617" spans="1:29" ht="15.75" hidden="1" customHeight="1">
      <c r="A2617" s="50"/>
      <c r="B2617" s="3"/>
      <c r="C2617" s="4"/>
      <c r="D2617" s="4"/>
      <c r="E2617" s="5"/>
      <c r="F2617" s="4"/>
      <c r="G2617" s="4"/>
      <c r="H2617" s="5"/>
      <c r="I2617" s="6"/>
      <c r="J2617" s="6"/>
      <c r="K2617" s="7"/>
      <c r="L2617" s="7"/>
      <c r="M2617" s="8"/>
      <c r="N2617" s="7"/>
      <c r="O2617" s="9"/>
      <c r="P2617" s="3"/>
      <c r="Q2617" s="5"/>
      <c r="R2617" s="10"/>
      <c r="S2617" s="10"/>
      <c r="T2617" s="10"/>
      <c r="U2617" s="10"/>
      <c r="V2617" s="10"/>
      <c r="W2617" s="10"/>
      <c r="X2617" s="11"/>
      <c r="Y2617" s="12"/>
      <c r="Z2617" s="4"/>
      <c r="AA2617" s="13"/>
      <c r="AB2617" s="4"/>
      <c r="AC2617" s="52"/>
    </row>
    <row r="2618" spans="1:29" ht="15.75" hidden="1" customHeight="1">
      <c r="A2618" s="50"/>
      <c r="B2618" s="3"/>
      <c r="C2618" s="4"/>
      <c r="D2618" s="4"/>
      <c r="E2618" s="5"/>
      <c r="F2618" s="4"/>
      <c r="G2618" s="4"/>
      <c r="H2618" s="5"/>
      <c r="I2618" s="6"/>
      <c r="J2618" s="6"/>
      <c r="K2618" s="7"/>
      <c r="L2618" s="7"/>
      <c r="M2618" s="8"/>
      <c r="N2618" s="7"/>
      <c r="O2618" s="9"/>
      <c r="P2618" s="3"/>
      <c r="Q2618" s="5"/>
      <c r="R2618" s="10"/>
      <c r="S2618" s="10"/>
      <c r="T2618" s="10"/>
      <c r="U2618" s="10"/>
      <c r="V2618" s="10"/>
      <c r="W2618" s="10"/>
      <c r="X2618" s="11"/>
      <c r="Y2618" s="12"/>
      <c r="Z2618" s="4"/>
      <c r="AA2618" s="13"/>
      <c r="AB2618" s="4"/>
      <c r="AC2618" s="52"/>
    </row>
    <row r="2619" spans="1:29" ht="15.75" hidden="1" customHeight="1">
      <c r="A2619" s="50"/>
      <c r="B2619" s="3"/>
      <c r="C2619" s="4"/>
      <c r="D2619" s="4"/>
      <c r="E2619" s="5"/>
      <c r="F2619" s="4"/>
      <c r="G2619" s="4"/>
      <c r="H2619" s="5"/>
      <c r="I2619" s="6"/>
      <c r="J2619" s="6"/>
      <c r="K2619" s="7"/>
      <c r="L2619" s="7"/>
      <c r="M2619" s="8"/>
      <c r="N2619" s="7"/>
      <c r="O2619" s="9"/>
      <c r="P2619" s="3"/>
      <c r="Q2619" s="5"/>
      <c r="R2619" s="10"/>
      <c r="S2619" s="10"/>
      <c r="T2619" s="10"/>
      <c r="U2619" s="10"/>
      <c r="V2619" s="10"/>
      <c r="W2619" s="10"/>
      <c r="X2619" s="11"/>
      <c r="Y2619" s="12"/>
      <c r="Z2619" s="4"/>
      <c r="AA2619" s="13"/>
      <c r="AB2619" s="4"/>
      <c r="AC2619" s="52"/>
    </row>
    <row r="2620" spans="1:29" ht="15.75" hidden="1" customHeight="1">
      <c r="A2620" s="50"/>
      <c r="B2620" s="3"/>
      <c r="C2620" s="4"/>
      <c r="D2620" s="4"/>
      <c r="E2620" s="5"/>
      <c r="F2620" s="4"/>
      <c r="G2620" s="4"/>
      <c r="H2620" s="5"/>
      <c r="I2620" s="6"/>
      <c r="J2620" s="6"/>
      <c r="K2620" s="7"/>
      <c r="L2620" s="7"/>
      <c r="M2620" s="8"/>
      <c r="N2620" s="7"/>
      <c r="O2620" s="9"/>
      <c r="P2620" s="3"/>
      <c r="Q2620" s="5"/>
      <c r="R2620" s="10"/>
      <c r="S2620" s="10"/>
      <c r="T2620" s="10"/>
      <c r="U2620" s="10"/>
      <c r="V2620" s="10"/>
      <c r="W2620" s="10"/>
      <c r="X2620" s="11"/>
      <c r="Y2620" s="12"/>
      <c r="Z2620" s="4"/>
      <c r="AA2620" s="13"/>
      <c r="AB2620" s="4"/>
      <c r="AC2620" s="52"/>
    </row>
    <row r="2621" spans="1:29" ht="15.75" hidden="1" customHeight="1">
      <c r="A2621" s="50"/>
      <c r="B2621" s="3"/>
      <c r="C2621" s="4"/>
      <c r="D2621" s="4"/>
      <c r="E2621" s="5"/>
      <c r="F2621" s="4"/>
      <c r="G2621" s="4"/>
      <c r="H2621" s="5"/>
      <c r="I2621" s="6"/>
      <c r="J2621" s="6"/>
      <c r="K2621" s="7"/>
      <c r="L2621" s="7"/>
      <c r="M2621" s="8"/>
      <c r="N2621" s="7"/>
      <c r="O2621" s="9"/>
      <c r="P2621" s="3"/>
      <c r="Q2621" s="5"/>
      <c r="R2621" s="10"/>
      <c r="S2621" s="10"/>
      <c r="T2621" s="10"/>
      <c r="U2621" s="10"/>
      <c r="V2621" s="10"/>
      <c r="W2621" s="10"/>
      <c r="X2621" s="11"/>
      <c r="Y2621" s="12"/>
      <c r="Z2621" s="4"/>
      <c r="AA2621" s="13"/>
      <c r="AB2621" s="4"/>
      <c r="AC2621" s="52"/>
    </row>
    <row r="2622" spans="1:29" ht="15.75" hidden="1" customHeight="1">
      <c r="A2622" s="50"/>
      <c r="B2622" s="3"/>
      <c r="C2622" s="4"/>
      <c r="D2622" s="4"/>
      <c r="E2622" s="5"/>
      <c r="F2622" s="4"/>
      <c r="G2622" s="4"/>
      <c r="H2622" s="5"/>
      <c r="I2622" s="6"/>
      <c r="J2622" s="6"/>
      <c r="K2622" s="7"/>
      <c r="L2622" s="7"/>
      <c r="M2622" s="8"/>
      <c r="N2622" s="7"/>
      <c r="O2622" s="9"/>
      <c r="P2622" s="3"/>
      <c r="Q2622" s="5"/>
      <c r="R2622" s="10"/>
      <c r="S2622" s="10"/>
      <c r="T2622" s="10"/>
      <c r="U2622" s="10"/>
      <c r="V2622" s="10"/>
      <c r="W2622" s="10"/>
      <c r="X2622" s="11"/>
      <c r="Y2622" s="12"/>
      <c r="Z2622" s="4"/>
      <c r="AA2622" s="13"/>
      <c r="AB2622" s="4"/>
      <c r="AC2622" s="52"/>
    </row>
    <row r="2623" spans="1:29" ht="15.75" hidden="1" customHeight="1">
      <c r="A2623" s="50"/>
      <c r="B2623" s="3"/>
      <c r="C2623" s="4"/>
      <c r="D2623" s="4"/>
      <c r="E2623" s="5"/>
      <c r="F2623" s="4"/>
      <c r="G2623" s="4"/>
      <c r="H2623" s="5"/>
      <c r="I2623" s="6"/>
      <c r="J2623" s="6"/>
      <c r="K2623" s="7"/>
      <c r="L2623" s="7"/>
      <c r="M2623" s="8"/>
      <c r="N2623" s="7"/>
      <c r="O2623" s="9"/>
      <c r="P2623" s="3"/>
      <c r="Q2623" s="5"/>
      <c r="R2623" s="10"/>
      <c r="S2623" s="10"/>
      <c r="T2623" s="10"/>
      <c r="U2623" s="10"/>
      <c r="V2623" s="10"/>
      <c r="W2623" s="10"/>
      <c r="X2623" s="11"/>
      <c r="Y2623" s="12"/>
      <c r="Z2623" s="4"/>
      <c r="AA2623" s="13"/>
      <c r="AB2623" s="4"/>
      <c r="AC2623" s="52"/>
    </row>
    <row r="2624" spans="1:29" ht="15.75" hidden="1" customHeight="1">
      <c r="A2624" s="50"/>
      <c r="B2624" s="3"/>
      <c r="C2624" s="4"/>
      <c r="D2624" s="4"/>
      <c r="E2624" s="5"/>
      <c r="F2624" s="4"/>
      <c r="G2624" s="4"/>
      <c r="H2624" s="5"/>
      <c r="I2624" s="6"/>
      <c r="J2624" s="6"/>
      <c r="K2624" s="7"/>
      <c r="L2624" s="7"/>
      <c r="M2624" s="8"/>
      <c r="N2624" s="7"/>
      <c r="O2624" s="9"/>
      <c r="P2624" s="3"/>
      <c r="Q2624" s="5"/>
      <c r="R2624" s="10"/>
      <c r="S2624" s="10"/>
      <c r="T2624" s="10"/>
      <c r="U2624" s="10"/>
      <c r="V2624" s="10"/>
      <c r="W2624" s="10"/>
      <c r="X2624" s="11"/>
      <c r="Y2624" s="12"/>
      <c r="Z2624" s="4"/>
      <c r="AA2624" s="13"/>
      <c r="AB2624" s="4"/>
      <c r="AC2624" s="52"/>
    </row>
    <row r="2625" spans="1:29" ht="15.75" hidden="1" customHeight="1">
      <c r="A2625" s="50"/>
      <c r="B2625" s="3"/>
      <c r="C2625" s="4"/>
      <c r="D2625" s="4"/>
      <c r="E2625" s="5"/>
      <c r="F2625" s="4"/>
      <c r="G2625" s="4"/>
      <c r="H2625" s="5"/>
      <c r="I2625" s="6"/>
      <c r="J2625" s="6"/>
      <c r="K2625" s="7"/>
      <c r="L2625" s="7"/>
      <c r="M2625" s="8"/>
      <c r="N2625" s="7"/>
      <c r="O2625" s="9"/>
      <c r="P2625" s="3"/>
      <c r="Q2625" s="5"/>
      <c r="R2625" s="10"/>
      <c r="S2625" s="10"/>
      <c r="T2625" s="10"/>
      <c r="U2625" s="10"/>
      <c r="V2625" s="10"/>
      <c r="W2625" s="10"/>
      <c r="X2625" s="11"/>
      <c r="Y2625" s="12"/>
      <c r="Z2625" s="4"/>
      <c r="AA2625" s="13"/>
      <c r="AB2625" s="4"/>
      <c r="AC2625" s="52"/>
    </row>
    <row r="2626" spans="1:29" ht="15.75" hidden="1" customHeight="1">
      <c r="A2626" s="50"/>
      <c r="B2626" s="3"/>
      <c r="C2626" s="4"/>
      <c r="D2626" s="4"/>
      <c r="E2626" s="5"/>
      <c r="F2626" s="4"/>
      <c r="G2626" s="4"/>
      <c r="H2626" s="5"/>
      <c r="I2626" s="6"/>
      <c r="J2626" s="6"/>
      <c r="K2626" s="7"/>
      <c r="L2626" s="7"/>
      <c r="M2626" s="8"/>
      <c r="N2626" s="7"/>
      <c r="O2626" s="9"/>
      <c r="P2626" s="3"/>
      <c r="Q2626" s="5"/>
      <c r="R2626" s="10"/>
      <c r="S2626" s="10"/>
      <c r="T2626" s="10"/>
      <c r="U2626" s="10"/>
      <c r="V2626" s="10"/>
      <c r="W2626" s="10"/>
      <c r="X2626" s="11"/>
      <c r="Y2626" s="12"/>
      <c r="Z2626" s="4"/>
      <c r="AA2626" s="13"/>
      <c r="AB2626" s="4"/>
      <c r="AC2626" s="52"/>
    </row>
    <row r="2627" spans="1:29" ht="15.75" hidden="1" customHeight="1">
      <c r="A2627" s="50"/>
      <c r="B2627" s="3"/>
      <c r="C2627" s="4"/>
      <c r="D2627" s="4"/>
      <c r="E2627" s="5"/>
      <c r="F2627" s="4"/>
      <c r="G2627" s="4"/>
      <c r="H2627" s="5"/>
      <c r="I2627" s="6"/>
      <c r="J2627" s="6"/>
      <c r="K2627" s="7"/>
      <c r="L2627" s="7"/>
      <c r="M2627" s="8"/>
      <c r="N2627" s="7"/>
      <c r="O2627" s="9"/>
      <c r="P2627" s="3"/>
      <c r="Q2627" s="5"/>
      <c r="R2627" s="10"/>
      <c r="S2627" s="10"/>
      <c r="T2627" s="10"/>
      <c r="U2627" s="10"/>
      <c r="V2627" s="10"/>
      <c r="W2627" s="10"/>
      <c r="X2627" s="11"/>
      <c r="Y2627" s="12"/>
      <c r="Z2627" s="4"/>
      <c r="AA2627" s="13"/>
      <c r="AB2627" s="4"/>
      <c r="AC2627" s="52"/>
    </row>
    <row r="2628" spans="1:29" ht="15.75" hidden="1" customHeight="1">
      <c r="A2628" s="50"/>
      <c r="B2628" s="3"/>
      <c r="C2628" s="4"/>
      <c r="D2628" s="4"/>
      <c r="E2628" s="5"/>
      <c r="F2628" s="4"/>
      <c r="G2628" s="4"/>
      <c r="H2628" s="5"/>
      <c r="I2628" s="6"/>
      <c r="J2628" s="6"/>
      <c r="K2628" s="7"/>
      <c r="L2628" s="7"/>
      <c r="M2628" s="8"/>
      <c r="N2628" s="7"/>
      <c r="O2628" s="9"/>
      <c r="P2628" s="3"/>
      <c r="Q2628" s="5"/>
      <c r="R2628" s="10"/>
      <c r="S2628" s="10"/>
      <c r="T2628" s="10"/>
      <c r="U2628" s="10"/>
      <c r="V2628" s="10"/>
      <c r="W2628" s="10"/>
      <c r="X2628" s="11"/>
      <c r="Y2628" s="12"/>
      <c r="Z2628" s="4"/>
      <c r="AA2628" s="13"/>
      <c r="AB2628" s="4"/>
      <c r="AC2628" s="52"/>
    </row>
    <row r="2629" spans="1:29" ht="15.75" hidden="1" customHeight="1">
      <c r="A2629" s="50"/>
      <c r="B2629" s="3"/>
      <c r="C2629" s="4"/>
      <c r="D2629" s="4"/>
      <c r="E2629" s="5"/>
      <c r="F2629" s="4"/>
      <c r="G2629" s="4"/>
      <c r="H2629" s="5"/>
      <c r="I2629" s="6"/>
      <c r="J2629" s="6"/>
      <c r="K2629" s="7"/>
      <c r="L2629" s="7"/>
      <c r="M2629" s="8"/>
      <c r="N2629" s="7"/>
      <c r="O2629" s="9"/>
      <c r="P2629" s="3"/>
      <c r="Q2629" s="5"/>
      <c r="R2629" s="10"/>
      <c r="S2629" s="10"/>
      <c r="T2629" s="10"/>
      <c r="U2629" s="10"/>
      <c r="V2629" s="10"/>
      <c r="W2629" s="10"/>
      <c r="X2629" s="11"/>
      <c r="Y2629" s="12"/>
      <c r="Z2629" s="4"/>
      <c r="AA2629" s="13"/>
      <c r="AB2629" s="4"/>
      <c r="AC2629" s="52"/>
    </row>
    <row r="2630" spans="1:29" ht="15.75" hidden="1" customHeight="1">
      <c r="A2630" s="50"/>
      <c r="B2630" s="3"/>
      <c r="C2630" s="4"/>
      <c r="D2630" s="4"/>
      <c r="E2630" s="5"/>
      <c r="F2630" s="4"/>
      <c r="G2630" s="4"/>
      <c r="H2630" s="5"/>
      <c r="I2630" s="6"/>
      <c r="J2630" s="6"/>
      <c r="K2630" s="7"/>
      <c r="L2630" s="7"/>
      <c r="M2630" s="8"/>
      <c r="N2630" s="7"/>
      <c r="O2630" s="9"/>
      <c r="P2630" s="3"/>
      <c r="Q2630" s="5"/>
      <c r="R2630" s="10"/>
      <c r="S2630" s="10"/>
      <c r="T2630" s="10"/>
      <c r="U2630" s="10"/>
      <c r="V2630" s="10"/>
      <c r="W2630" s="10"/>
      <c r="X2630" s="11"/>
      <c r="Y2630" s="12"/>
      <c r="Z2630" s="4"/>
      <c r="AA2630" s="13"/>
      <c r="AB2630" s="4"/>
      <c r="AC2630" s="52"/>
    </row>
    <row r="2631" spans="1:29" ht="15.75" hidden="1" customHeight="1">
      <c r="A2631" s="50"/>
      <c r="B2631" s="3"/>
      <c r="C2631" s="4"/>
      <c r="D2631" s="4"/>
      <c r="E2631" s="5"/>
      <c r="F2631" s="4"/>
      <c r="G2631" s="4"/>
      <c r="H2631" s="5"/>
      <c r="I2631" s="6"/>
      <c r="J2631" s="6"/>
      <c r="K2631" s="7"/>
      <c r="L2631" s="7"/>
      <c r="M2631" s="8"/>
      <c r="N2631" s="7"/>
      <c r="O2631" s="9"/>
      <c r="P2631" s="3"/>
      <c r="Q2631" s="5"/>
      <c r="R2631" s="10"/>
      <c r="S2631" s="10"/>
      <c r="T2631" s="10"/>
      <c r="U2631" s="10"/>
      <c r="V2631" s="10"/>
      <c r="W2631" s="10"/>
      <c r="X2631" s="11"/>
      <c r="Y2631" s="12"/>
      <c r="Z2631" s="4"/>
      <c r="AA2631" s="13"/>
      <c r="AB2631" s="4"/>
      <c r="AC2631" s="52"/>
    </row>
    <row r="2632" spans="1:29" ht="15.75" hidden="1" customHeight="1">
      <c r="A2632" s="50"/>
      <c r="B2632" s="3"/>
      <c r="C2632" s="4"/>
      <c r="D2632" s="4"/>
      <c r="E2632" s="5"/>
      <c r="F2632" s="4"/>
      <c r="G2632" s="4"/>
      <c r="H2632" s="5"/>
      <c r="I2632" s="6"/>
      <c r="J2632" s="6"/>
      <c r="K2632" s="7"/>
      <c r="L2632" s="7"/>
      <c r="M2632" s="8"/>
      <c r="N2632" s="7"/>
      <c r="O2632" s="9"/>
      <c r="P2632" s="3"/>
      <c r="Q2632" s="5"/>
      <c r="R2632" s="10"/>
      <c r="S2632" s="10"/>
      <c r="T2632" s="10"/>
      <c r="U2632" s="10"/>
      <c r="V2632" s="10"/>
      <c r="W2632" s="10"/>
      <c r="X2632" s="11"/>
      <c r="Y2632" s="12"/>
      <c r="Z2632" s="4"/>
      <c r="AA2632" s="13"/>
      <c r="AB2632" s="4"/>
      <c r="AC2632" s="52"/>
    </row>
    <row r="2633" spans="1:29" ht="15.75" hidden="1" customHeight="1">
      <c r="A2633" s="50"/>
      <c r="B2633" s="3"/>
      <c r="C2633" s="4"/>
      <c r="D2633" s="4"/>
      <c r="E2633" s="5"/>
      <c r="F2633" s="4"/>
      <c r="G2633" s="4"/>
      <c r="H2633" s="5"/>
      <c r="I2633" s="6"/>
      <c r="J2633" s="6"/>
      <c r="K2633" s="7"/>
      <c r="L2633" s="7"/>
      <c r="M2633" s="8"/>
      <c r="N2633" s="7"/>
      <c r="O2633" s="9"/>
      <c r="P2633" s="3"/>
      <c r="Q2633" s="5"/>
      <c r="R2633" s="10"/>
      <c r="S2633" s="10"/>
      <c r="T2633" s="10"/>
      <c r="U2633" s="10"/>
      <c r="V2633" s="10"/>
      <c r="W2633" s="10"/>
      <c r="X2633" s="11"/>
      <c r="Y2633" s="12"/>
      <c r="Z2633" s="4"/>
      <c r="AA2633" s="13"/>
      <c r="AB2633" s="4"/>
      <c r="AC2633" s="52"/>
    </row>
    <row r="2634" spans="1:29" ht="15.75" hidden="1" customHeight="1">
      <c r="A2634" s="50"/>
      <c r="B2634" s="3"/>
      <c r="C2634" s="4"/>
      <c r="D2634" s="4"/>
      <c r="E2634" s="5"/>
      <c r="F2634" s="4"/>
      <c r="G2634" s="4"/>
      <c r="H2634" s="5"/>
      <c r="I2634" s="6"/>
      <c r="J2634" s="6"/>
      <c r="K2634" s="7"/>
      <c r="L2634" s="7"/>
      <c r="M2634" s="8"/>
      <c r="N2634" s="7"/>
      <c r="O2634" s="9"/>
      <c r="P2634" s="3"/>
      <c r="Q2634" s="5"/>
      <c r="R2634" s="10"/>
      <c r="S2634" s="10"/>
      <c r="T2634" s="10"/>
      <c r="U2634" s="10"/>
      <c r="V2634" s="10"/>
      <c r="W2634" s="10"/>
      <c r="X2634" s="11"/>
      <c r="Y2634" s="12"/>
      <c r="Z2634" s="4"/>
      <c r="AA2634" s="13"/>
      <c r="AB2634" s="4"/>
      <c r="AC2634" s="52"/>
    </row>
    <row r="2635" spans="1:29" ht="15.75" hidden="1" customHeight="1">
      <c r="A2635" s="50"/>
      <c r="B2635" s="3"/>
      <c r="C2635" s="4"/>
      <c r="D2635" s="4"/>
      <c r="E2635" s="5"/>
      <c r="F2635" s="4"/>
      <c r="G2635" s="4"/>
      <c r="H2635" s="5"/>
      <c r="I2635" s="6"/>
      <c r="J2635" s="6"/>
      <c r="K2635" s="7"/>
      <c r="L2635" s="7"/>
      <c r="M2635" s="8"/>
      <c r="N2635" s="7"/>
      <c r="O2635" s="9"/>
      <c r="P2635" s="3"/>
      <c r="Q2635" s="5"/>
      <c r="R2635" s="10"/>
      <c r="S2635" s="10"/>
      <c r="T2635" s="10"/>
      <c r="U2635" s="10"/>
      <c r="V2635" s="10"/>
      <c r="W2635" s="10"/>
      <c r="X2635" s="11"/>
      <c r="Y2635" s="12"/>
      <c r="Z2635" s="4"/>
      <c r="AA2635" s="13"/>
      <c r="AB2635" s="4"/>
      <c r="AC2635" s="52"/>
    </row>
    <row r="2636" spans="1:29" ht="15.75" hidden="1" customHeight="1">
      <c r="A2636" s="50"/>
      <c r="B2636" s="3"/>
      <c r="C2636" s="4"/>
      <c r="D2636" s="4"/>
      <c r="E2636" s="5"/>
      <c r="F2636" s="4"/>
      <c r="G2636" s="4"/>
      <c r="H2636" s="5"/>
      <c r="I2636" s="6"/>
      <c r="J2636" s="6"/>
      <c r="K2636" s="7"/>
      <c r="L2636" s="7"/>
      <c r="M2636" s="8"/>
      <c r="N2636" s="7"/>
      <c r="O2636" s="9"/>
      <c r="P2636" s="3"/>
      <c r="Q2636" s="5"/>
      <c r="R2636" s="10"/>
      <c r="S2636" s="10"/>
      <c r="T2636" s="10"/>
      <c r="U2636" s="10"/>
      <c r="V2636" s="10"/>
      <c r="W2636" s="10"/>
      <c r="X2636" s="11"/>
      <c r="Y2636" s="12"/>
      <c r="Z2636" s="4"/>
      <c r="AA2636" s="13"/>
      <c r="AB2636" s="4"/>
      <c r="AC2636" s="52"/>
    </row>
    <row r="2637" spans="1:29" ht="15.75" hidden="1" customHeight="1">
      <c r="A2637" s="50"/>
      <c r="B2637" s="3"/>
      <c r="C2637" s="4"/>
      <c r="D2637" s="4"/>
      <c r="E2637" s="5"/>
      <c r="F2637" s="4"/>
      <c r="G2637" s="4"/>
      <c r="H2637" s="5"/>
      <c r="I2637" s="6"/>
      <c r="J2637" s="6"/>
      <c r="K2637" s="7"/>
      <c r="L2637" s="7"/>
      <c r="M2637" s="8"/>
      <c r="N2637" s="7"/>
      <c r="O2637" s="9"/>
      <c r="P2637" s="3"/>
      <c r="Q2637" s="5"/>
      <c r="R2637" s="10"/>
      <c r="S2637" s="10"/>
      <c r="T2637" s="10"/>
      <c r="U2637" s="10"/>
      <c r="V2637" s="10"/>
      <c r="W2637" s="10"/>
      <c r="X2637" s="11"/>
      <c r="Y2637" s="12"/>
      <c r="Z2637" s="4"/>
      <c r="AA2637" s="13"/>
      <c r="AB2637" s="4"/>
      <c r="AC2637" s="52"/>
    </row>
    <row r="2638" spans="1:29" ht="15.75" hidden="1" customHeight="1">
      <c r="A2638" s="50"/>
      <c r="B2638" s="3"/>
      <c r="C2638" s="4"/>
      <c r="D2638" s="4"/>
      <c r="E2638" s="5"/>
      <c r="F2638" s="4"/>
      <c r="G2638" s="4"/>
      <c r="H2638" s="5"/>
      <c r="I2638" s="6"/>
      <c r="J2638" s="6"/>
      <c r="K2638" s="7"/>
      <c r="L2638" s="7"/>
      <c r="M2638" s="8"/>
      <c r="N2638" s="7"/>
      <c r="O2638" s="9"/>
      <c r="P2638" s="3"/>
      <c r="Q2638" s="5"/>
      <c r="R2638" s="10"/>
      <c r="S2638" s="10"/>
      <c r="T2638" s="10"/>
      <c r="U2638" s="10"/>
      <c r="V2638" s="10"/>
      <c r="W2638" s="10"/>
      <c r="X2638" s="11"/>
      <c r="Y2638" s="12"/>
      <c r="Z2638" s="4"/>
      <c r="AA2638" s="13"/>
      <c r="AB2638" s="4"/>
      <c r="AC2638" s="52"/>
    </row>
    <row r="2639" spans="1:29" ht="15.75" hidden="1" customHeight="1">
      <c r="A2639" s="50"/>
      <c r="B2639" s="3"/>
      <c r="C2639" s="4"/>
      <c r="D2639" s="4"/>
      <c r="E2639" s="5"/>
      <c r="F2639" s="4"/>
      <c r="G2639" s="4"/>
      <c r="H2639" s="5"/>
      <c r="I2639" s="6"/>
      <c r="J2639" s="6"/>
      <c r="K2639" s="7"/>
      <c r="L2639" s="7"/>
      <c r="M2639" s="8"/>
      <c r="N2639" s="7"/>
      <c r="O2639" s="9"/>
      <c r="P2639" s="3"/>
      <c r="Q2639" s="5"/>
      <c r="R2639" s="10"/>
      <c r="S2639" s="10"/>
      <c r="T2639" s="10"/>
      <c r="U2639" s="10"/>
      <c r="V2639" s="10"/>
      <c r="W2639" s="10"/>
      <c r="X2639" s="11"/>
      <c r="Y2639" s="12"/>
      <c r="Z2639" s="4"/>
      <c r="AA2639" s="13"/>
      <c r="AB2639" s="4"/>
      <c r="AC2639" s="52"/>
    </row>
    <row r="2640" spans="1:29" ht="15.75" hidden="1" customHeight="1">
      <c r="A2640" s="50"/>
      <c r="B2640" s="3"/>
      <c r="C2640" s="4"/>
      <c r="D2640" s="4"/>
      <c r="E2640" s="5"/>
      <c r="F2640" s="4"/>
      <c r="G2640" s="4"/>
      <c r="H2640" s="5"/>
      <c r="I2640" s="6"/>
      <c r="J2640" s="6"/>
      <c r="K2640" s="7"/>
      <c r="L2640" s="7"/>
      <c r="M2640" s="8"/>
      <c r="N2640" s="7"/>
      <c r="O2640" s="9"/>
      <c r="P2640" s="3"/>
      <c r="Q2640" s="5"/>
      <c r="R2640" s="10"/>
      <c r="S2640" s="10"/>
      <c r="T2640" s="10"/>
      <c r="U2640" s="10"/>
      <c r="V2640" s="10"/>
      <c r="W2640" s="10"/>
      <c r="X2640" s="11"/>
      <c r="Y2640" s="12"/>
      <c r="Z2640" s="4"/>
      <c r="AA2640" s="13"/>
      <c r="AB2640" s="4"/>
      <c r="AC2640" s="52"/>
    </row>
    <row r="2641" spans="1:29" ht="15.75" hidden="1" customHeight="1">
      <c r="A2641" s="50"/>
      <c r="B2641" s="3"/>
      <c r="C2641" s="4"/>
      <c r="D2641" s="4"/>
      <c r="E2641" s="5"/>
      <c r="F2641" s="4"/>
      <c r="G2641" s="4"/>
      <c r="H2641" s="5"/>
      <c r="I2641" s="6"/>
      <c r="J2641" s="6"/>
      <c r="K2641" s="7"/>
      <c r="L2641" s="7"/>
      <c r="M2641" s="8"/>
      <c r="N2641" s="7"/>
      <c r="O2641" s="9"/>
      <c r="P2641" s="3"/>
      <c r="Q2641" s="5"/>
      <c r="R2641" s="10"/>
      <c r="S2641" s="10"/>
      <c r="T2641" s="10"/>
      <c r="U2641" s="10"/>
      <c r="V2641" s="10"/>
      <c r="W2641" s="10"/>
      <c r="X2641" s="11"/>
      <c r="Y2641" s="12"/>
      <c r="Z2641" s="4"/>
      <c r="AA2641" s="13"/>
      <c r="AB2641" s="4"/>
      <c r="AC2641" s="52"/>
    </row>
    <row r="2642" spans="1:29" ht="15.75" hidden="1" customHeight="1">
      <c r="A2642" s="50"/>
      <c r="B2642" s="3"/>
      <c r="C2642" s="4"/>
      <c r="D2642" s="4"/>
      <c r="E2642" s="5"/>
      <c r="F2642" s="4"/>
      <c r="G2642" s="4"/>
      <c r="H2642" s="5"/>
      <c r="I2642" s="6"/>
      <c r="J2642" s="6"/>
      <c r="K2642" s="7"/>
      <c r="L2642" s="7"/>
      <c r="M2642" s="8"/>
      <c r="N2642" s="7"/>
      <c r="O2642" s="9"/>
      <c r="P2642" s="3"/>
      <c r="Q2642" s="5"/>
      <c r="R2642" s="10"/>
      <c r="S2642" s="10"/>
      <c r="T2642" s="10"/>
      <c r="U2642" s="10"/>
      <c r="V2642" s="10"/>
      <c r="W2642" s="10"/>
      <c r="X2642" s="11"/>
      <c r="Y2642" s="12"/>
      <c r="Z2642" s="4"/>
      <c r="AA2642" s="13"/>
      <c r="AB2642" s="4"/>
      <c r="AC2642" s="52"/>
    </row>
    <row r="2643" spans="1:29" ht="15.75" hidden="1" customHeight="1">
      <c r="A2643" s="50"/>
      <c r="B2643" s="3"/>
      <c r="C2643" s="4"/>
      <c r="D2643" s="4"/>
      <c r="E2643" s="5"/>
      <c r="F2643" s="4"/>
      <c r="G2643" s="4"/>
      <c r="H2643" s="5"/>
      <c r="I2643" s="6"/>
      <c r="J2643" s="6"/>
      <c r="K2643" s="7"/>
      <c r="L2643" s="7"/>
      <c r="M2643" s="8"/>
      <c r="N2643" s="7"/>
      <c r="O2643" s="9"/>
      <c r="P2643" s="3"/>
      <c r="Q2643" s="5"/>
      <c r="R2643" s="10"/>
      <c r="S2643" s="10"/>
      <c r="T2643" s="10"/>
      <c r="U2643" s="10"/>
      <c r="V2643" s="10"/>
      <c r="W2643" s="10"/>
      <c r="X2643" s="11"/>
      <c r="Y2643" s="12"/>
      <c r="Z2643" s="4"/>
      <c r="AA2643" s="13"/>
      <c r="AB2643" s="4"/>
      <c r="AC2643" s="52"/>
    </row>
    <row r="2644" spans="1:29" ht="15.75" hidden="1" customHeight="1">
      <c r="A2644" s="50"/>
      <c r="B2644" s="3"/>
      <c r="C2644" s="4"/>
      <c r="D2644" s="4"/>
      <c r="E2644" s="5"/>
      <c r="F2644" s="4"/>
      <c r="G2644" s="4"/>
      <c r="H2644" s="5"/>
      <c r="I2644" s="6"/>
      <c r="J2644" s="6"/>
      <c r="K2644" s="7"/>
      <c r="L2644" s="7"/>
      <c r="M2644" s="8"/>
      <c r="N2644" s="7"/>
      <c r="O2644" s="9"/>
      <c r="P2644" s="3"/>
      <c r="Q2644" s="5"/>
      <c r="R2644" s="10"/>
      <c r="S2644" s="10"/>
      <c r="T2644" s="10"/>
      <c r="U2644" s="10"/>
      <c r="V2644" s="10"/>
      <c r="W2644" s="10"/>
      <c r="X2644" s="11"/>
      <c r="Y2644" s="12"/>
      <c r="Z2644" s="4"/>
      <c r="AA2644" s="13"/>
      <c r="AB2644" s="4"/>
      <c r="AC2644" s="52"/>
    </row>
    <row r="2645" spans="1:29" ht="15.75" hidden="1" customHeight="1">
      <c r="A2645" s="50"/>
      <c r="B2645" s="3"/>
      <c r="C2645" s="4"/>
      <c r="D2645" s="4"/>
      <c r="E2645" s="5"/>
      <c r="F2645" s="4"/>
      <c r="G2645" s="4"/>
      <c r="H2645" s="5"/>
      <c r="I2645" s="6"/>
      <c r="J2645" s="6"/>
      <c r="K2645" s="7"/>
      <c r="L2645" s="7"/>
      <c r="M2645" s="8"/>
      <c r="N2645" s="7"/>
      <c r="O2645" s="9"/>
      <c r="P2645" s="3"/>
      <c r="Q2645" s="5"/>
      <c r="R2645" s="10"/>
      <c r="S2645" s="10"/>
      <c r="T2645" s="10"/>
      <c r="U2645" s="10"/>
      <c r="V2645" s="10"/>
      <c r="W2645" s="10"/>
      <c r="X2645" s="11"/>
      <c r="Y2645" s="12"/>
      <c r="Z2645" s="4"/>
      <c r="AA2645" s="13"/>
      <c r="AB2645" s="4"/>
      <c r="AC2645" s="52"/>
    </row>
    <row r="2646" spans="1:29" ht="15.75" hidden="1" customHeight="1">
      <c r="A2646" s="50"/>
      <c r="B2646" s="3"/>
      <c r="C2646" s="4"/>
      <c r="D2646" s="4"/>
      <c r="E2646" s="5"/>
      <c r="F2646" s="4"/>
      <c r="G2646" s="4"/>
      <c r="H2646" s="5"/>
      <c r="I2646" s="6"/>
      <c r="J2646" s="6"/>
      <c r="K2646" s="7"/>
      <c r="L2646" s="7"/>
      <c r="M2646" s="8"/>
      <c r="N2646" s="7"/>
      <c r="O2646" s="9"/>
      <c r="P2646" s="3"/>
      <c r="Q2646" s="5"/>
      <c r="R2646" s="10"/>
      <c r="S2646" s="10"/>
      <c r="T2646" s="10"/>
      <c r="U2646" s="10"/>
      <c r="V2646" s="10"/>
      <c r="W2646" s="10"/>
      <c r="X2646" s="11"/>
      <c r="Y2646" s="12"/>
      <c r="Z2646" s="4"/>
      <c r="AA2646" s="13"/>
      <c r="AB2646" s="4"/>
      <c r="AC2646" s="52"/>
    </row>
    <row r="2647" spans="1:29" ht="15.75" hidden="1" customHeight="1">
      <c r="A2647" s="50"/>
      <c r="B2647" s="3"/>
      <c r="C2647" s="4"/>
      <c r="D2647" s="4"/>
      <c r="E2647" s="5"/>
      <c r="F2647" s="4"/>
      <c r="G2647" s="4"/>
      <c r="H2647" s="5"/>
      <c r="I2647" s="6"/>
      <c r="J2647" s="6"/>
      <c r="K2647" s="7"/>
      <c r="L2647" s="7"/>
      <c r="M2647" s="8"/>
      <c r="N2647" s="7"/>
      <c r="O2647" s="9"/>
      <c r="P2647" s="3"/>
      <c r="Q2647" s="5"/>
      <c r="R2647" s="10"/>
      <c r="S2647" s="10"/>
      <c r="T2647" s="10"/>
      <c r="U2647" s="10"/>
      <c r="V2647" s="10"/>
      <c r="W2647" s="10"/>
      <c r="X2647" s="11"/>
      <c r="Y2647" s="12"/>
      <c r="Z2647" s="4"/>
      <c r="AA2647" s="13"/>
      <c r="AB2647" s="4"/>
      <c r="AC2647" s="52"/>
    </row>
    <row r="2648" spans="1:29" ht="15.75" hidden="1" customHeight="1">
      <c r="A2648" s="50"/>
      <c r="B2648" s="3"/>
      <c r="C2648" s="4"/>
      <c r="D2648" s="4"/>
      <c r="E2648" s="5"/>
      <c r="F2648" s="4"/>
      <c r="G2648" s="4"/>
      <c r="H2648" s="5"/>
      <c r="I2648" s="6"/>
      <c r="J2648" s="6"/>
      <c r="K2648" s="7"/>
      <c r="L2648" s="7"/>
      <c r="M2648" s="8"/>
      <c r="N2648" s="7"/>
      <c r="O2648" s="9"/>
      <c r="P2648" s="3"/>
      <c r="Q2648" s="5"/>
      <c r="R2648" s="10"/>
      <c r="S2648" s="10"/>
      <c r="T2648" s="10"/>
      <c r="U2648" s="10"/>
      <c r="V2648" s="10"/>
      <c r="W2648" s="10"/>
      <c r="X2648" s="11"/>
      <c r="Y2648" s="12"/>
      <c r="Z2648" s="4"/>
      <c r="AA2648" s="13"/>
      <c r="AB2648" s="4"/>
      <c r="AC2648" s="52"/>
    </row>
    <row r="2649" spans="1:29" ht="15.75" hidden="1" customHeight="1">
      <c r="A2649" s="50"/>
      <c r="B2649" s="3"/>
      <c r="C2649" s="4"/>
      <c r="D2649" s="4"/>
      <c r="E2649" s="5"/>
      <c r="F2649" s="4"/>
      <c r="G2649" s="4"/>
      <c r="H2649" s="5"/>
      <c r="I2649" s="6"/>
      <c r="J2649" s="6"/>
      <c r="K2649" s="7"/>
      <c r="L2649" s="7"/>
      <c r="M2649" s="8"/>
      <c r="N2649" s="7"/>
      <c r="O2649" s="9"/>
      <c r="P2649" s="3"/>
      <c r="Q2649" s="5"/>
      <c r="R2649" s="10"/>
      <c r="S2649" s="10"/>
      <c r="T2649" s="10"/>
      <c r="U2649" s="10"/>
      <c r="V2649" s="10"/>
      <c r="W2649" s="10"/>
      <c r="X2649" s="11"/>
      <c r="Y2649" s="12"/>
      <c r="Z2649" s="4"/>
      <c r="AA2649" s="13"/>
      <c r="AB2649" s="4"/>
      <c r="AC2649" s="52"/>
    </row>
    <row r="2650" spans="1:29" ht="15.75" hidden="1" customHeight="1">
      <c r="A2650" s="50"/>
      <c r="B2650" s="3"/>
      <c r="C2650" s="4"/>
      <c r="D2650" s="4"/>
      <c r="E2650" s="5"/>
      <c r="F2650" s="4"/>
      <c r="G2650" s="4"/>
      <c r="H2650" s="5"/>
      <c r="I2650" s="6"/>
      <c r="J2650" s="6"/>
      <c r="K2650" s="7"/>
      <c r="L2650" s="7"/>
      <c r="M2650" s="8"/>
      <c r="N2650" s="7"/>
      <c r="O2650" s="9"/>
      <c r="P2650" s="3"/>
      <c r="Q2650" s="5"/>
      <c r="R2650" s="10"/>
      <c r="S2650" s="10"/>
      <c r="T2650" s="10"/>
      <c r="U2650" s="10"/>
      <c r="V2650" s="10"/>
      <c r="W2650" s="10"/>
      <c r="X2650" s="11"/>
      <c r="Y2650" s="12"/>
      <c r="Z2650" s="4"/>
      <c r="AA2650" s="13"/>
      <c r="AB2650" s="4"/>
      <c r="AC2650" s="52"/>
    </row>
    <row r="2651" spans="1:29" ht="15.75" hidden="1" customHeight="1">
      <c r="A2651" s="50"/>
      <c r="B2651" s="3"/>
      <c r="C2651" s="4"/>
      <c r="D2651" s="4"/>
      <c r="E2651" s="5"/>
      <c r="F2651" s="4"/>
      <c r="G2651" s="4"/>
      <c r="H2651" s="5"/>
      <c r="I2651" s="6"/>
      <c r="J2651" s="6"/>
      <c r="K2651" s="7"/>
      <c r="L2651" s="7"/>
      <c r="M2651" s="8"/>
      <c r="N2651" s="7"/>
      <c r="O2651" s="9"/>
      <c r="P2651" s="3"/>
      <c r="Q2651" s="5"/>
      <c r="R2651" s="10"/>
      <c r="S2651" s="10"/>
      <c r="T2651" s="10"/>
      <c r="U2651" s="10"/>
      <c r="V2651" s="10"/>
      <c r="W2651" s="10"/>
      <c r="X2651" s="11"/>
      <c r="Y2651" s="12"/>
      <c r="Z2651" s="4"/>
      <c r="AA2651" s="13"/>
      <c r="AB2651" s="4"/>
      <c r="AC2651" s="52"/>
    </row>
    <row r="2652" spans="1:29" ht="15.75" hidden="1" customHeight="1">
      <c r="A2652" s="50"/>
      <c r="B2652" s="3"/>
      <c r="C2652" s="4"/>
      <c r="D2652" s="4"/>
      <c r="E2652" s="5"/>
      <c r="F2652" s="4"/>
      <c r="G2652" s="4"/>
      <c r="H2652" s="5"/>
      <c r="I2652" s="6"/>
      <c r="J2652" s="6"/>
      <c r="K2652" s="7"/>
      <c r="L2652" s="7"/>
      <c r="M2652" s="8"/>
      <c r="N2652" s="7"/>
      <c r="O2652" s="9"/>
      <c r="P2652" s="3"/>
      <c r="Q2652" s="5"/>
      <c r="R2652" s="10"/>
      <c r="S2652" s="10"/>
      <c r="T2652" s="10"/>
      <c r="U2652" s="10"/>
      <c r="V2652" s="10"/>
      <c r="W2652" s="10"/>
      <c r="X2652" s="11"/>
      <c r="Y2652" s="12"/>
      <c r="Z2652" s="4"/>
      <c r="AA2652" s="13"/>
      <c r="AB2652" s="4"/>
      <c r="AC2652" s="52"/>
    </row>
    <row r="2653" spans="1:29" ht="15.75" hidden="1" customHeight="1">
      <c r="A2653" s="50"/>
      <c r="B2653" s="3"/>
      <c r="C2653" s="4"/>
      <c r="D2653" s="4"/>
      <c r="E2653" s="5"/>
      <c r="F2653" s="4"/>
      <c r="G2653" s="4"/>
      <c r="H2653" s="5"/>
      <c r="I2653" s="6"/>
      <c r="J2653" s="6"/>
      <c r="K2653" s="7"/>
      <c r="L2653" s="7"/>
      <c r="M2653" s="8"/>
      <c r="N2653" s="7"/>
      <c r="O2653" s="9"/>
      <c r="P2653" s="3"/>
      <c r="Q2653" s="5"/>
      <c r="R2653" s="10"/>
      <c r="S2653" s="10"/>
      <c r="T2653" s="10"/>
      <c r="U2653" s="10"/>
      <c r="V2653" s="10"/>
      <c r="W2653" s="10"/>
      <c r="X2653" s="11"/>
      <c r="Y2653" s="12"/>
      <c r="Z2653" s="4"/>
      <c r="AA2653" s="13"/>
      <c r="AB2653" s="4"/>
      <c r="AC2653" s="52"/>
    </row>
    <row r="2654" spans="1:29" ht="15.75" hidden="1" customHeight="1">
      <c r="A2654" s="50"/>
      <c r="B2654" s="3"/>
      <c r="C2654" s="4"/>
      <c r="D2654" s="4"/>
      <c r="E2654" s="5"/>
      <c r="F2654" s="4"/>
      <c r="G2654" s="4"/>
      <c r="H2654" s="5"/>
      <c r="I2654" s="6"/>
      <c r="J2654" s="6"/>
      <c r="K2654" s="7"/>
      <c r="L2654" s="7"/>
      <c r="M2654" s="8"/>
      <c r="N2654" s="7"/>
      <c r="O2654" s="9"/>
      <c r="P2654" s="3"/>
      <c r="Q2654" s="5"/>
      <c r="R2654" s="10"/>
      <c r="S2654" s="10"/>
      <c r="T2654" s="10"/>
      <c r="U2654" s="10"/>
      <c r="V2654" s="10"/>
      <c r="W2654" s="10"/>
      <c r="X2654" s="11"/>
      <c r="Y2654" s="12"/>
      <c r="Z2654" s="4"/>
      <c r="AA2654" s="13"/>
      <c r="AB2654" s="4"/>
      <c r="AC2654" s="52"/>
    </row>
    <row r="2655" spans="1:29" ht="15.75" hidden="1" customHeight="1">
      <c r="A2655" s="50"/>
      <c r="B2655" s="3"/>
      <c r="C2655" s="4"/>
      <c r="D2655" s="4"/>
      <c r="E2655" s="5"/>
      <c r="F2655" s="4"/>
      <c r="G2655" s="4"/>
      <c r="H2655" s="5"/>
      <c r="I2655" s="6"/>
      <c r="J2655" s="6"/>
      <c r="K2655" s="7"/>
      <c r="L2655" s="7"/>
      <c r="M2655" s="8"/>
      <c r="N2655" s="7"/>
      <c r="O2655" s="9"/>
      <c r="P2655" s="3"/>
      <c r="Q2655" s="5"/>
      <c r="R2655" s="10"/>
      <c r="S2655" s="10"/>
      <c r="T2655" s="10"/>
      <c r="U2655" s="10"/>
      <c r="V2655" s="10"/>
      <c r="W2655" s="10"/>
      <c r="X2655" s="11"/>
      <c r="Y2655" s="12"/>
      <c r="Z2655" s="4"/>
      <c r="AA2655" s="13"/>
      <c r="AB2655" s="4"/>
      <c r="AC2655" s="52"/>
    </row>
    <row r="2656" spans="1:29" ht="15.75" hidden="1" customHeight="1">
      <c r="A2656" s="50"/>
      <c r="B2656" s="3"/>
      <c r="C2656" s="4"/>
      <c r="D2656" s="4"/>
      <c r="E2656" s="5"/>
      <c r="F2656" s="4"/>
      <c r="G2656" s="4"/>
      <c r="H2656" s="5"/>
      <c r="I2656" s="6"/>
      <c r="J2656" s="6"/>
      <c r="K2656" s="7"/>
      <c r="L2656" s="7"/>
      <c r="M2656" s="8"/>
      <c r="N2656" s="7"/>
      <c r="O2656" s="9"/>
      <c r="P2656" s="3"/>
      <c r="Q2656" s="5"/>
      <c r="R2656" s="10"/>
      <c r="S2656" s="10"/>
      <c r="T2656" s="10"/>
      <c r="U2656" s="10"/>
      <c r="V2656" s="10"/>
      <c r="W2656" s="10"/>
      <c r="X2656" s="11"/>
      <c r="Y2656" s="12"/>
      <c r="Z2656" s="4"/>
      <c r="AA2656" s="13"/>
      <c r="AB2656" s="4"/>
      <c r="AC2656" s="52"/>
    </row>
    <row r="2657" spans="1:29" ht="15.75" hidden="1" customHeight="1">
      <c r="A2657" s="50"/>
      <c r="B2657" s="3"/>
      <c r="C2657" s="4"/>
      <c r="D2657" s="4"/>
      <c r="E2657" s="5"/>
      <c r="F2657" s="4"/>
      <c r="G2657" s="4"/>
      <c r="H2657" s="5"/>
      <c r="I2657" s="6"/>
      <c r="J2657" s="6"/>
      <c r="K2657" s="7"/>
      <c r="L2657" s="7"/>
      <c r="M2657" s="8"/>
      <c r="N2657" s="7"/>
      <c r="O2657" s="9"/>
      <c r="P2657" s="3"/>
      <c r="Q2657" s="5"/>
      <c r="R2657" s="10"/>
      <c r="S2657" s="10"/>
      <c r="T2657" s="10"/>
      <c r="U2657" s="10"/>
      <c r="V2657" s="10"/>
      <c r="W2657" s="10"/>
      <c r="X2657" s="11"/>
      <c r="Y2657" s="12"/>
      <c r="Z2657" s="4"/>
      <c r="AA2657" s="13"/>
      <c r="AB2657" s="4"/>
      <c r="AC2657" s="52"/>
    </row>
    <row r="2658" spans="1:29" ht="15.75" hidden="1" customHeight="1">
      <c r="A2658" s="50"/>
      <c r="B2658" s="3"/>
      <c r="C2658" s="4"/>
      <c r="D2658" s="4"/>
      <c r="E2658" s="5"/>
      <c r="F2658" s="4"/>
      <c r="G2658" s="4"/>
      <c r="H2658" s="5"/>
      <c r="I2658" s="6"/>
      <c r="J2658" s="6"/>
      <c r="K2658" s="7"/>
      <c r="L2658" s="7"/>
      <c r="M2658" s="8"/>
      <c r="N2658" s="7"/>
      <c r="O2658" s="9"/>
      <c r="P2658" s="3"/>
      <c r="Q2658" s="5"/>
      <c r="R2658" s="10"/>
      <c r="S2658" s="10"/>
      <c r="T2658" s="10"/>
      <c r="U2658" s="10"/>
      <c r="V2658" s="10"/>
      <c r="W2658" s="10"/>
      <c r="X2658" s="11"/>
      <c r="Y2658" s="12"/>
      <c r="Z2658" s="4"/>
      <c r="AA2658" s="13"/>
      <c r="AB2658" s="4"/>
      <c r="AC2658" s="52"/>
    </row>
    <row r="2659" spans="1:29" ht="15.75" hidden="1" customHeight="1">
      <c r="A2659" s="50"/>
      <c r="B2659" s="3"/>
      <c r="C2659" s="4"/>
      <c r="D2659" s="4"/>
      <c r="E2659" s="5"/>
      <c r="F2659" s="4"/>
      <c r="G2659" s="4"/>
      <c r="H2659" s="5"/>
      <c r="I2659" s="6"/>
      <c r="J2659" s="6"/>
      <c r="K2659" s="7"/>
      <c r="L2659" s="7"/>
      <c r="M2659" s="8"/>
      <c r="N2659" s="7"/>
      <c r="O2659" s="9"/>
      <c r="P2659" s="3"/>
      <c r="Q2659" s="5"/>
      <c r="R2659" s="10"/>
      <c r="S2659" s="10"/>
      <c r="T2659" s="10"/>
      <c r="U2659" s="10"/>
      <c r="V2659" s="10"/>
      <c r="W2659" s="10"/>
      <c r="X2659" s="11"/>
      <c r="Y2659" s="12"/>
      <c r="Z2659" s="4"/>
      <c r="AA2659" s="13"/>
      <c r="AB2659" s="4"/>
      <c r="AC2659" s="52"/>
    </row>
    <row r="2660" spans="1:29" ht="15.75" hidden="1" customHeight="1">
      <c r="A2660" s="50"/>
      <c r="B2660" s="3"/>
      <c r="C2660" s="4"/>
      <c r="D2660" s="4"/>
      <c r="E2660" s="5"/>
      <c r="F2660" s="4"/>
      <c r="G2660" s="4"/>
      <c r="H2660" s="5"/>
      <c r="I2660" s="6"/>
      <c r="J2660" s="6"/>
      <c r="K2660" s="7"/>
      <c r="L2660" s="7"/>
      <c r="M2660" s="8"/>
      <c r="N2660" s="7"/>
      <c r="O2660" s="9"/>
      <c r="P2660" s="3"/>
      <c r="Q2660" s="5"/>
      <c r="R2660" s="10"/>
      <c r="S2660" s="10"/>
      <c r="T2660" s="10"/>
      <c r="U2660" s="10"/>
      <c r="V2660" s="10"/>
      <c r="W2660" s="10"/>
      <c r="X2660" s="11"/>
      <c r="Y2660" s="12"/>
      <c r="Z2660" s="4"/>
      <c r="AA2660" s="13"/>
      <c r="AB2660" s="4"/>
      <c r="AC2660" s="52"/>
    </row>
    <row r="2661" spans="1:29" ht="15.75" hidden="1" customHeight="1">
      <c r="A2661" s="50"/>
      <c r="B2661" s="3"/>
      <c r="C2661" s="4"/>
      <c r="D2661" s="4"/>
      <c r="E2661" s="5"/>
      <c r="F2661" s="4"/>
      <c r="G2661" s="4"/>
      <c r="H2661" s="5"/>
      <c r="I2661" s="6"/>
      <c r="J2661" s="6"/>
      <c r="K2661" s="7"/>
      <c r="L2661" s="7"/>
      <c r="M2661" s="8"/>
      <c r="N2661" s="7"/>
      <c r="O2661" s="9"/>
      <c r="P2661" s="3"/>
      <c r="Q2661" s="5"/>
      <c r="R2661" s="10"/>
      <c r="S2661" s="10"/>
      <c r="T2661" s="10"/>
      <c r="U2661" s="10"/>
      <c r="V2661" s="10"/>
      <c r="W2661" s="10"/>
      <c r="X2661" s="11"/>
      <c r="Y2661" s="12"/>
      <c r="Z2661" s="4"/>
      <c r="AA2661" s="13"/>
      <c r="AB2661" s="4"/>
      <c r="AC2661" s="52"/>
    </row>
    <row r="2662" spans="1:29" ht="15.75" hidden="1" customHeight="1">
      <c r="A2662" s="50"/>
      <c r="B2662" s="3"/>
      <c r="C2662" s="4"/>
      <c r="D2662" s="4"/>
      <c r="E2662" s="5"/>
      <c r="F2662" s="4"/>
      <c r="G2662" s="4"/>
      <c r="H2662" s="5"/>
      <c r="I2662" s="6"/>
      <c r="J2662" s="6"/>
      <c r="K2662" s="7"/>
      <c r="L2662" s="7"/>
      <c r="M2662" s="8"/>
      <c r="N2662" s="7"/>
      <c r="O2662" s="9"/>
      <c r="P2662" s="3"/>
      <c r="Q2662" s="5"/>
      <c r="R2662" s="10"/>
      <c r="S2662" s="10"/>
      <c r="T2662" s="10"/>
      <c r="U2662" s="10"/>
      <c r="V2662" s="10"/>
      <c r="W2662" s="10"/>
      <c r="X2662" s="11"/>
      <c r="Y2662" s="12"/>
      <c r="Z2662" s="4"/>
      <c r="AA2662" s="13"/>
      <c r="AB2662" s="4"/>
      <c r="AC2662" s="52"/>
    </row>
    <row r="2663" spans="1:29" ht="15.75" hidden="1" customHeight="1">
      <c r="A2663" s="50"/>
      <c r="B2663" s="3"/>
      <c r="C2663" s="4"/>
      <c r="D2663" s="4"/>
      <c r="E2663" s="5"/>
      <c r="F2663" s="4"/>
      <c r="G2663" s="4"/>
      <c r="H2663" s="5"/>
      <c r="I2663" s="6"/>
      <c r="J2663" s="6"/>
      <c r="K2663" s="7"/>
      <c r="L2663" s="7"/>
      <c r="M2663" s="8"/>
      <c r="N2663" s="7"/>
      <c r="O2663" s="9"/>
      <c r="P2663" s="3"/>
      <c r="Q2663" s="5"/>
      <c r="R2663" s="10"/>
      <c r="S2663" s="10"/>
      <c r="T2663" s="10"/>
      <c r="U2663" s="10"/>
      <c r="V2663" s="10"/>
      <c r="W2663" s="10"/>
      <c r="X2663" s="11"/>
      <c r="Y2663" s="12"/>
      <c r="Z2663" s="4"/>
      <c r="AA2663" s="13"/>
      <c r="AB2663" s="4"/>
      <c r="AC2663" s="52"/>
    </row>
    <row r="2664" spans="1:29" ht="15.75" hidden="1" customHeight="1">
      <c r="A2664" s="50"/>
      <c r="B2664" s="3"/>
      <c r="C2664" s="4"/>
      <c r="D2664" s="4"/>
      <c r="E2664" s="5"/>
      <c r="F2664" s="4"/>
      <c r="G2664" s="4"/>
      <c r="H2664" s="5"/>
      <c r="I2664" s="6"/>
      <c r="J2664" s="6"/>
      <c r="K2664" s="7"/>
      <c r="L2664" s="7"/>
      <c r="M2664" s="8"/>
      <c r="N2664" s="7"/>
      <c r="O2664" s="9"/>
      <c r="P2664" s="3"/>
      <c r="Q2664" s="5"/>
      <c r="R2664" s="10"/>
      <c r="S2664" s="10"/>
      <c r="T2664" s="10"/>
      <c r="U2664" s="10"/>
      <c r="V2664" s="10"/>
      <c r="W2664" s="10"/>
      <c r="X2664" s="11"/>
      <c r="Y2664" s="12"/>
      <c r="Z2664" s="4"/>
      <c r="AA2664" s="13"/>
      <c r="AB2664" s="4"/>
      <c r="AC2664" s="52"/>
    </row>
    <row r="2665" spans="1:29" ht="15.75" hidden="1" customHeight="1">
      <c r="A2665" s="50"/>
      <c r="B2665" s="3"/>
      <c r="C2665" s="4"/>
      <c r="D2665" s="4"/>
      <c r="E2665" s="5"/>
      <c r="F2665" s="4"/>
      <c r="G2665" s="4"/>
      <c r="H2665" s="5"/>
      <c r="I2665" s="6"/>
      <c r="J2665" s="6"/>
      <c r="K2665" s="7"/>
      <c r="L2665" s="7"/>
      <c r="M2665" s="8"/>
      <c r="N2665" s="7"/>
      <c r="O2665" s="9"/>
      <c r="P2665" s="3"/>
      <c r="Q2665" s="5"/>
      <c r="R2665" s="10"/>
      <c r="S2665" s="10"/>
      <c r="T2665" s="10"/>
      <c r="U2665" s="10"/>
      <c r="V2665" s="10"/>
      <c r="W2665" s="10"/>
      <c r="X2665" s="11"/>
      <c r="Y2665" s="12"/>
      <c r="Z2665" s="4"/>
      <c r="AA2665" s="13"/>
      <c r="AB2665" s="4"/>
      <c r="AC2665" s="52"/>
    </row>
    <row r="2666" spans="1:29" ht="15.75" hidden="1" customHeight="1">
      <c r="A2666" s="50"/>
      <c r="B2666" s="3"/>
      <c r="C2666" s="4"/>
      <c r="D2666" s="4"/>
      <c r="E2666" s="5"/>
      <c r="F2666" s="4"/>
      <c r="G2666" s="4"/>
      <c r="H2666" s="5"/>
      <c r="I2666" s="6"/>
      <c r="J2666" s="6"/>
      <c r="K2666" s="7"/>
      <c r="L2666" s="7"/>
      <c r="M2666" s="8"/>
      <c r="N2666" s="7"/>
      <c r="O2666" s="9"/>
      <c r="P2666" s="3"/>
      <c r="Q2666" s="5"/>
      <c r="R2666" s="10"/>
      <c r="S2666" s="10"/>
      <c r="T2666" s="10"/>
      <c r="U2666" s="10"/>
      <c r="V2666" s="10"/>
      <c r="W2666" s="10"/>
      <c r="X2666" s="11"/>
      <c r="Y2666" s="12"/>
      <c r="Z2666" s="4"/>
      <c r="AA2666" s="13"/>
      <c r="AB2666" s="4"/>
      <c r="AC2666" s="52"/>
    </row>
    <row r="2667" spans="1:29" ht="15.75" hidden="1" customHeight="1">
      <c r="A2667" s="50"/>
      <c r="B2667" s="3"/>
      <c r="C2667" s="4"/>
      <c r="D2667" s="4"/>
      <c r="E2667" s="5"/>
      <c r="F2667" s="4"/>
      <c r="G2667" s="4"/>
      <c r="H2667" s="5"/>
      <c r="I2667" s="6"/>
      <c r="J2667" s="6"/>
      <c r="K2667" s="7"/>
      <c r="L2667" s="7"/>
      <c r="M2667" s="8"/>
      <c r="N2667" s="7"/>
      <c r="O2667" s="9"/>
      <c r="P2667" s="3"/>
      <c r="Q2667" s="5"/>
      <c r="R2667" s="10"/>
      <c r="S2667" s="10"/>
      <c r="T2667" s="10"/>
      <c r="U2667" s="10"/>
      <c r="V2667" s="10"/>
      <c r="W2667" s="10"/>
      <c r="X2667" s="11"/>
      <c r="Y2667" s="12"/>
      <c r="Z2667" s="4"/>
      <c r="AA2667" s="13"/>
      <c r="AB2667" s="4"/>
      <c r="AC2667" s="52"/>
    </row>
    <row r="2668" spans="1:29" ht="15.75" hidden="1" customHeight="1">
      <c r="A2668" s="50"/>
      <c r="B2668" s="3"/>
      <c r="C2668" s="4"/>
      <c r="D2668" s="4"/>
      <c r="E2668" s="5"/>
      <c r="F2668" s="4"/>
      <c r="G2668" s="4"/>
      <c r="H2668" s="5"/>
      <c r="I2668" s="6"/>
      <c r="J2668" s="6"/>
      <c r="K2668" s="7"/>
      <c r="L2668" s="7"/>
      <c r="M2668" s="8"/>
      <c r="N2668" s="7"/>
      <c r="O2668" s="9"/>
      <c r="P2668" s="3"/>
      <c r="Q2668" s="5"/>
      <c r="R2668" s="10"/>
      <c r="S2668" s="10"/>
      <c r="T2668" s="10"/>
      <c r="U2668" s="10"/>
      <c r="V2668" s="10"/>
      <c r="W2668" s="10"/>
      <c r="X2668" s="11"/>
      <c r="Y2668" s="12"/>
      <c r="Z2668" s="4"/>
      <c r="AA2668" s="13"/>
      <c r="AB2668" s="4"/>
      <c r="AC2668" s="52"/>
    </row>
    <row r="2669" spans="1:29" ht="15.75" hidden="1" customHeight="1">
      <c r="A2669" s="50"/>
      <c r="B2669" s="3"/>
      <c r="C2669" s="4"/>
      <c r="D2669" s="4"/>
      <c r="E2669" s="5"/>
      <c r="F2669" s="4"/>
      <c r="G2669" s="4"/>
      <c r="H2669" s="5"/>
      <c r="I2669" s="6"/>
      <c r="J2669" s="6"/>
      <c r="K2669" s="7"/>
      <c r="L2669" s="7"/>
      <c r="M2669" s="8"/>
      <c r="N2669" s="7"/>
      <c r="O2669" s="9"/>
      <c r="P2669" s="3"/>
      <c r="Q2669" s="5"/>
      <c r="R2669" s="10"/>
      <c r="S2669" s="10"/>
      <c r="T2669" s="10"/>
      <c r="U2669" s="10"/>
      <c r="V2669" s="10"/>
      <c r="W2669" s="10"/>
      <c r="X2669" s="11"/>
      <c r="Y2669" s="12"/>
      <c r="Z2669" s="4"/>
      <c r="AA2669" s="13"/>
      <c r="AB2669" s="4"/>
      <c r="AC2669" s="52"/>
    </row>
    <row r="2670" spans="1:29" ht="15.75" hidden="1" customHeight="1">
      <c r="A2670" s="50"/>
      <c r="B2670" s="3"/>
      <c r="C2670" s="4"/>
      <c r="D2670" s="4"/>
      <c r="E2670" s="5"/>
      <c r="F2670" s="4"/>
      <c r="G2670" s="4"/>
      <c r="H2670" s="5"/>
      <c r="I2670" s="6"/>
      <c r="J2670" s="6"/>
      <c r="K2670" s="7"/>
      <c r="L2670" s="7"/>
      <c r="M2670" s="8"/>
      <c r="N2670" s="7"/>
      <c r="O2670" s="9"/>
      <c r="P2670" s="3"/>
      <c r="Q2670" s="5"/>
      <c r="R2670" s="10"/>
      <c r="S2670" s="10"/>
      <c r="T2670" s="10"/>
      <c r="U2670" s="10"/>
      <c r="V2670" s="10"/>
      <c r="W2670" s="10"/>
      <c r="X2670" s="11"/>
      <c r="Y2670" s="12"/>
      <c r="Z2670" s="4"/>
      <c r="AA2670" s="13"/>
      <c r="AB2670" s="4"/>
      <c r="AC2670" s="52"/>
    </row>
    <row r="2671" spans="1:29" ht="15.75" hidden="1" customHeight="1">
      <c r="A2671" s="50"/>
      <c r="B2671" s="3"/>
      <c r="C2671" s="4"/>
      <c r="D2671" s="4"/>
      <c r="E2671" s="5"/>
      <c r="F2671" s="4"/>
      <c r="G2671" s="4"/>
      <c r="H2671" s="5"/>
      <c r="I2671" s="6"/>
      <c r="J2671" s="6"/>
      <c r="K2671" s="7"/>
      <c r="L2671" s="7"/>
      <c r="M2671" s="8"/>
      <c r="N2671" s="7"/>
      <c r="O2671" s="9"/>
      <c r="P2671" s="3"/>
      <c r="Q2671" s="5"/>
      <c r="R2671" s="10"/>
      <c r="S2671" s="10"/>
      <c r="T2671" s="10"/>
      <c r="U2671" s="10"/>
      <c r="V2671" s="10"/>
      <c r="W2671" s="10"/>
      <c r="X2671" s="11"/>
      <c r="Y2671" s="12"/>
      <c r="Z2671" s="4"/>
      <c r="AA2671" s="13"/>
      <c r="AB2671" s="4"/>
      <c r="AC2671" s="52"/>
    </row>
    <row r="2672" spans="1:29" ht="15.75" hidden="1" customHeight="1">
      <c r="A2672" s="50"/>
      <c r="B2672" s="3"/>
      <c r="C2672" s="4"/>
      <c r="D2672" s="4"/>
      <c r="E2672" s="5"/>
      <c r="F2672" s="4"/>
      <c r="G2672" s="4"/>
      <c r="H2672" s="5"/>
      <c r="I2672" s="6"/>
      <c r="J2672" s="6"/>
      <c r="K2672" s="7"/>
      <c r="L2672" s="7"/>
      <c r="M2672" s="8"/>
      <c r="N2672" s="7"/>
      <c r="O2672" s="9"/>
      <c r="P2672" s="3"/>
      <c r="Q2672" s="5"/>
      <c r="R2672" s="10"/>
      <c r="S2672" s="10"/>
      <c r="T2672" s="10"/>
      <c r="U2672" s="10"/>
      <c r="V2672" s="10"/>
      <c r="W2672" s="10"/>
      <c r="X2672" s="11"/>
      <c r="Y2672" s="12"/>
      <c r="Z2672" s="4"/>
      <c r="AA2672" s="13"/>
      <c r="AB2672" s="4"/>
      <c r="AC2672" s="52"/>
    </row>
    <row r="2673" spans="1:29" ht="15.75" hidden="1" customHeight="1">
      <c r="A2673" s="50"/>
      <c r="B2673" s="3"/>
      <c r="C2673" s="4"/>
      <c r="D2673" s="4"/>
      <c r="E2673" s="5"/>
      <c r="F2673" s="4"/>
      <c r="G2673" s="4"/>
      <c r="H2673" s="5"/>
      <c r="I2673" s="6"/>
      <c r="J2673" s="6"/>
      <c r="K2673" s="7"/>
      <c r="L2673" s="7"/>
      <c r="M2673" s="8"/>
      <c r="N2673" s="7"/>
      <c r="O2673" s="9"/>
      <c r="P2673" s="3"/>
      <c r="Q2673" s="5"/>
      <c r="R2673" s="10"/>
      <c r="S2673" s="10"/>
      <c r="T2673" s="10"/>
      <c r="U2673" s="10"/>
      <c r="V2673" s="10"/>
      <c r="W2673" s="10"/>
      <c r="X2673" s="11"/>
      <c r="Y2673" s="12"/>
      <c r="Z2673" s="4"/>
      <c r="AA2673" s="13"/>
      <c r="AB2673" s="4"/>
      <c r="AC2673" s="52"/>
    </row>
    <row r="2674" spans="1:29" ht="15.75" hidden="1" customHeight="1">
      <c r="A2674" s="50"/>
      <c r="B2674" s="3"/>
      <c r="C2674" s="4"/>
      <c r="D2674" s="4"/>
      <c r="E2674" s="5"/>
      <c r="F2674" s="4"/>
      <c r="G2674" s="4"/>
      <c r="H2674" s="5"/>
      <c r="I2674" s="6"/>
      <c r="J2674" s="6"/>
      <c r="K2674" s="7"/>
      <c r="L2674" s="7"/>
      <c r="M2674" s="8"/>
      <c r="N2674" s="7"/>
      <c r="O2674" s="9"/>
      <c r="P2674" s="3"/>
      <c r="Q2674" s="5"/>
      <c r="R2674" s="10"/>
      <c r="S2674" s="10"/>
      <c r="T2674" s="10"/>
      <c r="U2674" s="10"/>
      <c r="V2674" s="10"/>
      <c r="W2674" s="10"/>
      <c r="X2674" s="11"/>
      <c r="Y2674" s="12"/>
      <c r="Z2674" s="4"/>
      <c r="AA2674" s="13"/>
      <c r="AB2674" s="4"/>
      <c r="AC2674" s="52"/>
    </row>
    <row r="2675" spans="1:29" ht="15.75" hidden="1" customHeight="1">
      <c r="A2675" s="50"/>
      <c r="B2675" s="3"/>
      <c r="C2675" s="4"/>
      <c r="D2675" s="4"/>
      <c r="E2675" s="5"/>
      <c r="F2675" s="4"/>
      <c r="G2675" s="4"/>
      <c r="H2675" s="5"/>
      <c r="I2675" s="6"/>
      <c r="J2675" s="6"/>
      <c r="K2675" s="7"/>
      <c r="L2675" s="7"/>
      <c r="M2675" s="8"/>
      <c r="N2675" s="7"/>
      <c r="O2675" s="9"/>
      <c r="P2675" s="3"/>
      <c r="Q2675" s="5"/>
      <c r="R2675" s="10"/>
      <c r="S2675" s="10"/>
      <c r="T2675" s="10"/>
      <c r="U2675" s="10"/>
      <c r="V2675" s="10"/>
      <c r="W2675" s="10"/>
      <c r="X2675" s="11"/>
      <c r="Y2675" s="12"/>
      <c r="Z2675" s="4"/>
      <c r="AA2675" s="13"/>
      <c r="AB2675" s="4"/>
      <c r="AC2675" s="52"/>
    </row>
    <row r="2676" spans="1:29" ht="15.75" hidden="1" customHeight="1">
      <c r="A2676" s="50"/>
      <c r="B2676" s="3"/>
      <c r="C2676" s="4"/>
      <c r="D2676" s="4"/>
      <c r="E2676" s="5"/>
      <c r="F2676" s="4"/>
      <c r="G2676" s="4"/>
      <c r="H2676" s="5"/>
      <c r="I2676" s="6"/>
      <c r="J2676" s="6"/>
      <c r="K2676" s="7"/>
      <c r="L2676" s="7"/>
      <c r="M2676" s="8"/>
      <c r="N2676" s="7"/>
      <c r="O2676" s="9"/>
      <c r="P2676" s="3"/>
      <c r="Q2676" s="5"/>
      <c r="R2676" s="10"/>
      <c r="S2676" s="10"/>
      <c r="T2676" s="10"/>
      <c r="U2676" s="10"/>
      <c r="V2676" s="10"/>
      <c r="W2676" s="10"/>
      <c r="X2676" s="11"/>
      <c r="Y2676" s="12"/>
      <c r="Z2676" s="4"/>
      <c r="AA2676" s="13"/>
      <c r="AB2676" s="4"/>
      <c r="AC2676" s="52"/>
    </row>
    <row r="2677" spans="1:29" ht="15.75" hidden="1" customHeight="1">
      <c r="A2677" s="50"/>
      <c r="B2677" s="3"/>
      <c r="C2677" s="4"/>
      <c r="D2677" s="4"/>
      <c r="E2677" s="5"/>
      <c r="F2677" s="4"/>
      <c r="G2677" s="4"/>
      <c r="H2677" s="5"/>
      <c r="I2677" s="6"/>
      <c r="J2677" s="6"/>
      <c r="K2677" s="7"/>
      <c r="L2677" s="7"/>
      <c r="M2677" s="8"/>
      <c r="N2677" s="7"/>
      <c r="O2677" s="9"/>
      <c r="P2677" s="3"/>
      <c r="Q2677" s="5"/>
      <c r="R2677" s="10"/>
      <c r="S2677" s="10"/>
      <c r="T2677" s="10"/>
      <c r="U2677" s="10"/>
      <c r="V2677" s="10"/>
      <c r="W2677" s="10"/>
      <c r="X2677" s="11"/>
      <c r="Y2677" s="12"/>
      <c r="Z2677" s="4"/>
      <c r="AA2677" s="13"/>
      <c r="AB2677" s="4"/>
      <c r="AC2677" s="52"/>
    </row>
    <row r="2678" spans="1:29" ht="15.75" hidden="1" customHeight="1">
      <c r="A2678" s="50"/>
      <c r="B2678" s="3"/>
      <c r="C2678" s="4"/>
      <c r="D2678" s="4"/>
      <c r="E2678" s="5"/>
      <c r="F2678" s="4"/>
      <c r="G2678" s="4"/>
      <c r="H2678" s="5"/>
      <c r="I2678" s="6"/>
      <c r="J2678" s="6"/>
      <c r="K2678" s="7"/>
      <c r="L2678" s="7"/>
      <c r="M2678" s="8"/>
      <c r="N2678" s="7"/>
      <c r="O2678" s="9"/>
      <c r="P2678" s="3"/>
      <c r="Q2678" s="5"/>
      <c r="R2678" s="10"/>
      <c r="S2678" s="10"/>
      <c r="T2678" s="10"/>
      <c r="U2678" s="10"/>
      <c r="V2678" s="10"/>
      <c r="W2678" s="10"/>
      <c r="X2678" s="11"/>
      <c r="Y2678" s="12"/>
      <c r="Z2678" s="4"/>
      <c r="AA2678" s="13"/>
      <c r="AB2678" s="4"/>
      <c r="AC2678" s="52"/>
    </row>
    <row r="2679" spans="1:29" ht="15.75" hidden="1" customHeight="1">
      <c r="A2679" s="50"/>
      <c r="B2679" s="3"/>
      <c r="C2679" s="4"/>
      <c r="D2679" s="4"/>
      <c r="E2679" s="5"/>
      <c r="F2679" s="4"/>
      <c r="G2679" s="4"/>
      <c r="H2679" s="5"/>
      <c r="I2679" s="6"/>
      <c r="J2679" s="6"/>
      <c r="K2679" s="7"/>
      <c r="L2679" s="7"/>
      <c r="M2679" s="8"/>
      <c r="N2679" s="7"/>
      <c r="O2679" s="9"/>
      <c r="P2679" s="3"/>
      <c r="Q2679" s="5"/>
      <c r="R2679" s="10"/>
      <c r="S2679" s="10"/>
      <c r="T2679" s="10"/>
      <c r="U2679" s="10"/>
      <c r="V2679" s="10"/>
      <c r="W2679" s="10"/>
      <c r="X2679" s="11"/>
      <c r="Y2679" s="12"/>
      <c r="Z2679" s="4"/>
      <c r="AA2679" s="13"/>
      <c r="AB2679" s="4"/>
      <c r="AC2679" s="52"/>
    </row>
    <row r="2680" spans="1:29" ht="15.75" hidden="1" customHeight="1">
      <c r="A2680" s="50"/>
      <c r="B2680" s="3"/>
      <c r="C2680" s="4"/>
      <c r="D2680" s="4"/>
      <c r="E2680" s="5"/>
      <c r="F2680" s="4"/>
      <c r="G2680" s="4"/>
      <c r="H2680" s="5"/>
      <c r="I2680" s="6"/>
      <c r="J2680" s="6"/>
      <c r="K2680" s="7"/>
      <c r="L2680" s="7"/>
      <c r="M2680" s="8"/>
      <c r="N2680" s="7"/>
      <c r="O2680" s="9"/>
      <c r="P2680" s="3"/>
      <c r="Q2680" s="5"/>
      <c r="R2680" s="10"/>
      <c r="S2680" s="10"/>
      <c r="T2680" s="10"/>
      <c r="U2680" s="10"/>
      <c r="V2680" s="10"/>
      <c r="W2680" s="10"/>
      <c r="X2680" s="11"/>
      <c r="Y2680" s="12"/>
      <c r="Z2680" s="4"/>
      <c r="AA2680" s="13"/>
      <c r="AB2680" s="4"/>
      <c r="AC2680" s="52"/>
    </row>
    <row r="2681" spans="1:29" ht="15.75" hidden="1" customHeight="1">
      <c r="A2681" s="50"/>
      <c r="B2681" s="3"/>
      <c r="C2681" s="4"/>
      <c r="D2681" s="4"/>
      <c r="E2681" s="5"/>
      <c r="F2681" s="4"/>
      <c r="G2681" s="4"/>
      <c r="H2681" s="5"/>
      <c r="I2681" s="6"/>
      <c r="J2681" s="6"/>
      <c r="K2681" s="7"/>
      <c r="L2681" s="7"/>
      <c r="M2681" s="8"/>
      <c r="N2681" s="7"/>
      <c r="O2681" s="9"/>
      <c r="P2681" s="3"/>
      <c r="Q2681" s="5"/>
      <c r="R2681" s="10"/>
      <c r="S2681" s="10"/>
      <c r="T2681" s="10"/>
      <c r="U2681" s="10"/>
      <c r="V2681" s="10"/>
      <c r="W2681" s="10"/>
      <c r="X2681" s="11"/>
      <c r="Y2681" s="12"/>
      <c r="Z2681" s="4"/>
      <c r="AA2681" s="13"/>
      <c r="AB2681" s="4"/>
      <c r="AC2681" s="52"/>
    </row>
    <row r="2682" spans="1:29" ht="15.75" hidden="1" customHeight="1">
      <c r="A2682" s="50"/>
      <c r="B2682" s="3"/>
      <c r="C2682" s="4"/>
      <c r="D2682" s="4"/>
      <c r="E2682" s="5"/>
      <c r="F2682" s="4"/>
      <c r="G2682" s="4"/>
      <c r="H2682" s="5"/>
      <c r="I2682" s="6"/>
      <c r="J2682" s="6"/>
      <c r="K2682" s="7"/>
      <c r="L2682" s="7"/>
      <c r="M2682" s="8"/>
      <c r="N2682" s="7"/>
      <c r="O2682" s="9"/>
      <c r="P2682" s="3"/>
      <c r="Q2682" s="5"/>
      <c r="R2682" s="10"/>
      <c r="S2682" s="10"/>
      <c r="T2682" s="10"/>
      <c r="U2682" s="10"/>
      <c r="V2682" s="10"/>
      <c r="W2682" s="10"/>
      <c r="X2682" s="11"/>
      <c r="Y2682" s="12"/>
      <c r="Z2682" s="4"/>
      <c r="AA2682" s="13"/>
      <c r="AB2682" s="4"/>
      <c r="AC2682" s="52"/>
    </row>
    <row r="2683" spans="1:29" ht="15.75" hidden="1" customHeight="1">
      <c r="A2683" s="50"/>
      <c r="B2683" s="3"/>
      <c r="C2683" s="4"/>
      <c r="D2683" s="4"/>
      <c r="E2683" s="5"/>
      <c r="F2683" s="4"/>
      <c r="G2683" s="4"/>
      <c r="H2683" s="5"/>
      <c r="I2683" s="6"/>
      <c r="J2683" s="6"/>
      <c r="K2683" s="7"/>
      <c r="L2683" s="7"/>
      <c r="M2683" s="8"/>
      <c r="N2683" s="7"/>
      <c r="O2683" s="9"/>
      <c r="P2683" s="3"/>
      <c r="Q2683" s="5"/>
      <c r="R2683" s="10"/>
      <c r="S2683" s="10"/>
      <c r="T2683" s="10"/>
      <c r="U2683" s="10"/>
      <c r="V2683" s="10"/>
      <c r="W2683" s="10"/>
      <c r="X2683" s="11"/>
      <c r="Y2683" s="12"/>
      <c r="Z2683" s="4"/>
      <c r="AA2683" s="13"/>
      <c r="AB2683" s="4"/>
      <c r="AC2683" s="52"/>
    </row>
    <row r="2684" spans="1:29" ht="15.75" hidden="1" customHeight="1">
      <c r="A2684" s="50"/>
      <c r="B2684" s="3"/>
      <c r="C2684" s="4"/>
      <c r="D2684" s="4"/>
      <c r="E2684" s="5"/>
      <c r="F2684" s="4"/>
      <c r="G2684" s="4"/>
      <c r="H2684" s="5"/>
      <c r="I2684" s="6"/>
      <c r="J2684" s="6"/>
      <c r="K2684" s="7"/>
      <c r="L2684" s="7"/>
      <c r="M2684" s="8"/>
      <c r="N2684" s="7"/>
      <c r="O2684" s="9"/>
      <c r="P2684" s="3"/>
      <c r="Q2684" s="5"/>
      <c r="R2684" s="10"/>
      <c r="S2684" s="10"/>
      <c r="T2684" s="10"/>
      <c r="U2684" s="10"/>
      <c r="V2684" s="10"/>
      <c r="W2684" s="10"/>
      <c r="X2684" s="11"/>
      <c r="Y2684" s="12"/>
      <c r="Z2684" s="4"/>
      <c r="AA2684" s="13"/>
      <c r="AB2684" s="4"/>
      <c r="AC2684" s="52"/>
    </row>
    <row r="2685" spans="1:29" ht="15.75" hidden="1" customHeight="1">
      <c r="A2685" s="50"/>
      <c r="B2685" s="3"/>
      <c r="C2685" s="4"/>
      <c r="D2685" s="4"/>
      <c r="E2685" s="5"/>
      <c r="F2685" s="4"/>
      <c r="G2685" s="4"/>
      <c r="H2685" s="5"/>
      <c r="I2685" s="6"/>
      <c r="J2685" s="6"/>
      <c r="K2685" s="7"/>
      <c r="L2685" s="7"/>
      <c r="M2685" s="8"/>
      <c r="N2685" s="7"/>
      <c r="O2685" s="9"/>
      <c r="P2685" s="3"/>
      <c r="Q2685" s="5"/>
      <c r="R2685" s="10"/>
      <c r="S2685" s="10"/>
      <c r="T2685" s="10"/>
      <c r="U2685" s="10"/>
      <c r="V2685" s="10"/>
      <c r="W2685" s="10"/>
      <c r="X2685" s="11"/>
      <c r="Y2685" s="12"/>
      <c r="Z2685" s="4"/>
      <c r="AA2685" s="13"/>
      <c r="AB2685" s="4"/>
      <c r="AC2685" s="52"/>
    </row>
    <row r="2686" spans="1:29" ht="15.75" hidden="1" customHeight="1">
      <c r="A2686" s="50"/>
      <c r="B2686" s="3"/>
      <c r="C2686" s="4"/>
      <c r="D2686" s="4"/>
      <c r="E2686" s="5"/>
      <c r="F2686" s="4"/>
      <c r="G2686" s="4"/>
      <c r="H2686" s="5"/>
      <c r="I2686" s="6"/>
      <c r="J2686" s="6"/>
      <c r="K2686" s="7"/>
      <c r="L2686" s="7"/>
      <c r="M2686" s="8"/>
      <c r="N2686" s="7"/>
      <c r="O2686" s="9"/>
      <c r="P2686" s="3"/>
      <c r="Q2686" s="5"/>
      <c r="R2686" s="10"/>
      <c r="S2686" s="10"/>
      <c r="T2686" s="10"/>
      <c r="U2686" s="10"/>
      <c r="V2686" s="10"/>
      <c r="W2686" s="10"/>
      <c r="X2686" s="11"/>
      <c r="Y2686" s="12"/>
      <c r="Z2686" s="4"/>
      <c r="AA2686" s="13"/>
      <c r="AB2686" s="4"/>
      <c r="AC2686" s="52"/>
    </row>
    <row r="2687" spans="1:29" ht="15.75" hidden="1" customHeight="1">
      <c r="A2687" s="50"/>
      <c r="B2687" s="3"/>
      <c r="C2687" s="4"/>
      <c r="D2687" s="4"/>
      <c r="E2687" s="5"/>
      <c r="F2687" s="4"/>
      <c r="G2687" s="4"/>
      <c r="H2687" s="5"/>
      <c r="I2687" s="6"/>
      <c r="J2687" s="6"/>
      <c r="K2687" s="7"/>
      <c r="L2687" s="7"/>
      <c r="M2687" s="8"/>
      <c r="N2687" s="7"/>
      <c r="O2687" s="9"/>
      <c r="P2687" s="3"/>
      <c r="Q2687" s="5"/>
      <c r="R2687" s="10"/>
      <c r="S2687" s="10"/>
      <c r="T2687" s="10"/>
      <c r="U2687" s="10"/>
      <c r="V2687" s="10"/>
      <c r="W2687" s="10"/>
      <c r="X2687" s="11"/>
      <c r="Y2687" s="12"/>
      <c r="Z2687" s="4"/>
      <c r="AA2687" s="13"/>
      <c r="AB2687" s="4"/>
      <c r="AC2687" s="52"/>
    </row>
    <row r="2688" spans="1:29" ht="15.75" hidden="1" customHeight="1">
      <c r="A2688" s="50"/>
      <c r="B2688" s="3"/>
      <c r="C2688" s="4"/>
      <c r="D2688" s="4"/>
      <c r="E2688" s="5"/>
      <c r="F2688" s="4"/>
      <c r="G2688" s="4"/>
      <c r="H2688" s="5"/>
      <c r="I2688" s="6"/>
      <c r="J2688" s="6"/>
      <c r="K2688" s="7"/>
      <c r="L2688" s="7"/>
      <c r="M2688" s="8"/>
      <c r="N2688" s="7"/>
      <c r="O2688" s="9"/>
      <c r="P2688" s="3"/>
      <c r="Q2688" s="5"/>
      <c r="R2688" s="10"/>
      <c r="S2688" s="10"/>
      <c r="T2688" s="10"/>
      <c r="U2688" s="10"/>
      <c r="V2688" s="10"/>
      <c r="W2688" s="10"/>
      <c r="X2688" s="11"/>
      <c r="Y2688" s="12"/>
      <c r="Z2688" s="4"/>
      <c r="AA2688" s="13"/>
      <c r="AB2688" s="4"/>
      <c r="AC2688" s="52"/>
    </row>
    <row r="2689" spans="1:29" ht="15.75" hidden="1" customHeight="1">
      <c r="A2689" s="50"/>
      <c r="B2689" s="3"/>
      <c r="C2689" s="4"/>
      <c r="D2689" s="4"/>
      <c r="E2689" s="5"/>
      <c r="F2689" s="4"/>
      <c r="G2689" s="4"/>
      <c r="H2689" s="5"/>
      <c r="I2689" s="6"/>
      <c r="J2689" s="6"/>
      <c r="K2689" s="7"/>
      <c r="L2689" s="7"/>
      <c r="M2689" s="8"/>
      <c r="N2689" s="7"/>
      <c r="O2689" s="9"/>
      <c r="P2689" s="3"/>
      <c r="Q2689" s="5"/>
      <c r="R2689" s="10"/>
      <c r="S2689" s="10"/>
      <c r="T2689" s="10"/>
      <c r="U2689" s="10"/>
      <c r="V2689" s="10"/>
      <c r="W2689" s="10"/>
      <c r="X2689" s="11"/>
      <c r="Y2689" s="12"/>
      <c r="Z2689" s="4"/>
      <c r="AA2689" s="13"/>
      <c r="AB2689" s="4"/>
      <c r="AC2689" s="52"/>
    </row>
    <row r="2690" spans="1:29" ht="15.75" hidden="1" customHeight="1">
      <c r="A2690" s="50"/>
      <c r="B2690" s="3"/>
      <c r="C2690" s="4"/>
      <c r="D2690" s="4"/>
      <c r="E2690" s="5"/>
      <c r="F2690" s="4"/>
      <c r="G2690" s="4"/>
      <c r="H2690" s="5"/>
      <c r="I2690" s="6"/>
      <c r="J2690" s="6"/>
      <c r="K2690" s="7"/>
      <c r="L2690" s="7"/>
      <c r="M2690" s="8"/>
      <c r="N2690" s="7"/>
      <c r="O2690" s="9"/>
      <c r="P2690" s="3"/>
      <c r="Q2690" s="5"/>
      <c r="R2690" s="10"/>
      <c r="S2690" s="10"/>
      <c r="T2690" s="10"/>
      <c r="U2690" s="10"/>
      <c r="V2690" s="10"/>
      <c r="W2690" s="10"/>
      <c r="X2690" s="11"/>
      <c r="Y2690" s="12"/>
      <c r="Z2690" s="4"/>
      <c r="AA2690" s="13"/>
      <c r="AB2690" s="4"/>
      <c r="AC2690" s="52"/>
    </row>
    <row r="2691" spans="1:29" ht="15.75" hidden="1" customHeight="1">
      <c r="A2691" s="50"/>
      <c r="B2691" s="3"/>
      <c r="C2691" s="4"/>
      <c r="D2691" s="4"/>
      <c r="E2691" s="5"/>
      <c r="F2691" s="4"/>
      <c r="G2691" s="4"/>
      <c r="H2691" s="5"/>
      <c r="I2691" s="6"/>
      <c r="J2691" s="6"/>
      <c r="K2691" s="7"/>
      <c r="L2691" s="7"/>
      <c r="M2691" s="8"/>
      <c r="N2691" s="7"/>
      <c r="O2691" s="9"/>
      <c r="P2691" s="3"/>
      <c r="Q2691" s="5"/>
      <c r="R2691" s="10"/>
      <c r="S2691" s="10"/>
      <c r="T2691" s="10"/>
      <c r="U2691" s="10"/>
      <c r="V2691" s="10"/>
      <c r="W2691" s="10"/>
      <c r="X2691" s="11"/>
      <c r="Y2691" s="12"/>
      <c r="Z2691" s="4"/>
      <c r="AA2691" s="13"/>
      <c r="AB2691" s="4"/>
      <c r="AC2691" s="52"/>
    </row>
    <row r="2692" spans="1:29" ht="15.75" hidden="1" customHeight="1">
      <c r="A2692" s="50"/>
      <c r="B2692" s="3"/>
      <c r="C2692" s="4"/>
      <c r="D2692" s="4"/>
      <c r="E2692" s="5"/>
      <c r="F2692" s="4"/>
      <c r="G2692" s="4"/>
      <c r="H2692" s="5"/>
      <c r="I2692" s="6"/>
      <c r="J2692" s="6"/>
      <c r="K2692" s="7"/>
      <c r="L2692" s="7"/>
      <c r="M2692" s="8"/>
      <c r="N2692" s="7"/>
      <c r="O2692" s="9"/>
      <c r="P2692" s="3"/>
      <c r="Q2692" s="5"/>
      <c r="R2692" s="10"/>
      <c r="S2692" s="10"/>
      <c r="T2692" s="10"/>
      <c r="U2692" s="10"/>
      <c r="V2692" s="10"/>
      <c r="W2692" s="10"/>
      <c r="X2692" s="11"/>
      <c r="Y2692" s="12"/>
      <c r="Z2692" s="4"/>
      <c r="AA2692" s="13"/>
      <c r="AB2692" s="4"/>
      <c r="AC2692" s="52"/>
    </row>
    <row r="2693" spans="1:29" ht="15.75" hidden="1" customHeight="1">
      <c r="A2693" s="50"/>
      <c r="B2693" s="3"/>
      <c r="C2693" s="4"/>
      <c r="D2693" s="4"/>
      <c r="E2693" s="5"/>
      <c r="F2693" s="4"/>
      <c r="G2693" s="4"/>
      <c r="H2693" s="5"/>
      <c r="I2693" s="6"/>
      <c r="J2693" s="6"/>
      <c r="K2693" s="7"/>
      <c r="L2693" s="7"/>
      <c r="M2693" s="8"/>
      <c r="N2693" s="7"/>
      <c r="O2693" s="9"/>
      <c r="P2693" s="3"/>
      <c r="Q2693" s="5"/>
      <c r="R2693" s="10"/>
      <c r="S2693" s="10"/>
      <c r="T2693" s="10"/>
      <c r="U2693" s="10"/>
      <c r="V2693" s="10"/>
      <c r="W2693" s="10"/>
      <c r="X2693" s="11"/>
      <c r="Y2693" s="12"/>
      <c r="Z2693" s="4"/>
      <c r="AA2693" s="13"/>
      <c r="AB2693" s="4"/>
      <c r="AC2693" s="52"/>
    </row>
    <row r="2694" spans="1:29" ht="15.75" hidden="1" customHeight="1">
      <c r="A2694" s="50"/>
      <c r="B2694" s="3"/>
      <c r="C2694" s="4"/>
      <c r="D2694" s="4"/>
      <c r="E2694" s="5"/>
      <c r="F2694" s="4"/>
      <c r="G2694" s="4"/>
      <c r="H2694" s="5"/>
      <c r="I2694" s="6"/>
      <c r="J2694" s="6"/>
      <c r="K2694" s="7"/>
      <c r="L2694" s="7"/>
      <c r="M2694" s="8"/>
      <c r="N2694" s="7"/>
      <c r="O2694" s="9"/>
      <c r="P2694" s="3"/>
      <c r="Q2694" s="5"/>
      <c r="R2694" s="10"/>
      <c r="S2694" s="10"/>
      <c r="T2694" s="10"/>
      <c r="U2694" s="10"/>
      <c r="V2694" s="10"/>
      <c r="W2694" s="10"/>
      <c r="X2694" s="11"/>
      <c r="Y2694" s="12"/>
      <c r="Z2694" s="4"/>
      <c r="AA2694" s="13"/>
      <c r="AB2694" s="4"/>
      <c r="AC2694" s="52"/>
    </row>
    <row r="2695" spans="1:29" ht="15.75" hidden="1" customHeight="1">
      <c r="A2695" s="50"/>
      <c r="B2695" s="3"/>
      <c r="C2695" s="4"/>
      <c r="D2695" s="4"/>
      <c r="E2695" s="5"/>
      <c r="F2695" s="4"/>
      <c r="G2695" s="4"/>
      <c r="H2695" s="5"/>
      <c r="I2695" s="6"/>
      <c r="J2695" s="6"/>
      <c r="K2695" s="7"/>
      <c r="L2695" s="7"/>
      <c r="M2695" s="8"/>
      <c r="N2695" s="7"/>
      <c r="O2695" s="9"/>
      <c r="P2695" s="3"/>
      <c r="Q2695" s="5"/>
      <c r="R2695" s="10"/>
      <c r="S2695" s="10"/>
      <c r="T2695" s="10"/>
      <c r="U2695" s="10"/>
      <c r="V2695" s="10"/>
      <c r="W2695" s="10"/>
      <c r="X2695" s="11"/>
      <c r="Y2695" s="12"/>
      <c r="Z2695" s="4"/>
      <c r="AA2695" s="13"/>
      <c r="AB2695" s="4"/>
      <c r="AC2695" s="52"/>
    </row>
    <row r="2696" spans="1:29" ht="15.75" hidden="1" customHeight="1">
      <c r="A2696" s="50"/>
      <c r="B2696" s="3"/>
      <c r="C2696" s="4"/>
      <c r="D2696" s="4"/>
      <c r="E2696" s="5"/>
      <c r="F2696" s="4"/>
      <c r="G2696" s="4"/>
      <c r="H2696" s="5"/>
      <c r="I2696" s="6"/>
      <c r="J2696" s="6"/>
      <c r="K2696" s="7"/>
      <c r="L2696" s="7"/>
      <c r="M2696" s="8"/>
      <c r="N2696" s="7"/>
      <c r="O2696" s="9"/>
      <c r="P2696" s="3"/>
      <c r="Q2696" s="5"/>
      <c r="R2696" s="10"/>
      <c r="S2696" s="10"/>
      <c r="T2696" s="10"/>
      <c r="U2696" s="10"/>
      <c r="V2696" s="10"/>
      <c r="W2696" s="10"/>
      <c r="X2696" s="11"/>
      <c r="Y2696" s="12"/>
      <c r="Z2696" s="4"/>
      <c r="AA2696" s="13"/>
      <c r="AB2696" s="4"/>
      <c r="AC2696" s="52"/>
    </row>
    <row r="2697" spans="1:29" ht="15.75" hidden="1" customHeight="1">
      <c r="A2697" s="50"/>
      <c r="B2697" s="3"/>
      <c r="C2697" s="4"/>
      <c r="D2697" s="4"/>
      <c r="E2697" s="5"/>
      <c r="F2697" s="4"/>
      <c r="G2697" s="4"/>
      <c r="H2697" s="5"/>
      <c r="I2697" s="6"/>
      <c r="J2697" s="6"/>
      <c r="K2697" s="7"/>
      <c r="L2697" s="7"/>
      <c r="M2697" s="8"/>
      <c r="N2697" s="7"/>
      <c r="O2697" s="9"/>
      <c r="P2697" s="3"/>
      <c r="Q2697" s="5"/>
      <c r="R2697" s="10"/>
      <c r="S2697" s="10"/>
      <c r="T2697" s="10"/>
      <c r="U2697" s="10"/>
      <c r="V2697" s="10"/>
      <c r="W2697" s="10"/>
      <c r="X2697" s="11"/>
      <c r="Y2697" s="12"/>
      <c r="Z2697" s="4"/>
      <c r="AA2697" s="13"/>
      <c r="AB2697" s="4"/>
      <c r="AC2697" s="52"/>
    </row>
    <row r="2698" spans="1:29" ht="15.75" hidden="1" customHeight="1">
      <c r="A2698" s="50"/>
      <c r="B2698" s="3"/>
      <c r="C2698" s="4"/>
      <c r="D2698" s="4"/>
      <c r="E2698" s="5"/>
      <c r="F2698" s="4"/>
      <c r="G2698" s="4"/>
      <c r="H2698" s="5"/>
      <c r="I2698" s="6"/>
      <c r="J2698" s="6"/>
      <c r="K2698" s="7"/>
      <c r="L2698" s="7"/>
      <c r="M2698" s="8"/>
      <c r="N2698" s="7"/>
      <c r="O2698" s="9"/>
      <c r="P2698" s="3"/>
      <c r="Q2698" s="5"/>
      <c r="R2698" s="10"/>
      <c r="S2698" s="10"/>
      <c r="T2698" s="10"/>
      <c r="U2698" s="10"/>
      <c r="V2698" s="10"/>
      <c r="W2698" s="10"/>
      <c r="X2698" s="11"/>
      <c r="Y2698" s="12"/>
      <c r="Z2698" s="4"/>
      <c r="AA2698" s="13"/>
      <c r="AB2698" s="4"/>
      <c r="AC2698" s="52"/>
    </row>
    <row r="2699" spans="1:29" ht="15.75" hidden="1" customHeight="1">
      <c r="A2699" s="50"/>
      <c r="B2699" s="3"/>
      <c r="C2699" s="4"/>
      <c r="D2699" s="4"/>
      <c r="E2699" s="5"/>
      <c r="F2699" s="4"/>
      <c r="G2699" s="4"/>
      <c r="H2699" s="5"/>
      <c r="I2699" s="6"/>
      <c r="J2699" s="6"/>
      <c r="K2699" s="7"/>
      <c r="L2699" s="7"/>
      <c r="M2699" s="8"/>
      <c r="N2699" s="7"/>
      <c r="O2699" s="9"/>
      <c r="P2699" s="3"/>
      <c r="Q2699" s="5"/>
      <c r="R2699" s="10"/>
      <c r="S2699" s="10"/>
      <c r="T2699" s="10"/>
      <c r="U2699" s="10"/>
      <c r="V2699" s="10"/>
      <c r="W2699" s="10"/>
      <c r="X2699" s="11"/>
      <c r="Y2699" s="12"/>
      <c r="Z2699" s="4"/>
      <c r="AA2699" s="13"/>
      <c r="AB2699" s="4"/>
      <c r="AC2699" s="52"/>
    </row>
    <row r="2700" spans="1:29" ht="15.75" hidden="1" customHeight="1">
      <c r="A2700" s="50"/>
      <c r="B2700" s="3"/>
      <c r="C2700" s="4"/>
      <c r="D2700" s="4"/>
      <c r="E2700" s="5"/>
      <c r="F2700" s="4"/>
      <c r="G2700" s="4"/>
      <c r="H2700" s="5"/>
      <c r="I2700" s="6"/>
      <c r="J2700" s="6"/>
      <c r="K2700" s="7"/>
      <c r="L2700" s="7"/>
      <c r="M2700" s="8"/>
      <c r="N2700" s="7"/>
      <c r="O2700" s="9"/>
      <c r="P2700" s="3"/>
      <c r="Q2700" s="5"/>
      <c r="R2700" s="10"/>
      <c r="S2700" s="10"/>
      <c r="T2700" s="10"/>
      <c r="U2700" s="10"/>
      <c r="V2700" s="10"/>
      <c r="W2700" s="10"/>
      <c r="X2700" s="11"/>
      <c r="Y2700" s="12"/>
      <c r="Z2700" s="4"/>
      <c r="AA2700" s="13"/>
      <c r="AB2700" s="4"/>
      <c r="AC2700" s="52"/>
    </row>
    <row r="2701" spans="1:29" ht="15.75" hidden="1" customHeight="1">
      <c r="A2701" s="50"/>
      <c r="B2701" s="3"/>
      <c r="C2701" s="4"/>
      <c r="D2701" s="4"/>
      <c r="E2701" s="5"/>
      <c r="F2701" s="4"/>
      <c r="G2701" s="4"/>
      <c r="H2701" s="5"/>
      <c r="I2701" s="6"/>
      <c r="J2701" s="6"/>
      <c r="K2701" s="7"/>
      <c r="L2701" s="7"/>
      <c r="M2701" s="8"/>
      <c r="N2701" s="7"/>
      <c r="O2701" s="9"/>
      <c r="P2701" s="3"/>
      <c r="Q2701" s="5"/>
      <c r="R2701" s="10"/>
      <c r="S2701" s="10"/>
      <c r="T2701" s="10"/>
      <c r="U2701" s="10"/>
      <c r="V2701" s="10"/>
      <c r="W2701" s="10"/>
      <c r="X2701" s="11"/>
      <c r="Y2701" s="12"/>
      <c r="Z2701" s="4"/>
      <c r="AA2701" s="13"/>
      <c r="AB2701" s="4"/>
      <c r="AC2701" s="52"/>
    </row>
    <row r="2702" spans="1:29" ht="15.75" hidden="1" customHeight="1">
      <c r="A2702" s="50"/>
      <c r="B2702" s="3"/>
      <c r="C2702" s="4"/>
      <c r="D2702" s="4"/>
      <c r="E2702" s="5"/>
      <c r="F2702" s="4"/>
      <c r="G2702" s="4"/>
      <c r="H2702" s="5"/>
      <c r="I2702" s="6"/>
      <c r="J2702" s="6"/>
      <c r="K2702" s="7"/>
      <c r="L2702" s="7"/>
      <c r="M2702" s="8"/>
      <c r="N2702" s="7"/>
      <c r="O2702" s="9"/>
      <c r="P2702" s="3"/>
      <c r="Q2702" s="5"/>
      <c r="R2702" s="10"/>
      <c r="S2702" s="10"/>
      <c r="T2702" s="10"/>
      <c r="U2702" s="10"/>
      <c r="V2702" s="10"/>
      <c r="W2702" s="10"/>
      <c r="X2702" s="11"/>
      <c r="Y2702" s="12"/>
      <c r="Z2702" s="4"/>
      <c r="AA2702" s="13"/>
      <c r="AB2702" s="4"/>
      <c r="AC2702" s="52"/>
    </row>
    <row r="2703" spans="1:29" ht="15.75" hidden="1" customHeight="1">
      <c r="A2703" s="50"/>
      <c r="B2703" s="3"/>
      <c r="C2703" s="4"/>
      <c r="D2703" s="4"/>
      <c r="E2703" s="5"/>
      <c r="F2703" s="4"/>
      <c r="G2703" s="4"/>
      <c r="H2703" s="5"/>
      <c r="I2703" s="6"/>
      <c r="J2703" s="6"/>
      <c r="K2703" s="7"/>
      <c r="L2703" s="7"/>
      <c r="M2703" s="8"/>
      <c r="N2703" s="7"/>
      <c r="O2703" s="9"/>
      <c r="P2703" s="3"/>
      <c r="Q2703" s="5"/>
      <c r="R2703" s="10"/>
      <c r="S2703" s="10"/>
      <c r="T2703" s="10"/>
      <c r="U2703" s="10"/>
      <c r="V2703" s="10"/>
      <c r="W2703" s="10"/>
      <c r="X2703" s="11"/>
      <c r="Y2703" s="12"/>
      <c r="Z2703" s="4"/>
      <c r="AA2703" s="13"/>
      <c r="AB2703" s="4"/>
      <c r="AC2703" s="52"/>
    </row>
    <row r="2704" spans="1:29" ht="15.75" hidden="1" customHeight="1">
      <c r="A2704" s="50"/>
      <c r="B2704" s="3"/>
      <c r="C2704" s="4"/>
      <c r="D2704" s="4"/>
      <c r="E2704" s="5"/>
      <c r="F2704" s="4"/>
      <c r="G2704" s="4"/>
      <c r="H2704" s="5"/>
      <c r="I2704" s="6"/>
      <c r="J2704" s="6"/>
      <c r="K2704" s="7"/>
      <c r="L2704" s="7"/>
      <c r="M2704" s="8"/>
      <c r="N2704" s="7"/>
      <c r="O2704" s="9"/>
      <c r="P2704" s="3"/>
      <c r="Q2704" s="5"/>
      <c r="R2704" s="10"/>
      <c r="S2704" s="10"/>
      <c r="T2704" s="10"/>
      <c r="U2704" s="10"/>
      <c r="V2704" s="10"/>
      <c r="W2704" s="10"/>
      <c r="X2704" s="11"/>
      <c r="Y2704" s="12"/>
      <c r="Z2704" s="4"/>
      <c r="AA2704" s="13"/>
      <c r="AB2704" s="4"/>
      <c r="AC2704" s="52"/>
    </row>
    <row r="2705" spans="1:29" ht="15.75" hidden="1" customHeight="1">
      <c r="A2705" s="50"/>
      <c r="B2705" s="3"/>
      <c r="C2705" s="4"/>
      <c r="D2705" s="4"/>
      <c r="E2705" s="5"/>
      <c r="F2705" s="4"/>
      <c r="G2705" s="4"/>
      <c r="H2705" s="5"/>
      <c r="I2705" s="6"/>
      <c r="J2705" s="6"/>
      <c r="K2705" s="7"/>
      <c r="L2705" s="7"/>
      <c r="M2705" s="8"/>
      <c r="N2705" s="7"/>
      <c r="O2705" s="9"/>
      <c r="P2705" s="3"/>
      <c r="Q2705" s="5"/>
      <c r="R2705" s="10"/>
      <c r="S2705" s="10"/>
      <c r="T2705" s="10"/>
      <c r="U2705" s="10"/>
      <c r="V2705" s="10"/>
      <c r="W2705" s="10"/>
      <c r="X2705" s="11"/>
      <c r="Y2705" s="12"/>
      <c r="Z2705" s="4"/>
      <c r="AA2705" s="13"/>
      <c r="AB2705" s="4"/>
      <c r="AC2705" s="52"/>
    </row>
    <row r="2706" spans="1:29" ht="15.75" hidden="1" customHeight="1">
      <c r="A2706" s="50"/>
      <c r="B2706" s="3"/>
      <c r="C2706" s="4"/>
      <c r="D2706" s="4"/>
      <c r="E2706" s="5"/>
      <c r="F2706" s="4"/>
      <c r="G2706" s="4"/>
      <c r="H2706" s="5"/>
      <c r="I2706" s="6"/>
      <c r="J2706" s="6"/>
      <c r="K2706" s="7"/>
      <c r="L2706" s="7"/>
      <c r="M2706" s="8"/>
      <c r="N2706" s="7"/>
      <c r="O2706" s="9"/>
      <c r="P2706" s="3"/>
      <c r="Q2706" s="5"/>
      <c r="R2706" s="10"/>
      <c r="S2706" s="10"/>
      <c r="T2706" s="10"/>
      <c r="U2706" s="10"/>
      <c r="V2706" s="10"/>
      <c r="W2706" s="10"/>
      <c r="X2706" s="11"/>
      <c r="Y2706" s="12"/>
      <c r="Z2706" s="4"/>
      <c r="AA2706" s="13"/>
      <c r="AB2706" s="4"/>
      <c r="AC2706" s="52"/>
    </row>
    <row r="2707" spans="1:29" ht="15.75" hidden="1" customHeight="1">
      <c r="A2707" s="50"/>
      <c r="B2707" s="3"/>
      <c r="C2707" s="4"/>
      <c r="D2707" s="4"/>
      <c r="E2707" s="5"/>
      <c r="F2707" s="4"/>
      <c r="G2707" s="4"/>
      <c r="H2707" s="5"/>
      <c r="I2707" s="6"/>
      <c r="J2707" s="6"/>
      <c r="K2707" s="7"/>
      <c r="L2707" s="7"/>
      <c r="M2707" s="8"/>
      <c r="N2707" s="7"/>
      <c r="O2707" s="9"/>
      <c r="P2707" s="3"/>
      <c r="Q2707" s="5"/>
      <c r="R2707" s="10"/>
      <c r="S2707" s="10"/>
      <c r="T2707" s="10"/>
      <c r="U2707" s="10"/>
      <c r="V2707" s="10"/>
      <c r="W2707" s="10"/>
      <c r="X2707" s="11"/>
      <c r="Y2707" s="12"/>
      <c r="Z2707" s="4"/>
      <c r="AA2707" s="13"/>
      <c r="AB2707" s="4"/>
      <c r="AC2707" s="52"/>
    </row>
    <row r="2708" spans="1:29" ht="15.75" hidden="1" customHeight="1">
      <c r="A2708" s="50"/>
      <c r="B2708" s="3"/>
      <c r="C2708" s="4"/>
      <c r="D2708" s="4"/>
      <c r="E2708" s="5"/>
      <c r="F2708" s="4"/>
      <c r="G2708" s="4"/>
      <c r="H2708" s="5"/>
      <c r="I2708" s="6"/>
      <c r="J2708" s="6"/>
      <c r="K2708" s="7"/>
      <c r="L2708" s="7"/>
      <c r="M2708" s="8"/>
      <c r="N2708" s="7"/>
      <c r="O2708" s="9"/>
      <c r="P2708" s="3"/>
      <c r="Q2708" s="5"/>
      <c r="R2708" s="10"/>
      <c r="S2708" s="10"/>
      <c r="T2708" s="10"/>
      <c r="U2708" s="10"/>
      <c r="V2708" s="10"/>
      <c r="W2708" s="10"/>
      <c r="X2708" s="11"/>
      <c r="Y2708" s="12"/>
      <c r="Z2708" s="4"/>
      <c r="AA2708" s="13"/>
      <c r="AB2708" s="4"/>
      <c r="AC2708" s="52"/>
    </row>
    <row r="2709" spans="1:29" ht="15.75" hidden="1" customHeight="1">
      <c r="A2709" s="50"/>
      <c r="B2709" s="3"/>
      <c r="C2709" s="4"/>
      <c r="D2709" s="4"/>
      <c r="E2709" s="5"/>
      <c r="F2709" s="4"/>
      <c r="G2709" s="4"/>
      <c r="H2709" s="5"/>
      <c r="I2709" s="6"/>
      <c r="J2709" s="6"/>
      <c r="K2709" s="7"/>
      <c r="L2709" s="7"/>
      <c r="M2709" s="8"/>
      <c r="N2709" s="7"/>
      <c r="O2709" s="9"/>
      <c r="P2709" s="3"/>
      <c r="Q2709" s="5"/>
      <c r="R2709" s="10"/>
      <c r="S2709" s="10"/>
      <c r="T2709" s="10"/>
      <c r="U2709" s="10"/>
      <c r="V2709" s="10"/>
      <c r="W2709" s="10"/>
      <c r="X2709" s="11"/>
      <c r="Y2709" s="12"/>
      <c r="Z2709" s="4"/>
      <c r="AA2709" s="13"/>
      <c r="AB2709" s="4"/>
      <c r="AC2709" s="52"/>
    </row>
    <row r="2710" spans="1:29" ht="15.75" hidden="1" customHeight="1">
      <c r="A2710" s="50"/>
      <c r="B2710" s="3"/>
      <c r="C2710" s="4"/>
      <c r="D2710" s="4"/>
      <c r="E2710" s="5"/>
      <c r="F2710" s="4"/>
      <c r="G2710" s="4"/>
      <c r="H2710" s="5"/>
      <c r="I2710" s="6"/>
      <c r="J2710" s="6"/>
      <c r="K2710" s="7"/>
      <c r="L2710" s="7"/>
      <c r="M2710" s="8"/>
      <c r="N2710" s="7"/>
      <c r="O2710" s="9"/>
      <c r="P2710" s="3"/>
      <c r="Q2710" s="5"/>
      <c r="R2710" s="10"/>
      <c r="S2710" s="10"/>
      <c r="T2710" s="10"/>
      <c r="U2710" s="10"/>
      <c r="V2710" s="10"/>
      <c r="W2710" s="10"/>
      <c r="X2710" s="11"/>
      <c r="Y2710" s="12"/>
      <c r="Z2710" s="4"/>
      <c r="AA2710" s="13"/>
      <c r="AB2710" s="4"/>
      <c r="AC2710" s="52"/>
    </row>
    <row r="2711" spans="1:29" ht="15.75" hidden="1" customHeight="1">
      <c r="A2711" s="50"/>
      <c r="B2711" s="3"/>
      <c r="C2711" s="4"/>
      <c r="D2711" s="4"/>
      <c r="E2711" s="5"/>
      <c r="F2711" s="4"/>
      <c r="G2711" s="4"/>
      <c r="H2711" s="5"/>
      <c r="I2711" s="6"/>
      <c r="J2711" s="6"/>
      <c r="K2711" s="7"/>
      <c r="L2711" s="7"/>
      <c r="M2711" s="8"/>
      <c r="N2711" s="7"/>
      <c r="O2711" s="9"/>
      <c r="P2711" s="3"/>
      <c r="Q2711" s="5"/>
      <c r="R2711" s="10"/>
      <c r="S2711" s="10"/>
      <c r="T2711" s="10"/>
      <c r="U2711" s="10"/>
      <c r="V2711" s="10"/>
      <c r="W2711" s="10"/>
      <c r="X2711" s="11"/>
      <c r="Y2711" s="12"/>
      <c r="Z2711" s="4"/>
      <c r="AA2711" s="13"/>
      <c r="AB2711" s="4"/>
      <c r="AC2711" s="52"/>
    </row>
    <row r="2712" spans="1:29" ht="15.75" hidden="1" customHeight="1">
      <c r="A2712" s="50"/>
      <c r="B2712" s="3"/>
      <c r="C2712" s="4"/>
      <c r="D2712" s="4"/>
      <c r="E2712" s="5"/>
      <c r="F2712" s="4"/>
      <c r="G2712" s="4"/>
      <c r="H2712" s="5"/>
      <c r="I2712" s="6"/>
      <c r="J2712" s="6"/>
      <c r="K2712" s="7"/>
      <c r="L2712" s="7"/>
      <c r="M2712" s="8"/>
      <c r="N2712" s="7"/>
      <c r="O2712" s="9"/>
      <c r="P2712" s="3"/>
      <c r="Q2712" s="5"/>
      <c r="R2712" s="10"/>
      <c r="S2712" s="10"/>
      <c r="T2712" s="10"/>
      <c r="U2712" s="10"/>
      <c r="V2712" s="10"/>
      <c r="W2712" s="10"/>
      <c r="X2712" s="11"/>
      <c r="Y2712" s="12"/>
      <c r="Z2712" s="4"/>
      <c r="AA2712" s="13"/>
      <c r="AB2712" s="4"/>
      <c r="AC2712" s="52"/>
    </row>
    <row r="2713" spans="1:29" ht="15.75" hidden="1" customHeight="1">
      <c r="A2713" s="50"/>
      <c r="B2713" s="3"/>
      <c r="C2713" s="4"/>
      <c r="D2713" s="4"/>
      <c r="E2713" s="5"/>
      <c r="F2713" s="4"/>
      <c r="G2713" s="4"/>
      <c r="H2713" s="5"/>
      <c r="I2713" s="6"/>
      <c r="J2713" s="6"/>
      <c r="K2713" s="7"/>
      <c r="L2713" s="7"/>
      <c r="M2713" s="8"/>
      <c r="N2713" s="7"/>
      <c r="O2713" s="9"/>
      <c r="P2713" s="3"/>
      <c r="Q2713" s="5"/>
      <c r="R2713" s="10"/>
      <c r="S2713" s="10"/>
      <c r="T2713" s="10"/>
      <c r="U2713" s="10"/>
      <c r="V2713" s="10"/>
      <c r="W2713" s="10"/>
      <c r="X2713" s="11"/>
      <c r="Y2713" s="12"/>
      <c r="Z2713" s="4"/>
      <c r="AA2713" s="13"/>
      <c r="AB2713" s="4"/>
      <c r="AC2713" s="52"/>
    </row>
    <row r="2714" spans="1:29" ht="15.75" hidden="1" customHeight="1">
      <c r="A2714" s="50"/>
      <c r="B2714" s="3"/>
      <c r="C2714" s="4"/>
      <c r="D2714" s="4"/>
      <c r="E2714" s="5"/>
      <c r="F2714" s="4"/>
      <c r="G2714" s="4"/>
      <c r="H2714" s="5"/>
      <c r="I2714" s="6"/>
      <c r="J2714" s="6"/>
      <c r="K2714" s="7"/>
      <c r="L2714" s="7"/>
      <c r="M2714" s="8"/>
      <c r="N2714" s="7"/>
      <c r="O2714" s="9"/>
      <c r="P2714" s="3"/>
      <c r="Q2714" s="5"/>
      <c r="R2714" s="10"/>
      <c r="S2714" s="10"/>
      <c r="T2714" s="10"/>
      <c r="U2714" s="10"/>
      <c r="V2714" s="10"/>
      <c r="W2714" s="10"/>
      <c r="X2714" s="11"/>
      <c r="Y2714" s="12"/>
      <c r="Z2714" s="4"/>
      <c r="AA2714" s="13"/>
      <c r="AB2714" s="4"/>
      <c r="AC2714" s="52"/>
    </row>
    <row r="2715" spans="1:29" ht="15.75" hidden="1" customHeight="1">
      <c r="A2715" s="50"/>
      <c r="B2715" s="3"/>
      <c r="C2715" s="4"/>
      <c r="D2715" s="4"/>
      <c r="E2715" s="5"/>
      <c r="F2715" s="4"/>
      <c r="G2715" s="4"/>
      <c r="H2715" s="5"/>
      <c r="I2715" s="6"/>
      <c r="J2715" s="6"/>
      <c r="K2715" s="7"/>
      <c r="L2715" s="7"/>
      <c r="M2715" s="8"/>
      <c r="N2715" s="7"/>
      <c r="O2715" s="9"/>
      <c r="P2715" s="3"/>
      <c r="Q2715" s="5"/>
      <c r="R2715" s="10"/>
      <c r="S2715" s="10"/>
      <c r="T2715" s="10"/>
      <c r="U2715" s="10"/>
      <c r="V2715" s="10"/>
      <c r="W2715" s="10"/>
      <c r="X2715" s="11"/>
      <c r="Y2715" s="12"/>
      <c r="Z2715" s="4"/>
      <c r="AA2715" s="13"/>
      <c r="AB2715" s="4"/>
      <c r="AC2715" s="52"/>
    </row>
    <row r="2716" spans="1:29" ht="15.75" hidden="1" customHeight="1">
      <c r="A2716" s="50"/>
      <c r="B2716" s="3"/>
      <c r="C2716" s="4"/>
      <c r="D2716" s="4"/>
      <c r="E2716" s="5"/>
      <c r="F2716" s="4"/>
      <c r="G2716" s="4"/>
      <c r="H2716" s="5"/>
      <c r="I2716" s="6"/>
      <c r="J2716" s="6"/>
      <c r="K2716" s="7"/>
      <c r="L2716" s="7"/>
      <c r="M2716" s="8"/>
      <c r="N2716" s="7"/>
      <c r="O2716" s="9"/>
      <c r="P2716" s="3"/>
      <c r="Q2716" s="5"/>
      <c r="R2716" s="10"/>
      <c r="S2716" s="10"/>
      <c r="T2716" s="10"/>
      <c r="U2716" s="10"/>
      <c r="V2716" s="10"/>
      <c r="W2716" s="10"/>
      <c r="X2716" s="11"/>
      <c r="Y2716" s="12"/>
      <c r="Z2716" s="4"/>
      <c r="AA2716" s="13"/>
      <c r="AB2716" s="4"/>
      <c r="AC2716" s="52"/>
    </row>
    <row r="2717" spans="1:29" ht="15.75" hidden="1" customHeight="1">
      <c r="A2717" s="50"/>
      <c r="B2717" s="3"/>
      <c r="C2717" s="4"/>
      <c r="D2717" s="4"/>
      <c r="E2717" s="5"/>
      <c r="F2717" s="4"/>
      <c r="G2717" s="4"/>
      <c r="H2717" s="5"/>
      <c r="I2717" s="6"/>
      <c r="J2717" s="6"/>
      <c r="K2717" s="7"/>
      <c r="L2717" s="7"/>
      <c r="M2717" s="8"/>
      <c r="N2717" s="7"/>
      <c r="O2717" s="9"/>
      <c r="P2717" s="3"/>
      <c r="Q2717" s="5"/>
      <c r="R2717" s="10"/>
      <c r="S2717" s="10"/>
      <c r="T2717" s="10"/>
      <c r="U2717" s="10"/>
      <c r="V2717" s="10"/>
      <c r="W2717" s="10"/>
      <c r="X2717" s="11"/>
      <c r="Y2717" s="12"/>
      <c r="Z2717" s="4"/>
      <c r="AA2717" s="13"/>
      <c r="AB2717" s="4"/>
      <c r="AC2717" s="52"/>
    </row>
    <row r="2718" spans="1:29" ht="15.75" hidden="1" customHeight="1">
      <c r="A2718" s="50"/>
      <c r="B2718" s="3"/>
      <c r="C2718" s="4"/>
      <c r="D2718" s="4"/>
      <c r="E2718" s="5"/>
      <c r="F2718" s="4"/>
      <c r="G2718" s="4"/>
      <c r="H2718" s="5"/>
      <c r="I2718" s="6"/>
      <c r="J2718" s="6"/>
      <c r="K2718" s="7"/>
      <c r="L2718" s="7"/>
      <c r="M2718" s="8"/>
      <c r="N2718" s="7"/>
      <c r="O2718" s="9"/>
      <c r="P2718" s="3"/>
      <c r="Q2718" s="5"/>
      <c r="R2718" s="10"/>
      <c r="S2718" s="10"/>
      <c r="T2718" s="10"/>
      <c r="U2718" s="10"/>
      <c r="V2718" s="10"/>
      <c r="W2718" s="10"/>
      <c r="X2718" s="11"/>
      <c r="Y2718" s="12"/>
      <c r="Z2718" s="4"/>
      <c r="AA2718" s="13"/>
      <c r="AB2718" s="4"/>
      <c r="AC2718" s="52"/>
    </row>
    <row r="2719" spans="1:29" ht="15.75" hidden="1" customHeight="1">
      <c r="A2719" s="50"/>
      <c r="B2719" s="3"/>
      <c r="C2719" s="4"/>
      <c r="D2719" s="4"/>
      <c r="E2719" s="5"/>
      <c r="F2719" s="4"/>
      <c r="G2719" s="4"/>
      <c r="H2719" s="5"/>
      <c r="I2719" s="6"/>
      <c r="J2719" s="6"/>
      <c r="K2719" s="7"/>
      <c r="L2719" s="7"/>
      <c r="M2719" s="8"/>
      <c r="N2719" s="7"/>
      <c r="O2719" s="9"/>
      <c r="P2719" s="3"/>
      <c r="Q2719" s="5"/>
      <c r="R2719" s="10"/>
      <c r="S2719" s="10"/>
      <c r="T2719" s="10"/>
      <c r="U2719" s="10"/>
      <c r="V2719" s="10"/>
      <c r="W2719" s="10"/>
      <c r="X2719" s="11"/>
      <c r="Y2719" s="12"/>
      <c r="Z2719" s="4"/>
      <c r="AA2719" s="13"/>
      <c r="AB2719" s="4"/>
      <c r="AC2719" s="52"/>
    </row>
    <row r="2720" spans="1:29" ht="15.75" hidden="1" customHeight="1">
      <c r="A2720" s="50"/>
      <c r="B2720" s="3"/>
      <c r="C2720" s="4"/>
      <c r="D2720" s="4"/>
      <c r="E2720" s="5"/>
      <c r="F2720" s="4"/>
      <c r="G2720" s="4"/>
      <c r="H2720" s="5"/>
      <c r="I2720" s="6"/>
      <c r="J2720" s="6"/>
      <c r="K2720" s="7"/>
      <c r="L2720" s="7"/>
      <c r="M2720" s="8"/>
      <c r="N2720" s="7"/>
      <c r="O2720" s="9"/>
      <c r="P2720" s="3"/>
      <c r="Q2720" s="5"/>
      <c r="R2720" s="10"/>
      <c r="S2720" s="10"/>
      <c r="T2720" s="10"/>
      <c r="U2720" s="10"/>
      <c r="V2720" s="10"/>
      <c r="W2720" s="10"/>
      <c r="X2720" s="11"/>
      <c r="Y2720" s="12"/>
      <c r="Z2720" s="4"/>
      <c r="AA2720" s="13"/>
      <c r="AB2720" s="4"/>
      <c r="AC2720" s="52"/>
    </row>
    <row r="2721" spans="1:29" ht="15.75" hidden="1" customHeight="1">
      <c r="A2721" s="50"/>
      <c r="B2721" s="3"/>
      <c r="C2721" s="4"/>
      <c r="D2721" s="4"/>
      <c r="E2721" s="5"/>
      <c r="F2721" s="4"/>
      <c r="G2721" s="4"/>
      <c r="H2721" s="5"/>
      <c r="I2721" s="6"/>
      <c r="J2721" s="6"/>
      <c r="K2721" s="7"/>
      <c r="L2721" s="7"/>
      <c r="M2721" s="8"/>
      <c r="N2721" s="7"/>
      <c r="O2721" s="9"/>
      <c r="P2721" s="3"/>
      <c r="Q2721" s="5"/>
      <c r="R2721" s="10"/>
      <c r="S2721" s="10"/>
      <c r="T2721" s="10"/>
      <c r="U2721" s="10"/>
      <c r="V2721" s="10"/>
      <c r="W2721" s="10"/>
      <c r="X2721" s="11"/>
      <c r="Y2721" s="12"/>
      <c r="Z2721" s="4"/>
      <c r="AA2721" s="13"/>
      <c r="AB2721" s="4"/>
      <c r="AC2721" s="52"/>
    </row>
    <row r="2722" spans="1:29" ht="15.75" hidden="1" customHeight="1">
      <c r="A2722" s="50"/>
      <c r="B2722" s="3"/>
      <c r="C2722" s="4"/>
      <c r="D2722" s="4"/>
      <c r="E2722" s="5"/>
      <c r="F2722" s="4"/>
      <c r="G2722" s="4"/>
      <c r="H2722" s="5"/>
      <c r="I2722" s="6"/>
      <c r="J2722" s="6"/>
      <c r="K2722" s="7"/>
      <c r="L2722" s="7"/>
      <c r="M2722" s="8"/>
      <c r="N2722" s="7"/>
      <c r="O2722" s="9"/>
      <c r="P2722" s="3"/>
      <c r="Q2722" s="5"/>
      <c r="R2722" s="10"/>
      <c r="S2722" s="10"/>
      <c r="T2722" s="10"/>
      <c r="U2722" s="10"/>
      <c r="V2722" s="10"/>
      <c r="W2722" s="10"/>
      <c r="X2722" s="11"/>
      <c r="Y2722" s="12"/>
      <c r="Z2722" s="4"/>
      <c r="AA2722" s="13"/>
      <c r="AB2722" s="4"/>
      <c r="AC2722" s="52"/>
    </row>
    <row r="2723" spans="1:29" ht="15.75" hidden="1" customHeight="1">
      <c r="A2723" s="50"/>
      <c r="B2723" s="3"/>
      <c r="C2723" s="4"/>
      <c r="D2723" s="4"/>
      <c r="E2723" s="5"/>
      <c r="F2723" s="4"/>
      <c r="G2723" s="4"/>
      <c r="H2723" s="5"/>
      <c r="I2723" s="6"/>
      <c r="J2723" s="6"/>
      <c r="K2723" s="7"/>
      <c r="L2723" s="7"/>
      <c r="M2723" s="8"/>
      <c r="N2723" s="7"/>
      <c r="O2723" s="9"/>
      <c r="P2723" s="3"/>
      <c r="Q2723" s="5"/>
      <c r="R2723" s="10"/>
      <c r="S2723" s="10"/>
      <c r="T2723" s="10"/>
      <c r="U2723" s="10"/>
      <c r="V2723" s="10"/>
      <c r="W2723" s="10"/>
      <c r="X2723" s="11"/>
      <c r="Y2723" s="12"/>
      <c r="Z2723" s="4"/>
      <c r="AA2723" s="13"/>
      <c r="AB2723" s="4"/>
      <c r="AC2723" s="52"/>
    </row>
    <row r="2724" spans="1:29" ht="15.75" hidden="1" customHeight="1">
      <c r="A2724" s="50"/>
      <c r="B2724" s="3"/>
      <c r="C2724" s="4"/>
      <c r="D2724" s="4"/>
      <c r="E2724" s="5"/>
      <c r="F2724" s="4"/>
      <c r="G2724" s="4"/>
      <c r="H2724" s="5"/>
      <c r="I2724" s="6"/>
      <c r="J2724" s="6"/>
      <c r="K2724" s="7"/>
      <c r="L2724" s="7"/>
      <c r="M2724" s="8"/>
      <c r="N2724" s="7"/>
      <c r="O2724" s="9"/>
      <c r="P2724" s="3"/>
      <c r="Q2724" s="5"/>
      <c r="R2724" s="10"/>
      <c r="S2724" s="10"/>
      <c r="T2724" s="10"/>
      <c r="U2724" s="10"/>
      <c r="V2724" s="10"/>
      <c r="W2724" s="10"/>
      <c r="X2724" s="11"/>
      <c r="Y2724" s="12"/>
      <c r="Z2724" s="4"/>
      <c r="AA2724" s="13"/>
      <c r="AB2724" s="4"/>
      <c r="AC2724" s="52"/>
    </row>
    <row r="2725" spans="1:29" ht="15.75" hidden="1" customHeight="1">
      <c r="A2725" s="50"/>
      <c r="B2725" s="3"/>
      <c r="C2725" s="4"/>
      <c r="D2725" s="4"/>
      <c r="E2725" s="5"/>
      <c r="F2725" s="4"/>
      <c r="G2725" s="4"/>
      <c r="H2725" s="5"/>
      <c r="I2725" s="6"/>
      <c r="J2725" s="6"/>
      <c r="K2725" s="7"/>
      <c r="L2725" s="7"/>
      <c r="M2725" s="8"/>
      <c r="N2725" s="7"/>
      <c r="O2725" s="9"/>
      <c r="P2725" s="3"/>
      <c r="Q2725" s="5"/>
      <c r="R2725" s="10"/>
      <c r="S2725" s="10"/>
      <c r="T2725" s="10"/>
      <c r="U2725" s="10"/>
      <c r="V2725" s="10"/>
      <c r="W2725" s="10"/>
      <c r="X2725" s="11"/>
      <c r="Y2725" s="12"/>
      <c r="Z2725" s="4"/>
      <c r="AA2725" s="13"/>
      <c r="AB2725" s="4"/>
      <c r="AC2725" s="52"/>
    </row>
    <row r="2726" spans="1:29" ht="15.75" hidden="1" customHeight="1">
      <c r="A2726" s="50"/>
      <c r="B2726" s="3"/>
      <c r="C2726" s="4"/>
      <c r="D2726" s="4"/>
      <c r="E2726" s="5"/>
      <c r="F2726" s="4"/>
      <c r="G2726" s="4"/>
      <c r="H2726" s="5"/>
      <c r="I2726" s="6"/>
      <c r="J2726" s="6"/>
      <c r="K2726" s="7"/>
      <c r="L2726" s="7"/>
      <c r="M2726" s="8"/>
      <c r="N2726" s="7"/>
      <c r="O2726" s="9"/>
      <c r="P2726" s="3"/>
      <c r="Q2726" s="5"/>
      <c r="R2726" s="10"/>
      <c r="S2726" s="10"/>
      <c r="T2726" s="10"/>
      <c r="U2726" s="10"/>
      <c r="V2726" s="10"/>
      <c r="W2726" s="10"/>
      <c r="X2726" s="11"/>
      <c r="Y2726" s="12"/>
      <c r="Z2726" s="4"/>
      <c r="AA2726" s="13"/>
      <c r="AB2726" s="4"/>
      <c r="AC2726" s="52"/>
    </row>
    <row r="2727" spans="1:29" ht="15.75" hidden="1" customHeight="1">
      <c r="A2727" s="50"/>
      <c r="B2727" s="3"/>
      <c r="C2727" s="4"/>
      <c r="D2727" s="4"/>
      <c r="E2727" s="5"/>
      <c r="F2727" s="4"/>
      <c r="G2727" s="4"/>
      <c r="H2727" s="5"/>
      <c r="I2727" s="6"/>
      <c r="J2727" s="6"/>
      <c r="K2727" s="7"/>
      <c r="L2727" s="7"/>
      <c r="M2727" s="8"/>
      <c r="N2727" s="7"/>
      <c r="O2727" s="9"/>
      <c r="P2727" s="3"/>
      <c r="Q2727" s="5"/>
      <c r="R2727" s="10"/>
      <c r="S2727" s="10"/>
      <c r="T2727" s="10"/>
      <c r="U2727" s="10"/>
      <c r="V2727" s="10"/>
      <c r="W2727" s="10"/>
      <c r="X2727" s="11"/>
      <c r="Y2727" s="12"/>
      <c r="Z2727" s="4"/>
      <c r="AA2727" s="13"/>
      <c r="AB2727" s="4"/>
      <c r="AC2727" s="52"/>
    </row>
    <row r="2728" spans="1:29" ht="15.75" hidden="1" customHeight="1">
      <c r="A2728" s="50"/>
      <c r="B2728" s="3"/>
      <c r="C2728" s="4"/>
      <c r="D2728" s="4"/>
      <c r="E2728" s="5"/>
      <c r="F2728" s="4"/>
      <c r="G2728" s="4"/>
      <c r="H2728" s="5"/>
      <c r="I2728" s="6"/>
      <c r="J2728" s="6"/>
      <c r="K2728" s="7"/>
      <c r="L2728" s="7"/>
      <c r="M2728" s="8"/>
      <c r="N2728" s="7"/>
      <c r="O2728" s="9"/>
      <c r="P2728" s="3"/>
      <c r="Q2728" s="5"/>
      <c r="R2728" s="10"/>
      <c r="S2728" s="10"/>
      <c r="T2728" s="10"/>
      <c r="U2728" s="10"/>
      <c r="V2728" s="10"/>
      <c r="W2728" s="10"/>
      <c r="X2728" s="11"/>
      <c r="Y2728" s="12"/>
      <c r="Z2728" s="4"/>
      <c r="AA2728" s="13"/>
      <c r="AB2728" s="4"/>
      <c r="AC2728" s="52"/>
    </row>
    <row r="2729" spans="1:29" ht="15.75" hidden="1" customHeight="1">
      <c r="A2729" s="50"/>
      <c r="B2729" s="3"/>
      <c r="C2729" s="4"/>
      <c r="D2729" s="4"/>
      <c r="E2729" s="5"/>
      <c r="F2729" s="4"/>
      <c r="G2729" s="4"/>
      <c r="H2729" s="5"/>
      <c r="I2729" s="6"/>
      <c r="J2729" s="6"/>
      <c r="K2729" s="7"/>
      <c r="L2729" s="7"/>
      <c r="M2729" s="8"/>
      <c r="N2729" s="7"/>
      <c r="O2729" s="9"/>
      <c r="P2729" s="3"/>
      <c r="Q2729" s="5"/>
      <c r="R2729" s="10"/>
      <c r="S2729" s="10"/>
      <c r="T2729" s="10"/>
      <c r="U2729" s="10"/>
      <c r="V2729" s="10"/>
      <c r="W2729" s="10"/>
      <c r="X2729" s="11"/>
      <c r="Y2729" s="12"/>
      <c r="Z2729" s="4"/>
      <c r="AA2729" s="13"/>
      <c r="AB2729" s="4"/>
      <c r="AC2729" s="52"/>
    </row>
    <row r="2730" spans="1:29" ht="15.75" hidden="1" customHeight="1">
      <c r="A2730" s="50"/>
      <c r="B2730" s="3"/>
      <c r="C2730" s="4"/>
      <c r="D2730" s="4"/>
      <c r="E2730" s="5"/>
      <c r="F2730" s="4"/>
      <c r="G2730" s="4"/>
      <c r="H2730" s="5"/>
      <c r="I2730" s="6"/>
      <c r="J2730" s="6"/>
      <c r="K2730" s="7"/>
      <c r="L2730" s="7"/>
      <c r="M2730" s="8"/>
      <c r="N2730" s="7"/>
      <c r="O2730" s="9"/>
      <c r="P2730" s="3"/>
      <c r="Q2730" s="5"/>
      <c r="R2730" s="10"/>
      <c r="S2730" s="10"/>
      <c r="T2730" s="10"/>
      <c r="U2730" s="10"/>
      <c r="V2730" s="10"/>
      <c r="W2730" s="10"/>
      <c r="X2730" s="11"/>
      <c r="Y2730" s="12"/>
      <c r="Z2730" s="4"/>
      <c r="AA2730" s="13"/>
      <c r="AB2730" s="4"/>
      <c r="AC2730" s="52"/>
    </row>
    <row r="2731" spans="1:29" ht="15.75" hidden="1" customHeight="1">
      <c r="A2731" s="50"/>
      <c r="B2731" s="3"/>
      <c r="C2731" s="4"/>
      <c r="D2731" s="4"/>
      <c r="E2731" s="5"/>
      <c r="F2731" s="4"/>
      <c r="G2731" s="4"/>
      <c r="H2731" s="5"/>
      <c r="I2731" s="6"/>
      <c r="J2731" s="6"/>
      <c r="K2731" s="7"/>
      <c r="L2731" s="7"/>
      <c r="M2731" s="8"/>
      <c r="N2731" s="7"/>
      <c r="O2731" s="9"/>
      <c r="P2731" s="3"/>
      <c r="Q2731" s="5"/>
      <c r="R2731" s="10"/>
      <c r="S2731" s="10"/>
      <c r="T2731" s="10"/>
      <c r="U2731" s="10"/>
      <c r="V2731" s="10"/>
      <c r="W2731" s="10"/>
      <c r="X2731" s="11"/>
      <c r="Y2731" s="12"/>
      <c r="Z2731" s="4"/>
      <c r="AA2731" s="13"/>
      <c r="AB2731" s="4"/>
      <c r="AC2731" s="52"/>
    </row>
    <row r="2732" spans="1:29" ht="15.75" hidden="1" customHeight="1">
      <c r="A2732" s="50"/>
      <c r="B2732" s="3"/>
      <c r="C2732" s="4"/>
      <c r="D2732" s="4"/>
      <c r="E2732" s="5"/>
      <c r="F2732" s="4"/>
      <c r="G2732" s="4"/>
      <c r="H2732" s="5"/>
      <c r="I2732" s="6"/>
      <c r="J2732" s="6"/>
      <c r="K2732" s="7"/>
      <c r="L2732" s="7"/>
      <c r="M2732" s="8"/>
      <c r="N2732" s="7"/>
      <c r="O2732" s="9"/>
      <c r="P2732" s="3"/>
      <c r="Q2732" s="5"/>
      <c r="R2732" s="10"/>
      <c r="S2732" s="10"/>
      <c r="T2732" s="10"/>
      <c r="U2732" s="10"/>
      <c r="V2732" s="10"/>
      <c r="W2732" s="10"/>
      <c r="X2732" s="11"/>
      <c r="Y2732" s="12"/>
      <c r="Z2732" s="4"/>
      <c r="AA2732" s="13"/>
      <c r="AB2732" s="4"/>
      <c r="AC2732" s="52"/>
    </row>
    <row r="2733" spans="1:29" ht="15.75" hidden="1" customHeight="1">
      <c r="A2733" s="50"/>
      <c r="B2733" s="3"/>
      <c r="C2733" s="4"/>
      <c r="D2733" s="4"/>
      <c r="E2733" s="5"/>
      <c r="F2733" s="4"/>
      <c r="G2733" s="4"/>
      <c r="H2733" s="5"/>
      <c r="I2733" s="6"/>
      <c r="J2733" s="6"/>
      <c r="K2733" s="7"/>
      <c r="L2733" s="7"/>
      <c r="M2733" s="8"/>
      <c r="N2733" s="7"/>
      <c r="O2733" s="9"/>
      <c r="P2733" s="3"/>
      <c r="Q2733" s="5"/>
      <c r="R2733" s="10"/>
      <c r="S2733" s="10"/>
      <c r="T2733" s="10"/>
      <c r="U2733" s="10"/>
      <c r="V2733" s="10"/>
      <c r="W2733" s="10"/>
      <c r="X2733" s="11"/>
      <c r="Y2733" s="12"/>
      <c r="Z2733" s="4"/>
      <c r="AA2733" s="13"/>
      <c r="AB2733" s="4"/>
      <c r="AC2733" s="52"/>
    </row>
    <row r="2734" spans="1:29" ht="15.75" hidden="1" customHeight="1">
      <c r="A2734" s="50"/>
      <c r="B2734" s="3"/>
      <c r="C2734" s="4"/>
      <c r="D2734" s="4"/>
      <c r="E2734" s="5"/>
      <c r="F2734" s="4"/>
      <c r="G2734" s="4"/>
      <c r="H2734" s="5"/>
      <c r="I2734" s="6"/>
      <c r="J2734" s="6"/>
      <c r="K2734" s="7"/>
      <c r="L2734" s="7"/>
      <c r="M2734" s="8"/>
      <c r="N2734" s="7"/>
      <c r="O2734" s="9"/>
      <c r="P2734" s="3"/>
      <c r="Q2734" s="5"/>
      <c r="R2734" s="10"/>
      <c r="S2734" s="10"/>
      <c r="T2734" s="10"/>
      <c r="U2734" s="10"/>
      <c r="V2734" s="10"/>
      <c r="W2734" s="10"/>
      <c r="X2734" s="11"/>
      <c r="Y2734" s="12"/>
      <c r="Z2734" s="4"/>
      <c r="AA2734" s="13"/>
      <c r="AB2734" s="4"/>
      <c r="AC2734" s="52"/>
    </row>
    <row r="2735" spans="1:29" ht="15.75" hidden="1" customHeight="1">
      <c r="A2735" s="50"/>
      <c r="B2735" s="3"/>
      <c r="C2735" s="4"/>
      <c r="D2735" s="4"/>
      <c r="E2735" s="5"/>
      <c r="F2735" s="4"/>
      <c r="G2735" s="4"/>
      <c r="H2735" s="5"/>
      <c r="I2735" s="6"/>
      <c r="J2735" s="6"/>
      <c r="K2735" s="7"/>
      <c r="L2735" s="7"/>
      <c r="M2735" s="8"/>
      <c r="N2735" s="7"/>
      <c r="O2735" s="9"/>
      <c r="P2735" s="3"/>
      <c r="Q2735" s="5"/>
      <c r="R2735" s="10"/>
      <c r="S2735" s="10"/>
      <c r="T2735" s="10"/>
      <c r="U2735" s="10"/>
      <c r="V2735" s="10"/>
      <c r="W2735" s="10"/>
      <c r="X2735" s="11"/>
      <c r="Y2735" s="12"/>
      <c r="Z2735" s="4"/>
      <c r="AA2735" s="13"/>
      <c r="AB2735" s="4"/>
      <c r="AC2735" s="52"/>
    </row>
    <row r="2736" spans="1:29" ht="15.75" hidden="1" customHeight="1">
      <c r="A2736" s="50"/>
      <c r="B2736" s="3"/>
      <c r="C2736" s="4"/>
      <c r="D2736" s="4"/>
      <c r="E2736" s="5"/>
      <c r="F2736" s="4"/>
      <c r="G2736" s="4"/>
      <c r="H2736" s="5"/>
      <c r="I2736" s="6"/>
      <c r="J2736" s="6"/>
      <c r="K2736" s="7"/>
      <c r="L2736" s="7"/>
      <c r="M2736" s="8"/>
      <c r="N2736" s="7"/>
      <c r="O2736" s="9"/>
      <c r="P2736" s="3"/>
      <c r="Q2736" s="5"/>
      <c r="R2736" s="10"/>
      <c r="S2736" s="10"/>
      <c r="T2736" s="10"/>
      <c r="U2736" s="10"/>
      <c r="V2736" s="10"/>
      <c r="W2736" s="10"/>
      <c r="X2736" s="11"/>
      <c r="Y2736" s="12"/>
      <c r="Z2736" s="4"/>
      <c r="AA2736" s="13"/>
      <c r="AB2736" s="4"/>
      <c r="AC2736" s="52"/>
    </row>
    <row r="2737" spans="1:29" ht="15.75" hidden="1" customHeight="1">
      <c r="A2737" s="50"/>
      <c r="B2737" s="3"/>
      <c r="C2737" s="4"/>
      <c r="D2737" s="4"/>
      <c r="E2737" s="5"/>
      <c r="F2737" s="4"/>
      <c r="G2737" s="4"/>
      <c r="H2737" s="5"/>
      <c r="I2737" s="6"/>
      <c r="J2737" s="6"/>
      <c r="K2737" s="7"/>
      <c r="L2737" s="7"/>
      <c r="M2737" s="8"/>
      <c r="N2737" s="7"/>
      <c r="O2737" s="9"/>
      <c r="P2737" s="3"/>
      <c r="Q2737" s="5"/>
      <c r="R2737" s="10"/>
      <c r="S2737" s="10"/>
      <c r="T2737" s="10"/>
      <c r="U2737" s="10"/>
      <c r="V2737" s="10"/>
      <c r="W2737" s="10"/>
      <c r="X2737" s="11"/>
      <c r="Y2737" s="12"/>
      <c r="Z2737" s="4"/>
      <c r="AA2737" s="13"/>
      <c r="AB2737" s="4"/>
      <c r="AC2737" s="52"/>
    </row>
    <row r="2738" spans="1:29" ht="15.75" hidden="1" customHeight="1">
      <c r="A2738" s="50"/>
      <c r="B2738" s="3"/>
      <c r="C2738" s="4"/>
      <c r="D2738" s="4"/>
      <c r="E2738" s="5"/>
      <c r="F2738" s="4"/>
      <c r="G2738" s="4"/>
      <c r="H2738" s="5"/>
      <c r="I2738" s="6"/>
      <c r="J2738" s="6"/>
      <c r="K2738" s="7"/>
      <c r="L2738" s="7"/>
      <c r="M2738" s="8"/>
      <c r="N2738" s="7"/>
      <c r="O2738" s="9"/>
      <c r="P2738" s="3"/>
      <c r="Q2738" s="5"/>
      <c r="R2738" s="10"/>
      <c r="S2738" s="10"/>
      <c r="T2738" s="10"/>
      <c r="U2738" s="10"/>
      <c r="V2738" s="10"/>
      <c r="W2738" s="10"/>
      <c r="X2738" s="11"/>
      <c r="Y2738" s="12"/>
      <c r="Z2738" s="4"/>
      <c r="AA2738" s="13"/>
      <c r="AB2738" s="4"/>
      <c r="AC2738" s="52"/>
    </row>
    <row r="2739" spans="1:29" ht="15.75" hidden="1" customHeight="1">
      <c r="A2739" s="50"/>
      <c r="B2739" s="3"/>
      <c r="C2739" s="4"/>
      <c r="D2739" s="4"/>
      <c r="E2739" s="5"/>
      <c r="F2739" s="4"/>
      <c r="G2739" s="4"/>
      <c r="H2739" s="5"/>
      <c r="I2739" s="6"/>
      <c r="J2739" s="6"/>
      <c r="K2739" s="7"/>
      <c r="L2739" s="7"/>
      <c r="M2739" s="8"/>
      <c r="N2739" s="7"/>
      <c r="O2739" s="9"/>
      <c r="P2739" s="3"/>
      <c r="Q2739" s="5"/>
      <c r="R2739" s="10"/>
      <c r="S2739" s="10"/>
      <c r="T2739" s="10"/>
      <c r="U2739" s="10"/>
      <c r="V2739" s="10"/>
      <c r="W2739" s="10"/>
      <c r="X2739" s="11"/>
      <c r="Y2739" s="12"/>
      <c r="Z2739" s="4"/>
      <c r="AA2739" s="13"/>
      <c r="AB2739" s="4"/>
      <c r="AC2739" s="52"/>
    </row>
    <row r="2740" spans="1:29" ht="15.75" hidden="1" customHeight="1">
      <c r="A2740" s="50"/>
      <c r="B2740" s="3"/>
      <c r="C2740" s="4"/>
      <c r="D2740" s="4"/>
      <c r="E2740" s="5"/>
      <c r="F2740" s="4"/>
      <c r="G2740" s="4"/>
      <c r="H2740" s="5"/>
      <c r="I2740" s="6"/>
      <c r="J2740" s="6"/>
      <c r="K2740" s="7"/>
      <c r="L2740" s="7"/>
      <c r="M2740" s="8"/>
      <c r="N2740" s="7"/>
      <c r="O2740" s="9"/>
      <c r="P2740" s="3"/>
      <c r="Q2740" s="5"/>
      <c r="R2740" s="10"/>
      <c r="S2740" s="10"/>
      <c r="T2740" s="10"/>
      <c r="U2740" s="10"/>
      <c r="V2740" s="10"/>
      <c r="W2740" s="10"/>
      <c r="X2740" s="11"/>
      <c r="Y2740" s="12"/>
      <c r="Z2740" s="4"/>
      <c r="AA2740" s="13"/>
      <c r="AB2740" s="4"/>
      <c r="AC2740" s="52"/>
    </row>
    <row r="2741" spans="1:29" ht="15.75" hidden="1" customHeight="1">
      <c r="A2741" s="50"/>
      <c r="B2741" s="3"/>
      <c r="C2741" s="4"/>
      <c r="D2741" s="4"/>
      <c r="E2741" s="5"/>
      <c r="F2741" s="4"/>
      <c r="G2741" s="4"/>
      <c r="H2741" s="5"/>
      <c r="I2741" s="6"/>
      <c r="J2741" s="6"/>
      <c r="K2741" s="7"/>
      <c r="L2741" s="7"/>
      <c r="M2741" s="8"/>
      <c r="N2741" s="7"/>
      <c r="O2741" s="9"/>
      <c r="P2741" s="3"/>
      <c r="Q2741" s="5"/>
      <c r="R2741" s="10"/>
      <c r="S2741" s="10"/>
      <c r="T2741" s="10"/>
      <c r="U2741" s="10"/>
      <c r="V2741" s="10"/>
      <c r="W2741" s="10"/>
      <c r="X2741" s="11"/>
      <c r="Y2741" s="12"/>
      <c r="Z2741" s="4"/>
      <c r="AA2741" s="13"/>
      <c r="AB2741" s="4"/>
      <c r="AC2741" s="52"/>
    </row>
    <row r="2742" spans="1:29" ht="15.75" hidden="1" customHeight="1">
      <c r="A2742" s="50"/>
      <c r="B2742" s="3"/>
      <c r="C2742" s="4"/>
      <c r="D2742" s="4"/>
      <c r="E2742" s="5"/>
      <c r="F2742" s="4"/>
      <c r="G2742" s="4"/>
      <c r="H2742" s="5"/>
      <c r="I2742" s="6"/>
      <c r="J2742" s="6"/>
      <c r="K2742" s="7"/>
      <c r="L2742" s="7"/>
      <c r="M2742" s="8"/>
      <c r="N2742" s="7"/>
      <c r="O2742" s="9"/>
      <c r="P2742" s="3"/>
      <c r="Q2742" s="5"/>
      <c r="R2742" s="10"/>
      <c r="S2742" s="10"/>
      <c r="T2742" s="10"/>
      <c r="U2742" s="10"/>
      <c r="V2742" s="10"/>
      <c r="W2742" s="10"/>
      <c r="X2742" s="11"/>
      <c r="Y2742" s="12"/>
      <c r="Z2742" s="4"/>
      <c r="AA2742" s="13"/>
      <c r="AB2742" s="4"/>
      <c r="AC2742" s="52"/>
    </row>
    <row r="2743" spans="1:29" ht="15.75" hidden="1" customHeight="1">
      <c r="A2743" s="50"/>
      <c r="B2743" s="3"/>
      <c r="C2743" s="4"/>
      <c r="D2743" s="4"/>
      <c r="E2743" s="5"/>
      <c r="F2743" s="4"/>
      <c r="G2743" s="4"/>
      <c r="H2743" s="5"/>
      <c r="I2743" s="6"/>
      <c r="J2743" s="6"/>
      <c r="K2743" s="7"/>
      <c r="L2743" s="7"/>
      <c r="M2743" s="8"/>
      <c r="N2743" s="7"/>
      <c r="O2743" s="9"/>
      <c r="P2743" s="3"/>
      <c r="Q2743" s="5"/>
      <c r="R2743" s="10"/>
      <c r="S2743" s="10"/>
      <c r="T2743" s="10"/>
      <c r="U2743" s="10"/>
      <c r="V2743" s="10"/>
      <c r="W2743" s="10"/>
      <c r="X2743" s="11"/>
      <c r="Y2743" s="12"/>
      <c r="Z2743" s="4"/>
      <c r="AA2743" s="13"/>
      <c r="AB2743" s="4"/>
      <c r="AC2743" s="52"/>
    </row>
    <row r="2744" spans="1:29" ht="15.75" hidden="1" customHeight="1">
      <c r="A2744" s="50"/>
      <c r="B2744" s="3"/>
      <c r="C2744" s="4"/>
      <c r="D2744" s="4"/>
      <c r="E2744" s="5"/>
      <c r="F2744" s="4"/>
      <c r="G2744" s="4"/>
      <c r="H2744" s="5"/>
      <c r="I2744" s="6"/>
      <c r="J2744" s="6"/>
      <c r="K2744" s="7"/>
      <c r="L2744" s="7"/>
      <c r="M2744" s="8"/>
      <c r="N2744" s="7"/>
      <c r="O2744" s="9"/>
      <c r="P2744" s="3"/>
      <c r="Q2744" s="5"/>
      <c r="R2744" s="10"/>
      <c r="S2744" s="10"/>
      <c r="T2744" s="10"/>
      <c r="U2744" s="10"/>
      <c r="V2744" s="10"/>
      <c r="W2744" s="10"/>
      <c r="X2744" s="11"/>
      <c r="Y2744" s="12"/>
      <c r="Z2744" s="4"/>
      <c r="AA2744" s="13"/>
      <c r="AB2744" s="4"/>
      <c r="AC2744" s="52"/>
    </row>
    <row r="2745" spans="1:29" ht="15.75" hidden="1" customHeight="1">
      <c r="A2745" s="50"/>
      <c r="B2745" s="3"/>
      <c r="C2745" s="4"/>
      <c r="D2745" s="4"/>
      <c r="E2745" s="5"/>
      <c r="F2745" s="4"/>
      <c r="G2745" s="4"/>
      <c r="H2745" s="5"/>
      <c r="I2745" s="6"/>
      <c r="J2745" s="6"/>
      <c r="K2745" s="7"/>
      <c r="L2745" s="7"/>
      <c r="M2745" s="8"/>
      <c r="N2745" s="7"/>
      <c r="O2745" s="9"/>
      <c r="P2745" s="3"/>
      <c r="Q2745" s="5"/>
      <c r="R2745" s="10"/>
      <c r="S2745" s="10"/>
      <c r="T2745" s="10"/>
      <c r="U2745" s="10"/>
      <c r="V2745" s="10"/>
      <c r="W2745" s="10"/>
      <c r="X2745" s="11"/>
      <c r="Y2745" s="12"/>
      <c r="Z2745" s="4"/>
      <c r="AA2745" s="13"/>
      <c r="AB2745" s="4"/>
      <c r="AC2745" s="52"/>
    </row>
    <row r="2746" spans="1:29" ht="15.75" hidden="1" customHeight="1">
      <c r="A2746" s="50"/>
      <c r="B2746" s="3"/>
      <c r="C2746" s="4"/>
      <c r="D2746" s="4"/>
      <c r="E2746" s="5"/>
      <c r="F2746" s="4"/>
      <c r="G2746" s="4"/>
      <c r="H2746" s="5"/>
      <c r="I2746" s="6"/>
      <c r="J2746" s="6"/>
      <c r="K2746" s="7"/>
      <c r="L2746" s="7"/>
      <c r="M2746" s="8"/>
      <c r="N2746" s="7"/>
      <c r="O2746" s="9"/>
      <c r="P2746" s="3"/>
      <c r="Q2746" s="5"/>
      <c r="R2746" s="10"/>
      <c r="S2746" s="10"/>
      <c r="T2746" s="10"/>
      <c r="U2746" s="10"/>
      <c r="V2746" s="10"/>
      <c r="W2746" s="10"/>
      <c r="X2746" s="11"/>
      <c r="Y2746" s="12"/>
      <c r="Z2746" s="4"/>
      <c r="AA2746" s="13"/>
      <c r="AB2746" s="4"/>
      <c r="AC2746" s="52"/>
    </row>
    <row r="2747" spans="1:29" ht="15.75" hidden="1" customHeight="1">
      <c r="A2747" s="50"/>
      <c r="B2747" s="3"/>
      <c r="C2747" s="4"/>
      <c r="D2747" s="4"/>
      <c r="E2747" s="5"/>
      <c r="F2747" s="4"/>
      <c r="G2747" s="4"/>
      <c r="H2747" s="5"/>
      <c r="I2747" s="6"/>
      <c r="J2747" s="6"/>
      <c r="K2747" s="7"/>
      <c r="L2747" s="7"/>
      <c r="M2747" s="8"/>
      <c r="N2747" s="7"/>
      <c r="O2747" s="9"/>
      <c r="P2747" s="3"/>
      <c r="Q2747" s="5"/>
      <c r="R2747" s="10"/>
      <c r="S2747" s="10"/>
      <c r="T2747" s="10"/>
      <c r="U2747" s="10"/>
      <c r="V2747" s="10"/>
      <c r="W2747" s="10"/>
      <c r="X2747" s="11"/>
      <c r="Y2747" s="12"/>
      <c r="Z2747" s="4"/>
      <c r="AA2747" s="13"/>
      <c r="AB2747" s="4"/>
      <c r="AC2747" s="52"/>
    </row>
    <row r="2748" spans="1:29" ht="15.75" hidden="1" customHeight="1">
      <c r="A2748" s="50"/>
      <c r="B2748" s="3"/>
      <c r="C2748" s="4"/>
      <c r="D2748" s="4"/>
      <c r="E2748" s="5"/>
      <c r="F2748" s="4"/>
      <c r="G2748" s="4"/>
      <c r="H2748" s="5"/>
      <c r="I2748" s="6"/>
      <c r="J2748" s="6"/>
      <c r="K2748" s="7"/>
      <c r="L2748" s="7"/>
      <c r="M2748" s="8"/>
      <c r="N2748" s="7"/>
      <c r="O2748" s="9"/>
      <c r="P2748" s="3"/>
      <c r="Q2748" s="5"/>
      <c r="R2748" s="10"/>
      <c r="S2748" s="10"/>
      <c r="T2748" s="10"/>
      <c r="U2748" s="10"/>
      <c r="V2748" s="10"/>
      <c r="W2748" s="10"/>
      <c r="X2748" s="11"/>
      <c r="Y2748" s="12"/>
      <c r="Z2748" s="4"/>
      <c r="AA2748" s="13"/>
      <c r="AB2748" s="4"/>
      <c r="AC2748" s="52"/>
    </row>
    <row r="2749" spans="1:29" ht="15.75" hidden="1" customHeight="1">
      <c r="A2749" s="50"/>
      <c r="B2749" s="3"/>
      <c r="C2749" s="4"/>
      <c r="D2749" s="4"/>
      <c r="E2749" s="5"/>
      <c r="F2749" s="4"/>
      <c r="G2749" s="4"/>
      <c r="H2749" s="5"/>
      <c r="I2749" s="6"/>
      <c r="J2749" s="6"/>
      <c r="K2749" s="7"/>
      <c r="L2749" s="7"/>
      <c r="M2749" s="8"/>
      <c r="N2749" s="7"/>
      <c r="O2749" s="9"/>
      <c r="P2749" s="3"/>
      <c r="Q2749" s="5"/>
      <c r="R2749" s="10"/>
      <c r="S2749" s="10"/>
      <c r="T2749" s="10"/>
      <c r="U2749" s="10"/>
      <c r="V2749" s="10"/>
      <c r="W2749" s="10"/>
      <c r="X2749" s="11"/>
      <c r="Y2749" s="12"/>
      <c r="Z2749" s="4"/>
      <c r="AA2749" s="13"/>
      <c r="AB2749" s="4"/>
      <c r="AC2749" s="52"/>
    </row>
    <row r="2750" spans="1:29" ht="15.75" hidden="1" customHeight="1">
      <c r="A2750" s="50"/>
      <c r="B2750" s="3"/>
      <c r="C2750" s="4"/>
      <c r="D2750" s="4"/>
      <c r="E2750" s="5"/>
      <c r="F2750" s="4"/>
      <c r="G2750" s="4"/>
      <c r="H2750" s="5"/>
      <c r="I2750" s="6"/>
      <c r="J2750" s="6"/>
      <c r="K2750" s="7"/>
      <c r="L2750" s="7"/>
      <c r="M2750" s="8"/>
      <c r="N2750" s="7"/>
      <c r="O2750" s="9"/>
      <c r="P2750" s="3"/>
      <c r="Q2750" s="5"/>
      <c r="R2750" s="10"/>
      <c r="S2750" s="10"/>
      <c r="T2750" s="10"/>
      <c r="U2750" s="10"/>
      <c r="V2750" s="10"/>
      <c r="W2750" s="10"/>
      <c r="X2750" s="11"/>
      <c r="Y2750" s="12"/>
      <c r="Z2750" s="4"/>
      <c r="AA2750" s="13"/>
      <c r="AB2750" s="4"/>
      <c r="AC2750" s="52"/>
    </row>
    <row r="2751" spans="1:29" ht="15.75" hidden="1" customHeight="1">
      <c r="A2751" s="50"/>
      <c r="B2751" s="3"/>
      <c r="C2751" s="4"/>
      <c r="D2751" s="4"/>
      <c r="E2751" s="5"/>
      <c r="F2751" s="4"/>
      <c r="G2751" s="4"/>
      <c r="H2751" s="5"/>
      <c r="I2751" s="6"/>
      <c r="J2751" s="6"/>
      <c r="K2751" s="7"/>
      <c r="L2751" s="7"/>
      <c r="M2751" s="8"/>
      <c r="N2751" s="7"/>
      <c r="O2751" s="9"/>
      <c r="P2751" s="3"/>
      <c r="Q2751" s="5"/>
      <c r="R2751" s="10"/>
      <c r="S2751" s="10"/>
      <c r="T2751" s="10"/>
      <c r="U2751" s="10"/>
      <c r="V2751" s="10"/>
      <c r="W2751" s="10"/>
      <c r="X2751" s="11"/>
      <c r="Y2751" s="12"/>
      <c r="Z2751" s="4"/>
      <c r="AA2751" s="13"/>
      <c r="AB2751" s="4"/>
      <c r="AC2751" s="52"/>
    </row>
    <row r="2752" spans="1:29" ht="15.75" hidden="1" customHeight="1">
      <c r="A2752" s="50"/>
      <c r="B2752" s="3"/>
      <c r="C2752" s="4"/>
      <c r="D2752" s="4"/>
      <c r="E2752" s="5"/>
      <c r="F2752" s="4"/>
      <c r="G2752" s="4"/>
      <c r="H2752" s="5"/>
      <c r="I2752" s="6"/>
      <c r="J2752" s="6"/>
      <c r="K2752" s="7"/>
      <c r="L2752" s="7"/>
      <c r="M2752" s="8"/>
      <c r="N2752" s="7"/>
      <c r="O2752" s="9"/>
      <c r="P2752" s="3"/>
      <c r="Q2752" s="5"/>
      <c r="R2752" s="10"/>
      <c r="S2752" s="10"/>
      <c r="T2752" s="10"/>
      <c r="U2752" s="10"/>
      <c r="V2752" s="10"/>
      <c r="W2752" s="10"/>
      <c r="X2752" s="11"/>
      <c r="Y2752" s="12"/>
      <c r="Z2752" s="4"/>
      <c r="AA2752" s="13"/>
      <c r="AB2752" s="4"/>
      <c r="AC2752" s="52"/>
    </row>
    <row r="2753" spans="1:29" ht="15.75" hidden="1" customHeight="1">
      <c r="A2753" s="50"/>
      <c r="B2753" s="3"/>
      <c r="C2753" s="4"/>
      <c r="D2753" s="4"/>
      <c r="E2753" s="5"/>
      <c r="F2753" s="4"/>
      <c r="G2753" s="4"/>
      <c r="H2753" s="5"/>
      <c r="I2753" s="6"/>
      <c r="J2753" s="6"/>
      <c r="K2753" s="7"/>
      <c r="L2753" s="7"/>
      <c r="M2753" s="8"/>
      <c r="N2753" s="7"/>
      <c r="O2753" s="9"/>
      <c r="P2753" s="3"/>
      <c r="Q2753" s="5"/>
      <c r="R2753" s="10"/>
      <c r="S2753" s="10"/>
      <c r="T2753" s="10"/>
      <c r="U2753" s="10"/>
      <c r="V2753" s="10"/>
      <c r="W2753" s="10"/>
      <c r="X2753" s="11"/>
      <c r="Y2753" s="12"/>
      <c r="Z2753" s="4"/>
      <c r="AA2753" s="13"/>
      <c r="AB2753" s="4"/>
      <c r="AC2753" s="52"/>
    </row>
    <row r="2754" spans="1:29" ht="15.75" hidden="1" customHeight="1">
      <c r="A2754" s="50"/>
      <c r="B2754" s="3"/>
      <c r="C2754" s="4"/>
      <c r="D2754" s="4"/>
      <c r="E2754" s="5"/>
      <c r="F2754" s="4"/>
      <c r="G2754" s="4"/>
      <c r="H2754" s="5"/>
      <c r="I2754" s="6"/>
      <c r="J2754" s="6"/>
      <c r="K2754" s="7"/>
      <c r="L2754" s="7"/>
      <c r="M2754" s="8"/>
      <c r="N2754" s="7"/>
      <c r="O2754" s="9"/>
      <c r="P2754" s="3"/>
      <c r="Q2754" s="5"/>
      <c r="R2754" s="10"/>
      <c r="S2754" s="10"/>
      <c r="T2754" s="10"/>
      <c r="U2754" s="10"/>
      <c r="V2754" s="10"/>
      <c r="W2754" s="10"/>
      <c r="X2754" s="11"/>
      <c r="Y2754" s="12"/>
      <c r="Z2754" s="4"/>
      <c r="AA2754" s="13"/>
      <c r="AB2754" s="4"/>
      <c r="AC2754" s="52"/>
    </row>
    <row r="2755" spans="1:29" ht="15.75" hidden="1" customHeight="1">
      <c r="A2755" s="50"/>
      <c r="B2755" s="3"/>
      <c r="C2755" s="4"/>
      <c r="D2755" s="4"/>
      <c r="E2755" s="5"/>
      <c r="F2755" s="4"/>
      <c r="G2755" s="4"/>
      <c r="H2755" s="5"/>
      <c r="I2755" s="6"/>
      <c r="J2755" s="6"/>
      <c r="K2755" s="7"/>
      <c r="L2755" s="7"/>
      <c r="M2755" s="8"/>
      <c r="N2755" s="7"/>
      <c r="O2755" s="9"/>
      <c r="P2755" s="3"/>
      <c r="Q2755" s="5"/>
      <c r="R2755" s="10"/>
      <c r="S2755" s="10"/>
      <c r="T2755" s="10"/>
      <c r="U2755" s="10"/>
      <c r="V2755" s="10"/>
      <c r="W2755" s="10"/>
      <c r="X2755" s="11"/>
      <c r="Y2755" s="12"/>
      <c r="Z2755" s="4"/>
      <c r="AA2755" s="13"/>
      <c r="AB2755" s="4"/>
      <c r="AC2755" s="52"/>
    </row>
    <row r="2756" spans="1:29" ht="15.75" hidden="1" customHeight="1">
      <c r="A2756" s="50"/>
      <c r="B2756" s="3"/>
      <c r="C2756" s="4"/>
      <c r="D2756" s="4"/>
      <c r="E2756" s="5"/>
      <c r="F2756" s="4"/>
      <c r="G2756" s="4"/>
      <c r="H2756" s="5"/>
      <c r="I2756" s="6"/>
      <c r="J2756" s="6"/>
      <c r="K2756" s="7"/>
      <c r="L2756" s="7"/>
      <c r="M2756" s="8"/>
      <c r="N2756" s="7"/>
      <c r="O2756" s="9"/>
      <c r="P2756" s="3"/>
      <c r="Q2756" s="5"/>
      <c r="R2756" s="10"/>
      <c r="S2756" s="10"/>
      <c r="T2756" s="10"/>
      <c r="U2756" s="10"/>
      <c r="V2756" s="10"/>
      <c r="W2756" s="10"/>
      <c r="X2756" s="11"/>
      <c r="Y2756" s="12"/>
      <c r="Z2756" s="4"/>
      <c r="AA2756" s="13"/>
      <c r="AB2756" s="4"/>
      <c r="AC2756" s="52"/>
    </row>
    <row r="2757" spans="1:29" ht="15.75" hidden="1" customHeight="1">
      <c r="A2757" s="50"/>
      <c r="B2757" s="3"/>
      <c r="C2757" s="4"/>
      <c r="D2757" s="4"/>
      <c r="E2757" s="5"/>
      <c r="F2757" s="4"/>
      <c r="G2757" s="4"/>
      <c r="H2757" s="5"/>
      <c r="I2757" s="6"/>
      <c r="J2757" s="6"/>
      <c r="K2757" s="7"/>
      <c r="L2757" s="7"/>
      <c r="M2757" s="8"/>
      <c r="N2757" s="7"/>
      <c r="O2757" s="9"/>
      <c r="P2757" s="3"/>
      <c r="Q2757" s="5"/>
      <c r="R2757" s="10"/>
      <c r="S2757" s="10"/>
      <c r="T2757" s="10"/>
      <c r="U2757" s="10"/>
      <c r="V2757" s="10"/>
      <c r="W2757" s="10"/>
      <c r="X2757" s="11"/>
      <c r="Y2757" s="12"/>
      <c r="Z2757" s="4"/>
      <c r="AA2757" s="13"/>
      <c r="AB2757" s="4"/>
      <c r="AC2757" s="52"/>
    </row>
    <row r="2758" spans="1:29" ht="15.75" hidden="1" customHeight="1">
      <c r="A2758" s="50"/>
      <c r="B2758" s="3"/>
      <c r="C2758" s="4"/>
      <c r="D2758" s="4"/>
      <c r="E2758" s="5"/>
      <c r="F2758" s="4"/>
      <c r="G2758" s="4"/>
      <c r="H2758" s="5"/>
      <c r="I2758" s="6"/>
      <c r="J2758" s="6"/>
      <c r="K2758" s="7"/>
      <c r="L2758" s="7"/>
      <c r="M2758" s="8"/>
      <c r="N2758" s="7"/>
      <c r="O2758" s="9"/>
      <c r="P2758" s="3"/>
      <c r="Q2758" s="5"/>
      <c r="R2758" s="10"/>
      <c r="S2758" s="10"/>
      <c r="T2758" s="10"/>
      <c r="U2758" s="10"/>
      <c r="V2758" s="10"/>
      <c r="W2758" s="10"/>
      <c r="X2758" s="11"/>
      <c r="Y2758" s="12"/>
      <c r="Z2758" s="4"/>
      <c r="AA2758" s="13"/>
      <c r="AB2758" s="4"/>
      <c r="AC2758" s="52"/>
    </row>
    <row r="2759" spans="1:29" ht="15.75" hidden="1" customHeight="1">
      <c r="A2759" s="50"/>
      <c r="B2759" s="3"/>
      <c r="C2759" s="4"/>
      <c r="D2759" s="4"/>
      <c r="E2759" s="5"/>
      <c r="F2759" s="4"/>
      <c r="G2759" s="4"/>
      <c r="H2759" s="5"/>
      <c r="I2759" s="6"/>
      <c r="J2759" s="6"/>
      <c r="K2759" s="7"/>
      <c r="L2759" s="7"/>
      <c r="M2759" s="8"/>
      <c r="N2759" s="7"/>
      <c r="O2759" s="9"/>
      <c r="P2759" s="3"/>
      <c r="Q2759" s="5"/>
      <c r="R2759" s="10"/>
      <c r="S2759" s="10"/>
      <c r="T2759" s="10"/>
      <c r="U2759" s="10"/>
      <c r="V2759" s="10"/>
      <c r="W2759" s="10"/>
      <c r="X2759" s="11"/>
      <c r="Y2759" s="12"/>
      <c r="Z2759" s="4"/>
      <c r="AA2759" s="13"/>
      <c r="AB2759" s="4"/>
      <c r="AC2759" s="52"/>
    </row>
    <row r="2760" spans="1:29" ht="15.75" hidden="1" customHeight="1">
      <c r="A2760" s="50"/>
      <c r="B2760" s="3"/>
      <c r="C2760" s="4"/>
      <c r="D2760" s="4"/>
      <c r="E2760" s="5"/>
      <c r="F2760" s="4"/>
      <c r="G2760" s="4"/>
      <c r="H2760" s="5"/>
      <c r="I2760" s="6"/>
      <c r="J2760" s="6"/>
      <c r="K2760" s="7"/>
      <c r="L2760" s="7"/>
      <c r="M2760" s="8"/>
      <c r="N2760" s="7"/>
      <c r="O2760" s="9"/>
      <c r="P2760" s="3"/>
      <c r="Q2760" s="5"/>
      <c r="R2760" s="10"/>
      <c r="S2760" s="10"/>
      <c r="T2760" s="10"/>
      <c r="U2760" s="10"/>
      <c r="V2760" s="10"/>
      <c r="W2760" s="10"/>
      <c r="X2760" s="11"/>
      <c r="Y2760" s="12"/>
      <c r="Z2760" s="4"/>
      <c r="AA2760" s="13"/>
      <c r="AB2760" s="4"/>
      <c r="AC2760" s="52"/>
    </row>
    <row r="2761" spans="1:29" ht="15.75" hidden="1" customHeight="1">
      <c r="A2761" s="50"/>
      <c r="B2761" s="3"/>
      <c r="C2761" s="4"/>
      <c r="D2761" s="4"/>
      <c r="E2761" s="5"/>
      <c r="F2761" s="4"/>
      <c r="G2761" s="4"/>
      <c r="H2761" s="5"/>
      <c r="I2761" s="6"/>
      <c r="J2761" s="6"/>
      <c r="K2761" s="7"/>
      <c r="L2761" s="7"/>
      <c r="M2761" s="8"/>
      <c r="N2761" s="7"/>
      <c r="O2761" s="9"/>
      <c r="P2761" s="3"/>
      <c r="Q2761" s="5"/>
      <c r="R2761" s="10"/>
      <c r="S2761" s="10"/>
      <c r="T2761" s="10"/>
      <c r="U2761" s="10"/>
      <c r="V2761" s="10"/>
      <c r="W2761" s="10"/>
      <c r="X2761" s="11"/>
      <c r="Y2761" s="12"/>
      <c r="Z2761" s="4"/>
      <c r="AA2761" s="13"/>
      <c r="AB2761" s="4"/>
      <c r="AC2761" s="52"/>
    </row>
    <row r="2762" spans="1:29" ht="15.75" hidden="1" customHeight="1">
      <c r="A2762" s="50"/>
      <c r="B2762" s="3"/>
      <c r="C2762" s="4"/>
      <c r="D2762" s="4"/>
      <c r="E2762" s="5"/>
      <c r="F2762" s="4"/>
      <c r="G2762" s="4"/>
      <c r="H2762" s="5"/>
      <c r="I2762" s="6"/>
      <c r="J2762" s="6"/>
      <c r="K2762" s="7"/>
      <c r="L2762" s="7"/>
      <c r="M2762" s="8"/>
      <c r="N2762" s="7"/>
      <c r="O2762" s="9"/>
      <c r="P2762" s="3"/>
      <c r="Q2762" s="5"/>
      <c r="R2762" s="10"/>
      <c r="S2762" s="10"/>
      <c r="T2762" s="10"/>
      <c r="U2762" s="10"/>
      <c r="V2762" s="10"/>
      <c r="W2762" s="10"/>
      <c r="X2762" s="11"/>
      <c r="Y2762" s="12"/>
      <c r="Z2762" s="4"/>
      <c r="AA2762" s="13"/>
      <c r="AB2762" s="4"/>
      <c r="AC2762" s="52"/>
    </row>
    <row r="2763" spans="1:29" ht="15.75" hidden="1" customHeight="1">
      <c r="A2763" s="50"/>
      <c r="B2763" s="3"/>
      <c r="C2763" s="4"/>
      <c r="D2763" s="4"/>
      <c r="E2763" s="5"/>
      <c r="F2763" s="4"/>
      <c r="G2763" s="4"/>
      <c r="H2763" s="5"/>
      <c r="I2763" s="6"/>
      <c r="J2763" s="6"/>
      <c r="K2763" s="7"/>
      <c r="L2763" s="7"/>
      <c r="M2763" s="8"/>
      <c r="N2763" s="7"/>
      <c r="O2763" s="9"/>
      <c r="P2763" s="3"/>
      <c r="Q2763" s="5"/>
      <c r="R2763" s="10"/>
      <c r="S2763" s="10"/>
      <c r="T2763" s="10"/>
      <c r="U2763" s="10"/>
      <c r="V2763" s="10"/>
      <c r="W2763" s="10"/>
      <c r="X2763" s="11"/>
      <c r="Y2763" s="12"/>
      <c r="Z2763" s="4"/>
      <c r="AA2763" s="13"/>
      <c r="AB2763" s="4"/>
      <c r="AC2763" s="52"/>
    </row>
    <row r="2764" spans="1:29" ht="15.75" hidden="1" customHeight="1">
      <c r="A2764" s="50"/>
      <c r="B2764" s="3"/>
      <c r="C2764" s="4"/>
      <c r="D2764" s="4"/>
      <c r="E2764" s="5"/>
      <c r="F2764" s="4"/>
      <c r="G2764" s="4"/>
      <c r="H2764" s="5"/>
      <c r="I2764" s="6"/>
      <c r="J2764" s="6"/>
      <c r="K2764" s="7"/>
      <c r="L2764" s="7"/>
      <c r="M2764" s="8"/>
      <c r="N2764" s="7"/>
      <c r="O2764" s="9"/>
      <c r="P2764" s="3"/>
      <c r="Q2764" s="5"/>
      <c r="R2764" s="10"/>
      <c r="S2764" s="10"/>
      <c r="T2764" s="10"/>
      <c r="U2764" s="10"/>
      <c r="V2764" s="10"/>
      <c r="W2764" s="10"/>
      <c r="X2764" s="11"/>
      <c r="Y2764" s="12"/>
      <c r="Z2764" s="4"/>
      <c r="AA2764" s="13"/>
      <c r="AB2764" s="4"/>
      <c r="AC2764" s="52"/>
    </row>
    <row r="2765" spans="1:29" ht="15.75" hidden="1" customHeight="1">
      <c r="A2765" s="50"/>
      <c r="B2765" s="3"/>
      <c r="C2765" s="4"/>
      <c r="D2765" s="4"/>
      <c r="E2765" s="5"/>
      <c r="F2765" s="4"/>
      <c r="G2765" s="4"/>
      <c r="H2765" s="5"/>
      <c r="I2765" s="6"/>
      <c r="J2765" s="6"/>
      <c r="K2765" s="7"/>
      <c r="L2765" s="7"/>
      <c r="M2765" s="8"/>
      <c r="N2765" s="7"/>
      <c r="O2765" s="9"/>
      <c r="P2765" s="3"/>
      <c r="Q2765" s="5"/>
      <c r="R2765" s="10"/>
      <c r="S2765" s="10"/>
      <c r="T2765" s="10"/>
      <c r="U2765" s="10"/>
      <c r="V2765" s="10"/>
      <c r="W2765" s="10"/>
      <c r="X2765" s="11"/>
      <c r="Y2765" s="12"/>
      <c r="Z2765" s="4"/>
      <c r="AA2765" s="13"/>
      <c r="AB2765" s="4"/>
      <c r="AC2765" s="52"/>
    </row>
    <row r="2766" spans="1:29" ht="15.75" hidden="1" customHeight="1">
      <c r="A2766" s="50"/>
      <c r="B2766" s="3"/>
      <c r="C2766" s="4"/>
      <c r="D2766" s="4"/>
      <c r="E2766" s="5"/>
      <c r="F2766" s="4"/>
      <c r="G2766" s="4"/>
      <c r="H2766" s="5"/>
      <c r="I2766" s="6"/>
      <c r="J2766" s="6"/>
      <c r="K2766" s="7"/>
      <c r="L2766" s="7"/>
      <c r="M2766" s="8"/>
      <c r="N2766" s="7"/>
      <c r="O2766" s="9"/>
      <c r="P2766" s="3"/>
      <c r="Q2766" s="5"/>
      <c r="R2766" s="10"/>
      <c r="S2766" s="10"/>
      <c r="T2766" s="10"/>
      <c r="U2766" s="10"/>
      <c r="V2766" s="10"/>
      <c r="W2766" s="10"/>
      <c r="X2766" s="11"/>
      <c r="Y2766" s="12"/>
      <c r="Z2766" s="4"/>
      <c r="AA2766" s="13"/>
      <c r="AB2766" s="4"/>
      <c r="AC2766" s="52"/>
    </row>
    <row r="2767" spans="1:29" ht="15.75" hidden="1" customHeight="1">
      <c r="A2767" s="50"/>
      <c r="B2767" s="3"/>
      <c r="C2767" s="4"/>
      <c r="D2767" s="4"/>
      <c r="E2767" s="5"/>
      <c r="F2767" s="4"/>
      <c r="G2767" s="4"/>
      <c r="H2767" s="5"/>
      <c r="I2767" s="6"/>
      <c r="J2767" s="6"/>
      <c r="K2767" s="7"/>
      <c r="L2767" s="7"/>
      <c r="M2767" s="8"/>
      <c r="N2767" s="7"/>
      <c r="O2767" s="9"/>
      <c r="P2767" s="3"/>
      <c r="Q2767" s="5"/>
      <c r="R2767" s="10"/>
      <c r="S2767" s="10"/>
      <c r="T2767" s="10"/>
      <c r="U2767" s="10"/>
      <c r="V2767" s="10"/>
      <c r="W2767" s="10"/>
      <c r="X2767" s="11"/>
      <c r="Y2767" s="12"/>
      <c r="Z2767" s="4"/>
      <c r="AA2767" s="13"/>
      <c r="AB2767" s="4"/>
      <c r="AC2767" s="52"/>
    </row>
    <row r="2768" spans="1:29" ht="15.75" hidden="1" customHeight="1">
      <c r="A2768" s="50"/>
      <c r="B2768" s="3"/>
      <c r="C2768" s="4"/>
      <c r="D2768" s="4"/>
      <c r="E2768" s="5"/>
      <c r="F2768" s="4"/>
      <c r="G2768" s="4"/>
      <c r="H2768" s="5"/>
      <c r="I2768" s="6"/>
      <c r="J2768" s="6"/>
      <c r="K2768" s="7"/>
      <c r="L2768" s="7"/>
      <c r="M2768" s="8"/>
      <c r="N2768" s="7"/>
      <c r="O2768" s="9"/>
      <c r="P2768" s="3"/>
      <c r="Q2768" s="5"/>
      <c r="R2768" s="10"/>
      <c r="S2768" s="10"/>
      <c r="T2768" s="10"/>
      <c r="U2768" s="10"/>
      <c r="V2768" s="10"/>
      <c r="W2768" s="10"/>
      <c r="X2768" s="11"/>
      <c r="Y2768" s="12"/>
      <c r="Z2768" s="4"/>
      <c r="AA2768" s="13"/>
      <c r="AB2768" s="4"/>
      <c r="AC2768" s="52"/>
    </row>
    <row r="2769" spans="1:29" ht="15.75" hidden="1" customHeight="1">
      <c r="A2769" s="50"/>
      <c r="B2769" s="3"/>
      <c r="C2769" s="4"/>
      <c r="D2769" s="4"/>
      <c r="E2769" s="5"/>
      <c r="F2769" s="4"/>
      <c r="G2769" s="4"/>
      <c r="H2769" s="5"/>
      <c r="I2769" s="6"/>
      <c r="J2769" s="6"/>
      <c r="K2769" s="7"/>
      <c r="L2769" s="7"/>
      <c r="M2769" s="8"/>
      <c r="N2769" s="7"/>
      <c r="O2769" s="9"/>
      <c r="P2769" s="3"/>
      <c r="Q2769" s="5"/>
      <c r="R2769" s="10"/>
      <c r="S2769" s="10"/>
      <c r="T2769" s="10"/>
      <c r="U2769" s="10"/>
      <c r="V2769" s="10"/>
      <c r="W2769" s="10"/>
      <c r="X2769" s="11"/>
      <c r="Y2769" s="12"/>
      <c r="Z2769" s="4"/>
      <c r="AA2769" s="13"/>
      <c r="AB2769" s="4"/>
      <c r="AC2769" s="52"/>
    </row>
    <row r="2770" spans="1:29" ht="15.75" hidden="1" customHeight="1">
      <c r="A2770" s="50"/>
      <c r="B2770" s="3"/>
      <c r="C2770" s="4"/>
      <c r="D2770" s="4"/>
      <c r="E2770" s="5"/>
      <c r="F2770" s="4"/>
      <c r="G2770" s="4"/>
      <c r="H2770" s="5"/>
      <c r="I2770" s="6"/>
      <c r="J2770" s="6"/>
      <c r="K2770" s="7"/>
      <c r="L2770" s="7"/>
      <c r="M2770" s="8"/>
      <c r="N2770" s="7"/>
      <c r="O2770" s="9"/>
      <c r="P2770" s="3"/>
      <c r="Q2770" s="5"/>
      <c r="R2770" s="10"/>
      <c r="S2770" s="10"/>
      <c r="T2770" s="10"/>
      <c r="U2770" s="10"/>
      <c r="V2770" s="10"/>
      <c r="W2770" s="10"/>
      <c r="X2770" s="11"/>
      <c r="Y2770" s="12"/>
      <c r="Z2770" s="4"/>
      <c r="AA2770" s="13"/>
      <c r="AB2770" s="4"/>
      <c r="AC2770" s="52"/>
    </row>
    <row r="2771" spans="1:29" ht="15.75" hidden="1" customHeight="1">
      <c r="A2771" s="50"/>
      <c r="B2771" s="3"/>
      <c r="C2771" s="4"/>
      <c r="D2771" s="4"/>
      <c r="E2771" s="5"/>
      <c r="F2771" s="4"/>
      <c r="G2771" s="4"/>
      <c r="H2771" s="5"/>
      <c r="I2771" s="6"/>
      <c r="J2771" s="6"/>
      <c r="K2771" s="7"/>
      <c r="L2771" s="7"/>
      <c r="M2771" s="8"/>
      <c r="N2771" s="7"/>
      <c r="O2771" s="9"/>
      <c r="P2771" s="3"/>
      <c r="Q2771" s="5"/>
      <c r="R2771" s="10"/>
      <c r="S2771" s="10"/>
      <c r="T2771" s="10"/>
      <c r="U2771" s="10"/>
      <c r="V2771" s="10"/>
      <c r="W2771" s="10"/>
      <c r="X2771" s="11"/>
      <c r="Y2771" s="12"/>
      <c r="Z2771" s="4"/>
      <c r="AA2771" s="13"/>
      <c r="AB2771" s="4"/>
      <c r="AC2771" s="52"/>
    </row>
    <row r="2772" spans="1:29" ht="15.75" hidden="1" customHeight="1">
      <c r="A2772" s="50"/>
      <c r="B2772" s="3"/>
      <c r="C2772" s="4"/>
      <c r="D2772" s="4"/>
      <c r="E2772" s="5"/>
      <c r="F2772" s="4"/>
      <c r="G2772" s="4"/>
      <c r="H2772" s="5"/>
      <c r="I2772" s="6"/>
      <c r="J2772" s="6"/>
      <c r="K2772" s="7"/>
      <c r="L2772" s="7"/>
      <c r="M2772" s="8"/>
      <c r="N2772" s="7"/>
      <c r="O2772" s="9"/>
      <c r="P2772" s="3"/>
      <c r="Q2772" s="5"/>
      <c r="R2772" s="10"/>
      <c r="S2772" s="10"/>
      <c r="T2772" s="10"/>
      <c r="U2772" s="10"/>
      <c r="V2772" s="10"/>
      <c r="W2772" s="10"/>
      <c r="X2772" s="11"/>
      <c r="Y2772" s="12"/>
      <c r="Z2772" s="4"/>
      <c r="AA2772" s="13"/>
      <c r="AB2772" s="4"/>
      <c r="AC2772" s="52"/>
    </row>
    <row r="2773" spans="1:29" ht="15.75" hidden="1" customHeight="1">
      <c r="A2773" s="50"/>
      <c r="B2773" s="3"/>
      <c r="C2773" s="4"/>
      <c r="D2773" s="4"/>
      <c r="E2773" s="5"/>
      <c r="F2773" s="4"/>
      <c r="G2773" s="4"/>
      <c r="H2773" s="5"/>
      <c r="I2773" s="6"/>
      <c r="J2773" s="6"/>
      <c r="K2773" s="7"/>
      <c r="L2773" s="7"/>
      <c r="M2773" s="8"/>
      <c r="N2773" s="7"/>
      <c r="O2773" s="9"/>
      <c r="P2773" s="3"/>
      <c r="Q2773" s="5"/>
      <c r="R2773" s="10"/>
      <c r="S2773" s="10"/>
      <c r="T2773" s="10"/>
      <c r="U2773" s="10"/>
      <c r="V2773" s="10"/>
      <c r="W2773" s="10"/>
      <c r="X2773" s="11"/>
      <c r="Y2773" s="12"/>
      <c r="Z2773" s="4"/>
      <c r="AA2773" s="13"/>
      <c r="AB2773" s="4"/>
      <c r="AC2773" s="52"/>
    </row>
    <row r="2774" spans="1:29" ht="15.75" hidden="1" customHeight="1">
      <c r="A2774" s="50"/>
      <c r="B2774" s="3"/>
      <c r="C2774" s="4"/>
      <c r="D2774" s="4"/>
      <c r="E2774" s="5"/>
      <c r="F2774" s="4"/>
      <c r="G2774" s="4"/>
      <c r="H2774" s="5"/>
      <c r="I2774" s="6"/>
      <c r="J2774" s="6"/>
      <c r="K2774" s="7"/>
      <c r="L2774" s="7"/>
      <c r="M2774" s="8"/>
      <c r="N2774" s="7"/>
      <c r="O2774" s="9"/>
      <c r="P2774" s="3"/>
      <c r="Q2774" s="5"/>
      <c r="R2774" s="10"/>
      <c r="S2774" s="10"/>
      <c r="T2774" s="10"/>
      <c r="U2774" s="10"/>
      <c r="V2774" s="10"/>
      <c r="W2774" s="10"/>
      <c r="X2774" s="11"/>
      <c r="Y2774" s="12"/>
      <c r="Z2774" s="4"/>
      <c r="AA2774" s="13"/>
      <c r="AB2774" s="4"/>
      <c r="AC2774" s="52"/>
    </row>
    <row r="2775" spans="1:29" ht="15.75" hidden="1" customHeight="1">
      <c r="A2775" s="50"/>
      <c r="B2775" s="3"/>
      <c r="C2775" s="4"/>
      <c r="D2775" s="4"/>
      <c r="E2775" s="5"/>
      <c r="F2775" s="4"/>
      <c r="G2775" s="4"/>
      <c r="H2775" s="5"/>
      <c r="I2775" s="6"/>
      <c r="J2775" s="6"/>
      <c r="K2775" s="7"/>
      <c r="L2775" s="7"/>
      <c r="M2775" s="8"/>
      <c r="N2775" s="7"/>
      <c r="O2775" s="9"/>
      <c r="P2775" s="3"/>
      <c r="Q2775" s="5"/>
      <c r="R2775" s="10"/>
      <c r="S2775" s="10"/>
      <c r="T2775" s="10"/>
      <c r="U2775" s="10"/>
      <c r="V2775" s="10"/>
      <c r="W2775" s="10"/>
      <c r="X2775" s="11"/>
      <c r="Y2775" s="12"/>
      <c r="Z2775" s="4"/>
      <c r="AA2775" s="13"/>
      <c r="AB2775" s="4"/>
      <c r="AC2775" s="52"/>
    </row>
    <row r="2776" spans="1:29" ht="15.75" hidden="1" customHeight="1">
      <c r="A2776" s="50"/>
      <c r="B2776" s="3"/>
      <c r="C2776" s="4"/>
      <c r="D2776" s="4"/>
      <c r="E2776" s="5"/>
      <c r="F2776" s="4"/>
      <c r="G2776" s="4"/>
      <c r="H2776" s="5"/>
      <c r="I2776" s="6"/>
      <c r="J2776" s="6"/>
      <c r="K2776" s="7"/>
      <c r="L2776" s="7"/>
      <c r="M2776" s="8"/>
      <c r="N2776" s="7"/>
      <c r="O2776" s="9"/>
      <c r="P2776" s="3"/>
      <c r="Q2776" s="5"/>
      <c r="R2776" s="10"/>
      <c r="S2776" s="10"/>
      <c r="T2776" s="10"/>
      <c r="U2776" s="10"/>
      <c r="V2776" s="10"/>
      <c r="W2776" s="10"/>
      <c r="X2776" s="11"/>
      <c r="Y2776" s="12"/>
      <c r="Z2776" s="4"/>
      <c r="AA2776" s="13"/>
      <c r="AB2776" s="4"/>
      <c r="AC2776" s="52"/>
    </row>
    <row r="2777" spans="1:29" ht="15.75" hidden="1" customHeight="1">
      <c r="A2777" s="50"/>
      <c r="B2777" s="3"/>
      <c r="C2777" s="4"/>
      <c r="D2777" s="4"/>
      <c r="E2777" s="5"/>
      <c r="F2777" s="4"/>
      <c r="G2777" s="4"/>
      <c r="H2777" s="5"/>
      <c r="I2777" s="6"/>
      <c r="J2777" s="6"/>
      <c r="K2777" s="7"/>
      <c r="L2777" s="7"/>
      <c r="M2777" s="8"/>
      <c r="N2777" s="7"/>
      <c r="O2777" s="9"/>
      <c r="P2777" s="3"/>
      <c r="Q2777" s="5"/>
      <c r="R2777" s="10"/>
      <c r="S2777" s="10"/>
      <c r="T2777" s="10"/>
      <c r="U2777" s="10"/>
      <c r="V2777" s="10"/>
      <c r="W2777" s="10"/>
      <c r="X2777" s="11"/>
      <c r="Y2777" s="12"/>
      <c r="Z2777" s="4"/>
      <c r="AA2777" s="13"/>
      <c r="AB2777" s="4"/>
      <c r="AC2777" s="52"/>
    </row>
    <row r="2778" spans="1:29" ht="15.75" hidden="1" customHeight="1">
      <c r="A2778" s="50"/>
      <c r="B2778" s="3"/>
      <c r="C2778" s="4"/>
      <c r="D2778" s="4"/>
      <c r="E2778" s="5"/>
      <c r="F2778" s="4"/>
      <c r="G2778" s="4"/>
      <c r="H2778" s="5"/>
      <c r="I2778" s="6"/>
      <c r="J2778" s="6"/>
      <c r="K2778" s="7"/>
      <c r="L2778" s="7"/>
      <c r="M2778" s="8"/>
      <c r="N2778" s="7"/>
      <c r="O2778" s="9"/>
      <c r="P2778" s="3"/>
      <c r="Q2778" s="5"/>
      <c r="R2778" s="10"/>
      <c r="S2778" s="10"/>
      <c r="T2778" s="10"/>
      <c r="U2778" s="10"/>
      <c r="V2778" s="10"/>
      <c r="W2778" s="10"/>
      <c r="X2778" s="11"/>
      <c r="Y2778" s="12"/>
      <c r="Z2778" s="4"/>
      <c r="AA2778" s="13"/>
      <c r="AB2778" s="4"/>
      <c r="AC2778" s="52"/>
    </row>
    <row r="2779" spans="1:29" ht="15.75" hidden="1" customHeight="1">
      <c r="A2779" s="50"/>
      <c r="B2779" s="3"/>
      <c r="C2779" s="4"/>
      <c r="D2779" s="4"/>
      <c r="E2779" s="5"/>
      <c r="F2779" s="4"/>
      <c r="G2779" s="4"/>
      <c r="H2779" s="5"/>
      <c r="I2779" s="6"/>
      <c r="J2779" s="6"/>
      <c r="K2779" s="7"/>
      <c r="L2779" s="7"/>
      <c r="M2779" s="8"/>
      <c r="N2779" s="7"/>
      <c r="O2779" s="9"/>
      <c r="P2779" s="3"/>
      <c r="Q2779" s="5"/>
      <c r="R2779" s="10"/>
      <c r="S2779" s="10"/>
      <c r="T2779" s="10"/>
      <c r="U2779" s="10"/>
      <c r="V2779" s="10"/>
      <c r="W2779" s="10"/>
      <c r="X2779" s="11"/>
      <c r="Y2779" s="12"/>
      <c r="Z2779" s="4"/>
      <c r="AA2779" s="13"/>
      <c r="AB2779" s="4"/>
      <c r="AC2779" s="52"/>
    </row>
    <row r="2780" spans="1:29" ht="15.75" hidden="1" customHeight="1">
      <c r="A2780" s="50"/>
      <c r="B2780" s="3"/>
      <c r="C2780" s="4"/>
      <c r="D2780" s="4"/>
      <c r="E2780" s="5"/>
      <c r="F2780" s="4"/>
      <c r="G2780" s="4"/>
      <c r="H2780" s="5"/>
      <c r="I2780" s="6"/>
      <c r="J2780" s="6"/>
      <c r="K2780" s="7"/>
      <c r="L2780" s="7"/>
      <c r="M2780" s="8"/>
      <c r="N2780" s="7"/>
      <c r="O2780" s="9"/>
      <c r="P2780" s="3"/>
      <c r="Q2780" s="5"/>
      <c r="R2780" s="10"/>
      <c r="S2780" s="10"/>
      <c r="T2780" s="10"/>
      <c r="U2780" s="10"/>
      <c r="V2780" s="10"/>
      <c r="W2780" s="10"/>
      <c r="X2780" s="11"/>
      <c r="Y2780" s="12"/>
      <c r="Z2780" s="4"/>
      <c r="AA2780" s="13"/>
      <c r="AB2780" s="4"/>
      <c r="AC2780" s="52"/>
    </row>
    <row r="2781" spans="1:29" ht="15.75" hidden="1" customHeight="1">
      <c r="A2781" s="50"/>
      <c r="B2781" s="3"/>
      <c r="C2781" s="4"/>
      <c r="D2781" s="4"/>
      <c r="E2781" s="5"/>
      <c r="F2781" s="4"/>
      <c r="G2781" s="4"/>
      <c r="H2781" s="5"/>
      <c r="I2781" s="6"/>
      <c r="J2781" s="6"/>
      <c r="K2781" s="7"/>
      <c r="L2781" s="7"/>
      <c r="M2781" s="8"/>
      <c r="N2781" s="7"/>
      <c r="O2781" s="9"/>
      <c r="P2781" s="3"/>
      <c r="Q2781" s="5"/>
      <c r="R2781" s="10"/>
      <c r="S2781" s="10"/>
      <c r="T2781" s="10"/>
      <c r="U2781" s="10"/>
      <c r="V2781" s="10"/>
      <c r="W2781" s="10"/>
      <c r="X2781" s="11"/>
      <c r="Y2781" s="12"/>
      <c r="Z2781" s="4"/>
      <c r="AA2781" s="13"/>
      <c r="AB2781" s="4"/>
      <c r="AC2781" s="52"/>
    </row>
    <row r="2782" spans="1:29" ht="15.75" hidden="1" customHeight="1">
      <c r="A2782" s="50"/>
      <c r="B2782" s="3"/>
      <c r="C2782" s="4"/>
      <c r="D2782" s="4"/>
      <c r="E2782" s="5"/>
      <c r="F2782" s="4"/>
      <c r="G2782" s="4"/>
      <c r="H2782" s="5"/>
      <c r="I2782" s="6"/>
      <c r="J2782" s="6"/>
      <c r="K2782" s="7"/>
      <c r="L2782" s="7"/>
      <c r="M2782" s="8"/>
      <c r="N2782" s="7"/>
      <c r="O2782" s="9"/>
      <c r="P2782" s="3"/>
      <c r="Q2782" s="5"/>
      <c r="R2782" s="10"/>
      <c r="S2782" s="10"/>
      <c r="T2782" s="10"/>
      <c r="U2782" s="10"/>
      <c r="V2782" s="10"/>
      <c r="W2782" s="10"/>
      <c r="X2782" s="11"/>
      <c r="Y2782" s="12"/>
      <c r="Z2782" s="4"/>
      <c r="AA2782" s="13"/>
      <c r="AB2782" s="4"/>
      <c r="AC2782" s="52"/>
    </row>
    <row r="2783" spans="1:29" ht="15.75" hidden="1" customHeight="1">
      <c r="A2783" s="50"/>
      <c r="B2783" s="3"/>
      <c r="C2783" s="4"/>
      <c r="D2783" s="4"/>
      <c r="E2783" s="5"/>
      <c r="F2783" s="4"/>
      <c r="G2783" s="4"/>
      <c r="H2783" s="5"/>
      <c r="I2783" s="6"/>
      <c r="J2783" s="6"/>
      <c r="K2783" s="7"/>
      <c r="L2783" s="7"/>
      <c r="M2783" s="8"/>
      <c r="N2783" s="7"/>
      <c r="O2783" s="9"/>
      <c r="P2783" s="3"/>
      <c r="Q2783" s="5"/>
      <c r="R2783" s="10"/>
      <c r="S2783" s="10"/>
      <c r="T2783" s="10"/>
      <c r="U2783" s="10"/>
      <c r="V2783" s="10"/>
      <c r="W2783" s="10"/>
      <c r="X2783" s="11"/>
      <c r="Y2783" s="12"/>
      <c r="Z2783" s="4"/>
      <c r="AA2783" s="13"/>
      <c r="AB2783" s="4"/>
      <c r="AC2783" s="52"/>
    </row>
    <row r="2784" spans="1:29" ht="15.75" hidden="1" customHeight="1">
      <c r="A2784" s="50"/>
      <c r="B2784" s="3"/>
      <c r="C2784" s="4"/>
      <c r="D2784" s="4"/>
      <c r="E2784" s="5"/>
      <c r="F2784" s="4"/>
      <c r="G2784" s="4"/>
      <c r="H2784" s="5"/>
      <c r="I2784" s="6"/>
      <c r="J2784" s="6"/>
      <c r="K2784" s="7"/>
      <c r="L2784" s="7"/>
      <c r="M2784" s="8"/>
      <c r="N2784" s="7"/>
      <c r="O2784" s="9"/>
      <c r="P2784" s="3"/>
      <c r="Q2784" s="5"/>
      <c r="R2784" s="10"/>
      <c r="S2784" s="10"/>
      <c r="T2784" s="10"/>
      <c r="U2784" s="10"/>
      <c r="V2784" s="10"/>
      <c r="W2784" s="10"/>
      <c r="X2784" s="11"/>
      <c r="Y2784" s="12"/>
      <c r="Z2784" s="4"/>
      <c r="AA2784" s="13"/>
      <c r="AB2784" s="4"/>
      <c r="AC2784" s="52"/>
    </row>
    <row r="2785" spans="1:29" ht="15.75" hidden="1" customHeight="1">
      <c r="A2785" s="50"/>
      <c r="B2785" s="3"/>
      <c r="C2785" s="4"/>
      <c r="D2785" s="4"/>
      <c r="E2785" s="5"/>
      <c r="F2785" s="4"/>
      <c r="G2785" s="4"/>
      <c r="H2785" s="5"/>
      <c r="I2785" s="6"/>
      <c r="J2785" s="6"/>
      <c r="K2785" s="7"/>
      <c r="L2785" s="7"/>
      <c r="M2785" s="8"/>
      <c r="N2785" s="7"/>
      <c r="O2785" s="9"/>
      <c r="P2785" s="3"/>
      <c r="Q2785" s="5"/>
      <c r="R2785" s="10"/>
      <c r="S2785" s="10"/>
      <c r="T2785" s="10"/>
      <c r="U2785" s="10"/>
      <c r="V2785" s="10"/>
      <c r="W2785" s="10"/>
      <c r="X2785" s="11"/>
      <c r="Y2785" s="12"/>
      <c r="Z2785" s="4"/>
      <c r="AA2785" s="13"/>
      <c r="AB2785" s="4"/>
      <c r="AC2785" s="52"/>
    </row>
    <row r="2786" spans="1:29" ht="15.75" hidden="1" customHeight="1">
      <c r="A2786" s="50"/>
      <c r="B2786" s="3"/>
      <c r="C2786" s="4"/>
      <c r="D2786" s="4"/>
      <c r="E2786" s="5"/>
      <c r="F2786" s="4"/>
      <c r="G2786" s="4"/>
      <c r="H2786" s="5"/>
      <c r="I2786" s="6"/>
      <c r="J2786" s="6"/>
      <c r="K2786" s="7"/>
      <c r="L2786" s="7"/>
      <c r="M2786" s="8"/>
      <c r="N2786" s="7"/>
      <c r="O2786" s="9"/>
      <c r="P2786" s="3"/>
      <c r="Q2786" s="5"/>
      <c r="R2786" s="10"/>
      <c r="S2786" s="10"/>
      <c r="T2786" s="10"/>
      <c r="U2786" s="10"/>
      <c r="V2786" s="10"/>
      <c r="W2786" s="10"/>
      <c r="X2786" s="11"/>
      <c r="Y2786" s="12"/>
      <c r="Z2786" s="4"/>
      <c r="AA2786" s="13"/>
      <c r="AB2786" s="4"/>
      <c r="AC2786" s="52"/>
    </row>
    <row r="2787" spans="1:29" ht="15.75" hidden="1" customHeight="1">
      <c r="A2787" s="50"/>
      <c r="B2787" s="3"/>
      <c r="C2787" s="4"/>
      <c r="D2787" s="4"/>
      <c r="E2787" s="5"/>
      <c r="F2787" s="4"/>
      <c r="G2787" s="4"/>
      <c r="H2787" s="5"/>
      <c r="I2787" s="6"/>
      <c r="J2787" s="6"/>
      <c r="K2787" s="7"/>
      <c r="L2787" s="7"/>
      <c r="M2787" s="8"/>
      <c r="N2787" s="7"/>
      <c r="O2787" s="9"/>
      <c r="P2787" s="3"/>
      <c r="Q2787" s="5"/>
      <c r="R2787" s="10"/>
      <c r="S2787" s="10"/>
      <c r="T2787" s="10"/>
      <c r="U2787" s="10"/>
      <c r="V2787" s="10"/>
      <c r="W2787" s="10"/>
      <c r="X2787" s="11"/>
      <c r="Y2787" s="12"/>
      <c r="Z2787" s="4"/>
      <c r="AA2787" s="13"/>
      <c r="AB2787" s="4"/>
      <c r="AC2787" s="52"/>
    </row>
    <row r="2788" spans="1:29" ht="15.75" hidden="1" customHeight="1">
      <c r="A2788" s="50"/>
      <c r="B2788" s="3"/>
      <c r="C2788" s="4"/>
      <c r="D2788" s="4"/>
      <c r="E2788" s="5"/>
      <c r="F2788" s="4"/>
      <c r="G2788" s="4"/>
      <c r="H2788" s="5"/>
      <c r="I2788" s="6"/>
      <c r="J2788" s="6"/>
      <c r="K2788" s="7"/>
      <c r="L2788" s="7"/>
      <c r="M2788" s="8"/>
      <c r="N2788" s="7"/>
      <c r="O2788" s="9"/>
      <c r="P2788" s="3"/>
      <c r="Q2788" s="5"/>
      <c r="R2788" s="10"/>
      <c r="S2788" s="10"/>
      <c r="T2788" s="10"/>
      <c r="U2788" s="10"/>
      <c r="V2788" s="10"/>
      <c r="W2788" s="10"/>
      <c r="X2788" s="11"/>
      <c r="Y2788" s="12"/>
      <c r="Z2788" s="4"/>
      <c r="AA2788" s="13"/>
      <c r="AB2788" s="4"/>
      <c r="AC2788" s="52"/>
    </row>
    <row r="2789" spans="1:29" ht="15.75" hidden="1" customHeight="1">
      <c r="A2789" s="50"/>
      <c r="B2789" s="3"/>
      <c r="C2789" s="4"/>
      <c r="D2789" s="4"/>
      <c r="E2789" s="5"/>
      <c r="F2789" s="4"/>
      <c r="G2789" s="4"/>
      <c r="H2789" s="5"/>
      <c r="I2789" s="6"/>
      <c r="J2789" s="6"/>
      <c r="K2789" s="7"/>
      <c r="L2789" s="7"/>
      <c r="M2789" s="8"/>
      <c r="N2789" s="7"/>
      <c r="O2789" s="9"/>
      <c r="P2789" s="3"/>
      <c r="Q2789" s="5"/>
      <c r="R2789" s="10"/>
      <c r="S2789" s="10"/>
      <c r="T2789" s="10"/>
      <c r="U2789" s="10"/>
      <c r="V2789" s="10"/>
      <c r="W2789" s="10"/>
      <c r="X2789" s="11"/>
      <c r="Y2789" s="12"/>
      <c r="Z2789" s="4"/>
      <c r="AA2789" s="13"/>
      <c r="AB2789" s="4"/>
      <c r="AC2789" s="52"/>
    </row>
    <row r="2790" spans="1:29" ht="15.75" hidden="1" customHeight="1">
      <c r="A2790" s="50"/>
      <c r="B2790" s="3"/>
      <c r="C2790" s="4"/>
      <c r="D2790" s="4"/>
      <c r="E2790" s="5"/>
      <c r="F2790" s="4"/>
      <c r="G2790" s="4"/>
      <c r="H2790" s="5"/>
      <c r="I2790" s="6"/>
      <c r="J2790" s="6"/>
      <c r="K2790" s="7"/>
      <c r="L2790" s="7"/>
      <c r="M2790" s="8"/>
      <c r="N2790" s="7"/>
      <c r="O2790" s="9"/>
      <c r="P2790" s="3"/>
      <c r="Q2790" s="5"/>
      <c r="R2790" s="10"/>
      <c r="S2790" s="10"/>
      <c r="T2790" s="10"/>
      <c r="U2790" s="10"/>
      <c r="V2790" s="10"/>
      <c r="W2790" s="10"/>
      <c r="X2790" s="11"/>
      <c r="Y2790" s="12"/>
      <c r="Z2790" s="4"/>
      <c r="AA2790" s="13"/>
      <c r="AB2790" s="4"/>
      <c r="AC2790" s="52"/>
    </row>
    <row r="2791" spans="1:29" ht="15.75" hidden="1" customHeight="1">
      <c r="A2791" s="50"/>
      <c r="B2791" s="3"/>
      <c r="C2791" s="4"/>
      <c r="D2791" s="4"/>
      <c r="E2791" s="5"/>
      <c r="F2791" s="4"/>
      <c r="G2791" s="4"/>
      <c r="H2791" s="5"/>
      <c r="I2791" s="6"/>
      <c r="J2791" s="6"/>
      <c r="K2791" s="7"/>
      <c r="L2791" s="7"/>
      <c r="M2791" s="8"/>
      <c r="N2791" s="7"/>
      <c r="O2791" s="9"/>
      <c r="P2791" s="3"/>
      <c r="Q2791" s="5"/>
      <c r="R2791" s="10"/>
      <c r="S2791" s="10"/>
      <c r="T2791" s="10"/>
      <c r="U2791" s="10"/>
      <c r="V2791" s="10"/>
      <c r="W2791" s="10"/>
      <c r="X2791" s="11"/>
      <c r="Y2791" s="12"/>
      <c r="Z2791" s="4"/>
      <c r="AA2791" s="13"/>
      <c r="AB2791" s="4"/>
      <c r="AC2791" s="52"/>
    </row>
    <row r="2792" spans="1:29" ht="15.75" hidden="1" customHeight="1">
      <c r="A2792" s="50"/>
      <c r="B2792" s="3"/>
      <c r="C2792" s="4"/>
      <c r="D2792" s="4"/>
      <c r="E2792" s="5"/>
      <c r="F2792" s="4"/>
      <c r="G2792" s="4"/>
      <c r="H2792" s="5"/>
      <c r="I2792" s="6"/>
      <c r="J2792" s="6"/>
      <c r="K2792" s="7"/>
      <c r="L2792" s="7"/>
      <c r="M2792" s="8"/>
      <c r="N2792" s="7"/>
      <c r="O2792" s="9"/>
      <c r="P2792" s="3"/>
      <c r="Q2792" s="5"/>
      <c r="R2792" s="10"/>
      <c r="S2792" s="10"/>
      <c r="T2792" s="10"/>
      <c r="U2792" s="10"/>
      <c r="V2792" s="10"/>
      <c r="W2792" s="10"/>
      <c r="X2792" s="11"/>
      <c r="Y2792" s="12"/>
      <c r="Z2792" s="4"/>
      <c r="AA2792" s="13"/>
      <c r="AB2792" s="4"/>
      <c r="AC2792" s="52"/>
    </row>
    <row r="2793" spans="1:29" ht="15.75" hidden="1" customHeight="1">
      <c r="A2793" s="50"/>
      <c r="B2793" s="3"/>
      <c r="C2793" s="4"/>
      <c r="D2793" s="4"/>
      <c r="E2793" s="5"/>
      <c r="F2793" s="4"/>
      <c r="G2793" s="4"/>
      <c r="H2793" s="5"/>
      <c r="I2793" s="6"/>
      <c r="J2793" s="6"/>
      <c r="K2793" s="7"/>
      <c r="L2793" s="7"/>
      <c r="M2793" s="8"/>
      <c r="N2793" s="7"/>
      <c r="O2793" s="9"/>
      <c r="P2793" s="3"/>
      <c r="Q2793" s="5"/>
      <c r="R2793" s="10"/>
      <c r="S2793" s="10"/>
      <c r="T2793" s="10"/>
      <c r="U2793" s="10"/>
      <c r="V2793" s="10"/>
      <c r="W2793" s="10"/>
      <c r="X2793" s="11"/>
      <c r="Y2793" s="12"/>
      <c r="Z2793" s="4"/>
      <c r="AA2793" s="13"/>
      <c r="AB2793" s="4"/>
      <c r="AC2793" s="52"/>
    </row>
    <row r="2794" spans="1:29" ht="15.75" hidden="1" customHeight="1">
      <c r="A2794" s="50"/>
      <c r="B2794" s="3"/>
      <c r="C2794" s="4"/>
      <c r="D2794" s="4"/>
      <c r="E2794" s="5"/>
      <c r="F2794" s="4"/>
      <c r="G2794" s="4"/>
      <c r="H2794" s="5"/>
      <c r="I2794" s="6"/>
      <c r="J2794" s="6"/>
      <c r="K2794" s="7"/>
      <c r="L2794" s="7"/>
      <c r="M2794" s="8"/>
      <c r="N2794" s="7"/>
      <c r="O2794" s="9"/>
      <c r="P2794" s="3"/>
      <c r="Q2794" s="5"/>
      <c r="R2794" s="10"/>
      <c r="S2794" s="10"/>
      <c r="T2794" s="10"/>
      <c r="U2794" s="10"/>
      <c r="V2794" s="10"/>
      <c r="W2794" s="10"/>
      <c r="X2794" s="11"/>
      <c r="Y2794" s="12"/>
      <c r="Z2794" s="4"/>
      <c r="AA2794" s="13"/>
      <c r="AB2794" s="4"/>
      <c r="AC2794" s="52"/>
    </row>
    <row r="2795" spans="1:29" ht="15.75" hidden="1" customHeight="1">
      <c r="A2795" s="50"/>
      <c r="B2795" s="3"/>
      <c r="C2795" s="4"/>
      <c r="D2795" s="4"/>
      <c r="E2795" s="5"/>
      <c r="F2795" s="4"/>
      <c r="G2795" s="4"/>
      <c r="H2795" s="5"/>
      <c r="I2795" s="6"/>
      <c r="J2795" s="6"/>
      <c r="K2795" s="7"/>
      <c r="L2795" s="7"/>
      <c r="M2795" s="8"/>
      <c r="N2795" s="7"/>
      <c r="O2795" s="9"/>
      <c r="P2795" s="3"/>
      <c r="Q2795" s="5"/>
      <c r="R2795" s="10"/>
      <c r="S2795" s="10"/>
      <c r="T2795" s="10"/>
      <c r="U2795" s="10"/>
      <c r="V2795" s="10"/>
      <c r="W2795" s="10"/>
      <c r="X2795" s="11"/>
      <c r="Y2795" s="12"/>
      <c r="Z2795" s="4"/>
      <c r="AA2795" s="13"/>
      <c r="AB2795" s="4"/>
      <c r="AC2795" s="52"/>
    </row>
    <row r="2796" spans="1:29" ht="15.75" hidden="1" customHeight="1">
      <c r="A2796" s="50"/>
      <c r="B2796" s="3"/>
      <c r="C2796" s="4"/>
      <c r="D2796" s="4"/>
      <c r="E2796" s="5"/>
      <c r="F2796" s="4"/>
      <c r="G2796" s="4"/>
      <c r="H2796" s="5"/>
      <c r="I2796" s="6"/>
      <c r="J2796" s="6"/>
      <c r="K2796" s="7"/>
      <c r="L2796" s="7"/>
      <c r="M2796" s="8"/>
      <c r="N2796" s="7"/>
      <c r="O2796" s="9"/>
      <c r="P2796" s="3"/>
      <c r="Q2796" s="5"/>
      <c r="R2796" s="10"/>
      <c r="S2796" s="10"/>
      <c r="T2796" s="10"/>
      <c r="U2796" s="10"/>
      <c r="V2796" s="10"/>
      <c r="W2796" s="10"/>
      <c r="X2796" s="11"/>
      <c r="Y2796" s="12"/>
      <c r="Z2796" s="4"/>
      <c r="AA2796" s="13"/>
      <c r="AB2796" s="4"/>
      <c r="AC2796" s="52"/>
    </row>
    <row r="2797" spans="1:29" ht="15.75" hidden="1" customHeight="1">
      <c r="A2797" s="50"/>
      <c r="B2797" s="3"/>
      <c r="C2797" s="4"/>
      <c r="D2797" s="4"/>
      <c r="E2797" s="5"/>
      <c r="F2797" s="4"/>
      <c r="G2797" s="4"/>
      <c r="H2797" s="5"/>
      <c r="I2797" s="6"/>
      <c r="J2797" s="6"/>
      <c r="K2797" s="7"/>
      <c r="L2797" s="7"/>
      <c r="M2797" s="8"/>
      <c r="N2797" s="7"/>
      <c r="O2797" s="9"/>
      <c r="P2797" s="3"/>
      <c r="Q2797" s="5"/>
      <c r="R2797" s="10"/>
      <c r="S2797" s="10"/>
      <c r="T2797" s="10"/>
      <c r="U2797" s="10"/>
      <c r="V2797" s="10"/>
      <c r="W2797" s="10"/>
      <c r="X2797" s="11"/>
      <c r="Y2797" s="12"/>
      <c r="Z2797" s="4"/>
      <c r="AA2797" s="13"/>
      <c r="AB2797" s="4"/>
      <c r="AC2797" s="52"/>
    </row>
    <row r="2798" spans="1:29" ht="15.75" hidden="1" customHeight="1">
      <c r="A2798" s="50"/>
      <c r="B2798" s="3"/>
      <c r="C2798" s="4"/>
      <c r="D2798" s="4"/>
      <c r="E2798" s="5"/>
      <c r="F2798" s="4"/>
      <c r="G2798" s="4"/>
      <c r="H2798" s="5"/>
      <c r="I2798" s="6"/>
      <c r="J2798" s="6"/>
      <c r="K2798" s="7"/>
      <c r="L2798" s="7"/>
      <c r="M2798" s="8"/>
      <c r="N2798" s="7"/>
      <c r="O2798" s="9"/>
      <c r="P2798" s="3"/>
      <c r="Q2798" s="5"/>
      <c r="R2798" s="10"/>
      <c r="S2798" s="10"/>
      <c r="T2798" s="10"/>
      <c r="U2798" s="10"/>
      <c r="V2798" s="10"/>
      <c r="W2798" s="10"/>
      <c r="X2798" s="11"/>
      <c r="Y2798" s="12"/>
      <c r="Z2798" s="4"/>
      <c r="AA2798" s="13"/>
      <c r="AB2798" s="4"/>
      <c r="AC2798" s="52"/>
    </row>
    <row r="2799" spans="1:29" ht="15.75" hidden="1" customHeight="1">
      <c r="A2799" s="50"/>
      <c r="B2799" s="3"/>
      <c r="C2799" s="4"/>
      <c r="D2799" s="4"/>
      <c r="E2799" s="5"/>
      <c r="F2799" s="4"/>
      <c r="G2799" s="4"/>
      <c r="H2799" s="5"/>
      <c r="I2799" s="6"/>
      <c r="J2799" s="6"/>
      <c r="K2799" s="7"/>
      <c r="L2799" s="7"/>
      <c r="M2799" s="8"/>
      <c r="N2799" s="7"/>
      <c r="O2799" s="9"/>
      <c r="P2799" s="3"/>
      <c r="Q2799" s="5"/>
      <c r="R2799" s="10"/>
      <c r="S2799" s="10"/>
      <c r="T2799" s="10"/>
      <c r="U2799" s="10"/>
      <c r="V2799" s="10"/>
      <c r="W2799" s="10"/>
      <c r="X2799" s="11"/>
      <c r="Y2799" s="12"/>
      <c r="Z2799" s="4"/>
      <c r="AA2799" s="13"/>
      <c r="AB2799" s="4"/>
      <c r="AC2799" s="52"/>
    </row>
    <row r="2800" spans="1:29" ht="15.75" hidden="1" customHeight="1">
      <c r="A2800" s="50"/>
      <c r="B2800" s="3"/>
      <c r="C2800" s="4"/>
      <c r="D2800" s="4"/>
      <c r="E2800" s="5"/>
      <c r="F2800" s="4"/>
      <c r="G2800" s="4"/>
      <c r="H2800" s="5"/>
      <c r="I2800" s="6"/>
      <c r="J2800" s="6"/>
      <c r="K2800" s="7"/>
      <c r="L2800" s="7"/>
      <c r="M2800" s="8"/>
      <c r="N2800" s="7"/>
      <c r="O2800" s="9"/>
      <c r="P2800" s="3"/>
      <c r="Q2800" s="5"/>
      <c r="R2800" s="10"/>
      <c r="S2800" s="10"/>
      <c r="T2800" s="10"/>
      <c r="U2800" s="10"/>
      <c r="V2800" s="10"/>
      <c r="W2800" s="10"/>
      <c r="X2800" s="11"/>
      <c r="Y2800" s="12"/>
      <c r="Z2800" s="4"/>
      <c r="AA2800" s="13"/>
      <c r="AB2800" s="4"/>
      <c r="AC2800" s="52"/>
    </row>
    <row r="2801" spans="1:29" ht="15.75" hidden="1" customHeight="1">
      <c r="A2801" s="50"/>
      <c r="B2801" s="3"/>
      <c r="C2801" s="4"/>
      <c r="D2801" s="4"/>
      <c r="E2801" s="5"/>
      <c r="F2801" s="4"/>
      <c r="G2801" s="4"/>
      <c r="H2801" s="5"/>
      <c r="I2801" s="6"/>
      <c r="J2801" s="6"/>
      <c r="K2801" s="7"/>
      <c r="L2801" s="7"/>
      <c r="M2801" s="8"/>
      <c r="N2801" s="7"/>
      <c r="O2801" s="9"/>
      <c r="P2801" s="3"/>
      <c r="Q2801" s="5"/>
      <c r="R2801" s="10"/>
      <c r="S2801" s="10"/>
      <c r="T2801" s="10"/>
      <c r="U2801" s="10"/>
      <c r="V2801" s="10"/>
      <c r="W2801" s="10"/>
      <c r="X2801" s="11"/>
      <c r="Y2801" s="12"/>
      <c r="Z2801" s="4"/>
      <c r="AA2801" s="13"/>
      <c r="AB2801" s="4"/>
      <c r="AC2801" s="52"/>
    </row>
    <row r="2802" spans="1:29" ht="15.75" hidden="1" customHeight="1">
      <c r="A2802" s="50"/>
      <c r="B2802" s="3"/>
      <c r="C2802" s="4"/>
      <c r="D2802" s="4"/>
      <c r="E2802" s="5"/>
      <c r="F2802" s="4"/>
      <c r="G2802" s="4"/>
      <c r="H2802" s="5"/>
      <c r="I2802" s="6"/>
      <c r="J2802" s="6"/>
      <c r="K2802" s="7"/>
      <c r="L2802" s="7"/>
      <c r="M2802" s="8"/>
      <c r="N2802" s="7"/>
      <c r="O2802" s="9"/>
      <c r="P2802" s="3"/>
      <c r="Q2802" s="5"/>
      <c r="R2802" s="10"/>
      <c r="S2802" s="10"/>
      <c r="T2802" s="10"/>
      <c r="U2802" s="10"/>
      <c r="V2802" s="10"/>
      <c r="W2802" s="10"/>
      <c r="X2802" s="11"/>
      <c r="Y2802" s="12"/>
      <c r="Z2802" s="4"/>
      <c r="AA2802" s="13"/>
      <c r="AB2802" s="4"/>
      <c r="AC2802" s="52"/>
    </row>
    <row r="2803" spans="1:29" ht="15.75" hidden="1" customHeight="1">
      <c r="A2803" s="50"/>
      <c r="B2803" s="3"/>
      <c r="C2803" s="4"/>
      <c r="D2803" s="4"/>
      <c r="E2803" s="5"/>
      <c r="F2803" s="4"/>
      <c r="G2803" s="4"/>
      <c r="H2803" s="5"/>
      <c r="I2803" s="6"/>
      <c r="J2803" s="6"/>
      <c r="K2803" s="7"/>
      <c r="L2803" s="7"/>
      <c r="M2803" s="8"/>
      <c r="N2803" s="7"/>
      <c r="O2803" s="9"/>
      <c r="P2803" s="3"/>
      <c r="Q2803" s="5"/>
      <c r="R2803" s="10"/>
      <c r="S2803" s="10"/>
      <c r="T2803" s="10"/>
      <c r="U2803" s="10"/>
      <c r="V2803" s="10"/>
      <c r="W2803" s="10"/>
      <c r="X2803" s="11"/>
      <c r="Y2803" s="12"/>
      <c r="Z2803" s="4"/>
      <c r="AA2803" s="13"/>
      <c r="AB2803" s="4"/>
      <c r="AC2803" s="52"/>
    </row>
    <row r="2804" spans="1:29" ht="15.75" hidden="1" customHeight="1">
      <c r="A2804" s="50"/>
      <c r="B2804" s="3"/>
      <c r="C2804" s="4"/>
      <c r="D2804" s="4"/>
      <c r="E2804" s="5"/>
      <c r="F2804" s="4"/>
      <c r="G2804" s="4"/>
      <c r="H2804" s="5"/>
      <c r="I2804" s="6"/>
      <c r="J2804" s="6"/>
      <c r="K2804" s="7"/>
      <c r="L2804" s="7"/>
      <c r="M2804" s="8"/>
      <c r="N2804" s="7"/>
      <c r="O2804" s="9"/>
      <c r="P2804" s="3"/>
      <c r="Q2804" s="5"/>
      <c r="R2804" s="10"/>
      <c r="S2804" s="10"/>
      <c r="T2804" s="10"/>
      <c r="U2804" s="10"/>
      <c r="V2804" s="10"/>
      <c r="W2804" s="10"/>
      <c r="X2804" s="11"/>
      <c r="Y2804" s="12"/>
      <c r="Z2804" s="4"/>
      <c r="AA2804" s="13"/>
      <c r="AB2804" s="4"/>
      <c r="AC2804" s="52"/>
    </row>
    <row r="2805" spans="1:29" ht="15.75" hidden="1" customHeight="1">
      <c r="A2805" s="50"/>
      <c r="B2805" s="3"/>
      <c r="C2805" s="4"/>
      <c r="D2805" s="4"/>
      <c r="E2805" s="5"/>
      <c r="F2805" s="4"/>
      <c r="G2805" s="4"/>
      <c r="H2805" s="5"/>
      <c r="I2805" s="6"/>
      <c r="J2805" s="6"/>
      <c r="K2805" s="7"/>
      <c r="L2805" s="7"/>
      <c r="M2805" s="8"/>
      <c r="N2805" s="7"/>
      <c r="O2805" s="9"/>
      <c r="P2805" s="3"/>
      <c r="Q2805" s="5"/>
      <c r="R2805" s="10"/>
      <c r="S2805" s="10"/>
      <c r="T2805" s="10"/>
      <c r="U2805" s="10"/>
      <c r="V2805" s="10"/>
      <c r="W2805" s="10"/>
      <c r="X2805" s="11"/>
      <c r="Y2805" s="12"/>
      <c r="Z2805" s="4"/>
      <c r="AA2805" s="13"/>
      <c r="AB2805" s="4"/>
      <c r="AC2805" s="52"/>
    </row>
    <row r="2806" spans="1:29" ht="15.75" hidden="1" customHeight="1">
      <c r="A2806" s="50"/>
      <c r="B2806" s="3"/>
      <c r="C2806" s="4"/>
      <c r="D2806" s="4"/>
      <c r="E2806" s="5"/>
      <c r="F2806" s="4"/>
      <c r="G2806" s="4"/>
      <c r="H2806" s="5"/>
      <c r="I2806" s="6"/>
      <c r="J2806" s="6"/>
      <c r="K2806" s="7"/>
      <c r="L2806" s="7"/>
      <c r="M2806" s="8"/>
      <c r="N2806" s="7"/>
      <c r="O2806" s="9"/>
      <c r="P2806" s="3"/>
      <c r="Q2806" s="5"/>
      <c r="R2806" s="10"/>
      <c r="S2806" s="10"/>
      <c r="T2806" s="10"/>
      <c r="U2806" s="10"/>
      <c r="V2806" s="10"/>
      <c r="W2806" s="10"/>
      <c r="X2806" s="11"/>
      <c r="Y2806" s="12"/>
      <c r="Z2806" s="4"/>
      <c r="AA2806" s="13"/>
      <c r="AB2806" s="4"/>
      <c r="AC2806" s="52"/>
    </row>
    <row r="2807" spans="1:29" ht="15.75" hidden="1" customHeight="1">
      <c r="A2807" s="50"/>
      <c r="B2807" s="3"/>
      <c r="C2807" s="4"/>
      <c r="D2807" s="4"/>
      <c r="E2807" s="5"/>
      <c r="F2807" s="4"/>
      <c r="G2807" s="4"/>
      <c r="H2807" s="5"/>
      <c r="I2807" s="6"/>
      <c r="J2807" s="6"/>
      <c r="K2807" s="7"/>
      <c r="L2807" s="7"/>
      <c r="M2807" s="8"/>
      <c r="N2807" s="7"/>
      <c r="O2807" s="9"/>
      <c r="P2807" s="3"/>
      <c r="Q2807" s="5"/>
      <c r="R2807" s="10"/>
      <c r="S2807" s="10"/>
      <c r="T2807" s="10"/>
      <c r="U2807" s="10"/>
      <c r="V2807" s="10"/>
      <c r="W2807" s="10"/>
      <c r="X2807" s="11"/>
      <c r="Y2807" s="12"/>
      <c r="Z2807" s="4"/>
      <c r="AA2807" s="13"/>
      <c r="AB2807" s="4"/>
      <c r="AC2807" s="52"/>
    </row>
    <row r="2808" spans="1:29" ht="15.75" hidden="1" customHeight="1">
      <c r="A2808" s="50"/>
      <c r="B2808" s="3"/>
      <c r="C2808" s="4"/>
      <c r="D2808" s="4"/>
      <c r="E2808" s="5"/>
      <c r="F2808" s="4"/>
      <c r="G2808" s="4"/>
      <c r="H2808" s="5"/>
      <c r="I2808" s="6"/>
      <c r="J2808" s="6"/>
      <c r="K2808" s="7"/>
      <c r="L2808" s="7"/>
      <c r="M2808" s="8"/>
      <c r="N2808" s="7"/>
      <c r="O2808" s="9"/>
      <c r="P2808" s="3"/>
      <c r="Q2808" s="5"/>
      <c r="R2808" s="10"/>
      <c r="S2808" s="10"/>
      <c r="T2808" s="10"/>
      <c r="U2808" s="10"/>
      <c r="V2808" s="10"/>
      <c r="W2808" s="10"/>
      <c r="X2808" s="11"/>
      <c r="Y2808" s="12"/>
      <c r="Z2808" s="4"/>
      <c r="AA2808" s="13"/>
      <c r="AB2808" s="4"/>
      <c r="AC2808" s="52"/>
    </row>
    <row r="2809" spans="1:29" ht="15.75" hidden="1" customHeight="1">
      <c r="A2809" s="50"/>
      <c r="B2809" s="3"/>
      <c r="C2809" s="4"/>
      <c r="D2809" s="4"/>
      <c r="E2809" s="5"/>
      <c r="F2809" s="4"/>
      <c r="G2809" s="4"/>
      <c r="H2809" s="5"/>
      <c r="I2809" s="6"/>
      <c r="J2809" s="6"/>
      <c r="K2809" s="7"/>
      <c r="L2809" s="7"/>
      <c r="M2809" s="8"/>
      <c r="N2809" s="7"/>
      <c r="O2809" s="9"/>
      <c r="P2809" s="3"/>
      <c r="Q2809" s="5"/>
      <c r="R2809" s="10"/>
      <c r="S2809" s="10"/>
      <c r="T2809" s="10"/>
      <c r="U2809" s="10"/>
      <c r="V2809" s="10"/>
      <c r="W2809" s="10"/>
      <c r="X2809" s="11"/>
      <c r="Y2809" s="12"/>
      <c r="Z2809" s="4"/>
      <c r="AA2809" s="13"/>
      <c r="AB2809" s="4"/>
      <c r="AC2809" s="52"/>
    </row>
    <row r="2810" spans="1:29" ht="15.75" hidden="1" customHeight="1">
      <c r="A2810" s="50"/>
      <c r="B2810" s="3"/>
      <c r="C2810" s="4"/>
      <c r="D2810" s="4"/>
      <c r="E2810" s="5"/>
      <c r="F2810" s="4"/>
      <c r="G2810" s="4"/>
      <c r="H2810" s="5"/>
      <c r="I2810" s="6"/>
      <c r="J2810" s="6"/>
      <c r="K2810" s="7"/>
      <c r="L2810" s="7"/>
      <c r="M2810" s="8"/>
      <c r="N2810" s="7"/>
      <c r="O2810" s="9"/>
      <c r="P2810" s="3"/>
      <c r="Q2810" s="5"/>
      <c r="R2810" s="10"/>
      <c r="S2810" s="10"/>
      <c r="T2810" s="10"/>
      <c r="U2810" s="10"/>
      <c r="V2810" s="10"/>
      <c r="W2810" s="10"/>
      <c r="X2810" s="11"/>
      <c r="Y2810" s="12"/>
      <c r="Z2810" s="4"/>
      <c r="AA2810" s="13"/>
      <c r="AB2810" s="4"/>
      <c r="AC2810" s="52"/>
    </row>
    <row r="2811" spans="1:29" ht="15.75" hidden="1" customHeight="1">
      <c r="A2811" s="50"/>
      <c r="B2811" s="3"/>
      <c r="C2811" s="4"/>
      <c r="D2811" s="4"/>
      <c r="E2811" s="5"/>
      <c r="F2811" s="4"/>
      <c r="G2811" s="4"/>
      <c r="H2811" s="5"/>
      <c r="I2811" s="6"/>
      <c r="J2811" s="6"/>
      <c r="K2811" s="7"/>
      <c r="L2811" s="7"/>
      <c r="M2811" s="8"/>
      <c r="N2811" s="7"/>
      <c r="O2811" s="9"/>
      <c r="P2811" s="3"/>
      <c r="Q2811" s="5"/>
      <c r="R2811" s="10"/>
      <c r="S2811" s="10"/>
      <c r="T2811" s="10"/>
      <c r="U2811" s="10"/>
      <c r="V2811" s="10"/>
      <c r="W2811" s="10"/>
      <c r="X2811" s="11"/>
      <c r="Y2811" s="12"/>
      <c r="Z2811" s="4"/>
      <c r="AA2811" s="13"/>
      <c r="AB2811" s="4"/>
      <c r="AC2811" s="52"/>
    </row>
    <row r="2812" spans="1:29" ht="15.75" hidden="1" customHeight="1">
      <c r="A2812" s="50"/>
      <c r="B2812" s="3"/>
      <c r="C2812" s="4"/>
      <c r="D2812" s="4"/>
      <c r="E2812" s="5"/>
      <c r="F2812" s="4"/>
      <c r="G2812" s="4"/>
      <c r="H2812" s="5"/>
      <c r="I2812" s="6"/>
      <c r="J2812" s="6"/>
      <c r="K2812" s="7"/>
      <c r="L2812" s="7"/>
      <c r="M2812" s="8"/>
      <c r="N2812" s="7"/>
      <c r="O2812" s="9"/>
      <c r="P2812" s="3"/>
      <c r="Q2812" s="5"/>
      <c r="R2812" s="10"/>
      <c r="S2812" s="10"/>
      <c r="T2812" s="10"/>
      <c r="U2812" s="10"/>
      <c r="V2812" s="10"/>
      <c r="W2812" s="10"/>
      <c r="X2812" s="11"/>
      <c r="Y2812" s="12"/>
      <c r="Z2812" s="4"/>
      <c r="AA2812" s="13"/>
      <c r="AB2812" s="4"/>
      <c r="AC2812" s="52"/>
    </row>
    <row r="2813" spans="1:29" ht="15.75" hidden="1" customHeight="1">
      <c r="A2813" s="50"/>
      <c r="B2813" s="3"/>
      <c r="C2813" s="4"/>
      <c r="D2813" s="4"/>
      <c r="E2813" s="5"/>
      <c r="F2813" s="4"/>
      <c r="G2813" s="4"/>
      <c r="H2813" s="5"/>
      <c r="I2813" s="6"/>
      <c r="J2813" s="6"/>
      <c r="K2813" s="7"/>
      <c r="L2813" s="7"/>
      <c r="M2813" s="8"/>
      <c r="N2813" s="7"/>
      <c r="O2813" s="9"/>
      <c r="P2813" s="3"/>
      <c r="Q2813" s="5"/>
      <c r="R2813" s="10"/>
      <c r="S2813" s="10"/>
      <c r="T2813" s="10"/>
      <c r="U2813" s="10"/>
      <c r="V2813" s="10"/>
      <c r="W2813" s="10"/>
      <c r="X2813" s="11"/>
      <c r="Y2813" s="12"/>
      <c r="Z2813" s="4"/>
      <c r="AA2813" s="13"/>
      <c r="AB2813" s="4"/>
      <c r="AC2813" s="52"/>
    </row>
    <row r="2814" spans="1:29" ht="15.75" hidden="1" customHeight="1">
      <c r="A2814" s="50"/>
      <c r="B2814" s="3"/>
      <c r="C2814" s="4"/>
      <c r="D2814" s="4"/>
      <c r="E2814" s="5"/>
      <c r="F2814" s="4"/>
      <c r="G2814" s="4"/>
      <c r="H2814" s="5"/>
      <c r="I2814" s="6"/>
      <c r="J2814" s="6"/>
      <c r="K2814" s="7"/>
      <c r="L2814" s="7"/>
      <c r="M2814" s="8"/>
      <c r="N2814" s="7"/>
      <c r="O2814" s="9"/>
      <c r="P2814" s="3"/>
      <c r="Q2814" s="5"/>
      <c r="R2814" s="10"/>
      <c r="S2814" s="10"/>
      <c r="T2814" s="10"/>
      <c r="U2814" s="10"/>
      <c r="V2814" s="10"/>
      <c r="W2814" s="10"/>
      <c r="X2814" s="11"/>
      <c r="Y2814" s="12"/>
      <c r="Z2814" s="4"/>
      <c r="AA2814" s="13"/>
      <c r="AB2814" s="4"/>
      <c r="AC2814" s="52"/>
    </row>
    <row r="2815" spans="1:29" ht="15.75" hidden="1" customHeight="1">
      <c r="A2815" s="50"/>
      <c r="B2815" s="3"/>
      <c r="C2815" s="4"/>
      <c r="D2815" s="4"/>
      <c r="E2815" s="5"/>
      <c r="F2815" s="4"/>
      <c r="G2815" s="4"/>
      <c r="H2815" s="5"/>
      <c r="I2815" s="6"/>
      <c r="J2815" s="6"/>
      <c r="K2815" s="7"/>
      <c r="L2815" s="7"/>
      <c r="M2815" s="8"/>
      <c r="N2815" s="7"/>
      <c r="O2815" s="9"/>
      <c r="P2815" s="3"/>
      <c r="Q2815" s="5"/>
      <c r="R2815" s="10"/>
      <c r="S2815" s="10"/>
      <c r="T2815" s="10"/>
      <c r="U2815" s="10"/>
      <c r="V2815" s="10"/>
      <c r="W2815" s="10"/>
      <c r="X2815" s="11"/>
      <c r="Y2815" s="12"/>
      <c r="Z2815" s="4"/>
      <c r="AA2815" s="13"/>
      <c r="AB2815" s="4"/>
      <c r="AC2815" s="52"/>
    </row>
    <row r="2816" spans="1:29" ht="15.75" hidden="1" customHeight="1">
      <c r="A2816" s="50"/>
      <c r="B2816" s="3"/>
      <c r="C2816" s="4"/>
      <c r="D2816" s="4"/>
      <c r="E2816" s="5"/>
      <c r="F2816" s="4"/>
      <c r="G2816" s="4"/>
      <c r="H2816" s="5"/>
      <c r="I2816" s="6"/>
      <c r="J2816" s="6"/>
      <c r="K2816" s="7"/>
      <c r="L2816" s="7"/>
      <c r="M2816" s="8"/>
      <c r="N2816" s="7"/>
      <c r="O2816" s="9"/>
      <c r="P2816" s="3"/>
      <c r="Q2816" s="5"/>
      <c r="R2816" s="10"/>
      <c r="S2816" s="10"/>
      <c r="T2816" s="10"/>
      <c r="U2816" s="10"/>
      <c r="V2816" s="10"/>
      <c r="W2816" s="10"/>
      <c r="X2816" s="11"/>
      <c r="Y2816" s="12"/>
      <c r="Z2816" s="4"/>
      <c r="AA2816" s="13"/>
      <c r="AB2816" s="4"/>
      <c r="AC2816" s="52"/>
    </row>
    <row r="2817" spans="1:29" ht="15.75" hidden="1" customHeight="1">
      <c r="A2817" s="50"/>
      <c r="B2817" s="3"/>
      <c r="C2817" s="4"/>
      <c r="D2817" s="4"/>
      <c r="E2817" s="5"/>
      <c r="F2817" s="4"/>
      <c r="G2817" s="4"/>
      <c r="H2817" s="5"/>
      <c r="I2817" s="6"/>
      <c r="J2817" s="6"/>
      <c r="K2817" s="7"/>
      <c r="L2817" s="7"/>
      <c r="M2817" s="8"/>
      <c r="N2817" s="7"/>
      <c r="O2817" s="9"/>
      <c r="P2817" s="3"/>
      <c r="Q2817" s="5"/>
      <c r="R2817" s="10"/>
      <c r="S2817" s="10"/>
      <c r="T2817" s="10"/>
      <c r="U2817" s="10"/>
      <c r="V2817" s="10"/>
      <c r="W2817" s="10"/>
      <c r="X2817" s="11"/>
      <c r="Y2817" s="12"/>
      <c r="Z2817" s="4"/>
      <c r="AA2817" s="13"/>
      <c r="AB2817" s="4"/>
      <c r="AC2817" s="52"/>
    </row>
    <row r="2818" spans="1:29" ht="15.75" hidden="1" customHeight="1">
      <c r="A2818" s="50"/>
      <c r="B2818" s="3"/>
      <c r="C2818" s="4"/>
      <c r="D2818" s="4"/>
      <c r="E2818" s="5"/>
      <c r="F2818" s="4"/>
      <c r="G2818" s="4"/>
      <c r="H2818" s="5"/>
      <c r="I2818" s="6"/>
      <c r="J2818" s="6"/>
      <c r="K2818" s="7"/>
      <c r="L2818" s="7"/>
      <c r="M2818" s="8"/>
      <c r="N2818" s="7"/>
      <c r="O2818" s="9"/>
      <c r="P2818" s="3"/>
      <c r="Q2818" s="5"/>
      <c r="R2818" s="10"/>
      <c r="S2818" s="10"/>
      <c r="T2818" s="10"/>
      <c r="U2818" s="10"/>
      <c r="V2818" s="10"/>
      <c r="W2818" s="10"/>
      <c r="X2818" s="11"/>
      <c r="Y2818" s="12"/>
      <c r="Z2818" s="4"/>
      <c r="AA2818" s="13"/>
      <c r="AB2818" s="4"/>
      <c r="AC2818" s="52"/>
    </row>
    <row r="2819" spans="1:29" ht="15.75" hidden="1" customHeight="1">
      <c r="A2819" s="50"/>
      <c r="B2819" s="3"/>
      <c r="C2819" s="4"/>
      <c r="D2819" s="4"/>
      <c r="E2819" s="5"/>
      <c r="F2819" s="4"/>
      <c r="G2819" s="4"/>
      <c r="H2819" s="5"/>
      <c r="I2819" s="6"/>
      <c r="J2819" s="6"/>
      <c r="K2819" s="7"/>
      <c r="L2819" s="7"/>
      <c r="M2819" s="8"/>
      <c r="N2819" s="7"/>
      <c r="O2819" s="9"/>
      <c r="P2819" s="3"/>
      <c r="Q2819" s="5"/>
      <c r="R2819" s="10"/>
      <c r="S2819" s="10"/>
      <c r="T2819" s="10"/>
      <c r="U2819" s="10"/>
      <c r="V2819" s="10"/>
      <c r="W2819" s="10"/>
      <c r="X2819" s="11"/>
      <c r="Y2819" s="12"/>
      <c r="Z2819" s="4"/>
      <c r="AA2819" s="13"/>
      <c r="AB2819" s="4"/>
      <c r="AC2819" s="52"/>
    </row>
    <row r="2820" spans="1:29" ht="15.75" hidden="1" customHeight="1">
      <c r="A2820" s="50"/>
      <c r="B2820" s="3"/>
      <c r="C2820" s="4"/>
      <c r="D2820" s="4"/>
      <c r="E2820" s="5"/>
      <c r="F2820" s="4"/>
      <c r="G2820" s="4"/>
      <c r="H2820" s="5"/>
      <c r="I2820" s="6"/>
      <c r="J2820" s="6"/>
      <c r="K2820" s="7"/>
      <c r="L2820" s="7"/>
      <c r="M2820" s="8"/>
      <c r="N2820" s="7"/>
      <c r="O2820" s="9"/>
      <c r="P2820" s="3"/>
      <c r="Q2820" s="5"/>
      <c r="R2820" s="10"/>
      <c r="S2820" s="10"/>
      <c r="T2820" s="10"/>
      <c r="U2820" s="10"/>
      <c r="V2820" s="10"/>
      <c r="W2820" s="10"/>
      <c r="X2820" s="11"/>
      <c r="Y2820" s="12"/>
      <c r="Z2820" s="4"/>
      <c r="AA2820" s="13"/>
      <c r="AB2820" s="4"/>
      <c r="AC2820" s="52"/>
    </row>
    <row r="2821" spans="1:29" ht="15.75" hidden="1" customHeight="1">
      <c r="A2821" s="50"/>
      <c r="B2821" s="3"/>
      <c r="C2821" s="4"/>
      <c r="D2821" s="4"/>
      <c r="E2821" s="5"/>
      <c r="F2821" s="4"/>
      <c r="G2821" s="4"/>
      <c r="H2821" s="5"/>
      <c r="I2821" s="6"/>
      <c r="J2821" s="6"/>
      <c r="K2821" s="7"/>
      <c r="L2821" s="7"/>
      <c r="M2821" s="8"/>
      <c r="N2821" s="7"/>
      <c r="O2821" s="9"/>
      <c r="P2821" s="3"/>
      <c r="Q2821" s="5"/>
      <c r="R2821" s="10"/>
      <c r="S2821" s="10"/>
      <c r="T2821" s="10"/>
      <c r="U2821" s="10"/>
      <c r="V2821" s="10"/>
      <c r="W2821" s="10"/>
      <c r="X2821" s="11"/>
      <c r="Y2821" s="12"/>
      <c r="Z2821" s="4"/>
      <c r="AA2821" s="13"/>
      <c r="AB2821" s="4"/>
      <c r="AC2821" s="52"/>
    </row>
    <row r="2822" spans="1:29" ht="15.75" hidden="1" customHeight="1">
      <c r="A2822" s="50"/>
      <c r="B2822" s="3"/>
      <c r="C2822" s="4"/>
      <c r="D2822" s="4"/>
      <c r="E2822" s="5"/>
      <c r="F2822" s="4"/>
      <c r="G2822" s="4"/>
      <c r="H2822" s="5"/>
      <c r="I2822" s="6"/>
      <c r="J2822" s="6"/>
      <c r="K2822" s="7"/>
      <c r="L2822" s="7"/>
      <c r="M2822" s="8"/>
      <c r="N2822" s="7"/>
      <c r="O2822" s="9"/>
      <c r="P2822" s="3"/>
      <c r="Q2822" s="5"/>
      <c r="R2822" s="10"/>
      <c r="S2822" s="10"/>
      <c r="T2822" s="10"/>
      <c r="U2822" s="10"/>
      <c r="V2822" s="10"/>
      <c r="W2822" s="10"/>
      <c r="X2822" s="11"/>
      <c r="Y2822" s="12"/>
      <c r="Z2822" s="4"/>
      <c r="AA2822" s="13"/>
      <c r="AB2822" s="4"/>
      <c r="AC2822" s="52"/>
    </row>
    <row r="2823" spans="1:29" ht="15.75" hidden="1" customHeight="1">
      <c r="A2823" s="50"/>
      <c r="B2823" s="3"/>
      <c r="C2823" s="4"/>
      <c r="D2823" s="4"/>
      <c r="E2823" s="5"/>
      <c r="F2823" s="4"/>
      <c r="G2823" s="4"/>
      <c r="H2823" s="5"/>
      <c r="I2823" s="6"/>
      <c r="J2823" s="6"/>
      <c r="K2823" s="7"/>
      <c r="L2823" s="7"/>
      <c r="M2823" s="8"/>
      <c r="N2823" s="7"/>
      <c r="O2823" s="9"/>
      <c r="P2823" s="3"/>
      <c r="Q2823" s="5"/>
      <c r="R2823" s="10"/>
      <c r="S2823" s="10"/>
      <c r="T2823" s="10"/>
      <c r="U2823" s="10"/>
      <c r="V2823" s="10"/>
      <c r="W2823" s="10"/>
      <c r="X2823" s="11"/>
      <c r="Y2823" s="12"/>
      <c r="Z2823" s="4"/>
      <c r="AA2823" s="13"/>
      <c r="AB2823" s="4"/>
      <c r="AC2823" s="52"/>
    </row>
    <row r="2824" spans="1:29" ht="15.75" hidden="1" customHeight="1">
      <c r="A2824" s="50"/>
      <c r="B2824" s="3"/>
      <c r="C2824" s="4"/>
      <c r="D2824" s="4"/>
      <c r="E2824" s="5"/>
      <c r="F2824" s="4"/>
      <c r="G2824" s="4"/>
      <c r="H2824" s="5"/>
      <c r="I2824" s="6"/>
      <c r="J2824" s="6"/>
      <c r="K2824" s="7"/>
      <c r="L2824" s="7"/>
      <c r="M2824" s="8"/>
      <c r="N2824" s="7"/>
      <c r="O2824" s="9"/>
      <c r="P2824" s="3"/>
      <c r="Q2824" s="5"/>
      <c r="R2824" s="10"/>
      <c r="S2824" s="10"/>
      <c r="T2824" s="10"/>
      <c r="U2824" s="10"/>
      <c r="V2824" s="10"/>
      <c r="W2824" s="10"/>
      <c r="X2824" s="11"/>
      <c r="Y2824" s="12"/>
      <c r="Z2824" s="4"/>
      <c r="AA2824" s="13"/>
      <c r="AB2824" s="4"/>
      <c r="AC2824" s="52"/>
    </row>
    <row r="2825" spans="1:29" ht="15.75" hidden="1" customHeight="1">
      <c r="A2825" s="50"/>
      <c r="B2825" s="3"/>
      <c r="C2825" s="4"/>
      <c r="D2825" s="4"/>
      <c r="E2825" s="5"/>
      <c r="F2825" s="4"/>
      <c r="G2825" s="4"/>
      <c r="H2825" s="5"/>
      <c r="I2825" s="6"/>
      <c r="J2825" s="6"/>
      <c r="K2825" s="7"/>
      <c r="L2825" s="7"/>
      <c r="M2825" s="8"/>
      <c r="N2825" s="7"/>
      <c r="O2825" s="9"/>
      <c r="P2825" s="3"/>
      <c r="Q2825" s="5"/>
      <c r="R2825" s="10"/>
      <c r="S2825" s="10"/>
      <c r="T2825" s="10"/>
      <c r="U2825" s="10"/>
      <c r="V2825" s="10"/>
      <c r="W2825" s="10"/>
      <c r="X2825" s="11"/>
      <c r="Y2825" s="12"/>
      <c r="Z2825" s="4"/>
      <c r="AA2825" s="13"/>
      <c r="AB2825" s="4"/>
      <c r="AC2825" s="52"/>
    </row>
    <row r="2826" spans="1:29" ht="15.75" hidden="1" customHeight="1">
      <c r="A2826" s="50"/>
      <c r="B2826" s="3"/>
      <c r="C2826" s="4"/>
      <c r="D2826" s="4"/>
      <c r="E2826" s="5"/>
      <c r="F2826" s="4"/>
      <c r="G2826" s="4"/>
      <c r="H2826" s="5"/>
      <c r="I2826" s="6"/>
      <c r="J2826" s="6"/>
      <c r="K2826" s="7"/>
      <c r="L2826" s="7"/>
      <c r="M2826" s="8"/>
      <c r="N2826" s="7"/>
      <c r="O2826" s="9"/>
      <c r="P2826" s="3"/>
      <c r="Q2826" s="5"/>
      <c r="R2826" s="10"/>
      <c r="S2826" s="10"/>
      <c r="T2826" s="10"/>
      <c r="U2826" s="10"/>
      <c r="V2826" s="10"/>
      <c r="W2826" s="10"/>
      <c r="X2826" s="11"/>
      <c r="Y2826" s="12"/>
      <c r="Z2826" s="4"/>
      <c r="AA2826" s="13"/>
      <c r="AB2826" s="4"/>
      <c r="AC2826" s="52"/>
    </row>
    <row r="2827" spans="1:29" ht="15.75" hidden="1" customHeight="1">
      <c r="A2827" s="50"/>
      <c r="B2827" s="3"/>
      <c r="C2827" s="4"/>
      <c r="D2827" s="4"/>
      <c r="E2827" s="5"/>
      <c r="F2827" s="4"/>
      <c r="G2827" s="4"/>
      <c r="H2827" s="5"/>
      <c r="I2827" s="6"/>
      <c r="J2827" s="6"/>
      <c r="K2827" s="7"/>
      <c r="L2827" s="7"/>
      <c r="M2827" s="8"/>
      <c r="N2827" s="7"/>
      <c r="O2827" s="9"/>
      <c r="P2827" s="3"/>
      <c r="Q2827" s="5"/>
      <c r="R2827" s="10"/>
      <c r="S2827" s="10"/>
      <c r="T2827" s="10"/>
      <c r="U2827" s="10"/>
      <c r="V2827" s="10"/>
      <c r="W2827" s="10"/>
      <c r="X2827" s="11"/>
      <c r="Y2827" s="12"/>
      <c r="Z2827" s="4"/>
      <c r="AA2827" s="13"/>
      <c r="AB2827" s="4"/>
      <c r="AC2827" s="52"/>
    </row>
    <row r="2828" spans="1:29" ht="15.75" hidden="1" customHeight="1">
      <c r="A2828" s="50"/>
      <c r="B2828" s="3"/>
      <c r="C2828" s="4"/>
      <c r="D2828" s="4"/>
      <c r="E2828" s="5"/>
      <c r="F2828" s="4"/>
      <c r="G2828" s="4"/>
      <c r="H2828" s="5"/>
      <c r="I2828" s="6"/>
      <c r="J2828" s="6"/>
      <c r="K2828" s="7"/>
      <c r="L2828" s="7"/>
      <c r="M2828" s="8"/>
      <c r="N2828" s="7"/>
      <c r="O2828" s="9"/>
      <c r="P2828" s="3"/>
      <c r="Q2828" s="5"/>
      <c r="R2828" s="10"/>
      <c r="S2828" s="10"/>
      <c r="T2828" s="10"/>
      <c r="U2828" s="10"/>
      <c r="V2828" s="10"/>
      <c r="W2828" s="10"/>
      <c r="X2828" s="11"/>
      <c r="Y2828" s="12"/>
      <c r="Z2828" s="4"/>
      <c r="AA2828" s="13"/>
      <c r="AB2828" s="4"/>
      <c r="AC2828" s="52"/>
    </row>
    <row r="2829" spans="1:29" ht="15.75" hidden="1" customHeight="1">
      <c r="A2829" s="50"/>
      <c r="B2829" s="3"/>
      <c r="C2829" s="4"/>
      <c r="D2829" s="4"/>
      <c r="E2829" s="5"/>
      <c r="F2829" s="4"/>
      <c r="G2829" s="4"/>
      <c r="H2829" s="5"/>
      <c r="I2829" s="6"/>
      <c r="J2829" s="6"/>
      <c r="K2829" s="7"/>
      <c r="L2829" s="7"/>
      <c r="M2829" s="8"/>
      <c r="N2829" s="7"/>
      <c r="O2829" s="9"/>
      <c r="P2829" s="3"/>
      <c r="Q2829" s="5"/>
      <c r="R2829" s="10"/>
      <c r="S2829" s="10"/>
      <c r="T2829" s="10"/>
      <c r="U2829" s="10"/>
      <c r="V2829" s="10"/>
      <c r="W2829" s="10"/>
      <c r="X2829" s="11"/>
      <c r="Y2829" s="12"/>
      <c r="Z2829" s="4"/>
      <c r="AA2829" s="13"/>
      <c r="AB2829" s="4"/>
      <c r="AC2829" s="52"/>
    </row>
    <row r="2830" spans="1:29" ht="15.75" hidden="1" customHeight="1">
      <c r="A2830" s="50"/>
      <c r="B2830" s="3"/>
      <c r="C2830" s="4"/>
      <c r="D2830" s="4"/>
      <c r="E2830" s="5"/>
      <c r="F2830" s="4"/>
      <c r="G2830" s="4"/>
      <c r="H2830" s="5"/>
      <c r="I2830" s="6"/>
      <c r="J2830" s="6"/>
      <c r="K2830" s="7"/>
      <c r="L2830" s="7"/>
      <c r="M2830" s="8"/>
      <c r="N2830" s="7"/>
      <c r="O2830" s="9"/>
      <c r="P2830" s="3"/>
      <c r="Q2830" s="5"/>
      <c r="R2830" s="10"/>
      <c r="S2830" s="10"/>
      <c r="T2830" s="10"/>
      <c r="U2830" s="10"/>
      <c r="V2830" s="10"/>
      <c r="W2830" s="10"/>
      <c r="X2830" s="11"/>
      <c r="Y2830" s="12"/>
      <c r="Z2830" s="4"/>
      <c r="AA2830" s="13"/>
      <c r="AB2830" s="4"/>
      <c r="AC2830" s="52"/>
    </row>
    <row r="2831" spans="1:29" ht="15.75" hidden="1" customHeight="1">
      <c r="A2831" s="50"/>
      <c r="B2831" s="3"/>
      <c r="C2831" s="4"/>
      <c r="D2831" s="4"/>
      <c r="E2831" s="5"/>
      <c r="F2831" s="4"/>
      <c r="G2831" s="4"/>
      <c r="H2831" s="5"/>
      <c r="I2831" s="6"/>
      <c r="J2831" s="6"/>
      <c r="K2831" s="7"/>
      <c r="L2831" s="7"/>
      <c r="M2831" s="8"/>
      <c r="N2831" s="7"/>
      <c r="O2831" s="9"/>
      <c r="P2831" s="3"/>
      <c r="Q2831" s="5"/>
      <c r="R2831" s="10"/>
      <c r="S2831" s="10"/>
      <c r="T2831" s="10"/>
      <c r="U2831" s="10"/>
      <c r="V2831" s="10"/>
      <c r="W2831" s="10"/>
      <c r="X2831" s="11"/>
      <c r="Y2831" s="12"/>
      <c r="Z2831" s="4"/>
      <c r="AA2831" s="13"/>
      <c r="AB2831" s="4"/>
      <c r="AC2831" s="52"/>
    </row>
    <row r="2832" spans="1:29" ht="15.75" hidden="1" customHeight="1">
      <c r="A2832" s="50"/>
      <c r="B2832" s="3"/>
      <c r="C2832" s="4"/>
      <c r="D2832" s="4"/>
      <c r="E2832" s="5"/>
      <c r="F2832" s="4"/>
      <c r="G2832" s="4"/>
      <c r="H2832" s="5"/>
      <c r="I2832" s="6"/>
      <c r="J2832" s="6"/>
      <c r="K2832" s="7"/>
      <c r="L2832" s="7"/>
      <c r="M2832" s="8"/>
      <c r="N2832" s="7"/>
      <c r="O2832" s="9"/>
      <c r="P2832" s="3"/>
      <c r="Q2832" s="5"/>
      <c r="R2832" s="10"/>
      <c r="S2832" s="10"/>
      <c r="T2832" s="10"/>
      <c r="U2832" s="10"/>
      <c r="V2832" s="10"/>
      <c r="W2832" s="10"/>
      <c r="X2832" s="11"/>
      <c r="Y2832" s="12"/>
      <c r="Z2832" s="4"/>
      <c r="AA2832" s="13"/>
      <c r="AB2832" s="4"/>
      <c r="AC2832" s="52"/>
    </row>
    <row r="2833" spans="1:29" ht="15.75" hidden="1" customHeight="1">
      <c r="A2833" s="50"/>
      <c r="B2833" s="3"/>
      <c r="C2833" s="4"/>
      <c r="D2833" s="4"/>
      <c r="E2833" s="5"/>
      <c r="F2833" s="4"/>
      <c r="G2833" s="4"/>
      <c r="H2833" s="5"/>
      <c r="I2833" s="6"/>
      <c r="J2833" s="6"/>
      <c r="K2833" s="7"/>
      <c r="L2833" s="7"/>
      <c r="M2833" s="8"/>
      <c r="N2833" s="7"/>
      <c r="O2833" s="9"/>
      <c r="P2833" s="3"/>
      <c r="Q2833" s="5"/>
      <c r="R2833" s="10"/>
      <c r="S2833" s="10"/>
      <c r="T2833" s="10"/>
      <c r="U2833" s="10"/>
      <c r="V2833" s="10"/>
      <c r="W2833" s="10"/>
      <c r="X2833" s="11"/>
      <c r="Y2833" s="12"/>
      <c r="Z2833" s="4"/>
      <c r="AA2833" s="13"/>
      <c r="AB2833" s="4"/>
      <c r="AC2833" s="52"/>
    </row>
    <row r="2834" spans="1:29" ht="15.75" hidden="1" customHeight="1">
      <c r="A2834" s="50"/>
      <c r="B2834" s="3"/>
      <c r="C2834" s="4"/>
      <c r="D2834" s="4"/>
      <c r="E2834" s="5"/>
      <c r="F2834" s="4"/>
      <c r="G2834" s="4"/>
      <c r="H2834" s="5"/>
      <c r="I2834" s="6"/>
      <c r="J2834" s="6"/>
      <c r="K2834" s="7"/>
      <c r="L2834" s="7"/>
      <c r="M2834" s="8"/>
      <c r="N2834" s="7"/>
      <c r="O2834" s="9"/>
      <c r="P2834" s="3"/>
      <c r="Q2834" s="5"/>
      <c r="R2834" s="10"/>
      <c r="S2834" s="10"/>
      <c r="T2834" s="10"/>
      <c r="U2834" s="10"/>
      <c r="V2834" s="10"/>
      <c r="W2834" s="10"/>
      <c r="X2834" s="11"/>
      <c r="Y2834" s="12"/>
      <c r="Z2834" s="4"/>
      <c r="AA2834" s="13"/>
      <c r="AB2834" s="4"/>
      <c r="AC2834" s="52"/>
    </row>
    <row r="2835" spans="1:29" ht="15.75" hidden="1" customHeight="1">
      <c r="A2835" s="50"/>
      <c r="B2835" s="3"/>
      <c r="C2835" s="4"/>
      <c r="D2835" s="4"/>
      <c r="E2835" s="5"/>
      <c r="F2835" s="4"/>
      <c r="G2835" s="4"/>
      <c r="H2835" s="5"/>
      <c r="I2835" s="6"/>
      <c r="J2835" s="6"/>
      <c r="K2835" s="7"/>
      <c r="L2835" s="7"/>
      <c r="M2835" s="8"/>
      <c r="N2835" s="7"/>
      <c r="O2835" s="9"/>
      <c r="P2835" s="3"/>
      <c r="Q2835" s="5"/>
      <c r="R2835" s="10"/>
      <c r="S2835" s="10"/>
      <c r="T2835" s="10"/>
      <c r="U2835" s="10"/>
      <c r="V2835" s="10"/>
      <c r="W2835" s="10"/>
      <c r="X2835" s="11"/>
      <c r="Y2835" s="12"/>
      <c r="Z2835" s="4"/>
      <c r="AA2835" s="13"/>
      <c r="AB2835" s="4"/>
      <c r="AC2835" s="52"/>
    </row>
    <row r="2836" spans="1:29" ht="15.75" hidden="1" customHeight="1">
      <c r="A2836" s="50"/>
      <c r="B2836" s="3"/>
      <c r="C2836" s="4"/>
      <c r="D2836" s="4"/>
      <c r="E2836" s="5"/>
      <c r="F2836" s="4"/>
      <c r="G2836" s="4"/>
      <c r="H2836" s="5"/>
      <c r="I2836" s="6"/>
      <c r="J2836" s="6"/>
      <c r="K2836" s="7"/>
      <c r="L2836" s="7"/>
      <c r="M2836" s="8"/>
      <c r="N2836" s="7"/>
      <c r="O2836" s="9"/>
      <c r="P2836" s="3"/>
      <c r="Q2836" s="5"/>
      <c r="R2836" s="10"/>
      <c r="S2836" s="10"/>
      <c r="T2836" s="10"/>
      <c r="U2836" s="10"/>
      <c r="V2836" s="10"/>
      <c r="W2836" s="10"/>
      <c r="X2836" s="11"/>
      <c r="Y2836" s="12"/>
      <c r="Z2836" s="4"/>
      <c r="AA2836" s="13"/>
      <c r="AB2836" s="4"/>
      <c r="AC2836" s="52"/>
    </row>
    <row r="2837" spans="1:29" ht="15.75" hidden="1" customHeight="1">
      <c r="A2837" s="50"/>
      <c r="B2837" s="3"/>
      <c r="C2837" s="4"/>
      <c r="D2837" s="4"/>
      <c r="E2837" s="5"/>
      <c r="F2837" s="4"/>
      <c r="G2837" s="4"/>
      <c r="H2837" s="5"/>
      <c r="I2837" s="6"/>
      <c r="J2837" s="6"/>
      <c r="K2837" s="7"/>
      <c r="L2837" s="7"/>
      <c r="M2837" s="8"/>
      <c r="N2837" s="7"/>
      <c r="O2837" s="9"/>
      <c r="P2837" s="3"/>
      <c r="Q2837" s="5"/>
      <c r="R2837" s="10"/>
      <c r="S2837" s="10"/>
      <c r="T2837" s="10"/>
      <c r="U2837" s="10"/>
      <c r="V2837" s="10"/>
      <c r="W2837" s="10"/>
      <c r="X2837" s="11"/>
      <c r="Y2837" s="12"/>
      <c r="Z2837" s="4"/>
      <c r="AA2837" s="13"/>
      <c r="AB2837" s="4"/>
      <c r="AC2837" s="52"/>
    </row>
    <row r="2838" spans="1:29" ht="15.75" hidden="1" customHeight="1">
      <c r="A2838" s="50"/>
      <c r="B2838" s="3"/>
      <c r="C2838" s="4"/>
      <c r="D2838" s="4"/>
      <c r="E2838" s="5"/>
      <c r="F2838" s="4"/>
      <c r="G2838" s="4"/>
      <c r="H2838" s="5"/>
      <c r="I2838" s="6"/>
      <c r="J2838" s="6"/>
      <c r="K2838" s="7"/>
      <c r="L2838" s="7"/>
      <c r="M2838" s="8"/>
      <c r="N2838" s="7"/>
      <c r="O2838" s="9"/>
      <c r="P2838" s="3"/>
      <c r="Q2838" s="5"/>
      <c r="R2838" s="10"/>
      <c r="S2838" s="10"/>
      <c r="T2838" s="10"/>
      <c r="U2838" s="10"/>
      <c r="V2838" s="10"/>
      <c r="W2838" s="10"/>
      <c r="X2838" s="11"/>
      <c r="Y2838" s="12"/>
      <c r="Z2838" s="4"/>
      <c r="AA2838" s="13"/>
      <c r="AB2838" s="4"/>
      <c r="AC2838" s="52"/>
    </row>
    <row r="2839" spans="1:29" ht="15.75" hidden="1" customHeight="1">
      <c r="A2839" s="50"/>
      <c r="B2839" s="3"/>
      <c r="C2839" s="4"/>
      <c r="D2839" s="4"/>
      <c r="E2839" s="5"/>
      <c r="F2839" s="4"/>
      <c r="G2839" s="4"/>
      <c r="H2839" s="5"/>
      <c r="I2839" s="6"/>
      <c r="J2839" s="6"/>
      <c r="K2839" s="7"/>
      <c r="L2839" s="7"/>
      <c r="M2839" s="8"/>
      <c r="N2839" s="7"/>
      <c r="O2839" s="9"/>
      <c r="P2839" s="3"/>
      <c r="Q2839" s="5"/>
      <c r="R2839" s="10"/>
      <c r="S2839" s="10"/>
      <c r="T2839" s="10"/>
      <c r="U2839" s="10"/>
      <c r="V2839" s="10"/>
      <c r="W2839" s="10"/>
      <c r="X2839" s="11"/>
      <c r="Y2839" s="12"/>
      <c r="Z2839" s="4"/>
      <c r="AA2839" s="13"/>
      <c r="AB2839" s="4"/>
      <c r="AC2839" s="52"/>
    </row>
    <row r="2840" spans="1:29" ht="15.75" hidden="1" customHeight="1">
      <c r="A2840" s="50"/>
      <c r="B2840" s="3"/>
      <c r="C2840" s="4"/>
      <c r="D2840" s="4"/>
      <c r="E2840" s="5"/>
      <c r="F2840" s="4"/>
      <c r="G2840" s="4"/>
      <c r="H2840" s="5"/>
      <c r="I2840" s="6"/>
      <c r="J2840" s="6"/>
      <c r="K2840" s="7"/>
      <c r="L2840" s="7"/>
      <c r="M2840" s="8"/>
      <c r="N2840" s="7"/>
      <c r="O2840" s="9"/>
      <c r="P2840" s="3"/>
      <c r="Q2840" s="5"/>
      <c r="R2840" s="10"/>
      <c r="S2840" s="10"/>
      <c r="T2840" s="10"/>
      <c r="U2840" s="10"/>
      <c r="V2840" s="10"/>
      <c r="W2840" s="10"/>
      <c r="X2840" s="11"/>
      <c r="Y2840" s="12"/>
      <c r="Z2840" s="4"/>
      <c r="AA2840" s="13"/>
      <c r="AB2840" s="4"/>
      <c r="AC2840" s="52"/>
    </row>
    <row r="2841" spans="1:29" ht="15.75" hidden="1" customHeight="1">
      <c r="A2841" s="50"/>
      <c r="B2841" s="3"/>
      <c r="C2841" s="4"/>
      <c r="D2841" s="4"/>
      <c r="E2841" s="5"/>
      <c r="F2841" s="4"/>
      <c r="G2841" s="4"/>
      <c r="H2841" s="5"/>
      <c r="I2841" s="6"/>
      <c r="J2841" s="6"/>
      <c r="K2841" s="7"/>
      <c r="L2841" s="7"/>
      <c r="M2841" s="8"/>
      <c r="N2841" s="7"/>
      <c r="O2841" s="9"/>
      <c r="P2841" s="3"/>
      <c r="Q2841" s="5"/>
      <c r="R2841" s="10"/>
      <c r="S2841" s="10"/>
      <c r="T2841" s="10"/>
      <c r="U2841" s="10"/>
      <c r="V2841" s="10"/>
      <c r="W2841" s="10"/>
      <c r="X2841" s="11"/>
      <c r="Y2841" s="12"/>
      <c r="Z2841" s="4"/>
      <c r="AA2841" s="13"/>
      <c r="AB2841" s="4"/>
      <c r="AC2841" s="52"/>
    </row>
    <row r="2842" spans="1:29" ht="15.75" hidden="1" customHeight="1">
      <c r="A2842" s="50"/>
      <c r="B2842" s="3"/>
      <c r="C2842" s="4"/>
      <c r="D2842" s="4"/>
      <c r="E2842" s="5"/>
      <c r="F2842" s="4"/>
      <c r="G2842" s="4"/>
      <c r="H2842" s="5"/>
      <c r="I2842" s="6"/>
      <c r="J2842" s="6"/>
      <c r="K2842" s="7"/>
      <c r="L2842" s="7"/>
      <c r="M2842" s="8"/>
      <c r="N2842" s="7"/>
      <c r="O2842" s="9"/>
      <c r="P2842" s="3"/>
      <c r="Q2842" s="5"/>
      <c r="R2842" s="10"/>
      <c r="S2842" s="10"/>
      <c r="T2842" s="10"/>
      <c r="U2842" s="10"/>
      <c r="V2842" s="10"/>
      <c r="W2842" s="10"/>
      <c r="X2842" s="11"/>
      <c r="Y2842" s="12"/>
      <c r="Z2842" s="4"/>
      <c r="AA2842" s="13"/>
      <c r="AB2842" s="4"/>
      <c r="AC2842" s="52"/>
    </row>
    <row r="2843" spans="1:29" ht="15.75" hidden="1" customHeight="1">
      <c r="A2843" s="50"/>
      <c r="B2843" s="3"/>
      <c r="C2843" s="4"/>
      <c r="D2843" s="4"/>
      <c r="E2843" s="5"/>
      <c r="F2843" s="4"/>
      <c r="G2843" s="4"/>
      <c r="H2843" s="5"/>
      <c r="I2843" s="6"/>
      <c r="J2843" s="6"/>
      <c r="K2843" s="7"/>
      <c r="L2843" s="7"/>
      <c r="M2843" s="8"/>
      <c r="N2843" s="7"/>
      <c r="O2843" s="9"/>
      <c r="P2843" s="3"/>
      <c r="Q2843" s="5"/>
      <c r="R2843" s="10"/>
      <c r="S2843" s="10"/>
      <c r="T2843" s="10"/>
      <c r="U2843" s="10"/>
      <c r="V2843" s="10"/>
      <c r="W2843" s="10"/>
      <c r="X2843" s="11"/>
      <c r="Y2843" s="12"/>
      <c r="Z2843" s="4"/>
      <c r="AA2843" s="13"/>
      <c r="AB2843" s="4"/>
      <c r="AC2843" s="52"/>
    </row>
    <row r="2844" spans="1:29" ht="15.75" hidden="1" customHeight="1">
      <c r="A2844" s="50"/>
      <c r="B2844" s="3"/>
      <c r="C2844" s="4"/>
      <c r="D2844" s="4"/>
      <c r="E2844" s="5"/>
      <c r="F2844" s="4"/>
      <c r="G2844" s="4"/>
      <c r="H2844" s="5"/>
      <c r="I2844" s="6"/>
      <c r="J2844" s="6"/>
      <c r="K2844" s="7"/>
      <c r="L2844" s="7"/>
      <c r="M2844" s="8"/>
      <c r="N2844" s="7"/>
      <c r="O2844" s="9"/>
      <c r="P2844" s="3"/>
      <c r="Q2844" s="5"/>
      <c r="R2844" s="10"/>
      <c r="S2844" s="10"/>
      <c r="T2844" s="10"/>
      <c r="U2844" s="10"/>
      <c r="V2844" s="10"/>
      <c r="W2844" s="10"/>
      <c r="X2844" s="11"/>
      <c r="Y2844" s="12"/>
      <c r="Z2844" s="4"/>
      <c r="AA2844" s="13"/>
      <c r="AB2844" s="4"/>
      <c r="AC2844" s="52"/>
    </row>
    <row r="2845" spans="1:29" ht="15.75" hidden="1" customHeight="1">
      <c r="A2845" s="50"/>
      <c r="B2845" s="3"/>
      <c r="C2845" s="4"/>
      <c r="D2845" s="4"/>
      <c r="E2845" s="5"/>
      <c r="F2845" s="4"/>
      <c r="G2845" s="4"/>
      <c r="H2845" s="5"/>
      <c r="I2845" s="6"/>
      <c r="J2845" s="6"/>
      <c r="K2845" s="7"/>
      <c r="L2845" s="7"/>
      <c r="M2845" s="8"/>
      <c r="N2845" s="7"/>
      <c r="O2845" s="9"/>
      <c r="P2845" s="3"/>
      <c r="Q2845" s="5"/>
      <c r="R2845" s="10"/>
      <c r="S2845" s="10"/>
      <c r="T2845" s="10"/>
      <c r="U2845" s="10"/>
      <c r="V2845" s="10"/>
      <c r="W2845" s="10"/>
      <c r="X2845" s="11"/>
      <c r="Y2845" s="12"/>
      <c r="Z2845" s="4"/>
      <c r="AA2845" s="13"/>
      <c r="AB2845" s="4"/>
      <c r="AC2845" s="52"/>
    </row>
    <row r="2846" spans="1:29" ht="15.75" hidden="1" customHeight="1">
      <c r="A2846" s="50"/>
      <c r="B2846" s="3"/>
      <c r="C2846" s="4"/>
      <c r="D2846" s="4"/>
      <c r="E2846" s="5"/>
      <c r="F2846" s="4"/>
      <c r="G2846" s="4"/>
      <c r="H2846" s="5"/>
      <c r="I2846" s="6"/>
      <c r="J2846" s="6"/>
      <c r="K2846" s="7"/>
      <c r="L2846" s="7"/>
      <c r="M2846" s="8"/>
      <c r="N2846" s="7"/>
      <c r="O2846" s="9"/>
      <c r="P2846" s="3"/>
      <c r="Q2846" s="5"/>
      <c r="R2846" s="10"/>
      <c r="S2846" s="10"/>
      <c r="T2846" s="10"/>
      <c r="U2846" s="10"/>
      <c r="V2846" s="10"/>
      <c r="W2846" s="10"/>
      <c r="X2846" s="11"/>
      <c r="Y2846" s="12"/>
      <c r="Z2846" s="4"/>
      <c r="AA2846" s="13"/>
      <c r="AB2846" s="4"/>
      <c r="AC2846" s="52"/>
    </row>
    <row r="2847" spans="1:29" ht="15.75" hidden="1" customHeight="1">
      <c r="A2847" s="50"/>
      <c r="B2847" s="3"/>
      <c r="C2847" s="4"/>
      <c r="D2847" s="4"/>
      <c r="E2847" s="5"/>
      <c r="F2847" s="4"/>
      <c r="G2847" s="4"/>
      <c r="H2847" s="5"/>
      <c r="I2847" s="6"/>
      <c r="J2847" s="6"/>
      <c r="K2847" s="7"/>
      <c r="L2847" s="7"/>
      <c r="M2847" s="8"/>
      <c r="N2847" s="7"/>
      <c r="O2847" s="9"/>
      <c r="P2847" s="3"/>
      <c r="Q2847" s="5"/>
      <c r="R2847" s="10"/>
      <c r="S2847" s="10"/>
      <c r="T2847" s="10"/>
      <c r="U2847" s="10"/>
      <c r="V2847" s="10"/>
      <c r="W2847" s="10"/>
      <c r="X2847" s="11"/>
      <c r="Y2847" s="12"/>
      <c r="Z2847" s="4"/>
      <c r="AA2847" s="13"/>
      <c r="AB2847" s="4"/>
      <c r="AC2847" s="52"/>
    </row>
    <row r="2848" spans="1:29" ht="15.75" hidden="1" customHeight="1">
      <c r="A2848" s="50"/>
      <c r="B2848" s="3"/>
      <c r="C2848" s="4"/>
      <c r="D2848" s="4"/>
      <c r="E2848" s="5"/>
      <c r="F2848" s="4"/>
      <c r="G2848" s="4"/>
      <c r="H2848" s="5"/>
      <c r="I2848" s="6"/>
      <c r="J2848" s="6"/>
      <c r="K2848" s="7"/>
      <c r="L2848" s="7"/>
      <c r="M2848" s="8"/>
      <c r="N2848" s="7"/>
      <c r="O2848" s="9"/>
      <c r="P2848" s="3"/>
      <c r="Q2848" s="5"/>
      <c r="R2848" s="10"/>
      <c r="S2848" s="10"/>
      <c r="T2848" s="10"/>
      <c r="U2848" s="10"/>
      <c r="V2848" s="10"/>
      <c r="W2848" s="10"/>
      <c r="X2848" s="11"/>
      <c r="Y2848" s="12"/>
      <c r="Z2848" s="4"/>
      <c r="AA2848" s="13"/>
      <c r="AB2848" s="4"/>
      <c r="AC2848" s="52"/>
    </row>
    <row r="2849" spans="1:29" ht="15.75" hidden="1" customHeight="1">
      <c r="A2849" s="50"/>
      <c r="B2849" s="3"/>
      <c r="C2849" s="4"/>
      <c r="D2849" s="4"/>
      <c r="E2849" s="5"/>
      <c r="F2849" s="4"/>
      <c r="G2849" s="4"/>
      <c r="H2849" s="5"/>
      <c r="I2849" s="6"/>
      <c r="J2849" s="6"/>
      <c r="K2849" s="7"/>
      <c r="L2849" s="7"/>
      <c r="M2849" s="8"/>
      <c r="N2849" s="7"/>
      <c r="O2849" s="9"/>
      <c r="P2849" s="3"/>
      <c r="Q2849" s="5"/>
      <c r="R2849" s="10"/>
      <c r="S2849" s="10"/>
      <c r="T2849" s="10"/>
      <c r="U2849" s="10"/>
      <c r="V2849" s="10"/>
      <c r="W2849" s="10"/>
      <c r="X2849" s="11"/>
      <c r="Y2849" s="12"/>
      <c r="Z2849" s="4"/>
      <c r="AA2849" s="13"/>
      <c r="AB2849" s="4"/>
      <c r="AC2849" s="52"/>
    </row>
    <row r="2850" spans="1:29" ht="15.75" hidden="1" customHeight="1">
      <c r="A2850" s="50"/>
      <c r="B2850" s="3"/>
      <c r="C2850" s="4"/>
      <c r="D2850" s="4"/>
      <c r="E2850" s="5"/>
      <c r="F2850" s="4"/>
      <c r="G2850" s="4"/>
      <c r="H2850" s="5"/>
      <c r="I2850" s="6"/>
      <c r="J2850" s="6"/>
      <c r="K2850" s="7"/>
      <c r="L2850" s="7"/>
      <c r="M2850" s="8"/>
      <c r="N2850" s="7"/>
      <c r="O2850" s="9"/>
      <c r="P2850" s="3"/>
      <c r="Q2850" s="5"/>
      <c r="R2850" s="10"/>
      <c r="S2850" s="10"/>
      <c r="T2850" s="10"/>
      <c r="U2850" s="10"/>
      <c r="V2850" s="10"/>
      <c r="W2850" s="10"/>
      <c r="X2850" s="11"/>
      <c r="Y2850" s="12"/>
      <c r="Z2850" s="4"/>
      <c r="AA2850" s="13"/>
      <c r="AB2850" s="4"/>
      <c r="AC2850" s="52"/>
    </row>
    <row r="2851" spans="1:29" ht="15.75" hidden="1" customHeight="1">
      <c r="A2851" s="50"/>
      <c r="B2851" s="3"/>
      <c r="C2851" s="4"/>
      <c r="D2851" s="4"/>
      <c r="E2851" s="5"/>
      <c r="F2851" s="4"/>
      <c r="G2851" s="4"/>
      <c r="H2851" s="5"/>
      <c r="I2851" s="6"/>
      <c r="J2851" s="6"/>
      <c r="K2851" s="7"/>
      <c r="L2851" s="7"/>
      <c r="M2851" s="8"/>
      <c r="N2851" s="7"/>
      <c r="O2851" s="9"/>
      <c r="P2851" s="3"/>
      <c r="Q2851" s="5"/>
      <c r="R2851" s="10"/>
      <c r="S2851" s="10"/>
      <c r="T2851" s="10"/>
      <c r="U2851" s="10"/>
      <c r="V2851" s="10"/>
      <c r="W2851" s="10"/>
      <c r="X2851" s="11"/>
      <c r="Y2851" s="12"/>
      <c r="Z2851" s="4"/>
      <c r="AA2851" s="13"/>
      <c r="AB2851" s="4"/>
      <c r="AC2851" s="52"/>
    </row>
    <row r="2852" spans="1:29" ht="15.75" hidden="1" customHeight="1">
      <c r="A2852" s="50"/>
      <c r="B2852" s="3"/>
      <c r="C2852" s="4"/>
      <c r="D2852" s="4"/>
      <c r="E2852" s="5"/>
      <c r="F2852" s="4"/>
      <c r="G2852" s="4"/>
      <c r="H2852" s="5"/>
      <c r="I2852" s="6"/>
      <c r="J2852" s="6"/>
      <c r="K2852" s="7"/>
      <c r="L2852" s="7"/>
      <c r="M2852" s="8"/>
      <c r="N2852" s="7"/>
      <c r="O2852" s="9"/>
      <c r="P2852" s="3"/>
      <c r="Q2852" s="5"/>
      <c r="R2852" s="10"/>
      <c r="S2852" s="10"/>
      <c r="T2852" s="10"/>
      <c r="U2852" s="10"/>
      <c r="V2852" s="10"/>
      <c r="W2852" s="10"/>
      <c r="X2852" s="11"/>
      <c r="Y2852" s="12"/>
      <c r="Z2852" s="4"/>
      <c r="AA2852" s="13"/>
      <c r="AB2852" s="4"/>
      <c r="AC2852" s="52"/>
    </row>
    <row r="2853" spans="1:29" ht="15.75" hidden="1" customHeight="1">
      <c r="A2853" s="50"/>
      <c r="B2853" s="3"/>
      <c r="C2853" s="4"/>
      <c r="D2853" s="4"/>
      <c r="E2853" s="5"/>
      <c r="F2853" s="4"/>
      <c r="G2853" s="4"/>
      <c r="H2853" s="5"/>
      <c r="I2853" s="6"/>
      <c r="J2853" s="6"/>
      <c r="K2853" s="7"/>
      <c r="L2853" s="7"/>
      <c r="M2853" s="8"/>
      <c r="N2853" s="7"/>
      <c r="O2853" s="9"/>
      <c r="P2853" s="3"/>
      <c r="Q2853" s="5"/>
      <c r="R2853" s="10"/>
      <c r="S2853" s="10"/>
      <c r="T2853" s="10"/>
      <c r="U2853" s="10"/>
      <c r="V2853" s="10"/>
      <c r="W2853" s="10"/>
      <c r="X2853" s="11"/>
      <c r="Y2853" s="12"/>
      <c r="Z2853" s="4"/>
      <c r="AA2853" s="13"/>
      <c r="AB2853" s="4"/>
      <c r="AC2853" s="52"/>
    </row>
    <row r="2854" spans="1:29" ht="15.75" hidden="1" customHeight="1">
      <c r="A2854" s="50"/>
      <c r="B2854" s="3"/>
      <c r="C2854" s="4"/>
      <c r="D2854" s="4"/>
      <c r="E2854" s="5"/>
      <c r="F2854" s="4"/>
      <c r="G2854" s="4"/>
      <c r="H2854" s="5"/>
      <c r="I2854" s="6"/>
      <c r="J2854" s="6"/>
      <c r="K2854" s="7"/>
      <c r="L2854" s="7"/>
      <c r="M2854" s="8"/>
      <c r="N2854" s="7"/>
      <c r="O2854" s="9"/>
      <c r="P2854" s="3"/>
      <c r="Q2854" s="5"/>
      <c r="R2854" s="10"/>
      <c r="S2854" s="10"/>
      <c r="T2854" s="10"/>
      <c r="U2854" s="10"/>
      <c r="V2854" s="10"/>
      <c r="W2854" s="10"/>
      <c r="X2854" s="11"/>
      <c r="Y2854" s="12"/>
      <c r="Z2854" s="4"/>
      <c r="AA2854" s="13"/>
      <c r="AB2854" s="4"/>
      <c r="AC2854" s="52"/>
    </row>
    <row r="2855" spans="1:29" ht="15.75" hidden="1" customHeight="1">
      <c r="A2855" s="50"/>
      <c r="B2855" s="3"/>
      <c r="C2855" s="4"/>
      <c r="D2855" s="4"/>
      <c r="E2855" s="5"/>
      <c r="F2855" s="4"/>
      <c r="G2855" s="4"/>
      <c r="H2855" s="5"/>
      <c r="I2855" s="6"/>
      <c r="J2855" s="6"/>
      <c r="K2855" s="7"/>
      <c r="L2855" s="7"/>
      <c r="M2855" s="8"/>
      <c r="N2855" s="7"/>
      <c r="O2855" s="9"/>
      <c r="P2855" s="3"/>
      <c r="Q2855" s="5"/>
      <c r="R2855" s="10"/>
      <c r="S2855" s="10"/>
      <c r="T2855" s="10"/>
      <c r="U2855" s="10"/>
      <c r="V2855" s="10"/>
      <c r="W2855" s="10"/>
      <c r="X2855" s="11"/>
      <c r="Y2855" s="12"/>
      <c r="Z2855" s="4"/>
      <c r="AA2855" s="13"/>
      <c r="AB2855" s="4"/>
      <c r="AC2855" s="52"/>
    </row>
    <row r="2856" spans="1:29" ht="15.75" hidden="1" customHeight="1">
      <c r="A2856" s="50"/>
      <c r="B2856" s="3"/>
      <c r="C2856" s="4"/>
      <c r="D2856" s="4"/>
      <c r="E2856" s="5"/>
      <c r="F2856" s="4"/>
      <c r="G2856" s="4"/>
      <c r="H2856" s="5"/>
      <c r="I2856" s="6"/>
      <c r="J2856" s="6"/>
      <c r="K2856" s="7"/>
      <c r="L2856" s="7"/>
      <c r="M2856" s="8"/>
      <c r="N2856" s="7"/>
      <c r="O2856" s="9"/>
      <c r="P2856" s="3"/>
      <c r="Q2856" s="5"/>
      <c r="R2856" s="10"/>
      <c r="S2856" s="10"/>
      <c r="T2856" s="10"/>
      <c r="U2856" s="10"/>
      <c r="V2856" s="10"/>
      <c r="W2856" s="10"/>
      <c r="X2856" s="11"/>
      <c r="Y2856" s="12"/>
      <c r="Z2856" s="4"/>
      <c r="AA2856" s="13"/>
      <c r="AB2856" s="4"/>
      <c r="AC2856" s="52"/>
    </row>
    <row r="2857" spans="1:29" ht="15.75" hidden="1" customHeight="1">
      <c r="A2857" s="50"/>
      <c r="B2857" s="3"/>
      <c r="C2857" s="4"/>
      <c r="D2857" s="4"/>
      <c r="E2857" s="5"/>
      <c r="F2857" s="4"/>
      <c r="G2857" s="4"/>
      <c r="H2857" s="5"/>
      <c r="I2857" s="6"/>
      <c r="J2857" s="6"/>
      <c r="K2857" s="7"/>
      <c r="L2857" s="7"/>
      <c r="M2857" s="8"/>
      <c r="N2857" s="7"/>
      <c r="O2857" s="9"/>
      <c r="P2857" s="3"/>
      <c r="Q2857" s="5"/>
      <c r="R2857" s="10"/>
      <c r="S2857" s="10"/>
      <c r="T2857" s="10"/>
      <c r="U2857" s="10"/>
      <c r="V2857" s="10"/>
      <c r="W2857" s="10"/>
      <c r="X2857" s="11"/>
      <c r="Y2857" s="12"/>
      <c r="Z2857" s="4"/>
      <c r="AA2857" s="13"/>
      <c r="AB2857" s="4"/>
      <c r="AC2857" s="52"/>
    </row>
    <row r="2858" spans="1:29" ht="15.75" hidden="1" customHeight="1">
      <c r="A2858" s="50"/>
      <c r="B2858" s="3"/>
      <c r="C2858" s="4"/>
      <c r="D2858" s="4"/>
      <c r="E2858" s="5"/>
      <c r="F2858" s="4"/>
      <c r="G2858" s="4"/>
      <c r="H2858" s="5"/>
      <c r="I2858" s="6"/>
      <c r="J2858" s="6"/>
      <c r="K2858" s="7"/>
      <c r="L2858" s="7"/>
      <c r="M2858" s="8"/>
      <c r="N2858" s="7"/>
      <c r="O2858" s="9"/>
      <c r="P2858" s="3"/>
      <c r="Q2858" s="5"/>
      <c r="R2858" s="10"/>
      <c r="S2858" s="10"/>
      <c r="T2858" s="10"/>
      <c r="U2858" s="10"/>
      <c r="V2858" s="10"/>
      <c r="W2858" s="10"/>
      <c r="X2858" s="11"/>
      <c r="Y2858" s="12"/>
      <c r="Z2858" s="4"/>
      <c r="AA2858" s="13"/>
      <c r="AB2858" s="4"/>
      <c r="AC2858" s="52"/>
    </row>
    <row r="2859" spans="1:29" ht="15.75" hidden="1" customHeight="1">
      <c r="A2859" s="50"/>
      <c r="B2859" s="3"/>
      <c r="C2859" s="4"/>
      <c r="D2859" s="4"/>
      <c r="E2859" s="5"/>
      <c r="F2859" s="4"/>
      <c r="G2859" s="4"/>
      <c r="H2859" s="5"/>
      <c r="I2859" s="6"/>
      <c r="J2859" s="6"/>
      <c r="K2859" s="7"/>
      <c r="L2859" s="7"/>
      <c r="M2859" s="8"/>
      <c r="N2859" s="7"/>
      <c r="O2859" s="9"/>
      <c r="P2859" s="3"/>
      <c r="Q2859" s="5"/>
      <c r="R2859" s="10"/>
      <c r="S2859" s="10"/>
      <c r="T2859" s="10"/>
      <c r="U2859" s="10"/>
      <c r="V2859" s="10"/>
      <c r="W2859" s="10"/>
      <c r="X2859" s="11"/>
      <c r="Y2859" s="12"/>
      <c r="Z2859" s="4"/>
      <c r="AA2859" s="13"/>
      <c r="AB2859" s="4"/>
      <c r="AC2859" s="52"/>
    </row>
    <row r="2860" spans="1:29" ht="15.75" hidden="1" customHeight="1">
      <c r="A2860" s="50"/>
      <c r="B2860" s="3"/>
      <c r="C2860" s="4"/>
      <c r="D2860" s="4"/>
      <c r="E2860" s="5"/>
      <c r="F2860" s="4"/>
      <c r="G2860" s="4"/>
      <c r="H2860" s="5"/>
      <c r="I2860" s="6"/>
      <c r="J2860" s="6"/>
      <c r="K2860" s="7"/>
      <c r="L2860" s="7"/>
      <c r="M2860" s="8"/>
      <c r="N2860" s="7"/>
      <c r="O2860" s="9"/>
      <c r="P2860" s="3"/>
      <c r="Q2860" s="5"/>
      <c r="R2860" s="10"/>
      <c r="S2860" s="10"/>
      <c r="T2860" s="10"/>
      <c r="U2860" s="10"/>
      <c r="V2860" s="10"/>
      <c r="W2860" s="10"/>
      <c r="X2860" s="11"/>
      <c r="Y2860" s="12"/>
      <c r="Z2860" s="4"/>
      <c r="AA2860" s="13"/>
      <c r="AB2860" s="4"/>
      <c r="AC2860" s="52"/>
    </row>
    <row r="2861" spans="1:29" ht="15.75" hidden="1" customHeight="1">
      <c r="A2861" s="50"/>
      <c r="B2861" s="3"/>
      <c r="C2861" s="4"/>
      <c r="D2861" s="4"/>
      <c r="E2861" s="5"/>
      <c r="F2861" s="4"/>
      <c r="G2861" s="4"/>
      <c r="H2861" s="5"/>
      <c r="I2861" s="6"/>
      <c r="J2861" s="6"/>
      <c r="K2861" s="7"/>
      <c r="L2861" s="7"/>
      <c r="M2861" s="8"/>
      <c r="N2861" s="7"/>
      <c r="O2861" s="9"/>
      <c r="P2861" s="3"/>
      <c r="Q2861" s="5"/>
      <c r="R2861" s="10"/>
      <c r="S2861" s="10"/>
      <c r="T2861" s="10"/>
      <c r="U2861" s="10"/>
      <c r="V2861" s="10"/>
      <c r="W2861" s="10"/>
      <c r="X2861" s="11"/>
      <c r="Y2861" s="12"/>
      <c r="Z2861" s="4"/>
      <c r="AA2861" s="13"/>
      <c r="AB2861" s="4"/>
      <c r="AC2861" s="52"/>
    </row>
    <row r="2862" spans="1:29" ht="15.75" hidden="1" customHeight="1">
      <c r="A2862" s="50"/>
      <c r="B2862" s="3"/>
      <c r="C2862" s="4"/>
      <c r="D2862" s="4"/>
      <c r="E2862" s="5"/>
      <c r="F2862" s="4"/>
      <c r="G2862" s="4"/>
      <c r="H2862" s="5"/>
      <c r="I2862" s="6"/>
      <c r="J2862" s="6"/>
      <c r="K2862" s="7"/>
      <c r="L2862" s="7"/>
      <c r="M2862" s="8"/>
      <c r="N2862" s="7"/>
      <c r="O2862" s="9"/>
      <c r="P2862" s="3"/>
      <c r="Q2862" s="5"/>
      <c r="R2862" s="10"/>
      <c r="S2862" s="10"/>
      <c r="T2862" s="10"/>
      <c r="U2862" s="10"/>
      <c r="V2862" s="10"/>
      <c r="W2862" s="10"/>
      <c r="X2862" s="11"/>
      <c r="Y2862" s="12"/>
      <c r="Z2862" s="4"/>
      <c r="AA2862" s="13"/>
      <c r="AB2862" s="4"/>
      <c r="AC2862" s="52"/>
    </row>
    <row r="2863" spans="1:29" ht="15.75" hidden="1" customHeight="1">
      <c r="A2863" s="50"/>
      <c r="B2863" s="3"/>
      <c r="C2863" s="4"/>
      <c r="D2863" s="4"/>
      <c r="E2863" s="5"/>
      <c r="F2863" s="4"/>
      <c r="G2863" s="4"/>
      <c r="H2863" s="5"/>
      <c r="I2863" s="6"/>
      <c r="J2863" s="6"/>
      <c r="K2863" s="7"/>
      <c r="L2863" s="7"/>
      <c r="M2863" s="8"/>
      <c r="N2863" s="7"/>
      <c r="O2863" s="9"/>
      <c r="P2863" s="3"/>
      <c r="Q2863" s="5"/>
      <c r="R2863" s="10"/>
      <c r="S2863" s="10"/>
      <c r="T2863" s="10"/>
      <c r="U2863" s="10"/>
      <c r="V2863" s="10"/>
      <c r="W2863" s="10"/>
      <c r="X2863" s="11"/>
      <c r="Y2863" s="12"/>
      <c r="Z2863" s="4"/>
      <c r="AA2863" s="13"/>
      <c r="AB2863" s="4"/>
      <c r="AC2863" s="52"/>
    </row>
    <row r="2864" spans="1:29" ht="15.75" hidden="1" customHeight="1">
      <c r="A2864" s="50"/>
      <c r="B2864" s="3"/>
      <c r="C2864" s="4"/>
      <c r="D2864" s="4"/>
      <c r="E2864" s="5"/>
      <c r="F2864" s="4"/>
      <c r="G2864" s="4"/>
      <c r="H2864" s="5"/>
      <c r="I2864" s="6"/>
      <c r="J2864" s="6"/>
      <c r="K2864" s="7"/>
      <c r="L2864" s="7"/>
      <c r="M2864" s="8"/>
      <c r="N2864" s="7"/>
      <c r="O2864" s="9"/>
      <c r="P2864" s="3"/>
      <c r="Q2864" s="5"/>
      <c r="R2864" s="10"/>
      <c r="S2864" s="10"/>
      <c r="T2864" s="10"/>
      <c r="U2864" s="10"/>
      <c r="V2864" s="10"/>
      <c r="W2864" s="10"/>
      <c r="X2864" s="11"/>
      <c r="Y2864" s="12"/>
      <c r="Z2864" s="4"/>
      <c r="AA2864" s="13"/>
      <c r="AB2864" s="4"/>
      <c r="AC2864" s="52"/>
    </row>
    <row r="2865" spans="1:29" ht="15.75" hidden="1" customHeight="1">
      <c r="A2865" s="50"/>
      <c r="B2865" s="3"/>
      <c r="C2865" s="4"/>
      <c r="D2865" s="4"/>
      <c r="E2865" s="5"/>
      <c r="F2865" s="4"/>
      <c r="G2865" s="4"/>
      <c r="H2865" s="5"/>
      <c r="I2865" s="6"/>
      <c r="J2865" s="6"/>
      <c r="K2865" s="7"/>
      <c r="L2865" s="7"/>
      <c r="M2865" s="8"/>
      <c r="N2865" s="7"/>
      <c r="O2865" s="9"/>
      <c r="P2865" s="3"/>
      <c r="Q2865" s="5"/>
      <c r="R2865" s="10"/>
      <c r="S2865" s="10"/>
      <c r="T2865" s="10"/>
      <c r="U2865" s="10"/>
      <c r="V2865" s="10"/>
      <c r="W2865" s="10"/>
      <c r="X2865" s="11"/>
      <c r="Y2865" s="12"/>
      <c r="Z2865" s="4"/>
      <c r="AA2865" s="13"/>
      <c r="AB2865" s="4"/>
      <c r="AC2865" s="52"/>
    </row>
    <row r="2866" spans="1:29" ht="15.75" hidden="1" customHeight="1">
      <c r="A2866" s="50"/>
      <c r="B2866" s="3"/>
      <c r="C2866" s="4"/>
      <c r="D2866" s="4"/>
      <c r="E2866" s="5"/>
      <c r="F2866" s="4"/>
      <c r="G2866" s="4"/>
      <c r="H2866" s="5"/>
      <c r="I2866" s="6"/>
      <c r="J2866" s="6"/>
      <c r="K2866" s="7"/>
      <c r="L2866" s="7"/>
      <c r="M2866" s="8"/>
      <c r="N2866" s="7"/>
      <c r="O2866" s="9"/>
      <c r="P2866" s="3"/>
      <c r="Q2866" s="5"/>
      <c r="R2866" s="10"/>
      <c r="S2866" s="10"/>
      <c r="T2866" s="10"/>
      <c r="U2866" s="10"/>
      <c r="V2866" s="10"/>
      <c r="W2866" s="10"/>
      <c r="X2866" s="11"/>
      <c r="Y2866" s="12"/>
      <c r="Z2866" s="4"/>
      <c r="AA2866" s="13"/>
      <c r="AB2866" s="4"/>
      <c r="AC2866" s="52"/>
    </row>
    <row r="2867" spans="1:29" ht="15.75" hidden="1" customHeight="1">
      <c r="A2867" s="50"/>
      <c r="B2867" s="3"/>
      <c r="C2867" s="4"/>
      <c r="D2867" s="4"/>
      <c r="E2867" s="5"/>
      <c r="F2867" s="4"/>
      <c r="G2867" s="4"/>
      <c r="H2867" s="5"/>
      <c r="I2867" s="6"/>
      <c r="J2867" s="6"/>
      <c r="K2867" s="7"/>
      <c r="L2867" s="7"/>
      <c r="M2867" s="8"/>
      <c r="N2867" s="7"/>
      <c r="O2867" s="9"/>
      <c r="P2867" s="3"/>
      <c r="Q2867" s="5"/>
      <c r="R2867" s="10"/>
      <c r="S2867" s="10"/>
      <c r="T2867" s="10"/>
      <c r="U2867" s="10"/>
      <c r="V2867" s="10"/>
      <c r="W2867" s="10"/>
      <c r="X2867" s="11"/>
      <c r="Y2867" s="12"/>
      <c r="Z2867" s="4"/>
      <c r="AA2867" s="13"/>
      <c r="AB2867" s="4"/>
      <c r="AC2867" s="52"/>
    </row>
    <row r="2868" spans="1:29" ht="15.75" hidden="1" customHeight="1">
      <c r="A2868" s="50"/>
      <c r="B2868" s="3"/>
      <c r="C2868" s="4"/>
      <c r="D2868" s="4"/>
      <c r="E2868" s="5"/>
      <c r="F2868" s="4"/>
      <c r="G2868" s="4"/>
      <c r="H2868" s="5"/>
      <c r="I2868" s="6"/>
      <c r="J2868" s="6"/>
      <c r="K2868" s="7"/>
      <c r="L2868" s="7"/>
      <c r="M2868" s="8"/>
      <c r="N2868" s="7"/>
      <c r="O2868" s="9"/>
      <c r="P2868" s="3"/>
      <c r="Q2868" s="5"/>
      <c r="R2868" s="10"/>
      <c r="S2868" s="10"/>
      <c r="T2868" s="10"/>
      <c r="U2868" s="10"/>
      <c r="V2868" s="10"/>
      <c r="W2868" s="10"/>
      <c r="X2868" s="11"/>
      <c r="Y2868" s="12"/>
      <c r="Z2868" s="4"/>
      <c r="AA2868" s="13"/>
      <c r="AB2868" s="4"/>
      <c r="AC2868" s="52"/>
    </row>
    <row r="2869" spans="1:29" ht="15.75" hidden="1" customHeight="1">
      <c r="A2869" s="50"/>
      <c r="B2869" s="3"/>
      <c r="C2869" s="4"/>
      <c r="D2869" s="4"/>
      <c r="E2869" s="5"/>
      <c r="F2869" s="4"/>
      <c r="G2869" s="4"/>
      <c r="H2869" s="5"/>
      <c r="I2869" s="6"/>
      <c r="J2869" s="6"/>
      <c r="K2869" s="7"/>
      <c r="L2869" s="7"/>
      <c r="M2869" s="8"/>
      <c r="N2869" s="7"/>
      <c r="O2869" s="9"/>
      <c r="P2869" s="3"/>
      <c r="Q2869" s="5"/>
      <c r="R2869" s="10"/>
      <c r="S2869" s="10"/>
      <c r="T2869" s="10"/>
      <c r="U2869" s="10"/>
      <c r="V2869" s="10"/>
      <c r="W2869" s="10"/>
      <c r="X2869" s="11"/>
      <c r="Y2869" s="12"/>
      <c r="Z2869" s="4"/>
      <c r="AA2869" s="13"/>
      <c r="AB2869" s="4"/>
      <c r="AC2869" s="52"/>
    </row>
    <row r="2870" spans="1:29" ht="15.75" hidden="1" customHeight="1">
      <c r="A2870" s="50"/>
      <c r="B2870" s="3"/>
      <c r="C2870" s="4"/>
      <c r="D2870" s="4"/>
      <c r="E2870" s="5"/>
      <c r="F2870" s="4"/>
      <c r="G2870" s="4"/>
      <c r="H2870" s="5"/>
      <c r="I2870" s="6"/>
      <c r="J2870" s="6"/>
      <c r="K2870" s="7"/>
      <c r="L2870" s="7"/>
      <c r="M2870" s="8"/>
      <c r="N2870" s="7"/>
      <c r="O2870" s="9"/>
      <c r="P2870" s="3"/>
      <c r="Q2870" s="5"/>
      <c r="R2870" s="10"/>
      <c r="S2870" s="10"/>
      <c r="T2870" s="10"/>
      <c r="U2870" s="10"/>
      <c r="V2870" s="10"/>
      <c r="W2870" s="10"/>
      <c r="X2870" s="11"/>
      <c r="Y2870" s="12"/>
      <c r="Z2870" s="4"/>
      <c r="AA2870" s="13"/>
      <c r="AB2870" s="4"/>
      <c r="AC2870" s="52"/>
    </row>
    <row r="2871" spans="1:29" ht="15.75" hidden="1" customHeight="1">
      <c r="A2871" s="50"/>
      <c r="B2871" s="3"/>
      <c r="C2871" s="4"/>
      <c r="D2871" s="4"/>
      <c r="E2871" s="5"/>
      <c r="F2871" s="4"/>
      <c r="G2871" s="4"/>
      <c r="H2871" s="5"/>
      <c r="I2871" s="6"/>
      <c r="J2871" s="6"/>
      <c r="K2871" s="7"/>
      <c r="L2871" s="7"/>
      <c r="M2871" s="8"/>
      <c r="N2871" s="7"/>
      <c r="O2871" s="9"/>
      <c r="P2871" s="3"/>
      <c r="Q2871" s="5"/>
      <c r="R2871" s="10"/>
      <c r="S2871" s="10"/>
      <c r="T2871" s="10"/>
      <c r="U2871" s="10"/>
      <c r="V2871" s="10"/>
      <c r="W2871" s="10"/>
      <c r="X2871" s="11"/>
      <c r="Y2871" s="12"/>
      <c r="Z2871" s="4"/>
      <c r="AA2871" s="13"/>
      <c r="AB2871" s="4"/>
      <c r="AC2871" s="52"/>
    </row>
    <row r="2872" spans="1:29" ht="15.75" hidden="1" customHeight="1">
      <c r="A2872" s="50"/>
      <c r="B2872" s="3"/>
      <c r="C2872" s="4"/>
      <c r="D2872" s="4"/>
      <c r="E2872" s="5"/>
      <c r="F2872" s="4"/>
      <c r="G2872" s="4"/>
      <c r="H2872" s="5"/>
      <c r="I2872" s="6"/>
      <c r="J2872" s="6"/>
      <c r="K2872" s="7"/>
      <c r="L2872" s="7"/>
      <c r="M2872" s="8"/>
      <c r="N2872" s="7"/>
      <c r="O2872" s="9"/>
      <c r="P2872" s="3"/>
      <c r="Q2872" s="5"/>
      <c r="R2872" s="10"/>
      <c r="S2872" s="10"/>
      <c r="T2872" s="10"/>
      <c r="U2872" s="10"/>
      <c r="V2872" s="10"/>
      <c r="W2872" s="10"/>
      <c r="X2872" s="11"/>
      <c r="Y2872" s="12"/>
      <c r="Z2872" s="4"/>
      <c r="AA2872" s="13"/>
      <c r="AB2872" s="4"/>
      <c r="AC2872" s="52"/>
    </row>
    <row r="2873" spans="1:29" ht="15.75" hidden="1" customHeight="1">
      <c r="A2873" s="50"/>
      <c r="B2873" s="3"/>
      <c r="C2873" s="4"/>
      <c r="D2873" s="4"/>
      <c r="E2873" s="5"/>
      <c r="F2873" s="4"/>
      <c r="G2873" s="4"/>
      <c r="H2873" s="5"/>
      <c r="I2873" s="6"/>
      <c r="J2873" s="6"/>
      <c r="K2873" s="7"/>
      <c r="L2873" s="7"/>
      <c r="M2873" s="8"/>
      <c r="N2873" s="7"/>
      <c r="O2873" s="9"/>
      <c r="P2873" s="3"/>
      <c r="Q2873" s="5"/>
      <c r="R2873" s="10"/>
      <c r="S2873" s="10"/>
      <c r="T2873" s="10"/>
      <c r="U2873" s="10"/>
      <c r="V2873" s="10"/>
      <c r="W2873" s="10"/>
      <c r="X2873" s="11"/>
      <c r="Y2873" s="12"/>
      <c r="Z2873" s="4"/>
      <c r="AA2873" s="13"/>
      <c r="AB2873" s="4"/>
      <c r="AC2873" s="52"/>
    </row>
    <row r="2874" spans="1:29" ht="15.75" hidden="1" customHeight="1">
      <c r="A2874" s="50"/>
      <c r="B2874" s="3"/>
      <c r="C2874" s="4"/>
      <c r="D2874" s="4"/>
      <c r="E2874" s="5"/>
      <c r="F2874" s="4"/>
      <c r="G2874" s="4"/>
      <c r="H2874" s="5"/>
      <c r="I2874" s="6"/>
      <c r="J2874" s="6"/>
      <c r="K2874" s="7"/>
      <c r="L2874" s="7"/>
      <c r="M2874" s="8"/>
      <c r="N2874" s="7"/>
      <c r="O2874" s="9"/>
      <c r="P2874" s="3"/>
      <c r="Q2874" s="5"/>
      <c r="R2874" s="10"/>
      <c r="S2874" s="10"/>
      <c r="T2874" s="10"/>
      <c r="U2874" s="10"/>
      <c r="V2874" s="10"/>
      <c r="W2874" s="10"/>
      <c r="X2874" s="11"/>
      <c r="Y2874" s="12"/>
      <c r="Z2874" s="4"/>
      <c r="AA2874" s="13"/>
      <c r="AB2874" s="4"/>
      <c r="AC2874" s="52"/>
    </row>
    <row r="2875" spans="1:29" ht="15.75" hidden="1" customHeight="1">
      <c r="A2875" s="50"/>
      <c r="B2875" s="3"/>
      <c r="C2875" s="4"/>
      <c r="D2875" s="4"/>
      <c r="E2875" s="5"/>
      <c r="F2875" s="4"/>
      <c r="G2875" s="4"/>
      <c r="H2875" s="5"/>
      <c r="I2875" s="6"/>
      <c r="J2875" s="6"/>
      <c r="K2875" s="7"/>
      <c r="L2875" s="7"/>
      <c r="M2875" s="8"/>
      <c r="N2875" s="7"/>
      <c r="O2875" s="9"/>
      <c r="P2875" s="3"/>
      <c r="Q2875" s="5"/>
      <c r="R2875" s="10"/>
      <c r="S2875" s="10"/>
      <c r="T2875" s="10"/>
      <c r="U2875" s="10"/>
      <c r="V2875" s="10"/>
      <c r="W2875" s="10"/>
      <c r="X2875" s="11"/>
      <c r="Y2875" s="12"/>
      <c r="Z2875" s="4"/>
      <c r="AA2875" s="13"/>
      <c r="AB2875" s="4"/>
      <c r="AC2875" s="52"/>
    </row>
    <row r="2876" spans="1:29" ht="15.75" hidden="1" customHeight="1">
      <c r="A2876" s="50"/>
      <c r="B2876" s="3"/>
      <c r="C2876" s="4"/>
      <c r="D2876" s="4"/>
      <c r="E2876" s="5"/>
      <c r="F2876" s="4"/>
      <c r="G2876" s="4"/>
      <c r="H2876" s="5"/>
      <c r="I2876" s="6"/>
      <c r="J2876" s="6"/>
      <c r="K2876" s="7"/>
      <c r="L2876" s="7"/>
      <c r="M2876" s="8"/>
      <c r="N2876" s="7"/>
      <c r="O2876" s="9"/>
      <c r="P2876" s="3"/>
      <c r="Q2876" s="5"/>
      <c r="R2876" s="10"/>
      <c r="S2876" s="10"/>
      <c r="T2876" s="10"/>
      <c r="U2876" s="10"/>
      <c r="V2876" s="10"/>
      <c r="W2876" s="10"/>
      <c r="X2876" s="11"/>
      <c r="Y2876" s="12"/>
      <c r="Z2876" s="4"/>
      <c r="AA2876" s="13"/>
      <c r="AB2876" s="4"/>
      <c r="AC2876" s="52"/>
    </row>
    <row r="2877" spans="1:29" ht="15.75" hidden="1" customHeight="1">
      <c r="A2877" s="50"/>
      <c r="B2877" s="3"/>
      <c r="C2877" s="4"/>
      <c r="D2877" s="4"/>
      <c r="E2877" s="5"/>
      <c r="F2877" s="4"/>
      <c r="G2877" s="4"/>
      <c r="H2877" s="5"/>
      <c r="I2877" s="6"/>
      <c r="J2877" s="6"/>
      <c r="K2877" s="7"/>
      <c r="L2877" s="7"/>
      <c r="M2877" s="8"/>
      <c r="N2877" s="7"/>
      <c r="O2877" s="9"/>
      <c r="P2877" s="3"/>
      <c r="Q2877" s="5"/>
      <c r="R2877" s="10"/>
      <c r="S2877" s="10"/>
      <c r="T2877" s="10"/>
      <c r="U2877" s="10"/>
      <c r="V2877" s="10"/>
      <c r="W2877" s="10"/>
      <c r="X2877" s="11"/>
      <c r="Y2877" s="12"/>
      <c r="Z2877" s="4"/>
      <c r="AA2877" s="13"/>
      <c r="AB2877" s="4"/>
      <c r="AC2877" s="52"/>
    </row>
    <row r="2878" spans="1:29" ht="15.75" hidden="1" customHeight="1">
      <c r="A2878" s="50"/>
      <c r="B2878" s="3"/>
      <c r="C2878" s="4"/>
      <c r="D2878" s="4"/>
      <c r="E2878" s="5"/>
      <c r="F2878" s="4"/>
      <c r="G2878" s="4"/>
      <c r="H2878" s="5"/>
      <c r="I2878" s="6"/>
      <c r="J2878" s="6"/>
      <c r="K2878" s="7"/>
      <c r="L2878" s="7"/>
      <c r="M2878" s="8"/>
      <c r="N2878" s="7"/>
      <c r="O2878" s="9"/>
      <c r="P2878" s="3"/>
      <c r="Q2878" s="5"/>
      <c r="R2878" s="10"/>
      <c r="S2878" s="10"/>
      <c r="T2878" s="10"/>
      <c r="U2878" s="10"/>
      <c r="V2878" s="10"/>
      <c r="W2878" s="10"/>
      <c r="X2878" s="11"/>
      <c r="Y2878" s="12"/>
      <c r="Z2878" s="4"/>
      <c r="AA2878" s="13"/>
      <c r="AB2878" s="4"/>
      <c r="AC2878" s="52"/>
    </row>
    <row r="2879" spans="1:29" ht="15.75" hidden="1" customHeight="1">
      <c r="A2879" s="50"/>
      <c r="B2879" s="3"/>
      <c r="C2879" s="4"/>
      <c r="D2879" s="4"/>
      <c r="E2879" s="5"/>
      <c r="F2879" s="4"/>
      <c r="G2879" s="4"/>
      <c r="H2879" s="5"/>
      <c r="I2879" s="6"/>
      <c r="J2879" s="6"/>
      <c r="K2879" s="7"/>
      <c r="L2879" s="7"/>
      <c r="M2879" s="8"/>
      <c r="N2879" s="7"/>
      <c r="O2879" s="9"/>
      <c r="P2879" s="3"/>
      <c r="Q2879" s="5"/>
      <c r="R2879" s="10"/>
      <c r="S2879" s="10"/>
      <c r="T2879" s="10"/>
      <c r="U2879" s="10"/>
      <c r="V2879" s="10"/>
      <c r="W2879" s="10"/>
      <c r="X2879" s="11"/>
      <c r="Y2879" s="12"/>
      <c r="Z2879" s="4"/>
      <c r="AA2879" s="13"/>
      <c r="AB2879" s="4"/>
      <c r="AC2879" s="52"/>
    </row>
    <row r="2880" spans="1:29" ht="15.75" hidden="1" customHeight="1">
      <c r="A2880" s="50"/>
      <c r="B2880" s="3"/>
      <c r="C2880" s="4"/>
      <c r="D2880" s="4"/>
      <c r="E2880" s="5"/>
      <c r="F2880" s="4"/>
      <c r="G2880" s="4"/>
      <c r="H2880" s="5"/>
      <c r="I2880" s="6"/>
      <c r="J2880" s="6"/>
      <c r="K2880" s="7"/>
      <c r="L2880" s="7"/>
      <c r="M2880" s="8"/>
      <c r="N2880" s="7"/>
      <c r="O2880" s="9"/>
      <c r="P2880" s="3"/>
      <c r="Q2880" s="5"/>
      <c r="R2880" s="10"/>
      <c r="S2880" s="10"/>
      <c r="T2880" s="10"/>
      <c r="U2880" s="10"/>
      <c r="V2880" s="10"/>
      <c r="W2880" s="10"/>
      <c r="X2880" s="11"/>
      <c r="Y2880" s="12"/>
      <c r="Z2880" s="4"/>
      <c r="AA2880" s="13"/>
      <c r="AB2880" s="4"/>
      <c r="AC2880" s="52"/>
    </row>
    <row r="2881" spans="1:29" ht="15.75" hidden="1" customHeight="1">
      <c r="A2881" s="50"/>
      <c r="B2881" s="3"/>
      <c r="C2881" s="4"/>
      <c r="D2881" s="4"/>
      <c r="E2881" s="5"/>
      <c r="F2881" s="4"/>
      <c r="G2881" s="4"/>
      <c r="H2881" s="5"/>
      <c r="I2881" s="6"/>
      <c r="J2881" s="6"/>
      <c r="K2881" s="7"/>
      <c r="L2881" s="7"/>
      <c r="M2881" s="8"/>
      <c r="N2881" s="7"/>
      <c r="O2881" s="9"/>
      <c r="P2881" s="3"/>
      <c r="Q2881" s="5"/>
      <c r="R2881" s="10"/>
      <c r="S2881" s="10"/>
      <c r="T2881" s="10"/>
      <c r="U2881" s="10"/>
      <c r="V2881" s="10"/>
      <c r="W2881" s="10"/>
      <c r="X2881" s="11"/>
      <c r="Y2881" s="12"/>
      <c r="Z2881" s="4"/>
      <c r="AA2881" s="13"/>
      <c r="AB2881" s="4"/>
      <c r="AC2881" s="52"/>
    </row>
    <row r="2882" spans="1:29" ht="15.75" hidden="1" customHeight="1">
      <c r="A2882" s="50"/>
      <c r="B2882" s="3"/>
      <c r="C2882" s="4"/>
      <c r="D2882" s="4"/>
      <c r="E2882" s="5"/>
      <c r="F2882" s="4"/>
      <c r="G2882" s="4"/>
      <c r="H2882" s="5"/>
      <c r="I2882" s="6"/>
      <c r="J2882" s="6"/>
      <c r="K2882" s="7"/>
      <c r="L2882" s="7"/>
      <c r="M2882" s="8"/>
      <c r="N2882" s="7"/>
      <c r="O2882" s="9"/>
      <c r="P2882" s="3"/>
      <c r="Q2882" s="5"/>
      <c r="R2882" s="10"/>
      <c r="S2882" s="10"/>
      <c r="T2882" s="10"/>
      <c r="U2882" s="10"/>
      <c r="V2882" s="10"/>
      <c r="W2882" s="10"/>
      <c r="X2882" s="11"/>
      <c r="Y2882" s="12"/>
      <c r="Z2882" s="4"/>
      <c r="AA2882" s="13"/>
      <c r="AB2882" s="4"/>
      <c r="AC2882" s="52"/>
    </row>
    <row r="2883" spans="1:29" ht="15.75" hidden="1" customHeight="1">
      <c r="A2883" s="50"/>
      <c r="B2883" s="3"/>
      <c r="C2883" s="4"/>
      <c r="D2883" s="4"/>
      <c r="E2883" s="5"/>
      <c r="F2883" s="4"/>
      <c r="G2883" s="4"/>
      <c r="H2883" s="5"/>
      <c r="I2883" s="6"/>
      <c r="J2883" s="6"/>
      <c r="K2883" s="7"/>
      <c r="L2883" s="7"/>
      <c r="M2883" s="8"/>
      <c r="N2883" s="7"/>
      <c r="O2883" s="9"/>
      <c r="P2883" s="3"/>
      <c r="Q2883" s="5"/>
      <c r="R2883" s="10"/>
      <c r="S2883" s="10"/>
      <c r="T2883" s="10"/>
      <c r="U2883" s="10"/>
      <c r="V2883" s="10"/>
      <c r="W2883" s="10"/>
      <c r="X2883" s="11"/>
      <c r="Y2883" s="12"/>
      <c r="Z2883" s="4"/>
      <c r="AA2883" s="13"/>
      <c r="AB2883" s="4"/>
      <c r="AC2883" s="52"/>
    </row>
    <row r="2884" spans="1:29" ht="15.75" hidden="1" customHeight="1">
      <c r="A2884" s="50"/>
      <c r="B2884" s="3"/>
      <c r="C2884" s="4"/>
      <c r="D2884" s="4"/>
      <c r="E2884" s="5"/>
      <c r="F2884" s="4"/>
      <c r="G2884" s="4"/>
      <c r="H2884" s="5"/>
      <c r="I2884" s="6"/>
      <c r="J2884" s="6"/>
      <c r="K2884" s="7"/>
      <c r="L2884" s="7"/>
      <c r="M2884" s="8"/>
      <c r="N2884" s="7"/>
      <c r="O2884" s="9"/>
      <c r="P2884" s="3"/>
      <c r="Q2884" s="5"/>
      <c r="R2884" s="10"/>
      <c r="S2884" s="10"/>
      <c r="T2884" s="10"/>
      <c r="U2884" s="10"/>
      <c r="V2884" s="10"/>
      <c r="W2884" s="10"/>
      <c r="X2884" s="11"/>
      <c r="Y2884" s="12"/>
      <c r="Z2884" s="4"/>
      <c r="AA2884" s="13"/>
      <c r="AB2884" s="4"/>
      <c r="AC2884" s="52"/>
    </row>
    <row r="2885" spans="1:29" ht="15.75" hidden="1" customHeight="1">
      <c r="A2885" s="50"/>
      <c r="B2885" s="3"/>
      <c r="C2885" s="4"/>
      <c r="D2885" s="4"/>
      <c r="E2885" s="5"/>
      <c r="F2885" s="4"/>
      <c r="G2885" s="4"/>
      <c r="H2885" s="5"/>
      <c r="I2885" s="6"/>
      <c r="J2885" s="6"/>
      <c r="K2885" s="7"/>
      <c r="L2885" s="7"/>
      <c r="M2885" s="8"/>
      <c r="N2885" s="7"/>
      <c r="O2885" s="9"/>
      <c r="P2885" s="3"/>
      <c r="Q2885" s="5"/>
      <c r="R2885" s="10"/>
      <c r="S2885" s="10"/>
      <c r="T2885" s="10"/>
      <c r="U2885" s="10"/>
      <c r="V2885" s="10"/>
      <c r="W2885" s="10"/>
      <c r="X2885" s="11"/>
      <c r="Y2885" s="12"/>
      <c r="Z2885" s="4"/>
      <c r="AA2885" s="13"/>
      <c r="AB2885" s="4"/>
      <c r="AC2885" s="52"/>
    </row>
    <row r="2886" spans="1:29" ht="15.75" hidden="1" customHeight="1">
      <c r="A2886" s="50"/>
      <c r="B2886" s="3"/>
      <c r="C2886" s="4"/>
      <c r="D2886" s="4"/>
      <c r="E2886" s="5"/>
      <c r="F2886" s="4"/>
      <c r="G2886" s="4"/>
      <c r="H2886" s="5"/>
      <c r="I2886" s="6"/>
      <c r="J2886" s="6"/>
      <c r="K2886" s="7"/>
      <c r="L2886" s="7"/>
      <c r="M2886" s="8"/>
      <c r="N2886" s="7"/>
      <c r="O2886" s="9"/>
      <c r="P2886" s="3"/>
      <c r="Q2886" s="5"/>
      <c r="R2886" s="10"/>
      <c r="S2886" s="10"/>
      <c r="T2886" s="10"/>
      <c r="U2886" s="10"/>
      <c r="V2886" s="10"/>
      <c r="W2886" s="10"/>
      <c r="X2886" s="11"/>
      <c r="Y2886" s="12"/>
      <c r="Z2886" s="4"/>
      <c r="AA2886" s="13"/>
      <c r="AB2886" s="4"/>
      <c r="AC2886" s="52"/>
    </row>
    <row r="2887" spans="1:29" ht="15.75" hidden="1" customHeight="1">
      <c r="A2887" s="50"/>
      <c r="B2887" s="3"/>
      <c r="C2887" s="4"/>
      <c r="D2887" s="4"/>
      <c r="E2887" s="5"/>
      <c r="F2887" s="4"/>
      <c r="G2887" s="4"/>
      <c r="H2887" s="5"/>
      <c r="I2887" s="6"/>
      <c r="J2887" s="6"/>
      <c r="K2887" s="7"/>
      <c r="L2887" s="7"/>
      <c r="M2887" s="8"/>
      <c r="N2887" s="7"/>
      <c r="O2887" s="9"/>
      <c r="P2887" s="3"/>
      <c r="Q2887" s="5"/>
      <c r="R2887" s="10"/>
      <c r="S2887" s="10"/>
      <c r="T2887" s="10"/>
      <c r="U2887" s="10"/>
      <c r="V2887" s="10"/>
      <c r="W2887" s="10"/>
      <c r="X2887" s="11"/>
      <c r="Y2887" s="12"/>
      <c r="Z2887" s="4"/>
      <c r="AA2887" s="13"/>
      <c r="AB2887" s="4"/>
      <c r="AC2887" s="52"/>
    </row>
    <row r="2888" spans="1:29" ht="15.75" hidden="1" customHeight="1">
      <c r="A2888" s="50"/>
      <c r="B2888" s="3"/>
      <c r="C2888" s="4"/>
      <c r="D2888" s="4"/>
      <c r="E2888" s="5"/>
      <c r="F2888" s="4"/>
      <c r="G2888" s="4"/>
      <c r="H2888" s="5"/>
      <c r="I2888" s="6"/>
      <c r="J2888" s="6"/>
      <c r="K2888" s="7"/>
      <c r="L2888" s="7"/>
      <c r="M2888" s="8"/>
      <c r="N2888" s="7"/>
      <c r="O2888" s="9"/>
      <c r="P2888" s="3"/>
      <c r="Q2888" s="5"/>
      <c r="R2888" s="10"/>
      <c r="S2888" s="10"/>
      <c r="T2888" s="10"/>
      <c r="U2888" s="10"/>
      <c r="V2888" s="10"/>
      <c r="W2888" s="10"/>
      <c r="X2888" s="11"/>
      <c r="Y2888" s="12"/>
      <c r="Z2888" s="4"/>
      <c r="AA2888" s="13"/>
      <c r="AB2888" s="4"/>
      <c r="AC2888" s="52"/>
    </row>
    <row r="2889" spans="1:29" ht="15.75" hidden="1" customHeight="1">
      <c r="A2889" s="50"/>
      <c r="B2889" s="3"/>
      <c r="C2889" s="4"/>
      <c r="D2889" s="4"/>
      <c r="E2889" s="5"/>
      <c r="F2889" s="4"/>
      <c r="G2889" s="4"/>
      <c r="H2889" s="5"/>
      <c r="I2889" s="6"/>
      <c r="J2889" s="6"/>
      <c r="K2889" s="7"/>
      <c r="L2889" s="7"/>
      <c r="M2889" s="8"/>
      <c r="N2889" s="7"/>
      <c r="O2889" s="9"/>
      <c r="P2889" s="3"/>
      <c r="Q2889" s="5"/>
      <c r="R2889" s="10"/>
      <c r="S2889" s="10"/>
      <c r="T2889" s="10"/>
      <c r="U2889" s="10"/>
      <c r="V2889" s="10"/>
      <c r="W2889" s="10"/>
      <c r="X2889" s="11"/>
      <c r="Y2889" s="12"/>
      <c r="Z2889" s="4"/>
      <c r="AA2889" s="13"/>
      <c r="AB2889" s="4"/>
      <c r="AC2889" s="52"/>
    </row>
    <row r="2890" spans="1:29" ht="15.75" hidden="1" customHeight="1">
      <c r="A2890" s="50"/>
      <c r="B2890" s="3"/>
      <c r="C2890" s="4"/>
      <c r="D2890" s="4"/>
      <c r="E2890" s="5"/>
      <c r="F2890" s="4"/>
      <c r="G2890" s="4"/>
      <c r="H2890" s="5"/>
      <c r="I2890" s="6"/>
      <c r="J2890" s="6"/>
      <c r="K2890" s="7"/>
      <c r="L2890" s="7"/>
      <c r="M2890" s="8"/>
      <c r="N2890" s="7"/>
      <c r="O2890" s="9"/>
      <c r="P2890" s="3"/>
      <c r="Q2890" s="5"/>
      <c r="R2890" s="10"/>
      <c r="S2890" s="10"/>
      <c r="T2890" s="10"/>
      <c r="U2890" s="10"/>
      <c r="V2890" s="10"/>
      <c r="W2890" s="10"/>
      <c r="X2890" s="11"/>
      <c r="Y2890" s="12"/>
      <c r="Z2890" s="4"/>
      <c r="AA2890" s="13"/>
      <c r="AB2890" s="4"/>
      <c r="AC2890" s="52"/>
    </row>
    <row r="2891" spans="1:29" ht="15.75" hidden="1" customHeight="1">
      <c r="A2891" s="50"/>
      <c r="B2891" s="3"/>
      <c r="C2891" s="4"/>
      <c r="D2891" s="4"/>
      <c r="E2891" s="5"/>
      <c r="F2891" s="4"/>
      <c r="G2891" s="4"/>
      <c r="H2891" s="5"/>
      <c r="I2891" s="6"/>
      <c r="J2891" s="6"/>
      <c r="K2891" s="7"/>
      <c r="L2891" s="7"/>
      <c r="M2891" s="8"/>
      <c r="N2891" s="7"/>
      <c r="O2891" s="9"/>
      <c r="P2891" s="3"/>
      <c r="Q2891" s="5"/>
      <c r="R2891" s="10"/>
      <c r="S2891" s="10"/>
      <c r="T2891" s="10"/>
      <c r="U2891" s="10"/>
      <c r="V2891" s="10"/>
      <c r="W2891" s="10"/>
      <c r="X2891" s="11"/>
      <c r="Y2891" s="12"/>
      <c r="Z2891" s="4"/>
      <c r="AA2891" s="13"/>
      <c r="AB2891" s="4"/>
      <c r="AC2891" s="52"/>
    </row>
    <row r="2892" spans="1:29" ht="15.75" hidden="1" customHeight="1">
      <c r="A2892" s="50"/>
      <c r="B2892" s="3"/>
      <c r="C2892" s="4"/>
      <c r="D2892" s="4"/>
      <c r="E2892" s="5"/>
      <c r="F2892" s="4"/>
      <c r="G2892" s="4"/>
      <c r="H2892" s="5"/>
      <c r="I2892" s="6"/>
      <c r="J2892" s="6"/>
      <c r="K2892" s="7"/>
      <c r="L2892" s="7"/>
      <c r="M2892" s="8"/>
      <c r="N2892" s="7"/>
      <c r="O2892" s="9"/>
      <c r="P2892" s="3"/>
      <c r="Q2892" s="5"/>
      <c r="R2892" s="10"/>
      <c r="S2892" s="10"/>
      <c r="T2892" s="10"/>
      <c r="U2892" s="10"/>
      <c r="V2892" s="10"/>
      <c r="W2892" s="10"/>
      <c r="X2892" s="11"/>
      <c r="Y2892" s="12"/>
      <c r="Z2892" s="4"/>
      <c r="AA2892" s="13"/>
      <c r="AB2892" s="4"/>
      <c r="AC2892" s="52"/>
    </row>
    <row r="2893" spans="1:29" ht="15.75" hidden="1" customHeight="1">
      <c r="A2893" s="50"/>
      <c r="B2893" s="3"/>
      <c r="C2893" s="4"/>
      <c r="D2893" s="4"/>
      <c r="E2893" s="5"/>
      <c r="F2893" s="4"/>
      <c r="G2893" s="4"/>
      <c r="H2893" s="5"/>
      <c r="I2893" s="6"/>
      <c r="J2893" s="6"/>
      <c r="K2893" s="7"/>
      <c r="L2893" s="7"/>
      <c r="M2893" s="8"/>
      <c r="N2893" s="7"/>
      <c r="O2893" s="9"/>
      <c r="P2893" s="3"/>
      <c r="Q2893" s="5"/>
      <c r="R2893" s="10"/>
      <c r="S2893" s="10"/>
      <c r="T2893" s="10"/>
      <c r="U2893" s="10"/>
      <c r="V2893" s="10"/>
      <c r="W2893" s="10"/>
      <c r="X2893" s="11"/>
      <c r="Y2893" s="12"/>
      <c r="Z2893" s="4"/>
      <c r="AA2893" s="13"/>
      <c r="AB2893" s="4"/>
      <c r="AC2893" s="52"/>
    </row>
    <row r="2894" spans="1:29" ht="15.75" hidden="1" customHeight="1">
      <c r="A2894" s="50"/>
      <c r="B2894" s="3"/>
      <c r="C2894" s="4"/>
      <c r="D2894" s="4"/>
      <c r="E2894" s="5"/>
      <c r="F2894" s="4"/>
      <c r="G2894" s="4"/>
      <c r="H2894" s="5"/>
      <c r="I2894" s="6"/>
      <c r="J2894" s="6"/>
      <c r="K2894" s="7"/>
      <c r="L2894" s="7"/>
      <c r="M2894" s="8"/>
      <c r="N2894" s="7"/>
      <c r="O2894" s="9"/>
      <c r="P2894" s="3"/>
      <c r="Q2894" s="5"/>
      <c r="R2894" s="10"/>
      <c r="S2894" s="10"/>
      <c r="T2894" s="10"/>
      <c r="U2894" s="10"/>
      <c r="V2894" s="10"/>
      <c r="W2894" s="10"/>
      <c r="X2894" s="11"/>
      <c r="Y2894" s="12"/>
      <c r="Z2894" s="4"/>
      <c r="AA2894" s="13"/>
      <c r="AB2894" s="4"/>
      <c r="AC2894" s="52"/>
    </row>
    <row r="2895" spans="1:29" ht="15.75" hidden="1" customHeight="1">
      <c r="A2895" s="50"/>
      <c r="B2895" s="3"/>
      <c r="C2895" s="4"/>
      <c r="D2895" s="4"/>
      <c r="E2895" s="5"/>
      <c r="F2895" s="4"/>
      <c r="G2895" s="4"/>
      <c r="H2895" s="5"/>
      <c r="I2895" s="6"/>
      <c r="J2895" s="6"/>
      <c r="K2895" s="7"/>
      <c r="L2895" s="7"/>
      <c r="M2895" s="8"/>
      <c r="N2895" s="7"/>
      <c r="O2895" s="9"/>
      <c r="P2895" s="3"/>
      <c r="Q2895" s="5"/>
      <c r="R2895" s="10"/>
      <c r="S2895" s="10"/>
      <c r="T2895" s="10"/>
      <c r="U2895" s="10"/>
      <c r="V2895" s="10"/>
      <c r="W2895" s="10"/>
      <c r="X2895" s="11"/>
      <c r="Y2895" s="12"/>
      <c r="Z2895" s="4"/>
      <c r="AA2895" s="13"/>
      <c r="AB2895" s="4"/>
      <c r="AC2895" s="52"/>
    </row>
    <row r="2896" spans="1:29" ht="15.75" hidden="1" customHeight="1">
      <c r="A2896" s="50"/>
      <c r="B2896" s="3"/>
      <c r="C2896" s="4"/>
      <c r="D2896" s="4"/>
      <c r="E2896" s="5"/>
      <c r="F2896" s="4"/>
      <c r="G2896" s="4"/>
      <c r="H2896" s="5"/>
      <c r="I2896" s="6"/>
      <c r="J2896" s="6"/>
      <c r="K2896" s="7"/>
      <c r="L2896" s="7"/>
      <c r="M2896" s="8"/>
      <c r="N2896" s="7"/>
      <c r="O2896" s="9"/>
      <c r="P2896" s="3"/>
      <c r="Q2896" s="5"/>
      <c r="R2896" s="10"/>
      <c r="S2896" s="10"/>
      <c r="T2896" s="10"/>
      <c r="U2896" s="10"/>
      <c r="V2896" s="10"/>
      <c r="W2896" s="10"/>
      <c r="X2896" s="11"/>
      <c r="Y2896" s="12"/>
      <c r="Z2896" s="4"/>
      <c r="AA2896" s="13"/>
      <c r="AB2896" s="4"/>
      <c r="AC2896" s="52"/>
    </row>
    <row r="2897" spans="1:29" ht="15.75" hidden="1" customHeight="1">
      <c r="A2897" s="50"/>
      <c r="B2897" s="3"/>
      <c r="C2897" s="4"/>
      <c r="D2897" s="4"/>
      <c r="E2897" s="5"/>
      <c r="F2897" s="4"/>
      <c r="G2897" s="4"/>
      <c r="H2897" s="5"/>
      <c r="I2897" s="6"/>
      <c r="J2897" s="6"/>
      <c r="K2897" s="7"/>
      <c r="L2897" s="7"/>
      <c r="M2897" s="8"/>
      <c r="N2897" s="7"/>
      <c r="O2897" s="9"/>
      <c r="P2897" s="3"/>
      <c r="Q2897" s="5"/>
      <c r="R2897" s="10"/>
      <c r="S2897" s="10"/>
      <c r="T2897" s="10"/>
      <c r="U2897" s="10"/>
      <c r="V2897" s="10"/>
      <c r="W2897" s="10"/>
      <c r="X2897" s="11"/>
      <c r="Y2897" s="12"/>
      <c r="Z2897" s="4"/>
      <c r="AA2897" s="13"/>
      <c r="AB2897" s="4"/>
      <c r="AC2897" s="52"/>
    </row>
    <row r="2898" spans="1:29" ht="15.75" hidden="1" customHeight="1">
      <c r="A2898" s="50"/>
      <c r="B2898" s="3"/>
      <c r="C2898" s="4"/>
      <c r="D2898" s="4"/>
      <c r="E2898" s="5"/>
      <c r="F2898" s="4"/>
      <c r="G2898" s="4"/>
      <c r="H2898" s="5"/>
      <c r="I2898" s="6"/>
      <c r="J2898" s="6"/>
      <c r="K2898" s="7"/>
      <c r="L2898" s="7"/>
      <c r="M2898" s="8"/>
      <c r="N2898" s="7"/>
      <c r="O2898" s="9"/>
      <c r="P2898" s="3"/>
      <c r="Q2898" s="5"/>
      <c r="R2898" s="10"/>
      <c r="S2898" s="10"/>
      <c r="T2898" s="10"/>
      <c r="U2898" s="10"/>
      <c r="V2898" s="10"/>
      <c r="W2898" s="10"/>
      <c r="X2898" s="11"/>
      <c r="Y2898" s="12"/>
      <c r="Z2898" s="4"/>
      <c r="AA2898" s="13"/>
      <c r="AB2898" s="4"/>
      <c r="AC2898" s="52"/>
    </row>
    <row r="2899" spans="1:29" ht="15.75" hidden="1" customHeight="1">
      <c r="A2899" s="50"/>
      <c r="B2899" s="3"/>
      <c r="C2899" s="4"/>
      <c r="D2899" s="4"/>
      <c r="E2899" s="5"/>
      <c r="F2899" s="4"/>
      <c r="G2899" s="4"/>
      <c r="H2899" s="5"/>
      <c r="I2899" s="6"/>
      <c r="J2899" s="6"/>
      <c r="K2899" s="7"/>
      <c r="L2899" s="7"/>
      <c r="M2899" s="8"/>
      <c r="N2899" s="7"/>
      <c r="O2899" s="9"/>
      <c r="P2899" s="3"/>
      <c r="Q2899" s="5"/>
      <c r="R2899" s="10"/>
      <c r="S2899" s="10"/>
      <c r="T2899" s="10"/>
      <c r="U2899" s="10"/>
      <c r="V2899" s="10"/>
      <c r="W2899" s="10"/>
      <c r="X2899" s="11"/>
      <c r="Y2899" s="12"/>
      <c r="Z2899" s="4"/>
      <c r="AA2899" s="13"/>
      <c r="AB2899" s="4"/>
      <c r="AC2899" s="52"/>
    </row>
    <row r="2900" spans="1:29" ht="15.75" hidden="1" customHeight="1">
      <c r="A2900" s="50"/>
      <c r="B2900" s="3"/>
      <c r="C2900" s="4"/>
      <c r="D2900" s="4"/>
      <c r="E2900" s="5"/>
      <c r="F2900" s="4"/>
      <c r="G2900" s="4"/>
      <c r="H2900" s="5"/>
      <c r="I2900" s="6"/>
      <c r="J2900" s="6"/>
      <c r="K2900" s="7"/>
      <c r="L2900" s="7"/>
      <c r="M2900" s="8"/>
      <c r="N2900" s="7"/>
      <c r="O2900" s="9"/>
      <c r="P2900" s="3"/>
      <c r="Q2900" s="5"/>
      <c r="R2900" s="10"/>
      <c r="S2900" s="10"/>
      <c r="T2900" s="10"/>
      <c r="U2900" s="10"/>
      <c r="V2900" s="10"/>
      <c r="W2900" s="10"/>
      <c r="X2900" s="11"/>
      <c r="Y2900" s="12"/>
      <c r="Z2900" s="4"/>
      <c r="AA2900" s="13"/>
      <c r="AB2900" s="4"/>
      <c r="AC2900" s="52"/>
    </row>
    <row r="2901" spans="1:29" ht="15.75" hidden="1" customHeight="1">
      <c r="A2901" s="50"/>
      <c r="B2901" s="3"/>
      <c r="C2901" s="4"/>
      <c r="D2901" s="4"/>
      <c r="E2901" s="5"/>
      <c r="F2901" s="4"/>
      <c r="G2901" s="4"/>
      <c r="H2901" s="5"/>
      <c r="I2901" s="6"/>
      <c r="J2901" s="6"/>
      <c r="K2901" s="7"/>
      <c r="L2901" s="7"/>
      <c r="M2901" s="8"/>
      <c r="N2901" s="7"/>
      <c r="O2901" s="9"/>
      <c r="P2901" s="3"/>
      <c r="Q2901" s="5"/>
      <c r="R2901" s="10"/>
      <c r="S2901" s="10"/>
      <c r="T2901" s="10"/>
      <c r="U2901" s="10"/>
      <c r="V2901" s="10"/>
      <c r="W2901" s="10"/>
      <c r="X2901" s="11"/>
      <c r="Y2901" s="12"/>
      <c r="Z2901" s="4"/>
      <c r="AA2901" s="13"/>
      <c r="AB2901" s="4"/>
      <c r="AC2901" s="52"/>
    </row>
    <row r="2902" spans="1:29" ht="15.75" hidden="1" customHeight="1">
      <c r="A2902" s="50"/>
      <c r="B2902" s="3"/>
      <c r="C2902" s="4"/>
      <c r="D2902" s="4"/>
      <c r="E2902" s="5"/>
      <c r="F2902" s="4"/>
      <c r="G2902" s="4"/>
      <c r="H2902" s="5"/>
      <c r="I2902" s="6"/>
      <c r="J2902" s="6"/>
      <c r="K2902" s="7"/>
      <c r="L2902" s="7"/>
      <c r="M2902" s="8"/>
      <c r="N2902" s="7"/>
      <c r="O2902" s="9"/>
      <c r="P2902" s="3"/>
      <c r="Q2902" s="5"/>
      <c r="R2902" s="10"/>
      <c r="S2902" s="10"/>
      <c r="T2902" s="10"/>
      <c r="U2902" s="10"/>
      <c r="V2902" s="10"/>
      <c r="W2902" s="10"/>
      <c r="X2902" s="11"/>
      <c r="Y2902" s="12"/>
      <c r="Z2902" s="4"/>
      <c r="AA2902" s="13"/>
      <c r="AB2902" s="4"/>
      <c r="AC2902" s="52"/>
    </row>
    <row r="2903" spans="1:29" ht="15.75" hidden="1" customHeight="1">
      <c r="A2903" s="50"/>
      <c r="B2903" s="3"/>
      <c r="C2903" s="4"/>
      <c r="D2903" s="4"/>
      <c r="E2903" s="5"/>
      <c r="F2903" s="4"/>
      <c r="G2903" s="4"/>
      <c r="H2903" s="5"/>
      <c r="I2903" s="6"/>
      <c r="J2903" s="6"/>
      <c r="K2903" s="7"/>
      <c r="L2903" s="7"/>
      <c r="M2903" s="8"/>
      <c r="N2903" s="7"/>
      <c r="O2903" s="9"/>
      <c r="P2903" s="3"/>
      <c r="Q2903" s="5"/>
      <c r="R2903" s="10"/>
      <c r="S2903" s="10"/>
      <c r="T2903" s="10"/>
      <c r="U2903" s="10"/>
      <c r="V2903" s="10"/>
      <c r="W2903" s="10"/>
      <c r="X2903" s="11"/>
      <c r="Y2903" s="12"/>
      <c r="Z2903" s="4"/>
      <c r="AA2903" s="13"/>
      <c r="AB2903" s="4"/>
      <c r="AC2903" s="52"/>
    </row>
    <row r="2904" spans="1:29" ht="15.75" hidden="1" customHeight="1">
      <c r="A2904" s="50"/>
      <c r="B2904" s="3"/>
      <c r="C2904" s="4"/>
      <c r="D2904" s="4"/>
      <c r="E2904" s="5"/>
      <c r="F2904" s="4"/>
      <c r="G2904" s="4"/>
      <c r="H2904" s="5"/>
      <c r="I2904" s="6"/>
      <c r="J2904" s="6"/>
      <c r="K2904" s="7"/>
      <c r="L2904" s="7"/>
      <c r="M2904" s="8"/>
      <c r="N2904" s="7"/>
      <c r="O2904" s="9"/>
      <c r="P2904" s="3"/>
      <c r="Q2904" s="5"/>
      <c r="R2904" s="10"/>
      <c r="S2904" s="10"/>
      <c r="T2904" s="10"/>
      <c r="U2904" s="10"/>
      <c r="V2904" s="10"/>
      <c r="W2904" s="10"/>
      <c r="X2904" s="11"/>
      <c r="Y2904" s="12"/>
      <c r="Z2904" s="4"/>
      <c r="AA2904" s="13"/>
      <c r="AB2904" s="4"/>
      <c r="AC2904" s="52"/>
    </row>
    <row r="2905" spans="1:29" ht="15.75" hidden="1" customHeight="1">
      <c r="A2905" s="50"/>
      <c r="B2905" s="3"/>
      <c r="C2905" s="4"/>
      <c r="D2905" s="4"/>
      <c r="E2905" s="5"/>
      <c r="F2905" s="4"/>
      <c r="G2905" s="4"/>
      <c r="H2905" s="5"/>
      <c r="I2905" s="6"/>
      <c r="J2905" s="6"/>
      <c r="K2905" s="7"/>
      <c r="L2905" s="7"/>
      <c r="M2905" s="8"/>
      <c r="N2905" s="7"/>
      <c r="O2905" s="9"/>
      <c r="P2905" s="3"/>
      <c r="Q2905" s="5"/>
      <c r="R2905" s="10"/>
      <c r="S2905" s="10"/>
      <c r="T2905" s="10"/>
      <c r="U2905" s="10"/>
      <c r="V2905" s="10"/>
      <c r="W2905" s="10"/>
      <c r="X2905" s="11"/>
      <c r="Y2905" s="12"/>
      <c r="Z2905" s="4"/>
      <c r="AA2905" s="13"/>
      <c r="AB2905" s="4"/>
      <c r="AC2905" s="52"/>
    </row>
    <row r="2906" spans="1:29" ht="15.75" hidden="1" customHeight="1">
      <c r="A2906" s="50"/>
      <c r="B2906" s="3"/>
      <c r="C2906" s="4"/>
      <c r="D2906" s="4"/>
      <c r="E2906" s="5"/>
      <c r="F2906" s="4"/>
      <c r="G2906" s="4"/>
      <c r="H2906" s="5"/>
      <c r="I2906" s="6"/>
      <c r="J2906" s="6"/>
      <c r="K2906" s="7"/>
      <c r="L2906" s="7"/>
      <c r="M2906" s="8"/>
      <c r="N2906" s="7"/>
      <c r="O2906" s="9"/>
      <c r="P2906" s="3"/>
      <c r="Q2906" s="5"/>
      <c r="R2906" s="10"/>
      <c r="S2906" s="10"/>
      <c r="T2906" s="10"/>
      <c r="U2906" s="10"/>
      <c r="V2906" s="10"/>
      <c r="W2906" s="10"/>
      <c r="X2906" s="11"/>
      <c r="Y2906" s="12"/>
      <c r="Z2906" s="4"/>
      <c r="AA2906" s="13"/>
      <c r="AB2906" s="4"/>
      <c r="AC2906" s="52"/>
    </row>
    <row r="2907" spans="1:29" ht="15.75" hidden="1" customHeight="1">
      <c r="A2907" s="50"/>
      <c r="B2907" s="3"/>
      <c r="C2907" s="4"/>
      <c r="D2907" s="4"/>
      <c r="E2907" s="5"/>
      <c r="F2907" s="4"/>
      <c r="G2907" s="4"/>
      <c r="H2907" s="5"/>
      <c r="I2907" s="6"/>
      <c r="J2907" s="6"/>
      <c r="K2907" s="7"/>
      <c r="L2907" s="7"/>
      <c r="M2907" s="8"/>
      <c r="N2907" s="7"/>
      <c r="O2907" s="9"/>
      <c r="P2907" s="3"/>
      <c r="Q2907" s="5"/>
      <c r="R2907" s="10"/>
      <c r="S2907" s="10"/>
      <c r="T2907" s="10"/>
      <c r="U2907" s="10"/>
      <c r="V2907" s="10"/>
      <c r="W2907" s="10"/>
      <c r="X2907" s="11"/>
      <c r="Y2907" s="12"/>
      <c r="Z2907" s="4"/>
      <c r="AA2907" s="13"/>
      <c r="AB2907" s="4"/>
      <c r="AC2907" s="52"/>
    </row>
    <row r="2908" spans="1:29" ht="15.75" hidden="1" customHeight="1">
      <c r="A2908" s="50"/>
      <c r="B2908" s="3"/>
      <c r="C2908" s="4"/>
      <c r="D2908" s="4"/>
      <c r="E2908" s="5"/>
      <c r="F2908" s="4"/>
      <c r="G2908" s="4"/>
      <c r="H2908" s="5"/>
      <c r="I2908" s="6"/>
      <c r="J2908" s="6"/>
      <c r="K2908" s="7"/>
      <c r="L2908" s="7"/>
      <c r="M2908" s="8"/>
      <c r="N2908" s="7"/>
      <c r="O2908" s="9"/>
      <c r="P2908" s="3"/>
      <c r="Q2908" s="5"/>
      <c r="R2908" s="10"/>
      <c r="S2908" s="10"/>
      <c r="T2908" s="10"/>
      <c r="U2908" s="10"/>
      <c r="V2908" s="10"/>
      <c r="W2908" s="10"/>
      <c r="X2908" s="11"/>
      <c r="Y2908" s="12"/>
      <c r="Z2908" s="4"/>
      <c r="AA2908" s="13"/>
      <c r="AB2908" s="4"/>
      <c r="AC2908" s="52"/>
    </row>
    <row r="2909" spans="1:29" ht="15.75" hidden="1" customHeight="1">
      <c r="A2909" s="50"/>
      <c r="B2909" s="3"/>
      <c r="C2909" s="4"/>
      <c r="D2909" s="4"/>
      <c r="E2909" s="5"/>
      <c r="F2909" s="4"/>
      <c r="G2909" s="4"/>
      <c r="H2909" s="5"/>
      <c r="I2909" s="6"/>
      <c r="J2909" s="6"/>
      <c r="K2909" s="7"/>
      <c r="L2909" s="7"/>
      <c r="M2909" s="8"/>
      <c r="N2909" s="7"/>
      <c r="O2909" s="9"/>
      <c r="P2909" s="3"/>
      <c r="Q2909" s="5"/>
      <c r="R2909" s="10"/>
      <c r="S2909" s="10"/>
      <c r="T2909" s="10"/>
      <c r="U2909" s="10"/>
      <c r="V2909" s="10"/>
      <c r="W2909" s="10"/>
      <c r="X2909" s="11"/>
      <c r="Y2909" s="12"/>
      <c r="Z2909" s="4"/>
      <c r="AA2909" s="13"/>
      <c r="AB2909" s="4"/>
      <c r="AC2909" s="52"/>
    </row>
    <row r="2910" spans="1:29" ht="15.75" hidden="1" customHeight="1">
      <c r="A2910" s="50"/>
      <c r="B2910" s="3"/>
      <c r="C2910" s="4"/>
      <c r="D2910" s="4"/>
      <c r="E2910" s="5"/>
      <c r="F2910" s="4"/>
      <c r="G2910" s="4"/>
      <c r="H2910" s="5"/>
      <c r="I2910" s="6"/>
      <c r="J2910" s="6"/>
      <c r="K2910" s="7"/>
      <c r="L2910" s="7"/>
      <c r="M2910" s="8"/>
      <c r="N2910" s="7"/>
      <c r="O2910" s="9"/>
      <c r="P2910" s="3"/>
      <c r="Q2910" s="5"/>
      <c r="R2910" s="10"/>
      <c r="S2910" s="10"/>
      <c r="T2910" s="10"/>
      <c r="U2910" s="10"/>
      <c r="V2910" s="10"/>
      <c r="W2910" s="10"/>
      <c r="X2910" s="11"/>
      <c r="Y2910" s="12"/>
      <c r="Z2910" s="4"/>
      <c r="AA2910" s="13"/>
      <c r="AB2910" s="4"/>
      <c r="AC2910" s="52"/>
    </row>
    <row r="2911" spans="1:29" ht="15.75" hidden="1" customHeight="1">
      <c r="A2911" s="50"/>
      <c r="B2911" s="3"/>
      <c r="C2911" s="4"/>
      <c r="D2911" s="4"/>
      <c r="E2911" s="5"/>
      <c r="F2911" s="4"/>
      <c r="G2911" s="4"/>
      <c r="H2911" s="5"/>
      <c r="I2911" s="6"/>
      <c r="J2911" s="6"/>
      <c r="K2911" s="7"/>
      <c r="L2911" s="7"/>
      <c r="M2911" s="8"/>
      <c r="N2911" s="7"/>
      <c r="O2911" s="9"/>
      <c r="P2911" s="3"/>
      <c r="Q2911" s="5"/>
      <c r="R2911" s="10"/>
      <c r="S2911" s="10"/>
      <c r="T2911" s="10"/>
      <c r="U2911" s="10"/>
      <c r="V2911" s="10"/>
      <c r="W2911" s="10"/>
      <c r="X2911" s="11"/>
      <c r="Y2911" s="12"/>
      <c r="Z2911" s="4"/>
      <c r="AA2911" s="13"/>
      <c r="AB2911" s="4"/>
      <c r="AC2911" s="52"/>
    </row>
    <row r="2912" spans="1:29" ht="15.75" hidden="1" customHeight="1">
      <c r="A2912" s="50"/>
      <c r="B2912" s="3"/>
      <c r="C2912" s="4"/>
      <c r="D2912" s="4"/>
      <c r="E2912" s="5"/>
      <c r="F2912" s="4"/>
      <c r="G2912" s="4"/>
      <c r="H2912" s="5"/>
      <c r="I2912" s="6"/>
      <c r="J2912" s="6"/>
      <c r="K2912" s="7"/>
      <c r="L2912" s="7"/>
      <c r="M2912" s="8"/>
      <c r="N2912" s="7"/>
      <c r="O2912" s="9"/>
      <c r="P2912" s="3"/>
      <c r="Q2912" s="5"/>
      <c r="R2912" s="10"/>
      <c r="S2912" s="10"/>
      <c r="T2912" s="10"/>
      <c r="U2912" s="10"/>
      <c r="V2912" s="10"/>
      <c r="W2912" s="10"/>
      <c r="X2912" s="11"/>
      <c r="Y2912" s="12"/>
      <c r="Z2912" s="4"/>
      <c r="AA2912" s="13"/>
      <c r="AB2912" s="4"/>
      <c r="AC2912" s="52"/>
    </row>
    <row r="2913" spans="1:29" ht="15.75" hidden="1" customHeight="1">
      <c r="A2913" s="50"/>
      <c r="B2913" s="3"/>
      <c r="C2913" s="4"/>
      <c r="D2913" s="4"/>
      <c r="E2913" s="5"/>
      <c r="F2913" s="4"/>
      <c r="G2913" s="4"/>
      <c r="H2913" s="5"/>
      <c r="I2913" s="6"/>
      <c r="J2913" s="6"/>
      <c r="K2913" s="7"/>
      <c r="L2913" s="7"/>
      <c r="M2913" s="8"/>
      <c r="N2913" s="7"/>
      <c r="O2913" s="9"/>
      <c r="P2913" s="3"/>
      <c r="Q2913" s="5"/>
      <c r="R2913" s="10"/>
      <c r="S2913" s="10"/>
      <c r="T2913" s="10"/>
      <c r="U2913" s="10"/>
      <c r="V2913" s="10"/>
      <c r="W2913" s="10"/>
      <c r="X2913" s="11"/>
      <c r="Y2913" s="12"/>
      <c r="Z2913" s="4"/>
      <c r="AA2913" s="13"/>
      <c r="AB2913" s="4"/>
      <c r="AC2913" s="52"/>
    </row>
    <row r="2914" spans="1:29" ht="15.75" hidden="1" customHeight="1">
      <c r="A2914" s="50"/>
      <c r="B2914" s="3"/>
      <c r="C2914" s="4"/>
      <c r="D2914" s="4"/>
      <c r="E2914" s="5"/>
      <c r="F2914" s="4"/>
      <c r="G2914" s="4"/>
      <c r="H2914" s="5"/>
      <c r="I2914" s="6"/>
      <c r="J2914" s="6"/>
      <c r="K2914" s="7"/>
      <c r="L2914" s="7"/>
      <c r="M2914" s="8"/>
      <c r="N2914" s="7"/>
      <c r="O2914" s="9"/>
      <c r="P2914" s="3"/>
      <c r="Q2914" s="5"/>
      <c r="R2914" s="10"/>
      <c r="S2914" s="10"/>
      <c r="T2914" s="10"/>
      <c r="U2914" s="10"/>
      <c r="V2914" s="10"/>
      <c r="W2914" s="10"/>
      <c r="X2914" s="11"/>
      <c r="Y2914" s="12"/>
      <c r="Z2914" s="4"/>
      <c r="AA2914" s="13"/>
      <c r="AB2914" s="4"/>
      <c r="AC2914" s="52"/>
    </row>
    <row r="2915" spans="1:29" ht="15.75" hidden="1" customHeight="1">
      <c r="A2915" s="50"/>
      <c r="B2915" s="3"/>
      <c r="C2915" s="4"/>
      <c r="D2915" s="4"/>
      <c r="E2915" s="5"/>
      <c r="F2915" s="4"/>
      <c r="G2915" s="4"/>
      <c r="H2915" s="5"/>
      <c r="I2915" s="6"/>
      <c r="J2915" s="6"/>
      <c r="K2915" s="7"/>
      <c r="L2915" s="7"/>
      <c r="M2915" s="8"/>
      <c r="N2915" s="7"/>
      <c r="O2915" s="9"/>
      <c r="P2915" s="3"/>
      <c r="Q2915" s="5"/>
      <c r="R2915" s="10"/>
      <c r="S2915" s="10"/>
      <c r="T2915" s="10"/>
      <c r="U2915" s="10"/>
      <c r="V2915" s="10"/>
      <c r="W2915" s="10"/>
      <c r="X2915" s="11"/>
      <c r="Y2915" s="12"/>
      <c r="Z2915" s="4"/>
      <c r="AA2915" s="13"/>
      <c r="AB2915" s="4"/>
      <c r="AC2915" s="52"/>
    </row>
    <row r="2916" spans="1:29" ht="15.75" hidden="1" customHeight="1">
      <c r="A2916" s="50"/>
      <c r="B2916" s="3"/>
      <c r="C2916" s="4"/>
      <c r="D2916" s="4"/>
      <c r="E2916" s="5"/>
      <c r="F2916" s="4"/>
      <c r="G2916" s="4"/>
      <c r="H2916" s="5"/>
      <c r="I2916" s="6"/>
      <c r="J2916" s="6"/>
      <c r="K2916" s="7"/>
      <c r="L2916" s="7"/>
      <c r="M2916" s="8"/>
      <c r="N2916" s="7"/>
      <c r="O2916" s="9"/>
      <c r="P2916" s="3"/>
      <c r="Q2916" s="5"/>
      <c r="R2916" s="10"/>
      <c r="S2916" s="10"/>
      <c r="T2916" s="10"/>
      <c r="U2916" s="10"/>
      <c r="V2916" s="10"/>
      <c r="W2916" s="10"/>
      <c r="X2916" s="11"/>
      <c r="Y2916" s="12"/>
      <c r="Z2916" s="4"/>
      <c r="AA2916" s="13"/>
      <c r="AB2916" s="4"/>
      <c r="AC2916" s="52"/>
    </row>
    <row r="2917" spans="1:29" ht="15.75" hidden="1" customHeight="1">
      <c r="A2917" s="50"/>
      <c r="B2917" s="3"/>
      <c r="C2917" s="4"/>
      <c r="D2917" s="4"/>
      <c r="E2917" s="5"/>
      <c r="F2917" s="4"/>
      <c r="G2917" s="4"/>
      <c r="H2917" s="5"/>
      <c r="I2917" s="6"/>
      <c r="J2917" s="6"/>
      <c r="K2917" s="7"/>
      <c r="L2917" s="7"/>
      <c r="M2917" s="8"/>
      <c r="N2917" s="7"/>
      <c r="O2917" s="9"/>
      <c r="P2917" s="3"/>
      <c r="Q2917" s="5"/>
      <c r="R2917" s="10"/>
      <c r="S2917" s="10"/>
      <c r="T2917" s="10"/>
      <c r="U2917" s="10"/>
      <c r="V2917" s="10"/>
      <c r="W2917" s="10"/>
      <c r="X2917" s="11"/>
      <c r="Y2917" s="12"/>
      <c r="Z2917" s="4"/>
      <c r="AA2917" s="13"/>
      <c r="AB2917" s="4"/>
      <c r="AC2917" s="52"/>
    </row>
    <row r="2918" spans="1:29" ht="15.75" hidden="1" customHeight="1">
      <c r="A2918" s="50"/>
      <c r="B2918" s="3"/>
      <c r="C2918" s="4"/>
      <c r="D2918" s="4"/>
      <c r="E2918" s="5"/>
      <c r="F2918" s="4"/>
      <c r="G2918" s="4"/>
      <c r="H2918" s="5"/>
      <c r="I2918" s="6"/>
      <c r="J2918" s="6"/>
      <c r="K2918" s="7"/>
      <c r="L2918" s="7"/>
      <c r="M2918" s="8"/>
      <c r="N2918" s="7"/>
      <c r="O2918" s="9"/>
      <c r="P2918" s="3"/>
      <c r="Q2918" s="5"/>
      <c r="R2918" s="10"/>
      <c r="S2918" s="10"/>
      <c r="T2918" s="10"/>
      <c r="U2918" s="10"/>
      <c r="V2918" s="10"/>
      <c r="W2918" s="10"/>
      <c r="X2918" s="11"/>
      <c r="Y2918" s="12"/>
      <c r="Z2918" s="4"/>
      <c r="AA2918" s="13"/>
      <c r="AB2918" s="4"/>
      <c r="AC2918" s="52"/>
    </row>
    <row r="2919" spans="1:29" ht="15.75" hidden="1" customHeight="1">
      <c r="A2919" s="50"/>
      <c r="B2919" s="3"/>
      <c r="C2919" s="4"/>
      <c r="D2919" s="4"/>
      <c r="E2919" s="5"/>
      <c r="F2919" s="4"/>
      <c r="G2919" s="4"/>
      <c r="H2919" s="5"/>
      <c r="I2919" s="6"/>
      <c r="J2919" s="6"/>
      <c r="K2919" s="7"/>
      <c r="L2919" s="7"/>
      <c r="M2919" s="8"/>
      <c r="N2919" s="7"/>
      <c r="O2919" s="9"/>
      <c r="P2919" s="3"/>
      <c r="Q2919" s="5"/>
      <c r="R2919" s="10"/>
      <c r="S2919" s="10"/>
      <c r="T2919" s="10"/>
      <c r="U2919" s="10"/>
      <c r="V2919" s="10"/>
      <c r="W2919" s="10"/>
      <c r="X2919" s="11"/>
      <c r="Y2919" s="12"/>
      <c r="Z2919" s="4"/>
      <c r="AA2919" s="13"/>
      <c r="AB2919" s="4"/>
      <c r="AC2919" s="52"/>
    </row>
    <row r="2920" spans="1:29" ht="15.75" hidden="1" customHeight="1">
      <c r="A2920" s="50"/>
      <c r="B2920" s="3"/>
      <c r="C2920" s="4"/>
      <c r="D2920" s="4"/>
      <c r="E2920" s="5"/>
      <c r="F2920" s="4"/>
      <c r="G2920" s="4"/>
      <c r="H2920" s="5"/>
      <c r="I2920" s="6"/>
      <c r="J2920" s="6"/>
      <c r="K2920" s="7"/>
      <c r="L2920" s="7"/>
      <c r="M2920" s="8"/>
      <c r="N2920" s="7"/>
      <c r="O2920" s="9"/>
      <c r="P2920" s="3"/>
      <c r="Q2920" s="5"/>
      <c r="R2920" s="10"/>
      <c r="S2920" s="10"/>
      <c r="T2920" s="10"/>
      <c r="U2920" s="10"/>
      <c r="V2920" s="10"/>
      <c r="W2920" s="10"/>
      <c r="X2920" s="11"/>
      <c r="Y2920" s="12"/>
      <c r="Z2920" s="4"/>
      <c r="AA2920" s="13"/>
      <c r="AB2920" s="4"/>
      <c r="AC2920" s="52"/>
    </row>
    <row r="2921" spans="1:29" ht="15.75" hidden="1" customHeight="1">
      <c r="A2921" s="50"/>
      <c r="B2921" s="3"/>
      <c r="C2921" s="4"/>
      <c r="D2921" s="4"/>
      <c r="E2921" s="5"/>
      <c r="F2921" s="4"/>
      <c r="G2921" s="4"/>
      <c r="H2921" s="5"/>
      <c r="I2921" s="6"/>
      <c r="J2921" s="6"/>
      <c r="K2921" s="7"/>
      <c r="L2921" s="7"/>
      <c r="M2921" s="8"/>
      <c r="N2921" s="7"/>
      <c r="O2921" s="9"/>
      <c r="P2921" s="3"/>
      <c r="Q2921" s="5"/>
      <c r="R2921" s="10"/>
      <c r="S2921" s="10"/>
      <c r="T2921" s="10"/>
      <c r="U2921" s="10"/>
      <c r="V2921" s="10"/>
      <c r="W2921" s="10"/>
      <c r="X2921" s="11"/>
      <c r="Y2921" s="12"/>
      <c r="Z2921" s="4"/>
      <c r="AA2921" s="13"/>
      <c r="AB2921" s="4"/>
      <c r="AC2921" s="52"/>
    </row>
    <row r="2922" spans="1:29" ht="15.75" hidden="1" customHeight="1">
      <c r="A2922" s="50"/>
      <c r="B2922" s="3"/>
      <c r="C2922" s="4"/>
      <c r="D2922" s="4"/>
      <c r="E2922" s="5"/>
      <c r="F2922" s="4"/>
      <c r="G2922" s="4"/>
      <c r="H2922" s="5"/>
      <c r="I2922" s="6"/>
      <c r="J2922" s="6"/>
      <c r="K2922" s="7"/>
      <c r="L2922" s="7"/>
      <c r="M2922" s="8"/>
      <c r="N2922" s="7"/>
      <c r="O2922" s="9"/>
      <c r="P2922" s="3"/>
      <c r="Q2922" s="5"/>
      <c r="R2922" s="10"/>
      <c r="S2922" s="10"/>
      <c r="T2922" s="10"/>
      <c r="U2922" s="10"/>
      <c r="V2922" s="10"/>
      <c r="W2922" s="10"/>
      <c r="X2922" s="11"/>
      <c r="Y2922" s="12"/>
      <c r="Z2922" s="4"/>
      <c r="AA2922" s="13"/>
      <c r="AB2922" s="4"/>
      <c r="AC2922" s="52"/>
    </row>
    <row r="2923" spans="1:29" ht="15.75" hidden="1" customHeight="1">
      <c r="A2923" s="50"/>
      <c r="B2923" s="3"/>
      <c r="C2923" s="4"/>
      <c r="D2923" s="4"/>
      <c r="E2923" s="5"/>
      <c r="F2923" s="4"/>
      <c r="G2923" s="4"/>
      <c r="H2923" s="5"/>
      <c r="I2923" s="6"/>
      <c r="J2923" s="6"/>
      <c r="K2923" s="7"/>
      <c r="L2923" s="7"/>
      <c r="M2923" s="8"/>
      <c r="N2923" s="7"/>
      <c r="O2923" s="9"/>
      <c r="P2923" s="3"/>
      <c r="Q2923" s="5"/>
      <c r="R2923" s="10"/>
      <c r="S2923" s="10"/>
      <c r="T2923" s="10"/>
      <c r="U2923" s="10"/>
      <c r="V2923" s="10"/>
      <c r="W2923" s="10"/>
      <c r="X2923" s="11"/>
      <c r="Y2923" s="12"/>
      <c r="Z2923" s="4"/>
      <c r="AA2923" s="13"/>
      <c r="AB2923" s="4"/>
      <c r="AC2923" s="52"/>
    </row>
    <row r="2924" spans="1:29" ht="15.75" hidden="1" customHeight="1">
      <c r="A2924" s="50"/>
      <c r="B2924" s="3"/>
      <c r="C2924" s="4"/>
      <c r="D2924" s="4"/>
      <c r="E2924" s="5"/>
      <c r="F2924" s="4"/>
      <c r="G2924" s="4"/>
      <c r="H2924" s="5"/>
      <c r="I2924" s="6"/>
      <c r="J2924" s="6"/>
      <c r="K2924" s="7"/>
      <c r="L2924" s="7"/>
      <c r="M2924" s="8"/>
      <c r="N2924" s="7"/>
      <c r="O2924" s="9"/>
      <c r="P2924" s="3"/>
      <c r="Q2924" s="5"/>
      <c r="R2924" s="10"/>
      <c r="S2924" s="10"/>
      <c r="T2924" s="10"/>
      <c r="U2924" s="10"/>
      <c r="V2924" s="10"/>
      <c r="W2924" s="10"/>
      <c r="X2924" s="11"/>
      <c r="Y2924" s="12"/>
      <c r="Z2924" s="4"/>
      <c r="AA2924" s="13"/>
      <c r="AB2924" s="4"/>
      <c r="AC2924" s="52"/>
    </row>
    <row r="2925" spans="1:29" ht="15.75" hidden="1" customHeight="1">
      <c r="A2925" s="50"/>
      <c r="B2925" s="3"/>
      <c r="C2925" s="4"/>
      <c r="D2925" s="4"/>
      <c r="E2925" s="5"/>
      <c r="F2925" s="4"/>
      <c r="G2925" s="4"/>
      <c r="H2925" s="5"/>
      <c r="I2925" s="6"/>
      <c r="J2925" s="6"/>
      <c r="K2925" s="7"/>
      <c r="L2925" s="7"/>
      <c r="M2925" s="8"/>
      <c r="N2925" s="7"/>
      <c r="O2925" s="9"/>
      <c r="P2925" s="3"/>
      <c r="Q2925" s="5"/>
      <c r="R2925" s="10"/>
      <c r="S2925" s="10"/>
      <c r="T2925" s="10"/>
      <c r="U2925" s="10"/>
      <c r="V2925" s="10"/>
      <c r="W2925" s="10"/>
      <c r="X2925" s="11"/>
      <c r="Y2925" s="12"/>
      <c r="Z2925" s="4"/>
      <c r="AA2925" s="13"/>
      <c r="AB2925" s="4"/>
      <c r="AC2925" s="52"/>
    </row>
    <row r="2926" spans="1:29" ht="15.75" hidden="1" customHeight="1">
      <c r="A2926" s="50"/>
      <c r="B2926" s="3"/>
      <c r="C2926" s="4"/>
      <c r="D2926" s="4"/>
      <c r="E2926" s="5"/>
      <c r="F2926" s="4"/>
      <c r="G2926" s="4"/>
      <c r="H2926" s="5"/>
      <c r="I2926" s="6"/>
      <c r="J2926" s="6"/>
      <c r="K2926" s="7"/>
      <c r="L2926" s="7"/>
      <c r="M2926" s="8"/>
      <c r="N2926" s="7"/>
      <c r="O2926" s="9"/>
      <c r="P2926" s="3"/>
      <c r="Q2926" s="5"/>
      <c r="R2926" s="10"/>
      <c r="S2926" s="10"/>
      <c r="T2926" s="10"/>
      <c r="U2926" s="10"/>
      <c r="V2926" s="10"/>
      <c r="W2926" s="10"/>
      <c r="X2926" s="11"/>
      <c r="Y2926" s="12"/>
      <c r="Z2926" s="4"/>
      <c r="AA2926" s="13"/>
      <c r="AB2926" s="4"/>
      <c r="AC2926" s="52"/>
    </row>
    <row r="2927" spans="1:29" ht="15.75" hidden="1" customHeight="1">
      <c r="A2927" s="50"/>
      <c r="B2927" s="3"/>
      <c r="C2927" s="4"/>
      <c r="D2927" s="4"/>
      <c r="E2927" s="5"/>
      <c r="F2927" s="4"/>
      <c r="G2927" s="4"/>
      <c r="H2927" s="5"/>
      <c r="I2927" s="6"/>
      <c r="J2927" s="6"/>
      <c r="K2927" s="7"/>
      <c r="L2927" s="7"/>
      <c r="M2927" s="8"/>
      <c r="N2927" s="7"/>
      <c r="O2927" s="9"/>
      <c r="P2927" s="3"/>
      <c r="Q2927" s="5"/>
      <c r="R2927" s="10"/>
      <c r="S2927" s="10"/>
      <c r="T2927" s="10"/>
      <c r="U2927" s="10"/>
      <c r="V2927" s="10"/>
      <c r="W2927" s="10"/>
      <c r="X2927" s="11"/>
      <c r="Y2927" s="12"/>
      <c r="Z2927" s="4"/>
      <c r="AA2927" s="13"/>
      <c r="AB2927" s="4"/>
      <c r="AC2927" s="52"/>
    </row>
    <row r="2928" spans="1:29" ht="15.75" hidden="1" customHeight="1">
      <c r="A2928" s="50"/>
      <c r="B2928" s="3"/>
      <c r="C2928" s="4"/>
      <c r="D2928" s="4"/>
      <c r="E2928" s="5"/>
      <c r="F2928" s="4"/>
      <c r="G2928" s="4"/>
      <c r="H2928" s="5"/>
      <c r="I2928" s="6"/>
      <c r="J2928" s="6"/>
      <c r="K2928" s="7"/>
      <c r="L2928" s="7"/>
      <c r="M2928" s="8"/>
      <c r="N2928" s="7"/>
      <c r="O2928" s="9"/>
      <c r="P2928" s="3"/>
      <c r="Q2928" s="5"/>
      <c r="R2928" s="10"/>
      <c r="S2928" s="10"/>
      <c r="T2928" s="10"/>
      <c r="U2928" s="10"/>
      <c r="V2928" s="10"/>
      <c r="W2928" s="10"/>
      <c r="X2928" s="11"/>
      <c r="Y2928" s="12"/>
      <c r="Z2928" s="4"/>
      <c r="AA2928" s="13"/>
      <c r="AB2928" s="4"/>
      <c r="AC2928" s="52"/>
    </row>
    <row r="2929" spans="1:29" ht="15.75" hidden="1" customHeight="1">
      <c r="A2929" s="50"/>
      <c r="B2929" s="3"/>
      <c r="C2929" s="4"/>
      <c r="D2929" s="4"/>
      <c r="E2929" s="5"/>
      <c r="F2929" s="4"/>
      <c r="G2929" s="4"/>
      <c r="H2929" s="5"/>
      <c r="I2929" s="6"/>
      <c r="J2929" s="6"/>
      <c r="K2929" s="7"/>
      <c r="L2929" s="7"/>
      <c r="M2929" s="8"/>
      <c r="N2929" s="7"/>
      <c r="O2929" s="9"/>
      <c r="P2929" s="3"/>
      <c r="Q2929" s="5"/>
      <c r="R2929" s="10"/>
      <c r="S2929" s="10"/>
      <c r="T2929" s="10"/>
      <c r="U2929" s="10"/>
      <c r="V2929" s="10"/>
      <c r="W2929" s="10"/>
      <c r="X2929" s="11"/>
      <c r="Y2929" s="12"/>
      <c r="Z2929" s="4"/>
      <c r="AA2929" s="13"/>
      <c r="AB2929" s="4"/>
      <c r="AC2929" s="52"/>
    </row>
    <row r="2930" spans="1:29" ht="15.75" hidden="1" customHeight="1">
      <c r="A2930" s="50"/>
      <c r="B2930" s="3"/>
      <c r="C2930" s="4"/>
      <c r="D2930" s="4"/>
      <c r="E2930" s="5"/>
      <c r="F2930" s="4"/>
      <c r="G2930" s="4"/>
      <c r="H2930" s="5"/>
      <c r="I2930" s="6"/>
      <c r="J2930" s="6"/>
      <c r="K2930" s="7"/>
      <c r="L2930" s="7"/>
      <c r="M2930" s="8"/>
      <c r="N2930" s="7"/>
      <c r="O2930" s="9"/>
      <c r="P2930" s="3"/>
      <c r="Q2930" s="5"/>
      <c r="R2930" s="10"/>
      <c r="S2930" s="10"/>
      <c r="T2930" s="10"/>
      <c r="U2930" s="10"/>
      <c r="V2930" s="10"/>
      <c r="W2930" s="10"/>
      <c r="X2930" s="11"/>
      <c r="Y2930" s="12"/>
      <c r="Z2930" s="4"/>
      <c r="AA2930" s="13"/>
      <c r="AB2930" s="4"/>
      <c r="AC2930" s="52"/>
    </row>
    <row r="2931" spans="1:29" ht="15.75" hidden="1" customHeight="1">
      <c r="A2931" s="50"/>
      <c r="B2931" s="3"/>
      <c r="C2931" s="4"/>
      <c r="D2931" s="4"/>
      <c r="E2931" s="5"/>
      <c r="F2931" s="4"/>
      <c r="G2931" s="4"/>
      <c r="H2931" s="5"/>
      <c r="I2931" s="6"/>
      <c r="J2931" s="6"/>
      <c r="K2931" s="7"/>
      <c r="L2931" s="7"/>
      <c r="M2931" s="8"/>
      <c r="N2931" s="7"/>
      <c r="O2931" s="9"/>
      <c r="P2931" s="3"/>
      <c r="Q2931" s="5"/>
      <c r="R2931" s="10"/>
      <c r="S2931" s="10"/>
      <c r="T2931" s="10"/>
      <c r="U2931" s="10"/>
      <c r="V2931" s="10"/>
      <c r="W2931" s="10"/>
      <c r="X2931" s="11"/>
      <c r="Y2931" s="12"/>
      <c r="Z2931" s="4"/>
      <c r="AA2931" s="13"/>
      <c r="AB2931" s="4"/>
      <c r="AC2931" s="52"/>
    </row>
    <row r="2932" spans="1:29" ht="15.75" hidden="1" customHeight="1">
      <c r="A2932" s="50"/>
      <c r="B2932" s="3"/>
      <c r="C2932" s="4"/>
      <c r="D2932" s="4"/>
      <c r="E2932" s="5"/>
      <c r="F2932" s="4"/>
      <c r="G2932" s="4"/>
      <c r="H2932" s="5"/>
      <c r="I2932" s="6"/>
      <c r="J2932" s="6"/>
      <c r="K2932" s="7"/>
      <c r="L2932" s="7"/>
      <c r="M2932" s="8"/>
      <c r="N2932" s="7"/>
      <c r="O2932" s="9"/>
      <c r="P2932" s="3"/>
      <c r="Q2932" s="5"/>
      <c r="R2932" s="10"/>
      <c r="S2932" s="10"/>
      <c r="T2932" s="10"/>
      <c r="U2932" s="10"/>
      <c r="V2932" s="10"/>
      <c r="W2932" s="10"/>
      <c r="X2932" s="11"/>
      <c r="Y2932" s="12"/>
      <c r="Z2932" s="4"/>
      <c r="AA2932" s="13"/>
      <c r="AB2932" s="4"/>
      <c r="AC2932" s="52"/>
    </row>
    <row r="2933" spans="1:29" ht="15.75" hidden="1" customHeight="1">
      <c r="A2933" s="50"/>
      <c r="B2933" s="3"/>
      <c r="C2933" s="4"/>
      <c r="D2933" s="4"/>
      <c r="E2933" s="5"/>
      <c r="F2933" s="4"/>
      <c r="G2933" s="4"/>
      <c r="H2933" s="5"/>
      <c r="I2933" s="6"/>
      <c r="J2933" s="6"/>
      <c r="K2933" s="7"/>
      <c r="L2933" s="7"/>
      <c r="M2933" s="8"/>
      <c r="N2933" s="7"/>
      <c r="O2933" s="9"/>
      <c r="P2933" s="3"/>
      <c r="Q2933" s="5"/>
      <c r="R2933" s="10"/>
      <c r="S2933" s="10"/>
      <c r="T2933" s="10"/>
      <c r="U2933" s="10"/>
      <c r="V2933" s="10"/>
      <c r="W2933" s="10"/>
      <c r="X2933" s="11"/>
      <c r="Y2933" s="12"/>
      <c r="Z2933" s="4"/>
      <c r="AA2933" s="13"/>
      <c r="AB2933" s="4"/>
      <c r="AC2933" s="52"/>
    </row>
    <row r="2934" spans="1:29" ht="15.75" hidden="1" customHeight="1">
      <c r="A2934" s="50"/>
      <c r="B2934" s="3"/>
      <c r="C2934" s="4"/>
      <c r="D2934" s="4"/>
      <c r="E2934" s="5"/>
      <c r="F2934" s="4"/>
      <c r="G2934" s="4"/>
      <c r="H2934" s="5"/>
      <c r="I2934" s="6"/>
      <c r="J2934" s="6"/>
      <c r="K2934" s="7"/>
      <c r="L2934" s="7"/>
      <c r="M2934" s="8"/>
      <c r="N2934" s="7"/>
      <c r="O2934" s="9"/>
      <c r="P2934" s="3"/>
      <c r="Q2934" s="5"/>
      <c r="R2934" s="10"/>
      <c r="S2934" s="10"/>
      <c r="T2934" s="10"/>
      <c r="U2934" s="10"/>
      <c r="V2934" s="10"/>
      <c r="W2934" s="10"/>
      <c r="X2934" s="11"/>
      <c r="Y2934" s="12"/>
      <c r="Z2934" s="4"/>
      <c r="AA2934" s="13"/>
      <c r="AB2934" s="4"/>
      <c r="AC2934" s="52"/>
    </row>
    <row r="2935" spans="1:29" ht="15.75" hidden="1" customHeight="1">
      <c r="A2935" s="50"/>
      <c r="B2935" s="3"/>
      <c r="C2935" s="4"/>
      <c r="D2935" s="4"/>
      <c r="E2935" s="5"/>
      <c r="F2935" s="4"/>
      <c r="G2935" s="4"/>
      <c r="H2935" s="5"/>
      <c r="I2935" s="6"/>
      <c r="J2935" s="6"/>
      <c r="K2935" s="7"/>
      <c r="L2935" s="7"/>
      <c r="M2935" s="8"/>
      <c r="N2935" s="7"/>
      <c r="O2935" s="9"/>
      <c r="P2935" s="3"/>
      <c r="Q2935" s="5"/>
      <c r="R2935" s="10"/>
      <c r="S2935" s="10"/>
      <c r="T2935" s="10"/>
      <c r="U2935" s="10"/>
      <c r="V2935" s="10"/>
      <c r="W2935" s="10"/>
      <c r="X2935" s="11"/>
      <c r="Y2935" s="12"/>
      <c r="Z2935" s="4"/>
      <c r="AA2935" s="13"/>
      <c r="AB2935" s="4"/>
      <c r="AC2935" s="52"/>
    </row>
    <row r="2936" spans="1:29" ht="15.75" hidden="1" customHeight="1">
      <c r="A2936" s="50"/>
      <c r="B2936" s="3"/>
      <c r="C2936" s="4"/>
      <c r="D2936" s="4"/>
      <c r="E2936" s="5"/>
      <c r="F2936" s="4"/>
      <c r="G2936" s="4"/>
      <c r="H2936" s="5"/>
      <c r="I2936" s="6"/>
      <c r="J2936" s="6"/>
      <c r="K2936" s="7"/>
      <c r="L2936" s="7"/>
      <c r="M2936" s="8"/>
      <c r="N2936" s="7"/>
      <c r="O2936" s="9"/>
      <c r="P2936" s="3"/>
      <c r="Q2936" s="5"/>
      <c r="R2936" s="10"/>
      <c r="S2936" s="10"/>
      <c r="T2936" s="10"/>
      <c r="U2936" s="10"/>
      <c r="V2936" s="10"/>
      <c r="W2936" s="10"/>
      <c r="X2936" s="11"/>
      <c r="Y2936" s="12"/>
      <c r="Z2936" s="4"/>
      <c r="AA2936" s="13"/>
      <c r="AB2936" s="4"/>
      <c r="AC2936" s="52"/>
    </row>
    <row r="2937" spans="1:29" ht="15.75" hidden="1" customHeight="1">
      <c r="A2937" s="50"/>
      <c r="B2937" s="3"/>
      <c r="C2937" s="4"/>
      <c r="D2937" s="4"/>
      <c r="E2937" s="5"/>
      <c r="F2937" s="4"/>
      <c r="G2937" s="4"/>
      <c r="H2937" s="5"/>
      <c r="I2937" s="6"/>
      <c r="J2937" s="6"/>
      <c r="K2937" s="7"/>
      <c r="L2937" s="7"/>
      <c r="M2937" s="8"/>
      <c r="N2937" s="7"/>
      <c r="O2937" s="9"/>
      <c r="P2937" s="3"/>
      <c r="Q2937" s="5"/>
      <c r="R2937" s="10"/>
      <c r="S2937" s="10"/>
      <c r="T2937" s="10"/>
      <c r="U2937" s="10"/>
      <c r="V2937" s="10"/>
      <c r="W2937" s="10"/>
      <c r="X2937" s="11"/>
      <c r="Y2937" s="12"/>
      <c r="Z2937" s="4"/>
      <c r="AA2937" s="13"/>
      <c r="AB2937" s="4"/>
      <c r="AC2937" s="52"/>
    </row>
    <row r="2938" spans="1:29" ht="15.75" hidden="1" customHeight="1">
      <c r="A2938" s="50"/>
      <c r="B2938" s="3"/>
      <c r="C2938" s="4"/>
      <c r="D2938" s="4"/>
      <c r="E2938" s="5"/>
      <c r="F2938" s="4"/>
      <c r="G2938" s="4"/>
      <c r="H2938" s="5"/>
      <c r="I2938" s="6"/>
      <c r="J2938" s="6"/>
      <c r="K2938" s="7"/>
      <c r="L2938" s="7"/>
      <c r="M2938" s="8"/>
      <c r="N2938" s="7"/>
      <c r="O2938" s="9"/>
      <c r="P2938" s="3"/>
      <c r="Q2938" s="5"/>
      <c r="R2938" s="10"/>
      <c r="S2938" s="10"/>
      <c r="T2938" s="10"/>
      <c r="U2938" s="10"/>
      <c r="V2938" s="10"/>
      <c r="W2938" s="10"/>
      <c r="X2938" s="11"/>
      <c r="Y2938" s="12"/>
      <c r="Z2938" s="4"/>
      <c r="AA2938" s="13"/>
      <c r="AB2938" s="4"/>
      <c r="AC2938" s="52"/>
    </row>
    <row r="2939" spans="1:29" ht="15.75" hidden="1" customHeight="1">
      <c r="A2939" s="50"/>
      <c r="B2939" s="3"/>
      <c r="C2939" s="4"/>
      <c r="D2939" s="4"/>
      <c r="E2939" s="5"/>
      <c r="F2939" s="4"/>
      <c r="G2939" s="4"/>
      <c r="H2939" s="5"/>
      <c r="I2939" s="6"/>
      <c r="J2939" s="6"/>
      <c r="K2939" s="7"/>
      <c r="L2939" s="7"/>
      <c r="M2939" s="8"/>
      <c r="N2939" s="7"/>
      <c r="O2939" s="9"/>
      <c r="P2939" s="3"/>
      <c r="Q2939" s="5"/>
      <c r="R2939" s="10"/>
      <c r="S2939" s="10"/>
      <c r="T2939" s="10"/>
      <c r="U2939" s="10"/>
      <c r="V2939" s="10"/>
      <c r="W2939" s="10"/>
      <c r="X2939" s="11"/>
      <c r="Y2939" s="12"/>
      <c r="Z2939" s="4"/>
      <c r="AA2939" s="13"/>
      <c r="AB2939" s="4"/>
      <c r="AC2939" s="52"/>
    </row>
    <row r="2940" spans="1:29" ht="15.75" hidden="1" customHeight="1">
      <c r="A2940" s="50"/>
      <c r="B2940" s="3"/>
      <c r="C2940" s="4"/>
      <c r="D2940" s="4"/>
      <c r="E2940" s="5"/>
      <c r="F2940" s="4"/>
      <c r="G2940" s="4"/>
      <c r="H2940" s="5"/>
      <c r="I2940" s="6"/>
      <c r="J2940" s="6"/>
      <c r="K2940" s="7"/>
      <c r="L2940" s="7"/>
      <c r="M2940" s="8"/>
      <c r="N2940" s="7"/>
      <c r="O2940" s="9"/>
      <c r="P2940" s="3"/>
      <c r="Q2940" s="5"/>
      <c r="R2940" s="10"/>
      <c r="S2940" s="10"/>
      <c r="T2940" s="10"/>
      <c r="U2940" s="10"/>
      <c r="V2940" s="10"/>
      <c r="W2940" s="10"/>
      <c r="X2940" s="11"/>
      <c r="Y2940" s="12"/>
      <c r="Z2940" s="4"/>
      <c r="AA2940" s="13"/>
      <c r="AB2940" s="4"/>
      <c r="AC2940" s="52"/>
    </row>
    <row r="2941" spans="1:29" ht="15.75" hidden="1" customHeight="1">
      <c r="A2941" s="50"/>
      <c r="B2941" s="3"/>
      <c r="C2941" s="4"/>
      <c r="D2941" s="4"/>
      <c r="E2941" s="5"/>
      <c r="F2941" s="4"/>
      <c r="G2941" s="4"/>
      <c r="H2941" s="5"/>
      <c r="I2941" s="6"/>
      <c r="J2941" s="6"/>
      <c r="K2941" s="7"/>
      <c r="L2941" s="7"/>
      <c r="M2941" s="8"/>
      <c r="N2941" s="7"/>
      <c r="O2941" s="9"/>
      <c r="P2941" s="3"/>
      <c r="Q2941" s="5"/>
      <c r="R2941" s="10"/>
      <c r="S2941" s="10"/>
      <c r="T2941" s="10"/>
      <c r="U2941" s="10"/>
      <c r="V2941" s="10"/>
      <c r="W2941" s="10"/>
      <c r="X2941" s="11"/>
      <c r="Y2941" s="12"/>
      <c r="Z2941" s="4"/>
      <c r="AA2941" s="13"/>
      <c r="AB2941" s="4"/>
      <c r="AC2941" s="52"/>
    </row>
    <row r="2942" spans="1:29" ht="15.75" hidden="1" customHeight="1">
      <c r="A2942" s="50"/>
      <c r="B2942" s="3"/>
      <c r="C2942" s="4"/>
      <c r="D2942" s="4"/>
      <c r="E2942" s="5"/>
      <c r="F2942" s="4"/>
      <c r="G2942" s="4"/>
      <c r="H2942" s="5"/>
      <c r="I2942" s="6"/>
      <c r="J2942" s="6"/>
      <c r="K2942" s="7"/>
      <c r="L2942" s="7"/>
      <c r="M2942" s="8"/>
      <c r="N2942" s="7"/>
      <c r="O2942" s="9"/>
      <c r="P2942" s="3"/>
      <c r="Q2942" s="5"/>
      <c r="R2942" s="10"/>
      <c r="S2942" s="10"/>
      <c r="T2942" s="10"/>
      <c r="U2942" s="10"/>
      <c r="V2942" s="10"/>
      <c r="W2942" s="10"/>
      <c r="X2942" s="11"/>
      <c r="Y2942" s="12"/>
      <c r="Z2942" s="4"/>
      <c r="AA2942" s="13"/>
      <c r="AB2942" s="4"/>
      <c r="AC2942" s="52"/>
    </row>
    <row r="2943" spans="1:29" ht="15.75" hidden="1" customHeight="1">
      <c r="A2943" s="50"/>
      <c r="B2943" s="3"/>
      <c r="C2943" s="4"/>
      <c r="D2943" s="4"/>
      <c r="E2943" s="5"/>
      <c r="F2943" s="4"/>
      <c r="G2943" s="4"/>
      <c r="H2943" s="5"/>
      <c r="I2943" s="6"/>
      <c r="J2943" s="6"/>
      <c r="K2943" s="7"/>
      <c r="L2943" s="7"/>
      <c r="M2943" s="8"/>
      <c r="N2943" s="7"/>
      <c r="O2943" s="9"/>
      <c r="P2943" s="3"/>
      <c r="Q2943" s="5"/>
      <c r="R2943" s="10"/>
      <c r="S2943" s="10"/>
      <c r="T2943" s="10"/>
      <c r="U2943" s="10"/>
      <c r="V2943" s="10"/>
      <c r="W2943" s="10"/>
      <c r="X2943" s="11"/>
      <c r="Y2943" s="12"/>
      <c r="Z2943" s="4"/>
      <c r="AA2943" s="13"/>
      <c r="AB2943" s="4"/>
      <c r="AC2943" s="52"/>
    </row>
    <row r="2944" spans="1:29" ht="15.75" hidden="1" customHeight="1">
      <c r="A2944" s="50"/>
      <c r="B2944" s="3"/>
      <c r="C2944" s="4"/>
      <c r="D2944" s="4"/>
      <c r="E2944" s="5"/>
      <c r="F2944" s="4"/>
      <c r="G2944" s="4"/>
      <c r="H2944" s="5"/>
      <c r="I2944" s="6"/>
      <c r="J2944" s="6"/>
      <c r="K2944" s="7"/>
      <c r="L2944" s="7"/>
      <c r="M2944" s="8"/>
      <c r="N2944" s="7"/>
      <c r="O2944" s="9"/>
      <c r="P2944" s="3"/>
      <c r="Q2944" s="5"/>
      <c r="R2944" s="10"/>
      <c r="S2944" s="10"/>
      <c r="T2944" s="10"/>
      <c r="U2944" s="10"/>
      <c r="V2944" s="10"/>
      <c r="W2944" s="10"/>
      <c r="X2944" s="11"/>
      <c r="Y2944" s="12"/>
      <c r="Z2944" s="4"/>
      <c r="AA2944" s="13"/>
      <c r="AB2944" s="4"/>
      <c r="AC2944" s="52"/>
    </row>
    <row r="2945" spans="1:29" ht="15.75" hidden="1" customHeight="1">
      <c r="A2945" s="50"/>
      <c r="B2945" s="3"/>
      <c r="C2945" s="4"/>
      <c r="D2945" s="4"/>
      <c r="E2945" s="5"/>
      <c r="F2945" s="4"/>
      <c r="G2945" s="4"/>
      <c r="H2945" s="5"/>
      <c r="I2945" s="6"/>
      <c r="J2945" s="6"/>
      <c r="K2945" s="7"/>
      <c r="L2945" s="7"/>
      <c r="M2945" s="8"/>
      <c r="N2945" s="7"/>
      <c r="O2945" s="9"/>
      <c r="P2945" s="3"/>
      <c r="Q2945" s="5"/>
      <c r="R2945" s="10"/>
      <c r="S2945" s="10"/>
      <c r="T2945" s="10"/>
      <c r="U2945" s="10"/>
      <c r="V2945" s="10"/>
      <c r="W2945" s="10"/>
      <c r="X2945" s="11"/>
      <c r="Y2945" s="12"/>
      <c r="Z2945" s="4"/>
      <c r="AA2945" s="13"/>
      <c r="AB2945" s="4"/>
      <c r="AC2945" s="52"/>
    </row>
    <row r="2946" spans="1:29" ht="15.75" hidden="1" customHeight="1">
      <c r="A2946" s="50"/>
      <c r="B2946" s="3"/>
      <c r="C2946" s="4"/>
      <c r="D2946" s="4"/>
      <c r="E2946" s="5"/>
      <c r="F2946" s="4"/>
      <c r="G2946" s="4"/>
      <c r="H2946" s="5"/>
      <c r="I2946" s="6"/>
      <c r="J2946" s="6"/>
      <c r="K2946" s="7"/>
      <c r="L2946" s="7"/>
      <c r="M2946" s="8"/>
      <c r="N2946" s="7"/>
      <c r="O2946" s="9"/>
      <c r="P2946" s="3"/>
      <c r="Q2946" s="5"/>
      <c r="R2946" s="10"/>
      <c r="S2946" s="10"/>
      <c r="T2946" s="10"/>
      <c r="U2946" s="10"/>
      <c r="V2946" s="10"/>
      <c r="W2946" s="10"/>
      <c r="X2946" s="11"/>
      <c r="Y2946" s="12"/>
      <c r="Z2946" s="4"/>
      <c r="AA2946" s="13"/>
      <c r="AB2946" s="4"/>
      <c r="AC2946" s="52"/>
    </row>
    <row r="2947" spans="1:29" ht="15.75" hidden="1" customHeight="1">
      <c r="A2947" s="50"/>
      <c r="B2947" s="3"/>
      <c r="C2947" s="4"/>
      <c r="D2947" s="4"/>
      <c r="E2947" s="5"/>
      <c r="F2947" s="4"/>
      <c r="G2947" s="4"/>
      <c r="H2947" s="5"/>
      <c r="I2947" s="6"/>
      <c r="J2947" s="6"/>
      <c r="K2947" s="7"/>
      <c r="L2947" s="7"/>
      <c r="M2947" s="8"/>
      <c r="N2947" s="7"/>
      <c r="O2947" s="9"/>
      <c r="P2947" s="3"/>
      <c r="Q2947" s="5"/>
      <c r="R2947" s="10"/>
      <c r="S2947" s="10"/>
      <c r="T2947" s="10"/>
      <c r="U2947" s="10"/>
      <c r="V2947" s="10"/>
      <c r="W2947" s="10"/>
      <c r="X2947" s="11"/>
      <c r="Y2947" s="12"/>
      <c r="Z2947" s="4"/>
      <c r="AA2947" s="13"/>
      <c r="AB2947" s="4"/>
      <c r="AC2947" s="52"/>
    </row>
    <row r="2948" spans="1:29" ht="15.75" hidden="1" customHeight="1">
      <c r="A2948" s="50"/>
      <c r="B2948" s="3"/>
      <c r="C2948" s="4"/>
      <c r="D2948" s="4"/>
      <c r="E2948" s="5"/>
      <c r="F2948" s="4"/>
      <c r="G2948" s="4"/>
      <c r="H2948" s="5"/>
      <c r="I2948" s="6"/>
      <c r="J2948" s="6"/>
      <c r="K2948" s="7"/>
      <c r="L2948" s="7"/>
      <c r="M2948" s="8"/>
      <c r="N2948" s="7"/>
      <c r="O2948" s="9"/>
      <c r="P2948" s="3"/>
      <c r="Q2948" s="5"/>
      <c r="R2948" s="10"/>
      <c r="S2948" s="10"/>
      <c r="T2948" s="10"/>
      <c r="U2948" s="10"/>
      <c r="V2948" s="10"/>
      <c r="W2948" s="10"/>
      <c r="X2948" s="11"/>
      <c r="Y2948" s="12"/>
      <c r="Z2948" s="4"/>
      <c r="AA2948" s="13"/>
      <c r="AB2948" s="4"/>
      <c r="AC2948" s="52"/>
    </row>
    <row r="2949" spans="1:29" ht="15.75" hidden="1" customHeight="1">
      <c r="A2949" s="50"/>
      <c r="B2949" s="3"/>
      <c r="C2949" s="4"/>
      <c r="D2949" s="4"/>
      <c r="E2949" s="5"/>
      <c r="F2949" s="4"/>
      <c r="G2949" s="4"/>
      <c r="H2949" s="5"/>
      <c r="I2949" s="6"/>
      <c r="J2949" s="6"/>
      <c r="K2949" s="7"/>
      <c r="L2949" s="7"/>
      <c r="M2949" s="8"/>
      <c r="N2949" s="7"/>
      <c r="O2949" s="9"/>
      <c r="P2949" s="3"/>
      <c r="Q2949" s="5"/>
      <c r="R2949" s="10"/>
      <c r="S2949" s="10"/>
      <c r="T2949" s="10"/>
      <c r="U2949" s="10"/>
      <c r="V2949" s="10"/>
      <c r="W2949" s="10"/>
      <c r="X2949" s="11"/>
      <c r="Y2949" s="12"/>
      <c r="Z2949" s="4"/>
      <c r="AA2949" s="13"/>
      <c r="AB2949" s="4"/>
      <c r="AC2949" s="52"/>
    </row>
    <row r="2950" spans="1:29" ht="15.75" hidden="1" customHeight="1">
      <c r="A2950" s="50"/>
      <c r="B2950" s="3"/>
      <c r="C2950" s="4"/>
      <c r="D2950" s="4"/>
      <c r="E2950" s="5"/>
      <c r="F2950" s="4"/>
      <c r="G2950" s="4"/>
      <c r="H2950" s="5"/>
      <c r="I2950" s="6"/>
      <c r="J2950" s="6"/>
      <c r="K2950" s="7"/>
      <c r="L2950" s="7"/>
      <c r="M2950" s="8"/>
      <c r="N2950" s="7"/>
      <c r="O2950" s="9"/>
      <c r="P2950" s="3"/>
      <c r="Q2950" s="5"/>
      <c r="R2950" s="10"/>
      <c r="S2950" s="10"/>
      <c r="T2950" s="10"/>
      <c r="U2950" s="10"/>
      <c r="V2950" s="10"/>
      <c r="W2950" s="10"/>
      <c r="X2950" s="11"/>
      <c r="Y2950" s="12"/>
      <c r="Z2950" s="4"/>
      <c r="AA2950" s="13"/>
      <c r="AB2950" s="4"/>
      <c r="AC2950" s="52"/>
    </row>
    <row r="2951" spans="1:29" ht="15.75" hidden="1" customHeight="1">
      <c r="A2951" s="50"/>
      <c r="B2951" s="3"/>
      <c r="C2951" s="4"/>
      <c r="D2951" s="4"/>
      <c r="E2951" s="5"/>
      <c r="F2951" s="4"/>
      <c r="G2951" s="4"/>
      <c r="H2951" s="5"/>
      <c r="I2951" s="6"/>
      <c r="J2951" s="6"/>
      <c r="K2951" s="7"/>
      <c r="L2951" s="7"/>
      <c r="M2951" s="8"/>
      <c r="N2951" s="7"/>
      <c r="O2951" s="9"/>
      <c r="P2951" s="3"/>
      <c r="Q2951" s="5"/>
      <c r="R2951" s="10"/>
      <c r="S2951" s="10"/>
      <c r="T2951" s="10"/>
      <c r="U2951" s="10"/>
      <c r="V2951" s="10"/>
      <c r="W2951" s="10"/>
      <c r="X2951" s="11"/>
      <c r="Y2951" s="12"/>
      <c r="Z2951" s="4"/>
      <c r="AA2951" s="13"/>
      <c r="AB2951" s="4"/>
      <c r="AC2951" s="52"/>
    </row>
    <row r="2952" spans="1:29" ht="15.75" hidden="1" customHeight="1">
      <c r="A2952" s="50"/>
      <c r="B2952" s="3"/>
      <c r="C2952" s="4"/>
      <c r="D2952" s="4"/>
      <c r="E2952" s="5"/>
      <c r="F2952" s="4"/>
      <c r="G2952" s="4"/>
      <c r="H2952" s="5"/>
      <c r="I2952" s="6"/>
      <c r="J2952" s="6"/>
      <c r="K2952" s="7"/>
      <c r="L2952" s="7"/>
      <c r="M2952" s="8"/>
      <c r="N2952" s="7"/>
      <c r="O2952" s="9"/>
      <c r="P2952" s="3"/>
      <c r="Q2952" s="5"/>
      <c r="R2952" s="10"/>
      <c r="S2952" s="10"/>
      <c r="T2952" s="10"/>
      <c r="U2952" s="10"/>
      <c r="V2952" s="10"/>
      <c r="W2952" s="10"/>
      <c r="X2952" s="11"/>
      <c r="Y2952" s="12"/>
      <c r="Z2952" s="4"/>
      <c r="AA2952" s="13"/>
      <c r="AB2952" s="4"/>
      <c r="AC2952" s="52"/>
    </row>
    <row r="2953" spans="1:29" ht="15.75" hidden="1" customHeight="1">
      <c r="A2953" s="50"/>
      <c r="B2953" s="3"/>
      <c r="C2953" s="4"/>
      <c r="D2953" s="4"/>
      <c r="E2953" s="5"/>
      <c r="F2953" s="4"/>
      <c r="G2953" s="4"/>
      <c r="H2953" s="5"/>
      <c r="I2953" s="6"/>
      <c r="J2953" s="6"/>
      <c r="K2953" s="7"/>
      <c r="L2953" s="7"/>
      <c r="M2953" s="8"/>
      <c r="N2953" s="7"/>
      <c r="O2953" s="9"/>
      <c r="P2953" s="3"/>
      <c r="Q2953" s="5"/>
      <c r="R2953" s="10"/>
      <c r="S2953" s="10"/>
      <c r="T2953" s="10"/>
      <c r="U2953" s="10"/>
      <c r="V2953" s="10"/>
      <c r="W2953" s="10"/>
      <c r="X2953" s="11"/>
      <c r="Y2953" s="12"/>
      <c r="Z2953" s="4"/>
      <c r="AA2953" s="13"/>
      <c r="AB2953" s="4"/>
      <c r="AC2953" s="52"/>
    </row>
    <row r="2954" spans="1:29" ht="15.75" hidden="1" customHeight="1">
      <c r="A2954" s="50"/>
      <c r="B2954" s="3"/>
      <c r="C2954" s="4"/>
      <c r="D2954" s="4"/>
      <c r="E2954" s="5"/>
      <c r="F2954" s="4"/>
      <c r="G2954" s="4"/>
      <c r="H2954" s="5"/>
      <c r="I2954" s="6"/>
      <c r="J2954" s="6"/>
      <c r="K2954" s="7"/>
      <c r="L2954" s="7"/>
      <c r="M2954" s="8"/>
      <c r="N2954" s="7"/>
      <c r="O2954" s="9"/>
      <c r="P2954" s="3"/>
      <c r="Q2954" s="5"/>
      <c r="R2954" s="10"/>
      <c r="S2954" s="10"/>
      <c r="T2954" s="10"/>
      <c r="U2954" s="10"/>
      <c r="V2954" s="10"/>
      <c r="W2954" s="10"/>
      <c r="X2954" s="11"/>
      <c r="Y2954" s="12"/>
      <c r="Z2954" s="4"/>
      <c r="AA2954" s="13"/>
      <c r="AB2954" s="4"/>
      <c r="AC2954" s="52"/>
    </row>
    <row r="2955" spans="1:29" ht="15.75" hidden="1" customHeight="1">
      <c r="A2955" s="50"/>
      <c r="B2955" s="3"/>
      <c r="C2955" s="4"/>
      <c r="D2955" s="4"/>
      <c r="E2955" s="5"/>
      <c r="F2955" s="4"/>
      <c r="G2955" s="4"/>
      <c r="H2955" s="5"/>
      <c r="I2955" s="6"/>
      <c r="J2955" s="6"/>
      <c r="K2955" s="7"/>
      <c r="L2955" s="7"/>
      <c r="M2955" s="8"/>
      <c r="N2955" s="7"/>
      <c r="O2955" s="9"/>
      <c r="P2955" s="3"/>
      <c r="Q2955" s="5"/>
      <c r="R2955" s="10"/>
      <c r="S2955" s="10"/>
      <c r="T2955" s="10"/>
      <c r="U2955" s="10"/>
      <c r="V2955" s="10"/>
      <c r="W2955" s="10"/>
      <c r="X2955" s="11"/>
      <c r="Y2955" s="12"/>
      <c r="Z2955" s="4"/>
      <c r="AA2955" s="13"/>
      <c r="AB2955" s="4"/>
      <c r="AC2955" s="52"/>
    </row>
    <row r="2956" spans="1:29" ht="15.75" hidden="1" customHeight="1">
      <c r="A2956" s="50"/>
      <c r="B2956" s="3"/>
      <c r="C2956" s="4"/>
      <c r="D2956" s="4"/>
      <c r="E2956" s="5"/>
      <c r="F2956" s="4"/>
      <c r="G2956" s="4"/>
      <c r="H2956" s="5"/>
      <c r="I2956" s="6"/>
      <c r="J2956" s="6"/>
      <c r="K2956" s="7"/>
      <c r="L2956" s="7"/>
      <c r="M2956" s="8"/>
      <c r="N2956" s="7"/>
      <c r="O2956" s="9"/>
      <c r="P2956" s="3"/>
      <c r="Q2956" s="5"/>
      <c r="R2956" s="10"/>
      <c r="S2956" s="10"/>
      <c r="T2956" s="10"/>
      <c r="U2956" s="10"/>
      <c r="V2956" s="10"/>
      <c r="W2956" s="10"/>
      <c r="X2956" s="11"/>
      <c r="Y2956" s="12"/>
      <c r="Z2956" s="4"/>
      <c r="AA2956" s="13"/>
      <c r="AB2956" s="4"/>
      <c r="AC2956" s="52"/>
    </row>
    <row r="2957" spans="1:29" ht="15.75" hidden="1" customHeight="1">
      <c r="A2957" s="50"/>
      <c r="B2957" s="3"/>
      <c r="C2957" s="4"/>
      <c r="D2957" s="4"/>
      <c r="E2957" s="5"/>
      <c r="F2957" s="4"/>
      <c r="G2957" s="4"/>
      <c r="H2957" s="5"/>
      <c r="I2957" s="6"/>
      <c r="J2957" s="6"/>
      <c r="K2957" s="7"/>
      <c r="L2957" s="7"/>
      <c r="M2957" s="8"/>
      <c r="N2957" s="7"/>
      <c r="O2957" s="9"/>
      <c r="P2957" s="3"/>
      <c r="Q2957" s="5"/>
      <c r="R2957" s="10"/>
      <c r="S2957" s="10"/>
      <c r="T2957" s="10"/>
      <c r="U2957" s="10"/>
      <c r="V2957" s="10"/>
      <c r="W2957" s="10"/>
      <c r="X2957" s="11"/>
      <c r="Y2957" s="12"/>
      <c r="Z2957" s="4"/>
      <c r="AA2957" s="13"/>
      <c r="AB2957" s="4"/>
      <c r="AC2957" s="52"/>
    </row>
    <row r="2958" spans="1:29" ht="15.75" hidden="1" customHeight="1">
      <c r="A2958" s="50"/>
      <c r="B2958" s="3"/>
      <c r="C2958" s="4"/>
      <c r="D2958" s="4"/>
      <c r="E2958" s="5"/>
      <c r="F2958" s="4"/>
      <c r="G2958" s="4"/>
      <c r="H2958" s="5"/>
      <c r="I2958" s="6"/>
      <c r="J2958" s="6"/>
      <c r="K2958" s="7"/>
      <c r="L2958" s="7"/>
      <c r="M2958" s="8"/>
      <c r="N2958" s="7"/>
      <c r="O2958" s="9"/>
      <c r="P2958" s="3"/>
      <c r="Q2958" s="5"/>
      <c r="R2958" s="10"/>
      <c r="S2958" s="10"/>
      <c r="T2958" s="10"/>
      <c r="U2958" s="10"/>
      <c r="V2958" s="10"/>
      <c r="W2958" s="10"/>
      <c r="X2958" s="11"/>
      <c r="Y2958" s="12"/>
      <c r="Z2958" s="4"/>
      <c r="AA2958" s="13"/>
      <c r="AB2958" s="4"/>
      <c r="AC2958" s="52"/>
    </row>
    <row r="2959" spans="1:29" ht="15.75" hidden="1" customHeight="1">
      <c r="A2959" s="50"/>
      <c r="B2959" s="3"/>
      <c r="C2959" s="4"/>
      <c r="D2959" s="4"/>
      <c r="E2959" s="5"/>
      <c r="F2959" s="4"/>
      <c r="G2959" s="4"/>
      <c r="H2959" s="5"/>
      <c r="I2959" s="6"/>
      <c r="J2959" s="6"/>
      <c r="K2959" s="7"/>
      <c r="L2959" s="7"/>
      <c r="M2959" s="8"/>
      <c r="N2959" s="7"/>
      <c r="O2959" s="9"/>
      <c r="P2959" s="3"/>
      <c r="Q2959" s="5"/>
      <c r="R2959" s="10"/>
      <c r="S2959" s="10"/>
      <c r="T2959" s="10"/>
      <c r="U2959" s="10"/>
      <c r="V2959" s="10"/>
      <c r="W2959" s="10"/>
      <c r="X2959" s="11"/>
      <c r="Y2959" s="12"/>
      <c r="Z2959" s="4"/>
      <c r="AA2959" s="13"/>
      <c r="AB2959" s="4"/>
      <c r="AC2959" s="52"/>
    </row>
    <row r="2960" spans="1:29" ht="15.75" hidden="1" customHeight="1">
      <c r="A2960" s="50"/>
      <c r="B2960" s="3"/>
      <c r="C2960" s="4"/>
      <c r="D2960" s="4"/>
      <c r="E2960" s="5"/>
      <c r="F2960" s="4"/>
      <c r="G2960" s="4"/>
      <c r="H2960" s="5"/>
      <c r="I2960" s="6"/>
      <c r="J2960" s="6"/>
      <c r="K2960" s="7"/>
      <c r="L2960" s="7"/>
      <c r="M2960" s="8"/>
      <c r="N2960" s="7"/>
      <c r="O2960" s="9"/>
      <c r="P2960" s="3"/>
      <c r="Q2960" s="5"/>
      <c r="R2960" s="10"/>
      <c r="S2960" s="10"/>
      <c r="T2960" s="10"/>
      <c r="U2960" s="10"/>
      <c r="V2960" s="10"/>
      <c r="W2960" s="10"/>
      <c r="X2960" s="11"/>
      <c r="Y2960" s="12"/>
      <c r="Z2960" s="4"/>
      <c r="AA2960" s="13"/>
      <c r="AB2960" s="4"/>
      <c r="AC2960" s="52"/>
    </row>
    <row r="2961" spans="1:29" ht="15.75" hidden="1" customHeight="1">
      <c r="A2961" s="50"/>
      <c r="B2961" s="3"/>
      <c r="C2961" s="4"/>
      <c r="D2961" s="4"/>
      <c r="E2961" s="5"/>
      <c r="F2961" s="4"/>
      <c r="G2961" s="4"/>
      <c r="H2961" s="5"/>
      <c r="I2961" s="6"/>
      <c r="J2961" s="6"/>
      <c r="K2961" s="7"/>
      <c r="L2961" s="7"/>
      <c r="M2961" s="8"/>
      <c r="N2961" s="7"/>
      <c r="O2961" s="9"/>
      <c r="P2961" s="3"/>
      <c r="Q2961" s="5"/>
      <c r="R2961" s="10"/>
      <c r="S2961" s="10"/>
      <c r="T2961" s="10"/>
      <c r="U2961" s="10"/>
      <c r="V2961" s="10"/>
      <c r="W2961" s="10"/>
      <c r="X2961" s="11"/>
      <c r="Y2961" s="12"/>
      <c r="Z2961" s="4"/>
      <c r="AA2961" s="13"/>
      <c r="AB2961" s="4"/>
      <c r="AC2961" s="52"/>
    </row>
    <row r="2962" spans="1:29" ht="15.75" hidden="1" customHeight="1">
      <c r="A2962" s="50"/>
      <c r="B2962" s="3"/>
      <c r="C2962" s="4"/>
      <c r="D2962" s="4"/>
      <c r="E2962" s="5"/>
      <c r="F2962" s="4"/>
      <c r="G2962" s="4"/>
      <c r="H2962" s="5"/>
      <c r="I2962" s="6"/>
      <c r="J2962" s="6"/>
      <c r="K2962" s="7"/>
      <c r="L2962" s="7"/>
      <c r="M2962" s="8"/>
      <c r="N2962" s="7"/>
      <c r="O2962" s="9"/>
      <c r="P2962" s="3"/>
      <c r="Q2962" s="5"/>
      <c r="R2962" s="10"/>
      <c r="S2962" s="10"/>
      <c r="T2962" s="10"/>
      <c r="U2962" s="10"/>
      <c r="V2962" s="10"/>
      <c r="W2962" s="10"/>
      <c r="X2962" s="11"/>
      <c r="Y2962" s="12"/>
      <c r="Z2962" s="4"/>
      <c r="AA2962" s="13"/>
      <c r="AB2962" s="4"/>
      <c r="AC2962" s="52"/>
    </row>
    <row r="2963" spans="1:29" ht="15.75" hidden="1" customHeight="1">
      <c r="A2963" s="50"/>
      <c r="B2963" s="3"/>
      <c r="C2963" s="4"/>
      <c r="D2963" s="4"/>
      <c r="E2963" s="5"/>
      <c r="F2963" s="4"/>
      <c r="G2963" s="4"/>
      <c r="H2963" s="5"/>
      <c r="I2963" s="6"/>
      <c r="J2963" s="6"/>
      <c r="K2963" s="7"/>
      <c r="L2963" s="7"/>
      <c r="M2963" s="8"/>
      <c r="N2963" s="7"/>
      <c r="O2963" s="9"/>
      <c r="P2963" s="3"/>
      <c r="Q2963" s="5"/>
      <c r="R2963" s="10"/>
      <c r="S2963" s="10"/>
      <c r="T2963" s="10"/>
      <c r="U2963" s="10"/>
      <c r="V2963" s="10"/>
      <c r="W2963" s="10"/>
      <c r="X2963" s="11"/>
      <c r="Y2963" s="12"/>
      <c r="Z2963" s="4"/>
      <c r="AA2963" s="13"/>
      <c r="AB2963" s="4"/>
      <c r="AC2963" s="52"/>
    </row>
    <row r="2964" spans="1:29" ht="15.75" hidden="1" customHeight="1">
      <c r="A2964" s="50"/>
      <c r="B2964" s="3"/>
      <c r="C2964" s="4"/>
      <c r="D2964" s="4"/>
      <c r="E2964" s="5"/>
      <c r="F2964" s="4"/>
      <c r="G2964" s="4"/>
      <c r="H2964" s="5"/>
      <c r="I2964" s="6"/>
      <c r="J2964" s="6"/>
      <c r="K2964" s="7"/>
      <c r="L2964" s="7"/>
      <c r="M2964" s="8"/>
      <c r="N2964" s="7"/>
      <c r="O2964" s="9"/>
      <c r="P2964" s="3"/>
      <c r="Q2964" s="5"/>
      <c r="R2964" s="10"/>
      <c r="S2964" s="10"/>
      <c r="T2964" s="10"/>
      <c r="U2964" s="10"/>
      <c r="V2964" s="10"/>
      <c r="W2964" s="10"/>
      <c r="X2964" s="11"/>
      <c r="Y2964" s="12"/>
      <c r="Z2964" s="4"/>
      <c r="AA2964" s="13"/>
      <c r="AB2964" s="4"/>
      <c r="AC2964" s="52"/>
    </row>
    <row r="2965" spans="1:29" ht="15.75" hidden="1" customHeight="1">
      <c r="A2965" s="50"/>
      <c r="B2965" s="3"/>
      <c r="C2965" s="4"/>
      <c r="D2965" s="4"/>
      <c r="E2965" s="5"/>
      <c r="F2965" s="4"/>
      <c r="G2965" s="4"/>
      <c r="H2965" s="5"/>
      <c r="I2965" s="6"/>
      <c r="J2965" s="6"/>
      <c r="K2965" s="7"/>
      <c r="L2965" s="7"/>
      <c r="M2965" s="8"/>
      <c r="N2965" s="7"/>
      <c r="O2965" s="9"/>
      <c r="P2965" s="3"/>
      <c r="Q2965" s="5"/>
      <c r="R2965" s="10"/>
      <c r="S2965" s="10"/>
      <c r="T2965" s="10"/>
      <c r="U2965" s="10"/>
      <c r="V2965" s="10"/>
      <c r="W2965" s="10"/>
      <c r="X2965" s="11"/>
      <c r="Y2965" s="12"/>
      <c r="Z2965" s="4"/>
      <c r="AA2965" s="13"/>
      <c r="AB2965" s="4"/>
      <c r="AC2965" s="52"/>
    </row>
    <row r="2966" spans="1:29" ht="15.75" hidden="1" customHeight="1">
      <c r="A2966" s="50"/>
      <c r="B2966" s="3"/>
      <c r="C2966" s="4"/>
      <c r="D2966" s="4"/>
      <c r="E2966" s="5"/>
      <c r="F2966" s="4"/>
      <c r="G2966" s="4"/>
      <c r="H2966" s="5"/>
      <c r="I2966" s="6"/>
      <c r="J2966" s="6"/>
      <c r="K2966" s="7"/>
      <c r="L2966" s="7"/>
      <c r="M2966" s="8"/>
      <c r="N2966" s="7"/>
      <c r="O2966" s="9"/>
      <c r="P2966" s="3"/>
      <c r="Q2966" s="5"/>
      <c r="R2966" s="10"/>
      <c r="S2966" s="10"/>
      <c r="T2966" s="10"/>
      <c r="U2966" s="10"/>
      <c r="V2966" s="10"/>
      <c r="W2966" s="10"/>
      <c r="X2966" s="11"/>
      <c r="Y2966" s="12"/>
      <c r="Z2966" s="4"/>
      <c r="AA2966" s="13"/>
      <c r="AB2966" s="4"/>
      <c r="AC2966" s="52"/>
    </row>
    <row r="2967" spans="1:29" ht="15.75" hidden="1" customHeight="1">
      <c r="A2967" s="50"/>
      <c r="B2967" s="3"/>
      <c r="C2967" s="4"/>
      <c r="D2967" s="4"/>
      <c r="E2967" s="5"/>
      <c r="F2967" s="4"/>
      <c r="G2967" s="4"/>
      <c r="H2967" s="5"/>
      <c r="I2967" s="6"/>
      <c r="J2967" s="6"/>
      <c r="K2967" s="7"/>
      <c r="L2967" s="7"/>
      <c r="M2967" s="8"/>
      <c r="N2967" s="7"/>
      <c r="O2967" s="9"/>
      <c r="P2967" s="3"/>
      <c r="Q2967" s="5"/>
      <c r="R2967" s="10"/>
      <c r="S2967" s="10"/>
      <c r="T2967" s="10"/>
      <c r="U2967" s="10"/>
      <c r="V2967" s="10"/>
      <c r="W2967" s="10"/>
      <c r="X2967" s="11"/>
      <c r="Y2967" s="12"/>
      <c r="Z2967" s="4"/>
      <c r="AA2967" s="13"/>
      <c r="AB2967" s="4"/>
      <c r="AC2967" s="52"/>
    </row>
    <row r="2968" spans="1:29" ht="15.75" hidden="1" customHeight="1">
      <c r="A2968" s="50"/>
      <c r="B2968" s="3"/>
      <c r="C2968" s="4"/>
      <c r="D2968" s="4"/>
      <c r="E2968" s="5"/>
      <c r="F2968" s="4"/>
      <c r="G2968" s="4"/>
      <c r="H2968" s="5"/>
      <c r="I2968" s="6"/>
      <c r="J2968" s="6"/>
      <c r="K2968" s="7"/>
      <c r="L2968" s="7"/>
      <c r="M2968" s="8"/>
      <c r="N2968" s="7"/>
      <c r="O2968" s="9"/>
      <c r="P2968" s="3"/>
      <c r="Q2968" s="5"/>
      <c r="R2968" s="10"/>
      <c r="S2968" s="10"/>
      <c r="T2968" s="10"/>
      <c r="U2968" s="10"/>
      <c r="V2968" s="10"/>
      <c r="W2968" s="10"/>
      <c r="X2968" s="11"/>
      <c r="Y2968" s="12"/>
      <c r="Z2968" s="4"/>
      <c r="AA2968" s="13"/>
      <c r="AB2968" s="4"/>
      <c r="AC2968" s="52"/>
    </row>
    <row r="2969" spans="1:29" ht="15.75" hidden="1" customHeight="1">
      <c r="A2969" s="50"/>
      <c r="B2969" s="3"/>
      <c r="C2969" s="4"/>
      <c r="D2969" s="4"/>
      <c r="E2969" s="5"/>
      <c r="F2969" s="4"/>
      <c r="G2969" s="4"/>
      <c r="H2969" s="5"/>
      <c r="I2969" s="6"/>
      <c r="J2969" s="6"/>
      <c r="K2969" s="7"/>
      <c r="L2969" s="7"/>
      <c r="M2969" s="8"/>
      <c r="N2969" s="7"/>
      <c r="O2969" s="9"/>
      <c r="P2969" s="3"/>
      <c r="Q2969" s="5"/>
      <c r="R2969" s="10"/>
      <c r="S2969" s="10"/>
      <c r="T2969" s="10"/>
      <c r="U2969" s="10"/>
      <c r="V2969" s="10"/>
      <c r="W2969" s="10"/>
      <c r="X2969" s="11"/>
      <c r="Y2969" s="12"/>
      <c r="Z2969" s="4"/>
      <c r="AA2969" s="13"/>
      <c r="AB2969" s="4"/>
      <c r="AC2969" s="52"/>
    </row>
    <row r="2970" spans="1:29" ht="15.75" hidden="1" customHeight="1">
      <c r="A2970" s="50"/>
      <c r="B2970" s="3"/>
      <c r="C2970" s="4"/>
      <c r="D2970" s="4"/>
      <c r="E2970" s="5"/>
      <c r="F2970" s="4"/>
      <c r="G2970" s="4"/>
      <c r="H2970" s="5"/>
      <c r="I2970" s="6"/>
      <c r="J2970" s="6"/>
      <c r="K2970" s="7"/>
      <c r="L2970" s="7"/>
      <c r="M2970" s="8"/>
      <c r="N2970" s="7"/>
      <c r="O2970" s="9"/>
      <c r="P2970" s="3"/>
      <c r="Q2970" s="5"/>
      <c r="R2970" s="10"/>
      <c r="S2970" s="10"/>
      <c r="T2970" s="10"/>
      <c r="U2970" s="10"/>
      <c r="V2970" s="10"/>
      <c r="W2970" s="10"/>
      <c r="X2970" s="11"/>
      <c r="Y2970" s="12"/>
      <c r="Z2970" s="4"/>
      <c r="AA2970" s="13"/>
      <c r="AB2970" s="4"/>
      <c r="AC2970" s="52"/>
    </row>
    <row r="2971" spans="1:29" ht="15.75" hidden="1" customHeight="1">
      <c r="A2971" s="50"/>
      <c r="B2971" s="3"/>
      <c r="C2971" s="4"/>
      <c r="D2971" s="4"/>
      <c r="E2971" s="5"/>
      <c r="F2971" s="4"/>
      <c r="G2971" s="4"/>
      <c r="H2971" s="5"/>
      <c r="I2971" s="6"/>
      <c r="J2971" s="6"/>
      <c r="K2971" s="7"/>
      <c r="L2971" s="7"/>
      <c r="M2971" s="8"/>
      <c r="N2971" s="7"/>
      <c r="O2971" s="9"/>
      <c r="P2971" s="3"/>
      <c r="Q2971" s="5"/>
      <c r="R2971" s="10"/>
      <c r="S2971" s="10"/>
      <c r="T2971" s="10"/>
      <c r="U2971" s="10"/>
      <c r="V2971" s="10"/>
      <c r="W2971" s="10"/>
      <c r="X2971" s="11"/>
      <c r="Y2971" s="12"/>
      <c r="Z2971" s="4"/>
      <c r="AA2971" s="13"/>
      <c r="AB2971" s="4"/>
      <c r="AC2971" s="52"/>
    </row>
    <row r="2972" spans="1:29" ht="15.75" hidden="1" customHeight="1">
      <c r="A2972" s="50"/>
      <c r="B2972" s="3"/>
      <c r="C2972" s="4"/>
      <c r="D2972" s="4"/>
      <c r="E2972" s="5"/>
      <c r="F2972" s="4"/>
      <c r="G2972" s="4"/>
      <c r="H2972" s="5"/>
      <c r="I2972" s="6"/>
      <c r="J2972" s="6"/>
      <c r="K2972" s="7"/>
      <c r="L2972" s="7"/>
      <c r="M2972" s="8"/>
      <c r="N2972" s="7"/>
      <c r="O2972" s="9"/>
      <c r="P2972" s="3"/>
      <c r="Q2972" s="5"/>
      <c r="R2972" s="10"/>
      <c r="S2972" s="10"/>
      <c r="T2972" s="10"/>
      <c r="U2972" s="10"/>
      <c r="V2972" s="10"/>
      <c r="W2972" s="10"/>
      <c r="X2972" s="11"/>
      <c r="Y2972" s="12"/>
      <c r="Z2972" s="4"/>
      <c r="AA2972" s="13"/>
      <c r="AB2972" s="4"/>
      <c r="AC2972" s="52"/>
    </row>
    <row r="2973" spans="1:29" ht="15.75" hidden="1" customHeight="1">
      <c r="A2973" s="50"/>
      <c r="B2973" s="3"/>
      <c r="C2973" s="4"/>
      <c r="D2973" s="4"/>
      <c r="E2973" s="5"/>
      <c r="F2973" s="4"/>
      <c r="G2973" s="4"/>
      <c r="H2973" s="5"/>
      <c r="I2973" s="6"/>
      <c r="J2973" s="6"/>
      <c r="K2973" s="7"/>
      <c r="L2973" s="7"/>
      <c r="M2973" s="8"/>
      <c r="N2973" s="7"/>
      <c r="O2973" s="9"/>
      <c r="P2973" s="3"/>
      <c r="Q2973" s="5"/>
      <c r="R2973" s="10"/>
      <c r="S2973" s="10"/>
      <c r="T2973" s="10"/>
      <c r="U2973" s="10"/>
      <c r="V2973" s="10"/>
      <c r="W2973" s="10"/>
      <c r="X2973" s="11"/>
      <c r="Y2973" s="12"/>
      <c r="Z2973" s="4"/>
      <c r="AA2973" s="13"/>
      <c r="AB2973" s="4"/>
      <c r="AC2973" s="52"/>
    </row>
    <row r="2974" spans="1:29" ht="15.75" hidden="1" customHeight="1">
      <c r="A2974" s="50"/>
      <c r="B2974" s="3"/>
      <c r="C2974" s="4"/>
      <c r="D2974" s="4"/>
      <c r="E2974" s="5"/>
      <c r="F2974" s="4"/>
      <c r="G2974" s="4"/>
      <c r="H2974" s="5"/>
      <c r="I2974" s="6"/>
      <c r="J2974" s="6"/>
      <c r="K2974" s="7"/>
      <c r="L2974" s="7"/>
      <c r="M2974" s="8"/>
      <c r="N2974" s="7"/>
      <c r="O2974" s="9"/>
      <c r="P2974" s="3"/>
      <c r="Q2974" s="5"/>
      <c r="R2974" s="10"/>
      <c r="S2974" s="10"/>
      <c r="T2974" s="10"/>
      <c r="U2974" s="10"/>
      <c r="V2974" s="10"/>
      <c r="W2974" s="10"/>
      <c r="X2974" s="11"/>
      <c r="Y2974" s="12"/>
      <c r="Z2974" s="4"/>
      <c r="AA2974" s="13"/>
      <c r="AB2974" s="4"/>
      <c r="AC2974" s="52"/>
    </row>
    <row r="2975" spans="1:29" ht="15.75" hidden="1" customHeight="1">
      <c r="A2975" s="50"/>
      <c r="B2975" s="3"/>
      <c r="C2975" s="4"/>
      <c r="D2975" s="4"/>
      <c r="E2975" s="5"/>
      <c r="F2975" s="4"/>
      <c r="G2975" s="4"/>
      <c r="H2975" s="5"/>
      <c r="I2975" s="6"/>
      <c r="J2975" s="6"/>
      <c r="K2975" s="7"/>
      <c r="L2975" s="7"/>
      <c r="M2975" s="8"/>
      <c r="N2975" s="7"/>
      <c r="O2975" s="9"/>
      <c r="P2975" s="3"/>
      <c r="Q2975" s="5"/>
      <c r="R2975" s="10"/>
      <c r="S2975" s="10"/>
      <c r="T2975" s="10"/>
      <c r="U2975" s="10"/>
      <c r="V2975" s="10"/>
      <c r="W2975" s="10"/>
      <c r="X2975" s="11"/>
      <c r="Y2975" s="12"/>
      <c r="Z2975" s="4"/>
      <c r="AA2975" s="13"/>
      <c r="AB2975" s="4"/>
      <c r="AC2975" s="52"/>
    </row>
    <row r="2976" spans="1:29" ht="15.75" hidden="1" customHeight="1">
      <c r="A2976" s="50"/>
      <c r="B2976" s="3"/>
      <c r="C2976" s="4"/>
      <c r="D2976" s="4"/>
      <c r="E2976" s="5"/>
      <c r="F2976" s="4"/>
      <c r="G2976" s="4"/>
      <c r="H2976" s="5"/>
      <c r="I2976" s="6"/>
      <c r="J2976" s="6"/>
      <c r="K2976" s="7"/>
      <c r="L2976" s="7"/>
      <c r="M2976" s="8"/>
      <c r="N2976" s="7"/>
      <c r="O2976" s="9"/>
      <c r="P2976" s="3"/>
      <c r="Q2976" s="5"/>
      <c r="R2976" s="10"/>
      <c r="S2976" s="10"/>
      <c r="T2976" s="10"/>
      <c r="U2976" s="10"/>
      <c r="V2976" s="10"/>
      <c r="W2976" s="10"/>
      <c r="X2976" s="11"/>
      <c r="Y2976" s="12"/>
      <c r="Z2976" s="4"/>
      <c r="AA2976" s="13"/>
      <c r="AB2976" s="4"/>
      <c r="AC2976" s="52"/>
    </row>
    <row r="2977" spans="1:29" ht="15.75" hidden="1" customHeight="1">
      <c r="A2977" s="50"/>
      <c r="B2977" s="3"/>
      <c r="C2977" s="4"/>
      <c r="D2977" s="4"/>
      <c r="E2977" s="5"/>
      <c r="F2977" s="4"/>
      <c r="G2977" s="4"/>
      <c r="H2977" s="5"/>
      <c r="I2977" s="6"/>
      <c r="J2977" s="6"/>
      <c r="K2977" s="7"/>
      <c r="L2977" s="7"/>
      <c r="M2977" s="8"/>
      <c r="N2977" s="7"/>
      <c r="O2977" s="9"/>
      <c r="P2977" s="3"/>
      <c r="Q2977" s="5"/>
      <c r="R2977" s="10"/>
      <c r="S2977" s="10"/>
      <c r="T2977" s="10"/>
      <c r="U2977" s="10"/>
      <c r="V2977" s="10"/>
      <c r="W2977" s="10"/>
      <c r="X2977" s="11"/>
      <c r="Y2977" s="12"/>
      <c r="Z2977" s="4"/>
      <c r="AA2977" s="13"/>
      <c r="AB2977" s="4"/>
      <c r="AC2977" s="52"/>
    </row>
    <row r="2978" spans="1:29" ht="15.75" hidden="1" customHeight="1">
      <c r="A2978" s="50"/>
      <c r="B2978" s="3"/>
      <c r="C2978" s="4"/>
      <c r="D2978" s="4"/>
      <c r="E2978" s="5"/>
      <c r="F2978" s="4"/>
      <c r="G2978" s="4"/>
      <c r="H2978" s="5"/>
      <c r="I2978" s="6"/>
      <c r="J2978" s="6"/>
      <c r="K2978" s="7"/>
      <c r="L2978" s="7"/>
      <c r="M2978" s="8"/>
      <c r="N2978" s="7"/>
      <c r="O2978" s="9"/>
      <c r="P2978" s="3"/>
      <c r="Q2978" s="5"/>
      <c r="R2978" s="10"/>
      <c r="S2978" s="10"/>
      <c r="T2978" s="10"/>
      <c r="U2978" s="10"/>
      <c r="V2978" s="10"/>
      <c r="W2978" s="10"/>
      <c r="X2978" s="11"/>
      <c r="Y2978" s="12"/>
      <c r="Z2978" s="4"/>
      <c r="AA2978" s="13"/>
      <c r="AB2978" s="4"/>
      <c r="AC2978" s="52"/>
    </row>
    <row r="2979" spans="1:29" ht="15.75" hidden="1" customHeight="1">
      <c r="A2979" s="50"/>
      <c r="B2979" s="3"/>
      <c r="C2979" s="4"/>
      <c r="D2979" s="4"/>
      <c r="E2979" s="5"/>
      <c r="F2979" s="4"/>
      <c r="G2979" s="4"/>
      <c r="H2979" s="5"/>
      <c r="I2979" s="6"/>
      <c r="J2979" s="6"/>
      <c r="K2979" s="7"/>
      <c r="L2979" s="7"/>
      <c r="M2979" s="8"/>
      <c r="N2979" s="7"/>
      <c r="O2979" s="9"/>
      <c r="P2979" s="3"/>
      <c r="Q2979" s="5"/>
      <c r="R2979" s="10"/>
      <c r="S2979" s="10"/>
      <c r="T2979" s="10"/>
      <c r="U2979" s="10"/>
      <c r="V2979" s="10"/>
      <c r="W2979" s="10"/>
      <c r="X2979" s="11"/>
      <c r="Y2979" s="12"/>
      <c r="Z2979" s="4"/>
      <c r="AA2979" s="13"/>
      <c r="AB2979" s="4"/>
      <c r="AC2979" s="52"/>
    </row>
    <row r="2980" spans="1:29" ht="15.75" hidden="1" customHeight="1">
      <c r="A2980" s="50"/>
      <c r="B2980" s="3"/>
      <c r="C2980" s="4"/>
      <c r="D2980" s="4"/>
      <c r="E2980" s="5"/>
      <c r="F2980" s="4"/>
      <c r="G2980" s="4"/>
      <c r="H2980" s="5"/>
      <c r="I2980" s="6"/>
      <c r="J2980" s="6"/>
      <c r="K2980" s="7"/>
      <c r="L2980" s="7"/>
      <c r="M2980" s="8"/>
      <c r="N2980" s="7"/>
      <c r="O2980" s="9"/>
      <c r="P2980" s="3"/>
      <c r="Q2980" s="5"/>
      <c r="R2980" s="10"/>
      <c r="S2980" s="10"/>
      <c r="T2980" s="10"/>
      <c r="U2980" s="10"/>
      <c r="V2980" s="10"/>
      <c r="W2980" s="10"/>
      <c r="X2980" s="11"/>
      <c r="Y2980" s="12"/>
      <c r="Z2980" s="4"/>
      <c r="AA2980" s="13"/>
      <c r="AB2980" s="4"/>
      <c r="AC2980" s="52"/>
    </row>
    <row r="2981" spans="1:29" ht="15.75" hidden="1" customHeight="1">
      <c r="A2981" s="50"/>
      <c r="B2981" s="3"/>
      <c r="C2981" s="4"/>
      <c r="D2981" s="4"/>
      <c r="E2981" s="5"/>
      <c r="F2981" s="4"/>
      <c r="G2981" s="4"/>
      <c r="H2981" s="5"/>
      <c r="I2981" s="6"/>
      <c r="J2981" s="6"/>
      <c r="K2981" s="7"/>
      <c r="L2981" s="7"/>
      <c r="M2981" s="8"/>
      <c r="N2981" s="7"/>
      <c r="O2981" s="9"/>
      <c r="P2981" s="3"/>
      <c r="Q2981" s="5"/>
      <c r="R2981" s="10"/>
      <c r="S2981" s="10"/>
      <c r="T2981" s="10"/>
      <c r="U2981" s="10"/>
      <c r="V2981" s="10"/>
      <c r="W2981" s="10"/>
      <c r="X2981" s="11"/>
      <c r="Y2981" s="12"/>
      <c r="Z2981" s="4"/>
      <c r="AA2981" s="13"/>
      <c r="AB2981" s="4"/>
      <c r="AC2981" s="52"/>
    </row>
    <row r="2982" spans="1:29" ht="15.75" hidden="1" customHeight="1">
      <c r="A2982" s="50"/>
      <c r="B2982" s="3"/>
      <c r="C2982" s="4"/>
      <c r="D2982" s="4"/>
      <c r="E2982" s="5"/>
      <c r="F2982" s="4"/>
      <c r="G2982" s="4"/>
      <c r="H2982" s="5"/>
      <c r="I2982" s="6"/>
      <c r="J2982" s="6"/>
      <c r="K2982" s="7"/>
      <c r="L2982" s="7"/>
      <c r="M2982" s="8"/>
      <c r="N2982" s="7"/>
      <c r="O2982" s="9"/>
      <c r="P2982" s="3"/>
      <c r="Q2982" s="5"/>
      <c r="R2982" s="10"/>
      <c r="S2982" s="10"/>
      <c r="T2982" s="10"/>
      <c r="U2982" s="10"/>
      <c r="V2982" s="10"/>
      <c r="W2982" s="10"/>
      <c r="X2982" s="11"/>
      <c r="Y2982" s="12"/>
      <c r="Z2982" s="4"/>
      <c r="AA2982" s="13"/>
      <c r="AB2982" s="4"/>
      <c r="AC2982" s="52"/>
    </row>
    <row r="2983" spans="1:29" ht="15.75" hidden="1" customHeight="1">
      <c r="A2983" s="50"/>
      <c r="B2983" s="3"/>
      <c r="C2983" s="4"/>
      <c r="D2983" s="4"/>
      <c r="E2983" s="5"/>
      <c r="F2983" s="4"/>
      <c r="G2983" s="4"/>
      <c r="H2983" s="5"/>
      <c r="I2983" s="6"/>
      <c r="J2983" s="6"/>
      <c r="K2983" s="7"/>
      <c r="L2983" s="7"/>
      <c r="M2983" s="8"/>
      <c r="N2983" s="7"/>
      <c r="O2983" s="9"/>
      <c r="P2983" s="3"/>
      <c r="Q2983" s="5"/>
      <c r="R2983" s="10"/>
      <c r="S2983" s="10"/>
      <c r="T2983" s="10"/>
      <c r="U2983" s="10"/>
      <c r="V2983" s="10"/>
      <c r="W2983" s="10"/>
      <c r="X2983" s="11"/>
      <c r="Y2983" s="12"/>
      <c r="Z2983" s="4"/>
      <c r="AA2983" s="13"/>
      <c r="AB2983" s="4"/>
      <c r="AC2983" s="52"/>
    </row>
    <row r="2984" spans="1:29" ht="15.75" hidden="1" customHeight="1">
      <c r="A2984" s="50"/>
      <c r="B2984" s="3"/>
      <c r="C2984" s="4"/>
      <c r="D2984" s="4"/>
      <c r="E2984" s="5"/>
      <c r="F2984" s="4"/>
      <c r="G2984" s="4"/>
      <c r="H2984" s="5"/>
      <c r="I2984" s="6"/>
      <c r="J2984" s="6"/>
      <c r="K2984" s="7"/>
      <c r="L2984" s="7"/>
      <c r="M2984" s="8"/>
      <c r="N2984" s="7"/>
      <c r="O2984" s="9"/>
      <c r="P2984" s="3"/>
      <c r="Q2984" s="5"/>
      <c r="R2984" s="10"/>
      <c r="S2984" s="10"/>
      <c r="T2984" s="10"/>
      <c r="U2984" s="10"/>
      <c r="V2984" s="10"/>
      <c r="W2984" s="10"/>
      <c r="X2984" s="11"/>
      <c r="Y2984" s="12"/>
      <c r="Z2984" s="4"/>
      <c r="AA2984" s="13"/>
      <c r="AB2984" s="4"/>
      <c r="AC2984" s="52"/>
    </row>
    <row r="2985" spans="1:29" ht="15.75" hidden="1" customHeight="1">
      <c r="A2985" s="50"/>
      <c r="B2985" s="3"/>
      <c r="C2985" s="4"/>
      <c r="D2985" s="4"/>
      <c r="E2985" s="5"/>
      <c r="F2985" s="4"/>
      <c r="G2985" s="4"/>
      <c r="H2985" s="5"/>
      <c r="I2985" s="6"/>
      <c r="J2985" s="6"/>
      <c r="K2985" s="7"/>
      <c r="L2985" s="7"/>
      <c r="M2985" s="8"/>
      <c r="N2985" s="7"/>
      <c r="O2985" s="9"/>
      <c r="P2985" s="3"/>
      <c r="Q2985" s="5"/>
      <c r="R2985" s="10"/>
      <c r="S2985" s="10"/>
      <c r="T2985" s="10"/>
      <c r="U2985" s="10"/>
      <c r="V2985" s="10"/>
      <c r="W2985" s="10"/>
      <c r="X2985" s="11"/>
      <c r="Y2985" s="12"/>
      <c r="Z2985" s="4"/>
      <c r="AA2985" s="13"/>
      <c r="AB2985" s="4"/>
      <c r="AC2985" s="52"/>
    </row>
    <row r="2986" spans="1:29" ht="15.75" hidden="1" customHeight="1">
      <c r="A2986" s="50"/>
      <c r="B2986" s="3"/>
      <c r="C2986" s="4"/>
      <c r="D2986" s="4"/>
      <c r="E2986" s="5"/>
      <c r="F2986" s="4"/>
      <c r="G2986" s="4"/>
      <c r="H2986" s="5"/>
      <c r="I2986" s="6"/>
      <c r="J2986" s="6"/>
      <c r="K2986" s="7"/>
      <c r="L2986" s="7"/>
      <c r="M2986" s="8"/>
      <c r="N2986" s="7"/>
      <c r="O2986" s="9"/>
      <c r="P2986" s="3"/>
      <c r="Q2986" s="5"/>
      <c r="R2986" s="10"/>
      <c r="S2986" s="10"/>
      <c r="T2986" s="10"/>
      <c r="U2986" s="10"/>
      <c r="V2986" s="10"/>
      <c r="W2986" s="10"/>
      <c r="X2986" s="11"/>
      <c r="Y2986" s="12"/>
      <c r="Z2986" s="4"/>
      <c r="AA2986" s="13"/>
      <c r="AB2986" s="4"/>
      <c r="AC2986" s="52"/>
    </row>
    <row r="2987" spans="1:29" ht="15.75" hidden="1" customHeight="1">
      <c r="A2987" s="50"/>
      <c r="B2987" s="3"/>
      <c r="C2987" s="4"/>
      <c r="D2987" s="4"/>
      <c r="E2987" s="5"/>
      <c r="F2987" s="4"/>
      <c r="G2987" s="4"/>
      <c r="H2987" s="5"/>
      <c r="I2987" s="6"/>
      <c r="J2987" s="6"/>
      <c r="K2987" s="7"/>
      <c r="L2987" s="7"/>
      <c r="M2987" s="8"/>
      <c r="N2987" s="7"/>
      <c r="O2987" s="9"/>
      <c r="P2987" s="3"/>
      <c r="Q2987" s="5"/>
      <c r="R2987" s="10"/>
      <c r="S2987" s="10"/>
      <c r="T2987" s="10"/>
      <c r="U2987" s="10"/>
      <c r="V2987" s="10"/>
      <c r="W2987" s="10"/>
      <c r="X2987" s="11"/>
      <c r="Y2987" s="12"/>
      <c r="Z2987" s="4"/>
      <c r="AA2987" s="13"/>
      <c r="AB2987" s="4"/>
      <c r="AC2987" s="52"/>
    </row>
    <row r="2988" spans="1:29" ht="15.75" hidden="1" customHeight="1">
      <c r="A2988" s="50"/>
      <c r="B2988" s="3"/>
      <c r="C2988" s="4"/>
      <c r="D2988" s="4"/>
      <c r="E2988" s="5"/>
      <c r="F2988" s="4"/>
      <c r="G2988" s="4"/>
      <c r="H2988" s="5"/>
      <c r="I2988" s="6"/>
      <c r="J2988" s="6"/>
      <c r="K2988" s="7"/>
      <c r="L2988" s="7"/>
      <c r="M2988" s="8"/>
      <c r="N2988" s="7"/>
      <c r="O2988" s="9"/>
      <c r="P2988" s="3"/>
      <c r="Q2988" s="5"/>
      <c r="R2988" s="10"/>
      <c r="S2988" s="10"/>
      <c r="T2988" s="10"/>
      <c r="U2988" s="10"/>
      <c r="V2988" s="10"/>
      <c r="W2988" s="10"/>
      <c r="X2988" s="11"/>
      <c r="Y2988" s="12"/>
      <c r="Z2988" s="4"/>
      <c r="AA2988" s="13"/>
      <c r="AB2988" s="4"/>
      <c r="AC2988" s="52"/>
    </row>
    <row r="2989" spans="1:29" ht="15.75" hidden="1" customHeight="1">
      <c r="A2989" s="50"/>
      <c r="B2989" s="3"/>
      <c r="C2989" s="4"/>
      <c r="D2989" s="4"/>
      <c r="E2989" s="5"/>
      <c r="F2989" s="4"/>
      <c r="G2989" s="4"/>
      <c r="H2989" s="5"/>
      <c r="I2989" s="6"/>
      <c r="J2989" s="6"/>
      <c r="K2989" s="7"/>
      <c r="L2989" s="7"/>
      <c r="M2989" s="8"/>
      <c r="N2989" s="7"/>
      <c r="O2989" s="9"/>
      <c r="P2989" s="3"/>
      <c r="Q2989" s="5"/>
      <c r="R2989" s="10"/>
      <c r="S2989" s="10"/>
      <c r="T2989" s="10"/>
      <c r="U2989" s="10"/>
      <c r="V2989" s="10"/>
      <c r="W2989" s="10"/>
      <c r="X2989" s="11"/>
      <c r="Y2989" s="12"/>
      <c r="Z2989" s="4"/>
      <c r="AA2989" s="13"/>
      <c r="AB2989" s="4"/>
      <c r="AC2989" s="52"/>
    </row>
    <row r="2990" spans="1:29" ht="15.75" hidden="1" customHeight="1">
      <c r="A2990" s="50"/>
      <c r="B2990" s="3"/>
      <c r="C2990" s="4"/>
      <c r="D2990" s="4"/>
      <c r="E2990" s="5"/>
      <c r="F2990" s="4"/>
      <c r="G2990" s="4"/>
      <c r="H2990" s="5"/>
      <c r="I2990" s="6"/>
      <c r="J2990" s="6"/>
      <c r="K2990" s="7"/>
      <c r="L2990" s="7"/>
      <c r="M2990" s="8"/>
      <c r="N2990" s="7"/>
      <c r="O2990" s="9"/>
      <c r="P2990" s="3"/>
      <c r="Q2990" s="5"/>
      <c r="R2990" s="10"/>
      <c r="S2990" s="10"/>
      <c r="T2990" s="10"/>
      <c r="U2990" s="10"/>
      <c r="V2990" s="10"/>
      <c r="W2990" s="10"/>
      <c r="X2990" s="11"/>
      <c r="Y2990" s="12"/>
      <c r="Z2990" s="4"/>
      <c r="AA2990" s="13"/>
      <c r="AB2990" s="4"/>
      <c r="AC2990" s="52"/>
    </row>
    <row r="2991" spans="1:29" ht="15.75" hidden="1" customHeight="1">
      <c r="A2991" s="50"/>
      <c r="B2991" s="3"/>
      <c r="C2991" s="4"/>
      <c r="D2991" s="4"/>
      <c r="E2991" s="5"/>
      <c r="F2991" s="4"/>
      <c r="G2991" s="4"/>
      <c r="H2991" s="5"/>
      <c r="I2991" s="6"/>
      <c r="J2991" s="6"/>
      <c r="K2991" s="7"/>
      <c r="L2991" s="7"/>
      <c r="M2991" s="8"/>
      <c r="N2991" s="7"/>
      <c r="O2991" s="9"/>
      <c r="P2991" s="3"/>
      <c r="Q2991" s="5"/>
      <c r="R2991" s="10"/>
      <c r="S2991" s="10"/>
      <c r="T2991" s="10"/>
      <c r="U2991" s="10"/>
      <c r="V2991" s="10"/>
      <c r="W2991" s="10"/>
      <c r="X2991" s="11"/>
      <c r="Y2991" s="12"/>
      <c r="Z2991" s="4"/>
      <c r="AA2991" s="13"/>
      <c r="AB2991" s="4"/>
      <c r="AC2991" s="52"/>
    </row>
    <row r="2992" spans="1:29" ht="15.75" hidden="1" customHeight="1">
      <c r="A2992" s="50"/>
      <c r="B2992" s="3"/>
      <c r="C2992" s="4"/>
      <c r="D2992" s="4"/>
      <c r="E2992" s="5"/>
      <c r="F2992" s="4"/>
      <c r="G2992" s="4"/>
      <c r="H2992" s="5"/>
      <c r="I2992" s="6"/>
      <c r="J2992" s="6"/>
      <c r="K2992" s="7"/>
      <c r="L2992" s="7"/>
      <c r="M2992" s="8"/>
      <c r="N2992" s="7"/>
      <c r="O2992" s="9"/>
      <c r="P2992" s="3"/>
      <c r="Q2992" s="5"/>
      <c r="R2992" s="10"/>
      <c r="S2992" s="10"/>
      <c r="T2992" s="10"/>
      <c r="U2992" s="10"/>
      <c r="V2992" s="10"/>
      <c r="W2992" s="10"/>
      <c r="X2992" s="11"/>
      <c r="Y2992" s="12"/>
      <c r="Z2992" s="4"/>
      <c r="AA2992" s="13"/>
      <c r="AB2992" s="4"/>
      <c r="AC2992" s="52"/>
    </row>
    <row r="2993" spans="1:29" ht="15.75" hidden="1" customHeight="1">
      <c r="A2993" s="50"/>
      <c r="B2993" s="3"/>
      <c r="C2993" s="4"/>
      <c r="D2993" s="4"/>
      <c r="E2993" s="5"/>
      <c r="F2993" s="4"/>
      <c r="G2993" s="4"/>
      <c r="H2993" s="5"/>
      <c r="I2993" s="6"/>
      <c r="J2993" s="6"/>
      <c r="K2993" s="7"/>
      <c r="L2993" s="7"/>
      <c r="M2993" s="8"/>
      <c r="N2993" s="7"/>
      <c r="O2993" s="9"/>
      <c r="P2993" s="3"/>
      <c r="Q2993" s="5"/>
      <c r="R2993" s="10"/>
      <c r="S2993" s="10"/>
      <c r="T2993" s="10"/>
      <c r="U2993" s="10"/>
      <c r="V2993" s="10"/>
      <c r="W2993" s="10"/>
      <c r="X2993" s="11"/>
      <c r="Y2993" s="12"/>
      <c r="Z2993" s="4"/>
      <c r="AA2993" s="13"/>
      <c r="AB2993" s="4"/>
      <c r="AC2993" s="52"/>
    </row>
    <row r="2994" spans="1:29" ht="15.75" hidden="1" customHeight="1">
      <c r="A2994" s="50"/>
      <c r="B2994" s="3"/>
      <c r="C2994" s="4"/>
      <c r="D2994" s="4"/>
      <c r="E2994" s="5"/>
      <c r="F2994" s="4"/>
      <c r="G2994" s="4"/>
      <c r="H2994" s="5"/>
      <c r="I2994" s="6"/>
      <c r="J2994" s="6"/>
      <c r="K2994" s="7"/>
      <c r="L2994" s="7"/>
      <c r="M2994" s="8"/>
      <c r="N2994" s="7"/>
      <c r="O2994" s="9"/>
      <c r="P2994" s="3"/>
      <c r="Q2994" s="5"/>
      <c r="R2994" s="10"/>
      <c r="S2994" s="10"/>
      <c r="T2994" s="10"/>
      <c r="U2994" s="10"/>
      <c r="V2994" s="10"/>
      <c r="W2994" s="10"/>
      <c r="X2994" s="11"/>
      <c r="Y2994" s="12"/>
      <c r="Z2994" s="4"/>
      <c r="AA2994" s="13"/>
      <c r="AB2994" s="4"/>
      <c r="AC2994" s="52"/>
    </row>
    <row r="2995" spans="1:29" ht="15.75" hidden="1" customHeight="1">
      <c r="A2995" s="50"/>
      <c r="B2995" s="3"/>
      <c r="C2995" s="4"/>
      <c r="D2995" s="4"/>
      <c r="E2995" s="5"/>
      <c r="F2995" s="4"/>
      <c r="G2995" s="4"/>
      <c r="H2995" s="5"/>
      <c r="I2995" s="6"/>
      <c r="J2995" s="6"/>
      <c r="K2995" s="7"/>
      <c r="L2995" s="7"/>
      <c r="M2995" s="8"/>
      <c r="N2995" s="7"/>
      <c r="O2995" s="9"/>
      <c r="P2995" s="3"/>
      <c r="Q2995" s="5"/>
      <c r="R2995" s="10"/>
      <c r="S2995" s="10"/>
      <c r="T2995" s="10"/>
      <c r="U2995" s="10"/>
      <c r="V2995" s="10"/>
      <c r="W2995" s="10"/>
      <c r="X2995" s="11"/>
      <c r="Y2995" s="12"/>
      <c r="Z2995" s="4"/>
      <c r="AA2995" s="13"/>
      <c r="AB2995" s="4"/>
      <c r="AC2995" s="52"/>
    </row>
    <row r="2996" spans="1:29" ht="15.75" hidden="1" customHeight="1">
      <c r="A2996" s="50"/>
      <c r="B2996" s="3"/>
      <c r="C2996" s="4"/>
      <c r="D2996" s="4"/>
      <c r="E2996" s="5"/>
      <c r="F2996" s="4"/>
      <c r="G2996" s="4"/>
      <c r="H2996" s="5"/>
      <c r="I2996" s="6"/>
      <c r="J2996" s="6"/>
      <c r="K2996" s="7"/>
      <c r="L2996" s="7"/>
      <c r="M2996" s="8"/>
      <c r="N2996" s="7"/>
      <c r="O2996" s="9"/>
      <c r="P2996" s="3"/>
      <c r="Q2996" s="5"/>
      <c r="R2996" s="10"/>
      <c r="S2996" s="10"/>
      <c r="T2996" s="10"/>
      <c r="U2996" s="10"/>
      <c r="V2996" s="10"/>
      <c r="W2996" s="10"/>
      <c r="X2996" s="11"/>
      <c r="Y2996" s="12"/>
      <c r="Z2996" s="4"/>
      <c r="AA2996" s="13"/>
      <c r="AB2996" s="4"/>
      <c r="AC2996" s="52"/>
    </row>
    <row r="2997" spans="1:29" ht="15.75" hidden="1" customHeight="1">
      <c r="A2997" s="50"/>
      <c r="B2997" s="3"/>
      <c r="C2997" s="4"/>
      <c r="D2997" s="4"/>
      <c r="E2997" s="5"/>
      <c r="F2997" s="4"/>
      <c r="G2997" s="4"/>
      <c r="H2997" s="5"/>
      <c r="I2997" s="6"/>
      <c r="J2997" s="6"/>
      <c r="K2997" s="7"/>
      <c r="L2997" s="7"/>
      <c r="M2997" s="8"/>
      <c r="N2997" s="7"/>
      <c r="O2997" s="9"/>
      <c r="P2997" s="3"/>
      <c r="Q2997" s="5"/>
      <c r="R2997" s="10"/>
      <c r="S2997" s="10"/>
      <c r="T2997" s="10"/>
      <c r="U2997" s="10"/>
      <c r="V2997" s="10"/>
      <c r="W2997" s="10"/>
      <c r="X2997" s="11"/>
      <c r="Y2997" s="12"/>
      <c r="Z2997" s="4"/>
      <c r="AA2997" s="13"/>
      <c r="AB2997" s="4"/>
      <c r="AC2997" s="52"/>
    </row>
    <row r="2998" spans="1:29" ht="15.75" hidden="1" customHeight="1">
      <c r="A2998" s="50"/>
      <c r="B2998" s="3"/>
      <c r="C2998" s="4"/>
      <c r="D2998" s="4"/>
      <c r="E2998" s="5"/>
      <c r="F2998" s="4"/>
      <c r="G2998" s="4"/>
      <c r="H2998" s="5"/>
      <c r="I2998" s="6"/>
      <c r="J2998" s="6"/>
      <c r="K2998" s="7"/>
      <c r="L2998" s="7"/>
      <c r="M2998" s="8"/>
      <c r="N2998" s="7"/>
      <c r="O2998" s="9"/>
      <c r="P2998" s="3"/>
      <c r="Q2998" s="5"/>
      <c r="R2998" s="10"/>
      <c r="S2998" s="10"/>
      <c r="T2998" s="10"/>
      <c r="U2998" s="10"/>
      <c r="V2998" s="10"/>
      <c r="W2998" s="10"/>
      <c r="X2998" s="11"/>
      <c r="Y2998" s="12"/>
      <c r="Z2998" s="4"/>
      <c r="AA2998" s="13"/>
      <c r="AB2998" s="4"/>
      <c r="AC2998" s="52"/>
    </row>
    <row r="2999" spans="1:29" ht="15.75" hidden="1" customHeight="1">
      <c r="A2999" s="50"/>
      <c r="B2999" s="3"/>
      <c r="C2999" s="4"/>
      <c r="D2999" s="4"/>
      <c r="E2999" s="5"/>
      <c r="F2999" s="4"/>
      <c r="G2999" s="4"/>
      <c r="H2999" s="5"/>
      <c r="I2999" s="6"/>
      <c r="J2999" s="6"/>
      <c r="K2999" s="7"/>
      <c r="L2999" s="7"/>
      <c r="M2999" s="8"/>
      <c r="N2999" s="7"/>
      <c r="O2999" s="9"/>
      <c r="P2999" s="3"/>
      <c r="Q2999" s="5"/>
      <c r="R2999" s="10"/>
      <c r="S2999" s="10"/>
      <c r="T2999" s="10"/>
      <c r="U2999" s="10"/>
      <c r="V2999" s="10"/>
      <c r="W2999" s="10"/>
      <c r="X2999" s="11"/>
      <c r="Y2999" s="12"/>
      <c r="Z2999" s="4"/>
      <c r="AA2999" s="13"/>
      <c r="AB2999" s="4"/>
      <c r="AC2999" s="52"/>
    </row>
    <row r="3000" spans="1:29" ht="15.75" hidden="1" customHeight="1">
      <c r="A3000" s="50"/>
      <c r="B3000" s="3"/>
      <c r="C3000" s="4"/>
      <c r="D3000" s="4"/>
      <c r="E3000" s="5"/>
      <c r="F3000" s="4"/>
      <c r="G3000" s="4"/>
      <c r="H3000" s="5"/>
      <c r="I3000" s="6"/>
      <c r="J3000" s="6"/>
      <c r="K3000" s="7"/>
      <c r="L3000" s="7"/>
      <c r="M3000" s="8"/>
      <c r="N3000" s="7"/>
      <c r="O3000" s="9"/>
      <c r="P3000" s="3"/>
      <c r="Q3000" s="5"/>
      <c r="R3000" s="10"/>
      <c r="S3000" s="10"/>
      <c r="T3000" s="10"/>
      <c r="U3000" s="10"/>
      <c r="V3000" s="10"/>
      <c r="W3000" s="10"/>
      <c r="X3000" s="11"/>
      <c r="Y3000" s="12"/>
      <c r="Z3000" s="4"/>
      <c r="AA3000" s="13"/>
      <c r="AB3000" s="4"/>
      <c r="AC3000" s="52"/>
    </row>
    <row r="3001" spans="1:29" ht="15.75" hidden="1" customHeight="1">
      <c r="A3001" s="50"/>
      <c r="B3001" s="3"/>
      <c r="C3001" s="4"/>
      <c r="D3001" s="4"/>
      <c r="E3001" s="5"/>
      <c r="F3001" s="4"/>
      <c r="G3001" s="4"/>
      <c r="H3001" s="5"/>
      <c r="I3001" s="6"/>
      <c r="J3001" s="6"/>
      <c r="K3001" s="7"/>
      <c r="L3001" s="7"/>
      <c r="M3001" s="8"/>
      <c r="N3001" s="7"/>
      <c r="O3001" s="9"/>
      <c r="P3001" s="3"/>
      <c r="Q3001" s="5"/>
      <c r="R3001" s="10"/>
      <c r="S3001" s="10"/>
      <c r="T3001" s="10"/>
      <c r="U3001" s="10"/>
      <c r="V3001" s="10"/>
      <c r="W3001" s="10"/>
      <c r="X3001" s="11"/>
      <c r="Y3001" s="12"/>
      <c r="Z3001" s="4"/>
      <c r="AA3001" s="13"/>
      <c r="AB3001" s="4"/>
      <c r="AC3001" s="52"/>
    </row>
    <row r="3002" spans="1:29" ht="15.75" hidden="1" customHeight="1">
      <c r="A3002" s="50"/>
      <c r="B3002" s="3"/>
      <c r="C3002" s="4"/>
      <c r="D3002" s="4"/>
      <c r="E3002" s="5"/>
      <c r="F3002" s="4"/>
      <c r="G3002" s="4"/>
      <c r="H3002" s="5"/>
      <c r="I3002" s="6"/>
      <c r="J3002" s="6"/>
      <c r="K3002" s="7"/>
      <c r="L3002" s="7"/>
      <c r="M3002" s="8"/>
      <c r="N3002" s="7"/>
      <c r="O3002" s="9"/>
      <c r="P3002" s="3"/>
      <c r="Q3002" s="5"/>
      <c r="R3002" s="10"/>
      <c r="S3002" s="10"/>
      <c r="T3002" s="10"/>
      <c r="U3002" s="10"/>
      <c r="V3002" s="10"/>
      <c r="W3002" s="10"/>
      <c r="X3002" s="11"/>
      <c r="Y3002" s="12"/>
      <c r="Z3002" s="4"/>
      <c r="AA3002" s="13"/>
      <c r="AB3002" s="4"/>
      <c r="AC3002" s="52"/>
    </row>
    <row r="3003" spans="1:29" ht="15.75" hidden="1" customHeight="1">
      <c r="A3003" s="50"/>
      <c r="B3003" s="3"/>
      <c r="C3003" s="4"/>
      <c r="D3003" s="4"/>
      <c r="E3003" s="5"/>
      <c r="F3003" s="4"/>
      <c r="G3003" s="4"/>
      <c r="H3003" s="5"/>
      <c r="I3003" s="6"/>
      <c r="J3003" s="6"/>
      <c r="K3003" s="7"/>
      <c r="L3003" s="7"/>
      <c r="M3003" s="8"/>
      <c r="N3003" s="7"/>
      <c r="O3003" s="9"/>
      <c r="P3003" s="3"/>
      <c r="Q3003" s="5"/>
      <c r="R3003" s="10"/>
      <c r="S3003" s="10"/>
      <c r="T3003" s="10"/>
      <c r="U3003" s="10"/>
      <c r="V3003" s="10"/>
      <c r="W3003" s="10"/>
      <c r="X3003" s="11"/>
      <c r="Y3003" s="12"/>
      <c r="Z3003" s="4"/>
      <c r="AA3003" s="13"/>
      <c r="AB3003" s="4"/>
      <c r="AC3003" s="52"/>
    </row>
    <row r="3004" spans="1:29" ht="15.75" hidden="1" customHeight="1">
      <c r="A3004" s="50"/>
      <c r="B3004" s="3"/>
      <c r="C3004" s="4"/>
      <c r="D3004" s="4"/>
      <c r="E3004" s="5"/>
      <c r="F3004" s="4"/>
      <c r="G3004" s="4"/>
      <c r="H3004" s="5"/>
      <c r="I3004" s="6"/>
      <c r="J3004" s="6"/>
      <c r="K3004" s="7"/>
      <c r="L3004" s="7"/>
      <c r="M3004" s="8"/>
      <c r="N3004" s="7"/>
      <c r="O3004" s="9"/>
      <c r="P3004" s="3"/>
      <c r="Q3004" s="5"/>
      <c r="R3004" s="10"/>
      <c r="S3004" s="10"/>
      <c r="T3004" s="10"/>
      <c r="U3004" s="10"/>
      <c r="V3004" s="10"/>
      <c r="W3004" s="10"/>
      <c r="X3004" s="11"/>
      <c r="Y3004" s="12"/>
      <c r="Z3004" s="4"/>
      <c r="AA3004" s="13"/>
      <c r="AB3004" s="4"/>
      <c r="AC3004" s="52"/>
    </row>
    <row r="3005" spans="1:29" ht="15.75" hidden="1" customHeight="1">
      <c r="A3005" s="50"/>
      <c r="B3005" s="3"/>
      <c r="C3005" s="4"/>
      <c r="D3005" s="4"/>
      <c r="E3005" s="5"/>
      <c r="F3005" s="4"/>
      <c r="G3005" s="4"/>
      <c r="H3005" s="5"/>
      <c r="I3005" s="6"/>
      <c r="J3005" s="6"/>
      <c r="K3005" s="7"/>
      <c r="L3005" s="7"/>
      <c r="M3005" s="8"/>
      <c r="N3005" s="7"/>
      <c r="O3005" s="9"/>
      <c r="P3005" s="3"/>
      <c r="Q3005" s="5"/>
      <c r="R3005" s="10"/>
      <c r="S3005" s="10"/>
      <c r="T3005" s="10"/>
      <c r="U3005" s="10"/>
      <c r="V3005" s="10"/>
      <c r="W3005" s="10"/>
      <c r="X3005" s="11"/>
      <c r="Y3005" s="12"/>
      <c r="Z3005" s="4"/>
      <c r="AA3005" s="13"/>
      <c r="AB3005" s="4"/>
      <c r="AC3005" s="52"/>
    </row>
    <row r="3006" spans="1:29" ht="15.75" hidden="1" customHeight="1">
      <c r="A3006" s="50"/>
      <c r="B3006" s="3"/>
      <c r="C3006" s="4"/>
      <c r="D3006" s="4"/>
      <c r="E3006" s="5"/>
      <c r="F3006" s="4"/>
      <c r="G3006" s="4"/>
      <c r="H3006" s="5"/>
      <c r="I3006" s="6"/>
      <c r="J3006" s="6"/>
      <c r="K3006" s="7"/>
      <c r="L3006" s="7"/>
      <c r="M3006" s="8"/>
      <c r="N3006" s="7"/>
      <c r="O3006" s="9"/>
      <c r="P3006" s="3"/>
      <c r="Q3006" s="5"/>
      <c r="R3006" s="10"/>
      <c r="S3006" s="10"/>
      <c r="T3006" s="10"/>
      <c r="U3006" s="10"/>
      <c r="V3006" s="10"/>
      <c r="W3006" s="10"/>
      <c r="X3006" s="11"/>
      <c r="Y3006" s="12"/>
      <c r="Z3006" s="4"/>
      <c r="AA3006" s="13"/>
      <c r="AB3006" s="4"/>
      <c r="AC3006" s="52"/>
    </row>
    <row r="3007" spans="1:29" ht="15.75" hidden="1" customHeight="1">
      <c r="A3007" s="50"/>
      <c r="B3007" s="3"/>
      <c r="C3007" s="4"/>
      <c r="D3007" s="4"/>
      <c r="E3007" s="5"/>
      <c r="F3007" s="4"/>
      <c r="G3007" s="4"/>
      <c r="H3007" s="5"/>
      <c r="I3007" s="6"/>
      <c r="J3007" s="6"/>
      <c r="K3007" s="7"/>
      <c r="L3007" s="7"/>
      <c r="M3007" s="8"/>
      <c r="N3007" s="7"/>
      <c r="O3007" s="9"/>
      <c r="P3007" s="3"/>
      <c r="Q3007" s="5"/>
      <c r="R3007" s="10"/>
      <c r="S3007" s="10"/>
      <c r="T3007" s="10"/>
      <c r="U3007" s="10"/>
      <c r="V3007" s="10"/>
      <c r="W3007" s="10"/>
      <c r="X3007" s="11"/>
      <c r="Y3007" s="12"/>
      <c r="Z3007" s="4"/>
      <c r="AA3007" s="13"/>
      <c r="AB3007" s="4"/>
      <c r="AC3007" s="52"/>
    </row>
    <row r="3008" spans="1:29" ht="15.75" hidden="1" customHeight="1">
      <c r="A3008" s="50"/>
      <c r="B3008" s="3"/>
      <c r="C3008" s="4"/>
      <c r="D3008" s="4"/>
      <c r="E3008" s="5"/>
      <c r="F3008" s="4"/>
      <c r="G3008" s="4"/>
      <c r="H3008" s="5"/>
      <c r="I3008" s="6"/>
      <c r="J3008" s="6"/>
      <c r="K3008" s="7"/>
      <c r="L3008" s="7"/>
      <c r="M3008" s="8"/>
      <c r="N3008" s="7"/>
      <c r="O3008" s="9"/>
      <c r="P3008" s="3"/>
      <c r="Q3008" s="5"/>
      <c r="R3008" s="10"/>
      <c r="S3008" s="10"/>
      <c r="T3008" s="10"/>
      <c r="U3008" s="10"/>
      <c r="V3008" s="10"/>
      <c r="W3008" s="10"/>
      <c r="X3008" s="11"/>
      <c r="Y3008" s="12"/>
      <c r="Z3008" s="4"/>
      <c r="AA3008" s="13"/>
      <c r="AB3008" s="4"/>
      <c r="AC3008" s="52"/>
    </row>
    <row r="3009" spans="1:29" ht="15.75" hidden="1" customHeight="1">
      <c r="A3009" s="50"/>
      <c r="B3009" s="3"/>
      <c r="C3009" s="4"/>
      <c r="D3009" s="4"/>
      <c r="E3009" s="5"/>
      <c r="F3009" s="4"/>
      <c r="G3009" s="4"/>
      <c r="H3009" s="5"/>
      <c r="I3009" s="6"/>
      <c r="J3009" s="6"/>
      <c r="K3009" s="7"/>
      <c r="L3009" s="7"/>
      <c r="M3009" s="8"/>
      <c r="N3009" s="7"/>
      <c r="O3009" s="9"/>
      <c r="P3009" s="3"/>
      <c r="Q3009" s="5"/>
      <c r="R3009" s="10"/>
      <c r="S3009" s="10"/>
      <c r="T3009" s="10"/>
      <c r="U3009" s="10"/>
      <c r="V3009" s="10"/>
      <c r="W3009" s="10"/>
      <c r="X3009" s="11"/>
      <c r="Y3009" s="12"/>
      <c r="Z3009" s="4"/>
      <c r="AA3009" s="13"/>
      <c r="AB3009" s="4"/>
      <c r="AC3009" s="52"/>
    </row>
    <row r="3010" spans="1:29" ht="15.75" hidden="1" customHeight="1">
      <c r="A3010" s="50"/>
      <c r="B3010" s="3"/>
      <c r="C3010" s="4"/>
      <c r="D3010" s="4"/>
      <c r="E3010" s="5"/>
      <c r="F3010" s="4"/>
      <c r="G3010" s="4"/>
      <c r="H3010" s="5"/>
      <c r="I3010" s="6"/>
      <c r="J3010" s="6"/>
      <c r="K3010" s="7"/>
      <c r="L3010" s="7"/>
      <c r="M3010" s="8"/>
      <c r="N3010" s="7"/>
      <c r="O3010" s="9"/>
      <c r="P3010" s="3"/>
      <c r="Q3010" s="5"/>
      <c r="R3010" s="10"/>
      <c r="S3010" s="10"/>
      <c r="T3010" s="10"/>
      <c r="U3010" s="10"/>
      <c r="V3010" s="10"/>
      <c r="W3010" s="10"/>
      <c r="X3010" s="11"/>
      <c r="Y3010" s="12"/>
      <c r="Z3010" s="4"/>
      <c r="AA3010" s="13"/>
      <c r="AB3010" s="4"/>
      <c r="AC3010" s="52"/>
    </row>
    <row r="3011" spans="1:29" ht="15.75" hidden="1" customHeight="1">
      <c r="A3011" s="50"/>
      <c r="B3011" s="3"/>
      <c r="C3011" s="4"/>
      <c r="D3011" s="4"/>
      <c r="E3011" s="5"/>
      <c r="F3011" s="4"/>
      <c r="G3011" s="4"/>
      <c r="H3011" s="5"/>
      <c r="I3011" s="6"/>
      <c r="J3011" s="6"/>
      <c r="K3011" s="7"/>
      <c r="L3011" s="7"/>
      <c r="M3011" s="8"/>
      <c r="N3011" s="7"/>
      <c r="O3011" s="9"/>
      <c r="P3011" s="3"/>
      <c r="Q3011" s="5"/>
      <c r="R3011" s="10"/>
      <c r="S3011" s="10"/>
      <c r="T3011" s="10"/>
      <c r="U3011" s="10"/>
      <c r="V3011" s="10"/>
      <c r="W3011" s="10"/>
      <c r="X3011" s="11"/>
      <c r="Y3011" s="12"/>
      <c r="Z3011" s="4"/>
      <c r="AA3011" s="13"/>
      <c r="AB3011" s="4"/>
      <c r="AC3011" s="52"/>
    </row>
    <row r="3012" spans="1:29" ht="15.75" hidden="1" customHeight="1">
      <c r="A3012" s="50"/>
      <c r="B3012" s="3"/>
      <c r="C3012" s="4"/>
      <c r="D3012" s="4"/>
      <c r="E3012" s="5"/>
      <c r="F3012" s="4"/>
      <c r="G3012" s="4"/>
      <c r="H3012" s="5"/>
      <c r="I3012" s="6"/>
      <c r="J3012" s="6"/>
      <c r="K3012" s="7"/>
      <c r="L3012" s="7"/>
      <c r="M3012" s="8"/>
      <c r="N3012" s="7"/>
      <c r="O3012" s="9"/>
      <c r="P3012" s="3"/>
      <c r="Q3012" s="5"/>
      <c r="R3012" s="10"/>
      <c r="S3012" s="10"/>
      <c r="T3012" s="10"/>
      <c r="U3012" s="10"/>
      <c r="V3012" s="10"/>
      <c r="W3012" s="10"/>
      <c r="X3012" s="11"/>
      <c r="Y3012" s="12"/>
      <c r="Z3012" s="4"/>
      <c r="AA3012" s="13"/>
      <c r="AB3012" s="4"/>
      <c r="AC3012" s="52"/>
    </row>
    <row r="3013" spans="1:29" ht="15.75" hidden="1" customHeight="1">
      <c r="A3013" s="50"/>
      <c r="B3013" s="3"/>
      <c r="C3013" s="4"/>
      <c r="D3013" s="4"/>
      <c r="E3013" s="5"/>
      <c r="F3013" s="4"/>
      <c r="G3013" s="4"/>
      <c r="H3013" s="5"/>
      <c r="I3013" s="6"/>
      <c r="J3013" s="6"/>
      <c r="K3013" s="7"/>
      <c r="L3013" s="7"/>
      <c r="M3013" s="8"/>
      <c r="N3013" s="7"/>
      <c r="O3013" s="9"/>
      <c r="P3013" s="3"/>
      <c r="Q3013" s="5"/>
      <c r="R3013" s="10"/>
      <c r="S3013" s="10"/>
      <c r="T3013" s="10"/>
      <c r="U3013" s="10"/>
      <c r="V3013" s="10"/>
      <c r="W3013" s="10"/>
      <c r="X3013" s="11"/>
      <c r="Y3013" s="12"/>
      <c r="Z3013" s="4"/>
      <c r="AA3013" s="13"/>
      <c r="AB3013" s="4"/>
      <c r="AC3013" s="52"/>
    </row>
    <row r="3014" spans="1:29" ht="15.75" hidden="1" customHeight="1">
      <c r="A3014" s="50"/>
      <c r="B3014" s="3"/>
      <c r="C3014" s="4"/>
      <c r="D3014" s="4"/>
      <c r="E3014" s="5"/>
      <c r="F3014" s="4"/>
      <c r="G3014" s="4"/>
      <c r="H3014" s="5"/>
      <c r="I3014" s="6"/>
      <c r="J3014" s="6"/>
      <c r="K3014" s="7"/>
      <c r="L3014" s="7"/>
      <c r="M3014" s="8"/>
      <c r="N3014" s="7"/>
      <c r="O3014" s="9"/>
      <c r="P3014" s="3"/>
      <c r="Q3014" s="5"/>
      <c r="R3014" s="10"/>
      <c r="S3014" s="10"/>
      <c r="T3014" s="10"/>
      <c r="U3014" s="10"/>
      <c r="V3014" s="10"/>
      <c r="W3014" s="10"/>
      <c r="X3014" s="11"/>
      <c r="Y3014" s="12"/>
      <c r="Z3014" s="4"/>
      <c r="AA3014" s="13"/>
      <c r="AB3014" s="4"/>
      <c r="AC3014" s="52"/>
    </row>
    <row r="3015" spans="1:29" ht="15.75" hidden="1" customHeight="1">
      <c r="A3015" s="50"/>
      <c r="B3015" s="3"/>
      <c r="C3015" s="4"/>
      <c r="D3015" s="4"/>
      <c r="E3015" s="5"/>
      <c r="F3015" s="4"/>
      <c r="G3015" s="4"/>
      <c r="H3015" s="5"/>
      <c r="I3015" s="6"/>
      <c r="J3015" s="6"/>
      <c r="K3015" s="7"/>
      <c r="L3015" s="7"/>
      <c r="M3015" s="8"/>
      <c r="N3015" s="7"/>
      <c r="O3015" s="9"/>
      <c r="P3015" s="3"/>
      <c r="Q3015" s="5"/>
      <c r="R3015" s="10"/>
      <c r="S3015" s="10"/>
      <c r="T3015" s="10"/>
      <c r="U3015" s="10"/>
      <c r="V3015" s="10"/>
      <c r="W3015" s="10"/>
      <c r="X3015" s="11"/>
      <c r="Y3015" s="12"/>
      <c r="Z3015" s="4"/>
      <c r="AA3015" s="13"/>
      <c r="AB3015" s="4"/>
      <c r="AC3015" s="52"/>
    </row>
    <row r="3016" spans="1:29" ht="15.75" hidden="1" customHeight="1">
      <c r="A3016" s="50"/>
      <c r="B3016" s="3"/>
      <c r="C3016" s="4"/>
      <c r="D3016" s="4"/>
      <c r="E3016" s="5"/>
      <c r="F3016" s="4"/>
      <c r="G3016" s="4"/>
      <c r="H3016" s="5"/>
      <c r="I3016" s="6"/>
      <c r="J3016" s="6"/>
      <c r="K3016" s="7"/>
      <c r="L3016" s="7"/>
      <c r="M3016" s="8"/>
      <c r="N3016" s="7"/>
      <c r="O3016" s="9"/>
      <c r="P3016" s="3"/>
      <c r="Q3016" s="5"/>
      <c r="R3016" s="10"/>
      <c r="S3016" s="10"/>
      <c r="T3016" s="10"/>
      <c r="U3016" s="10"/>
      <c r="V3016" s="10"/>
      <c r="W3016" s="10"/>
      <c r="X3016" s="11"/>
      <c r="Y3016" s="12"/>
      <c r="Z3016" s="4"/>
      <c r="AA3016" s="13"/>
      <c r="AB3016" s="4"/>
      <c r="AC3016" s="52"/>
    </row>
    <row r="3017" spans="1:29" ht="15.75" hidden="1" customHeight="1">
      <c r="A3017" s="50"/>
      <c r="B3017" s="3"/>
      <c r="C3017" s="4"/>
      <c r="D3017" s="4"/>
      <c r="E3017" s="5"/>
      <c r="F3017" s="4"/>
      <c r="G3017" s="4"/>
      <c r="H3017" s="5"/>
      <c r="I3017" s="6"/>
      <c r="J3017" s="6"/>
      <c r="K3017" s="7"/>
      <c r="L3017" s="7"/>
      <c r="M3017" s="8"/>
      <c r="N3017" s="7"/>
      <c r="O3017" s="9"/>
      <c r="P3017" s="3"/>
      <c r="Q3017" s="5"/>
      <c r="R3017" s="10"/>
      <c r="S3017" s="10"/>
      <c r="T3017" s="10"/>
      <c r="U3017" s="10"/>
      <c r="V3017" s="10"/>
      <c r="W3017" s="10"/>
      <c r="X3017" s="11"/>
      <c r="Y3017" s="12"/>
      <c r="Z3017" s="4"/>
      <c r="AA3017" s="13"/>
      <c r="AB3017" s="4"/>
      <c r="AC3017" s="52"/>
    </row>
    <row r="3018" spans="1:29" ht="15.75" hidden="1" customHeight="1">
      <c r="A3018" s="50"/>
      <c r="B3018" s="3"/>
      <c r="C3018" s="4"/>
      <c r="D3018" s="4"/>
      <c r="E3018" s="5"/>
      <c r="F3018" s="4"/>
      <c r="G3018" s="4"/>
      <c r="H3018" s="5"/>
      <c r="I3018" s="6"/>
      <c r="J3018" s="6"/>
      <c r="K3018" s="7"/>
      <c r="L3018" s="7"/>
      <c r="M3018" s="8"/>
      <c r="N3018" s="7"/>
      <c r="O3018" s="9"/>
      <c r="P3018" s="3"/>
      <c r="Q3018" s="5"/>
      <c r="R3018" s="10"/>
      <c r="S3018" s="10"/>
      <c r="T3018" s="10"/>
      <c r="U3018" s="10"/>
      <c r="V3018" s="10"/>
      <c r="W3018" s="10"/>
      <c r="X3018" s="11"/>
      <c r="Y3018" s="12"/>
      <c r="Z3018" s="4"/>
      <c r="AA3018" s="13"/>
      <c r="AB3018" s="4"/>
      <c r="AC3018" s="52"/>
    </row>
    <row r="3019" spans="1:29" ht="15.75" hidden="1" customHeight="1">
      <c r="A3019" s="50"/>
      <c r="B3019" s="3"/>
      <c r="C3019" s="4"/>
      <c r="D3019" s="4"/>
      <c r="E3019" s="5"/>
      <c r="F3019" s="4"/>
      <c r="G3019" s="4"/>
      <c r="H3019" s="5"/>
      <c r="I3019" s="6"/>
      <c r="J3019" s="6"/>
      <c r="K3019" s="7"/>
      <c r="L3019" s="7"/>
      <c r="M3019" s="8"/>
      <c r="N3019" s="7"/>
      <c r="O3019" s="9"/>
      <c r="P3019" s="3"/>
      <c r="Q3019" s="5"/>
      <c r="R3019" s="10"/>
      <c r="S3019" s="10"/>
      <c r="T3019" s="10"/>
      <c r="U3019" s="10"/>
      <c r="V3019" s="10"/>
      <c r="W3019" s="10"/>
      <c r="X3019" s="11"/>
      <c r="Y3019" s="12"/>
      <c r="Z3019" s="4"/>
      <c r="AA3019" s="13"/>
      <c r="AB3019" s="4"/>
      <c r="AC3019" s="52"/>
    </row>
    <row r="3020" spans="1:29" ht="15.75" hidden="1" customHeight="1">
      <c r="A3020" s="50"/>
      <c r="B3020" s="3"/>
      <c r="C3020" s="4"/>
      <c r="D3020" s="4"/>
      <c r="E3020" s="5"/>
      <c r="F3020" s="4"/>
      <c r="G3020" s="4"/>
      <c r="H3020" s="5"/>
      <c r="I3020" s="6"/>
      <c r="J3020" s="6"/>
      <c r="K3020" s="7"/>
      <c r="L3020" s="7"/>
      <c r="M3020" s="8"/>
      <c r="N3020" s="7"/>
      <c r="O3020" s="9"/>
      <c r="P3020" s="3"/>
      <c r="Q3020" s="5"/>
      <c r="R3020" s="10"/>
      <c r="S3020" s="10"/>
      <c r="T3020" s="10"/>
      <c r="U3020" s="10"/>
      <c r="V3020" s="10"/>
      <c r="W3020" s="10"/>
      <c r="X3020" s="11"/>
      <c r="Y3020" s="12"/>
      <c r="Z3020" s="4"/>
      <c r="AA3020" s="13"/>
      <c r="AB3020" s="4"/>
      <c r="AC3020" s="52"/>
    </row>
    <row r="3021" spans="1:29" ht="15.75" hidden="1" customHeight="1">
      <c r="A3021" s="50"/>
      <c r="B3021" s="3"/>
      <c r="C3021" s="4"/>
      <c r="D3021" s="4"/>
      <c r="E3021" s="5"/>
      <c r="F3021" s="4"/>
      <c r="G3021" s="4"/>
      <c r="H3021" s="5"/>
      <c r="I3021" s="6"/>
      <c r="J3021" s="6"/>
      <c r="K3021" s="7"/>
      <c r="L3021" s="7"/>
      <c r="M3021" s="8"/>
      <c r="N3021" s="7"/>
      <c r="O3021" s="9"/>
      <c r="P3021" s="3"/>
      <c r="Q3021" s="5"/>
      <c r="R3021" s="10"/>
      <c r="S3021" s="10"/>
      <c r="T3021" s="10"/>
      <c r="U3021" s="10"/>
      <c r="V3021" s="10"/>
      <c r="W3021" s="10"/>
      <c r="X3021" s="11"/>
      <c r="Y3021" s="12"/>
      <c r="Z3021" s="4"/>
      <c r="AA3021" s="13"/>
      <c r="AB3021" s="4"/>
      <c r="AC3021" s="52"/>
    </row>
    <row r="3022" spans="1:29" ht="15.75" hidden="1" customHeight="1">
      <c r="A3022" s="50"/>
      <c r="B3022" s="3"/>
      <c r="C3022" s="4"/>
      <c r="D3022" s="4"/>
      <c r="E3022" s="5"/>
      <c r="F3022" s="4"/>
      <c r="G3022" s="4"/>
      <c r="H3022" s="5"/>
      <c r="I3022" s="6"/>
      <c r="J3022" s="6"/>
      <c r="K3022" s="7"/>
      <c r="L3022" s="7"/>
      <c r="M3022" s="8"/>
      <c r="N3022" s="7"/>
      <c r="O3022" s="9"/>
      <c r="P3022" s="3"/>
      <c r="Q3022" s="5"/>
      <c r="R3022" s="10"/>
      <c r="S3022" s="10"/>
      <c r="T3022" s="10"/>
      <c r="U3022" s="10"/>
      <c r="V3022" s="10"/>
      <c r="W3022" s="10"/>
      <c r="X3022" s="11"/>
      <c r="Y3022" s="12"/>
      <c r="Z3022" s="4"/>
      <c r="AA3022" s="13"/>
      <c r="AB3022" s="4"/>
      <c r="AC3022" s="52"/>
    </row>
    <row r="3023" spans="1:29" ht="15.75" hidden="1" customHeight="1">
      <c r="A3023" s="50"/>
      <c r="B3023" s="3"/>
      <c r="C3023" s="4"/>
      <c r="D3023" s="4"/>
      <c r="E3023" s="5"/>
      <c r="F3023" s="4"/>
      <c r="G3023" s="4"/>
      <c r="H3023" s="5"/>
      <c r="I3023" s="6"/>
      <c r="J3023" s="6"/>
      <c r="K3023" s="7"/>
      <c r="L3023" s="7"/>
      <c r="M3023" s="8"/>
      <c r="N3023" s="7"/>
      <c r="O3023" s="9"/>
      <c r="P3023" s="3"/>
      <c r="Q3023" s="5"/>
      <c r="R3023" s="10"/>
      <c r="S3023" s="10"/>
      <c r="T3023" s="10"/>
      <c r="U3023" s="10"/>
      <c r="V3023" s="10"/>
      <c r="W3023" s="10"/>
      <c r="X3023" s="11"/>
      <c r="Y3023" s="12"/>
      <c r="Z3023" s="4"/>
      <c r="AA3023" s="13"/>
      <c r="AB3023" s="4"/>
      <c r="AC3023" s="52"/>
    </row>
    <row r="3024" spans="1:29" ht="15.75" hidden="1" customHeight="1">
      <c r="A3024" s="50"/>
      <c r="B3024" s="3"/>
      <c r="C3024" s="4"/>
      <c r="D3024" s="4"/>
      <c r="E3024" s="5"/>
      <c r="F3024" s="4"/>
      <c r="G3024" s="4"/>
      <c r="H3024" s="5"/>
      <c r="I3024" s="6"/>
      <c r="J3024" s="6"/>
      <c r="K3024" s="7"/>
      <c r="L3024" s="7"/>
      <c r="M3024" s="8"/>
      <c r="N3024" s="7"/>
      <c r="O3024" s="9"/>
      <c r="P3024" s="3"/>
      <c r="Q3024" s="5"/>
      <c r="R3024" s="10"/>
      <c r="S3024" s="10"/>
      <c r="T3024" s="10"/>
      <c r="U3024" s="10"/>
      <c r="V3024" s="10"/>
      <c r="W3024" s="10"/>
      <c r="X3024" s="11"/>
      <c r="Y3024" s="12"/>
      <c r="Z3024" s="4"/>
      <c r="AA3024" s="13"/>
      <c r="AB3024" s="4"/>
      <c r="AC3024" s="52"/>
    </row>
    <row r="3025" spans="1:29" ht="15.75" hidden="1" customHeight="1">
      <c r="A3025" s="50"/>
      <c r="B3025" s="3"/>
      <c r="C3025" s="4"/>
      <c r="D3025" s="4"/>
      <c r="E3025" s="5"/>
      <c r="F3025" s="4"/>
      <c r="G3025" s="4"/>
      <c r="H3025" s="5"/>
      <c r="I3025" s="6"/>
      <c r="J3025" s="6"/>
      <c r="K3025" s="7"/>
      <c r="L3025" s="7"/>
      <c r="M3025" s="8"/>
      <c r="N3025" s="7"/>
      <c r="O3025" s="9"/>
      <c r="P3025" s="3"/>
      <c r="Q3025" s="5"/>
      <c r="R3025" s="10"/>
      <c r="S3025" s="10"/>
      <c r="T3025" s="10"/>
      <c r="U3025" s="10"/>
      <c r="V3025" s="10"/>
      <c r="W3025" s="10"/>
      <c r="X3025" s="11"/>
      <c r="Y3025" s="12"/>
      <c r="Z3025" s="4"/>
      <c r="AA3025" s="13"/>
      <c r="AB3025" s="4"/>
      <c r="AC3025" s="52"/>
    </row>
    <row r="3026" spans="1:29" ht="15.75" hidden="1" customHeight="1">
      <c r="A3026" s="50"/>
      <c r="B3026" s="3"/>
      <c r="C3026" s="4"/>
      <c r="D3026" s="4"/>
      <c r="E3026" s="5"/>
      <c r="F3026" s="4"/>
      <c r="G3026" s="4"/>
      <c r="H3026" s="5"/>
      <c r="I3026" s="6"/>
      <c r="J3026" s="6"/>
      <c r="K3026" s="7"/>
      <c r="L3026" s="7"/>
      <c r="M3026" s="8"/>
      <c r="N3026" s="7"/>
      <c r="O3026" s="9"/>
      <c r="P3026" s="3"/>
      <c r="Q3026" s="5"/>
      <c r="R3026" s="10"/>
      <c r="S3026" s="10"/>
      <c r="T3026" s="10"/>
      <c r="U3026" s="10"/>
      <c r="V3026" s="10"/>
      <c r="W3026" s="10"/>
      <c r="X3026" s="11"/>
      <c r="Y3026" s="12"/>
      <c r="Z3026" s="4"/>
      <c r="AA3026" s="13"/>
      <c r="AB3026" s="4"/>
      <c r="AC3026" s="52"/>
    </row>
    <row r="3027" spans="1:29" ht="15.75" hidden="1" customHeight="1">
      <c r="A3027" s="50"/>
      <c r="B3027" s="3"/>
      <c r="C3027" s="4"/>
      <c r="D3027" s="4"/>
      <c r="E3027" s="5"/>
      <c r="F3027" s="4"/>
      <c r="G3027" s="4"/>
      <c r="H3027" s="5"/>
      <c r="I3027" s="6"/>
      <c r="J3027" s="6"/>
      <c r="K3027" s="7"/>
      <c r="L3027" s="7"/>
      <c r="M3027" s="8"/>
      <c r="N3027" s="7"/>
      <c r="O3027" s="9"/>
      <c r="P3027" s="3"/>
      <c r="Q3027" s="5"/>
      <c r="R3027" s="10"/>
      <c r="S3027" s="10"/>
      <c r="T3027" s="10"/>
      <c r="U3027" s="10"/>
      <c r="V3027" s="10"/>
      <c r="W3027" s="10"/>
      <c r="X3027" s="11"/>
      <c r="Y3027" s="12"/>
      <c r="Z3027" s="4"/>
      <c r="AA3027" s="13"/>
      <c r="AB3027" s="4"/>
      <c r="AC3027" s="52"/>
    </row>
    <row r="3028" spans="1:29" ht="15.75" hidden="1" customHeight="1">
      <c r="A3028" s="50"/>
      <c r="B3028" s="3"/>
      <c r="C3028" s="4"/>
      <c r="D3028" s="4"/>
      <c r="E3028" s="5"/>
      <c r="F3028" s="4"/>
      <c r="G3028" s="4"/>
      <c r="H3028" s="5"/>
      <c r="I3028" s="6"/>
      <c r="J3028" s="6"/>
      <c r="K3028" s="7"/>
      <c r="L3028" s="7"/>
      <c r="M3028" s="8"/>
      <c r="N3028" s="7"/>
      <c r="O3028" s="9"/>
      <c r="P3028" s="3"/>
      <c r="Q3028" s="5"/>
      <c r="R3028" s="10"/>
      <c r="S3028" s="10"/>
      <c r="T3028" s="10"/>
      <c r="U3028" s="10"/>
      <c r="V3028" s="10"/>
      <c r="W3028" s="10"/>
      <c r="X3028" s="11"/>
      <c r="Y3028" s="12"/>
      <c r="Z3028" s="4"/>
      <c r="AA3028" s="13"/>
      <c r="AB3028" s="4"/>
      <c r="AC3028" s="52"/>
    </row>
    <row r="3029" spans="1:29" ht="15.75" hidden="1" customHeight="1">
      <c r="A3029" s="50"/>
      <c r="B3029" s="3"/>
      <c r="C3029" s="4"/>
      <c r="D3029" s="4"/>
      <c r="E3029" s="5"/>
      <c r="F3029" s="4"/>
      <c r="G3029" s="4"/>
      <c r="H3029" s="5"/>
      <c r="I3029" s="6"/>
      <c r="J3029" s="6"/>
      <c r="K3029" s="7"/>
      <c r="L3029" s="7"/>
      <c r="M3029" s="8"/>
      <c r="N3029" s="7"/>
      <c r="O3029" s="9"/>
      <c r="P3029" s="3"/>
      <c r="Q3029" s="5"/>
      <c r="R3029" s="10"/>
      <c r="S3029" s="10"/>
      <c r="T3029" s="10"/>
      <c r="U3029" s="10"/>
      <c r="V3029" s="10"/>
      <c r="W3029" s="10"/>
      <c r="X3029" s="11"/>
      <c r="Y3029" s="12"/>
      <c r="Z3029" s="4"/>
      <c r="AA3029" s="13"/>
      <c r="AB3029" s="4"/>
      <c r="AC3029" s="52"/>
    </row>
    <row r="3030" spans="1:29" ht="15.75" hidden="1" customHeight="1">
      <c r="A3030" s="50"/>
      <c r="B3030" s="3"/>
      <c r="C3030" s="4"/>
      <c r="D3030" s="4"/>
      <c r="E3030" s="5"/>
      <c r="F3030" s="4"/>
      <c r="G3030" s="4"/>
      <c r="H3030" s="5"/>
      <c r="I3030" s="6"/>
      <c r="J3030" s="6"/>
      <c r="K3030" s="7"/>
      <c r="L3030" s="7"/>
      <c r="M3030" s="8"/>
      <c r="N3030" s="7"/>
      <c r="O3030" s="9"/>
      <c r="P3030" s="3"/>
      <c r="Q3030" s="5"/>
      <c r="R3030" s="10"/>
      <c r="S3030" s="10"/>
      <c r="T3030" s="10"/>
      <c r="U3030" s="10"/>
      <c r="V3030" s="10"/>
      <c r="W3030" s="10"/>
      <c r="X3030" s="11"/>
      <c r="Y3030" s="12"/>
      <c r="Z3030" s="4"/>
      <c r="AA3030" s="13"/>
      <c r="AB3030" s="4"/>
      <c r="AC3030" s="52"/>
    </row>
    <row r="3031" spans="1:29" ht="15.75" hidden="1" customHeight="1">
      <c r="A3031" s="50"/>
      <c r="B3031" s="3"/>
      <c r="C3031" s="4"/>
      <c r="D3031" s="4"/>
      <c r="E3031" s="5"/>
      <c r="F3031" s="4"/>
      <c r="G3031" s="4"/>
      <c r="H3031" s="5"/>
      <c r="I3031" s="6"/>
      <c r="J3031" s="6"/>
      <c r="K3031" s="7"/>
      <c r="L3031" s="7"/>
      <c r="M3031" s="8"/>
      <c r="N3031" s="7"/>
      <c r="O3031" s="9"/>
      <c r="P3031" s="3"/>
      <c r="Q3031" s="5"/>
      <c r="R3031" s="10"/>
      <c r="S3031" s="10"/>
      <c r="T3031" s="10"/>
      <c r="U3031" s="10"/>
      <c r="V3031" s="10"/>
      <c r="W3031" s="10"/>
      <c r="X3031" s="11"/>
      <c r="Y3031" s="12"/>
      <c r="Z3031" s="4"/>
      <c r="AA3031" s="13"/>
      <c r="AB3031" s="4"/>
      <c r="AC3031" s="52"/>
    </row>
    <row r="3032" spans="1:29" ht="15.75" hidden="1" customHeight="1">
      <c r="A3032" s="50"/>
      <c r="B3032" s="3"/>
      <c r="C3032" s="4"/>
      <c r="D3032" s="4"/>
      <c r="E3032" s="5"/>
      <c r="F3032" s="4"/>
      <c r="G3032" s="4"/>
      <c r="H3032" s="5"/>
      <c r="I3032" s="6"/>
      <c r="J3032" s="6"/>
      <c r="K3032" s="7"/>
      <c r="L3032" s="7"/>
      <c r="M3032" s="8"/>
      <c r="N3032" s="7"/>
      <c r="O3032" s="9"/>
      <c r="P3032" s="3"/>
      <c r="Q3032" s="5"/>
      <c r="R3032" s="10"/>
      <c r="S3032" s="10"/>
      <c r="T3032" s="10"/>
      <c r="U3032" s="10"/>
      <c r="V3032" s="10"/>
      <c r="W3032" s="10"/>
      <c r="X3032" s="11"/>
      <c r="Y3032" s="12"/>
      <c r="Z3032" s="4"/>
      <c r="AA3032" s="13"/>
      <c r="AB3032" s="4"/>
      <c r="AC3032" s="52"/>
    </row>
    <row r="3033" spans="1:29" ht="15.75" hidden="1" customHeight="1">
      <c r="A3033" s="50"/>
      <c r="B3033" s="3"/>
      <c r="C3033" s="4"/>
      <c r="D3033" s="4"/>
      <c r="E3033" s="5"/>
      <c r="F3033" s="4"/>
      <c r="G3033" s="4"/>
      <c r="H3033" s="5"/>
      <c r="I3033" s="6"/>
      <c r="J3033" s="6"/>
      <c r="K3033" s="7"/>
      <c r="L3033" s="7"/>
      <c r="M3033" s="8"/>
      <c r="N3033" s="7"/>
      <c r="O3033" s="9"/>
      <c r="P3033" s="3"/>
      <c r="Q3033" s="5"/>
      <c r="R3033" s="10"/>
      <c r="S3033" s="10"/>
      <c r="T3033" s="10"/>
      <c r="U3033" s="10"/>
      <c r="V3033" s="10"/>
      <c r="W3033" s="10"/>
      <c r="X3033" s="11"/>
      <c r="Y3033" s="12"/>
      <c r="Z3033" s="4"/>
      <c r="AA3033" s="13"/>
      <c r="AB3033" s="4"/>
      <c r="AC3033" s="52"/>
    </row>
    <row r="3034" spans="1:29" ht="15.75" hidden="1" customHeight="1">
      <c r="A3034" s="50"/>
      <c r="B3034" s="3"/>
      <c r="C3034" s="4"/>
      <c r="D3034" s="4"/>
      <c r="E3034" s="5"/>
      <c r="F3034" s="4"/>
      <c r="G3034" s="4"/>
      <c r="H3034" s="5"/>
      <c r="I3034" s="6"/>
      <c r="J3034" s="6"/>
      <c r="K3034" s="7"/>
      <c r="L3034" s="7"/>
      <c r="M3034" s="8"/>
      <c r="N3034" s="7"/>
      <c r="O3034" s="9"/>
      <c r="P3034" s="3"/>
      <c r="Q3034" s="5"/>
      <c r="R3034" s="10"/>
      <c r="S3034" s="10"/>
      <c r="T3034" s="10"/>
      <c r="U3034" s="10"/>
      <c r="V3034" s="10"/>
      <c r="W3034" s="10"/>
      <c r="X3034" s="11"/>
      <c r="Y3034" s="12"/>
      <c r="Z3034" s="4"/>
      <c r="AA3034" s="13"/>
      <c r="AB3034" s="4"/>
      <c r="AC3034" s="52"/>
    </row>
    <row r="3035" spans="1:29" ht="15.75" hidden="1" customHeight="1">
      <c r="A3035" s="50"/>
      <c r="B3035" s="3"/>
      <c r="C3035" s="4"/>
      <c r="D3035" s="4"/>
      <c r="E3035" s="5"/>
      <c r="F3035" s="4"/>
      <c r="G3035" s="4"/>
      <c r="H3035" s="5"/>
      <c r="I3035" s="6"/>
      <c r="J3035" s="6"/>
      <c r="K3035" s="7"/>
      <c r="L3035" s="7"/>
      <c r="M3035" s="8"/>
      <c r="N3035" s="7"/>
      <c r="O3035" s="9"/>
      <c r="P3035" s="3"/>
      <c r="Q3035" s="5"/>
      <c r="R3035" s="10"/>
      <c r="S3035" s="10"/>
      <c r="T3035" s="10"/>
      <c r="U3035" s="10"/>
      <c r="V3035" s="10"/>
      <c r="W3035" s="10"/>
      <c r="X3035" s="11"/>
      <c r="Y3035" s="12"/>
      <c r="Z3035" s="4"/>
      <c r="AA3035" s="13"/>
      <c r="AB3035" s="4"/>
      <c r="AC3035" s="52"/>
    </row>
    <row r="3036" spans="1:29" ht="15.75" hidden="1" customHeight="1">
      <c r="A3036" s="50"/>
      <c r="B3036" s="3"/>
      <c r="C3036" s="4"/>
      <c r="D3036" s="4"/>
      <c r="E3036" s="5"/>
      <c r="F3036" s="4"/>
      <c r="G3036" s="4"/>
      <c r="H3036" s="5"/>
      <c r="I3036" s="6"/>
      <c r="J3036" s="6"/>
      <c r="K3036" s="7"/>
      <c r="L3036" s="7"/>
      <c r="M3036" s="8"/>
      <c r="N3036" s="7"/>
      <c r="O3036" s="9"/>
      <c r="P3036" s="3"/>
      <c r="Q3036" s="5"/>
      <c r="R3036" s="10"/>
      <c r="S3036" s="10"/>
      <c r="T3036" s="10"/>
      <c r="U3036" s="10"/>
      <c r="V3036" s="10"/>
      <c r="W3036" s="10"/>
      <c r="X3036" s="11"/>
      <c r="Y3036" s="12"/>
      <c r="Z3036" s="4"/>
      <c r="AA3036" s="13"/>
      <c r="AB3036" s="4"/>
      <c r="AC3036" s="52"/>
    </row>
    <row r="3037" spans="1:29" ht="15.75" hidden="1" customHeight="1">
      <c r="A3037" s="50"/>
      <c r="B3037" s="3"/>
      <c r="C3037" s="4"/>
      <c r="D3037" s="4"/>
      <c r="E3037" s="5"/>
      <c r="F3037" s="4"/>
      <c r="G3037" s="4"/>
      <c r="H3037" s="5"/>
      <c r="I3037" s="6"/>
      <c r="J3037" s="6"/>
      <c r="K3037" s="7"/>
      <c r="L3037" s="7"/>
      <c r="M3037" s="8"/>
      <c r="N3037" s="7"/>
      <c r="O3037" s="9"/>
      <c r="P3037" s="3"/>
      <c r="Q3037" s="5"/>
      <c r="R3037" s="10"/>
      <c r="S3037" s="10"/>
      <c r="T3037" s="10"/>
      <c r="U3037" s="10"/>
      <c r="V3037" s="10"/>
      <c r="W3037" s="10"/>
      <c r="X3037" s="11"/>
      <c r="Y3037" s="12"/>
      <c r="Z3037" s="4"/>
      <c r="AA3037" s="13"/>
      <c r="AB3037" s="4"/>
      <c r="AC3037" s="52"/>
    </row>
    <row r="3038" spans="1:29" ht="15.75" hidden="1" customHeight="1">
      <c r="A3038" s="50"/>
      <c r="B3038" s="3"/>
      <c r="C3038" s="4"/>
      <c r="D3038" s="4"/>
      <c r="E3038" s="5"/>
      <c r="F3038" s="4"/>
      <c r="G3038" s="4"/>
      <c r="H3038" s="5"/>
      <c r="I3038" s="6"/>
      <c r="J3038" s="6"/>
      <c r="K3038" s="7"/>
      <c r="L3038" s="7"/>
      <c r="M3038" s="8"/>
      <c r="N3038" s="7"/>
      <c r="O3038" s="9"/>
      <c r="P3038" s="3"/>
      <c r="Q3038" s="5"/>
      <c r="R3038" s="10"/>
      <c r="S3038" s="10"/>
      <c r="T3038" s="10"/>
      <c r="U3038" s="10"/>
      <c r="V3038" s="10"/>
      <c r="W3038" s="10"/>
      <c r="X3038" s="11"/>
      <c r="Y3038" s="12"/>
      <c r="Z3038" s="4"/>
      <c r="AA3038" s="13"/>
      <c r="AB3038" s="4"/>
      <c r="AC3038" s="52"/>
    </row>
    <row r="3039" spans="1:29" ht="15.75" hidden="1" customHeight="1">
      <c r="A3039" s="50"/>
      <c r="B3039" s="3"/>
      <c r="C3039" s="4"/>
      <c r="D3039" s="4"/>
      <c r="E3039" s="5"/>
      <c r="F3039" s="4"/>
      <c r="G3039" s="4"/>
      <c r="H3039" s="5"/>
      <c r="I3039" s="6"/>
      <c r="J3039" s="6"/>
      <c r="K3039" s="7"/>
      <c r="L3039" s="7"/>
      <c r="M3039" s="8"/>
      <c r="N3039" s="7"/>
      <c r="O3039" s="9"/>
      <c r="P3039" s="3"/>
      <c r="Q3039" s="5"/>
      <c r="R3039" s="10"/>
      <c r="S3039" s="10"/>
      <c r="T3039" s="10"/>
      <c r="U3039" s="10"/>
      <c r="V3039" s="10"/>
      <c r="W3039" s="10"/>
      <c r="X3039" s="11"/>
      <c r="Y3039" s="12"/>
      <c r="Z3039" s="4"/>
      <c r="AA3039" s="13"/>
      <c r="AB3039" s="4"/>
      <c r="AC3039" s="52"/>
    </row>
    <row r="3040" spans="1:29" ht="15.75" hidden="1" customHeight="1">
      <c r="A3040" s="50"/>
      <c r="B3040" s="3"/>
      <c r="C3040" s="4"/>
      <c r="D3040" s="4"/>
      <c r="E3040" s="5"/>
      <c r="F3040" s="4"/>
      <c r="G3040" s="4"/>
      <c r="H3040" s="5"/>
      <c r="I3040" s="6"/>
      <c r="J3040" s="6"/>
      <c r="K3040" s="7"/>
      <c r="L3040" s="7"/>
      <c r="M3040" s="8"/>
      <c r="N3040" s="7"/>
      <c r="O3040" s="9"/>
      <c r="P3040" s="3"/>
      <c r="Q3040" s="5"/>
      <c r="R3040" s="10"/>
      <c r="S3040" s="10"/>
      <c r="T3040" s="10"/>
      <c r="U3040" s="10"/>
      <c r="V3040" s="10"/>
      <c r="W3040" s="10"/>
      <c r="X3040" s="11"/>
      <c r="Y3040" s="12"/>
      <c r="Z3040" s="4"/>
      <c r="AA3040" s="13"/>
      <c r="AB3040" s="4"/>
      <c r="AC3040" s="52"/>
    </row>
    <row r="3041" spans="1:29" ht="15.75" hidden="1" customHeight="1">
      <c r="A3041" s="50"/>
      <c r="B3041" s="3"/>
      <c r="C3041" s="4"/>
      <c r="D3041" s="4"/>
      <c r="E3041" s="5"/>
      <c r="F3041" s="4"/>
      <c r="G3041" s="4"/>
      <c r="H3041" s="5"/>
      <c r="I3041" s="6"/>
      <c r="J3041" s="6"/>
      <c r="K3041" s="7"/>
      <c r="L3041" s="7"/>
      <c r="M3041" s="8"/>
      <c r="N3041" s="7"/>
      <c r="O3041" s="9"/>
      <c r="P3041" s="3"/>
      <c r="Q3041" s="5"/>
      <c r="R3041" s="10"/>
      <c r="S3041" s="10"/>
      <c r="T3041" s="10"/>
      <c r="U3041" s="10"/>
      <c r="V3041" s="10"/>
      <c r="W3041" s="10"/>
      <c r="X3041" s="11"/>
      <c r="Y3041" s="12"/>
      <c r="Z3041" s="4"/>
      <c r="AA3041" s="13"/>
      <c r="AB3041" s="4"/>
      <c r="AC3041" s="52"/>
    </row>
    <row r="3042" spans="1:29" ht="15.75" hidden="1" customHeight="1">
      <c r="A3042" s="50"/>
      <c r="B3042" s="3"/>
      <c r="C3042" s="4"/>
      <c r="D3042" s="4"/>
      <c r="E3042" s="5"/>
      <c r="F3042" s="4"/>
      <c r="G3042" s="4"/>
      <c r="H3042" s="5"/>
      <c r="I3042" s="6"/>
      <c r="J3042" s="6"/>
      <c r="K3042" s="7"/>
      <c r="L3042" s="7"/>
      <c r="M3042" s="8"/>
      <c r="N3042" s="7"/>
      <c r="O3042" s="9"/>
      <c r="P3042" s="3"/>
      <c r="Q3042" s="5"/>
      <c r="R3042" s="10"/>
      <c r="S3042" s="10"/>
      <c r="T3042" s="10"/>
      <c r="U3042" s="10"/>
      <c r="V3042" s="10"/>
      <c r="W3042" s="10"/>
      <c r="X3042" s="11"/>
      <c r="Y3042" s="12"/>
      <c r="Z3042" s="4"/>
      <c r="AA3042" s="13"/>
      <c r="AB3042" s="4"/>
      <c r="AC3042" s="52"/>
    </row>
    <row r="3043" spans="1:29" ht="15.75" hidden="1" customHeight="1">
      <c r="A3043" s="50"/>
      <c r="B3043" s="3"/>
      <c r="C3043" s="4"/>
      <c r="D3043" s="4"/>
      <c r="E3043" s="5"/>
      <c r="F3043" s="4"/>
      <c r="G3043" s="4"/>
      <c r="H3043" s="5"/>
      <c r="I3043" s="6"/>
      <c r="J3043" s="6"/>
      <c r="K3043" s="7"/>
      <c r="L3043" s="7"/>
      <c r="M3043" s="8"/>
      <c r="N3043" s="7"/>
      <c r="O3043" s="9"/>
      <c r="P3043" s="3"/>
      <c r="Q3043" s="5"/>
      <c r="R3043" s="10"/>
      <c r="S3043" s="10"/>
      <c r="T3043" s="10"/>
      <c r="U3043" s="10"/>
      <c r="V3043" s="10"/>
      <c r="W3043" s="10"/>
      <c r="X3043" s="11"/>
      <c r="Y3043" s="12"/>
      <c r="Z3043" s="4"/>
      <c r="AA3043" s="13"/>
      <c r="AB3043" s="4"/>
      <c r="AC3043" s="52"/>
    </row>
    <row r="3044" spans="1:29" ht="15.75" hidden="1" customHeight="1">
      <c r="A3044" s="50"/>
      <c r="B3044" s="3"/>
      <c r="C3044" s="4"/>
      <c r="D3044" s="4"/>
      <c r="E3044" s="5"/>
      <c r="F3044" s="4"/>
      <c r="G3044" s="4"/>
      <c r="H3044" s="5"/>
      <c r="I3044" s="6"/>
      <c r="J3044" s="6"/>
      <c r="K3044" s="7"/>
      <c r="L3044" s="7"/>
      <c r="M3044" s="8"/>
      <c r="N3044" s="7"/>
      <c r="O3044" s="9"/>
      <c r="P3044" s="3"/>
      <c r="Q3044" s="5"/>
      <c r="R3044" s="10"/>
      <c r="S3044" s="10"/>
      <c r="T3044" s="10"/>
      <c r="U3044" s="10"/>
      <c r="V3044" s="10"/>
      <c r="W3044" s="10"/>
      <c r="X3044" s="11"/>
      <c r="Y3044" s="12"/>
      <c r="Z3044" s="4"/>
      <c r="AA3044" s="13"/>
      <c r="AB3044" s="4"/>
      <c r="AC3044" s="52"/>
    </row>
    <row r="3045" spans="1:29" ht="15.75" hidden="1" customHeight="1">
      <c r="A3045" s="50"/>
      <c r="B3045" s="3"/>
      <c r="C3045" s="4"/>
      <c r="D3045" s="4"/>
      <c r="E3045" s="5"/>
      <c r="F3045" s="4"/>
      <c r="G3045" s="4"/>
      <c r="H3045" s="5"/>
      <c r="I3045" s="6"/>
      <c r="J3045" s="6"/>
      <c r="K3045" s="7"/>
      <c r="L3045" s="7"/>
      <c r="M3045" s="8"/>
      <c r="N3045" s="7"/>
      <c r="O3045" s="9"/>
      <c r="P3045" s="3"/>
      <c r="Q3045" s="5"/>
      <c r="R3045" s="10"/>
      <c r="S3045" s="10"/>
      <c r="T3045" s="10"/>
      <c r="U3045" s="10"/>
      <c r="V3045" s="10"/>
      <c r="W3045" s="10"/>
      <c r="X3045" s="11"/>
      <c r="Y3045" s="12"/>
      <c r="Z3045" s="4"/>
      <c r="AA3045" s="13"/>
      <c r="AB3045" s="4"/>
      <c r="AC3045" s="52"/>
    </row>
    <row r="3046" spans="1:29" ht="15.75" hidden="1" customHeight="1">
      <c r="A3046" s="50"/>
      <c r="B3046" s="3"/>
      <c r="C3046" s="4"/>
      <c r="D3046" s="4"/>
      <c r="E3046" s="5"/>
      <c r="F3046" s="4"/>
      <c r="G3046" s="4"/>
      <c r="H3046" s="5"/>
      <c r="I3046" s="6"/>
      <c r="J3046" s="6"/>
      <c r="K3046" s="7"/>
      <c r="L3046" s="7"/>
      <c r="M3046" s="8"/>
      <c r="N3046" s="7"/>
      <c r="O3046" s="9"/>
      <c r="P3046" s="3"/>
      <c r="Q3046" s="5"/>
      <c r="R3046" s="10"/>
      <c r="S3046" s="10"/>
      <c r="T3046" s="10"/>
      <c r="U3046" s="10"/>
      <c r="V3046" s="10"/>
      <c r="W3046" s="10"/>
      <c r="X3046" s="11"/>
      <c r="Y3046" s="12"/>
      <c r="Z3046" s="4"/>
      <c r="AA3046" s="13"/>
      <c r="AB3046" s="4"/>
      <c r="AC3046" s="52"/>
    </row>
    <row r="3047" spans="1:29" ht="15.75" hidden="1" customHeight="1">
      <c r="A3047" s="50"/>
      <c r="B3047" s="3"/>
      <c r="C3047" s="4"/>
      <c r="D3047" s="4"/>
      <c r="E3047" s="5"/>
      <c r="F3047" s="4"/>
      <c r="G3047" s="4"/>
      <c r="H3047" s="5"/>
      <c r="I3047" s="6"/>
      <c r="J3047" s="6"/>
      <c r="K3047" s="7"/>
      <c r="L3047" s="7"/>
      <c r="M3047" s="8"/>
      <c r="N3047" s="7"/>
      <c r="O3047" s="9"/>
      <c r="P3047" s="3"/>
      <c r="Q3047" s="5"/>
      <c r="R3047" s="10"/>
      <c r="S3047" s="10"/>
      <c r="T3047" s="10"/>
      <c r="U3047" s="10"/>
      <c r="V3047" s="10"/>
      <c r="W3047" s="10"/>
      <c r="X3047" s="11"/>
      <c r="Y3047" s="12"/>
      <c r="Z3047" s="4"/>
      <c r="AA3047" s="13"/>
      <c r="AB3047" s="4"/>
      <c r="AC3047" s="52"/>
    </row>
    <row r="3048" spans="1:29" ht="15.75" hidden="1" customHeight="1">
      <c r="A3048" s="50"/>
      <c r="B3048" s="3"/>
      <c r="C3048" s="4"/>
      <c r="D3048" s="4"/>
      <c r="E3048" s="5"/>
      <c r="F3048" s="4"/>
      <c r="G3048" s="4"/>
      <c r="H3048" s="5"/>
      <c r="I3048" s="6"/>
      <c r="J3048" s="6"/>
      <c r="K3048" s="7"/>
      <c r="L3048" s="7"/>
      <c r="M3048" s="8"/>
      <c r="N3048" s="7"/>
      <c r="O3048" s="9"/>
      <c r="P3048" s="3"/>
      <c r="Q3048" s="5"/>
      <c r="R3048" s="10"/>
      <c r="S3048" s="10"/>
      <c r="T3048" s="10"/>
      <c r="U3048" s="10"/>
      <c r="V3048" s="10"/>
      <c r="W3048" s="10"/>
      <c r="X3048" s="11"/>
      <c r="Y3048" s="12"/>
      <c r="Z3048" s="4"/>
      <c r="AA3048" s="13"/>
      <c r="AB3048" s="4"/>
      <c r="AC3048" s="52"/>
    </row>
    <row r="3049" spans="1:29" ht="15.75" hidden="1" customHeight="1">
      <c r="A3049" s="50"/>
      <c r="B3049" s="3"/>
      <c r="C3049" s="4"/>
      <c r="D3049" s="4"/>
      <c r="E3049" s="5"/>
      <c r="F3049" s="4"/>
      <c r="G3049" s="4"/>
      <c r="H3049" s="5"/>
      <c r="I3049" s="6"/>
      <c r="J3049" s="6"/>
      <c r="K3049" s="7"/>
      <c r="L3049" s="7"/>
      <c r="M3049" s="8"/>
      <c r="N3049" s="7"/>
      <c r="O3049" s="9"/>
      <c r="P3049" s="3"/>
      <c r="Q3049" s="5"/>
      <c r="R3049" s="10"/>
      <c r="S3049" s="10"/>
      <c r="T3049" s="10"/>
      <c r="U3049" s="10"/>
      <c r="V3049" s="10"/>
      <c r="W3049" s="10"/>
      <c r="X3049" s="11"/>
      <c r="Y3049" s="12"/>
      <c r="Z3049" s="4"/>
      <c r="AA3049" s="13"/>
      <c r="AB3049" s="4"/>
      <c r="AC3049" s="52"/>
    </row>
    <row r="3050" spans="1:29" ht="15.75" hidden="1" customHeight="1">
      <c r="A3050" s="50"/>
      <c r="B3050" s="3"/>
      <c r="C3050" s="4"/>
      <c r="D3050" s="4"/>
      <c r="E3050" s="5"/>
      <c r="F3050" s="4"/>
      <c r="G3050" s="4"/>
      <c r="H3050" s="5"/>
      <c r="I3050" s="6"/>
      <c r="J3050" s="6"/>
      <c r="K3050" s="7"/>
      <c r="L3050" s="7"/>
      <c r="M3050" s="8"/>
      <c r="N3050" s="7"/>
      <c r="O3050" s="9"/>
      <c r="P3050" s="3"/>
      <c r="Q3050" s="5"/>
      <c r="R3050" s="10"/>
      <c r="S3050" s="10"/>
      <c r="T3050" s="10"/>
      <c r="U3050" s="10"/>
      <c r="V3050" s="10"/>
      <c r="W3050" s="10"/>
      <c r="X3050" s="11"/>
      <c r="Y3050" s="12"/>
      <c r="Z3050" s="4"/>
      <c r="AA3050" s="13"/>
      <c r="AB3050" s="4"/>
      <c r="AC3050" s="52"/>
    </row>
    <row r="3051" spans="1:29" ht="15.75" hidden="1" customHeight="1">
      <c r="A3051" s="50"/>
      <c r="B3051" s="3"/>
      <c r="C3051" s="4"/>
      <c r="D3051" s="4"/>
      <c r="E3051" s="5"/>
      <c r="F3051" s="4"/>
      <c r="G3051" s="4"/>
      <c r="H3051" s="5"/>
      <c r="I3051" s="6"/>
      <c r="J3051" s="6"/>
      <c r="K3051" s="7"/>
      <c r="L3051" s="7"/>
      <c r="M3051" s="8"/>
      <c r="N3051" s="7"/>
      <c r="O3051" s="9"/>
      <c r="P3051" s="3"/>
      <c r="Q3051" s="5"/>
      <c r="R3051" s="10"/>
      <c r="S3051" s="10"/>
      <c r="T3051" s="10"/>
      <c r="U3051" s="10"/>
      <c r="V3051" s="10"/>
      <c r="W3051" s="10"/>
      <c r="X3051" s="11"/>
      <c r="Y3051" s="12"/>
      <c r="Z3051" s="4"/>
      <c r="AA3051" s="13"/>
      <c r="AB3051" s="4"/>
      <c r="AC3051" s="52"/>
    </row>
    <row r="3052" spans="1:29" ht="15.75" hidden="1" customHeight="1">
      <c r="A3052" s="50"/>
      <c r="B3052" s="3"/>
      <c r="C3052" s="4"/>
      <c r="D3052" s="4"/>
      <c r="E3052" s="5"/>
      <c r="F3052" s="4"/>
      <c r="G3052" s="4"/>
      <c r="H3052" s="5"/>
      <c r="I3052" s="6"/>
      <c r="J3052" s="6"/>
      <c r="K3052" s="7"/>
      <c r="L3052" s="7"/>
      <c r="M3052" s="8"/>
      <c r="N3052" s="7"/>
      <c r="O3052" s="9"/>
      <c r="P3052" s="3"/>
      <c r="Q3052" s="5"/>
      <c r="R3052" s="10"/>
      <c r="S3052" s="10"/>
      <c r="T3052" s="10"/>
      <c r="U3052" s="10"/>
      <c r="V3052" s="10"/>
      <c r="W3052" s="10"/>
      <c r="X3052" s="11"/>
      <c r="Y3052" s="12"/>
      <c r="Z3052" s="4"/>
      <c r="AA3052" s="13"/>
      <c r="AB3052" s="4"/>
      <c r="AC3052" s="52"/>
    </row>
    <row r="3053" spans="1:29" ht="15.75" hidden="1" customHeight="1">
      <c r="A3053" s="50"/>
      <c r="B3053" s="3"/>
      <c r="C3053" s="4"/>
      <c r="D3053" s="4"/>
      <c r="E3053" s="5"/>
      <c r="F3053" s="4"/>
      <c r="G3053" s="4"/>
      <c r="H3053" s="5"/>
      <c r="I3053" s="6"/>
      <c r="J3053" s="6"/>
      <c r="K3053" s="7"/>
      <c r="L3053" s="7"/>
      <c r="M3053" s="8"/>
      <c r="N3053" s="7"/>
      <c r="O3053" s="9"/>
      <c r="P3053" s="3"/>
      <c r="Q3053" s="5"/>
      <c r="R3053" s="10"/>
      <c r="S3053" s="10"/>
      <c r="T3053" s="10"/>
      <c r="U3053" s="10"/>
      <c r="V3053" s="10"/>
      <c r="W3053" s="10"/>
      <c r="X3053" s="11"/>
      <c r="Y3053" s="12"/>
      <c r="Z3053" s="4"/>
      <c r="AA3053" s="13"/>
      <c r="AB3053" s="4"/>
      <c r="AC3053" s="52"/>
    </row>
    <row r="3054" spans="1:29" ht="15.75" hidden="1" customHeight="1">
      <c r="A3054" s="50"/>
      <c r="B3054" s="3"/>
      <c r="C3054" s="4"/>
      <c r="D3054" s="4"/>
      <c r="E3054" s="5"/>
      <c r="F3054" s="4"/>
      <c r="G3054" s="4"/>
      <c r="H3054" s="5"/>
      <c r="I3054" s="6"/>
      <c r="J3054" s="6"/>
      <c r="K3054" s="7"/>
      <c r="L3054" s="7"/>
      <c r="M3054" s="8"/>
      <c r="N3054" s="7"/>
      <c r="O3054" s="9"/>
      <c r="P3054" s="3"/>
      <c r="Q3054" s="5"/>
      <c r="R3054" s="10"/>
      <c r="S3054" s="10"/>
      <c r="T3054" s="10"/>
      <c r="U3054" s="10"/>
      <c r="V3054" s="10"/>
      <c r="W3054" s="10"/>
      <c r="X3054" s="11"/>
      <c r="Y3054" s="12"/>
      <c r="Z3054" s="4"/>
      <c r="AA3054" s="13"/>
      <c r="AB3054" s="4"/>
      <c r="AC3054" s="52"/>
    </row>
    <row r="3055" spans="1:29" ht="15.75" hidden="1" customHeight="1">
      <c r="A3055" s="50"/>
      <c r="B3055" s="3"/>
      <c r="C3055" s="4"/>
      <c r="D3055" s="4"/>
      <c r="E3055" s="5"/>
      <c r="F3055" s="4"/>
      <c r="G3055" s="4"/>
      <c r="H3055" s="5"/>
      <c r="I3055" s="6"/>
      <c r="J3055" s="6"/>
      <c r="K3055" s="7"/>
      <c r="L3055" s="7"/>
      <c r="M3055" s="8"/>
      <c r="N3055" s="7"/>
      <c r="O3055" s="9"/>
      <c r="P3055" s="3"/>
      <c r="Q3055" s="5"/>
      <c r="R3055" s="10"/>
      <c r="S3055" s="10"/>
      <c r="T3055" s="10"/>
      <c r="U3055" s="10"/>
      <c r="V3055" s="10"/>
      <c r="W3055" s="10"/>
      <c r="X3055" s="11"/>
      <c r="Y3055" s="12"/>
      <c r="Z3055" s="4"/>
      <c r="AA3055" s="13"/>
      <c r="AB3055" s="4"/>
      <c r="AC3055" s="52"/>
    </row>
    <row r="3056" spans="1:29" ht="15.75" hidden="1" customHeight="1">
      <c r="A3056" s="50"/>
      <c r="B3056" s="3"/>
      <c r="C3056" s="4"/>
      <c r="D3056" s="4"/>
      <c r="E3056" s="5"/>
      <c r="F3056" s="4"/>
      <c r="G3056" s="4"/>
      <c r="H3056" s="5"/>
      <c r="I3056" s="6"/>
      <c r="J3056" s="6"/>
      <c r="K3056" s="7"/>
      <c r="L3056" s="7"/>
      <c r="M3056" s="8"/>
      <c r="N3056" s="7"/>
      <c r="O3056" s="9"/>
      <c r="P3056" s="3"/>
      <c r="Q3056" s="5"/>
      <c r="R3056" s="10"/>
      <c r="S3056" s="10"/>
      <c r="T3056" s="10"/>
      <c r="U3056" s="10"/>
      <c r="V3056" s="10"/>
      <c r="W3056" s="10"/>
      <c r="X3056" s="11"/>
      <c r="Y3056" s="12"/>
      <c r="Z3056" s="4"/>
      <c r="AA3056" s="13"/>
      <c r="AB3056" s="4"/>
      <c r="AC3056" s="52"/>
    </row>
    <row r="3057" spans="1:29" ht="15.75" hidden="1" customHeight="1">
      <c r="A3057" s="50"/>
      <c r="B3057" s="3"/>
      <c r="C3057" s="4"/>
      <c r="D3057" s="4"/>
      <c r="E3057" s="5"/>
      <c r="F3057" s="4"/>
      <c r="G3057" s="4"/>
      <c r="H3057" s="5"/>
      <c r="I3057" s="6"/>
      <c r="J3057" s="6"/>
      <c r="K3057" s="7"/>
      <c r="L3057" s="7"/>
      <c r="M3057" s="8"/>
      <c r="N3057" s="7"/>
      <c r="O3057" s="9"/>
      <c r="P3057" s="3"/>
      <c r="Q3057" s="5"/>
      <c r="R3057" s="10"/>
      <c r="S3057" s="10"/>
      <c r="T3057" s="10"/>
      <c r="U3057" s="10"/>
      <c r="V3057" s="10"/>
      <c r="W3057" s="10"/>
      <c r="X3057" s="11"/>
      <c r="Y3057" s="12"/>
      <c r="Z3057" s="4"/>
      <c r="AA3057" s="13"/>
      <c r="AB3057" s="4"/>
      <c r="AC3057" s="52"/>
    </row>
    <row r="3058" spans="1:29" ht="15.75" hidden="1" customHeight="1">
      <c r="A3058" s="50"/>
      <c r="B3058" s="3"/>
      <c r="C3058" s="4"/>
      <c r="D3058" s="4"/>
      <c r="E3058" s="5"/>
      <c r="F3058" s="4"/>
      <c r="G3058" s="4"/>
      <c r="H3058" s="5"/>
      <c r="I3058" s="6"/>
      <c r="J3058" s="6"/>
      <c r="K3058" s="7"/>
      <c r="L3058" s="7"/>
      <c r="M3058" s="8"/>
      <c r="N3058" s="7"/>
      <c r="O3058" s="9"/>
      <c r="P3058" s="3"/>
      <c r="Q3058" s="5"/>
      <c r="R3058" s="10"/>
      <c r="S3058" s="10"/>
      <c r="T3058" s="10"/>
      <c r="U3058" s="10"/>
      <c r="V3058" s="10"/>
      <c r="W3058" s="10"/>
      <c r="X3058" s="11"/>
      <c r="Y3058" s="12"/>
      <c r="Z3058" s="4"/>
      <c r="AA3058" s="13"/>
      <c r="AB3058" s="4"/>
      <c r="AC3058" s="52"/>
    </row>
    <row r="3059" spans="1:29" ht="15.75" hidden="1" customHeight="1">
      <c r="A3059" s="50"/>
      <c r="B3059" s="3"/>
      <c r="C3059" s="4"/>
      <c r="D3059" s="4"/>
      <c r="E3059" s="5"/>
      <c r="F3059" s="4"/>
      <c r="G3059" s="4"/>
      <c r="H3059" s="5"/>
      <c r="I3059" s="6"/>
      <c r="J3059" s="6"/>
      <c r="K3059" s="7"/>
      <c r="L3059" s="7"/>
      <c r="M3059" s="8"/>
      <c r="N3059" s="7"/>
      <c r="O3059" s="9"/>
      <c r="P3059" s="3"/>
      <c r="Q3059" s="5"/>
      <c r="R3059" s="10"/>
      <c r="S3059" s="10"/>
      <c r="T3059" s="10"/>
      <c r="U3059" s="10"/>
      <c r="V3059" s="10"/>
      <c r="W3059" s="10"/>
      <c r="X3059" s="11"/>
      <c r="Y3059" s="12"/>
      <c r="Z3059" s="4"/>
      <c r="AA3059" s="13"/>
      <c r="AB3059" s="4"/>
      <c r="AC3059" s="52"/>
    </row>
    <row r="3060" spans="1:29" ht="15.75" hidden="1" customHeight="1">
      <c r="A3060" s="50"/>
      <c r="B3060" s="3"/>
      <c r="C3060" s="4"/>
      <c r="D3060" s="4"/>
      <c r="E3060" s="5"/>
      <c r="F3060" s="4"/>
      <c r="G3060" s="4"/>
      <c r="H3060" s="5"/>
      <c r="I3060" s="6"/>
      <c r="J3060" s="6"/>
      <c r="K3060" s="7"/>
      <c r="L3060" s="7"/>
      <c r="M3060" s="8"/>
      <c r="N3060" s="7"/>
      <c r="O3060" s="9"/>
      <c r="P3060" s="3"/>
      <c r="Q3060" s="5"/>
      <c r="R3060" s="10"/>
      <c r="S3060" s="10"/>
      <c r="T3060" s="10"/>
      <c r="U3060" s="10"/>
      <c r="V3060" s="10"/>
      <c r="W3060" s="10"/>
      <c r="X3060" s="11"/>
      <c r="Y3060" s="12"/>
      <c r="Z3060" s="4"/>
      <c r="AA3060" s="13"/>
      <c r="AB3060" s="4"/>
      <c r="AC3060" s="52"/>
    </row>
    <row r="3061" spans="1:29" ht="15.75" hidden="1" customHeight="1">
      <c r="A3061" s="50"/>
      <c r="B3061" s="3"/>
      <c r="C3061" s="4"/>
      <c r="D3061" s="4"/>
      <c r="E3061" s="5"/>
      <c r="F3061" s="4"/>
      <c r="G3061" s="4"/>
      <c r="H3061" s="5"/>
      <c r="I3061" s="6"/>
      <c r="J3061" s="6"/>
      <c r="K3061" s="7"/>
      <c r="L3061" s="7"/>
      <c r="M3061" s="8"/>
      <c r="N3061" s="7"/>
      <c r="O3061" s="9"/>
      <c r="P3061" s="3"/>
      <c r="Q3061" s="5"/>
      <c r="R3061" s="10"/>
      <c r="S3061" s="10"/>
      <c r="T3061" s="10"/>
      <c r="U3061" s="10"/>
      <c r="V3061" s="10"/>
      <c r="W3061" s="10"/>
      <c r="X3061" s="11"/>
      <c r="Y3061" s="12"/>
      <c r="Z3061" s="4"/>
      <c r="AA3061" s="13"/>
      <c r="AB3061" s="4"/>
      <c r="AC3061" s="52"/>
    </row>
    <row r="3062" spans="1:29" ht="15.75" hidden="1" customHeight="1">
      <c r="A3062" s="50"/>
      <c r="B3062" s="3"/>
      <c r="C3062" s="4"/>
      <c r="D3062" s="4"/>
      <c r="E3062" s="5"/>
      <c r="F3062" s="4"/>
      <c r="G3062" s="4"/>
      <c r="H3062" s="5"/>
      <c r="I3062" s="6"/>
      <c r="J3062" s="6"/>
      <c r="K3062" s="7"/>
      <c r="L3062" s="7"/>
      <c r="M3062" s="8"/>
      <c r="N3062" s="7"/>
      <c r="O3062" s="9"/>
      <c r="P3062" s="3"/>
      <c r="Q3062" s="5"/>
      <c r="R3062" s="10"/>
      <c r="S3062" s="10"/>
      <c r="T3062" s="10"/>
      <c r="U3062" s="10"/>
      <c r="V3062" s="10"/>
      <c r="W3062" s="10"/>
      <c r="X3062" s="11"/>
      <c r="Y3062" s="12"/>
      <c r="Z3062" s="4"/>
      <c r="AA3062" s="13"/>
      <c r="AB3062" s="4"/>
      <c r="AC3062" s="52"/>
    </row>
    <row r="3063" spans="1:29" ht="15.75" hidden="1" customHeight="1">
      <c r="A3063" s="50"/>
      <c r="B3063" s="3"/>
      <c r="C3063" s="4"/>
      <c r="D3063" s="4"/>
      <c r="E3063" s="5"/>
      <c r="F3063" s="4"/>
      <c r="G3063" s="4"/>
      <c r="H3063" s="5"/>
      <c r="I3063" s="6"/>
      <c r="J3063" s="6"/>
      <c r="K3063" s="7"/>
      <c r="L3063" s="7"/>
      <c r="M3063" s="8"/>
      <c r="N3063" s="7"/>
      <c r="O3063" s="9"/>
      <c r="P3063" s="3"/>
      <c r="Q3063" s="5"/>
      <c r="R3063" s="10"/>
      <c r="S3063" s="10"/>
      <c r="T3063" s="10"/>
      <c r="U3063" s="10"/>
      <c r="V3063" s="10"/>
      <c r="W3063" s="10"/>
      <c r="X3063" s="11"/>
      <c r="Y3063" s="12"/>
      <c r="Z3063" s="4"/>
      <c r="AA3063" s="13"/>
      <c r="AB3063" s="4"/>
      <c r="AC3063" s="52"/>
    </row>
    <row r="3064" spans="1:29" ht="15.75" hidden="1" customHeight="1">
      <c r="A3064" s="50"/>
      <c r="B3064" s="3"/>
      <c r="C3064" s="4"/>
      <c r="D3064" s="4"/>
      <c r="E3064" s="5"/>
      <c r="F3064" s="4"/>
      <c r="G3064" s="4"/>
      <c r="H3064" s="5"/>
      <c r="I3064" s="6"/>
      <c r="J3064" s="6"/>
      <c r="K3064" s="7"/>
      <c r="L3064" s="7"/>
      <c r="M3064" s="8"/>
      <c r="N3064" s="7"/>
      <c r="O3064" s="9"/>
      <c r="P3064" s="3"/>
      <c r="Q3064" s="5"/>
      <c r="R3064" s="10"/>
      <c r="S3064" s="10"/>
      <c r="T3064" s="10"/>
      <c r="U3064" s="10"/>
      <c r="V3064" s="10"/>
      <c r="W3064" s="10"/>
      <c r="X3064" s="11"/>
      <c r="Y3064" s="12"/>
      <c r="Z3064" s="4"/>
      <c r="AA3064" s="13"/>
      <c r="AB3064" s="4"/>
      <c r="AC3064" s="52"/>
    </row>
    <row r="3065" spans="1:29" ht="15.75" hidden="1" customHeight="1">
      <c r="A3065" s="50"/>
      <c r="B3065" s="3"/>
      <c r="C3065" s="4"/>
      <c r="D3065" s="4"/>
      <c r="E3065" s="5"/>
      <c r="F3065" s="4"/>
      <c r="G3065" s="4"/>
      <c r="H3065" s="5"/>
      <c r="I3065" s="6"/>
      <c r="J3065" s="6"/>
      <c r="K3065" s="7"/>
      <c r="L3065" s="7"/>
      <c r="M3065" s="8"/>
      <c r="N3065" s="7"/>
      <c r="O3065" s="9"/>
      <c r="P3065" s="3"/>
      <c r="Q3065" s="5"/>
      <c r="R3065" s="10"/>
      <c r="S3065" s="10"/>
      <c r="T3065" s="10"/>
      <c r="U3065" s="10"/>
      <c r="V3065" s="10"/>
      <c r="W3065" s="10"/>
      <c r="X3065" s="11"/>
      <c r="Y3065" s="12"/>
      <c r="Z3065" s="4"/>
      <c r="AA3065" s="13"/>
      <c r="AB3065" s="4"/>
      <c r="AC3065" s="52"/>
    </row>
    <row r="3066" spans="1:29" ht="15.75" hidden="1" customHeight="1">
      <c r="A3066" s="50"/>
      <c r="B3066" s="3"/>
      <c r="C3066" s="4"/>
      <c r="D3066" s="4"/>
      <c r="E3066" s="5"/>
      <c r="F3066" s="4"/>
      <c r="G3066" s="4"/>
      <c r="H3066" s="5"/>
      <c r="I3066" s="6"/>
      <c r="J3066" s="6"/>
      <c r="K3066" s="7"/>
      <c r="L3066" s="7"/>
      <c r="M3066" s="8"/>
      <c r="N3066" s="7"/>
      <c r="O3066" s="9"/>
      <c r="P3066" s="3"/>
      <c r="Q3066" s="5"/>
      <c r="R3066" s="10"/>
      <c r="S3066" s="10"/>
      <c r="T3066" s="10"/>
      <c r="U3066" s="10"/>
      <c r="V3066" s="10"/>
      <c r="W3066" s="10"/>
      <c r="X3066" s="11"/>
      <c r="Y3066" s="12"/>
      <c r="Z3066" s="4"/>
      <c r="AA3066" s="13"/>
      <c r="AB3066" s="4"/>
      <c r="AC3066" s="52"/>
    </row>
    <row r="3067" spans="1:29" ht="15.75" hidden="1" customHeight="1">
      <c r="A3067" s="50"/>
      <c r="B3067" s="3"/>
      <c r="C3067" s="4"/>
      <c r="D3067" s="4"/>
      <c r="E3067" s="5"/>
      <c r="F3067" s="4"/>
      <c r="G3067" s="4"/>
      <c r="H3067" s="5"/>
      <c r="I3067" s="6"/>
      <c r="J3067" s="6"/>
      <c r="K3067" s="7"/>
      <c r="L3067" s="7"/>
      <c r="M3067" s="8"/>
      <c r="N3067" s="7"/>
      <c r="O3067" s="9"/>
      <c r="P3067" s="3"/>
      <c r="Q3067" s="5"/>
      <c r="R3067" s="10"/>
      <c r="S3067" s="10"/>
      <c r="T3067" s="10"/>
      <c r="U3067" s="10"/>
      <c r="V3067" s="10"/>
      <c r="W3067" s="10"/>
      <c r="X3067" s="11"/>
      <c r="Y3067" s="12"/>
      <c r="Z3067" s="4"/>
      <c r="AA3067" s="13"/>
      <c r="AB3067" s="4"/>
      <c r="AC3067" s="52"/>
    </row>
    <row r="3068" spans="1:29" ht="15.75" hidden="1" customHeight="1">
      <c r="A3068" s="50"/>
      <c r="B3068" s="3"/>
      <c r="C3068" s="4"/>
      <c r="D3068" s="4"/>
      <c r="E3068" s="5"/>
      <c r="F3068" s="4"/>
      <c r="G3068" s="4"/>
      <c r="H3068" s="5"/>
      <c r="I3068" s="6"/>
      <c r="J3068" s="6"/>
      <c r="K3068" s="7"/>
      <c r="L3068" s="7"/>
      <c r="M3068" s="8"/>
      <c r="N3068" s="7"/>
      <c r="O3068" s="9"/>
      <c r="P3068" s="3"/>
      <c r="Q3068" s="5"/>
      <c r="R3068" s="10"/>
      <c r="S3068" s="10"/>
      <c r="T3068" s="10"/>
      <c r="U3068" s="10"/>
      <c r="V3068" s="10"/>
      <c r="W3068" s="10"/>
      <c r="X3068" s="11"/>
      <c r="Y3068" s="12"/>
      <c r="Z3068" s="4"/>
      <c r="AA3068" s="13"/>
      <c r="AB3068" s="4"/>
      <c r="AC3068" s="52"/>
    </row>
    <row r="3069" spans="1:29" ht="15.75" hidden="1" customHeight="1">
      <c r="A3069" s="50"/>
      <c r="B3069" s="3"/>
      <c r="C3069" s="4"/>
      <c r="D3069" s="4"/>
      <c r="E3069" s="5"/>
      <c r="F3069" s="4"/>
      <c r="G3069" s="4"/>
      <c r="H3069" s="5"/>
      <c r="I3069" s="6"/>
      <c r="J3069" s="6"/>
      <c r="K3069" s="7"/>
      <c r="L3069" s="7"/>
      <c r="M3069" s="8"/>
      <c r="N3069" s="7"/>
      <c r="O3069" s="9"/>
      <c r="P3069" s="3"/>
      <c r="Q3069" s="5"/>
      <c r="R3069" s="10"/>
      <c r="S3069" s="10"/>
      <c r="T3069" s="10"/>
      <c r="U3069" s="10"/>
      <c r="V3069" s="10"/>
      <c r="W3069" s="10"/>
      <c r="X3069" s="11"/>
      <c r="Y3069" s="12"/>
      <c r="Z3069" s="4"/>
      <c r="AA3069" s="13"/>
      <c r="AB3069" s="4"/>
      <c r="AC3069" s="52"/>
    </row>
    <row r="3070" spans="1:29" ht="15.75" hidden="1" customHeight="1">
      <c r="A3070" s="50"/>
      <c r="B3070" s="3"/>
      <c r="C3070" s="4"/>
      <c r="D3070" s="4"/>
      <c r="E3070" s="5"/>
      <c r="F3070" s="4"/>
      <c r="G3070" s="4"/>
      <c r="H3070" s="5"/>
      <c r="I3070" s="6"/>
      <c r="J3070" s="6"/>
      <c r="K3070" s="7"/>
      <c r="L3070" s="7"/>
      <c r="M3070" s="8"/>
      <c r="N3070" s="7"/>
      <c r="O3070" s="9"/>
      <c r="P3070" s="3"/>
      <c r="Q3070" s="5"/>
      <c r="R3070" s="10"/>
      <c r="S3070" s="10"/>
      <c r="T3070" s="10"/>
      <c r="U3070" s="10"/>
      <c r="V3070" s="10"/>
      <c r="W3070" s="10"/>
      <c r="X3070" s="11"/>
      <c r="Y3070" s="12"/>
      <c r="Z3070" s="4"/>
      <c r="AA3070" s="13"/>
      <c r="AB3070" s="4"/>
      <c r="AC3070" s="52"/>
    </row>
    <row r="3071" spans="1:29" ht="15.75" hidden="1" customHeight="1">
      <c r="A3071" s="50"/>
      <c r="B3071" s="3"/>
      <c r="C3071" s="4"/>
      <c r="D3071" s="4"/>
      <c r="E3071" s="5"/>
      <c r="F3071" s="4"/>
      <c r="G3071" s="4"/>
      <c r="H3071" s="5"/>
      <c r="I3071" s="6"/>
      <c r="J3071" s="6"/>
      <c r="K3071" s="7"/>
      <c r="L3071" s="7"/>
      <c r="M3071" s="8"/>
      <c r="N3071" s="7"/>
      <c r="O3071" s="9"/>
      <c r="P3071" s="3"/>
      <c r="Q3071" s="5"/>
      <c r="R3071" s="10"/>
      <c r="S3071" s="10"/>
      <c r="T3071" s="10"/>
      <c r="U3071" s="10"/>
      <c r="V3071" s="10"/>
      <c r="W3071" s="10"/>
      <c r="X3071" s="11"/>
      <c r="Y3071" s="12"/>
      <c r="Z3071" s="4"/>
      <c r="AA3071" s="13"/>
      <c r="AB3071" s="4"/>
      <c r="AC3071" s="52"/>
    </row>
    <row r="3072" spans="1:29" ht="15.75" hidden="1" customHeight="1">
      <c r="A3072" s="50"/>
      <c r="B3072" s="3"/>
      <c r="C3072" s="4"/>
      <c r="D3072" s="4"/>
      <c r="E3072" s="5"/>
      <c r="F3072" s="4"/>
      <c r="G3072" s="4"/>
      <c r="H3072" s="5"/>
      <c r="I3072" s="6"/>
      <c r="J3072" s="6"/>
      <c r="K3072" s="7"/>
      <c r="L3072" s="7"/>
      <c r="M3072" s="8"/>
      <c r="N3072" s="7"/>
      <c r="O3072" s="9"/>
      <c r="P3072" s="3"/>
      <c r="Q3072" s="5"/>
      <c r="R3072" s="10"/>
      <c r="S3072" s="10"/>
      <c r="T3072" s="10"/>
      <c r="U3072" s="10"/>
      <c r="V3072" s="10"/>
      <c r="W3072" s="10"/>
      <c r="X3072" s="11"/>
      <c r="Y3072" s="12"/>
      <c r="Z3072" s="4"/>
      <c r="AA3072" s="13"/>
      <c r="AB3072" s="4"/>
      <c r="AC3072" s="52"/>
    </row>
    <row r="3073" spans="1:29" ht="15.75" hidden="1" customHeight="1">
      <c r="A3073" s="50"/>
      <c r="B3073" s="3"/>
      <c r="C3073" s="4"/>
      <c r="D3073" s="4"/>
      <c r="E3073" s="5"/>
      <c r="F3073" s="4"/>
      <c r="G3073" s="4"/>
      <c r="H3073" s="5"/>
      <c r="I3073" s="6"/>
      <c r="J3073" s="6"/>
      <c r="K3073" s="7"/>
      <c r="L3073" s="7"/>
      <c r="M3073" s="8"/>
      <c r="N3073" s="7"/>
      <c r="O3073" s="9"/>
      <c r="P3073" s="3"/>
      <c r="Q3073" s="5"/>
      <c r="R3073" s="10"/>
      <c r="S3073" s="10"/>
      <c r="T3073" s="10"/>
      <c r="U3073" s="10"/>
      <c r="V3073" s="10"/>
      <c r="W3073" s="10"/>
      <c r="X3073" s="11"/>
      <c r="Y3073" s="12"/>
      <c r="Z3073" s="4"/>
      <c r="AA3073" s="13"/>
      <c r="AB3073" s="4"/>
      <c r="AC3073" s="52"/>
    </row>
    <row r="3074" spans="1:29" ht="15.75" hidden="1" customHeight="1">
      <c r="A3074" s="50"/>
      <c r="B3074" s="3"/>
      <c r="C3074" s="4"/>
      <c r="D3074" s="4"/>
      <c r="E3074" s="5"/>
      <c r="F3074" s="4"/>
      <c r="G3074" s="4"/>
      <c r="H3074" s="5"/>
      <c r="I3074" s="6"/>
      <c r="J3074" s="6"/>
      <c r="K3074" s="7"/>
      <c r="L3074" s="7"/>
      <c r="M3074" s="8"/>
      <c r="N3074" s="7"/>
      <c r="O3074" s="9"/>
      <c r="P3074" s="3"/>
      <c r="Q3074" s="5"/>
      <c r="R3074" s="10"/>
      <c r="S3074" s="10"/>
      <c r="T3074" s="10"/>
      <c r="U3074" s="10"/>
      <c r="V3074" s="10"/>
      <c r="W3074" s="10"/>
      <c r="X3074" s="11"/>
      <c r="Y3074" s="12"/>
      <c r="Z3074" s="4"/>
      <c r="AA3074" s="13"/>
      <c r="AB3074" s="4"/>
      <c r="AC3074" s="52"/>
    </row>
    <row r="3075" spans="1:29" ht="15.75" hidden="1" customHeight="1">
      <c r="A3075" s="50"/>
      <c r="B3075" s="3"/>
      <c r="C3075" s="4"/>
      <c r="D3075" s="4"/>
      <c r="E3075" s="5"/>
      <c r="F3075" s="4"/>
      <c r="G3075" s="4"/>
      <c r="H3075" s="5"/>
      <c r="I3075" s="6"/>
      <c r="J3075" s="6"/>
      <c r="K3075" s="7"/>
      <c r="L3075" s="7"/>
      <c r="M3075" s="8"/>
      <c r="N3075" s="7"/>
      <c r="O3075" s="9"/>
      <c r="P3075" s="3"/>
      <c r="Q3075" s="5"/>
      <c r="R3075" s="10"/>
      <c r="S3075" s="10"/>
      <c r="T3075" s="10"/>
      <c r="U3075" s="10"/>
      <c r="V3075" s="10"/>
      <c r="W3075" s="10"/>
      <c r="X3075" s="11"/>
      <c r="Y3075" s="12"/>
      <c r="Z3075" s="4"/>
      <c r="AA3075" s="13"/>
      <c r="AB3075" s="4"/>
      <c r="AC3075" s="52"/>
    </row>
    <row r="3076" spans="1:29" ht="15.75" hidden="1" customHeight="1">
      <c r="A3076" s="50"/>
      <c r="B3076" s="3"/>
      <c r="C3076" s="4"/>
      <c r="D3076" s="4"/>
      <c r="E3076" s="5"/>
      <c r="F3076" s="4"/>
      <c r="G3076" s="4"/>
      <c r="H3076" s="5"/>
      <c r="I3076" s="6"/>
      <c r="J3076" s="6"/>
      <c r="K3076" s="7"/>
      <c r="L3076" s="7"/>
      <c r="M3076" s="8"/>
      <c r="N3076" s="7"/>
      <c r="O3076" s="9"/>
      <c r="P3076" s="3"/>
      <c r="Q3076" s="5"/>
      <c r="R3076" s="10"/>
      <c r="S3076" s="10"/>
      <c r="T3076" s="10"/>
      <c r="U3076" s="10"/>
      <c r="V3076" s="10"/>
      <c r="W3076" s="10"/>
      <c r="X3076" s="11"/>
      <c r="Y3076" s="12"/>
      <c r="Z3076" s="4"/>
      <c r="AA3076" s="13"/>
      <c r="AB3076" s="4"/>
      <c r="AC3076" s="52"/>
    </row>
    <row r="3077" spans="1:29" ht="15.75" hidden="1" customHeight="1">
      <c r="A3077" s="50"/>
      <c r="B3077" s="3"/>
      <c r="C3077" s="4"/>
      <c r="D3077" s="4"/>
      <c r="E3077" s="5"/>
      <c r="F3077" s="4"/>
      <c r="G3077" s="4"/>
      <c r="H3077" s="5"/>
      <c r="I3077" s="6"/>
      <c r="J3077" s="6"/>
      <c r="K3077" s="7"/>
      <c r="L3077" s="7"/>
      <c r="M3077" s="8"/>
      <c r="N3077" s="7"/>
      <c r="O3077" s="9"/>
      <c r="P3077" s="3"/>
      <c r="Q3077" s="5"/>
      <c r="R3077" s="10"/>
      <c r="S3077" s="10"/>
      <c r="T3077" s="10"/>
      <c r="U3077" s="10"/>
      <c r="V3077" s="10"/>
      <c r="W3077" s="10"/>
      <c r="X3077" s="11"/>
      <c r="Y3077" s="12"/>
      <c r="Z3077" s="4"/>
      <c r="AA3077" s="13"/>
      <c r="AB3077" s="4"/>
      <c r="AC3077" s="52"/>
    </row>
    <row r="3078" spans="1:29" ht="15.75" hidden="1" customHeight="1">
      <c r="A3078" s="50"/>
      <c r="B3078" s="3"/>
      <c r="C3078" s="4"/>
      <c r="D3078" s="4"/>
      <c r="E3078" s="5"/>
      <c r="F3078" s="4"/>
      <c r="G3078" s="4"/>
      <c r="H3078" s="5"/>
      <c r="I3078" s="6"/>
      <c r="J3078" s="6"/>
      <c r="K3078" s="7"/>
      <c r="L3078" s="7"/>
      <c r="M3078" s="8"/>
      <c r="N3078" s="7"/>
      <c r="O3078" s="9"/>
      <c r="P3078" s="3"/>
      <c r="Q3078" s="5"/>
      <c r="R3078" s="10"/>
      <c r="S3078" s="10"/>
      <c r="T3078" s="10"/>
      <c r="U3078" s="10"/>
      <c r="V3078" s="10"/>
      <c r="W3078" s="10"/>
      <c r="X3078" s="11"/>
      <c r="Y3078" s="12"/>
      <c r="Z3078" s="4"/>
      <c r="AA3078" s="13"/>
      <c r="AB3078" s="4"/>
      <c r="AC3078" s="52"/>
    </row>
    <row r="3079" spans="1:29" ht="15.75" hidden="1" customHeight="1">
      <c r="A3079" s="50"/>
      <c r="B3079" s="3"/>
      <c r="C3079" s="4"/>
      <c r="D3079" s="4"/>
      <c r="E3079" s="5"/>
      <c r="F3079" s="4"/>
      <c r="G3079" s="4"/>
      <c r="H3079" s="5"/>
      <c r="I3079" s="6"/>
      <c r="J3079" s="6"/>
      <c r="K3079" s="7"/>
      <c r="L3079" s="7"/>
      <c r="M3079" s="8"/>
      <c r="N3079" s="7"/>
      <c r="O3079" s="9"/>
      <c r="P3079" s="3"/>
      <c r="Q3079" s="5"/>
      <c r="R3079" s="10"/>
      <c r="S3079" s="10"/>
      <c r="T3079" s="10"/>
      <c r="U3079" s="10"/>
      <c r="V3079" s="10"/>
      <c r="W3079" s="10"/>
      <c r="X3079" s="11"/>
      <c r="Y3079" s="12"/>
      <c r="Z3079" s="4"/>
      <c r="AA3079" s="13"/>
      <c r="AB3079" s="4"/>
      <c r="AC3079" s="52"/>
    </row>
    <row r="3080" spans="1:29" ht="15.75" hidden="1" customHeight="1">
      <c r="A3080" s="50"/>
      <c r="B3080" s="3"/>
      <c r="C3080" s="4"/>
      <c r="D3080" s="4"/>
      <c r="E3080" s="5"/>
      <c r="F3080" s="4"/>
      <c r="G3080" s="4"/>
      <c r="H3080" s="5"/>
      <c r="I3080" s="6"/>
      <c r="J3080" s="6"/>
      <c r="K3080" s="7"/>
      <c r="L3080" s="7"/>
      <c r="M3080" s="8"/>
      <c r="N3080" s="7"/>
      <c r="O3080" s="9"/>
      <c r="P3080" s="3"/>
      <c r="Q3080" s="5"/>
      <c r="R3080" s="10"/>
      <c r="S3080" s="10"/>
      <c r="T3080" s="10"/>
      <c r="U3080" s="10"/>
      <c r="V3080" s="10"/>
      <c r="W3080" s="10"/>
      <c r="X3080" s="11"/>
      <c r="Y3080" s="12"/>
      <c r="Z3080" s="4"/>
      <c r="AA3080" s="13"/>
      <c r="AB3080" s="4"/>
      <c r="AC3080" s="52"/>
    </row>
    <row r="3081" spans="1:29" ht="15.75" hidden="1" customHeight="1">
      <c r="A3081" s="50"/>
      <c r="B3081" s="3"/>
      <c r="C3081" s="4"/>
      <c r="D3081" s="4"/>
      <c r="E3081" s="5"/>
      <c r="F3081" s="4"/>
      <c r="G3081" s="4"/>
      <c r="H3081" s="5"/>
      <c r="I3081" s="6"/>
      <c r="J3081" s="6"/>
      <c r="K3081" s="7"/>
      <c r="L3081" s="7"/>
      <c r="M3081" s="8"/>
      <c r="N3081" s="7"/>
      <c r="O3081" s="9"/>
      <c r="P3081" s="3"/>
      <c r="Q3081" s="5"/>
      <c r="R3081" s="10"/>
      <c r="S3081" s="10"/>
      <c r="T3081" s="10"/>
      <c r="U3081" s="10"/>
      <c r="V3081" s="10"/>
      <c r="W3081" s="10"/>
      <c r="X3081" s="11"/>
      <c r="Y3081" s="12"/>
      <c r="Z3081" s="4"/>
      <c r="AA3081" s="13"/>
      <c r="AB3081" s="4"/>
      <c r="AC3081" s="52"/>
    </row>
    <row r="3082" spans="1:29" ht="15.75" hidden="1" customHeight="1">
      <c r="A3082" s="50"/>
      <c r="B3082" s="3"/>
      <c r="C3082" s="4"/>
      <c r="D3082" s="4"/>
      <c r="E3082" s="5"/>
      <c r="F3082" s="4"/>
      <c r="G3082" s="4"/>
      <c r="H3082" s="5"/>
      <c r="I3082" s="6"/>
      <c r="J3082" s="6"/>
      <c r="K3082" s="7"/>
      <c r="L3082" s="7"/>
      <c r="M3082" s="8"/>
      <c r="N3082" s="7"/>
      <c r="O3082" s="9"/>
      <c r="P3082" s="3"/>
      <c r="Q3082" s="5"/>
      <c r="R3082" s="10"/>
      <c r="S3082" s="10"/>
      <c r="T3082" s="10"/>
      <c r="U3082" s="10"/>
      <c r="V3082" s="10"/>
      <c r="W3082" s="10"/>
      <c r="X3082" s="11"/>
      <c r="Y3082" s="12"/>
      <c r="Z3082" s="4"/>
      <c r="AA3082" s="13"/>
      <c r="AB3082" s="4"/>
      <c r="AC3082" s="52"/>
    </row>
    <row r="3083" spans="1:29" ht="15.75" hidden="1" customHeight="1">
      <c r="A3083" s="50"/>
      <c r="B3083" s="3"/>
      <c r="C3083" s="4"/>
      <c r="D3083" s="4"/>
      <c r="E3083" s="5"/>
      <c r="F3083" s="4"/>
      <c r="G3083" s="4"/>
      <c r="H3083" s="5"/>
      <c r="I3083" s="6"/>
      <c r="J3083" s="6"/>
      <c r="K3083" s="7"/>
      <c r="L3083" s="7"/>
      <c r="M3083" s="8"/>
      <c r="N3083" s="7"/>
      <c r="O3083" s="9"/>
      <c r="P3083" s="3"/>
      <c r="Q3083" s="5"/>
      <c r="R3083" s="10"/>
      <c r="S3083" s="10"/>
      <c r="T3083" s="10"/>
      <c r="U3083" s="10"/>
      <c r="V3083" s="10"/>
      <c r="W3083" s="10"/>
      <c r="X3083" s="11"/>
      <c r="Y3083" s="12"/>
      <c r="Z3083" s="4"/>
      <c r="AA3083" s="13"/>
      <c r="AB3083" s="4"/>
      <c r="AC3083" s="52"/>
    </row>
    <row r="3084" spans="1:29" ht="15.75" hidden="1" customHeight="1">
      <c r="A3084" s="50"/>
      <c r="B3084" s="3"/>
      <c r="C3084" s="4"/>
      <c r="D3084" s="4"/>
      <c r="E3084" s="5"/>
      <c r="F3084" s="4"/>
      <c r="G3084" s="4"/>
      <c r="H3084" s="5"/>
      <c r="I3084" s="6"/>
      <c r="J3084" s="6"/>
      <c r="K3084" s="7"/>
      <c r="L3084" s="7"/>
      <c r="M3084" s="8"/>
      <c r="N3084" s="7"/>
      <c r="O3084" s="9"/>
      <c r="P3084" s="3"/>
      <c r="Q3084" s="5"/>
      <c r="R3084" s="10"/>
      <c r="S3084" s="10"/>
      <c r="T3084" s="10"/>
      <c r="U3084" s="10"/>
      <c r="V3084" s="10"/>
      <c r="W3084" s="10"/>
      <c r="X3084" s="11"/>
      <c r="Y3084" s="12"/>
      <c r="Z3084" s="4"/>
      <c r="AA3084" s="13"/>
      <c r="AB3084" s="4"/>
      <c r="AC3084" s="52"/>
    </row>
    <row r="3085" spans="1:29" ht="15.75" hidden="1" customHeight="1">
      <c r="A3085" s="50"/>
      <c r="B3085" s="3"/>
      <c r="C3085" s="4"/>
      <c r="D3085" s="4"/>
      <c r="E3085" s="5"/>
      <c r="F3085" s="4"/>
      <c r="G3085" s="4"/>
      <c r="H3085" s="5"/>
      <c r="I3085" s="6"/>
      <c r="J3085" s="6"/>
      <c r="K3085" s="7"/>
      <c r="L3085" s="7"/>
      <c r="M3085" s="8"/>
      <c r="N3085" s="7"/>
      <c r="O3085" s="9"/>
      <c r="P3085" s="3"/>
      <c r="Q3085" s="5"/>
      <c r="R3085" s="10"/>
      <c r="S3085" s="10"/>
      <c r="T3085" s="10"/>
      <c r="U3085" s="10"/>
      <c r="V3085" s="10"/>
      <c r="W3085" s="10"/>
      <c r="X3085" s="11"/>
      <c r="Y3085" s="12"/>
      <c r="Z3085" s="4"/>
      <c r="AA3085" s="13"/>
      <c r="AB3085" s="4"/>
      <c r="AC3085" s="52"/>
    </row>
    <row r="3086" spans="1:29" ht="15.75" hidden="1" customHeight="1">
      <c r="A3086" s="50"/>
      <c r="B3086" s="3"/>
      <c r="C3086" s="4"/>
      <c r="D3086" s="4"/>
      <c r="E3086" s="5"/>
      <c r="F3086" s="4"/>
      <c r="G3086" s="4"/>
      <c r="H3086" s="5"/>
      <c r="I3086" s="6"/>
      <c r="J3086" s="6"/>
      <c r="K3086" s="7"/>
      <c r="L3086" s="7"/>
      <c r="M3086" s="8"/>
      <c r="N3086" s="7"/>
      <c r="O3086" s="9"/>
      <c r="P3086" s="3"/>
      <c r="Q3086" s="5"/>
      <c r="R3086" s="10"/>
      <c r="S3086" s="10"/>
      <c r="T3086" s="10"/>
      <c r="U3086" s="10"/>
      <c r="V3086" s="10"/>
      <c r="W3086" s="10"/>
      <c r="X3086" s="11"/>
      <c r="Y3086" s="12"/>
      <c r="Z3086" s="4"/>
      <c r="AA3086" s="13"/>
      <c r="AB3086" s="4"/>
      <c r="AC3086" s="52"/>
    </row>
    <row r="3087" spans="1:29" ht="15.75" hidden="1" customHeight="1">
      <c r="A3087" s="50"/>
      <c r="B3087" s="3"/>
      <c r="C3087" s="4"/>
      <c r="D3087" s="4"/>
      <c r="E3087" s="5"/>
      <c r="F3087" s="4"/>
      <c r="G3087" s="4"/>
      <c r="H3087" s="5"/>
      <c r="I3087" s="6"/>
      <c r="J3087" s="6"/>
      <c r="K3087" s="7"/>
      <c r="L3087" s="7"/>
      <c r="M3087" s="8"/>
      <c r="N3087" s="7"/>
      <c r="O3087" s="9"/>
      <c r="P3087" s="3"/>
      <c r="Q3087" s="5"/>
      <c r="R3087" s="10"/>
      <c r="S3087" s="10"/>
      <c r="T3087" s="10"/>
      <c r="U3087" s="10"/>
      <c r="V3087" s="10"/>
      <c r="W3087" s="10"/>
      <c r="X3087" s="11"/>
      <c r="Y3087" s="12"/>
      <c r="Z3087" s="4"/>
      <c r="AA3087" s="13"/>
      <c r="AB3087" s="4"/>
      <c r="AC3087" s="52"/>
    </row>
    <row r="3088" spans="1:29" ht="15.75" hidden="1" customHeight="1">
      <c r="A3088" s="50"/>
      <c r="B3088" s="3"/>
      <c r="C3088" s="4"/>
      <c r="D3088" s="4"/>
      <c r="E3088" s="5"/>
      <c r="F3088" s="4"/>
      <c r="G3088" s="4"/>
      <c r="H3088" s="5"/>
      <c r="I3088" s="6"/>
      <c r="J3088" s="6"/>
      <c r="K3088" s="7"/>
      <c r="L3088" s="7"/>
      <c r="M3088" s="8"/>
      <c r="N3088" s="7"/>
      <c r="O3088" s="9"/>
      <c r="P3088" s="3"/>
      <c r="Q3088" s="5"/>
      <c r="R3088" s="10"/>
      <c r="S3088" s="10"/>
      <c r="T3088" s="10"/>
      <c r="U3088" s="10"/>
      <c r="V3088" s="10"/>
      <c r="W3088" s="10"/>
      <c r="X3088" s="11"/>
      <c r="Y3088" s="12"/>
      <c r="Z3088" s="4"/>
      <c r="AA3088" s="13"/>
      <c r="AB3088" s="4"/>
      <c r="AC3088" s="52"/>
    </row>
    <row r="3089" spans="1:29" ht="15.75" hidden="1" customHeight="1">
      <c r="A3089" s="50"/>
      <c r="B3089" s="3"/>
      <c r="C3089" s="4"/>
      <c r="D3089" s="4"/>
      <c r="E3089" s="5"/>
      <c r="F3089" s="4"/>
      <c r="G3089" s="4"/>
      <c r="H3089" s="5"/>
      <c r="I3089" s="6"/>
      <c r="J3089" s="6"/>
      <c r="K3089" s="7"/>
      <c r="L3089" s="7"/>
      <c r="M3089" s="8"/>
      <c r="N3089" s="7"/>
      <c r="O3089" s="9"/>
      <c r="P3089" s="3"/>
      <c r="Q3089" s="5"/>
      <c r="R3089" s="10"/>
      <c r="S3089" s="10"/>
      <c r="T3089" s="10"/>
      <c r="U3089" s="10"/>
      <c r="V3089" s="10"/>
      <c r="W3089" s="10"/>
      <c r="X3089" s="11"/>
      <c r="Y3089" s="12"/>
      <c r="Z3089" s="4"/>
      <c r="AA3089" s="13"/>
      <c r="AB3089" s="4"/>
      <c r="AC3089" s="52"/>
    </row>
    <row r="3090" spans="1:29" ht="15.75" hidden="1" customHeight="1">
      <c r="A3090" s="50"/>
      <c r="B3090" s="3"/>
      <c r="C3090" s="4"/>
      <c r="D3090" s="4"/>
      <c r="E3090" s="5"/>
      <c r="F3090" s="4"/>
      <c r="G3090" s="4"/>
      <c r="H3090" s="5"/>
      <c r="I3090" s="6"/>
      <c r="J3090" s="6"/>
      <c r="K3090" s="7"/>
      <c r="L3090" s="7"/>
      <c r="M3090" s="8"/>
      <c r="N3090" s="7"/>
      <c r="O3090" s="9"/>
      <c r="P3090" s="3"/>
      <c r="Q3090" s="5"/>
      <c r="R3090" s="10"/>
      <c r="S3090" s="10"/>
      <c r="T3090" s="10"/>
      <c r="U3090" s="10"/>
      <c r="V3090" s="10"/>
      <c r="W3090" s="10"/>
      <c r="X3090" s="11"/>
      <c r="Y3090" s="12"/>
      <c r="Z3090" s="4"/>
      <c r="AA3090" s="13"/>
      <c r="AB3090" s="4"/>
      <c r="AC3090" s="52"/>
    </row>
    <row r="3091" spans="1:29" ht="15.75" hidden="1" customHeight="1">
      <c r="A3091" s="50"/>
      <c r="B3091" s="3"/>
      <c r="C3091" s="4"/>
      <c r="D3091" s="4"/>
      <c r="E3091" s="5"/>
      <c r="F3091" s="4"/>
      <c r="G3091" s="4"/>
      <c r="H3091" s="5"/>
      <c r="I3091" s="6"/>
      <c r="J3091" s="6"/>
      <c r="K3091" s="7"/>
      <c r="L3091" s="7"/>
      <c r="M3091" s="8"/>
      <c r="N3091" s="7"/>
      <c r="O3091" s="9"/>
      <c r="P3091" s="3"/>
      <c r="Q3091" s="5"/>
      <c r="R3091" s="10"/>
      <c r="S3091" s="10"/>
      <c r="T3091" s="10"/>
      <c r="U3091" s="10"/>
      <c r="V3091" s="10"/>
      <c r="W3091" s="10"/>
      <c r="X3091" s="11"/>
      <c r="Y3091" s="12"/>
      <c r="Z3091" s="4"/>
      <c r="AA3091" s="13"/>
      <c r="AB3091" s="4"/>
      <c r="AC3091" s="52"/>
    </row>
    <row r="3092" spans="1:29" ht="15.75" hidden="1" customHeight="1">
      <c r="A3092" s="50"/>
      <c r="B3092" s="3"/>
      <c r="C3092" s="4"/>
      <c r="D3092" s="4"/>
      <c r="E3092" s="5"/>
      <c r="F3092" s="4"/>
      <c r="G3092" s="4"/>
      <c r="H3092" s="5"/>
      <c r="I3092" s="6"/>
      <c r="J3092" s="6"/>
      <c r="K3092" s="7"/>
      <c r="L3092" s="7"/>
      <c r="M3092" s="8"/>
      <c r="N3092" s="7"/>
      <c r="O3092" s="9"/>
      <c r="P3092" s="3"/>
      <c r="Q3092" s="5"/>
      <c r="R3092" s="10"/>
      <c r="S3092" s="10"/>
      <c r="T3092" s="10"/>
      <c r="U3092" s="10"/>
      <c r="V3092" s="10"/>
      <c r="W3092" s="10"/>
      <c r="X3092" s="11"/>
      <c r="Y3092" s="12"/>
      <c r="Z3092" s="4"/>
      <c r="AA3092" s="13"/>
      <c r="AB3092" s="4"/>
      <c r="AC3092" s="52"/>
    </row>
    <row r="3093" spans="1:29" ht="15.75" hidden="1" customHeight="1">
      <c r="A3093" s="50"/>
      <c r="B3093" s="3"/>
      <c r="C3093" s="4"/>
      <c r="D3093" s="4"/>
      <c r="E3093" s="5"/>
      <c r="F3093" s="4"/>
      <c r="G3093" s="4"/>
      <c r="H3093" s="5"/>
      <c r="I3093" s="6"/>
      <c r="J3093" s="6"/>
      <c r="K3093" s="7"/>
      <c r="L3093" s="7"/>
      <c r="M3093" s="8"/>
      <c r="N3093" s="7"/>
      <c r="O3093" s="9"/>
      <c r="P3093" s="3"/>
      <c r="Q3093" s="5"/>
      <c r="R3093" s="10"/>
      <c r="S3093" s="10"/>
      <c r="T3093" s="10"/>
      <c r="U3093" s="10"/>
      <c r="V3093" s="10"/>
      <c r="W3093" s="10"/>
      <c r="X3093" s="11"/>
      <c r="Y3093" s="12"/>
      <c r="Z3093" s="4"/>
      <c r="AA3093" s="13"/>
      <c r="AB3093" s="4"/>
      <c r="AC3093" s="52"/>
    </row>
    <row r="3094" spans="1:29" ht="15.75" hidden="1" customHeight="1">
      <c r="A3094" s="50"/>
      <c r="B3094" s="3"/>
      <c r="C3094" s="4"/>
      <c r="D3094" s="4"/>
      <c r="E3094" s="5"/>
      <c r="F3094" s="4"/>
      <c r="G3094" s="4"/>
      <c r="H3094" s="5"/>
      <c r="I3094" s="6"/>
      <c r="J3094" s="6"/>
      <c r="K3094" s="7"/>
      <c r="L3094" s="7"/>
      <c r="M3094" s="8"/>
      <c r="N3094" s="7"/>
      <c r="O3094" s="9"/>
      <c r="P3094" s="3"/>
      <c r="Q3094" s="5"/>
      <c r="R3094" s="10"/>
      <c r="S3094" s="10"/>
      <c r="T3094" s="10"/>
      <c r="U3094" s="10"/>
      <c r="V3094" s="10"/>
      <c r="W3094" s="10"/>
      <c r="X3094" s="11"/>
      <c r="Y3094" s="12"/>
      <c r="Z3094" s="4"/>
      <c r="AA3094" s="13"/>
      <c r="AB3094" s="4"/>
      <c r="AC3094" s="52"/>
    </row>
    <row r="3095" spans="1:29" ht="15.75" hidden="1" customHeight="1">
      <c r="A3095" s="50"/>
      <c r="B3095" s="3"/>
      <c r="C3095" s="4"/>
      <c r="D3095" s="4"/>
      <c r="E3095" s="5"/>
      <c r="F3095" s="4"/>
      <c r="G3095" s="4"/>
      <c r="H3095" s="5"/>
      <c r="I3095" s="6"/>
      <c r="J3095" s="6"/>
      <c r="K3095" s="7"/>
      <c r="L3095" s="7"/>
      <c r="M3095" s="8"/>
      <c r="N3095" s="7"/>
      <c r="O3095" s="9"/>
      <c r="P3095" s="3"/>
      <c r="Q3095" s="5"/>
      <c r="R3095" s="10"/>
      <c r="S3095" s="10"/>
      <c r="T3095" s="10"/>
      <c r="U3095" s="10"/>
      <c r="V3095" s="10"/>
      <c r="W3095" s="10"/>
      <c r="X3095" s="11"/>
      <c r="Y3095" s="12"/>
      <c r="Z3095" s="4"/>
      <c r="AA3095" s="13"/>
      <c r="AB3095" s="4"/>
      <c r="AC3095" s="52"/>
    </row>
    <row r="3096" spans="1:29" ht="15.75" hidden="1" customHeight="1">
      <c r="A3096" s="50"/>
      <c r="B3096" s="3"/>
      <c r="C3096" s="4"/>
      <c r="D3096" s="4"/>
      <c r="E3096" s="5"/>
      <c r="F3096" s="4"/>
      <c r="G3096" s="4"/>
      <c r="H3096" s="5"/>
      <c r="I3096" s="6"/>
      <c r="J3096" s="6"/>
      <c r="K3096" s="7"/>
      <c r="L3096" s="7"/>
      <c r="M3096" s="8"/>
      <c r="N3096" s="7"/>
      <c r="O3096" s="9"/>
      <c r="P3096" s="3"/>
      <c r="Q3096" s="5"/>
      <c r="R3096" s="10"/>
      <c r="S3096" s="10"/>
      <c r="T3096" s="10"/>
      <c r="U3096" s="10"/>
      <c r="V3096" s="10"/>
      <c r="W3096" s="10"/>
      <c r="X3096" s="11"/>
      <c r="Y3096" s="12"/>
      <c r="Z3096" s="4"/>
      <c r="AA3096" s="13"/>
      <c r="AB3096" s="4"/>
      <c r="AC3096" s="52"/>
    </row>
    <row r="3097" spans="1:29" ht="15.75" hidden="1" customHeight="1">
      <c r="A3097" s="50"/>
      <c r="B3097" s="3"/>
      <c r="C3097" s="4"/>
      <c r="D3097" s="4"/>
      <c r="E3097" s="5"/>
      <c r="F3097" s="4"/>
      <c r="G3097" s="4"/>
      <c r="H3097" s="5"/>
      <c r="I3097" s="6"/>
      <c r="J3097" s="6"/>
      <c r="K3097" s="7"/>
      <c r="L3097" s="7"/>
      <c r="M3097" s="8"/>
      <c r="N3097" s="7"/>
      <c r="O3097" s="9"/>
      <c r="P3097" s="3"/>
      <c r="Q3097" s="5"/>
      <c r="R3097" s="10"/>
      <c r="S3097" s="10"/>
      <c r="T3097" s="10"/>
      <c r="U3097" s="10"/>
      <c r="V3097" s="10"/>
      <c r="W3097" s="10"/>
      <c r="X3097" s="11"/>
      <c r="Y3097" s="12"/>
      <c r="Z3097" s="4"/>
      <c r="AA3097" s="13"/>
      <c r="AB3097" s="4"/>
      <c r="AC3097" s="52"/>
    </row>
    <row r="3098" spans="1:29" ht="15.75" hidden="1" customHeight="1">
      <c r="A3098" s="50"/>
      <c r="B3098" s="3"/>
      <c r="C3098" s="4"/>
      <c r="D3098" s="4"/>
      <c r="E3098" s="5"/>
      <c r="F3098" s="4"/>
      <c r="G3098" s="4"/>
      <c r="H3098" s="5"/>
      <c r="I3098" s="6"/>
      <c r="J3098" s="6"/>
      <c r="K3098" s="7"/>
      <c r="L3098" s="7"/>
      <c r="M3098" s="8"/>
      <c r="N3098" s="7"/>
      <c r="O3098" s="9"/>
      <c r="P3098" s="3"/>
      <c r="Q3098" s="5"/>
      <c r="R3098" s="10"/>
      <c r="S3098" s="10"/>
      <c r="T3098" s="10"/>
      <c r="U3098" s="10"/>
      <c r="V3098" s="10"/>
      <c r="W3098" s="10"/>
      <c r="X3098" s="11"/>
      <c r="Y3098" s="12"/>
      <c r="Z3098" s="4"/>
      <c r="AA3098" s="13"/>
      <c r="AB3098" s="4"/>
      <c r="AC3098" s="52"/>
    </row>
    <row r="3099" spans="1:29" ht="15.75" hidden="1" customHeight="1">
      <c r="A3099" s="50"/>
      <c r="B3099" s="3"/>
      <c r="C3099" s="4"/>
      <c r="D3099" s="4"/>
      <c r="E3099" s="5"/>
      <c r="F3099" s="4"/>
      <c r="G3099" s="4"/>
      <c r="H3099" s="5"/>
      <c r="I3099" s="6"/>
      <c r="J3099" s="6"/>
      <c r="K3099" s="7"/>
      <c r="L3099" s="7"/>
      <c r="M3099" s="8"/>
      <c r="N3099" s="7"/>
      <c r="O3099" s="9"/>
      <c r="P3099" s="3"/>
      <c r="Q3099" s="5"/>
      <c r="R3099" s="10"/>
      <c r="S3099" s="10"/>
      <c r="T3099" s="10"/>
      <c r="U3099" s="10"/>
      <c r="V3099" s="10"/>
      <c r="W3099" s="10"/>
      <c r="X3099" s="11"/>
      <c r="Y3099" s="12"/>
      <c r="Z3099" s="4"/>
      <c r="AA3099" s="13"/>
      <c r="AB3099" s="4"/>
      <c r="AC3099" s="52"/>
    </row>
    <row r="3100" spans="1:29" ht="15.75" hidden="1" customHeight="1">
      <c r="A3100" s="50"/>
      <c r="B3100" s="3"/>
      <c r="C3100" s="4"/>
      <c r="D3100" s="4"/>
      <c r="E3100" s="5"/>
      <c r="F3100" s="4"/>
      <c r="G3100" s="4"/>
      <c r="H3100" s="5"/>
      <c r="I3100" s="6"/>
      <c r="J3100" s="6"/>
      <c r="K3100" s="7"/>
      <c r="L3100" s="7"/>
      <c r="M3100" s="8"/>
      <c r="N3100" s="7"/>
      <c r="O3100" s="9"/>
      <c r="P3100" s="3"/>
      <c r="Q3100" s="5"/>
      <c r="R3100" s="10"/>
      <c r="S3100" s="10"/>
      <c r="T3100" s="10"/>
      <c r="U3100" s="10"/>
      <c r="V3100" s="10"/>
      <c r="W3100" s="10"/>
      <c r="X3100" s="11"/>
      <c r="Y3100" s="12"/>
      <c r="Z3100" s="4"/>
      <c r="AA3100" s="13"/>
      <c r="AB3100" s="4"/>
      <c r="AC3100" s="52"/>
    </row>
    <row r="3101" spans="1:29" ht="15.75" hidden="1" customHeight="1">
      <c r="A3101" s="50"/>
      <c r="B3101" s="3"/>
      <c r="C3101" s="4"/>
      <c r="D3101" s="4"/>
      <c r="E3101" s="5"/>
      <c r="F3101" s="4"/>
      <c r="G3101" s="4"/>
      <c r="H3101" s="5"/>
      <c r="I3101" s="6"/>
      <c r="J3101" s="6"/>
      <c r="K3101" s="7"/>
      <c r="L3101" s="7"/>
      <c r="M3101" s="8"/>
      <c r="N3101" s="7"/>
      <c r="O3101" s="9"/>
      <c r="P3101" s="3"/>
      <c r="Q3101" s="5"/>
      <c r="R3101" s="10"/>
      <c r="S3101" s="10"/>
      <c r="T3101" s="10"/>
      <c r="U3101" s="10"/>
      <c r="V3101" s="10"/>
      <c r="W3101" s="10"/>
      <c r="X3101" s="11"/>
      <c r="Y3101" s="12"/>
      <c r="Z3101" s="4"/>
      <c r="AA3101" s="13"/>
      <c r="AB3101" s="4"/>
      <c r="AC3101" s="52"/>
    </row>
    <row r="3102" spans="1:29" ht="15.75" hidden="1" customHeight="1">
      <c r="A3102" s="50"/>
      <c r="B3102" s="3"/>
      <c r="C3102" s="4"/>
      <c r="D3102" s="4"/>
      <c r="E3102" s="5"/>
      <c r="F3102" s="4"/>
      <c r="G3102" s="4"/>
      <c r="H3102" s="5"/>
      <c r="I3102" s="6"/>
      <c r="J3102" s="6"/>
      <c r="K3102" s="7"/>
      <c r="L3102" s="7"/>
      <c r="M3102" s="8"/>
      <c r="N3102" s="7"/>
      <c r="O3102" s="9"/>
      <c r="P3102" s="3"/>
      <c r="Q3102" s="5"/>
      <c r="R3102" s="10"/>
      <c r="S3102" s="10"/>
      <c r="T3102" s="10"/>
      <c r="U3102" s="10"/>
      <c r="V3102" s="10"/>
      <c r="W3102" s="10"/>
      <c r="X3102" s="11"/>
      <c r="Y3102" s="12"/>
      <c r="Z3102" s="4"/>
      <c r="AA3102" s="13"/>
      <c r="AB3102" s="4"/>
      <c r="AC3102" s="52"/>
    </row>
    <row r="3103" spans="1:29" ht="15.75" hidden="1" customHeight="1">
      <c r="A3103" s="50"/>
      <c r="B3103" s="3"/>
      <c r="C3103" s="4"/>
      <c r="D3103" s="4"/>
      <c r="E3103" s="5"/>
      <c r="F3103" s="4"/>
      <c r="G3103" s="4"/>
      <c r="H3103" s="5"/>
      <c r="I3103" s="6"/>
      <c r="J3103" s="6"/>
      <c r="K3103" s="7"/>
      <c r="L3103" s="7"/>
      <c r="M3103" s="8"/>
      <c r="N3103" s="7"/>
      <c r="O3103" s="9"/>
      <c r="P3103" s="3"/>
      <c r="Q3103" s="5"/>
      <c r="R3103" s="10"/>
      <c r="S3103" s="10"/>
      <c r="T3103" s="10"/>
      <c r="U3103" s="10"/>
      <c r="V3103" s="10"/>
      <c r="W3103" s="10"/>
      <c r="X3103" s="11"/>
      <c r="Y3103" s="12"/>
      <c r="Z3103" s="4"/>
      <c r="AA3103" s="13"/>
      <c r="AB3103" s="4"/>
      <c r="AC3103" s="52"/>
    </row>
    <row r="3104" spans="1:29" ht="15.75" hidden="1" customHeight="1">
      <c r="A3104" s="50"/>
      <c r="B3104" s="3"/>
      <c r="C3104" s="4"/>
      <c r="D3104" s="4"/>
      <c r="E3104" s="5"/>
      <c r="F3104" s="4"/>
      <c r="G3104" s="4"/>
      <c r="H3104" s="5"/>
      <c r="I3104" s="6"/>
      <c r="J3104" s="6"/>
      <c r="K3104" s="7"/>
      <c r="L3104" s="7"/>
      <c r="M3104" s="8"/>
      <c r="N3104" s="7"/>
      <c r="O3104" s="9"/>
      <c r="P3104" s="3"/>
      <c r="Q3104" s="5"/>
      <c r="R3104" s="10"/>
      <c r="S3104" s="10"/>
      <c r="T3104" s="10"/>
      <c r="U3104" s="10"/>
      <c r="V3104" s="10"/>
      <c r="W3104" s="10"/>
      <c r="X3104" s="11"/>
      <c r="Y3104" s="12"/>
      <c r="Z3104" s="4"/>
      <c r="AA3104" s="13"/>
      <c r="AB3104" s="4"/>
      <c r="AC3104" s="52"/>
    </row>
    <row r="3105" spans="1:29" ht="15.75" hidden="1" customHeight="1">
      <c r="A3105" s="50"/>
      <c r="B3105" s="3"/>
      <c r="C3105" s="4"/>
      <c r="D3105" s="4"/>
      <c r="E3105" s="5"/>
      <c r="F3105" s="4"/>
      <c r="G3105" s="4"/>
      <c r="H3105" s="5"/>
      <c r="I3105" s="6"/>
      <c r="J3105" s="6"/>
      <c r="K3105" s="7"/>
      <c r="L3105" s="7"/>
      <c r="M3105" s="8"/>
      <c r="N3105" s="7"/>
      <c r="O3105" s="9"/>
      <c r="P3105" s="3"/>
      <c r="Q3105" s="5"/>
      <c r="R3105" s="10"/>
      <c r="S3105" s="10"/>
      <c r="T3105" s="10"/>
      <c r="U3105" s="10"/>
      <c r="V3105" s="10"/>
      <c r="W3105" s="10"/>
      <c r="X3105" s="11"/>
      <c r="Y3105" s="12"/>
      <c r="Z3105" s="4"/>
      <c r="AA3105" s="13"/>
      <c r="AB3105" s="4"/>
      <c r="AC3105" s="52"/>
    </row>
    <row r="3106" spans="1:29" ht="15.75" hidden="1" customHeight="1">
      <c r="A3106" s="50"/>
      <c r="B3106" s="3"/>
      <c r="C3106" s="4"/>
      <c r="D3106" s="4"/>
      <c r="E3106" s="5"/>
      <c r="F3106" s="4"/>
      <c r="G3106" s="4"/>
      <c r="H3106" s="5"/>
      <c r="I3106" s="6"/>
      <c r="J3106" s="6"/>
      <c r="K3106" s="7"/>
      <c r="L3106" s="7"/>
      <c r="M3106" s="8"/>
      <c r="N3106" s="7"/>
      <c r="O3106" s="9"/>
      <c r="P3106" s="3"/>
      <c r="Q3106" s="5"/>
      <c r="R3106" s="10"/>
      <c r="S3106" s="10"/>
      <c r="T3106" s="10"/>
      <c r="U3106" s="10"/>
      <c r="V3106" s="10"/>
      <c r="W3106" s="10"/>
      <c r="X3106" s="11"/>
      <c r="Y3106" s="12"/>
      <c r="Z3106" s="4"/>
      <c r="AA3106" s="13"/>
      <c r="AB3106" s="4"/>
      <c r="AC3106" s="52"/>
    </row>
    <row r="3107" spans="1:29" ht="15.75" hidden="1" customHeight="1">
      <c r="A3107" s="50"/>
      <c r="B3107" s="3"/>
      <c r="C3107" s="4"/>
      <c r="D3107" s="4"/>
      <c r="E3107" s="5"/>
      <c r="F3107" s="4"/>
      <c r="G3107" s="4"/>
      <c r="H3107" s="5"/>
      <c r="I3107" s="6"/>
      <c r="J3107" s="6"/>
      <c r="K3107" s="7"/>
      <c r="L3107" s="7"/>
      <c r="M3107" s="8"/>
      <c r="N3107" s="7"/>
      <c r="O3107" s="9"/>
      <c r="P3107" s="3"/>
      <c r="Q3107" s="5"/>
      <c r="R3107" s="10"/>
      <c r="S3107" s="10"/>
      <c r="T3107" s="10"/>
      <c r="U3107" s="10"/>
      <c r="V3107" s="10"/>
      <c r="W3107" s="10"/>
      <c r="X3107" s="11"/>
      <c r="Y3107" s="12"/>
      <c r="Z3107" s="4"/>
      <c r="AA3107" s="13"/>
      <c r="AB3107" s="4"/>
      <c r="AC3107" s="52"/>
    </row>
    <row r="3108" spans="1:29" ht="15.75" hidden="1" customHeight="1">
      <c r="A3108" s="50"/>
      <c r="B3108" s="3"/>
      <c r="C3108" s="4"/>
      <c r="D3108" s="4"/>
      <c r="E3108" s="5"/>
      <c r="F3108" s="4"/>
      <c r="G3108" s="4"/>
      <c r="H3108" s="5"/>
      <c r="I3108" s="6"/>
      <c r="J3108" s="6"/>
      <c r="K3108" s="7"/>
      <c r="L3108" s="7"/>
      <c r="M3108" s="8"/>
      <c r="N3108" s="7"/>
      <c r="O3108" s="9"/>
      <c r="P3108" s="3"/>
      <c r="Q3108" s="5"/>
      <c r="R3108" s="10"/>
      <c r="S3108" s="10"/>
      <c r="T3108" s="10"/>
      <c r="U3108" s="10"/>
      <c r="V3108" s="10"/>
      <c r="W3108" s="10"/>
      <c r="X3108" s="11"/>
      <c r="Y3108" s="12"/>
      <c r="Z3108" s="4"/>
      <c r="AA3108" s="13"/>
      <c r="AB3108" s="4"/>
      <c r="AC3108" s="52"/>
    </row>
    <row r="3109" spans="1:29" ht="15.75" hidden="1" customHeight="1">
      <c r="A3109" s="50"/>
      <c r="B3109" s="3"/>
      <c r="C3109" s="4"/>
      <c r="D3109" s="4"/>
      <c r="E3109" s="5"/>
      <c r="F3109" s="4"/>
      <c r="G3109" s="4"/>
      <c r="H3109" s="5"/>
      <c r="I3109" s="6"/>
      <c r="J3109" s="6"/>
      <c r="K3109" s="7"/>
      <c r="L3109" s="7"/>
      <c r="M3109" s="8"/>
      <c r="N3109" s="7"/>
      <c r="O3109" s="9"/>
      <c r="P3109" s="3"/>
      <c r="Q3109" s="5"/>
      <c r="R3109" s="10"/>
      <c r="S3109" s="10"/>
      <c r="T3109" s="10"/>
      <c r="U3109" s="10"/>
      <c r="V3109" s="10"/>
      <c r="W3109" s="10"/>
      <c r="X3109" s="11"/>
      <c r="Y3109" s="12"/>
      <c r="Z3109" s="4"/>
      <c r="AA3109" s="13"/>
      <c r="AB3109" s="4"/>
      <c r="AC3109" s="52"/>
    </row>
    <row r="3110" spans="1:29" ht="15.75" hidden="1" customHeight="1">
      <c r="A3110" s="50"/>
      <c r="B3110" s="3"/>
      <c r="C3110" s="4"/>
      <c r="D3110" s="4"/>
      <c r="E3110" s="5"/>
      <c r="F3110" s="4"/>
      <c r="G3110" s="4"/>
      <c r="H3110" s="5"/>
      <c r="I3110" s="6"/>
      <c r="J3110" s="6"/>
      <c r="K3110" s="7"/>
      <c r="L3110" s="7"/>
      <c r="M3110" s="8"/>
      <c r="N3110" s="7"/>
      <c r="O3110" s="9"/>
      <c r="P3110" s="3"/>
      <c r="Q3110" s="5"/>
      <c r="R3110" s="10"/>
      <c r="S3110" s="10"/>
      <c r="T3110" s="10"/>
      <c r="U3110" s="10"/>
      <c r="V3110" s="10"/>
      <c r="W3110" s="10"/>
      <c r="X3110" s="11"/>
      <c r="Y3110" s="12"/>
      <c r="Z3110" s="4"/>
      <c r="AA3110" s="13"/>
      <c r="AB3110" s="4"/>
      <c r="AC3110" s="52"/>
    </row>
    <row r="3111" spans="1:29" ht="15.75" hidden="1" customHeight="1">
      <c r="A3111" s="50"/>
      <c r="B3111" s="3"/>
      <c r="C3111" s="4"/>
      <c r="D3111" s="4"/>
      <c r="E3111" s="5"/>
      <c r="F3111" s="4"/>
      <c r="G3111" s="4"/>
      <c r="H3111" s="5"/>
      <c r="I3111" s="6"/>
      <c r="J3111" s="6"/>
      <c r="K3111" s="7"/>
      <c r="L3111" s="7"/>
      <c r="M3111" s="8"/>
      <c r="N3111" s="7"/>
      <c r="O3111" s="9"/>
      <c r="P3111" s="3"/>
      <c r="Q3111" s="5"/>
      <c r="R3111" s="10"/>
      <c r="S3111" s="10"/>
      <c r="T3111" s="10"/>
      <c r="U3111" s="10"/>
      <c r="V3111" s="10"/>
      <c r="W3111" s="10"/>
      <c r="X3111" s="11"/>
      <c r="Y3111" s="12"/>
      <c r="Z3111" s="4"/>
      <c r="AA3111" s="13"/>
      <c r="AB3111" s="4"/>
      <c r="AC3111" s="52"/>
    </row>
    <row r="3112" spans="1:29" ht="15.75" hidden="1" customHeight="1">
      <c r="A3112" s="50"/>
      <c r="B3112" s="3"/>
      <c r="C3112" s="4"/>
      <c r="D3112" s="4"/>
      <c r="E3112" s="5"/>
      <c r="F3112" s="4"/>
      <c r="G3112" s="4"/>
      <c r="H3112" s="5"/>
      <c r="I3112" s="6"/>
      <c r="J3112" s="6"/>
      <c r="K3112" s="7"/>
      <c r="L3112" s="7"/>
      <c r="M3112" s="8"/>
      <c r="N3112" s="7"/>
      <c r="O3112" s="9"/>
      <c r="P3112" s="3"/>
      <c r="Q3112" s="5"/>
      <c r="R3112" s="10"/>
      <c r="S3112" s="10"/>
      <c r="T3112" s="10"/>
      <c r="U3112" s="10"/>
      <c r="V3112" s="10"/>
      <c r="W3112" s="10"/>
      <c r="X3112" s="11"/>
      <c r="Y3112" s="12"/>
      <c r="Z3112" s="4"/>
      <c r="AA3112" s="13"/>
      <c r="AB3112" s="4"/>
      <c r="AC3112" s="52"/>
    </row>
    <row r="3113" spans="1:29" ht="15.75" hidden="1" customHeight="1">
      <c r="A3113" s="50"/>
      <c r="B3113" s="3"/>
      <c r="C3113" s="4"/>
      <c r="D3113" s="4"/>
      <c r="E3113" s="5"/>
      <c r="F3113" s="4"/>
      <c r="G3113" s="4"/>
      <c r="H3113" s="5"/>
      <c r="I3113" s="6"/>
      <c r="J3113" s="6"/>
      <c r="K3113" s="7"/>
      <c r="L3113" s="7"/>
      <c r="M3113" s="8"/>
      <c r="N3113" s="7"/>
      <c r="O3113" s="9"/>
      <c r="P3113" s="3"/>
      <c r="Q3113" s="5"/>
      <c r="R3113" s="10"/>
      <c r="S3113" s="10"/>
      <c r="T3113" s="10"/>
      <c r="U3113" s="10"/>
      <c r="V3113" s="10"/>
      <c r="W3113" s="10"/>
      <c r="X3113" s="11"/>
      <c r="Y3113" s="12"/>
      <c r="Z3113" s="4"/>
      <c r="AA3113" s="13"/>
      <c r="AB3113" s="4"/>
      <c r="AC3113" s="52"/>
    </row>
    <row r="3114" spans="1:29" ht="15.75" hidden="1" customHeight="1">
      <c r="A3114" s="50"/>
      <c r="B3114" s="3"/>
      <c r="C3114" s="4"/>
      <c r="D3114" s="4"/>
      <c r="E3114" s="5"/>
      <c r="F3114" s="4"/>
      <c r="G3114" s="4"/>
      <c r="H3114" s="5"/>
      <c r="I3114" s="6"/>
      <c r="J3114" s="6"/>
      <c r="K3114" s="7"/>
      <c r="L3114" s="7"/>
      <c r="M3114" s="8"/>
      <c r="N3114" s="7"/>
      <c r="O3114" s="9"/>
      <c r="P3114" s="3"/>
      <c r="Q3114" s="5"/>
      <c r="R3114" s="10"/>
      <c r="S3114" s="10"/>
      <c r="T3114" s="10"/>
      <c r="U3114" s="10"/>
      <c r="V3114" s="10"/>
      <c r="W3114" s="10"/>
      <c r="X3114" s="11"/>
      <c r="Y3114" s="12"/>
      <c r="Z3114" s="4"/>
      <c r="AA3114" s="13"/>
      <c r="AB3114" s="4"/>
      <c r="AC3114" s="52"/>
    </row>
    <row r="3115" spans="1:29" ht="15.75" hidden="1" customHeight="1">
      <c r="A3115" s="50"/>
      <c r="B3115" s="3"/>
      <c r="C3115" s="4"/>
      <c r="D3115" s="4"/>
      <c r="E3115" s="5"/>
      <c r="F3115" s="4"/>
      <c r="G3115" s="4"/>
      <c r="H3115" s="5"/>
      <c r="I3115" s="6"/>
      <c r="J3115" s="6"/>
      <c r="K3115" s="7"/>
      <c r="L3115" s="7"/>
      <c r="M3115" s="8"/>
      <c r="N3115" s="7"/>
      <c r="O3115" s="9"/>
      <c r="P3115" s="3"/>
      <c r="Q3115" s="5"/>
      <c r="R3115" s="10"/>
      <c r="S3115" s="10"/>
      <c r="T3115" s="10"/>
      <c r="U3115" s="10"/>
      <c r="V3115" s="10"/>
      <c r="W3115" s="10"/>
      <c r="X3115" s="11"/>
      <c r="Y3115" s="12"/>
      <c r="Z3115" s="4"/>
      <c r="AA3115" s="13"/>
      <c r="AB3115" s="4"/>
      <c r="AC3115" s="52"/>
    </row>
    <row r="3116" spans="1:29" ht="15.75" hidden="1" customHeight="1">
      <c r="A3116" s="50"/>
      <c r="B3116" s="3"/>
      <c r="C3116" s="4"/>
      <c r="D3116" s="4"/>
      <c r="E3116" s="5"/>
      <c r="F3116" s="4"/>
      <c r="G3116" s="4"/>
      <c r="H3116" s="5"/>
      <c r="I3116" s="6"/>
      <c r="J3116" s="6"/>
      <c r="K3116" s="7"/>
      <c r="L3116" s="7"/>
      <c r="M3116" s="8"/>
      <c r="N3116" s="7"/>
      <c r="O3116" s="9"/>
      <c r="P3116" s="3"/>
      <c r="Q3116" s="5"/>
      <c r="R3116" s="10"/>
      <c r="S3116" s="10"/>
      <c r="T3116" s="10"/>
      <c r="U3116" s="10"/>
      <c r="V3116" s="10"/>
      <c r="W3116" s="10"/>
      <c r="X3116" s="11"/>
      <c r="Y3116" s="12"/>
      <c r="Z3116" s="4"/>
      <c r="AA3116" s="13"/>
      <c r="AB3116" s="4"/>
      <c r="AC3116" s="52"/>
    </row>
    <row r="3117" spans="1:29" ht="15.75" hidden="1" customHeight="1">
      <c r="A3117" s="50"/>
      <c r="B3117" s="3"/>
      <c r="C3117" s="4"/>
      <c r="D3117" s="4"/>
      <c r="E3117" s="5"/>
      <c r="F3117" s="4"/>
      <c r="G3117" s="4"/>
      <c r="H3117" s="5"/>
      <c r="I3117" s="6"/>
      <c r="J3117" s="6"/>
      <c r="K3117" s="7"/>
      <c r="L3117" s="7"/>
      <c r="M3117" s="8"/>
      <c r="N3117" s="7"/>
      <c r="O3117" s="9"/>
      <c r="P3117" s="3"/>
      <c r="Q3117" s="5"/>
      <c r="R3117" s="10"/>
      <c r="S3117" s="10"/>
      <c r="T3117" s="10"/>
      <c r="U3117" s="10"/>
      <c r="V3117" s="10"/>
      <c r="W3117" s="10"/>
      <c r="X3117" s="11"/>
      <c r="Y3117" s="12"/>
      <c r="Z3117" s="4"/>
      <c r="AA3117" s="13"/>
      <c r="AB3117" s="4"/>
      <c r="AC3117" s="52"/>
    </row>
    <row r="3118" spans="1:29" ht="15.75" hidden="1" customHeight="1">
      <c r="A3118" s="50"/>
      <c r="B3118" s="3"/>
      <c r="C3118" s="4"/>
      <c r="D3118" s="4"/>
      <c r="E3118" s="5"/>
      <c r="F3118" s="4"/>
      <c r="G3118" s="4"/>
      <c r="H3118" s="5"/>
      <c r="I3118" s="6"/>
      <c r="J3118" s="6"/>
      <c r="K3118" s="7"/>
      <c r="L3118" s="7"/>
      <c r="M3118" s="8"/>
      <c r="N3118" s="7"/>
      <c r="O3118" s="9"/>
      <c r="P3118" s="3"/>
      <c r="Q3118" s="5"/>
      <c r="R3118" s="10"/>
      <c r="S3118" s="10"/>
      <c r="T3118" s="10"/>
      <c r="U3118" s="10"/>
      <c r="V3118" s="10"/>
      <c r="W3118" s="10"/>
      <c r="X3118" s="11"/>
      <c r="Y3118" s="12"/>
      <c r="Z3118" s="4"/>
      <c r="AA3118" s="13"/>
      <c r="AB3118" s="4"/>
      <c r="AC3118" s="52"/>
    </row>
    <row r="3119" spans="1:29" ht="15.75" hidden="1" customHeight="1">
      <c r="A3119" s="50"/>
      <c r="B3119" s="3"/>
      <c r="C3119" s="4"/>
      <c r="D3119" s="4"/>
      <c r="E3119" s="5"/>
      <c r="F3119" s="4"/>
      <c r="G3119" s="4"/>
      <c r="H3119" s="5"/>
      <c r="I3119" s="6"/>
      <c r="J3119" s="6"/>
      <c r="K3119" s="7"/>
      <c r="L3119" s="7"/>
      <c r="M3119" s="8"/>
      <c r="N3119" s="7"/>
      <c r="O3119" s="9"/>
      <c r="P3119" s="3"/>
      <c r="Q3119" s="5"/>
      <c r="R3119" s="10"/>
      <c r="S3119" s="10"/>
      <c r="T3119" s="10"/>
      <c r="U3119" s="10"/>
      <c r="V3119" s="10"/>
      <c r="W3119" s="10"/>
      <c r="X3119" s="11"/>
      <c r="Y3119" s="12"/>
      <c r="Z3119" s="4"/>
      <c r="AA3119" s="13"/>
      <c r="AB3119" s="4"/>
      <c r="AC3119" s="52"/>
    </row>
    <row r="3120" spans="1:29" ht="15.75" hidden="1" customHeight="1">
      <c r="A3120" s="50"/>
      <c r="B3120" s="3"/>
      <c r="C3120" s="4"/>
      <c r="D3120" s="4"/>
      <c r="E3120" s="5"/>
      <c r="F3120" s="4"/>
      <c r="G3120" s="4"/>
      <c r="H3120" s="5"/>
      <c r="I3120" s="6"/>
      <c r="J3120" s="6"/>
      <c r="K3120" s="7"/>
      <c r="L3120" s="7"/>
      <c r="M3120" s="8"/>
      <c r="N3120" s="7"/>
      <c r="O3120" s="9"/>
      <c r="P3120" s="3"/>
      <c r="Q3120" s="5"/>
      <c r="R3120" s="10"/>
      <c r="S3120" s="10"/>
      <c r="T3120" s="10"/>
      <c r="U3120" s="10"/>
      <c r="V3120" s="10"/>
      <c r="W3120" s="10"/>
      <c r="X3120" s="11"/>
      <c r="Y3120" s="12"/>
      <c r="Z3120" s="4"/>
      <c r="AA3120" s="13"/>
      <c r="AB3120" s="4"/>
      <c r="AC3120" s="52"/>
    </row>
    <row r="3121" spans="1:29" ht="15.75" hidden="1" customHeight="1">
      <c r="A3121" s="50"/>
      <c r="B3121" s="3"/>
      <c r="C3121" s="4"/>
      <c r="D3121" s="4"/>
      <c r="E3121" s="5"/>
      <c r="F3121" s="4"/>
      <c r="G3121" s="4"/>
      <c r="H3121" s="5"/>
      <c r="I3121" s="6"/>
      <c r="J3121" s="6"/>
      <c r="K3121" s="7"/>
      <c r="L3121" s="7"/>
      <c r="M3121" s="8"/>
      <c r="N3121" s="7"/>
      <c r="O3121" s="9"/>
      <c r="P3121" s="3"/>
      <c r="Q3121" s="5"/>
      <c r="R3121" s="10"/>
      <c r="S3121" s="10"/>
      <c r="T3121" s="10"/>
      <c r="U3121" s="10"/>
      <c r="V3121" s="10"/>
      <c r="W3121" s="10"/>
      <c r="X3121" s="11"/>
      <c r="Y3121" s="12"/>
      <c r="Z3121" s="4"/>
      <c r="AA3121" s="13"/>
      <c r="AB3121" s="4"/>
      <c r="AC3121" s="52"/>
    </row>
    <row r="3122" spans="1:29" ht="15.75" hidden="1" customHeight="1">
      <c r="A3122" s="50"/>
      <c r="B3122" s="3"/>
      <c r="C3122" s="4"/>
      <c r="D3122" s="4"/>
      <c r="E3122" s="5"/>
      <c r="F3122" s="4"/>
      <c r="G3122" s="4"/>
      <c r="H3122" s="5"/>
      <c r="I3122" s="6"/>
      <c r="J3122" s="6"/>
      <c r="K3122" s="7"/>
      <c r="L3122" s="7"/>
      <c r="M3122" s="8"/>
      <c r="N3122" s="7"/>
      <c r="O3122" s="9"/>
      <c r="P3122" s="3"/>
      <c r="Q3122" s="5"/>
      <c r="R3122" s="10"/>
      <c r="S3122" s="10"/>
      <c r="T3122" s="10"/>
      <c r="U3122" s="10"/>
      <c r="V3122" s="10"/>
      <c r="W3122" s="10"/>
      <c r="X3122" s="11"/>
      <c r="Y3122" s="12"/>
      <c r="Z3122" s="4"/>
      <c r="AA3122" s="13"/>
      <c r="AB3122" s="4"/>
      <c r="AC3122" s="52"/>
    </row>
    <row r="3123" spans="1:29" ht="15.75" hidden="1" customHeight="1">
      <c r="A3123" s="50"/>
      <c r="B3123" s="3"/>
      <c r="C3123" s="4"/>
      <c r="D3123" s="4"/>
      <c r="E3123" s="5"/>
      <c r="F3123" s="4"/>
      <c r="G3123" s="4"/>
      <c r="H3123" s="5"/>
      <c r="I3123" s="6"/>
      <c r="J3123" s="6"/>
      <c r="K3123" s="7"/>
      <c r="L3123" s="7"/>
      <c r="M3123" s="8"/>
      <c r="N3123" s="7"/>
      <c r="O3123" s="9"/>
      <c r="P3123" s="3"/>
      <c r="Q3123" s="5"/>
      <c r="R3123" s="10"/>
      <c r="S3123" s="10"/>
      <c r="T3123" s="10"/>
      <c r="U3123" s="10"/>
      <c r="V3123" s="10"/>
      <c r="W3123" s="10"/>
      <c r="X3123" s="11"/>
      <c r="Y3123" s="12"/>
      <c r="Z3123" s="4"/>
      <c r="AA3123" s="13"/>
      <c r="AB3123" s="4"/>
      <c r="AC3123" s="52"/>
    </row>
    <row r="3124" spans="1:29" ht="15.75" hidden="1" customHeight="1">
      <c r="A3124" s="50"/>
      <c r="B3124" s="3"/>
      <c r="C3124" s="4"/>
      <c r="D3124" s="4"/>
      <c r="E3124" s="5"/>
      <c r="F3124" s="4"/>
      <c r="G3124" s="4"/>
      <c r="H3124" s="5"/>
      <c r="I3124" s="6"/>
      <c r="J3124" s="6"/>
      <c r="K3124" s="7"/>
      <c r="L3124" s="7"/>
      <c r="M3124" s="8"/>
      <c r="N3124" s="7"/>
      <c r="O3124" s="9"/>
      <c r="P3124" s="3"/>
      <c r="Q3124" s="5"/>
      <c r="R3124" s="10"/>
      <c r="S3124" s="10"/>
      <c r="T3124" s="10"/>
      <c r="U3124" s="10"/>
      <c r="V3124" s="10"/>
      <c r="W3124" s="10"/>
      <c r="X3124" s="11"/>
      <c r="Y3124" s="12"/>
      <c r="Z3124" s="4"/>
      <c r="AA3124" s="13"/>
      <c r="AB3124" s="4"/>
      <c r="AC3124" s="52"/>
    </row>
    <row r="3125" spans="1:29" ht="15.75" hidden="1" customHeight="1">
      <c r="A3125" s="50"/>
      <c r="B3125" s="3"/>
      <c r="C3125" s="4"/>
      <c r="D3125" s="4"/>
      <c r="E3125" s="5"/>
      <c r="F3125" s="4"/>
      <c r="G3125" s="4"/>
      <c r="H3125" s="5"/>
      <c r="I3125" s="6"/>
      <c r="J3125" s="6"/>
      <c r="K3125" s="7"/>
      <c r="L3125" s="7"/>
      <c r="M3125" s="8"/>
      <c r="N3125" s="7"/>
      <c r="O3125" s="9"/>
      <c r="P3125" s="3"/>
      <c r="Q3125" s="5"/>
      <c r="R3125" s="10"/>
      <c r="S3125" s="10"/>
      <c r="T3125" s="10"/>
      <c r="U3125" s="10"/>
      <c r="V3125" s="10"/>
      <c r="W3125" s="10"/>
      <c r="X3125" s="11"/>
      <c r="Y3125" s="12"/>
      <c r="Z3125" s="4"/>
      <c r="AA3125" s="13"/>
      <c r="AB3125" s="4"/>
      <c r="AC3125" s="52"/>
    </row>
    <row r="3126" spans="1:29" ht="15.75" hidden="1" customHeight="1">
      <c r="A3126" s="50"/>
      <c r="B3126" s="3"/>
      <c r="C3126" s="4"/>
      <c r="D3126" s="4"/>
      <c r="E3126" s="5"/>
      <c r="F3126" s="4"/>
      <c r="G3126" s="4"/>
      <c r="H3126" s="5"/>
      <c r="I3126" s="6"/>
      <c r="J3126" s="6"/>
      <c r="K3126" s="7"/>
      <c r="L3126" s="7"/>
      <c r="M3126" s="8"/>
      <c r="N3126" s="7"/>
      <c r="O3126" s="9"/>
      <c r="P3126" s="3"/>
      <c r="Q3126" s="5"/>
      <c r="R3126" s="10"/>
      <c r="S3126" s="10"/>
      <c r="T3126" s="10"/>
      <c r="U3126" s="10"/>
      <c r="V3126" s="10"/>
      <c r="W3126" s="10"/>
      <c r="X3126" s="11"/>
      <c r="Y3126" s="12"/>
      <c r="Z3126" s="4"/>
      <c r="AA3126" s="13"/>
      <c r="AB3126" s="4"/>
      <c r="AC3126" s="52"/>
    </row>
    <row r="3127" spans="1:29" ht="15.75" hidden="1" customHeight="1">
      <c r="A3127" s="50"/>
      <c r="B3127" s="3"/>
      <c r="C3127" s="4"/>
      <c r="D3127" s="4"/>
      <c r="E3127" s="5"/>
      <c r="F3127" s="4"/>
      <c r="G3127" s="4"/>
      <c r="H3127" s="5"/>
      <c r="I3127" s="6"/>
      <c r="J3127" s="6"/>
      <c r="K3127" s="7"/>
      <c r="L3127" s="7"/>
      <c r="M3127" s="8"/>
      <c r="N3127" s="7"/>
      <c r="O3127" s="9"/>
      <c r="P3127" s="3"/>
      <c r="Q3127" s="5"/>
      <c r="R3127" s="10"/>
      <c r="S3127" s="10"/>
      <c r="T3127" s="10"/>
      <c r="U3127" s="10"/>
      <c r="V3127" s="10"/>
      <c r="W3127" s="10"/>
      <c r="X3127" s="11"/>
      <c r="Y3127" s="12"/>
      <c r="Z3127" s="4"/>
      <c r="AA3127" s="13"/>
      <c r="AB3127" s="4"/>
      <c r="AC3127" s="52"/>
    </row>
    <row r="3128" spans="1:29" ht="15.75" hidden="1" customHeight="1">
      <c r="A3128" s="50"/>
      <c r="B3128" s="3"/>
      <c r="C3128" s="4"/>
      <c r="D3128" s="4"/>
      <c r="E3128" s="5"/>
      <c r="F3128" s="4"/>
      <c r="G3128" s="4"/>
      <c r="H3128" s="5"/>
      <c r="I3128" s="6"/>
      <c r="J3128" s="6"/>
      <c r="K3128" s="7"/>
      <c r="L3128" s="7"/>
      <c r="M3128" s="8"/>
      <c r="N3128" s="7"/>
      <c r="O3128" s="9"/>
      <c r="P3128" s="3"/>
      <c r="Q3128" s="5"/>
      <c r="R3128" s="10"/>
      <c r="S3128" s="10"/>
      <c r="T3128" s="10"/>
      <c r="U3128" s="10"/>
      <c r="V3128" s="10"/>
      <c r="W3128" s="10"/>
      <c r="X3128" s="11"/>
      <c r="Y3128" s="12"/>
      <c r="Z3128" s="4"/>
      <c r="AA3128" s="13"/>
      <c r="AB3128" s="4"/>
      <c r="AC3128" s="52"/>
    </row>
    <row r="3129" spans="1:29" ht="15.75" hidden="1" customHeight="1">
      <c r="A3129" s="50"/>
      <c r="B3129" s="3"/>
      <c r="C3129" s="4"/>
      <c r="D3129" s="4"/>
      <c r="E3129" s="5"/>
      <c r="F3129" s="4"/>
      <c r="G3129" s="4"/>
      <c r="H3129" s="5"/>
      <c r="I3129" s="6"/>
      <c r="J3129" s="6"/>
      <c r="K3129" s="7"/>
      <c r="L3129" s="7"/>
      <c r="M3129" s="8"/>
      <c r="N3129" s="7"/>
      <c r="O3129" s="9"/>
      <c r="P3129" s="3"/>
      <c r="Q3129" s="5"/>
      <c r="R3129" s="10"/>
      <c r="S3129" s="10"/>
      <c r="T3129" s="10"/>
      <c r="U3129" s="10"/>
      <c r="V3129" s="10"/>
      <c r="W3129" s="10"/>
      <c r="X3129" s="11"/>
      <c r="Y3129" s="12"/>
      <c r="Z3129" s="4"/>
      <c r="AA3129" s="13"/>
      <c r="AB3129" s="4"/>
      <c r="AC3129" s="52"/>
    </row>
    <row r="3130" spans="1:29" ht="15.75" hidden="1" customHeight="1">
      <c r="A3130" s="50"/>
      <c r="B3130" s="3"/>
      <c r="C3130" s="4"/>
      <c r="D3130" s="4"/>
      <c r="E3130" s="5"/>
      <c r="F3130" s="4"/>
      <c r="G3130" s="4"/>
      <c r="H3130" s="5"/>
      <c r="I3130" s="6"/>
      <c r="J3130" s="6"/>
      <c r="K3130" s="7"/>
      <c r="L3130" s="7"/>
      <c r="M3130" s="8"/>
      <c r="N3130" s="7"/>
      <c r="O3130" s="9"/>
      <c r="P3130" s="3"/>
      <c r="Q3130" s="5"/>
      <c r="R3130" s="10"/>
      <c r="S3130" s="10"/>
      <c r="T3130" s="10"/>
      <c r="U3130" s="10"/>
      <c r="V3130" s="10"/>
      <c r="W3130" s="10"/>
      <c r="X3130" s="11"/>
      <c r="Y3130" s="12"/>
      <c r="Z3130" s="4"/>
      <c r="AA3130" s="13"/>
      <c r="AB3130" s="4"/>
      <c r="AC3130" s="52"/>
    </row>
    <row r="3131" spans="1:29" ht="15.75" hidden="1" customHeight="1">
      <c r="A3131" s="50"/>
      <c r="B3131" s="3"/>
      <c r="C3131" s="4"/>
      <c r="D3131" s="4"/>
      <c r="E3131" s="5"/>
      <c r="F3131" s="4"/>
      <c r="G3131" s="4"/>
      <c r="H3131" s="5"/>
      <c r="I3131" s="6"/>
      <c r="J3131" s="6"/>
      <c r="K3131" s="7"/>
      <c r="L3131" s="7"/>
      <c r="M3131" s="8"/>
      <c r="N3131" s="7"/>
      <c r="O3131" s="9"/>
      <c r="P3131" s="3"/>
      <c r="Q3131" s="5"/>
      <c r="R3131" s="10"/>
      <c r="S3131" s="10"/>
      <c r="T3131" s="10"/>
      <c r="U3131" s="10"/>
      <c r="V3131" s="10"/>
      <c r="W3131" s="10"/>
      <c r="X3131" s="11"/>
      <c r="Y3131" s="12"/>
      <c r="Z3131" s="4"/>
      <c r="AA3131" s="13"/>
      <c r="AB3131" s="4"/>
      <c r="AC3131" s="52"/>
    </row>
    <row r="3132" spans="1:29" ht="15.75" hidden="1" customHeight="1">
      <c r="A3132" s="50"/>
      <c r="B3132" s="3"/>
      <c r="C3132" s="4"/>
      <c r="D3132" s="4"/>
      <c r="E3132" s="5"/>
      <c r="F3132" s="4"/>
      <c r="G3132" s="4"/>
      <c r="H3132" s="5"/>
      <c r="I3132" s="6"/>
      <c r="J3132" s="6"/>
      <c r="K3132" s="7"/>
      <c r="L3132" s="7"/>
      <c r="M3132" s="8"/>
      <c r="N3132" s="7"/>
      <c r="O3132" s="9"/>
      <c r="P3132" s="3"/>
      <c r="Q3132" s="5"/>
      <c r="R3132" s="10"/>
      <c r="S3132" s="10"/>
      <c r="T3132" s="10"/>
      <c r="U3132" s="10"/>
      <c r="V3132" s="10"/>
      <c r="W3132" s="10"/>
      <c r="X3132" s="11"/>
      <c r="Y3132" s="12"/>
      <c r="Z3132" s="4"/>
      <c r="AA3132" s="13"/>
      <c r="AB3132" s="4"/>
      <c r="AC3132" s="52"/>
    </row>
    <row r="3133" spans="1:29" ht="15.75" hidden="1" customHeight="1">
      <c r="A3133" s="50"/>
      <c r="B3133" s="3"/>
      <c r="C3133" s="4"/>
      <c r="D3133" s="4"/>
      <c r="E3133" s="5"/>
      <c r="F3133" s="4"/>
      <c r="G3133" s="4"/>
      <c r="H3133" s="5"/>
      <c r="I3133" s="6"/>
      <c r="J3133" s="6"/>
      <c r="K3133" s="7"/>
      <c r="L3133" s="7"/>
      <c r="M3133" s="8"/>
      <c r="N3133" s="7"/>
      <c r="O3133" s="9"/>
      <c r="P3133" s="3"/>
      <c r="Q3133" s="5"/>
      <c r="R3133" s="10"/>
      <c r="S3133" s="10"/>
      <c r="T3133" s="10"/>
      <c r="U3133" s="10"/>
      <c r="V3133" s="10"/>
      <c r="W3133" s="10"/>
      <c r="X3133" s="11"/>
      <c r="Y3133" s="12"/>
      <c r="Z3133" s="4"/>
      <c r="AA3133" s="13"/>
      <c r="AB3133" s="4"/>
      <c r="AC3133" s="52"/>
    </row>
    <row r="3134" spans="1:29" ht="15.75" hidden="1" customHeight="1">
      <c r="A3134" s="50"/>
      <c r="B3134" s="3"/>
      <c r="C3134" s="4"/>
      <c r="D3134" s="4"/>
      <c r="E3134" s="5"/>
      <c r="F3134" s="4"/>
      <c r="G3134" s="4"/>
      <c r="H3134" s="5"/>
      <c r="I3134" s="6"/>
      <c r="J3134" s="6"/>
      <c r="K3134" s="7"/>
      <c r="L3134" s="7"/>
      <c r="M3134" s="8"/>
      <c r="N3134" s="7"/>
      <c r="O3134" s="9"/>
      <c r="P3134" s="3"/>
      <c r="Q3134" s="5"/>
      <c r="R3134" s="10"/>
      <c r="S3134" s="10"/>
      <c r="T3134" s="10"/>
      <c r="U3134" s="10"/>
      <c r="V3134" s="10"/>
      <c r="W3134" s="10"/>
      <c r="X3134" s="11"/>
      <c r="Y3134" s="12"/>
      <c r="Z3134" s="4"/>
      <c r="AA3134" s="13"/>
      <c r="AB3134" s="4"/>
      <c r="AC3134" s="52"/>
    </row>
    <row r="3135" spans="1:29" ht="15.75" hidden="1" customHeight="1">
      <c r="A3135" s="50"/>
      <c r="B3135" s="3"/>
      <c r="C3135" s="4"/>
      <c r="D3135" s="4"/>
      <c r="E3135" s="5"/>
      <c r="F3135" s="4"/>
      <c r="G3135" s="4"/>
      <c r="H3135" s="5"/>
      <c r="I3135" s="6"/>
      <c r="J3135" s="6"/>
      <c r="K3135" s="7"/>
      <c r="L3135" s="7"/>
      <c r="M3135" s="8"/>
      <c r="N3135" s="7"/>
      <c r="O3135" s="9"/>
      <c r="P3135" s="3"/>
      <c r="Q3135" s="5"/>
      <c r="R3135" s="10"/>
      <c r="S3135" s="10"/>
      <c r="T3135" s="10"/>
      <c r="U3135" s="10"/>
      <c r="V3135" s="10"/>
      <c r="W3135" s="10"/>
      <c r="X3135" s="11"/>
      <c r="Y3135" s="12"/>
      <c r="Z3135" s="4"/>
      <c r="AA3135" s="13"/>
      <c r="AB3135" s="4"/>
      <c r="AC3135" s="52"/>
    </row>
    <row r="3136" spans="1:29" ht="15.75" hidden="1" customHeight="1">
      <c r="A3136" s="50"/>
      <c r="B3136" s="3"/>
      <c r="C3136" s="4"/>
      <c r="D3136" s="4"/>
      <c r="E3136" s="5"/>
      <c r="F3136" s="4"/>
      <c r="G3136" s="4"/>
      <c r="H3136" s="5"/>
      <c r="I3136" s="6"/>
      <c r="J3136" s="6"/>
      <c r="K3136" s="7"/>
      <c r="L3136" s="7"/>
      <c r="M3136" s="8"/>
      <c r="N3136" s="7"/>
      <c r="O3136" s="9"/>
      <c r="P3136" s="3"/>
      <c r="Q3136" s="5"/>
      <c r="R3136" s="10"/>
      <c r="S3136" s="10"/>
      <c r="T3136" s="10"/>
      <c r="U3136" s="10"/>
      <c r="V3136" s="10"/>
      <c r="W3136" s="10"/>
      <c r="X3136" s="11"/>
      <c r="Y3136" s="12"/>
      <c r="Z3136" s="4"/>
      <c r="AA3136" s="13"/>
      <c r="AB3136" s="4"/>
      <c r="AC3136" s="52"/>
    </row>
    <row r="3137" spans="1:29" ht="15.75" hidden="1" customHeight="1">
      <c r="A3137" s="50"/>
      <c r="B3137" s="3"/>
      <c r="C3137" s="4"/>
      <c r="D3137" s="4"/>
      <c r="E3137" s="5"/>
      <c r="F3137" s="4"/>
      <c r="G3137" s="4"/>
      <c r="H3137" s="5"/>
      <c r="I3137" s="6"/>
      <c r="J3137" s="6"/>
      <c r="K3137" s="7"/>
      <c r="L3137" s="7"/>
      <c r="M3137" s="8"/>
      <c r="N3137" s="7"/>
      <c r="O3137" s="9"/>
      <c r="P3137" s="3"/>
      <c r="Q3137" s="5"/>
      <c r="R3137" s="10"/>
      <c r="S3137" s="10"/>
      <c r="T3137" s="10"/>
      <c r="U3137" s="10"/>
      <c r="V3137" s="10"/>
      <c r="W3137" s="10"/>
      <c r="X3137" s="11"/>
      <c r="Y3137" s="12"/>
      <c r="Z3137" s="4"/>
      <c r="AA3137" s="13"/>
      <c r="AB3137" s="4"/>
      <c r="AC3137" s="52"/>
    </row>
    <row r="3138" spans="1:29" ht="15.75" hidden="1" customHeight="1">
      <c r="A3138" s="50"/>
      <c r="B3138" s="3"/>
      <c r="C3138" s="4"/>
      <c r="D3138" s="4"/>
      <c r="E3138" s="5"/>
      <c r="F3138" s="4"/>
      <c r="G3138" s="4"/>
      <c r="H3138" s="5"/>
      <c r="I3138" s="6"/>
      <c r="J3138" s="6"/>
      <c r="K3138" s="7"/>
      <c r="L3138" s="7"/>
      <c r="M3138" s="8"/>
      <c r="N3138" s="7"/>
      <c r="O3138" s="9"/>
      <c r="P3138" s="3"/>
      <c r="Q3138" s="5"/>
      <c r="R3138" s="10"/>
      <c r="S3138" s="10"/>
      <c r="T3138" s="10"/>
      <c r="U3138" s="10"/>
      <c r="V3138" s="10"/>
      <c r="W3138" s="10"/>
      <c r="X3138" s="11"/>
      <c r="Y3138" s="12"/>
      <c r="Z3138" s="4"/>
      <c r="AA3138" s="13"/>
      <c r="AB3138" s="4"/>
      <c r="AC3138" s="52"/>
    </row>
    <row r="3139" spans="1:29" ht="15.75" hidden="1" customHeight="1">
      <c r="A3139" s="50"/>
      <c r="B3139" s="3"/>
      <c r="C3139" s="4"/>
      <c r="D3139" s="4"/>
      <c r="E3139" s="5"/>
      <c r="F3139" s="4"/>
      <c r="G3139" s="4"/>
      <c r="H3139" s="5"/>
      <c r="I3139" s="6"/>
      <c r="J3139" s="6"/>
      <c r="K3139" s="7"/>
      <c r="L3139" s="7"/>
      <c r="M3139" s="8"/>
      <c r="N3139" s="7"/>
      <c r="O3139" s="9"/>
      <c r="P3139" s="3"/>
      <c r="Q3139" s="5"/>
      <c r="R3139" s="10"/>
      <c r="S3139" s="10"/>
      <c r="T3139" s="10"/>
      <c r="U3139" s="10"/>
      <c r="V3139" s="10"/>
      <c r="W3139" s="10"/>
      <c r="X3139" s="11"/>
      <c r="Y3139" s="12"/>
      <c r="Z3139" s="4"/>
      <c r="AA3139" s="13"/>
      <c r="AB3139" s="4"/>
      <c r="AC3139" s="52"/>
    </row>
    <row r="3140" spans="1:29" ht="15.75" hidden="1" customHeight="1">
      <c r="A3140" s="50"/>
      <c r="B3140" s="3"/>
      <c r="C3140" s="4"/>
      <c r="D3140" s="4"/>
      <c r="E3140" s="5"/>
      <c r="F3140" s="4"/>
      <c r="G3140" s="4"/>
      <c r="H3140" s="5"/>
      <c r="I3140" s="6"/>
      <c r="J3140" s="6"/>
      <c r="K3140" s="7"/>
      <c r="L3140" s="7"/>
      <c r="M3140" s="8"/>
      <c r="N3140" s="7"/>
      <c r="O3140" s="9"/>
      <c r="P3140" s="3"/>
      <c r="Q3140" s="5"/>
      <c r="R3140" s="10"/>
      <c r="S3140" s="10"/>
      <c r="T3140" s="10"/>
      <c r="U3140" s="10"/>
      <c r="V3140" s="10"/>
      <c r="W3140" s="10"/>
      <c r="X3140" s="11"/>
      <c r="Y3140" s="12"/>
      <c r="Z3140" s="4"/>
      <c r="AA3140" s="13"/>
      <c r="AB3140" s="4"/>
      <c r="AC3140" s="52"/>
    </row>
    <row r="3141" spans="1:29" ht="15.75" hidden="1" customHeight="1">
      <c r="A3141" s="50"/>
      <c r="B3141" s="3"/>
      <c r="C3141" s="4"/>
      <c r="D3141" s="4"/>
      <c r="E3141" s="5"/>
      <c r="F3141" s="4"/>
      <c r="G3141" s="4"/>
      <c r="H3141" s="5"/>
      <c r="I3141" s="6"/>
      <c r="J3141" s="6"/>
      <c r="K3141" s="7"/>
      <c r="L3141" s="7"/>
      <c r="M3141" s="8"/>
      <c r="N3141" s="7"/>
      <c r="O3141" s="9"/>
      <c r="P3141" s="3"/>
      <c r="Q3141" s="5"/>
      <c r="R3141" s="10"/>
      <c r="S3141" s="10"/>
      <c r="T3141" s="10"/>
      <c r="U3141" s="10"/>
      <c r="V3141" s="10"/>
      <c r="W3141" s="10"/>
      <c r="X3141" s="11"/>
      <c r="Y3141" s="12"/>
      <c r="Z3141" s="4"/>
      <c r="AA3141" s="13"/>
      <c r="AB3141" s="4"/>
      <c r="AC3141" s="52"/>
    </row>
    <row r="3142" spans="1:29" ht="15.75" hidden="1" customHeight="1">
      <c r="A3142" s="50"/>
      <c r="B3142" s="3"/>
      <c r="C3142" s="4"/>
      <c r="D3142" s="4"/>
      <c r="E3142" s="5"/>
      <c r="F3142" s="4"/>
      <c r="G3142" s="4"/>
      <c r="H3142" s="5"/>
      <c r="I3142" s="6"/>
      <c r="J3142" s="6"/>
      <c r="K3142" s="7"/>
      <c r="L3142" s="7"/>
      <c r="M3142" s="8"/>
      <c r="N3142" s="7"/>
      <c r="O3142" s="9"/>
      <c r="P3142" s="3"/>
      <c r="Q3142" s="5"/>
      <c r="R3142" s="10"/>
      <c r="S3142" s="10"/>
      <c r="T3142" s="10"/>
      <c r="U3142" s="10"/>
      <c r="V3142" s="10"/>
      <c r="W3142" s="10"/>
      <c r="X3142" s="11"/>
      <c r="Y3142" s="12"/>
      <c r="Z3142" s="4"/>
      <c r="AA3142" s="13"/>
      <c r="AB3142" s="4"/>
      <c r="AC3142" s="52"/>
    </row>
    <row r="3143" spans="1:29" ht="15.75" hidden="1" customHeight="1">
      <c r="A3143" s="50"/>
      <c r="B3143" s="3"/>
      <c r="C3143" s="4"/>
      <c r="D3143" s="4"/>
      <c r="E3143" s="5"/>
      <c r="F3143" s="4"/>
      <c r="G3143" s="4"/>
      <c r="H3143" s="5"/>
      <c r="I3143" s="6"/>
      <c r="J3143" s="6"/>
      <c r="K3143" s="7"/>
      <c r="L3143" s="7"/>
      <c r="M3143" s="8"/>
      <c r="N3143" s="7"/>
      <c r="O3143" s="9"/>
      <c r="P3143" s="3"/>
      <c r="Q3143" s="5"/>
      <c r="R3143" s="10"/>
      <c r="S3143" s="10"/>
      <c r="T3143" s="10"/>
      <c r="U3143" s="10"/>
      <c r="V3143" s="10"/>
      <c r="W3143" s="10"/>
      <c r="X3143" s="11"/>
      <c r="Y3143" s="12"/>
      <c r="Z3143" s="4"/>
      <c r="AA3143" s="13"/>
      <c r="AB3143" s="4"/>
      <c r="AC3143" s="52"/>
    </row>
    <row r="3144" spans="1:29" ht="15.75" hidden="1" customHeight="1">
      <c r="A3144" s="50"/>
      <c r="B3144" s="3"/>
      <c r="C3144" s="4"/>
      <c r="D3144" s="4"/>
      <c r="E3144" s="5"/>
      <c r="F3144" s="4"/>
      <c r="G3144" s="4"/>
      <c r="H3144" s="5"/>
      <c r="I3144" s="6"/>
      <c r="J3144" s="6"/>
      <c r="K3144" s="7"/>
      <c r="L3144" s="7"/>
      <c r="M3144" s="8"/>
      <c r="N3144" s="7"/>
      <c r="O3144" s="9"/>
      <c r="P3144" s="3"/>
      <c r="Q3144" s="5"/>
      <c r="R3144" s="10"/>
      <c r="S3144" s="10"/>
      <c r="T3144" s="10"/>
      <c r="U3144" s="10"/>
      <c r="V3144" s="10"/>
      <c r="W3144" s="10"/>
      <c r="X3144" s="11"/>
      <c r="Y3144" s="12"/>
      <c r="Z3144" s="4"/>
      <c r="AA3144" s="13"/>
      <c r="AB3144" s="4"/>
      <c r="AC3144" s="52"/>
    </row>
    <row r="3145" spans="1:29" ht="15.75" hidden="1" customHeight="1">
      <c r="A3145" s="50"/>
      <c r="B3145" s="3"/>
      <c r="C3145" s="4"/>
      <c r="D3145" s="4"/>
      <c r="E3145" s="5"/>
      <c r="F3145" s="4"/>
      <c r="G3145" s="4"/>
      <c r="H3145" s="5"/>
      <c r="I3145" s="6"/>
      <c r="J3145" s="6"/>
      <c r="K3145" s="7"/>
      <c r="L3145" s="7"/>
      <c r="M3145" s="8"/>
      <c r="N3145" s="7"/>
      <c r="O3145" s="9"/>
      <c r="P3145" s="3"/>
      <c r="Q3145" s="5"/>
      <c r="R3145" s="10"/>
      <c r="S3145" s="10"/>
      <c r="T3145" s="10"/>
      <c r="U3145" s="10"/>
      <c r="V3145" s="10"/>
      <c r="W3145" s="10"/>
      <c r="X3145" s="11"/>
      <c r="Y3145" s="12"/>
      <c r="Z3145" s="4"/>
      <c r="AA3145" s="13"/>
      <c r="AB3145" s="4"/>
      <c r="AC3145" s="52"/>
    </row>
    <row r="3146" spans="1:29" ht="15.75" hidden="1" customHeight="1">
      <c r="A3146" s="50"/>
      <c r="B3146" s="3"/>
      <c r="C3146" s="4"/>
      <c r="D3146" s="4"/>
      <c r="E3146" s="5"/>
      <c r="F3146" s="4"/>
      <c r="G3146" s="4"/>
      <c r="H3146" s="5"/>
      <c r="I3146" s="6"/>
      <c r="J3146" s="6"/>
      <c r="K3146" s="7"/>
      <c r="L3146" s="7"/>
      <c r="M3146" s="8"/>
      <c r="N3146" s="7"/>
      <c r="O3146" s="9"/>
      <c r="P3146" s="3"/>
      <c r="Q3146" s="5"/>
      <c r="R3146" s="10"/>
      <c r="S3146" s="10"/>
      <c r="T3146" s="10"/>
      <c r="U3146" s="10"/>
      <c r="V3146" s="10"/>
      <c r="W3146" s="10"/>
      <c r="X3146" s="11"/>
      <c r="Y3146" s="12"/>
      <c r="Z3146" s="4"/>
      <c r="AA3146" s="13"/>
      <c r="AB3146" s="4"/>
      <c r="AC3146" s="52"/>
    </row>
    <row r="3147" spans="1:29" ht="15.75" hidden="1" customHeight="1">
      <c r="A3147" s="50"/>
      <c r="B3147" s="3"/>
      <c r="C3147" s="4"/>
      <c r="D3147" s="4"/>
      <c r="E3147" s="5"/>
      <c r="F3147" s="4"/>
      <c r="G3147" s="4"/>
      <c r="H3147" s="5"/>
      <c r="I3147" s="6"/>
      <c r="J3147" s="6"/>
      <c r="K3147" s="7"/>
      <c r="L3147" s="7"/>
      <c r="M3147" s="8"/>
      <c r="N3147" s="7"/>
      <c r="O3147" s="9"/>
      <c r="P3147" s="3"/>
      <c r="Q3147" s="5"/>
      <c r="R3147" s="10"/>
      <c r="S3147" s="10"/>
      <c r="T3147" s="10"/>
      <c r="U3147" s="10"/>
      <c r="V3147" s="10"/>
      <c r="W3147" s="10"/>
      <c r="X3147" s="11"/>
      <c r="Y3147" s="12"/>
      <c r="Z3147" s="4"/>
      <c r="AA3147" s="13"/>
      <c r="AB3147" s="4"/>
      <c r="AC3147" s="52"/>
    </row>
    <row r="3148" spans="1:29" ht="15.75" hidden="1" customHeight="1">
      <c r="A3148" s="50"/>
      <c r="B3148" s="3"/>
      <c r="C3148" s="4"/>
      <c r="D3148" s="4"/>
      <c r="E3148" s="5"/>
      <c r="F3148" s="4"/>
      <c r="G3148" s="4"/>
      <c r="H3148" s="5"/>
      <c r="I3148" s="6"/>
      <c r="J3148" s="6"/>
      <c r="K3148" s="7"/>
      <c r="L3148" s="7"/>
      <c r="M3148" s="8"/>
      <c r="N3148" s="7"/>
      <c r="O3148" s="9"/>
      <c r="P3148" s="3"/>
      <c r="Q3148" s="5"/>
      <c r="R3148" s="10"/>
      <c r="S3148" s="10"/>
      <c r="T3148" s="10"/>
      <c r="U3148" s="10"/>
      <c r="V3148" s="10"/>
      <c r="W3148" s="10"/>
      <c r="X3148" s="11"/>
      <c r="Y3148" s="12"/>
      <c r="Z3148" s="4"/>
      <c r="AA3148" s="13"/>
      <c r="AB3148" s="4"/>
      <c r="AC3148" s="52"/>
    </row>
    <row r="3149" spans="1:29" ht="15.75" hidden="1" customHeight="1">
      <c r="A3149" s="50"/>
      <c r="B3149" s="3"/>
      <c r="C3149" s="4"/>
      <c r="D3149" s="4"/>
      <c r="E3149" s="5"/>
      <c r="F3149" s="4"/>
      <c r="G3149" s="4"/>
      <c r="H3149" s="5"/>
      <c r="I3149" s="6"/>
      <c r="J3149" s="6"/>
      <c r="K3149" s="7"/>
      <c r="L3149" s="7"/>
      <c r="M3149" s="8"/>
      <c r="N3149" s="7"/>
      <c r="O3149" s="9"/>
      <c r="P3149" s="3"/>
      <c r="Q3149" s="5"/>
      <c r="R3149" s="10"/>
      <c r="S3149" s="10"/>
      <c r="T3149" s="10"/>
      <c r="U3149" s="10"/>
      <c r="V3149" s="10"/>
      <c r="W3149" s="10"/>
      <c r="X3149" s="11"/>
      <c r="Y3149" s="12"/>
      <c r="Z3149" s="4"/>
      <c r="AA3149" s="13"/>
      <c r="AB3149" s="4"/>
      <c r="AC3149" s="52"/>
    </row>
    <row r="3150" spans="1:29" ht="15.75" hidden="1" customHeight="1">
      <c r="A3150" s="50"/>
      <c r="B3150" s="3"/>
      <c r="C3150" s="4"/>
      <c r="D3150" s="4"/>
      <c r="E3150" s="5"/>
      <c r="F3150" s="4"/>
      <c r="G3150" s="4"/>
      <c r="H3150" s="5"/>
      <c r="I3150" s="6"/>
      <c r="J3150" s="6"/>
      <c r="K3150" s="7"/>
      <c r="L3150" s="7"/>
      <c r="M3150" s="8"/>
      <c r="N3150" s="7"/>
      <c r="O3150" s="9"/>
      <c r="P3150" s="3"/>
      <c r="Q3150" s="5"/>
      <c r="R3150" s="10"/>
      <c r="S3150" s="10"/>
      <c r="T3150" s="10"/>
      <c r="U3150" s="10"/>
      <c r="V3150" s="10"/>
      <c r="W3150" s="10"/>
      <c r="X3150" s="11"/>
      <c r="Y3150" s="12"/>
      <c r="Z3150" s="4"/>
      <c r="AA3150" s="13"/>
      <c r="AB3150" s="4"/>
      <c r="AC3150" s="52"/>
    </row>
    <row r="3151" spans="1:29" ht="15.75" hidden="1" customHeight="1">
      <c r="A3151" s="50"/>
      <c r="B3151" s="3"/>
      <c r="C3151" s="4"/>
      <c r="D3151" s="4"/>
      <c r="E3151" s="5"/>
      <c r="F3151" s="4"/>
      <c r="G3151" s="4"/>
      <c r="H3151" s="5"/>
      <c r="I3151" s="6"/>
      <c r="J3151" s="6"/>
      <c r="K3151" s="7"/>
      <c r="L3151" s="7"/>
      <c r="M3151" s="8"/>
      <c r="N3151" s="7"/>
      <c r="O3151" s="9"/>
      <c r="P3151" s="3"/>
      <c r="Q3151" s="5"/>
      <c r="R3151" s="10"/>
      <c r="S3151" s="10"/>
      <c r="T3151" s="10"/>
      <c r="U3151" s="10"/>
      <c r="V3151" s="10"/>
      <c r="W3151" s="10"/>
      <c r="X3151" s="11"/>
      <c r="Y3151" s="12"/>
      <c r="Z3151" s="4"/>
      <c r="AA3151" s="13"/>
      <c r="AB3151" s="4"/>
      <c r="AC3151" s="52"/>
    </row>
    <row r="3152" spans="1:29" ht="15.75" hidden="1" customHeight="1">
      <c r="A3152" s="50"/>
      <c r="B3152" s="3"/>
      <c r="C3152" s="4"/>
      <c r="D3152" s="4"/>
      <c r="E3152" s="5"/>
      <c r="F3152" s="4"/>
      <c r="G3152" s="4"/>
      <c r="H3152" s="5"/>
      <c r="I3152" s="6"/>
      <c r="J3152" s="6"/>
      <c r="K3152" s="7"/>
      <c r="L3152" s="7"/>
      <c r="M3152" s="8"/>
      <c r="N3152" s="7"/>
      <c r="O3152" s="9"/>
      <c r="P3152" s="3"/>
      <c r="Q3152" s="5"/>
      <c r="R3152" s="10"/>
      <c r="S3152" s="10"/>
      <c r="T3152" s="10"/>
      <c r="U3152" s="10"/>
      <c r="V3152" s="10"/>
      <c r="W3152" s="10"/>
      <c r="X3152" s="11"/>
      <c r="Y3152" s="12"/>
      <c r="Z3152" s="4"/>
      <c r="AA3152" s="13"/>
      <c r="AB3152" s="4"/>
      <c r="AC3152" s="52"/>
    </row>
    <row r="3153" spans="1:29" ht="15.75" hidden="1" customHeight="1">
      <c r="A3153" s="50"/>
      <c r="B3153" s="3"/>
      <c r="C3153" s="4"/>
      <c r="D3153" s="4"/>
      <c r="E3153" s="5"/>
      <c r="F3153" s="4"/>
      <c r="G3153" s="4"/>
      <c r="H3153" s="5"/>
      <c r="I3153" s="6"/>
      <c r="J3153" s="6"/>
      <c r="K3153" s="7"/>
      <c r="L3153" s="7"/>
      <c r="M3153" s="8"/>
      <c r="N3153" s="7"/>
      <c r="O3153" s="9"/>
      <c r="P3153" s="3"/>
      <c r="Q3153" s="5"/>
      <c r="R3153" s="10"/>
      <c r="S3153" s="10"/>
      <c r="T3153" s="10"/>
      <c r="U3153" s="10"/>
      <c r="V3153" s="10"/>
      <c r="W3153" s="10"/>
      <c r="X3153" s="11"/>
      <c r="Y3153" s="12"/>
      <c r="Z3153" s="4"/>
      <c r="AA3153" s="13"/>
      <c r="AB3153" s="4"/>
      <c r="AC3153" s="52"/>
    </row>
    <row r="3154" spans="1:29" ht="15.75" hidden="1" customHeight="1">
      <c r="A3154" s="50"/>
      <c r="B3154" s="3"/>
      <c r="C3154" s="4"/>
      <c r="D3154" s="4"/>
      <c r="E3154" s="5"/>
      <c r="F3154" s="4"/>
      <c r="G3154" s="4"/>
      <c r="H3154" s="5"/>
      <c r="I3154" s="6"/>
      <c r="J3154" s="6"/>
      <c r="K3154" s="7"/>
      <c r="L3154" s="7"/>
      <c r="M3154" s="8"/>
      <c r="N3154" s="7"/>
      <c r="O3154" s="9"/>
      <c r="P3154" s="3"/>
      <c r="Q3154" s="5"/>
      <c r="R3154" s="10"/>
      <c r="S3154" s="10"/>
      <c r="T3154" s="10"/>
      <c r="U3154" s="10"/>
      <c r="V3154" s="10"/>
      <c r="W3154" s="10"/>
      <c r="X3154" s="11"/>
      <c r="Y3154" s="12"/>
      <c r="Z3154" s="4"/>
      <c r="AA3154" s="13"/>
      <c r="AB3154" s="4"/>
      <c r="AC3154" s="52"/>
    </row>
    <row r="3155" spans="1:29" ht="15.75" hidden="1" customHeight="1">
      <c r="A3155" s="50"/>
      <c r="B3155" s="3"/>
      <c r="C3155" s="4"/>
      <c r="D3155" s="4"/>
      <c r="E3155" s="5"/>
      <c r="F3155" s="4"/>
      <c r="G3155" s="4"/>
      <c r="H3155" s="5"/>
      <c r="I3155" s="6"/>
      <c r="J3155" s="6"/>
      <c r="K3155" s="7"/>
      <c r="L3155" s="7"/>
      <c r="M3155" s="8"/>
      <c r="N3155" s="7"/>
      <c r="O3155" s="9"/>
      <c r="P3155" s="3"/>
      <c r="Q3155" s="5"/>
      <c r="R3155" s="10"/>
      <c r="S3155" s="10"/>
      <c r="T3155" s="10"/>
      <c r="U3155" s="10"/>
      <c r="V3155" s="10"/>
      <c r="W3155" s="10"/>
      <c r="X3155" s="11"/>
      <c r="Y3155" s="12"/>
      <c r="Z3155" s="4"/>
      <c r="AA3155" s="13"/>
      <c r="AB3155" s="4"/>
      <c r="AC3155" s="52"/>
    </row>
    <row r="3156" spans="1:29" ht="15.75" hidden="1" customHeight="1">
      <c r="A3156" s="50"/>
      <c r="B3156" s="3"/>
      <c r="C3156" s="4"/>
      <c r="D3156" s="4"/>
      <c r="E3156" s="5"/>
      <c r="F3156" s="4"/>
      <c r="G3156" s="4"/>
      <c r="H3156" s="5"/>
      <c r="I3156" s="6"/>
      <c r="J3156" s="6"/>
      <c r="K3156" s="7"/>
      <c r="L3156" s="7"/>
      <c r="M3156" s="8"/>
      <c r="N3156" s="7"/>
      <c r="O3156" s="9"/>
      <c r="P3156" s="3"/>
      <c r="Q3156" s="5"/>
      <c r="R3156" s="10"/>
      <c r="S3156" s="10"/>
      <c r="T3156" s="10"/>
      <c r="U3156" s="10"/>
      <c r="V3156" s="10"/>
      <c r="W3156" s="10"/>
      <c r="X3156" s="11"/>
      <c r="Y3156" s="12"/>
      <c r="Z3156" s="4"/>
      <c r="AA3156" s="13"/>
      <c r="AB3156" s="4"/>
      <c r="AC3156" s="52"/>
    </row>
    <row r="3157" spans="1:29" ht="15.75" hidden="1" customHeight="1">
      <c r="A3157" s="50"/>
      <c r="B3157" s="3"/>
      <c r="C3157" s="4"/>
      <c r="D3157" s="4"/>
      <c r="E3157" s="5"/>
      <c r="F3157" s="4"/>
      <c r="G3157" s="4"/>
      <c r="H3157" s="5"/>
      <c r="I3157" s="6"/>
      <c r="J3157" s="6"/>
      <c r="K3157" s="7"/>
      <c r="L3157" s="7"/>
      <c r="M3157" s="8"/>
      <c r="N3157" s="7"/>
      <c r="O3157" s="9"/>
      <c r="P3157" s="3"/>
      <c r="Q3157" s="5"/>
      <c r="R3157" s="10"/>
      <c r="S3157" s="10"/>
      <c r="T3157" s="10"/>
      <c r="U3157" s="10"/>
      <c r="V3157" s="10"/>
      <c r="W3157" s="10"/>
      <c r="X3157" s="11"/>
      <c r="Y3157" s="12"/>
      <c r="Z3157" s="4"/>
      <c r="AA3157" s="13"/>
      <c r="AB3157" s="4"/>
      <c r="AC3157" s="52"/>
    </row>
    <row r="3158" spans="1:29" ht="15.75" hidden="1" customHeight="1">
      <c r="A3158" s="50"/>
      <c r="B3158" s="3"/>
      <c r="C3158" s="4"/>
      <c r="D3158" s="4"/>
      <c r="E3158" s="5"/>
      <c r="F3158" s="4"/>
      <c r="G3158" s="4"/>
      <c r="H3158" s="5"/>
      <c r="I3158" s="6"/>
      <c r="J3158" s="6"/>
      <c r="K3158" s="7"/>
      <c r="L3158" s="7"/>
      <c r="M3158" s="8"/>
      <c r="N3158" s="7"/>
      <c r="O3158" s="9"/>
      <c r="P3158" s="3"/>
      <c r="Q3158" s="5"/>
      <c r="R3158" s="10"/>
      <c r="S3158" s="10"/>
      <c r="T3158" s="10"/>
      <c r="U3158" s="10"/>
      <c r="V3158" s="10"/>
      <c r="W3158" s="10"/>
      <c r="X3158" s="11"/>
      <c r="Y3158" s="12"/>
      <c r="Z3158" s="4"/>
      <c r="AA3158" s="13"/>
      <c r="AB3158" s="4"/>
      <c r="AC3158" s="52"/>
    </row>
    <row r="3159" spans="1:29" ht="15.75" hidden="1" customHeight="1">
      <c r="A3159" s="50"/>
      <c r="B3159" s="3"/>
      <c r="C3159" s="4"/>
      <c r="D3159" s="4"/>
      <c r="E3159" s="5"/>
      <c r="F3159" s="4"/>
      <c r="G3159" s="4"/>
      <c r="H3159" s="5"/>
      <c r="I3159" s="6"/>
      <c r="J3159" s="6"/>
      <c r="K3159" s="7"/>
      <c r="L3159" s="7"/>
      <c r="M3159" s="8"/>
      <c r="N3159" s="7"/>
      <c r="O3159" s="9"/>
      <c r="P3159" s="3"/>
      <c r="Q3159" s="5"/>
      <c r="R3159" s="10"/>
      <c r="S3159" s="10"/>
      <c r="T3159" s="10"/>
      <c r="U3159" s="10"/>
      <c r="V3159" s="10"/>
      <c r="W3159" s="10"/>
      <c r="X3159" s="11"/>
      <c r="Y3159" s="12"/>
      <c r="Z3159" s="4"/>
      <c r="AA3159" s="13"/>
      <c r="AB3159" s="4"/>
      <c r="AC3159" s="52"/>
    </row>
    <row r="3160" spans="1:29" ht="15.75" hidden="1" customHeight="1">
      <c r="A3160" s="50"/>
      <c r="B3160" s="3"/>
      <c r="C3160" s="4"/>
      <c r="D3160" s="4"/>
      <c r="E3160" s="5"/>
      <c r="F3160" s="4"/>
      <c r="G3160" s="4"/>
      <c r="H3160" s="5"/>
      <c r="I3160" s="6"/>
      <c r="J3160" s="6"/>
      <c r="K3160" s="7"/>
      <c r="L3160" s="7"/>
      <c r="M3160" s="8"/>
      <c r="N3160" s="7"/>
      <c r="O3160" s="9"/>
      <c r="P3160" s="3"/>
      <c r="Q3160" s="5"/>
      <c r="R3160" s="10"/>
      <c r="S3160" s="10"/>
      <c r="T3160" s="10"/>
      <c r="U3160" s="10"/>
      <c r="V3160" s="10"/>
      <c r="W3160" s="10"/>
      <c r="X3160" s="11"/>
      <c r="Y3160" s="12"/>
      <c r="Z3160" s="4"/>
      <c r="AA3160" s="13"/>
      <c r="AB3160" s="4"/>
      <c r="AC3160" s="52"/>
    </row>
    <row r="3161" spans="1:29" ht="15.75" hidden="1" customHeight="1">
      <c r="A3161" s="50"/>
      <c r="B3161" s="3"/>
      <c r="C3161" s="4"/>
      <c r="D3161" s="4"/>
      <c r="E3161" s="5"/>
      <c r="F3161" s="4"/>
      <c r="G3161" s="4"/>
      <c r="H3161" s="5"/>
      <c r="I3161" s="6"/>
      <c r="J3161" s="6"/>
      <c r="K3161" s="7"/>
      <c r="L3161" s="7"/>
      <c r="M3161" s="8"/>
      <c r="N3161" s="7"/>
      <c r="O3161" s="9"/>
      <c r="P3161" s="3"/>
      <c r="Q3161" s="5"/>
      <c r="R3161" s="10"/>
      <c r="S3161" s="10"/>
      <c r="T3161" s="10"/>
      <c r="U3161" s="10"/>
      <c r="V3161" s="10"/>
      <c r="W3161" s="10"/>
      <c r="X3161" s="11"/>
      <c r="Y3161" s="12"/>
      <c r="Z3161" s="4"/>
      <c r="AA3161" s="13"/>
      <c r="AB3161" s="4"/>
      <c r="AC3161" s="52"/>
    </row>
    <row r="3162" spans="1:29" ht="15.75" hidden="1" customHeight="1">
      <c r="A3162" s="50"/>
      <c r="B3162" s="3"/>
      <c r="C3162" s="4"/>
      <c r="D3162" s="4"/>
      <c r="E3162" s="5"/>
      <c r="F3162" s="4"/>
      <c r="G3162" s="4"/>
      <c r="H3162" s="5"/>
      <c r="I3162" s="6"/>
      <c r="J3162" s="6"/>
      <c r="K3162" s="7"/>
      <c r="L3162" s="7"/>
      <c r="M3162" s="8"/>
      <c r="N3162" s="7"/>
      <c r="O3162" s="9"/>
      <c r="P3162" s="3"/>
      <c r="Q3162" s="5"/>
      <c r="R3162" s="10"/>
      <c r="S3162" s="10"/>
      <c r="T3162" s="10"/>
      <c r="U3162" s="10"/>
      <c r="V3162" s="10"/>
      <c r="W3162" s="10"/>
      <c r="X3162" s="11"/>
      <c r="Y3162" s="12"/>
      <c r="Z3162" s="4"/>
      <c r="AA3162" s="13"/>
      <c r="AB3162" s="4"/>
      <c r="AC3162" s="52"/>
    </row>
    <row r="3163" spans="1:29" ht="15.75" hidden="1" customHeight="1">
      <c r="A3163" s="50"/>
      <c r="B3163" s="3"/>
      <c r="C3163" s="4"/>
      <c r="D3163" s="4"/>
      <c r="E3163" s="5"/>
      <c r="F3163" s="4"/>
      <c r="G3163" s="4"/>
      <c r="H3163" s="5"/>
      <c r="I3163" s="6"/>
      <c r="J3163" s="6"/>
      <c r="K3163" s="7"/>
      <c r="L3163" s="7"/>
      <c r="M3163" s="8"/>
      <c r="N3163" s="7"/>
      <c r="O3163" s="9"/>
      <c r="P3163" s="3"/>
      <c r="Q3163" s="5"/>
      <c r="R3163" s="10"/>
      <c r="S3163" s="10"/>
      <c r="T3163" s="10"/>
      <c r="U3163" s="10"/>
      <c r="V3163" s="10"/>
      <c r="W3163" s="10"/>
      <c r="X3163" s="11"/>
      <c r="Y3163" s="12"/>
      <c r="Z3163" s="4"/>
      <c r="AA3163" s="13"/>
      <c r="AB3163" s="4"/>
      <c r="AC3163" s="52"/>
    </row>
    <row r="3164" spans="1:29" ht="15.75" hidden="1" customHeight="1">
      <c r="A3164" s="50"/>
      <c r="B3164" s="3"/>
      <c r="C3164" s="4"/>
      <c r="D3164" s="4"/>
      <c r="E3164" s="5"/>
      <c r="F3164" s="4"/>
      <c r="G3164" s="4"/>
      <c r="H3164" s="5"/>
      <c r="I3164" s="6"/>
      <c r="J3164" s="6"/>
      <c r="K3164" s="7"/>
      <c r="L3164" s="7"/>
      <c r="M3164" s="8"/>
      <c r="N3164" s="7"/>
      <c r="O3164" s="9"/>
      <c r="P3164" s="3"/>
      <c r="Q3164" s="5"/>
      <c r="R3164" s="10"/>
      <c r="S3164" s="10"/>
      <c r="T3164" s="10"/>
      <c r="U3164" s="10"/>
      <c r="V3164" s="10"/>
      <c r="W3164" s="10"/>
      <c r="X3164" s="11"/>
      <c r="Y3164" s="12"/>
      <c r="Z3164" s="4"/>
      <c r="AA3164" s="13"/>
      <c r="AB3164" s="4"/>
      <c r="AC3164" s="52"/>
    </row>
    <row r="3165" spans="1:29" ht="15.75" hidden="1" customHeight="1">
      <c r="A3165" s="50"/>
      <c r="B3165" s="3"/>
      <c r="C3165" s="4"/>
      <c r="D3165" s="4"/>
      <c r="E3165" s="5"/>
      <c r="F3165" s="4"/>
      <c r="G3165" s="4"/>
      <c r="H3165" s="5"/>
      <c r="I3165" s="6"/>
      <c r="J3165" s="6"/>
      <c r="K3165" s="7"/>
      <c r="L3165" s="7"/>
      <c r="M3165" s="8"/>
      <c r="N3165" s="7"/>
      <c r="O3165" s="9"/>
      <c r="P3165" s="3"/>
      <c r="Q3165" s="5"/>
      <c r="R3165" s="10"/>
      <c r="S3165" s="10"/>
      <c r="T3165" s="10"/>
      <c r="U3165" s="10"/>
      <c r="V3165" s="10"/>
      <c r="W3165" s="10"/>
      <c r="X3165" s="11"/>
      <c r="Y3165" s="12"/>
      <c r="Z3165" s="4"/>
      <c r="AA3165" s="13"/>
      <c r="AB3165" s="4"/>
      <c r="AC3165" s="52"/>
    </row>
    <row r="3166" spans="1:29" ht="15.75" hidden="1" customHeight="1">
      <c r="A3166" s="50"/>
      <c r="B3166" s="3"/>
      <c r="C3166" s="4"/>
      <c r="D3166" s="4"/>
      <c r="E3166" s="5"/>
      <c r="F3166" s="4"/>
      <c r="G3166" s="4"/>
      <c r="H3166" s="5"/>
      <c r="I3166" s="6"/>
      <c r="J3166" s="6"/>
      <c r="K3166" s="7"/>
      <c r="L3166" s="7"/>
      <c r="M3166" s="8"/>
      <c r="N3166" s="7"/>
      <c r="O3166" s="9"/>
      <c r="P3166" s="3"/>
      <c r="Q3166" s="5"/>
      <c r="R3166" s="10"/>
      <c r="S3166" s="10"/>
      <c r="T3166" s="10"/>
      <c r="U3166" s="10"/>
      <c r="V3166" s="10"/>
      <c r="W3166" s="10"/>
      <c r="X3166" s="11"/>
      <c r="Y3166" s="12"/>
      <c r="Z3166" s="4"/>
      <c r="AA3166" s="13"/>
      <c r="AB3166" s="4"/>
      <c r="AC3166" s="52"/>
    </row>
    <row r="3167" spans="1:29" ht="15.75" hidden="1" customHeight="1">
      <c r="A3167" s="50"/>
      <c r="B3167" s="3"/>
      <c r="C3167" s="4"/>
      <c r="D3167" s="4"/>
      <c r="E3167" s="5"/>
      <c r="F3167" s="4"/>
      <c r="G3167" s="4"/>
      <c r="H3167" s="5"/>
      <c r="I3167" s="6"/>
      <c r="J3167" s="6"/>
      <c r="K3167" s="7"/>
      <c r="L3167" s="7"/>
      <c r="M3167" s="8"/>
      <c r="N3167" s="7"/>
      <c r="O3167" s="9"/>
      <c r="P3167" s="3"/>
      <c r="Q3167" s="5"/>
      <c r="R3167" s="10"/>
      <c r="S3167" s="10"/>
      <c r="T3167" s="10"/>
      <c r="U3167" s="10"/>
      <c r="V3167" s="10"/>
      <c r="W3167" s="10"/>
      <c r="X3167" s="11"/>
      <c r="Y3167" s="12"/>
      <c r="Z3167" s="4"/>
      <c r="AA3167" s="13"/>
      <c r="AB3167" s="4"/>
      <c r="AC3167" s="52"/>
    </row>
    <row r="3168" spans="1:29" ht="15.75" hidden="1" customHeight="1">
      <c r="A3168" s="50"/>
      <c r="B3168" s="3"/>
      <c r="C3168" s="4"/>
      <c r="D3168" s="4"/>
      <c r="E3168" s="5"/>
      <c r="F3168" s="4"/>
      <c r="G3168" s="4"/>
      <c r="H3168" s="5"/>
      <c r="I3168" s="6"/>
      <c r="J3168" s="6"/>
      <c r="K3168" s="7"/>
      <c r="L3168" s="7"/>
      <c r="M3168" s="8"/>
      <c r="N3168" s="7"/>
      <c r="O3168" s="9"/>
      <c r="P3168" s="3"/>
      <c r="Q3168" s="5"/>
      <c r="R3168" s="10"/>
      <c r="S3168" s="10"/>
      <c r="T3168" s="10"/>
      <c r="U3168" s="10"/>
      <c r="V3168" s="10"/>
      <c r="W3168" s="10"/>
      <c r="X3168" s="11"/>
      <c r="Y3168" s="12"/>
      <c r="Z3168" s="4"/>
      <c r="AA3168" s="13"/>
      <c r="AB3168" s="4"/>
      <c r="AC3168" s="52"/>
    </row>
    <row r="3169" spans="1:29" ht="15.75" hidden="1" customHeight="1">
      <c r="A3169" s="50"/>
      <c r="B3169" s="3"/>
      <c r="C3169" s="4"/>
      <c r="D3169" s="4"/>
      <c r="E3169" s="5"/>
      <c r="F3169" s="4"/>
      <c r="G3169" s="4"/>
      <c r="H3169" s="5"/>
      <c r="I3169" s="6"/>
      <c r="J3169" s="6"/>
      <c r="K3169" s="7"/>
      <c r="L3169" s="7"/>
      <c r="M3169" s="8"/>
      <c r="N3169" s="7"/>
      <c r="O3169" s="9"/>
      <c r="P3169" s="3"/>
      <c r="Q3169" s="5"/>
      <c r="R3169" s="10"/>
      <c r="S3169" s="10"/>
      <c r="T3169" s="10"/>
      <c r="U3169" s="10"/>
      <c r="V3169" s="10"/>
      <c r="W3169" s="10"/>
      <c r="X3169" s="11"/>
      <c r="Y3169" s="12"/>
      <c r="Z3169" s="4"/>
      <c r="AA3169" s="13"/>
      <c r="AB3169" s="4"/>
      <c r="AC3169" s="52"/>
    </row>
    <row r="3170" spans="1:29" ht="15.75" hidden="1" customHeight="1">
      <c r="A3170" s="50"/>
      <c r="B3170" s="3"/>
      <c r="C3170" s="4"/>
      <c r="D3170" s="4"/>
      <c r="E3170" s="5"/>
      <c r="F3170" s="4"/>
      <c r="G3170" s="4"/>
      <c r="H3170" s="5"/>
      <c r="I3170" s="6"/>
      <c r="J3170" s="6"/>
      <c r="K3170" s="7"/>
      <c r="L3170" s="7"/>
      <c r="M3170" s="8"/>
      <c r="N3170" s="7"/>
      <c r="O3170" s="9"/>
      <c r="P3170" s="3"/>
      <c r="Q3170" s="5"/>
      <c r="R3170" s="10"/>
      <c r="S3170" s="10"/>
      <c r="T3170" s="10"/>
      <c r="U3170" s="10"/>
      <c r="V3170" s="10"/>
      <c r="W3170" s="10"/>
      <c r="X3170" s="11"/>
      <c r="Y3170" s="12"/>
      <c r="Z3170" s="4"/>
      <c r="AA3170" s="13"/>
      <c r="AB3170" s="4"/>
      <c r="AC3170" s="52"/>
    </row>
    <row r="3171" spans="1:29" ht="15.75" hidden="1" customHeight="1">
      <c r="A3171" s="50"/>
      <c r="B3171" s="3"/>
      <c r="C3171" s="4"/>
      <c r="D3171" s="4"/>
      <c r="E3171" s="5"/>
      <c r="F3171" s="4"/>
      <c r="G3171" s="4"/>
      <c r="H3171" s="5"/>
      <c r="I3171" s="6"/>
      <c r="J3171" s="6"/>
      <c r="K3171" s="7"/>
      <c r="L3171" s="7"/>
      <c r="M3171" s="8"/>
      <c r="N3171" s="7"/>
      <c r="O3171" s="9"/>
      <c r="P3171" s="3"/>
      <c r="Q3171" s="5"/>
      <c r="R3171" s="10"/>
      <c r="S3171" s="10"/>
      <c r="T3171" s="10"/>
      <c r="U3171" s="10"/>
      <c r="V3171" s="10"/>
      <c r="W3171" s="10"/>
      <c r="X3171" s="11"/>
      <c r="Y3171" s="12"/>
      <c r="Z3171" s="4"/>
      <c r="AA3171" s="13"/>
      <c r="AB3171" s="4"/>
      <c r="AC3171" s="52"/>
    </row>
    <row r="3172" spans="1:29" ht="15.75" hidden="1" customHeight="1">
      <c r="A3172" s="50"/>
      <c r="B3172" s="3"/>
      <c r="C3172" s="4"/>
      <c r="D3172" s="4"/>
      <c r="E3172" s="5"/>
      <c r="F3172" s="4"/>
      <c r="G3172" s="4"/>
      <c r="H3172" s="5"/>
      <c r="I3172" s="6"/>
      <c r="J3172" s="6"/>
      <c r="K3172" s="7"/>
      <c r="L3172" s="7"/>
      <c r="M3172" s="8"/>
      <c r="N3172" s="7"/>
      <c r="O3172" s="9"/>
      <c r="P3172" s="3"/>
      <c r="Q3172" s="5"/>
      <c r="R3172" s="10"/>
      <c r="S3172" s="10"/>
      <c r="T3172" s="10"/>
      <c r="U3172" s="10"/>
      <c r="V3172" s="10"/>
      <c r="W3172" s="10"/>
      <c r="X3172" s="11"/>
      <c r="Y3172" s="12"/>
      <c r="Z3172" s="4"/>
      <c r="AA3172" s="13"/>
      <c r="AB3172" s="4"/>
      <c r="AC3172" s="52"/>
    </row>
    <row r="3173" spans="1:29" ht="15.75" hidden="1" customHeight="1">
      <c r="A3173" s="50"/>
      <c r="B3173" s="3"/>
      <c r="C3173" s="4"/>
      <c r="D3173" s="4"/>
      <c r="E3173" s="5"/>
      <c r="F3173" s="4"/>
      <c r="G3173" s="4"/>
      <c r="H3173" s="5"/>
      <c r="I3173" s="6"/>
      <c r="J3173" s="6"/>
      <c r="K3173" s="7"/>
      <c r="L3173" s="7"/>
      <c r="M3173" s="8"/>
      <c r="N3173" s="7"/>
      <c r="O3173" s="9"/>
      <c r="P3173" s="3"/>
      <c r="Q3173" s="5"/>
      <c r="R3173" s="10"/>
      <c r="S3173" s="10"/>
      <c r="T3173" s="10"/>
      <c r="U3173" s="10"/>
      <c r="V3173" s="10"/>
      <c r="W3173" s="10"/>
      <c r="X3173" s="11"/>
      <c r="Y3173" s="12"/>
      <c r="Z3173" s="4"/>
      <c r="AA3173" s="13"/>
      <c r="AB3173" s="4"/>
      <c r="AC3173" s="52"/>
    </row>
    <row r="3174" spans="1:29" ht="15.75" hidden="1" customHeight="1">
      <c r="A3174" s="50"/>
      <c r="B3174" s="3"/>
      <c r="C3174" s="4"/>
      <c r="D3174" s="4"/>
      <c r="E3174" s="5"/>
      <c r="F3174" s="4"/>
      <c r="G3174" s="4"/>
      <c r="H3174" s="5"/>
      <c r="I3174" s="6"/>
      <c r="J3174" s="6"/>
      <c r="K3174" s="7"/>
      <c r="L3174" s="7"/>
      <c r="M3174" s="8"/>
      <c r="N3174" s="7"/>
      <c r="O3174" s="9"/>
      <c r="P3174" s="3"/>
      <c r="Q3174" s="5"/>
      <c r="R3174" s="10"/>
      <c r="S3174" s="10"/>
      <c r="T3174" s="10"/>
      <c r="U3174" s="10"/>
      <c r="V3174" s="10"/>
      <c r="W3174" s="10"/>
      <c r="X3174" s="11"/>
      <c r="Y3174" s="12"/>
      <c r="Z3174" s="4"/>
      <c r="AA3174" s="13"/>
      <c r="AB3174" s="4"/>
      <c r="AC3174" s="52"/>
    </row>
    <row r="3175" spans="1:29" ht="15.75" hidden="1" customHeight="1">
      <c r="A3175" s="50"/>
      <c r="B3175" s="3"/>
      <c r="C3175" s="4"/>
      <c r="D3175" s="4"/>
      <c r="E3175" s="5"/>
      <c r="F3175" s="4"/>
      <c r="G3175" s="4"/>
      <c r="H3175" s="5"/>
      <c r="I3175" s="6"/>
      <c r="J3175" s="6"/>
      <c r="K3175" s="7"/>
      <c r="L3175" s="7"/>
      <c r="M3175" s="8"/>
      <c r="N3175" s="7"/>
      <c r="O3175" s="9"/>
      <c r="P3175" s="3"/>
      <c r="Q3175" s="5"/>
      <c r="R3175" s="10"/>
      <c r="S3175" s="10"/>
      <c r="T3175" s="10"/>
      <c r="U3175" s="10"/>
      <c r="V3175" s="10"/>
      <c r="W3175" s="10"/>
      <c r="X3175" s="11"/>
      <c r="Y3175" s="12"/>
      <c r="Z3175" s="4"/>
      <c r="AA3175" s="13"/>
      <c r="AB3175" s="4"/>
      <c r="AC3175" s="52"/>
    </row>
    <row r="3176" spans="1:29" ht="15.75" hidden="1" customHeight="1">
      <c r="A3176" s="50"/>
      <c r="B3176" s="3"/>
      <c r="C3176" s="4"/>
      <c r="D3176" s="4"/>
      <c r="E3176" s="5"/>
      <c r="F3176" s="4"/>
      <c r="G3176" s="4"/>
      <c r="H3176" s="5"/>
      <c r="I3176" s="6"/>
      <c r="J3176" s="6"/>
      <c r="K3176" s="7"/>
      <c r="L3176" s="7"/>
      <c r="M3176" s="8"/>
      <c r="N3176" s="7"/>
      <c r="O3176" s="9"/>
      <c r="P3176" s="3"/>
      <c r="Q3176" s="5"/>
      <c r="R3176" s="10"/>
      <c r="S3176" s="10"/>
      <c r="T3176" s="10"/>
      <c r="U3176" s="10"/>
      <c r="V3176" s="10"/>
      <c r="W3176" s="10"/>
      <c r="X3176" s="11"/>
      <c r="Y3176" s="12"/>
      <c r="Z3176" s="4"/>
      <c r="AA3176" s="13"/>
      <c r="AB3176" s="4"/>
      <c r="AC3176" s="52"/>
    </row>
    <row r="3177" spans="1:29" ht="15.75" hidden="1" customHeight="1">
      <c r="A3177" s="50"/>
      <c r="B3177" s="3"/>
      <c r="C3177" s="4"/>
      <c r="D3177" s="4"/>
      <c r="E3177" s="5"/>
      <c r="F3177" s="4"/>
      <c r="G3177" s="4"/>
      <c r="H3177" s="5"/>
      <c r="I3177" s="6"/>
      <c r="J3177" s="6"/>
      <c r="K3177" s="7"/>
      <c r="L3177" s="7"/>
      <c r="M3177" s="8"/>
      <c r="N3177" s="7"/>
      <c r="O3177" s="9"/>
      <c r="P3177" s="3"/>
      <c r="Q3177" s="5"/>
      <c r="R3177" s="10"/>
      <c r="S3177" s="10"/>
      <c r="T3177" s="10"/>
      <c r="U3177" s="10"/>
      <c r="V3177" s="10"/>
      <c r="W3177" s="10"/>
      <c r="X3177" s="11"/>
      <c r="Y3177" s="12"/>
      <c r="Z3177" s="4"/>
      <c r="AA3177" s="13"/>
      <c r="AB3177" s="4"/>
      <c r="AC3177" s="52"/>
    </row>
    <row r="3178" spans="1:29" ht="15.75" hidden="1" customHeight="1">
      <c r="A3178" s="50"/>
      <c r="B3178" s="3"/>
      <c r="C3178" s="4"/>
      <c r="D3178" s="4"/>
      <c r="E3178" s="5"/>
      <c r="F3178" s="4"/>
      <c r="G3178" s="4"/>
      <c r="H3178" s="5"/>
      <c r="I3178" s="6"/>
      <c r="J3178" s="6"/>
      <c r="K3178" s="7"/>
      <c r="L3178" s="7"/>
      <c r="M3178" s="8"/>
      <c r="N3178" s="7"/>
      <c r="O3178" s="9"/>
      <c r="P3178" s="3"/>
      <c r="Q3178" s="5"/>
      <c r="R3178" s="10"/>
      <c r="S3178" s="10"/>
      <c r="T3178" s="10"/>
      <c r="U3178" s="10"/>
      <c r="V3178" s="10"/>
      <c r="W3178" s="10"/>
      <c r="X3178" s="11"/>
      <c r="Y3178" s="12"/>
      <c r="Z3178" s="4"/>
      <c r="AA3178" s="13"/>
      <c r="AB3178" s="4"/>
      <c r="AC3178" s="52"/>
    </row>
    <row r="3179" spans="1:29" ht="15.75" hidden="1" customHeight="1">
      <c r="A3179" s="50"/>
      <c r="B3179" s="3"/>
      <c r="C3179" s="4"/>
      <c r="D3179" s="4"/>
      <c r="E3179" s="5"/>
      <c r="F3179" s="4"/>
      <c r="G3179" s="4"/>
      <c r="H3179" s="5"/>
      <c r="I3179" s="6"/>
      <c r="J3179" s="6"/>
      <c r="K3179" s="7"/>
      <c r="L3179" s="7"/>
      <c r="M3179" s="8"/>
      <c r="N3179" s="7"/>
      <c r="O3179" s="9"/>
      <c r="P3179" s="3"/>
      <c r="Q3179" s="5"/>
      <c r="R3179" s="10"/>
      <c r="S3179" s="10"/>
      <c r="T3179" s="10"/>
      <c r="U3179" s="10"/>
      <c r="V3179" s="10"/>
      <c r="W3179" s="10"/>
      <c r="X3179" s="11"/>
      <c r="Y3179" s="12"/>
      <c r="Z3179" s="4"/>
      <c r="AA3179" s="13"/>
      <c r="AB3179" s="4"/>
      <c r="AC3179" s="52"/>
    </row>
    <row r="3180" spans="1:29" ht="15.75" hidden="1" customHeight="1">
      <c r="A3180" s="50"/>
      <c r="B3180" s="3"/>
      <c r="C3180" s="4"/>
      <c r="D3180" s="4"/>
      <c r="E3180" s="5"/>
      <c r="F3180" s="4"/>
      <c r="G3180" s="4"/>
      <c r="H3180" s="5"/>
      <c r="I3180" s="6"/>
      <c r="J3180" s="6"/>
      <c r="K3180" s="7"/>
      <c r="L3180" s="7"/>
      <c r="M3180" s="8"/>
      <c r="N3180" s="7"/>
      <c r="O3180" s="9"/>
      <c r="P3180" s="3"/>
      <c r="Q3180" s="5"/>
      <c r="R3180" s="10"/>
      <c r="S3180" s="10"/>
      <c r="T3180" s="10"/>
      <c r="U3180" s="10"/>
      <c r="V3180" s="10"/>
      <c r="W3180" s="10"/>
      <c r="X3180" s="11"/>
      <c r="Y3180" s="12"/>
      <c r="Z3180" s="4"/>
      <c r="AA3180" s="13"/>
      <c r="AB3180" s="4"/>
      <c r="AC3180" s="52"/>
    </row>
    <row r="3181" spans="1:29" ht="15.75" hidden="1" customHeight="1">
      <c r="A3181" s="50"/>
      <c r="B3181" s="3"/>
      <c r="C3181" s="4"/>
      <c r="D3181" s="4"/>
      <c r="E3181" s="5"/>
      <c r="F3181" s="4"/>
      <c r="G3181" s="4"/>
      <c r="H3181" s="5"/>
      <c r="I3181" s="6"/>
      <c r="J3181" s="6"/>
      <c r="K3181" s="7"/>
      <c r="L3181" s="7"/>
      <c r="M3181" s="8"/>
      <c r="N3181" s="7"/>
      <c r="O3181" s="9"/>
      <c r="P3181" s="3"/>
      <c r="Q3181" s="5"/>
      <c r="R3181" s="10"/>
      <c r="S3181" s="10"/>
      <c r="T3181" s="10"/>
      <c r="U3181" s="10"/>
      <c r="V3181" s="10"/>
      <c r="W3181" s="10"/>
      <c r="X3181" s="11"/>
      <c r="Y3181" s="12"/>
      <c r="Z3181" s="4"/>
      <c r="AA3181" s="13"/>
      <c r="AB3181" s="4"/>
      <c r="AC3181" s="52"/>
    </row>
    <row r="3182" spans="1:29" ht="15.75" hidden="1" customHeight="1">
      <c r="A3182" s="50"/>
      <c r="B3182" s="3"/>
      <c r="C3182" s="4"/>
      <c r="D3182" s="4"/>
      <c r="E3182" s="5"/>
      <c r="F3182" s="4"/>
      <c r="G3182" s="4"/>
      <c r="H3182" s="5"/>
      <c r="I3182" s="6"/>
      <c r="J3182" s="6"/>
      <c r="K3182" s="7"/>
      <c r="L3182" s="7"/>
      <c r="M3182" s="8"/>
      <c r="N3182" s="7"/>
      <c r="O3182" s="9"/>
      <c r="P3182" s="3"/>
      <c r="Q3182" s="5"/>
      <c r="R3182" s="10"/>
      <c r="S3182" s="10"/>
      <c r="T3182" s="10"/>
      <c r="U3182" s="10"/>
      <c r="V3182" s="10"/>
      <c r="W3182" s="10"/>
      <c r="X3182" s="11"/>
      <c r="Y3182" s="12"/>
      <c r="Z3182" s="4"/>
      <c r="AA3182" s="13"/>
      <c r="AB3182" s="4"/>
      <c r="AC3182" s="52"/>
    </row>
    <row r="3183" spans="1:29" ht="15.75" hidden="1" customHeight="1">
      <c r="A3183" s="50"/>
      <c r="B3183" s="3"/>
      <c r="C3183" s="4"/>
      <c r="D3183" s="4"/>
      <c r="E3183" s="5"/>
      <c r="F3183" s="4"/>
      <c r="G3183" s="4"/>
      <c r="H3183" s="5"/>
      <c r="I3183" s="6"/>
      <c r="J3183" s="6"/>
      <c r="K3183" s="7"/>
      <c r="L3183" s="7"/>
      <c r="M3183" s="8"/>
      <c r="N3183" s="7"/>
      <c r="O3183" s="9"/>
      <c r="P3183" s="3"/>
      <c r="Q3183" s="5"/>
      <c r="R3183" s="10"/>
      <c r="S3183" s="10"/>
      <c r="T3183" s="10"/>
      <c r="U3183" s="10"/>
      <c r="V3183" s="10"/>
      <c r="W3183" s="10"/>
      <c r="X3183" s="11"/>
      <c r="Y3183" s="12"/>
      <c r="Z3183" s="4"/>
      <c r="AA3183" s="13"/>
      <c r="AB3183" s="4"/>
      <c r="AC3183" s="52"/>
    </row>
    <row r="3184" spans="1:29" ht="15.75" hidden="1" customHeight="1">
      <c r="A3184" s="50"/>
      <c r="B3184" s="3"/>
      <c r="C3184" s="4"/>
      <c r="D3184" s="4"/>
      <c r="E3184" s="5"/>
      <c r="F3184" s="4"/>
      <c r="G3184" s="4"/>
      <c r="H3184" s="5"/>
      <c r="I3184" s="6"/>
      <c r="J3184" s="6"/>
      <c r="K3184" s="7"/>
      <c r="L3184" s="7"/>
      <c r="M3184" s="8"/>
      <c r="N3184" s="7"/>
      <c r="O3184" s="9"/>
      <c r="P3184" s="3"/>
      <c r="Q3184" s="5"/>
      <c r="R3184" s="10"/>
      <c r="S3184" s="10"/>
      <c r="T3184" s="10"/>
      <c r="U3184" s="10"/>
      <c r="V3184" s="10"/>
      <c r="W3184" s="10"/>
      <c r="X3184" s="11"/>
      <c r="Y3184" s="12"/>
      <c r="Z3184" s="4"/>
      <c r="AA3184" s="13"/>
      <c r="AB3184" s="4"/>
      <c r="AC3184" s="52"/>
    </row>
    <row r="3185" spans="1:29" ht="15.75" hidden="1" customHeight="1">
      <c r="A3185" s="50"/>
      <c r="B3185" s="3"/>
      <c r="C3185" s="4"/>
      <c r="D3185" s="4"/>
      <c r="E3185" s="5"/>
      <c r="F3185" s="4"/>
      <c r="G3185" s="4"/>
      <c r="H3185" s="5"/>
      <c r="I3185" s="6"/>
      <c r="J3185" s="6"/>
      <c r="K3185" s="7"/>
      <c r="L3185" s="7"/>
      <c r="M3185" s="8"/>
      <c r="N3185" s="7"/>
      <c r="O3185" s="9"/>
      <c r="P3185" s="3"/>
      <c r="Q3185" s="5"/>
      <c r="R3185" s="10"/>
      <c r="S3185" s="10"/>
      <c r="T3185" s="10"/>
      <c r="U3185" s="10"/>
      <c r="V3185" s="10"/>
      <c r="W3185" s="10"/>
      <c r="X3185" s="11"/>
      <c r="Y3185" s="12"/>
      <c r="Z3185" s="4"/>
      <c r="AA3185" s="13"/>
      <c r="AB3185" s="4"/>
      <c r="AC3185" s="52"/>
    </row>
    <row r="3186" spans="1:29" ht="15.75" hidden="1" customHeight="1">
      <c r="A3186" s="50"/>
      <c r="B3186" s="3"/>
      <c r="C3186" s="4"/>
      <c r="D3186" s="4"/>
      <c r="E3186" s="5"/>
      <c r="F3186" s="4"/>
      <c r="G3186" s="4"/>
      <c r="H3186" s="5"/>
      <c r="I3186" s="6"/>
      <c r="J3186" s="6"/>
      <c r="K3186" s="7"/>
      <c r="L3186" s="7"/>
      <c r="M3186" s="8"/>
      <c r="N3186" s="7"/>
      <c r="O3186" s="9"/>
      <c r="P3186" s="3"/>
      <c r="Q3186" s="5"/>
      <c r="R3186" s="10"/>
      <c r="S3186" s="10"/>
      <c r="T3186" s="10"/>
      <c r="U3186" s="10"/>
      <c r="V3186" s="10"/>
      <c r="W3186" s="10"/>
      <c r="X3186" s="11"/>
      <c r="Y3186" s="12"/>
      <c r="Z3186" s="4"/>
      <c r="AA3186" s="13"/>
      <c r="AB3186" s="4"/>
      <c r="AC3186" s="52"/>
    </row>
    <row r="3187" spans="1:29" ht="15.75" hidden="1" customHeight="1">
      <c r="A3187" s="50"/>
      <c r="B3187" s="3"/>
      <c r="C3187" s="4"/>
      <c r="D3187" s="4"/>
      <c r="E3187" s="5"/>
      <c r="F3187" s="4"/>
      <c r="G3187" s="4"/>
      <c r="H3187" s="5"/>
      <c r="I3187" s="6"/>
      <c r="J3187" s="6"/>
      <c r="K3187" s="7"/>
      <c r="L3187" s="7"/>
      <c r="M3187" s="8"/>
      <c r="N3187" s="7"/>
      <c r="O3187" s="9"/>
      <c r="P3187" s="3"/>
      <c r="Q3187" s="5"/>
      <c r="R3187" s="10"/>
      <c r="S3187" s="10"/>
      <c r="T3187" s="10"/>
      <c r="U3187" s="10"/>
      <c r="V3187" s="10"/>
      <c r="W3187" s="10"/>
      <c r="X3187" s="11"/>
      <c r="Y3187" s="12"/>
      <c r="Z3187" s="4"/>
      <c r="AA3187" s="13"/>
      <c r="AB3187" s="4"/>
      <c r="AC3187" s="52"/>
    </row>
    <row r="3188" spans="1:29" ht="16.5" hidden="1" customHeight="1"/>
    <row r="3189" spans="1:29" ht="15.75" customHeight="1"/>
  </sheetData>
  <conditionalFormatting sqref="X1:X3187">
    <cfRule type="cellIs" dxfId="108" priority="47" operator="equal">
      <formula>1</formula>
    </cfRule>
    <cfRule type="cellIs" dxfId="107" priority="48" operator="lessThan">
      <formula>0.95</formula>
    </cfRule>
    <cfRule type="cellIs" dxfId="106" priority="49" operator="greaterThan">
      <formula>100%</formula>
    </cfRule>
  </conditionalFormatting>
  <pageMargins left="0.7" right="0.7" top="0.75" bottom="0.75" header="0.3" footer="0.3"/>
  <pageSetup scale="27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A3242"/>
  <sheetViews>
    <sheetView rightToLeft="1" workbookViewId="0">
      <pane ySplit="1" topLeftCell="A2" activePane="bottomLeft" state="frozen"/>
      <selection pane="bottomLeft" activeCell="A2" sqref="A2"/>
    </sheetView>
  </sheetViews>
  <sheetFormatPr defaultColWidth="0" defaultRowHeight="15" zeroHeight="1"/>
  <cols>
    <col min="1" max="1" width="6.42578125" style="25" customWidth="1"/>
    <col min="2" max="2" width="22.42578125" style="69" customWidth="1"/>
    <col min="3" max="3" width="22.42578125" style="37" customWidth="1"/>
    <col min="4" max="4" width="16.28515625" style="37" customWidth="1"/>
    <col min="5" max="6" width="11.7109375" style="37" customWidth="1"/>
    <col min="7" max="7" width="13.7109375" style="37" customWidth="1"/>
    <col min="8" max="8" width="26.28515625" style="37" bestFit="1" customWidth="1"/>
    <col min="9" max="9" width="10.42578125" style="37" customWidth="1"/>
    <col min="10" max="10" width="10.140625" style="37" customWidth="1"/>
    <col min="11" max="11" width="7.5703125" style="37" customWidth="1"/>
    <col min="12" max="12" width="12" style="37" bestFit="1" customWidth="1"/>
    <col min="13" max="13" width="11.7109375" style="37" bestFit="1" customWidth="1"/>
    <col min="14" max="14" width="13.28515625" style="37" customWidth="1"/>
    <col min="15" max="16" width="18.5703125" style="37" customWidth="1"/>
    <col min="17" max="17" width="11" style="37" customWidth="1"/>
    <col min="18" max="18" width="22.140625" style="37" bestFit="1" customWidth="1"/>
    <col min="19" max="27" width="9.140625" style="67" hidden="1" customWidth="1"/>
    <col min="28" max="16384" width="0" style="67" hidden="1"/>
  </cols>
  <sheetData>
    <row r="1" spans="1:27" ht="38.25" customHeight="1">
      <c r="A1" s="30" t="s">
        <v>1</v>
      </c>
      <c r="B1" s="30" t="s">
        <v>2</v>
      </c>
      <c r="C1" s="30" t="s">
        <v>3</v>
      </c>
      <c r="D1" s="30" t="s">
        <v>47</v>
      </c>
      <c r="E1" s="31" t="s">
        <v>48</v>
      </c>
      <c r="F1" s="30" t="s">
        <v>142</v>
      </c>
      <c r="G1" s="81" t="s">
        <v>32</v>
      </c>
      <c r="H1" s="81" t="s">
        <v>167</v>
      </c>
      <c r="I1" s="81" t="s">
        <v>146</v>
      </c>
      <c r="J1" s="81" t="s">
        <v>147</v>
      </c>
      <c r="K1" s="81" t="s">
        <v>37</v>
      </c>
      <c r="L1" s="81" t="s">
        <v>168</v>
      </c>
      <c r="M1" s="81" t="s">
        <v>143</v>
      </c>
      <c r="N1" s="81" t="s">
        <v>4</v>
      </c>
      <c r="O1" s="81" t="s">
        <v>5</v>
      </c>
      <c r="P1" s="81" t="s">
        <v>6</v>
      </c>
      <c r="Q1" s="81" t="s">
        <v>144</v>
      </c>
      <c r="R1" s="81" t="s">
        <v>145</v>
      </c>
      <c r="S1" s="21"/>
      <c r="T1" s="22"/>
      <c r="U1" s="22"/>
      <c r="V1" s="22"/>
      <c r="W1" s="21"/>
      <c r="X1" s="22"/>
      <c r="Y1" s="37" t="s">
        <v>36</v>
      </c>
      <c r="Z1" s="37" t="s">
        <v>37</v>
      </c>
      <c r="AA1" s="19"/>
    </row>
    <row r="2" spans="1:27" ht="20.100000000000001" customHeight="1">
      <c r="A2" s="16">
        <v>1</v>
      </c>
      <c r="B2" s="68"/>
      <c r="C2" s="16"/>
      <c r="D2" s="16"/>
      <c r="E2" s="17"/>
      <c r="F2" s="16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24"/>
      <c r="S2" s="21"/>
      <c r="T2" s="22"/>
      <c r="U2" s="22"/>
      <c r="V2" s="22"/>
      <c r="W2" s="21"/>
      <c r="X2" s="22"/>
      <c r="Y2" s="37" t="s">
        <v>11</v>
      </c>
      <c r="Z2" s="37">
        <v>300</v>
      </c>
      <c r="AA2" s="19"/>
    </row>
    <row r="3" spans="1:27" ht="20.100000000000001" customHeight="1">
      <c r="A3" s="16">
        <v>2</v>
      </c>
      <c r="B3" s="68"/>
      <c r="C3" s="16"/>
      <c r="D3" s="16"/>
      <c r="E3" s="17"/>
      <c r="F3" s="16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24"/>
      <c r="S3" s="21"/>
      <c r="T3" s="22"/>
      <c r="U3" s="22"/>
      <c r="V3" s="22"/>
      <c r="W3" s="21"/>
      <c r="X3" s="22"/>
      <c r="Y3" s="37" t="s">
        <v>9</v>
      </c>
      <c r="Z3" s="37">
        <v>300</v>
      </c>
      <c r="AA3" s="19"/>
    </row>
    <row r="4" spans="1:27" ht="20.100000000000001" customHeight="1">
      <c r="A4" s="16">
        <v>3</v>
      </c>
      <c r="B4" s="68"/>
      <c r="C4" s="16"/>
      <c r="D4" s="16"/>
      <c r="E4" s="17"/>
      <c r="F4" s="16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24"/>
      <c r="S4" s="21"/>
      <c r="T4" s="22"/>
      <c r="U4" s="22"/>
      <c r="V4" s="22"/>
      <c r="W4" s="21"/>
      <c r="X4" s="22"/>
      <c r="Y4" s="37" t="s">
        <v>38</v>
      </c>
      <c r="Z4" s="37">
        <v>300</v>
      </c>
      <c r="AA4" s="19"/>
    </row>
    <row r="5" spans="1:27" ht="20.100000000000001" customHeight="1">
      <c r="A5" s="16">
        <v>4</v>
      </c>
      <c r="B5" s="68"/>
      <c r="C5" s="16"/>
      <c r="D5" s="16"/>
      <c r="E5" s="17"/>
      <c r="F5" s="16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24"/>
      <c r="S5" s="21"/>
      <c r="T5" s="22"/>
      <c r="U5" s="22"/>
      <c r="V5" s="22"/>
      <c r="W5" s="21"/>
      <c r="X5" s="22"/>
      <c r="Y5" s="37" t="s">
        <v>39</v>
      </c>
      <c r="Z5" s="37">
        <v>300</v>
      </c>
      <c r="AA5" s="19"/>
    </row>
    <row r="6" spans="1:27" ht="20.100000000000001" customHeight="1">
      <c r="A6" s="16">
        <v>5</v>
      </c>
      <c r="B6" s="68"/>
      <c r="C6" s="16"/>
      <c r="D6" s="16"/>
      <c r="E6" s="17"/>
      <c r="F6" s="16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24"/>
      <c r="S6" s="21"/>
      <c r="T6" s="22"/>
      <c r="U6" s="22"/>
      <c r="V6" s="22"/>
      <c r="W6" s="21"/>
      <c r="X6" s="22"/>
      <c r="Y6" s="37" t="s">
        <v>10</v>
      </c>
      <c r="Z6" s="37">
        <v>350</v>
      </c>
      <c r="AA6" s="19"/>
    </row>
    <row r="7" spans="1:27" ht="20.100000000000001" customHeight="1">
      <c r="A7" s="16">
        <v>6</v>
      </c>
      <c r="B7" s="68"/>
      <c r="C7" s="16"/>
      <c r="D7" s="16"/>
      <c r="E7" s="17"/>
      <c r="F7" s="16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24"/>
      <c r="S7" s="21"/>
      <c r="T7" s="22"/>
      <c r="U7" s="22"/>
      <c r="V7" s="22"/>
      <c r="W7" s="21"/>
      <c r="X7" s="22"/>
      <c r="Y7" s="37" t="s">
        <v>40</v>
      </c>
      <c r="Z7" s="37">
        <v>350</v>
      </c>
      <c r="AA7" s="19"/>
    </row>
    <row r="8" spans="1:27" ht="20.100000000000001" customHeight="1">
      <c r="A8" s="16">
        <v>7</v>
      </c>
      <c r="B8" s="68"/>
      <c r="C8" s="16"/>
      <c r="D8" s="16"/>
      <c r="E8" s="17"/>
      <c r="F8" s="16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24"/>
      <c r="S8" s="21"/>
      <c r="T8" s="22"/>
      <c r="U8" s="22"/>
      <c r="V8" s="22"/>
      <c r="W8" s="21"/>
      <c r="X8" s="22"/>
      <c r="Y8" s="37" t="s">
        <v>41</v>
      </c>
      <c r="Z8" s="37">
        <v>350</v>
      </c>
      <c r="AA8" s="19"/>
    </row>
    <row r="9" spans="1:27" ht="20.100000000000001" customHeight="1">
      <c r="A9" s="16">
        <v>8</v>
      </c>
      <c r="B9" s="68"/>
      <c r="C9" s="16"/>
      <c r="D9" s="16"/>
      <c r="E9" s="17"/>
      <c r="F9" s="16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24"/>
      <c r="S9" s="21"/>
      <c r="T9" s="22"/>
      <c r="U9" s="22"/>
      <c r="V9" s="22"/>
      <c r="W9" s="21"/>
      <c r="X9" s="22"/>
      <c r="Y9" s="37" t="s">
        <v>12</v>
      </c>
      <c r="Z9" s="37">
        <v>400</v>
      </c>
      <c r="AA9" s="19"/>
    </row>
    <row r="10" spans="1:27" ht="20.100000000000001" customHeight="1">
      <c r="A10" s="16">
        <v>9</v>
      </c>
      <c r="B10" s="68"/>
      <c r="C10" s="16"/>
      <c r="D10" s="16"/>
      <c r="E10" s="17"/>
      <c r="F10" s="16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24"/>
      <c r="S10" s="21"/>
      <c r="T10" s="22"/>
      <c r="U10" s="22"/>
      <c r="V10" s="22"/>
      <c r="W10" s="21"/>
      <c r="X10" s="22"/>
      <c r="Y10" s="37" t="s">
        <v>42</v>
      </c>
      <c r="Z10" s="37">
        <v>400</v>
      </c>
      <c r="AA10" s="19"/>
    </row>
    <row r="11" spans="1:27" ht="20.100000000000001" customHeight="1">
      <c r="A11" s="16">
        <v>10</v>
      </c>
      <c r="B11" s="68"/>
      <c r="C11" s="16"/>
      <c r="D11" s="16"/>
      <c r="E11" s="17"/>
      <c r="F11" s="16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24"/>
      <c r="S11" s="21"/>
      <c r="T11" s="22"/>
      <c r="U11" s="22"/>
      <c r="V11" s="22"/>
      <c r="W11" s="21"/>
      <c r="X11" s="22"/>
      <c r="Y11" s="37" t="s">
        <v>43</v>
      </c>
      <c r="Z11" s="37">
        <v>400</v>
      </c>
      <c r="AA11" s="19"/>
    </row>
    <row r="12" spans="1:27" ht="20.100000000000001" customHeight="1">
      <c r="A12" s="16">
        <v>11</v>
      </c>
      <c r="B12" s="68"/>
      <c r="C12" s="16"/>
      <c r="D12" s="16"/>
      <c r="E12" s="17"/>
      <c r="F12" s="16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24"/>
      <c r="S12" s="21"/>
      <c r="T12" s="22"/>
      <c r="U12" s="22"/>
      <c r="V12" s="22"/>
      <c r="W12" s="21"/>
      <c r="X12" s="22"/>
      <c r="Y12" s="37" t="s">
        <v>44</v>
      </c>
      <c r="Z12" s="37">
        <v>400</v>
      </c>
      <c r="AA12" s="19"/>
    </row>
    <row r="13" spans="1:27" ht="20.100000000000001" customHeight="1">
      <c r="A13" s="16">
        <v>12</v>
      </c>
      <c r="B13" s="68"/>
      <c r="C13" s="16"/>
      <c r="D13" s="16"/>
      <c r="E13" s="17"/>
      <c r="F13" s="16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24"/>
      <c r="S13" s="21"/>
      <c r="T13" s="22"/>
      <c r="U13" s="22"/>
      <c r="V13" s="22"/>
      <c r="W13" s="21"/>
      <c r="X13" s="22"/>
      <c r="Y13" s="37" t="s">
        <v>45</v>
      </c>
      <c r="Z13" s="37">
        <v>400</v>
      </c>
      <c r="AA13" s="19"/>
    </row>
    <row r="14" spans="1:27" ht="20.100000000000001" customHeight="1">
      <c r="A14" s="16">
        <v>13</v>
      </c>
      <c r="B14" s="68"/>
      <c r="C14" s="16"/>
      <c r="D14" s="16"/>
      <c r="E14" s="17"/>
      <c r="F14" s="16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24"/>
      <c r="S14" s="21"/>
      <c r="T14" s="22"/>
      <c r="U14" s="22"/>
      <c r="V14" s="22"/>
      <c r="W14" s="21"/>
      <c r="X14" s="22"/>
      <c r="Y14" s="37" t="s">
        <v>46</v>
      </c>
      <c r="Z14" s="37">
        <v>400</v>
      </c>
      <c r="AA14" s="19"/>
    </row>
    <row r="15" spans="1:27" ht="20.100000000000001" customHeight="1">
      <c r="A15" s="16">
        <v>14</v>
      </c>
      <c r="B15" s="68"/>
      <c r="C15" s="16"/>
      <c r="D15" s="16"/>
      <c r="E15" s="17"/>
      <c r="F15" s="16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24"/>
      <c r="S15" s="21"/>
      <c r="T15" s="22"/>
      <c r="U15" s="22"/>
      <c r="V15" s="22"/>
      <c r="W15" s="21"/>
      <c r="X15" s="22"/>
      <c r="Y15" s="37" t="s">
        <v>7</v>
      </c>
      <c r="Z15" s="37">
        <v>500</v>
      </c>
      <c r="AA15" s="19"/>
    </row>
    <row r="16" spans="1:27" ht="20.100000000000001" customHeight="1">
      <c r="A16" s="16">
        <v>15</v>
      </c>
      <c r="B16" s="68"/>
      <c r="C16" s="16"/>
      <c r="D16" s="16"/>
      <c r="E16" s="17"/>
      <c r="F16" s="16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24"/>
      <c r="S16" s="21"/>
      <c r="T16" s="22"/>
      <c r="U16" s="22"/>
      <c r="V16" s="22"/>
      <c r="W16" s="21"/>
      <c r="X16" s="22"/>
      <c r="Y16" s="37" t="s">
        <v>14</v>
      </c>
      <c r="Z16" s="37">
        <v>500</v>
      </c>
      <c r="AA16" s="19"/>
    </row>
    <row r="17" spans="1:27" ht="20.100000000000001" customHeight="1">
      <c r="A17" s="16">
        <v>16</v>
      </c>
      <c r="B17" s="68"/>
      <c r="C17" s="16"/>
      <c r="D17" s="16"/>
      <c r="E17" s="17"/>
      <c r="F17" s="16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24"/>
      <c r="S17" s="21"/>
      <c r="T17" s="22"/>
      <c r="U17" s="22"/>
      <c r="V17" s="22"/>
      <c r="W17" s="21"/>
      <c r="X17" s="22"/>
      <c r="Y17" s="23"/>
      <c r="Z17" s="22"/>
      <c r="AA17" s="19"/>
    </row>
    <row r="18" spans="1:27" ht="20.100000000000001" customHeight="1">
      <c r="A18" s="16">
        <v>17</v>
      </c>
      <c r="B18" s="68"/>
      <c r="C18" s="16"/>
      <c r="D18" s="16"/>
      <c r="E18" s="17"/>
      <c r="F18" s="16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24"/>
      <c r="S18" s="21"/>
      <c r="T18" s="22"/>
      <c r="U18" s="22"/>
      <c r="V18" s="22"/>
      <c r="W18" s="21"/>
      <c r="X18" s="22"/>
      <c r="Y18" s="23"/>
      <c r="Z18" s="22"/>
      <c r="AA18" s="19"/>
    </row>
    <row r="19" spans="1:27" ht="20.100000000000001" customHeight="1">
      <c r="A19" s="16">
        <v>18</v>
      </c>
      <c r="B19" s="68"/>
      <c r="C19" s="16"/>
      <c r="D19" s="16"/>
      <c r="E19" s="17"/>
      <c r="F19" s="16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24"/>
      <c r="S19" s="21"/>
      <c r="T19" s="22"/>
      <c r="U19" s="22"/>
      <c r="V19" s="22"/>
      <c r="W19" s="21"/>
      <c r="X19" s="22"/>
      <c r="Y19" s="23"/>
      <c r="Z19" s="22"/>
      <c r="AA19" s="19"/>
    </row>
    <row r="20" spans="1:27" ht="20.100000000000001" customHeight="1">
      <c r="A20" s="16">
        <v>19</v>
      </c>
      <c r="B20" s="68"/>
      <c r="C20" s="16"/>
      <c r="D20" s="16"/>
      <c r="E20" s="17"/>
      <c r="F20" s="16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24"/>
      <c r="S20" s="21"/>
      <c r="T20" s="22"/>
      <c r="U20" s="22"/>
      <c r="V20" s="22"/>
      <c r="W20" s="21"/>
      <c r="X20" s="22"/>
      <c r="Y20" s="23"/>
      <c r="Z20" s="22"/>
      <c r="AA20" s="19"/>
    </row>
    <row r="21" spans="1:27" ht="20.100000000000001" customHeight="1">
      <c r="A21" s="16">
        <v>20</v>
      </c>
      <c r="B21" s="68"/>
      <c r="C21" s="16"/>
      <c r="D21" s="16"/>
      <c r="E21" s="17"/>
      <c r="F21" s="16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24"/>
      <c r="S21" s="21"/>
      <c r="T21" s="22"/>
      <c r="U21" s="22"/>
      <c r="V21" s="22"/>
      <c r="W21" s="21"/>
      <c r="X21" s="22"/>
      <c r="Y21" s="23"/>
      <c r="Z21" s="22"/>
      <c r="AA21" s="19"/>
    </row>
    <row r="22" spans="1:27" ht="20.100000000000001" customHeight="1">
      <c r="A22" s="16">
        <v>21</v>
      </c>
      <c r="B22" s="68"/>
      <c r="C22" s="16"/>
      <c r="D22" s="16"/>
      <c r="E22" s="17"/>
      <c r="F22" s="16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24"/>
      <c r="S22" s="21"/>
      <c r="T22" s="22"/>
      <c r="U22" s="22"/>
      <c r="V22" s="22"/>
      <c r="W22" s="21"/>
      <c r="X22" s="22"/>
      <c r="Y22" s="23"/>
      <c r="Z22" s="22"/>
      <c r="AA22" s="19"/>
    </row>
    <row r="23" spans="1:27" ht="20.100000000000001" customHeight="1">
      <c r="A23" s="16">
        <v>22</v>
      </c>
      <c r="B23" s="68"/>
      <c r="C23" s="16"/>
      <c r="D23" s="16"/>
      <c r="E23" s="17"/>
      <c r="F23" s="16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24"/>
      <c r="S23" s="21"/>
      <c r="T23" s="22"/>
      <c r="U23" s="22"/>
      <c r="V23" s="22"/>
      <c r="W23" s="21"/>
      <c r="X23" s="22"/>
      <c r="Y23" s="23"/>
      <c r="Z23" s="22"/>
      <c r="AA23" s="19"/>
    </row>
    <row r="24" spans="1:27" ht="20.100000000000001" customHeight="1">
      <c r="A24" s="16">
        <v>23</v>
      </c>
      <c r="B24" s="68"/>
      <c r="C24" s="16"/>
      <c r="D24" s="16"/>
      <c r="E24" s="17"/>
      <c r="F24" s="16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24"/>
      <c r="S24" s="21"/>
      <c r="T24" s="22"/>
      <c r="U24" s="22"/>
      <c r="V24" s="22"/>
      <c r="W24" s="21"/>
      <c r="X24" s="22"/>
      <c r="Y24" s="23"/>
      <c r="Z24" s="22"/>
      <c r="AA24" s="19"/>
    </row>
    <row r="25" spans="1:27" ht="20.100000000000001" customHeight="1">
      <c r="A25" s="16">
        <v>24</v>
      </c>
      <c r="B25" s="68"/>
      <c r="C25" s="16"/>
      <c r="D25" s="16"/>
      <c r="E25" s="17"/>
      <c r="F25" s="16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24"/>
      <c r="S25" s="21"/>
      <c r="T25" s="22"/>
      <c r="U25" s="22"/>
      <c r="V25" s="22"/>
      <c r="W25" s="21"/>
      <c r="X25" s="22"/>
      <c r="Y25" s="23"/>
      <c r="Z25" s="22"/>
      <c r="AA25" s="19"/>
    </row>
    <row r="26" spans="1:27" ht="20.100000000000001" customHeight="1">
      <c r="A26" s="16">
        <v>25</v>
      </c>
      <c r="B26" s="68"/>
      <c r="C26" s="16"/>
      <c r="D26" s="16"/>
      <c r="E26" s="17"/>
      <c r="F26" s="16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24"/>
      <c r="S26" s="21"/>
      <c r="T26" s="22"/>
      <c r="U26" s="22"/>
      <c r="V26" s="22"/>
      <c r="W26" s="21"/>
      <c r="X26" s="22"/>
      <c r="Y26" s="23"/>
      <c r="Z26" s="22"/>
      <c r="AA26" s="19"/>
    </row>
    <row r="27" spans="1:27" ht="20.100000000000001" customHeight="1">
      <c r="A27" s="16">
        <v>26</v>
      </c>
      <c r="B27" s="68"/>
      <c r="C27" s="16"/>
      <c r="D27" s="16"/>
      <c r="E27" s="17"/>
      <c r="F27" s="16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24"/>
      <c r="S27" s="21"/>
      <c r="T27" s="22"/>
      <c r="U27" s="22"/>
      <c r="V27" s="22"/>
      <c r="W27" s="21"/>
      <c r="X27" s="22"/>
      <c r="Y27" s="23"/>
      <c r="Z27" s="22"/>
      <c r="AA27" s="19"/>
    </row>
    <row r="28" spans="1:27" ht="20.100000000000001" customHeight="1">
      <c r="A28" s="16">
        <v>27</v>
      </c>
      <c r="B28" s="68"/>
      <c r="C28" s="16"/>
      <c r="D28" s="16"/>
      <c r="E28" s="17"/>
      <c r="F28" s="16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24"/>
      <c r="S28" s="21"/>
      <c r="T28" s="22"/>
      <c r="U28" s="22"/>
      <c r="V28" s="22"/>
      <c r="W28" s="21"/>
      <c r="X28" s="22"/>
      <c r="Y28" s="23"/>
      <c r="Z28" s="22"/>
      <c r="AA28" s="19"/>
    </row>
    <row r="29" spans="1:27" ht="20.100000000000001" customHeight="1">
      <c r="A29" s="16">
        <v>28</v>
      </c>
      <c r="B29" s="68"/>
      <c r="C29" s="16"/>
      <c r="D29" s="16"/>
      <c r="E29" s="17"/>
      <c r="F29" s="16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24"/>
      <c r="S29" s="21"/>
      <c r="T29" s="22"/>
      <c r="U29" s="22"/>
      <c r="V29" s="22"/>
      <c r="W29" s="21"/>
      <c r="X29" s="22"/>
      <c r="Y29" s="23"/>
      <c r="Z29" s="22"/>
      <c r="AA29" s="19"/>
    </row>
    <row r="30" spans="1:27" ht="20.100000000000001" customHeight="1">
      <c r="A30" s="16">
        <v>29</v>
      </c>
      <c r="B30" s="68"/>
      <c r="C30" s="16"/>
      <c r="D30" s="16"/>
      <c r="E30" s="17"/>
      <c r="F30" s="16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24"/>
      <c r="S30" s="21"/>
      <c r="T30" s="22"/>
      <c r="U30" s="22"/>
      <c r="V30" s="22"/>
      <c r="W30" s="21"/>
      <c r="X30" s="22"/>
      <c r="Y30" s="23"/>
      <c r="Z30" s="22"/>
      <c r="AA30" s="19"/>
    </row>
    <row r="31" spans="1:27" ht="20.100000000000001" customHeight="1">
      <c r="A31" s="16">
        <v>30</v>
      </c>
      <c r="B31" s="68"/>
      <c r="C31" s="16"/>
      <c r="D31" s="16"/>
      <c r="E31" s="17"/>
      <c r="F31" s="16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24"/>
      <c r="S31" s="21"/>
      <c r="T31" s="22"/>
      <c r="U31" s="22"/>
      <c r="V31" s="22"/>
      <c r="W31" s="21"/>
      <c r="X31" s="22"/>
      <c r="Y31" s="23"/>
      <c r="Z31" s="22"/>
      <c r="AA31" s="19"/>
    </row>
    <row r="32" spans="1:27" ht="20.100000000000001" customHeight="1">
      <c r="A32" s="16">
        <v>31</v>
      </c>
      <c r="B32" s="68"/>
      <c r="C32" s="16"/>
      <c r="D32" s="16"/>
      <c r="E32" s="17"/>
      <c r="F32" s="16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24"/>
      <c r="S32" s="21"/>
      <c r="T32" s="22"/>
      <c r="U32" s="22"/>
      <c r="V32" s="22"/>
      <c r="W32" s="21"/>
      <c r="X32" s="22"/>
      <c r="Y32" s="23"/>
      <c r="Z32" s="22"/>
      <c r="AA32" s="19"/>
    </row>
    <row r="33" spans="1:27" ht="20.100000000000001" customHeight="1">
      <c r="A33" s="16">
        <v>32</v>
      </c>
      <c r="B33" s="68"/>
      <c r="C33" s="16"/>
      <c r="D33" s="16"/>
      <c r="E33" s="17"/>
      <c r="F33" s="16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24"/>
      <c r="S33" s="21"/>
      <c r="T33" s="22"/>
      <c r="U33" s="22"/>
      <c r="V33" s="22"/>
      <c r="W33" s="21"/>
      <c r="X33" s="22"/>
      <c r="Y33" s="23"/>
      <c r="Z33" s="22"/>
      <c r="AA33" s="19"/>
    </row>
    <row r="34" spans="1:27" ht="20.100000000000001" customHeight="1">
      <c r="A34" s="16">
        <v>33</v>
      </c>
      <c r="B34" s="68"/>
      <c r="C34" s="16"/>
      <c r="D34" s="16"/>
      <c r="E34" s="17"/>
      <c r="F34" s="16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24"/>
      <c r="S34" s="21"/>
      <c r="T34" s="22"/>
      <c r="U34" s="22"/>
      <c r="V34" s="22"/>
      <c r="W34" s="21"/>
      <c r="X34" s="22"/>
      <c r="Y34" s="23"/>
      <c r="Z34" s="22"/>
      <c r="AA34" s="19"/>
    </row>
    <row r="35" spans="1:27" ht="20.100000000000001" customHeight="1">
      <c r="A35" s="16">
        <v>34</v>
      </c>
      <c r="B35" s="68"/>
      <c r="C35" s="16"/>
      <c r="D35" s="16"/>
      <c r="E35" s="17"/>
      <c r="F35" s="16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24"/>
      <c r="S35" s="21"/>
      <c r="T35" s="22"/>
      <c r="U35" s="22"/>
      <c r="V35" s="22"/>
      <c r="W35" s="21"/>
      <c r="X35" s="22"/>
      <c r="Y35" s="23"/>
      <c r="Z35" s="22"/>
      <c r="AA35" s="19"/>
    </row>
    <row r="36" spans="1:27" ht="20.100000000000001" customHeight="1">
      <c r="A36" s="16">
        <v>35</v>
      </c>
      <c r="B36" s="68"/>
      <c r="C36" s="16"/>
      <c r="D36" s="16"/>
      <c r="E36" s="17"/>
      <c r="F36" s="16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24"/>
      <c r="S36" s="21"/>
      <c r="T36" s="22"/>
      <c r="U36" s="22"/>
      <c r="V36" s="22"/>
      <c r="W36" s="21"/>
      <c r="X36" s="22"/>
      <c r="Y36" s="23"/>
      <c r="Z36" s="22"/>
      <c r="AA36" s="19"/>
    </row>
    <row r="37" spans="1:27" ht="20.100000000000001" customHeight="1">
      <c r="A37" s="16">
        <v>36</v>
      </c>
      <c r="B37" s="68"/>
      <c r="C37" s="16"/>
      <c r="D37" s="16"/>
      <c r="E37" s="17"/>
      <c r="F37" s="16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24"/>
      <c r="S37" s="21"/>
      <c r="T37" s="22"/>
      <c r="U37" s="22"/>
      <c r="V37" s="22"/>
      <c r="W37" s="21"/>
      <c r="X37" s="22"/>
      <c r="Y37" s="23"/>
      <c r="Z37" s="22"/>
      <c r="AA37" s="19"/>
    </row>
    <row r="38" spans="1:27" ht="20.100000000000001" customHeight="1">
      <c r="A38" s="16">
        <v>37</v>
      </c>
      <c r="B38" s="68"/>
      <c r="C38" s="16"/>
      <c r="D38" s="16"/>
      <c r="E38" s="17"/>
      <c r="F38" s="16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24"/>
      <c r="S38" s="21"/>
      <c r="T38" s="22"/>
      <c r="U38" s="22"/>
      <c r="V38" s="22"/>
      <c r="W38" s="21"/>
      <c r="X38" s="22"/>
      <c r="Y38" s="23"/>
      <c r="Z38" s="22"/>
      <c r="AA38" s="19"/>
    </row>
    <row r="39" spans="1:27" ht="20.100000000000001" customHeight="1">
      <c r="A39" s="16">
        <v>38</v>
      </c>
      <c r="B39" s="68"/>
      <c r="C39" s="16"/>
      <c r="D39" s="16"/>
      <c r="E39" s="17"/>
      <c r="F39" s="16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24"/>
      <c r="S39" s="21"/>
      <c r="T39" s="22"/>
      <c r="U39" s="22"/>
      <c r="V39" s="22"/>
      <c r="W39" s="21"/>
      <c r="X39" s="22"/>
      <c r="Y39" s="23"/>
      <c r="Z39" s="22"/>
      <c r="AA39" s="19"/>
    </row>
    <row r="40" spans="1:27" ht="20.100000000000001" customHeight="1">
      <c r="A40" s="16">
        <v>39</v>
      </c>
      <c r="B40" s="68"/>
      <c r="C40" s="16"/>
      <c r="D40" s="16"/>
      <c r="E40" s="17"/>
      <c r="F40" s="16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24"/>
      <c r="S40" s="21"/>
      <c r="T40" s="22"/>
      <c r="U40" s="22"/>
      <c r="V40" s="22"/>
      <c r="W40" s="21"/>
      <c r="X40" s="22"/>
      <c r="Y40" s="23"/>
      <c r="Z40" s="22"/>
      <c r="AA40" s="19"/>
    </row>
    <row r="41" spans="1:27" ht="20.100000000000001" customHeight="1">
      <c r="A41" s="16">
        <v>40</v>
      </c>
      <c r="B41" s="68"/>
      <c r="C41" s="16"/>
      <c r="D41" s="16"/>
      <c r="E41" s="17"/>
      <c r="F41" s="16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24"/>
      <c r="S41" s="21"/>
      <c r="T41" s="22"/>
      <c r="U41" s="22"/>
      <c r="V41" s="22"/>
      <c r="W41" s="21"/>
      <c r="X41" s="22"/>
      <c r="Y41" s="23"/>
      <c r="Z41" s="22"/>
      <c r="AA41" s="19"/>
    </row>
    <row r="42" spans="1:27" ht="20.100000000000001" customHeight="1">
      <c r="A42" s="16">
        <v>41</v>
      </c>
      <c r="B42" s="68"/>
      <c r="C42" s="16"/>
      <c r="D42" s="16"/>
      <c r="E42" s="17"/>
      <c r="F42" s="16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24"/>
      <c r="S42" s="21"/>
      <c r="T42" s="22"/>
      <c r="U42" s="22"/>
      <c r="V42" s="22"/>
      <c r="W42" s="21"/>
      <c r="X42" s="22"/>
      <c r="Y42" s="23"/>
      <c r="Z42" s="22"/>
      <c r="AA42" s="19"/>
    </row>
    <row r="43" spans="1:27" ht="20.100000000000001" customHeight="1">
      <c r="A43" s="16">
        <v>42</v>
      </c>
      <c r="B43" s="68"/>
      <c r="C43" s="16"/>
      <c r="D43" s="16"/>
      <c r="E43" s="17"/>
      <c r="F43" s="16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24"/>
      <c r="S43" s="21"/>
      <c r="T43" s="22"/>
      <c r="U43" s="22"/>
      <c r="V43" s="22"/>
      <c r="W43" s="21"/>
      <c r="X43" s="22"/>
      <c r="Y43" s="23"/>
      <c r="Z43" s="22"/>
      <c r="AA43" s="19"/>
    </row>
    <row r="44" spans="1:27" ht="20.100000000000001" customHeight="1">
      <c r="A44" s="16">
        <v>43</v>
      </c>
      <c r="B44" s="68"/>
      <c r="C44" s="16"/>
      <c r="D44" s="16"/>
      <c r="E44" s="17"/>
      <c r="F44" s="16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24"/>
      <c r="S44" s="21"/>
      <c r="T44" s="22"/>
      <c r="U44" s="22"/>
      <c r="V44" s="22"/>
      <c r="W44" s="21"/>
      <c r="X44" s="22"/>
      <c r="Y44" s="23"/>
      <c r="Z44" s="22"/>
      <c r="AA44" s="19"/>
    </row>
    <row r="45" spans="1:27" ht="20.100000000000001" customHeight="1">
      <c r="A45" s="16">
        <v>44</v>
      </c>
      <c r="B45" s="68"/>
      <c r="C45" s="16"/>
      <c r="D45" s="16"/>
      <c r="E45" s="17"/>
      <c r="F45" s="16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24"/>
      <c r="S45" s="21"/>
      <c r="T45" s="22"/>
      <c r="U45" s="22"/>
      <c r="V45" s="22"/>
      <c r="W45" s="21"/>
      <c r="X45" s="22"/>
      <c r="Y45" s="23"/>
      <c r="Z45" s="22"/>
      <c r="AA45" s="19"/>
    </row>
    <row r="46" spans="1:27" ht="20.100000000000001" customHeight="1">
      <c r="A46" s="16">
        <v>45</v>
      </c>
      <c r="B46" s="68"/>
      <c r="C46" s="16"/>
      <c r="D46" s="16"/>
      <c r="E46" s="17"/>
      <c r="F46" s="16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24"/>
      <c r="S46" s="21"/>
      <c r="T46" s="22"/>
      <c r="U46" s="22"/>
      <c r="V46" s="22"/>
      <c r="W46" s="21"/>
      <c r="X46" s="22"/>
      <c r="Y46" s="23"/>
      <c r="Z46" s="22"/>
      <c r="AA46" s="19"/>
    </row>
    <row r="47" spans="1:27" ht="20.100000000000001" customHeight="1">
      <c r="A47" s="16">
        <v>46</v>
      </c>
      <c r="B47" s="68"/>
      <c r="C47" s="16"/>
      <c r="D47" s="16"/>
      <c r="E47" s="17"/>
      <c r="F47" s="16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24"/>
      <c r="S47" s="21"/>
      <c r="T47" s="22"/>
      <c r="U47" s="22"/>
      <c r="V47" s="22"/>
      <c r="W47" s="21"/>
      <c r="X47" s="22"/>
      <c r="Y47" s="23"/>
      <c r="Z47" s="22"/>
      <c r="AA47" s="19"/>
    </row>
    <row r="48" spans="1:27" ht="20.100000000000001" customHeight="1">
      <c r="A48" s="16">
        <v>47</v>
      </c>
      <c r="B48" s="68"/>
      <c r="C48" s="16"/>
      <c r="D48" s="16"/>
      <c r="E48" s="17"/>
      <c r="F48" s="16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24"/>
      <c r="S48" s="21"/>
      <c r="T48" s="22"/>
      <c r="U48" s="22"/>
      <c r="V48" s="22"/>
      <c r="W48" s="21"/>
      <c r="X48" s="22"/>
      <c r="Y48" s="23"/>
      <c r="Z48" s="22"/>
      <c r="AA48" s="19"/>
    </row>
    <row r="49" spans="1:27" ht="20.100000000000001" customHeight="1">
      <c r="A49" s="16">
        <v>48</v>
      </c>
      <c r="B49" s="68"/>
      <c r="C49" s="16"/>
      <c r="D49" s="16"/>
      <c r="E49" s="17"/>
      <c r="F49" s="16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24"/>
      <c r="S49" s="21"/>
      <c r="T49" s="22"/>
      <c r="U49" s="22"/>
      <c r="V49" s="22"/>
      <c r="W49" s="21"/>
      <c r="X49" s="22"/>
      <c r="Y49" s="23"/>
      <c r="Z49" s="22"/>
      <c r="AA49" s="19"/>
    </row>
    <row r="50" spans="1:27" ht="20.100000000000001" customHeight="1">
      <c r="A50" s="16">
        <v>49</v>
      </c>
      <c r="B50" s="68"/>
      <c r="C50" s="16"/>
      <c r="D50" s="16"/>
      <c r="E50" s="17"/>
      <c r="F50" s="16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24"/>
      <c r="S50" s="21"/>
      <c r="T50" s="22"/>
      <c r="U50" s="22"/>
      <c r="V50" s="22"/>
      <c r="W50" s="21"/>
      <c r="X50" s="22"/>
      <c r="Y50" s="23"/>
      <c r="Z50" s="22"/>
      <c r="AA50" s="19"/>
    </row>
    <row r="51" spans="1:27" ht="20.100000000000001" customHeight="1">
      <c r="A51" s="16">
        <v>50</v>
      </c>
      <c r="B51" s="68"/>
      <c r="C51" s="16"/>
      <c r="D51" s="16"/>
      <c r="E51" s="17"/>
      <c r="F51" s="16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24"/>
      <c r="R51" s="24"/>
      <c r="S51" s="21"/>
      <c r="T51" s="22"/>
      <c r="U51" s="22"/>
      <c r="V51" s="22"/>
      <c r="W51" s="21"/>
      <c r="X51" s="22"/>
      <c r="Y51" s="23"/>
      <c r="Z51" s="22"/>
      <c r="AA51" s="19"/>
    </row>
    <row r="52" spans="1:27" ht="20.100000000000001" customHeight="1">
      <c r="A52" s="16">
        <v>51</v>
      </c>
      <c r="B52" s="68"/>
      <c r="C52" s="16"/>
      <c r="D52" s="16"/>
      <c r="E52" s="17"/>
      <c r="F52" s="16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24"/>
      <c r="R52" s="24"/>
      <c r="S52" s="21"/>
      <c r="T52" s="22"/>
      <c r="U52" s="22"/>
      <c r="V52" s="22"/>
      <c r="W52" s="21"/>
      <c r="X52" s="22"/>
      <c r="Y52" s="23"/>
      <c r="Z52" s="22"/>
      <c r="AA52" s="19"/>
    </row>
    <row r="53" spans="1:27" ht="20.100000000000001" customHeight="1">
      <c r="A53" s="16"/>
      <c r="B53" s="68"/>
      <c r="C53" s="16"/>
      <c r="D53" s="16"/>
      <c r="E53" s="17"/>
      <c r="F53" s="16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24"/>
      <c r="R53" s="24"/>
      <c r="S53" s="21"/>
      <c r="T53" s="22"/>
      <c r="U53" s="22"/>
      <c r="V53" s="22"/>
      <c r="W53" s="21"/>
      <c r="X53" s="22"/>
      <c r="Y53" s="23"/>
      <c r="Z53" s="22"/>
      <c r="AA53" s="19"/>
    </row>
    <row r="54" spans="1:27" ht="20.100000000000001" customHeight="1">
      <c r="A54" s="16"/>
      <c r="B54" s="68"/>
      <c r="C54" s="16"/>
      <c r="D54" s="16"/>
      <c r="E54" s="17"/>
      <c r="F54" s="16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24"/>
      <c r="R54" s="24"/>
      <c r="S54" s="21"/>
      <c r="T54" s="22"/>
      <c r="U54" s="22"/>
      <c r="V54" s="22"/>
      <c r="W54" s="21"/>
      <c r="X54" s="22"/>
      <c r="Y54" s="23"/>
      <c r="Z54" s="22"/>
      <c r="AA54" s="19"/>
    </row>
    <row r="55" spans="1:27" ht="20.100000000000001" customHeight="1">
      <c r="A55" s="16"/>
      <c r="B55" s="68"/>
      <c r="C55" s="16"/>
      <c r="D55" s="16"/>
      <c r="E55" s="17"/>
      <c r="F55" s="16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24"/>
      <c r="R55" s="24"/>
      <c r="S55" s="21"/>
      <c r="T55" s="22"/>
      <c r="U55" s="22"/>
      <c r="V55" s="22"/>
      <c r="W55" s="21"/>
      <c r="X55" s="22"/>
      <c r="Y55" s="23"/>
      <c r="Z55" s="22"/>
      <c r="AA55" s="19"/>
    </row>
    <row r="56" spans="1:27" ht="20.100000000000001" customHeight="1">
      <c r="A56" s="16"/>
      <c r="B56" s="68"/>
      <c r="C56" s="16"/>
      <c r="D56" s="16"/>
      <c r="E56" s="17"/>
      <c r="F56" s="16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24"/>
      <c r="R56" s="24"/>
      <c r="S56" s="21"/>
      <c r="T56" s="22"/>
      <c r="U56" s="22"/>
      <c r="V56" s="22"/>
      <c r="W56" s="21"/>
      <c r="X56" s="22"/>
      <c r="Y56" s="23"/>
      <c r="Z56" s="22"/>
      <c r="AA56" s="19"/>
    </row>
    <row r="57" spans="1:27" ht="20.100000000000001" customHeight="1">
      <c r="A57" s="16"/>
      <c r="B57" s="68"/>
      <c r="C57" s="16"/>
      <c r="D57" s="16"/>
      <c r="E57" s="17"/>
      <c r="F57" s="16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24"/>
      <c r="R57" s="24"/>
      <c r="S57" s="21"/>
      <c r="T57" s="22"/>
      <c r="U57" s="22"/>
      <c r="V57" s="22"/>
      <c r="W57" s="21"/>
      <c r="X57" s="22"/>
      <c r="Y57" s="23"/>
      <c r="Z57" s="22"/>
      <c r="AA57" s="19"/>
    </row>
    <row r="58" spans="1:27" ht="20.100000000000001" customHeight="1">
      <c r="A58" s="16"/>
      <c r="B58" s="68"/>
      <c r="C58" s="16"/>
      <c r="D58" s="16"/>
      <c r="E58" s="17"/>
      <c r="F58" s="16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24"/>
      <c r="R58" s="24"/>
      <c r="S58" s="21"/>
      <c r="T58" s="22"/>
      <c r="U58" s="22"/>
      <c r="V58" s="22"/>
      <c r="W58" s="21"/>
      <c r="X58" s="22"/>
      <c r="Y58" s="23"/>
      <c r="Z58" s="22"/>
      <c r="AA58" s="19"/>
    </row>
    <row r="59" spans="1:27" ht="20.100000000000001" customHeight="1">
      <c r="A59" s="16"/>
      <c r="B59" s="68"/>
      <c r="C59" s="16"/>
      <c r="D59" s="16"/>
      <c r="E59" s="17"/>
      <c r="F59" s="16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24"/>
      <c r="R59" s="24"/>
      <c r="S59" s="21"/>
      <c r="T59" s="22"/>
      <c r="U59" s="22"/>
      <c r="V59" s="22"/>
      <c r="W59" s="21"/>
      <c r="X59" s="22"/>
      <c r="Y59" s="23"/>
      <c r="Z59" s="22"/>
      <c r="AA59" s="19"/>
    </row>
    <row r="60" spans="1:27" ht="20.100000000000001" customHeight="1">
      <c r="A60" s="16"/>
      <c r="B60" s="68"/>
      <c r="C60" s="16"/>
      <c r="D60" s="16"/>
      <c r="E60" s="17"/>
      <c r="F60" s="16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24"/>
      <c r="R60" s="24"/>
      <c r="S60" s="21"/>
      <c r="T60" s="22"/>
      <c r="U60" s="22"/>
      <c r="V60" s="22"/>
      <c r="W60" s="21"/>
      <c r="X60" s="22"/>
      <c r="Y60" s="23"/>
      <c r="Z60" s="22"/>
      <c r="AA60" s="19"/>
    </row>
    <row r="61" spans="1:27" ht="20.100000000000001" customHeight="1">
      <c r="A61" s="16"/>
      <c r="B61" s="68"/>
      <c r="C61" s="16"/>
      <c r="D61" s="16"/>
      <c r="E61" s="17"/>
      <c r="F61" s="16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24"/>
      <c r="R61" s="24"/>
      <c r="S61" s="21"/>
      <c r="T61" s="22"/>
      <c r="U61" s="22"/>
      <c r="V61" s="22"/>
      <c r="W61" s="21"/>
      <c r="X61" s="22"/>
      <c r="Y61" s="23"/>
      <c r="Z61" s="22"/>
      <c r="AA61" s="19"/>
    </row>
    <row r="62" spans="1:27" ht="20.100000000000001" customHeight="1">
      <c r="A62" s="16"/>
      <c r="B62" s="68"/>
      <c r="C62" s="16"/>
      <c r="D62" s="16"/>
      <c r="E62" s="17"/>
      <c r="F62" s="16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24"/>
      <c r="R62" s="24"/>
      <c r="S62" s="21"/>
      <c r="T62" s="22"/>
      <c r="U62" s="22"/>
      <c r="V62" s="22"/>
      <c r="W62" s="21"/>
      <c r="X62" s="22"/>
      <c r="Y62" s="23"/>
      <c r="Z62" s="22"/>
      <c r="AA62" s="19"/>
    </row>
    <row r="63" spans="1:27" ht="20.100000000000001" customHeight="1">
      <c r="A63" s="16"/>
      <c r="B63" s="68"/>
      <c r="C63" s="16"/>
      <c r="D63" s="16"/>
      <c r="E63" s="17"/>
      <c r="F63" s="16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24"/>
      <c r="R63" s="24"/>
      <c r="S63" s="21"/>
      <c r="T63" s="22"/>
      <c r="U63" s="22"/>
      <c r="V63" s="22"/>
      <c r="W63" s="21"/>
      <c r="X63" s="22"/>
      <c r="Y63" s="23"/>
      <c r="Z63" s="22"/>
      <c r="AA63" s="19"/>
    </row>
    <row r="64" spans="1:27" ht="20.100000000000001" customHeight="1">
      <c r="A64" s="16"/>
      <c r="B64" s="68"/>
      <c r="C64" s="16"/>
      <c r="D64" s="16"/>
      <c r="E64" s="17"/>
      <c r="F64" s="16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24"/>
      <c r="R64" s="24"/>
      <c r="S64" s="21"/>
      <c r="T64" s="22"/>
      <c r="U64" s="22"/>
      <c r="V64" s="22"/>
      <c r="W64" s="21"/>
      <c r="X64" s="22"/>
      <c r="Y64" s="23"/>
      <c r="Z64" s="22"/>
      <c r="AA64" s="19"/>
    </row>
    <row r="65" spans="1:27" ht="20.100000000000001" customHeight="1">
      <c r="A65" s="16"/>
      <c r="B65" s="68"/>
      <c r="C65" s="16"/>
      <c r="D65" s="16"/>
      <c r="E65" s="17"/>
      <c r="F65" s="16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24"/>
      <c r="R65" s="24"/>
      <c r="S65" s="21"/>
      <c r="T65" s="22"/>
      <c r="U65" s="22"/>
      <c r="V65" s="22"/>
      <c r="W65" s="21"/>
      <c r="X65" s="22"/>
      <c r="Y65" s="23"/>
      <c r="Z65" s="22"/>
      <c r="AA65" s="19"/>
    </row>
    <row r="66" spans="1:27" ht="20.100000000000001" customHeight="1">
      <c r="A66" s="16"/>
      <c r="B66" s="68"/>
      <c r="C66" s="16"/>
      <c r="D66" s="16"/>
      <c r="E66" s="17"/>
      <c r="F66" s="16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24"/>
      <c r="R66" s="24"/>
      <c r="S66" s="21"/>
      <c r="T66" s="22"/>
      <c r="U66" s="22"/>
      <c r="V66" s="22"/>
      <c r="W66" s="21"/>
      <c r="X66" s="22"/>
      <c r="Y66" s="23"/>
      <c r="Z66" s="22"/>
      <c r="AA66" s="19"/>
    </row>
    <row r="67" spans="1:27" ht="20.100000000000001" customHeight="1">
      <c r="A67" s="16"/>
      <c r="B67" s="68"/>
      <c r="C67" s="16"/>
      <c r="D67" s="16"/>
      <c r="E67" s="17"/>
      <c r="F67" s="16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24"/>
      <c r="S67" s="21"/>
      <c r="T67" s="22"/>
      <c r="U67" s="22"/>
      <c r="V67" s="22"/>
      <c r="W67" s="21"/>
      <c r="X67" s="22"/>
      <c r="Y67" s="23"/>
      <c r="Z67" s="22"/>
      <c r="AA67" s="19"/>
    </row>
    <row r="68" spans="1:27" ht="20.100000000000001" customHeight="1">
      <c r="A68" s="16"/>
      <c r="B68" s="68"/>
      <c r="C68" s="16"/>
      <c r="D68" s="16"/>
      <c r="E68" s="17"/>
      <c r="F68" s="16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24"/>
      <c r="S68" s="21"/>
      <c r="T68" s="22"/>
      <c r="U68" s="22"/>
      <c r="V68" s="22"/>
      <c r="W68" s="21"/>
      <c r="X68" s="22"/>
      <c r="Y68" s="23"/>
      <c r="Z68" s="22"/>
      <c r="AA68" s="19"/>
    </row>
    <row r="69" spans="1:27" ht="20.100000000000001" customHeight="1">
      <c r="A69" s="16"/>
      <c r="B69" s="68"/>
      <c r="C69" s="16"/>
      <c r="D69" s="16"/>
      <c r="E69" s="17"/>
      <c r="F69" s="16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24"/>
      <c r="S69" s="21"/>
      <c r="T69" s="22"/>
      <c r="U69" s="22"/>
      <c r="V69" s="22"/>
      <c r="W69" s="21"/>
      <c r="X69" s="22"/>
      <c r="Y69" s="23"/>
      <c r="Z69" s="22"/>
      <c r="AA69" s="19"/>
    </row>
    <row r="70" spans="1:27" ht="20.100000000000001" customHeight="1">
      <c r="A70" s="16"/>
      <c r="B70" s="68"/>
      <c r="C70" s="16"/>
      <c r="D70" s="16"/>
      <c r="E70" s="17"/>
      <c r="F70" s="16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24"/>
      <c r="S70" s="21"/>
      <c r="T70" s="22"/>
      <c r="U70" s="22"/>
      <c r="V70" s="22"/>
      <c r="W70" s="21"/>
      <c r="X70" s="22"/>
      <c r="Y70" s="23"/>
      <c r="Z70" s="22"/>
      <c r="AA70" s="19"/>
    </row>
    <row r="71" spans="1:27" ht="20.100000000000001" customHeight="1">
      <c r="A71" s="16"/>
      <c r="B71" s="68"/>
      <c r="C71" s="16"/>
      <c r="D71" s="16"/>
      <c r="E71" s="17"/>
      <c r="F71" s="16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24"/>
      <c r="S71" s="21"/>
      <c r="T71" s="22"/>
      <c r="U71" s="22"/>
      <c r="V71" s="22"/>
      <c r="W71" s="21"/>
      <c r="X71" s="22"/>
      <c r="Y71" s="23"/>
      <c r="Z71" s="22"/>
      <c r="AA71" s="19"/>
    </row>
    <row r="72" spans="1:27" ht="20.100000000000001" customHeight="1">
      <c r="A72" s="16"/>
      <c r="B72" s="68"/>
      <c r="C72" s="16"/>
      <c r="D72" s="16"/>
      <c r="E72" s="17"/>
      <c r="F72" s="16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24"/>
      <c r="S72" s="21"/>
      <c r="T72" s="22"/>
      <c r="U72" s="22"/>
      <c r="V72" s="22"/>
      <c r="W72" s="21"/>
      <c r="X72" s="22"/>
      <c r="Y72" s="23"/>
      <c r="Z72" s="22"/>
      <c r="AA72" s="19"/>
    </row>
    <row r="73" spans="1:27" ht="20.100000000000001" customHeight="1">
      <c r="A73" s="16"/>
      <c r="B73" s="68"/>
      <c r="C73" s="16"/>
      <c r="D73" s="16"/>
      <c r="E73" s="17"/>
      <c r="F73" s="16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24"/>
      <c r="S73" s="21"/>
      <c r="T73" s="22"/>
      <c r="U73" s="22"/>
      <c r="V73" s="22"/>
      <c r="W73" s="21"/>
      <c r="X73" s="22"/>
      <c r="Y73" s="23"/>
      <c r="Z73" s="22"/>
      <c r="AA73" s="19"/>
    </row>
    <row r="74" spans="1:27" ht="20.100000000000001" customHeight="1">
      <c r="A74" s="16"/>
      <c r="B74" s="68"/>
      <c r="C74" s="16"/>
      <c r="D74" s="16"/>
      <c r="E74" s="17"/>
      <c r="F74" s="16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24"/>
      <c r="S74" s="21"/>
      <c r="T74" s="22"/>
      <c r="U74" s="22"/>
      <c r="V74" s="22"/>
      <c r="W74" s="21"/>
      <c r="X74" s="22"/>
      <c r="Y74" s="23"/>
      <c r="Z74" s="22"/>
      <c r="AA74" s="19"/>
    </row>
    <row r="75" spans="1:27" ht="20.100000000000001" customHeight="1">
      <c r="A75" s="16"/>
      <c r="B75" s="68"/>
      <c r="C75" s="16"/>
      <c r="D75" s="16"/>
      <c r="E75" s="17"/>
      <c r="F75" s="16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24"/>
      <c r="S75" s="21"/>
      <c r="T75" s="22"/>
      <c r="U75" s="22"/>
      <c r="V75" s="22"/>
      <c r="W75" s="21"/>
      <c r="X75" s="22"/>
      <c r="Y75" s="23"/>
      <c r="Z75" s="22"/>
      <c r="AA75" s="19"/>
    </row>
    <row r="76" spans="1:27" ht="20.100000000000001" customHeight="1">
      <c r="A76" s="16"/>
      <c r="B76" s="68"/>
      <c r="C76" s="16"/>
      <c r="D76" s="16"/>
      <c r="E76" s="17"/>
      <c r="F76" s="16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24"/>
      <c r="S76" s="21"/>
      <c r="T76" s="22"/>
      <c r="U76" s="22"/>
      <c r="V76" s="22"/>
      <c r="W76" s="21"/>
      <c r="X76" s="22"/>
      <c r="Y76" s="23"/>
      <c r="Z76" s="22"/>
      <c r="AA76" s="19"/>
    </row>
    <row r="77" spans="1:27" ht="20.100000000000001" customHeight="1">
      <c r="A77" s="16"/>
      <c r="B77" s="68"/>
      <c r="C77" s="16"/>
      <c r="D77" s="16"/>
      <c r="E77" s="17"/>
      <c r="F77" s="16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24"/>
      <c r="S77" s="21"/>
      <c r="T77" s="22"/>
      <c r="U77" s="22"/>
      <c r="V77" s="22"/>
      <c r="W77" s="21"/>
      <c r="X77" s="22"/>
      <c r="Y77" s="23"/>
      <c r="Z77" s="22"/>
      <c r="AA77" s="19"/>
    </row>
    <row r="78" spans="1:27" ht="20.100000000000001" customHeight="1">
      <c r="A78" s="16"/>
      <c r="B78" s="68"/>
      <c r="C78" s="16"/>
      <c r="D78" s="16"/>
      <c r="E78" s="17"/>
      <c r="F78" s="16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24"/>
      <c r="S78" s="21"/>
      <c r="T78" s="22"/>
      <c r="U78" s="22"/>
      <c r="V78" s="22"/>
      <c r="W78" s="21"/>
      <c r="X78" s="22"/>
      <c r="Y78" s="23"/>
      <c r="Z78" s="22"/>
      <c r="AA78" s="19"/>
    </row>
    <row r="79" spans="1:27" ht="20.100000000000001" customHeight="1">
      <c r="A79" s="16"/>
      <c r="B79" s="68"/>
      <c r="C79" s="16"/>
      <c r="D79" s="16"/>
      <c r="E79" s="17"/>
      <c r="F79" s="16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24"/>
      <c r="S79" s="21"/>
      <c r="T79" s="22"/>
      <c r="U79" s="22"/>
      <c r="V79" s="22"/>
      <c r="W79" s="21"/>
      <c r="X79" s="22"/>
      <c r="Y79" s="23"/>
      <c r="Z79" s="22"/>
      <c r="AA79" s="19"/>
    </row>
    <row r="80" spans="1:27" ht="20.100000000000001" customHeight="1">
      <c r="A80" s="16"/>
      <c r="B80" s="68"/>
      <c r="C80" s="16"/>
      <c r="D80" s="16"/>
      <c r="E80" s="17"/>
      <c r="F80" s="16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24"/>
      <c r="S80" s="21"/>
      <c r="T80" s="22"/>
      <c r="U80" s="22"/>
      <c r="V80" s="22"/>
      <c r="W80" s="21"/>
      <c r="X80" s="22"/>
      <c r="Y80" s="23"/>
      <c r="Z80" s="22"/>
      <c r="AA80" s="19"/>
    </row>
    <row r="81" spans="1:27" ht="20.100000000000001" customHeight="1">
      <c r="A81" s="16"/>
      <c r="B81" s="68"/>
      <c r="C81" s="16"/>
      <c r="D81" s="16"/>
      <c r="E81" s="17"/>
      <c r="F81" s="16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24"/>
      <c r="S81" s="21"/>
      <c r="T81" s="22"/>
      <c r="U81" s="22"/>
      <c r="V81" s="22"/>
      <c r="W81" s="21"/>
      <c r="X81" s="22"/>
      <c r="Y81" s="23"/>
      <c r="Z81" s="22"/>
      <c r="AA81" s="19"/>
    </row>
    <row r="82" spans="1:27" ht="20.100000000000001" customHeight="1">
      <c r="A82" s="16"/>
      <c r="B82" s="68"/>
      <c r="C82" s="16"/>
      <c r="D82" s="16"/>
      <c r="E82" s="17"/>
      <c r="F82" s="16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24"/>
      <c r="S82" s="21"/>
      <c r="T82" s="22"/>
      <c r="U82" s="22"/>
      <c r="V82" s="22"/>
      <c r="W82" s="21"/>
      <c r="X82" s="22"/>
      <c r="Y82" s="23"/>
      <c r="Z82" s="22"/>
      <c r="AA82" s="19"/>
    </row>
    <row r="83" spans="1:27" ht="20.100000000000001" customHeight="1">
      <c r="A83" s="16"/>
      <c r="B83" s="68"/>
      <c r="C83" s="16"/>
      <c r="D83" s="16"/>
      <c r="E83" s="17"/>
      <c r="F83" s="16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24"/>
      <c r="S83" s="21"/>
      <c r="T83" s="22"/>
      <c r="U83" s="22"/>
      <c r="V83" s="22"/>
      <c r="W83" s="21"/>
      <c r="X83" s="22"/>
      <c r="Y83" s="23"/>
      <c r="Z83" s="22"/>
      <c r="AA83" s="19"/>
    </row>
    <row r="84" spans="1:27" ht="20.100000000000001" customHeight="1">
      <c r="A84" s="16"/>
      <c r="B84" s="68"/>
      <c r="C84" s="16"/>
      <c r="D84" s="16"/>
      <c r="E84" s="17"/>
      <c r="F84" s="16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24"/>
      <c r="S84" s="21"/>
      <c r="T84" s="22"/>
      <c r="U84" s="22"/>
      <c r="V84" s="22"/>
      <c r="W84" s="21"/>
      <c r="X84" s="22"/>
      <c r="Y84" s="23"/>
      <c r="Z84" s="22"/>
      <c r="AA84" s="19"/>
    </row>
    <row r="85" spans="1:27" ht="20.100000000000001" customHeight="1">
      <c r="A85" s="16"/>
      <c r="B85" s="68"/>
      <c r="C85" s="16"/>
      <c r="D85" s="16"/>
      <c r="E85" s="17"/>
      <c r="F85" s="16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24"/>
      <c r="S85" s="21"/>
      <c r="T85" s="22"/>
      <c r="U85" s="22"/>
      <c r="V85" s="22"/>
      <c r="W85" s="21"/>
      <c r="X85" s="22"/>
      <c r="Y85" s="23"/>
      <c r="Z85" s="22"/>
      <c r="AA85" s="19"/>
    </row>
    <row r="86" spans="1:27" ht="20.100000000000001" customHeight="1">
      <c r="A86" s="16"/>
      <c r="B86" s="68"/>
      <c r="C86" s="16"/>
      <c r="D86" s="16"/>
      <c r="E86" s="17"/>
      <c r="F86" s="16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24"/>
      <c r="S86" s="21"/>
      <c r="T86" s="22"/>
      <c r="U86" s="22"/>
      <c r="V86" s="22"/>
      <c r="W86" s="21"/>
      <c r="X86" s="22"/>
      <c r="Y86" s="23"/>
      <c r="Z86" s="22"/>
      <c r="AA86" s="19"/>
    </row>
    <row r="87" spans="1:27" ht="20.100000000000001" customHeight="1">
      <c r="A87" s="16"/>
      <c r="B87" s="68"/>
      <c r="C87" s="16"/>
      <c r="D87" s="16"/>
      <c r="E87" s="17"/>
      <c r="F87" s="16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24"/>
      <c r="S87" s="21"/>
      <c r="T87" s="22"/>
      <c r="U87" s="22"/>
      <c r="V87" s="22"/>
      <c r="W87" s="21"/>
      <c r="X87" s="22"/>
      <c r="Y87" s="23"/>
      <c r="Z87" s="22"/>
      <c r="AA87" s="19"/>
    </row>
    <row r="88" spans="1:27" ht="20.100000000000001" customHeight="1">
      <c r="A88" s="16"/>
      <c r="B88" s="68"/>
      <c r="C88" s="16"/>
      <c r="D88" s="16"/>
      <c r="E88" s="17"/>
      <c r="F88" s="16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24"/>
      <c r="S88" s="21"/>
      <c r="T88" s="22"/>
      <c r="U88" s="22"/>
      <c r="V88" s="22"/>
      <c r="W88" s="21"/>
      <c r="X88" s="22"/>
      <c r="Y88" s="23"/>
      <c r="Z88" s="22"/>
      <c r="AA88" s="19"/>
    </row>
    <row r="89" spans="1:27" ht="20.100000000000001" customHeight="1">
      <c r="A89" s="16"/>
      <c r="B89" s="68"/>
      <c r="C89" s="16"/>
      <c r="D89" s="16"/>
      <c r="E89" s="17"/>
      <c r="F89" s="16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24"/>
      <c r="S89" s="21"/>
      <c r="T89" s="22"/>
      <c r="U89" s="22"/>
      <c r="V89" s="22"/>
      <c r="W89" s="21"/>
      <c r="X89" s="22"/>
      <c r="Y89" s="23"/>
      <c r="Z89" s="22"/>
      <c r="AA89" s="19"/>
    </row>
    <row r="90" spans="1:27" ht="20.100000000000001" customHeight="1">
      <c r="A90" s="16"/>
      <c r="B90" s="68"/>
      <c r="C90" s="16"/>
      <c r="D90" s="16"/>
      <c r="E90" s="17"/>
      <c r="F90" s="16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24"/>
      <c r="S90" s="21"/>
      <c r="T90" s="22"/>
      <c r="U90" s="22"/>
      <c r="V90" s="22"/>
      <c r="W90" s="21"/>
      <c r="X90" s="22"/>
      <c r="Y90" s="23"/>
      <c r="Z90" s="22"/>
      <c r="AA90" s="19"/>
    </row>
    <row r="91" spans="1:27" ht="20.100000000000001" customHeight="1">
      <c r="A91" s="16"/>
      <c r="B91" s="68"/>
      <c r="C91" s="16"/>
      <c r="D91" s="16"/>
      <c r="E91" s="17"/>
      <c r="F91" s="16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24"/>
      <c r="S91" s="21"/>
      <c r="T91" s="22"/>
      <c r="U91" s="22"/>
      <c r="V91" s="22"/>
      <c r="W91" s="21"/>
      <c r="X91" s="22"/>
      <c r="Y91" s="23"/>
      <c r="Z91" s="22"/>
      <c r="AA91" s="19"/>
    </row>
    <row r="92" spans="1:27" ht="20.100000000000001" customHeight="1">
      <c r="A92" s="16"/>
      <c r="B92" s="68"/>
      <c r="C92" s="16"/>
      <c r="D92" s="16"/>
      <c r="E92" s="17"/>
      <c r="F92" s="16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24"/>
      <c r="S92" s="21"/>
      <c r="T92" s="22"/>
      <c r="U92" s="22"/>
      <c r="V92" s="22"/>
      <c r="W92" s="21"/>
      <c r="X92" s="22"/>
      <c r="Y92" s="23"/>
      <c r="Z92" s="22"/>
      <c r="AA92" s="19"/>
    </row>
    <row r="93" spans="1:27" ht="20.100000000000001" customHeight="1">
      <c r="A93" s="16"/>
      <c r="B93" s="68"/>
      <c r="C93" s="16"/>
      <c r="D93" s="16"/>
      <c r="E93" s="17"/>
      <c r="F93" s="16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24"/>
      <c r="S93" s="21"/>
      <c r="T93" s="22"/>
      <c r="U93" s="22"/>
      <c r="V93" s="22"/>
      <c r="W93" s="21"/>
      <c r="X93" s="22"/>
      <c r="Y93" s="23"/>
      <c r="Z93" s="22"/>
      <c r="AA93" s="19"/>
    </row>
    <row r="94" spans="1:27" ht="20.100000000000001" customHeight="1">
      <c r="A94" s="16"/>
      <c r="B94" s="68"/>
      <c r="C94" s="16"/>
      <c r="D94" s="16"/>
      <c r="E94" s="17"/>
      <c r="F94" s="16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24"/>
      <c r="S94" s="21"/>
      <c r="T94" s="22"/>
      <c r="U94" s="22"/>
      <c r="V94" s="22"/>
      <c r="W94" s="21"/>
      <c r="X94" s="22"/>
      <c r="Y94" s="23"/>
      <c r="Z94" s="22"/>
      <c r="AA94" s="19"/>
    </row>
    <row r="95" spans="1:27" ht="20.100000000000001" customHeight="1">
      <c r="A95" s="16"/>
      <c r="B95" s="68"/>
      <c r="C95" s="16"/>
      <c r="D95" s="16"/>
      <c r="E95" s="17"/>
      <c r="F95" s="16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24"/>
      <c r="S95" s="21"/>
      <c r="T95" s="22"/>
      <c r="U95" s="22"/>
      <c r="V95" s="22"/>
      <c r="W95" s="21"/>
      <c r="X95" s="22"/>
      <c r="Y95" s="23"/>
      <c r="Z95" s="22"/>
      <c r="AA95" s="19"/>
    </row>
    <row r="96" spans="1:27" ht="20.100000000000001" customHeight="1">
      <c r="A96" s="16"/>
      <c r="B96" s="68"/>
      <c r="C96" s="16"/>
      <c r="D96" s="16"/>
      <c r="E96" s="17"/>
      <c r="F96" s="16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24"/>
      <c r="S96" s="21"/>
      <c r="T96" s="22"/>
      <c r="U96" s="22"/>
      <c r="V96" s="22"/>
      <c r="W96" s="21"/>
      <c r="X96" s="22"/>
      <c r="Y96" s="23"/>
      <c r="Z96" s="22"/>
      <c r="AA96" s="19"/>
    </row>
    <row r="97" spans="1:27" ht="20.100000000000001" customHeight="1">
      <c r="A97" s="16"/>
      <c r="B97" s="68"/>
      <c r="C97" s="16"/>
      <c r="D97" s="16"/>
      <c r="E97" s="17"/>
      <c r="F97" s="16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24"/>
      <c r="S97" s="21"/>
      <c r="T97" s="22"/>
      <c r="U97" s="22"/>
      <c r="V97" s="22"/>
      <c r="W97" s="21"/>
      <c r="X97" s="22"/>
      <c r="Y97" s="23"/>
      <c r="Z97" s="22"/>
      <c r="AA97" s="19"/>
    </row>
    <row r="98" spans="1:27" ht="20.100000000000001" customHeight="1">
      <c r="A98" s="16"/>
      <c r="B98" s="68"/>
      <c r="C98" s="16"/>
      <c r="D98" s="16"/>
      <c r="E98" s="17"/>
      <c r="F98" s="16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24"/>
      <c r="S98" s="21"/>
      <c r="T98" s="22"/>
      <c r="U98" s="22"/>
      <c r="V98" s="22"/>
      <c r="W98" s="21"/>
      <c r="X98" s="22"/>
      <c r="Y98" s="23"/>
      <c r="Z98" s="22"/>
      <c r="AA98" s="19"/>
    </row>
    <row r="99" spans="1:27" ht="20.100000000000001" customHeight="1">
      <c r="A99" s="16"/>
      <c r="B99" s="68"/>
      <c r="C99" s="16"/>
      <c r="D99" s="16"/>
      <c r="E99" s="17"/>
      <c r="F99" s="16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24"/>
      <c r="S99" s="21"/>
      <c r="T99" s="22"/>
      <c r="U99" s="22"/>
      <c r="V99" s="22"/>
      <c r="W99" s="21"/>
      <c r="X99" s="22"/>
      <c r="Y99" s="23"/>
      <c r="Z99" s="22"/>
      <c r="AA99" s="19"/>
    </row>
    <row r="100" spans="1:27" ht="20.100000000000001" customHeight="1">
      <c r="A100" s="16"/>
      <c r="B100" s="68"/>
      <c r="C100" s="16"/>
      <c r="D100" s="16"/>
      <c r="E100" s="17"/>
      <c r="F100" s="16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24"/>
      <c r="S100" s="21"/>
      <c r="T100" s="22"/>
      <c r="U100" s="22"/>
      <c r="V100" s="22"/>
      <c r="W100" s="21"/>
      <c r="X100" s="22"/>
      <c r="Y100" s="23"/>
      <c r="Z100" s="22"/>
      <c r="AA100" s="19"/>
    </row>
    <row r="101" spans="1:27"/>
    <row r="102" spans="1:27"/>
    <row r="103" spans="1:27"/>
    <row r="104" spans="1:27"/>
    <row r="105" spans="1:27"/>
    <row r="106" spans="1:27"/>
    <row r="107" spans="1:27"/>
    <row r="108" spans="1:27"/>
    <row r="109" spans="1:27"/>
    <row r="110" spans="1:27"/>
    <row r="111" spans="1:27"/>
    <row r="112" spans="1:27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</sheetData>
  <printOptions horizontalCentered="1"/>
  <pageMargins left="0" right="0" top="0" bottom="0" header="0" footer="0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2"/>
  <sheetViews>
    <sheetView tabSelected="1" workbookViewId="0">
      <selection activeCell="C9" sqref="C9"/>
    </sheetView>
  </sheetViews>
  <sheetFormatPr defaultRowHeight="15"/>
  <cols>
    <col min="1" max="1" width="13.140625" bestFit="1" customWidth="1"/>
    <col min="2" max="2" width="12.85546875" bestFit="1" customWidth="1"/>
    <col min="3" max="3" width="16.42578125" bestFit="1" customWidth="1"/>
    <col min="4" max="4" width="23.140625" bestFit="1" customWidth="1"/>
    <col min="5" max="5" width="16.28515625" bestFit="1" customWidth="1"/>
  </cols>
  <sheetData>
    <row r="3" spans="1:4">
      <c r="A3" s="153" t="s">
        <v>0</v>
      </c>
      <c r="B3" s="153" t="s">
        <v>6</v>
      </c>
      <c r="C3" t="s">
        <v>174</v>
      </c>
      <c r="D3" t="s">
        <v>175</v>
      </c>
    </row>
    <row r="4" spans="1:4">
      <c r="A4" t="s">
        <v>173</v>
      </c>
      <c r="C4" s="1"/>
      <c r="D4" s="1"/>
    </row>
    <row r="5" spans="1:4">
      <c r="C5" s="1"/>
      <c r="D5" s="1"/>
    </row>
    <row r="6" spans="1:4">
      <c r="A6" t="s">
        <v>176</v>
      </c>
      <c r="C6" s="1">
        <v>2084</v>
      </c>
      <c r="D6" s="1">
        <v>425</v>
      </c>
    </row>
    <row r="7" spans="1:4">
      <c r="B7" t="s">
        <v>180</v>
      </c>
      <c r="C7" s="1">
        <v>157</v>
      </c>
      <c r="D7" s="1">
        <v>12</v>
      </c>
    </row>
    <row r="8" spans="1:4">
      <c r="B8" t="s">
        <v>181</v>
      </c>
      <c r="C8" s="1">
        <v>1883</v>
      </c>
      <c r="D8" s="1">
        <v>328</v>
      </c>
    </row>
    <row r="9" spans="1:4">
      <c r="B9" t="s">
        <v>182</v>
      </c>
      <c r="C9" s="1">
        <v>44</v>
      </c>
      <c r="D9" s="1">
        <v>85</v>
      </c>
    </row>
    <row r="10" spans="1:4">
      <c r="A10" t="s">
        <v>177</v>
      </c>
      <c r="C10" s="1">
        <v>1377</v>
      </c>
      <c r="D10" s="1">
        <v>192</v>
      </c>
    </row>
    <row r="11" spans="1:4">
      <c r="B11" t="s">
        <v>180</v>
      </c>
      <c r="C11" s="1">
        <v>345</v>
      </c>
      <c r="D11" s="1">
        <v>112</v>
      </c>
    </row>
    <row r="12" spans="1:4">
      <c r="B12" t="s">
        <v>181</v>
      </c>
      <c r="C12" s="1">
        <v>598</v>
      </c>
      <c r="D12" s="1">
        <v>37</v>
      </c>
    </row>
    <row r="13" spans="1:4">
      <c r="B13" t="s">
        <v>182</v>
      </c>
      <c r="C13" s="1">
        <v>434</v>
      </c>
      <c r="D13" s="1">
        <v>43</v>
      </c>
    </row>
    <row r="14" spans="1:4">
      <c r="A14" t="s">
        <v>178</v>
      </c>
      <c r="C14" s="1">
        <v>1784</v>
      </c>
      <c r="D14" s="1">
        <v>224</v>
      </c>
    </row>
    <row r="15" spans="1:4">
      <c r="B15" t="s">
        <v>180</v>
      </c>
      <c r="C15" s="1">
        <v>725</v>
      </c>
      <c r="D15" s="1">
        <v>46</v>
      </c>
    </row>
    <row r="16" spans="1:4">
      <c r="B16" t="s">
        <v>181</v>
      </c>
      <c r="C16" s="1">
        <v>166</v>
      </c>
      <c r="D16" s="1">
        <v>144</v>
      </c>
    </row>
    <row r="17" spans="1:4">
      <c r="B17" t="s">
        <v>182</v>
      </c>
      <c r="C17" s="1">
        <v>893</v>
      </c>
      <c r="D17" s="1">
        <v>34</v>
      </c>
    </row>
    <row r="18" spans="1:4">
      <c r="A18" t="s">
        <v>179</v>
      </c>
      <c r="C18" s="1">
        <v>841</v>
      </c>
      <c r="D18" s="1">
        <v>224</v>
      </c>
    </row>
    <row r="19" spans="1:4">
      <c r="B19" t="s">
        <v>180</v>
      </c>
      <c r="C19" s="1">
        <v>289</v>
      </c>
      <c r="D19" s="1">
        <v>130</v>
      </c>
    </row>
    <row r="20" spans="1:4">
      <c r="B20" t="s">
        <v>181</v>
      </c>
      <c r="C20" s="1">
        <v>284</v>
      </c>
      <c r="D20" s="1">
        <v>64</v>
      </c>
    </row>
    <row r="21" spans="1:4">
      <c r="B21" t="s">
        <v>182</v>
      </c>
      <c r="C21" s="1">
        <v>268</v>
      </c>
      <c r="D21" s="1">
        <v>30</v>
      </c>
    </row>
    <row r="22" spans="1:4" ht="30" customHeight="1">
      <c r="A22" t="s">
        <v>172</v>
      </c>
      <c r="C22" s="1">
        <v>6086</v>
      </c>
      <c r="D22" s="1">
        <v>1065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S1000"/>
  <sheetViews>
    <sheetView rightToLeft="1" zoomScaleNormal="100" workbookViewId="0">
      <pane ySplit="1" topLeftCell="A2" activePane="bottomLeft" state="frozen"/>
      <selection pane="bottomLeft" activeCell="L3" sqref="L3"/>
    </sheetView>
  </sheetViews>
  <sheetFormatPr defaultColWidth="0" defaultRowHeight="0" customHeight="1" zeroHeight="1"/>
  <cols>
    <col min="1" max="1" width="16.140625" style="122" customWidth="1"/>
    <col min="2" max="3" width="9.7109375" style="123" customWidth="1"/>
    <col min="4" max="4" width="22.7109375" style="123" customWidth="1"/>
    <col min="5" max="5" width="11.28515625" style="123" bestFit="1" customWidth="1"/>
    <col min="6" max="6" width="36.5703125" style="123" customWidth="1"/>
    <col min="7" max="7" width="17.42578125" style="124" bestFit="1" customWidth="1"/>
    <col min="8" max="8" width="36.5703125" style="123" customWidth="1"/>
    <col min="9" max="9" width="14.140625" style="123" customWidth="1"/>
    <col min="10" max="10" width="17.42578125" style="125" bestFit="1" customWidth="1"/>
    <col min="11" max="11" width="12.42578125" style="126" bestFit="1" customWidth="1"/>
    <col min="12" max="12" width="12" style="123" bestFit="1" customWidth="1"/>
    <col min="13" max="13" width="11.140625" style="127" customWidth="1"/>
    <col min="14" max="14" width="11.7109375" style="127" customWidth="1"/>
    <col min="15" max="15" width="13.85546875" style="127" customWidth="1"/>
    <col min="16" max="16" width="10.28515625" style="128" customWidth="1"/>
    <col min="17" max="17" width="9.42578125" style="123" customWidth="1"/>
    <col min="18" max="18" width="9.7109375" style="124" customWidth="1"/>
    <col min="19" max="22" width="10.7109375" style="123" customWidth="1"/>
    <col min="23" max="23" width="11.5703125" style="123" customWidth="1"/>
    <col min="24" max="24" width="20.5703125" style="123" customWidth="1"/>
    <col min="25" max="25" width="11.5703125" style="123" customWidth="1"/>
    <col min="26" max="26" width="20.5703125" style="123" customWidth="1"/>
    <col min="27" max="27" width="11.5703125" style="123" customWidth="1"/>
    <col min="28" max="28" width="20.5703125" style="123" customWidth="1"/>
    <col min="29" max="29" width="11.5703125" style="123" customWidth="1"/>
    <col min="30" max="30" width="20.5703125" style="123" customWidth="1"/>
    <col min="31" max="31" width="15.42578125" style="123" customWidth="1"/>
    <col min="32" max="32" width="15.28515625" style="123" customWidth="1"/>
    <col min="33" max="33" width="13.7109375" style="123" customWidth="1"/>
    <col min="34" max="34" width="11.7109375" style="123" customWidth="1"/>
    <col min="35" max="35" width="33.28515625" style="123" customWidth="1"/>
    <col min="36" max="36" width="60.5703125" style="123" hidden="1" customWidth="1"/>
    <col min="37" max="37" width="19.42578125" style="123" hidden="1" customWidth="1"/>
    <col min="38" max="39" width="10.7109375" style="123" hidden="1" customWidth="1"/>
    <col min="40" max="40" width="12.7109375" style="123" hidden="1" customWidth="1"/>
    <col min="41" max="43" width="8.7109375" style="123" hidden="1" customWidth="1"/>
    <col min="44" max="44" width="25.7109375" style="123" hidden="1" customWidth="1"/>
    <col min="45" max="45" width="25.7109375" style="121" hidden="1" customWidth="1"/>
    <col min="46" max="16384" width="0" style="121" hidden="1"/>
  </cols>
  <sheetData>
    <row r="1" spans="1:44" s="120" customFormat="1" ht="63" customHeight="1" thickBot="1">
      <c r="A1" s="82" t="s">
        <v>17</v>
      </c>
      <c r="B1" s="119" t="s">
        <v>30</v>
      </c>
      <c r="C1" s="83" t="s">
        <v>0</v>
      </c>
      <c r="D1" s="83" t="s">
        <v>6</v>
      </c>
      <c r="E1" s="83" t="s">
        <v>18</v>
      </c>
      <c r="F1" s="83" t="s">
        <v>19</v>
      </c>
      <c r="G1" s="84" t="s">
        <v>150</v>
      </c>
      <c r="H1" s="85" t="s">
        <v>20</v>
      </c>
      <c r="I1" s="86" t="s">
        <v>169</v>
      </c>
      <c r="J1" s="87" t="s">
        <v>137</v>
      </c>
      <c r="K1" s="88" t="s">
        <v>138</v>
      </c>
      <c r="L1" s="89" t="s">
        <v>141</v>
      </c>
      <c r="M1" s="87" t="s">
        <v>149</v>
      </c>
      <c r="N1" s="89" t="s">
        <v>48</v>
      </c>
      <c r="O1" s="83" t="s">
        <v>22</v>
      </c>
      <c r="P1" s="83" t="s">
        <v>21</v>
      </c>
      <c r="Q1" s="83" t="s">
        <v>23</v>
      </c>
      <c r="R1" s="83" t="s">
        <v>24</v>
      </c>
      <c r="S1" s="83" t="s">
        <v>170</v>
      </c>
      <c r="T1" s="83" t="s">
        <v>25</v>
      </c>
      <c r="U1" s="83" t="s">
        <v>26</v>
      </c>
      <c r="V1" s="83" t="s">
        <v>27</v>
      </c>
      <c r="W1" s="83" t="s">
        <v>31</v>
      </c>
      <c r="X1" s="83" t="s">
        <v>15</v>
      </c>
      <c r="Y1" s="83" t="s">
        <v>152</v>
      </c>
      <c r="Z1" s="83" t="s">
        <v>155</v>
      </c>
      <c r="AA1" s="83" t="s">
        <v>153</v>
      </c>
      <c r="AB1" s="83" t="s">
        <v>156</v>
      </c>
      <c r="AC1" s="83" t="s">
        <v>154</v>
      </c>
      <c r="AD1" s="83" t="s">
        <v>157</v>
      </c>
      <c r="AE1" s="83" t="s">
        <v>148</v>
      </c>
      <c r="AF1" s="83" t="s">
        <v>28</v>
      </c>
      <c r="AG1" s="83" t="s">
        <v>76</v>
      </c>
      <c r="AH1" s="90" t="s">
        <v>29</v>
      </c>
      <c r="AI1" s="84" t="s">
        <v>49</v>
      </c>
    </row>
    <row r="2" spans="1:44" ht="20.100000000000001" customHeight="1">
      <c r="A2" s="91"/>
      <c r="B2" s="92"/>
      <c r="C2" s="93" t="s">
        <v>176</v>
      </c>
      <c r="D2" s="92" t="s">
        <v>180</v>
      </c>
      <c r="E2" s="94"/>
      <c r="F2" s="93" t="str">
        <f>IFERROR(VLOOKUP(Table14[[#This Row],[كود الصنف]],المنتجات!$D:$E,2,0),"")</f>
        <v/>
      </c>
      <c r="G2" s="93"/>
      <c r="H2" s="95" t="str">
        <f>IFERROR(IF(G2&lt;=1,VLOOKUP(Table14[[#This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" s="96">
        <v>12</v>
      </c>
      <c r="J2" s="97">
        <v>5</v>
      </c>
      <c r="K2" s="98" t="str">
        <f>IFERROR(IF(VLOOKUP(Table14[[#This Row],[كود الصنف]],المنتجات!$D:$K,8,0)=0,"",(VLOOKUP(Table14[[#This Row],[كود الصنف]],المنتجات!$D:$K,8,0))),"")</f>
        <v/>
      </c>
      <c r="L2" s="99">
        <f>IFERROR((Table14[[#This Row],[كمية الخامات بالكيلو]]/Table14[[#This Row],[وزن القطعة]])-(#REF!/Table14[[#This Row],[وزن القطعة]]+Table14[[#This Row],[كمية الانتاج]]),0)</f>
        <v>0</v>
      </c>
      <c r="M2" s="100">
        <f>IFERROR(Table14[[#This Row],[كمية الهالك]]/(Table14[[#This Row],[كمية الخامات بالكيلو]]/Table14[[#This Row],[وزن القطعة]]),0)</f>
        <v>0</v>
      </c>
      <c r="N2" s="99" t="s">
        <v>51</v>
      </c>
      <c r="O2" s="106" t="str">
        <f>IFERROR(VLOOKUP(Table14[[#This Row],[كود العامل]],العاملين!$A$1:$D$100,4,0),"")</f>
        <v/>
      </c>
      <c r="P2" s="94"/>
      <c r="Q2" s="94"/>
      <c r="R2" s="94"/>
      <c r="S2" s="94"/>
      <c r="T2" s="94"/>
      <c r="U2" s="94">
        <f t="shared" ref="U2:U6" si="0">SUM(P2:T2)</f>
        <v>0</v>
      </c>
      <c r="V2" s="94" t="str">
        <f>IFERROR(Table14[[#This Row],[اجمالى وقت التشغيل بالدقايق]]-Table14[[#This Row],[اجمالى وقت التوقف بالدقيقة]],"0")</f>
        <v>0</v>
      </c>
      <c r="W2" s="94"/>
      <c r="X2" s="92" t="str">
        <f>IFERROR(VLOOKUP(Table14[[#This Row],[كود العامل]],العاملين!A:C,2,0),"")</f>
        <v/>
      </c>
      <c r="Y2" s="94"/>
      <c r="Z2" s="94" t="str">
        <f>IFERROR(VLOOKUP(Table14[[#This Row],[كود العامل2]],العاملين!$A:$C,2,0),"")</f>
        <v/>
      </c>
      <c r="AA2" s="94"/>
      <c r="AB2" s="94" t="str">
        <f>IFERROR(VLOOKUP(Table14[[#This Row],[كود العامل3]],العاملين!$A:$C,2,0),"")</f>
        <v/>
      </c>
      <c r="AC2" s="94"/>
      <c r="AD2" s="94" t="str">
        <f>IFERROR(VLOOKUP(Table14[[#This Row],[كود العامل4]],العاملين!$A:$C,2,0),"")</f>
        <v/>
      </c>
      <c r="AE2" s="101">
        <f>IFERROR((Table14[[#This Row],[كمية الانتاج]]*Table14[[#This Row],[الزمن المعيارى لانتاج القطعة الواحدة بالدقيقة]])/V2,0%)</f>
        <v>0</v>
      </c>
      <c r="AF2" s="102"/>
      <c r="AG2" s="92"/>
      <c r="AH2" s="103">
        <f>IFERROR(Table14[[#This Row],[كمية الانتاج]]/(Table14[[#This Row],[كمية الانتاج]]+AG2+AF2),"")</f>
        <v>1</v>
      </c>
      <c r="AI2" s="104"/>
      <c r="AJ2" s="121"/>
      <c r="AK2" s="121"/>
      <c r="AL2" s="121"/>
      <c r="AM2" s="121"/>
      <c r="AN2" s="121"/>
      <c r="AO2" s="121"/>
      <c r="AP2" s="121"/>
      <c r="AQ2" s="121"/>
      <c r="AR2" s="121"/>
    </row>
    <row r="3" spans="1:44" ht="20.100000000000001" customHeight="1" thickBot="1">
      <c r="A3" s="105"/>
      <c r="B3" s="106"/>
      <c r="C3" s="107" t="s">
        <v>177</v>
      </c>
      <c r="D3" s="106" t="s">
        <v>181</v>
      </c>
      <c r="E3" s="108"/>
      <c r="F3" s="107" t="str">
        <f>IFERROR(VLOOKUP(Table14[[#This Row],[كود الصنف]],المنتجات!$D:$E,2,0),"")</f>
        <v/>
      </c>
      <c r="G3" s="109"/>
      <c r="H3" s="109" t="str">
        <f>IFERROR(IF(G3&lt;=1,VLOOKUP(Table14[[#This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" s="110">
        <v>14</v>
      </c>
      <c r="J3" s="111">
        <v>8</v>
      </c>
      <c r="K3" s="112" t="str">
        <f>IFERROR(IF(VLOOKUP(Table14[[#This Row],[كود الصنف]],المنتجات!$D:$K,8,0)=0,"",(VLOOKUP(Table14[[#This Row],[كود الصنف]],المنتجات!$D:$K,8,0))),"")</f>
        <v/>
      </c>
      <c r="L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" s="114">
        <f>IFERROR(Table14[[#This Row],[كمية الهالك]]/(Table14[[#This Row],[كمية الخامات بالكيلو]]/Table14[[#This Row],[وزن القطعة]]),0)</f>
        <v>0</v>
      </c>
      <c r="N3" s="113" t="s">
        <v>51</v>
      </c>
      <c r="O3" s="106" t="str">
        <f>IFERROR(VLOOKUP(Table14[[#This Row],[كود العامل]],العاملين!$A$1:$D$100,4,0),"")</f>
        <v/>
      </c>
      <c r="P3" s="108"/>
      <c r="Q3" s="108"/>
      <c r="R3" s="108"/>
      <c r="S3" s="108"/>
      <c r="T3" s="108"/>
      <c r="U3" s="108">
        <f t="shared" si="0"/>
        <v>0</v>
      </c>
      <c r="V3" s="108" t="str">
        <f>IFERROR(Table14[[#This Row],[اجمالى وقت التشغيل بالدقايق]]-Table14[[#This Row],[اجمالى وقت التوقف بالدقيقة]],"0")</f>
        <v>0</v>
      </c>
      <c r="W3" s="108"/>
      <c r="X3" s="106" t="str">
        <f>IFERROR(VLOOKUP(Table14[[#This Row],[كود العامل]],العاملين!$A:$C,2,0),"")</f>
        <v/>
      </c>
      <c r="Y3" s="108"/>
      <c r="Z3" s="106" t="str">
        <f>IFERROR(VLOOKUP(Table14[[#This Row],[كود العامل2]],العاملين!$A:$C,2,0),"")</f>
        <v/>
      </c>
      <c r="AA3" s="108"/>
      <c r="AB3" s="106" t="str">
        <f>IFERROR(VLOOKUP(Table14[[#This Row],[كود العامل3]],العاملين!$A:$C,2,0),"")</f>
        <v/>
      </c>
      <c r="AC3" s="108"/>
      <c r="AD3" s="106" t="str">
        <f>IFERROR(VLOOKUP(Table14[[#This Row],[كود العامل4]],العاملين!$A:$C,2,0),"")</f>
        <v/>
      </c>
      <c r="AE3" s="115">
        <f>IFERROR((Table14[[#This Row],[كمية الانتاج]]*Table14[[#This Row],[الزمن المعيارى لانتاج القطعة الواحدة بالدقيقة]])/V3,0%)</f>
        <v>0</v>
      </c>
      <c r="AF3" s="116"/>
      <c r="AG3" s="106"/>
      <c r="AH3" s="117">
        <f>IFERROR(Table14[[#This Row],[كمية الانتاج]]/(Table14[[#This Row],[كمية الانتاج]]+AG3+AF3),"")</f>
        <v>1</v>
      </c>
      <c r="AI3" s="118"/>
      <c r="AJ3" s="121"/>
      <c r="AK3" s="121"/>
      <c r="AL3" s="121"/>
      <c r="AM3" s="121"/>
      <c r="AN3" s="121"/>
      <c r="AO3" s="121"/>
      <c r="AP3" s="121"/>
      <c r="AQ3" s="121"/>
      <c r="AR3" s="121"/>
    </row>
    <row r="4" spans="1:44" ht="20.100000000000001" customHeight="1" thickBot="1">
      <c r="A4" s="105"/>
      <c r="B4" s="106"/>
      <c r="C4" s="93" t="s">
        <v>178</v>
      </c>
      <c r="D4" s="92" t="s">
        <v>182</v>
      </c>
      <c r="E4" s="108"/>
      <c r="F4" s="107" t="str">
        <f>IFERROR(VLOOKUP(Table14[[#This Row],[كود الصنف]],المنتجات!$D:$E,2,0),"")</f>
        <v/>
      </c>
      <c r="G4" s="109"/>
      <c r="H4" s="109" t="str">
        <f>IFERROR(IF(G4&lt;=1,VLOOKUP(Table14[[#This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" s="110">
        <v>15</v>
      </c>
      <c r="J4" s="111">
        <v>10</v>
      </c>
      <c r="K4" s="112" t="str">
        <f>IFERROR(IF(VLOOKUP(Table14[[#This Row],[كود الصنف]],المنتجات!$D:$K,8,0)=0,"",(VLOOKUP(Table14[[#This Row],[كود الصنف]],المنتجات!$D:$K,8,0))),"")</f>
        <v/>
      </c>
      <c r="L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" s="114">
        <f>IFERROR(Table14[[#This Row],[كمية الهالك]]/(Table14[[#This Row],[كمية الخامات بالكيلو]]/Table14[[#This Row],[وزن القطعة]]),0)</f>
        <v>0</v>
      </c>
      <c r="N4" s="113" t="s">
        <v>1</v>
      </c>
      <c r="O4" s="106" t="str">
        <f>IFERROR(VLOOKUP(Table14[[#This Row],[كود العامل]],العاملين!$A$1:$D$100,4,0),"")</f>
        <v/>
      </c>
      <c r="P4" s="108"/>
      <c r="Q4" s="108"/>
      <c r="R4" s="108"/>
      <c r="S4" s="108"/>
      <c r="T4" s="108"/>
      <c r="U4" s="108">
        <f t="shared" si="0"/>
        <v>0</v>
      </c>
      <c r="V4" s="108" t="str">
        <f>IFERROR(Table14[[#This Row],[اجمالى وقت التشغيل بالدقايق]]-Table14[[#This Row],[اجمالى وقت التوقف بالدقيقة]],"0")</f>
        <v>0</v>
      </c>
      <c r="W4" s="108"/>
      <c r="X4" s="106" t="str">
        <f>IFERROR(VLOOKUP(Table14[[#This Row],[كود العامل]],العاملين!A:C,2,0),"")</f>
        <v/>
      </c>
      <c r="Y4" s="108"/>
      <c r="Z4" s="108" t="str">
        <f>IFERROR(VLOOKUP(Table14[[#This Row],[كود العامل2]],العاملين!$A:$C,2,0),"")</f>
        <v/>
      </c>
      <c r="AA4" s="108"/>
      <c r="AB4" s="108" t="str">
        <f>IFERROR(VLOOKUP(Table14[[#This Row],[كود العامل3]],العاملين!$A:$C,2,0),"")</f>
        <v/>
      </c>
      <c r="AC4" s="108"/>
      <c r="AD4" s="108" t="str">
        <f>IFERROR(VLOOKUP(Table14[[#This Row],[كود العامل4]],العاملين!$A:$C,2,0),"")</f>
        <v/>
      </c>
      <c r="AE4" s="115">
        <f>IFERROR((Table14[[#This Row],[كمية الانتاج]]*Table14[[#This Row],[الزمن المعيارى لانتاج القطعة الواحدة بالدقيقة]])/V4,0%)</f>
        <v>0</v>
      </c>
      <c r="AF4" s="116"/>
      <c r="AG4" s="106"/>
      <c r="AH4" s="117">
        <f>IFERROR(Table14[[#This Row],[كمية الانتاج]]/(Table14[[#This Row],[كمية الانتاج]]+AG4+AF4),"")</f>
        <v>1</v>
      </c>
      <c r="AI4" s="118"/>
      <c r="AJ4" s="121"/>
      <c r="AK4" s="121"/>
      <c r="AL4" s="121"/>
      <c r="AM4" s="121"/>
      <c r="AN4" s="121"/>
      <c r="AO4" s="121"/>
      <c r="AP4" s="121"/>
      <c r="AQ4" s="121"/>
      <c r="AR4" s="121"/>
    </row>
    <row r="5" spans="1:44" ht="20.100000000000001" customHeight="1" thickBot="1">
      <c r="A5" s="105"/>
      <c r="B5" s="106"/>
      <c r="C5" s="107" t="s">
        <v>179</v>
      </c>
      <c r="D5" s="92" t="s">
        <v>180</v>
      </c>
      <c r="E5" s="108"/>
      <c r="F5" s="107" t="str">
        <f>IFERROR(VLOOKUP(Table14[[#This Row],[كود الصنف]],المنتجات!$D:$E,2,0),"")</f>
        <v/>
      </c>
      <c r="G5" s="109"/>
      <c r="H5" s="109" t="str">
        <f>IFERROR(IF(G5&lt;=1,VLOOKUP(Table14[[#This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" s="110">
        <v>22</v>
      </c>
      <c r="J5" s="111">
        <v>8</v>
      </c>
      <c r="K5" s="112" t="str">
        <f>IFERROR(IF(VLOOKUP(Table14[[#This Row],[كود الصنف]],المنتجات!$D:$K,8,0)=0,"",(VLOOKUP(Table14[[#This Row],[كود الصنف]],المنتجات!$D:$K,8,0))),"")</f>
        <v/>
      </c>
      <c r="L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" s="114">
        <f>IFERROR(Table14[[#This Row],[كمية الهالك]]/(Table14[[#This Row],[كمية الخامات بالكيلو]]/Table14[[#This Row],[وزن القطعة]]),0)</f>
        <v>0</v>
      </c>
      <c r="N5" s="113"/>
      <c r="O5" s="106" t="str">
        <f>IFERROR(VLOOKUP(Table14[[#This Row],[كود العامل]],العاملين!$A$1:$D$100,4,0),"")</f>
        <v/>
      </c>
      <c r="P5" s="108"/>
      <c r="Q5" s="108"/>
      <c r="R5" s="108"/>
      <c r="S5" s="108"/>
      <c r="T5" s="108"/>
      <c r="U5" s="108">
        <f t="shared" si="0"/>
        <v>0</v>
      </c>
      <c r="V5" s="108" t="str">
        <f>IFERROR(Table14[[#This Row],[اجمالى وقت التشغيل بالدقايق]]-Table14[[#This Row],[اجمالى وقت التوقف بالدقيقة]],"0")</f>
        <v>0</v>
      </c>
      <c r="W5" s="108"/>
      <c r="X5" s="106" t="str">
        <f>IFERROR(VLOOKUP(Table14[[#This Row],[كود العامل]],العاملين!A:C,2,0),"")</f>
        <v/>
      </c>
      <c r="Y5" s="108"/>
      <c r="Z5" s="108" t="str">
        <f>IFERROR(VLOOKUP(Table14[[#This Row],[كود العامل2]],العاملين!$A:$C,2,0),"")</f>
        <v/>
      </c>
      <c r="AA5" s="108"/>
      <c r="AB5" s="108" t="str">
        <f>IFERROR(VLOOKUP(Table14[[#This Row],[كود العامل3]],العاملين!$A:$C,2,0),"")</f>
        <v/>
      </c>
      <c r="AC5" s="108"/>
      <c r="AD5" s="108" t="str">
        <f>IFERROR(VLOOKUP(Table14[[#This Row],[كود العامل4]],العاملين!$A:$C,2,0),"")</f>
        <v/>
      </c>
      <c r="AE5" s="115">
        <f>IFERROR((Table14[[#This Row],[كمية الانتاج]]*Table14[[#This Row],[الزمن المعيارى لانتاج القطعة الواحدة بالدقيقة]])/V5,0%)</f>
        <v>0</v>
      </c>
      <c r="AF5" s="116"/>
      <c r="AG5" s="106"/>
      <c r="AH5" s="117">
        <f>IFERROR(Table14[[#This Row],[كمية الانتاج]]/(Table14[[#This Row],[كمية الانتاج]]+AG5+AF5),"")</f>
        <v>1</v>
      </c>
      <c r="AI5" s="118"/>
      <c r="AJ5" s="121"/>
      <c r="AK5" s="121"/>
      <c r="AL5" s="121"/>
      <c r="AM5" s="121"/>
      <c r="AN5" s="121"/>
      <c r="AO5" s="121"/>
      <c r="AP5" s="121"/>
      <c r="AQ5" s="121"/>
      <c r="AR5" s="121"/>
    </row>
    <row r="6" spans="1:44" ht="20.100000000000001" customHeight="1" thickBot="1">
      <c r="A6" s="105"/>
      <c r="B6" s="106"/>
      <c r="C6" s="93" t="s">
        <v>176</v>
      </c>
      <c r="D6" s="106" t="s">
        <v>181</v>
      </c>
      <c r="E6" s="108"/>
      <c r="F6" s="107" t="str">
        <f>IFERROR(VLOOKUP(Table14[[#This Row],[كود الصنف]],المنتجات!$D:$E,2,0),"")</f>
        <v/>
      </c>
      <c r="G6" s="109"/>
      <c r="H6" s="109" t="str">
        <f>IFERROR(IF(G6&lt;=1,VLOOKUP(Table14[[#This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" s="110">
        <v>300</v>
      </c>
      <c r="J6" s="111">
        <v>120</v>
      </c>
      <c r="K6" s="112" t="str">
        <f>IFERROR(IF(VLOOKUP(Table14[[#This Row],[كود الصنف]],المنتجات!$D:$K,8,0)=0,"",(VLOOKUP(Table14[[#This Row],[كود الصنف]],المنتجات!$D:$K,8,0))),"")</f>
        <v/>
      </c>
      <c r="L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" s="114">
        <f>IFERROR(Table14[[#This Row],[كمية الهالك]]/(Table14[[#This Row],[كمية الخامات بالكيلو]]/Table14[[#This Row],[وزن القطعة]]),0)</f>
        <v>0</v>
      </c>
      <c r="N6" s="113"/>
      <c r="O6" s="106" t="str">
        <f>IFERROR(VLOOKUP(Table14[[#This Row],[كود العامل]],العاملين!$A$1:$D$100,4,0),"")</f>
        <v/>
      </c>
      <c r="P6" s="108"/>
      <c r="Q6" s="108"/>
      <c r="R6" s="108"/>
      <c r="S6" s="108"/>
      <c r="T6" s="108"/>
      <c r="U6" s="108">
        <f t="shared" si="0"/>
        <v>0</v>
      </c>
      <c r="V6" s="108" t="str">
        <f>IFERROR(Table14[[#This Row],[اجمالى وقت التشغيل بالدقايق]]-Table14[[#This Row],[اجمالى وقت التوقف بالدقيقة]],"0")</f>
        <v>0</v>
      </c>
      <c r="W6" s="108"/>
      <c r="X6" s="106" t="str">
        <f>IFERROR(VLOOKUP(Table14[[#This Row],[كود العامل]],العاملين!A:C,2,0),"")</f>
        <v/>
      </c>
      <c r="Y6" s="108"/>
      <c r="Z6" s="108" t="str">
        <f>IFERROR(VLOOKUP(Table14[[#This Row],[كود العامل2]],العاملين!$A:$C,2,0),"")</f>
        <v/>
      </c>
      <c r="AA6" s="108"/>
      <c r="AB6" s="108" t="str">
        <f>IFERROR(VLOOKUP(Table14[[#This Row],[كود العامل3]],العاملين!$A:$C,2,0),"")</f>
        <v/>
      </c>
      <c r="AC6" s="108"/>
      <c r="AD6" s="108" t="str">
        <f>IFERROR(VLOOKUP(Table14[[#This Row],[كود العامل4]],العاملين!$A:$C,2,0),"")</f>
        <v/>
      </c>
      <c r="AE6" s="115">
        <f>IFERROR((Table14[[#This Row],[كمية الانتاج]]*Table14[[#This Row],[الزمن المعيارى لانتاج القطعة الواحدة بالدقيقة]])/V6,0%)</f>
        <v>0</v>
      </c>
      <c r="AF6" s="116"/>
      <c r="AG6" s="106"/>
      <c r="AH6" s="117">
        <f>IFERROR(Table14[[#This Row],[كمية الانتاج]]/(Table14[[#This Row],[كمية الانتاج]]+AG6+AF6),"")</f>
        <v>1</v>
      </c>
      <c r="AI6" s="118"/>
      <c r="AJ6" s="121"/>
      <c r="AK6" s="121"/>
      <c r="AL6" s="121"/>
      <c r="AM6" s="121"/>
      <c r="AN6" s="121"/>
      <c r="AO6" s="121"/>
      <c r="AP6" s="121"/>
      <c r="AQ6" s="121"/>
      <c r="AR6" s="121"/>
    </row>
    <row r="7" spans="1:44" ht="20.100000000000001" customHeight="1" thickBot="1">
      <c r="A7" s="105"/>
      <c r="B7" s="106"/>
      <c r="C7" s="107" t="s">
        <v>177</v>
      </c>
      <c r="D7" s="92" t="s">
        <v>182</v>
      </c>
      <c r="E7" s="108"/>
      <c r="F7" s="107" t="str">
        <f>IFERROR(VLOOKUP(Table14[[#This Row],[كود الصنف]],المنتجات!$D:$E,2,0),"")</f>
        <v/>
      </c>
      <c r="G7" s="109"/>
      <c r="H7" s="109" t="str">
        <f>IFERROR(IF(G7&lt;=1,VLOOKUP(Table14[[#This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" s="96">
        <v>12</v>
      </c>
      <c r="J7" s="111">
        <v>5</v>
      </c>
      <c r="K7" s="112" t="str">
        <f>IFERROR(IF(VLOOKUP(Table14[[#This Row],[كود الصنف]],المنتجات!$D:$K,8,0)=0,"",(VLOOKUP(Table14[[#This Row],[كود الصنف]],المنتجات!$D:$K,8,0))),"")</f>
        <v/>
      </c>
      <c r="L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" s="114">
        <f>IFERROR(Table14[[#This Row],[كمية الهالك]]/(Table14[[#This Row],[كمية الخامات بالكيلو]]/Table14[[#This Row],[وزن القطعة]]),0)</f>
        <v>0</v>
      </c>
      <c r="N7" s="113"/>
      <c r="O7" s="106" t="str">
        <f>IFERROR(VLOOKUP(Table14[[#This Row],[كود العامل]],العاملين!$A$1:$D$100,4,0),"")</f>
        <v/>
      </c>
      <c r="P7" s="108"/>
      <c r="Q7" s="108"/>
      <c r="R7" s="108"/>
      <c r="S7" s="108"/>
      <c r="T7" s="108"/>
      <c r="U7" s="108">
        <f t="shared" ref="U7" si="1">SUM(P7:T7)</f>
        <v>0</v>
      </c>
      <c r="V7" s="108" t="str">
        <f>IFERROR(Table14[[#This Row],[اجمالى وقت التشغيل بالدقايق]]-Table14[[#This Row],[اجمالى وقت التوقف بالدقيقة]],"0")</f>
        <v>0</v>
      </c>
      <c r="W7" s="108"/>
      <c r="X7" s="106" t="str">
        <f>IFERROR(VLOOKUP(Table14[[#This Row],[كود العامل]],العاملين!A:C,2,0),"")</f>
        <v/>
      </c>
      <c r="Y7" s="108"/>
      <c r="Z7" s="108" t="str">
        <f>IFERROR(VLOOKUP(Table14[[#This Row],[كود العامل2]],العاملين!$A:$C,2,0),"")</f>
        <v/>
      </c>
      <c r="AA7" s="108"/>
      <c r="AB7" s="108" t="str">
        <f>IFERROR(VLOOKUP(Table14[[#This Row],[كود العامل3]],العاملين!$A:$C,2,0),"")</f>
        <v/>
      </c>
      <c r="AC7" s="108"/>
      <c r="AD7" s="108" t="str">
        <f>IFERROR(VLOOKUP(Table14[[#This Row],[كود العامل4]],العاملين!$A:$C,2,0),"")</f>
        <v/>
      </c>
      <c r="AE7" s="115">
        <f>IFERROR((Table14[[#This Row],[كمية الانتاج]]*Table14[[#This Row],[الزمن المعيارى لانتاج القطعة الواحدة بالدقيقة]])/V7,0%)</f>
        <v>0</v>
      </c>
      <c r="AF7" s="116"/>
      <c r="AG7" s="106"/>
      <c r="AH7" s="117">
        <f>IFERROR(Table14[[#This Row],[كمية الانتاج]]/(Table14[[#This Row],[كمية الانتاج]]+AG7+AF7),"")</f>
        <v>1</v>
      </c>
      <c r="AI7" s="118"/>
      <c r="AJ7" s="121"/>
      <c r="AK7" s="121"/>
      <c r="AL7" s="121"/>
      <c r="AM7" s="121"/>
      <c r="AN7" s="121"/>
      <c r="AO7" s="121"/>
      <c r="AP7" s="121"/>
      <c r="AQ7" s="121"/>
      <c r="AR7" s="121"/>
    </row>
    <row r="8" spans="1:44" ht="20.100000000000001" customHeight="1">
      <c r="A8" s="105"/>
      <c r="B8" s="106"/>
      <c r="C8" s="93" t="s">
        <v>178</v>
      </c>
      <c r="D8" s="92" t="s">
        <v>180</v>
      </c>
      <c r="E8" s="108"/>
      <c r="F8" s="107" t="str">
        <f>IFERROR(VLOOKUP(Table14[[#This Row],[كود الصنف]],المنتجات!$D:$E,2,0),"")</f>
        <v/>
      </c>
      <c r="G8" s="109"/>
      <c r="H8" s="109" t="str">
        <f>IFERROR(IF(G8&lt;=1,VLOOKUP(Table14[[#This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" s="110">
        <v>14</v>
      </c>
      <c r="J8" s="111">
        <v>7</v>
      </c>
      <c r="K8" s="112" t="str">
        <f>IFERROR(IF(VLOOKUP(Table14[[#This Row],[كود الصنف]],المنتجات!$D:$K,8,0)=0,"",(VLOOKUP(Table14[[#This Row],[كود الصنف]],المنتجات!$D:$K,8,0))),"")</f>
        <v/>
      </c>
      <c r="L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" s="114">
        <f>IFERROR(Table14[[#This Row],[كمية الهالك]]/(Table14[[#This Row],[كمية الخامات بالكيلو]]/Table14[[#This Row],[وزن القطعة]]),0)</f>
        <v>0</v>
      </c>
      <c r="N8" s="113"/>
      <c r="O8" s="106" t="str">
        <f>IFERROR(VLOOKUP(Table14[[#This Row],[كود العامل]],العاملين!$A$1:$D$100,4,0),"")</f>
        <v/>
      </c>
      <c r="P8" s="108"/>
      <c r="Q8" s="108"/>
      <c r="R8" s="108"/>
      <c r="S8" s="108"/>
      <c r="T8" s="108"/>
      <c r="U8" s="108">
        <f t="shared" ref="U8:U71" si="2">SUM(P8:T8)</f>
        <v>0</v>
      </c>
      <c r="V8" s="108" t="str">
        <f>IFERROR(Table14[[#This Row],[اجمالى وقت التشغيل بالدقايق]]-Table14[[#This Row],[اجمالى وقت التوقف بالدقيقة]],"0")</f>
        <v>0</v>
      </c>
      <c r="W8" s="108"/>
      <c r="X8" s="106" t="str">
        <f>IFERROR(VLOOKUP(Table14[[#This Row],[كود العامل]],العاملين!A:C,2,0),"")</f>
        <v/>
      </c>
      <c r="Y8" s="108"/>
      <c r="Z8" s="108" t="str">
        <f>IFERROR(VLOOKUP(Table14[[#This Row],[كود العامل2]],العاملين!$A:$C,2,0),"")</f>
        <v/>
      </c>
      <c r="AA8" s="108"/>
      <c r="AB8" s="108" t="str">
        <f>IFERROR(VLOOKUP(Table14[[#This Row],[كود العامل3]],العاملين!$A:$C,2,0),"")</f>
        <v/>
      </c>
      <c r="AC8" s="108"/>
      <c r="AD8" s="108" t="str">
        <f>IFERROR(VLOOKUP(Table14[[#This Row],[كود العامل4]],العاملين!$A:$C,2,0),"")</f>
        <v/>
      </c>
      <c r="AE8" s="115">
        <f>IFERROR((Table14[[#This Row],[كمية الانتاج]]*Table14[[#This Row],[الزمن المعيارى لانتاج القطعة الواحدة بالدقيقة]])/V8,0%)</f>
        <v>0</v>
      </c>
      <c r="AF8" s="116"/>
      <c r="AG8" s="106"/>
      <c r="AH8" s="117">
        <f>IFERROR(Table14[[#This Row],[كمية الانتاج]]/(Table14[[#This Row],[كمية الانتاج]]+AG8+AF8),"")</f>
        <v>1</v>
      </c>
      <c r="AI8" s="118"/>
      <c r="AJ8" s="121"/>
      <c r="AK8" s="121"/>
      <c r="AL8" s="121"/>
      <c r="AM8" s="121"/>
      <c r="AN8" s="121"/>
      <c r="AO8" s="121"/>
      <c r="AP8" s="121"/>
      <c r="AQ8" s="121"/>
      <c r="AR8" s="121"/>
    </row>
    <row r="9" spans="1:44" ht="20.100000000000001" customHeight="1" thickBot="1">
      <c r="A9" s="105"/>
      <c r="B9" s="106"/>
      <c r="C9" s="107" t="s">
        <v>179</v>
      </c>
      <c r="D9" s="106" t="s">
        <v>181</v>
      </c>
      <c r="E9" s="108"/>
      <c r="F9" s="107" t="str">
        <f>IFERROR(VLOOKUP(Table14[[#This Row],[كود الصنف]],المنتجات!$D:$E,2,0),"")</f>
        <v/>
      </c>
      <c r="G9" s="109"/>
      <c r="H9" s="109" t="str">
        <f>IFERROR(IF(G9&lt;=1,VLOOKUP(Table14[[#This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" s="110">
        <v>124</v>
      </c>
      <c r="J9" s="111">
        <v>29</v>
      </c>
      <c r="K9" s="112" t="str">
        <f>IFERROR(IF(VLOOKUP(Table14[[#This Row],[كود الصنف]],المنتجات!$D:$K,8,0)=0,"",(VLOOKUP(Table14[[#This Row],[كود الصنف]],المنتجات!$D:$K,8,0))),"")</f>
        <v/>
      </c>
      <c r="L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" s="114">
        <f>IFERROR(Table14[[#This Row],[كمية الهالك]]/(Table14[[#This Row],[كمية الخامات بالكيلو]]/Table14[[#This Row],[وزن القطعة]]),0)</f>
        <v>0</v>
      </c>
      <c r="N9" s="113"/>
      <c r="O9" s="106" t="str">
        <f>IFERROR(VLOOKUP(Table14[[#This Row],[كود العامل]],العاملين!$A$1:$D$100,4,0),"")</f>
        <v/>
      </c>
      <c r="P9" s="108"/>
      <c r="Q9" s="108"/>
      <c r="R9" s="108"/>
      <c r="S9" s="108"/>
      <c r="T9" s="108"/>
      <c r="U9" s="108">
        <f t="shared" si="2"/>
        <v>0</v>
      </c>
      <c r="V9" s="108" t="str">
        <f>IFERROR(Table14[[#This Row],[اجمالى وقت التشغيل بالدقايق]]-Table14[[#This Row],[اجمالى وقت التوقف بالدقيقة]],"0")</f>
        <v>0</v>
      </c>
      <c r="W9" s="108"/>
      <c r="X9" s="106" t="str">
        <f>IFERROR(VLOOKUP(Table14[[#This Row],[كود العامل]],العاملين!A:C,2,0),"")</f>
        <v/>
      </c>
      <c r="Y9" s="108"/>
      <c r="Z9" s="108" t="str">
        <f>IFERROR(VLOOKUP(Table14[[#This Row],[كود العامل2]],العاملين!$A:$C,2,0),"")</f>
        <v/>
      </c>
      <c r="AA9" s="108"/>
      <c r="AB9" s="108" t="str">
        <f>IFERROR(VLOOKUP(Table14[[#This Row],[كود العامل3]],العاملين!$A:$C,2,0),"")</f>
        <v/>
      </c>
      <c r="AC9" s="108"/>
      <c r="AD9" s="108" t="str">
        <f>IFERROR(VLOOKUP(Table14[[#This Row],[كود العامل4]],العاملين!$A:$C,2,0),"")</f>
        <v/>
      </c>
      <c r="AE9" s="115">
        <f>IFERROR((Table14[[#This Row],[كمية الانتاج]]*Table14[[#This Row],[الزمن المعيارى لانتاج القطعة الواحدة بالدقيقة]])/V9,0%)</f>
        <v>0</v>
      </c>
      <c r="AF9" s="116"/>
      <c r="AG9" s="106"/>
      <c r="AH9" s="117">
        <f>IFERROR(Table14[[#This Row],[كمية الانتاج]]/(Table14[[#This Row],[كمية الانتاج]]+AG9+AF9),"")</f>
        <v>1</v>
      </c>
      <c r="AI9" s="118"/>
      <c r="AJ9" s="121"/>
      <c r="AK9" s="121"/>
      <c r="AL9" s="121"/>
      <c r="AM9" s="121"/>
      <c r="AN9" s="121"/>
      <c r="AO9" s="121"/>
      <c r="AP9" s="121"/>
      <c r="AQ9" s="121"/>
      <c r="AR9" s="121"/>
    </row>
    <row r="10" spans="1:44" ht="20.100000000000001" customHeight="1" thickBot="1">
      <c r="A10" s="105"/>
      <c r="B10" s="106"/>
      <c r="C10" s="93" t="s">
        <v>176</v>
      </c>
      <c r="D10" s="92" t="s">
        <v>182</v>
      </c>
      <c r="E10" s="108"/>
      <c r="F10" s="107" t="str">
        <f>IFERROR(VLOOKUP(Table14[[#This Row],[كود الصنف]],المنتجات!$D:$E,2,0),"")</f>
        <v/>
      </c>
      <c r="G10" s="109"/>
      <c r="H10" s="109" t="str">
        <f>IFERROR(IF(G10&lt;=1,VLOOKUP(Table14[[#This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0" s="110">
        <v>22</v>
      </c>
      <c r="J10" s="111">
        <v>10</v>
      </c>
      <c r="K10" s="112" t="str">
        <f>IFERROR(IF(VLOOKUP(Table14[[#This Row],[كود الصنف]],المنتجات!$D:$K,8,0)=0,"",(VLOOKUP(Table14[[#This Row],[كود الصنف]],المنتجات!$D:$K,8,0))),"")</f>
        <v/>
      </c>
      <c r="L1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0" s="114">
        <f>IFERROR(Table14[[#This Row],[كمية الهالك]]/(Table14[[#This Row],[كمية الخامات بالكيلو]]/Table14[[#This Row],[وزن القطعة]]),0)</f>
        <v>0</v>
      </c>
      <c r="N10" s="113"/>
      <c r="O10" s="106" t="str">
        <f>IFERROR(VLOOKUP(Table14[[#This Row],[كود العامل]],العاملين!$A$1:$D$100,4,0),"")</f>
        <v/>
      </c>
      <c r="P10" s="108"/>
      <c r="Q10" s="108"/>
      <c r="R10" s="108"/>
      <c r="S10" s="108"/>
      <c r="T10" s="108"/>
      <c r="U10" s="108">
        <f t="shared" si="2"/>
        <v>0</v>
      </c>
      <c r="V10" s="108" t="str">
        <f>IFERROR(Table14[[#This Row],[اجمالى وقت التشغيل بالدقايق]]-Table14[[#This Row],[اجمالى وقت التوقف بالدقيقة]],"0")</f>
        <v>0</v>
      </c>
      <c r="W10" s="108"/>
      <c r="X10" s="106" t="str">
        <f>IFERROR(VLOOKUP(Table14[[#This Row],[كود العامل]],العاملين!A:C,2,0),"")</f>
        <v/>
      </c>
      <c r="Y10" s="108"/>
      <c r="Z10" s="108" t="str">
        <f>IFERROR(VLOOKUP(Table14[[#This Row],[كود العامل2]],العاملين!$A:$C,2,0),"")</f>
        <v/>
      </c>
      <c r="AA10" s="108"/>
      <c r="AB10" s="108" t="str">
        <f>IFERROR(VLOOKUP(Table14[[#This Row],[كود العامل3]],العاملين!$A:$C,2,0),"")</f>
        <v/>
      </c>
      <c r="AC10" s="108"/>
      <c r="AD10" s="108" t="str">
        <f>IFERROR(VLOOKUP(Table14[[#This Row],[كود العامل4]],العاملين!$A:$C,2,0),"")</f>
        <v/>
      </c>
      <c r="AE10" s="115">
        <f>IFERROR((Table14[[#This Row],[كمية الانتاج]]*Table14[[#This Row],[الزمن المعيارى لانتاج القطعة الواحدة بالدقيقة]])/V10,0%)</f>
        <v>0</v>
      </c>
      <c r="AF10" s="116"/>
      <c r="AG10" s="106"/>
      <c r="AH10" s="117">
        <f>IFERROR(Table14[[#This Row],[كمية الانتاج]]/(Table14[[#This Row],[كمية الانتاج]]+AG10+AF10),"")</f>
        <v>1</v>
      </c>
      <c r="AI10" s="118"/>
      <c r="AJ10" s="121"/>
      <c r="AK10" s="121"/>
      <c r="AL10" s="121"/>
      <c r="AM10" s="121"/>
      <c r="AN10" s="121"/>
      <c r="AO10" s="121"/>
      <c r="AP10" s="121"/>
      <c r="AQ10" s="121"/>
      <c r="AR10" s="121"/>
    </row>
    <row r="11" spans="1:44" ht="20.100000000000001" customHeight="1" thickBot="1">
      <c r="A11" s="105"/>
      <c r="B11" s="106"/>
      <c r="C11" s="107" t="s">
        <v>177</v>
      </c>
      <c r="D11" s="92" t="s">
        <v>180</v>
      </c>
      <c r="E11" s="108"/>
      <c r="F11" s="107" t="str">
        <f>IFERROR(VLOOKUP(Table14[[#This Row],[كود الصنف]],المنتجات!$D:$E,2,0),"")</f>
        <v/>
      </c>
      <c r="G11" s="109"/>
      <c r="H11" s="109" t="str">
        <f>IFERROR(IF(G11&lt;=1,VLOOKUP(Table14[[#This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1" s="110">
        <v>45</v>
      </c>
      <c r="J11" s="111">
        <v>47</v>
      </c>
      <c r="K11" s="112" t="str">
        <f>IFERROR(IF(VLOOKUP(Table14[[#This Row],[كود الصنف]],المنتجات!$D:$K,8,0)=0,"",(VLOOKUP(Table14[[#This Row],[كود الصنف]],المنتجات!$D:$K,8,0))),"")</f>
        <v/>
      </c>
      <c r="L1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1" s="114">
        <f>IFERROR(Table14[[#This Row],[كمية الهالك]]/(Table14[[#This Row],[كمية الخامات بالكيلو]]/Table14[[#This Row],[وزن القطعة]]),0)</f>
        <v>0</v>
      </c>
      <c r="N11" s="113"/>
      <c r="O11" s="106" t="str">
        <f>IFERROR(VLOOKUP(Table14[[#This Row],[كود العامل]],العاملين!$A$1:$D$100,4,0),"")</f>
        <v/>
      </c>
      <c r="P11" s="108"/>
      <c r="Q11" s="108"/>
      <c r="R11" s="108"/>
      <c r="S11" s="108"/>
      <c r="T11" s="108"/>
      <c r="U11" s="108">
        <f t="shared" si="2"/>
        <v>0</v>
      </c>
      <c r="V11" s="108" t="str">
        <f>IFERROR(Table14[[#This Row],[اجمالى وقت التشغيل بالدقايق]]-Table14[[#This Row],[اجمالى وقت التوقف بالدقيقة]],"0")</f>
        <v>0</v>
      </c>
      <c r="W11" s="108"/>
      <c r="X11" s="106" t="str">
        <f>IFERROR(VLOOKUP(Table14[[#This Row],[كود العامل]],العاملين!A:C,2,0),"")</f>
        <v/>
      </c>
      <c r="Y11" s="108"/>
      <c r="Z11" s="108" t="str">
        <f>IFERROR(VLOOKUP(Table14[[#This Row],[كود العامل2]],العاملين!$A:$C,2,0),"")</f>
        <v/>
      </c>
      <c r="AA11" s="108"/>
      <c r="AB11" s="108" t="str">
        <f>IFERROR(VLOOKUP(Table14[[#This Row],[كود العامل3]],العاملين!$A:$C,2,0),"")</f>
        <v/>
      </c>
      <c r="AC11" s="108"/>
      <c r="AD11" s="108" t="str">
        <f>IFERROR(VLOOKUP(Table14[[#This Row],[كود العامل4]],العاملين!$A:$C,2,0),"")</f>
        <v/>
      </c>
      <c r="AE11" s="115">
        <f>IFERROR((Table14[[#This Row],[كمية الانتاج]]*Table14[[#This Row],[الزمن المعيارى لانتاج القطعة الواحدة بالدقيقة]])/V11,0%)</f>
        <v>0</v>
      </c>
      <c r="AF11" s="116"/>
      <c r="AG11" s="106"/>
      <c r="AH11" s="117">
        <f>IFERROR(Table14[[#This Row],[كمية الانتاج]]/(Table14[[#This Row],[كمية الانتاج]]+AG11+AF11),"")</f>
        <v>1</v>
      </c>
      <c r="AI11" s="118"/>
      <c r="AJ11" s="121"/>
      <c r="AK11" s="121"/>
      <c r="AL11" s="121"/>
      <c r="AM11" s="121"/>
      <c r="AN11" s="121"/>
      <c r="AO11" s="121"/>
      <c r="AP11" s="121"/>
      <c r="AQ11" s="121"/>
      <c r="AR11" s="121"/>
    </row>
    <row r="12" spans="1:44" ht="20.100000000000001" customHeight="1" thickBot="1">
      <c r="A12" s="105"/>
      <c r="B12" s="106"/>
      <c r="C12" s="93" t="s">
        <v>178</v>
      </c>
      <c r="D12" s="106" t="s">
        <v>181</v>
      </c>
      <c r="E12" s="108"/>
      <c r="F12" s="107" t="str">
        <f>IFERROR(VLOOKUP(Table14[[#This Row],[كود الصنف]],المنتجات!$D:$E,2,0),"")</f>
        <v/>
      </c>
      <c r="G12" s="109"/>
      <c r="H12" s="109" t="str">
        <f>IFERROR(IF(G12&lt;=1,VLOOKUP(Table14[[#This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2" s="110">
        <v>154</v>
      </c>
      <c r="J12" s="111">
        <v>120</v>
      </c>
      <c r="K12" s="112" t="str">
        <f>IFERROR(IF(VLOOKUP(Table14[[#This Row],[كود الصنف]],المنتجات!$D:$K,8,0)=0,"",(VLOOKUP(Table14[[#This Row],[كود الصنف]],المنتجات!$D:$K,8,0))),"")</f>
        <v/>
      </c>
      <c r="L1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2" s="114">
        <f>IFERROR(Table14[[#This Row],[كمية الهالك]]/(Table14[[#This Row],[كمية الخامات بالكيلو]]/Table14[[#This Row],[وزن القطعة]]),0)</f>
        <v>0</v>
      </c>
      <c r="N12" s="113"/>
      <c r="O12" s="106" t="str">
        <f>IFERROR(VLOOKUP(Table14[[#This Row],[كود العامل]],العاملين!$A$1:$D$100,4,0),"")</f>
        <v/>
      </c>
      <c r="P12" s="108"/>
      <c r="Q12" s="108"/>
      <c r="R12" s="108"/>
      <c r="S12" s="108"/>
      <c r="T12" s="108"/>
      <c r="U12" s="108">
        <f t="shared" si="2"/>
        <v>0</v>
      </c>
      <c r="V12" s="108" t="str">
        <f>IFERROR(Table14[[#This Row],[اجمالى وقت التشغيل بالدقايق]]-Table14[[#This Row],[اجمالى وقت التوقف بالدقيقة]],"0")</f>
        <v>0</v>
      </c>
      <c r="W12" s="108"/>
      <c r="X12" s="106" t="str">
        <f>IFERROR(VLOOKUP(Table14[[#This Row],[كود العامل]],العاملين!A:C,2,0),"")</f>
        <v/>
      </c>
      <c r="Y12" s="108"/>
      <c r="Z12" s="108" t="str">
        <f>IFERROR(VLOOKUP(Table14[[#This Row],[كود العامل2]],العاملين!$A:$C,2,0),"")</f>
        <v/>
      </c>
      <c r="AA12" s="108"/>
      <c r="AB12" s="108" t="str">
        <f>IFERROR(VLOOKUP(Table14[[#This Row],[كود العامل3]],العاملين!$A:$C,2,0),"")</f>
        <v/>
      </c>
      <c r="AC12" s="108"/>
      <c r="AD12" s="108" t="str">
        <f>IFERROR(VLOOKUP(Table14[[#This Row],[كود العامل4]],العاملين!$A:$C,2,0),"")</f>
        <v/>
      </c>
      <c r="AE12" s="115">
        <f>IFERROR((Table14[[#This Row],[كمية الانتاج]]*Table14[[#This Row],[الزمن المعيارى لانتاج القطعة الواحدة بالدقيقة]])/V12,0%)</f>
        <v>0</v>
      </c>
      <c r="AF12" s="116"/>
      <c r="AG12" s="106"/>
      <c r="AH12" s="117">
        <f>IFERROR(Table14[[#This Row],[كمية الانتاج]]/(Table14[[#This Row],[كمية الانتاج]]+AG12+AF12),"")</f>
        <v>1</v>
      </c>
      <c r="AI12" s="118"/>
      <c r="AJ12" s="121"/>
      <c r="AK12" s="121"/>
      <c r="AL12" s="121"/>
      <c r="AM12" s="121"/>
      <c r="AN12" s="121"/>
      <c r="AO12" s="121"/>
      <c r="AP12" s="121"/>
      <c r="AQ12" s="121"/>
      <c r="AR12" s="121"/>
    </row>
    <row r="13" spans="1:44" ht="20.100000000000001" customHeight="1" thickBot="1">
      <c r="A13" s="105"/>
      <c r="B13" s="106"/>
      <c r="C13" s="107" t="s">
        <v>179</v>
      </c>
      <c r="D13" s="92" t="s">
        <v>182</v>
      </c>
      <c r="E13" s="108"/>
      <c r="F13" s="107" t="str">
        <f>IFERROR(VLOOKUP(Table14[[#This Row],[كود الصنف]],المنتجات!$D:$E,2,0),"")</f>
        <v/>
      </c>
      <c r="G13" s="109"/>
      <c r="H13" s="109" t="str">
        <f>IFERROR(IF(G13&lt;=1,VLOOKUP(Table14[[#This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3" s="110">
        <v>254</v>
      </c>
      <c r="J13" s="111">
        <v>5</v>
      </c>
      <c r="K13" s="112" t="str">
        <f>IFERROR(IF(VLOOKUP(Table14[[#This Row],[كود الصنف]],المنتجات!$D:$K,8,0)=0,"",(VLOOKUP(Table14[[#This Row],[كود الصنف]],المنتجات!$D:$K,8,0))),"")</f>
        <v/>
      </c>
      <c r="L1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3" s="114">
        <f>IFERROR(Table14[[#This Row],[كمية الهالك]]/(Table14[[#This Row],[كمية الخامات بالكيلو]]/Table14[[#This Row],[وزن القطعة]]),0)</f>
        <v>0</v>
      </c>
      <c r="N13" s="113"/>
      <c r="O13" s="106" t="str">
        <f>IFERROR(VLOOKUP(Table14[[#This Row],[كود العامل]],العاملين!$A$1:$D$100,4,0),"")</f>
        <v/>
      </c>
      <c r="P13" s="108"/>
      <c r="Q13" s="108"/>
      <c r="R13" s="108"/>
      <c r="S13" s="108"/>
      <c r="T13" s="108"/>
      <c r="U13" s="108">
        <f t="shared" si="2"/>
        <v>0</v>
      </c>
      <c r="V13" s="108" t="str">
        <f>IFERROR(Table14[[#This Row],[اجمالى وقت التشغيل بالدقايق]]-Table14[[#This Row],[اجمالى وقت التوقف بالدقيقة]],"0")</f>
        <v>0</v>
      </c>
      <c r="W13" s="108"/>
      <c r="X13" s="106" t="str">
        <f>IFERROR(VLOOKUP(Table14[[#This Row],[كود العامل]],العاملين!A:C,2,0),"")</f>
        <v/>
      </c>
      <c r="Y13" s="108"/>
      <c r="Z13" s="108" t="str">
        <f>IFERROR(VLOOKUP(Table14[[#This Row],[كود العامل2]],العاملين!$A:$C,2,0),"")</f>
        <v/>
      </c>
      <c r="AA13" s="108"/>
      <c r="AB13" s="108" t="str">
        <f>IFERROR(VLOOKUP(Table14[[#This Row],[كود العامل3]],العاملين!$A:$C,2,0),"")</f>
        <v/>
      </c>
      <c r="AC13" s="108"/>
      <c r="AD13" s="108" t="str">
        <f>IFERROR(VLOOKUP(Table14[[#This Row],[كود العامل4]],العاملين!$A:$C,2,0),"")</f>
        <v/>
      </c>
      <c r="AE13" s="115">
        <f>IFERROR((Table14[[#This Row],[كمية الانتاج]]*Table14[[#This Row],[الزمن المعيارى لانتاج القطعة الواحدة بالدقيقة]])/V13,0%)</f>
        <v>0</v>
      </c>
      <c r="AF13" s="116"/>
      <c r="AG13" s="106"/>
      <c r="AH13" s="117">
        <f>IFERROR(Table14[[#This Row],[كمية الانتاج]]/(Table14[[#This Row],[كمية الانتاج]]+AG13+AF13),"")</f>
        <v>1</v>
      </c>
      <c r="AI13" s="118"/>
      <c r="AJ13" s="121"/>
      <c r="AK13" s="121"/>
      <c r="AL13" s="121"/>
      <c r="AM13" s="121"/>
      <c r="AN13" s="121"/>
      <c r="AO13" s="121"/>
      <c r="AP13" s="121"/>
      <c r="AQ13" s="121"/>
      <c r="AR13" s="121"/>
    </row>
    <row r="14" spans="1:44" ht="20.100000000000001" customHeight="1">
      <c r="A14" s="105"/>
      <c r="B14" s="106"/>
      <c r="C14" s="93" t="s">
        <v>176</v>
      </c>
      <c r="D14" s="92" t="s">
        <v>180</v>
      </c>
      <c r="E14" s="108"/>
      <c r="F14" s="107" t="str">
        <f>IFERROR(VLOOKUP(Table14[[#This Row],[كود الصنف]],المنتجات!$D:$E,2,0),"")</f>
        <v/>
      </c>
      <c r="G14" s="109"/>
      <c r="H14" s="109" t="str">
        <f>IFERROR(IF(G14&lt;=1,VLOOKUP(Table14[[#This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4" s="110">
        <v>145</v>
      </c>
      <c r="J14" s="111">
        <v>7</v>
      </c>
      <c r="K14" s="112" t="str">
        <f>IFERROR(IF(VLOOKUP(Table14[[#This Row],[كود الصنف]],المنتجات!$D:$K,8,0)=0,"",(VLOOKUP(Table14[[#This Row],[كود الصنف]],المنتجات!$D:$K,8,0))),"")</f>
        <v/>
      </c>
      <c r="L1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4" s="114">
        <f>IFERROR(Table14[[#This Row],[كمية الهالك]]/(Table14[[#This Row],[كمية الخامات بالكيلو]]/Table14[[#This Row],[وزن القطعة]]),0)</f>
        <v>0</v>
      </c>
      <c r="N14" s="113"/>
      <c r="O14" s="106" t="str">
        <f>IFERROR(VLOOKUP(Table14[[#This Row],[كود العامل]],العاملين!$A$1:$D$100,4,0),"")</f>
        <v/>
      </c>
      <c r="P14" s="108"/>
      <c r="Q14" s="108"/>
      <c r="R14" s="108"/>
      <c r="S14" s="108"/>
      <c r="T14" s="108"/>
      <c r="U14" s="108">
        <f t="shared" si="2"/>
        <v>0</v>
      </c>
      <c r="V14" s="108" t="str">
        <f>IFERROR(Table14[[#This Row],[اجمالى وقت التشغيل بالدقايق]]-Table14[[#This Row],[اجمالى وقت التوقف بالدقيقة]],"0")</f>
        <v>0</v>
      </c>
      <c r="W14" s="108"/>
      <c r="X14" s="106" t="str">
        <f>IFERROR(VLOOKUP(Table14[[#This Row],[كود العامل]],العاملين!A:C,2,0),"")</f>
        <v/>
      </c>
      <c r="Y14" s="108"/>
      <c r="Z14" s="108" t="str">
        <f>IFERROR(VLOOKUP(Table14[[#This Row],[كود العامل2]],العاملين!$A:$C,2,0),"")</f>
        <v/>
      </c>
      <c r="AA14" s="108"/>
      <c r="AB14" s="108" t="str">
        <f>IFERROR(VLOOKUP(Table14[[#This Row],[كود العامل3]],العاملين!$A:$C,2,0),"")</f>
        <v/>
      </c>
      <c r="AC14" s="108"/>
      <c r="AD14" s="108" t="str">
        <f>IFERROR(VLOOKUP(Table14[[#This Row],[كود العامل4]],العاملين!$A:$C,2,0),"")</f>
        <v/>
      </c>
      <c r="AE14" s="115">
        <f>IFERROR((Table14[[#This Row],[كمية الانتاج]]*Table14[[#This Row],[الزمن المعيارى لانتاج القطعة الواحدة بالدقيقة]])/V14,0%)</f>
        <v>0</v>
      </c>
      <c r="AF14" s="116"/>
      <c r="AG14" s="106"/>
      <c r="AH14" s="117">
        <f>IFERROR(Table14[[#This Row],[كمية الانتاج]]/(Table14[[#This Row],[كمية الانتاج]]+AG14+AF14),"")</f>
        <v>1</v>
      </c>
      <c r="AI14" s="118"/>
      <c r="AJ14" s="121"/>
      <c r="AK14" s="121"/>
      <c r="AL14" s="121"/>
      <c r="AM14" s="121"/>
      <c r="AN14" s="121"/>
      <c r="AO14" s="121"/>
      <c r="AP14" s="121"/>
      <c r="AQ14" s="121"/>
      <c r="AR14" s="121"/>
    </row>
    <row r="15" spans="1:44" ht="20.100000000000001" customHeight="1" thickBot="1">
      <c r="A15" s="105"/>
      <c r="B15" s="106"/>
      <c r="C15" s="107" t="s">
        <v>177</v>
      </c>
      <c r="D15" s="106" t="s">
        <v>181</v>
      </c>
      <c r="E15" s="108"/>
      <c r="F15" s="107" t="str">
        <f>IFERROR(VLOOKUP(Table14[[#This Row],[كود الصنف]],المنتجات!$D:$E,2,0),"")</f>
        <v/>
      </c>
      <c r="G15" s="109"/>
      <c r="H15" s="109" t="str">
        <f>IFERROR(IF(G15&lt;=1,VLOOKUP(Table14[[#This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5" s="110">
        <v>584</v>
      </c>
      <c r="J15" s="111">
        <v>29</v>
      </c>
      <c r="K15" s="112" t="str">
        <f>IFERROR(IF(VLOOKUP(Table14[[#This Row],[كود الصنف]],المنتجات!$D:$K,8,0)=0,"",(VLOOKUP(Table14[[#This Row],[كود الصنف]],المنتجات!$D:$K,8,0))),"")</f>
        <v/>
      </c>
      <c r="L1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5" s="114">
        <f>IFERROR(Table14[[#This Row],[كمية الهالك]]/(Table14[[#This Row],[كمية الخامات بالكيلو]]/Table14[[#This Row],[وزن القطعة]]),0)</f>
        <v>0</v>
      </c>
      <c r="N15" s="113"/>
      <c r="O15" s="106" t="str">
        <f>IFERROR(VLOOKUP(Table14[[#This Row],[كود العامل]],العاملين!$A$1:$D$100,4,0),"")</f>
        <v/>
      </c>
      <c r="P15" s="108"/>
      <c r="Q15" s="108"/>
      <c r="R15" s="108"/>
      <c r="S15" s="108"/>
      <c r="T15" s="108"/>
      <c r="U15" s="108">
        <f t="shared" si="2"/>
        <v>0</v>
      </c>
      <c r="V15" s="108" t="str">
        <f>IFERROR(Table14[[#This Row],[اجمالى وقت التشغيل بالدقايق]]-Table14[[#This Row],[اجمالى وقت التوقف بالدقيقة]],"0")</f>
        <v>0</v>
      </c>
      <c r="W15" s="108"/>
      <c r="X15" s="106" t="str">
        <f>IFERROR(VLOOKUP(Table14[[#This Row],[كود العامل]],العاملين!A:C,2,0),"")</f>
        <v/>
      </c>
      <c r="Y15" s="108"/>
      <c r="Z15" s="108" t="str">
        <f>IFERROR(VLOOKUP(Table14[[#This Row],[كود العامل2]],العاملين!$A:$C,2,0),"")</f>
        <v/>
      </c>
      <c r="AA15" s="108"/>
      <c r="AB15" s="108" t="str">
        <f>IFERROR(VLOOKUP(Table14[[#This Row],[كود العامل3]],العاملين!$A:$C,2,0),"")</f>
        <v/>
      </c>
      <c r="AC15" s="108"/>
      <c r="AD15" s="108" t="str">
        <f>IFERROR(VLOOKUP(Table14[[#This Row],[كود العامل4]],العاملين!$A:$C,2,0),"")</f>
        <v/>
      </c>
      <c r="AE15" s="115">
        <f>IFERROR((Table14[[#This Row],[كمية الانتاج]]*Table14[[#This Row],[الزمن المعيارى لانتاج القطعة الواحدة بالدقيقة]])/V15,0%)</f>
        <v>0</v>
      </c>
      <c r="AF15" s="116"/>
      <c r="AG15" s="106"/>
      <c r="AH15" s="117">
        <f>IFERROR(Table14[[#This Row],[كمية الانتاج]]/(Table14[[#This Row],[كمية الانتاج]]+AG15+AF15),"")</f>
        <v>1</v>
      </c>
      <c r="AI15" s="118"/>
      <c r="AJ15" s="121"/>
      <c r="AK15" s="121"/>
      <c r="AL15" s="121"/>
      <c r="AM15" s="121"/>
      <c r="AN15" s="121"/>
      <c r="AO15" s="121"/>
      <c r="AP15" s="121"/>
      <c r="AQ15" s="121"/>
      <c r="AR15" s="121"/>
    </row>
    <row r="16" spans="1:44" ht="20.100000000000001" customHeight="1" thickBot="1">
      <c r="A16" s="105"/>
      <c r="B16" s="106"/>
      <c r="C16" s="93" t="s">
        <v>178</v>
      </c>
      <c r="D16" s="92" t="s">
        <v>182</v>
      </c>
      <c r="E16" s="108"/>
      <c r="F16" s="107" t="str">
        <f>IFERROR(VLOOKUP(Table14[[#This Row],[كود الصنف]],المنتجات!$D:$E,2,0),"")</f>
        <v/>
      </c>
      <c r="G16" s="109"/>
      <c r="H16" s="109" t="str">
        <f>IFERROR(IF(G16&lt;=1,VLOOKUP(Table14[[#This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6" s="110">
        <v>754</v>
      </c>
      <c r="J16" s="111">
        <v>10</v>
      </c>
      <c r="K16" s="112" t="str">
        <f>IFERROR(IF(VLOOKUP(Table14[[#This Row],[كود الصنف]],المنتجات!$D:$K,8,0)=0,"",(VLOOKUP(Table14[[#This Row],[كود الصنف]],المنتجات!$D:$K,8,0))),"")</f>
        <v/>
      </c>
      <c r="L1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6" s="114">
        <f>IFERROR(Table14[[#This Row],[كمية الهالك]]/(Table14[[#This Row],[كمية الخامات بالكيلو]]/Table14[[#This Row],[وزن القطعة]]),0)</f>
        <v>0</v>
      </c>
      <c r="N16" s="113"/>
      <c r="O16" s="106" t="str">
        <f>IFERROR(VLOOKUP(Table14[[#This Row],[كود العامل]],العاملين!$A$1:$D$100,4,0),"")</f>
        <v/>
      </c>
      <c r="P16" s="108"/>
      <c r="Q16" s="108"/>
      <c r="R16" s="108"/>
      <c r="S16" s="108"/>
      <c r="T16" s="108"/>
      <c r="U16" s="108">
        <f t="shared" si="2"/>
        <v>0</v>
      </c>
      <c r="V16" s="108" t="str">
        <f>IFERROR(Table14[[#This Row],[اجمالى وقت التشغيل بالدقايق]]-Table14[[#This Row],[اجمالى وقت التوقف بالدقيقة]],"0")</f>
        <v>0</v>
      </c>
      <c r="W16" s="108"/>
      <c r="X16" s="106" t="str">
        <f>IFERROR(VLOOKUP(Table14[[#This Row],[كود العامل]],العاملين!A:C,2,0),"")</f>
        <v/>
      </c>
      <c r="Y16" s="108"/>
      <c r="Z16" s="108" t="str">
        <f>IFERROR(VLOOKUP(Table14[[#This Row],[كود العامل2]],العاملين!$A:$C,2,0),"")</f>
        <v/>
      </c>
      <c r="AA16" s="108"/>
      <c r="AB16" s="108" t="str">
        <f>IFERROR(VLOOKUP(Table14[[#This Row],[كود العامل3]],العاملين!$A:$C,2,0),"")</f>
        <v/>
      </c>
      <c r="AC16" s="108"/>
      <c r="AD16" s="108" t="str">
        <f>IFERROR(VLOOKUP(Table14[[#This Row],[كود العامل4]],العاملين!$A:$C,2,0),"")</f>
        <v/>
      </c>
      <c r="AE16" s="115">
        <f>IFERROR((Table14[[#This Row],[كمية الانتاج]]*Table14[[#This Row],[الزمن المعيارى لانتاج القطعة الواحدة بالدقيقة]])/V16,0%)</f>
        <v>0</v>
      </c>
      <c r="AF16" s="116"/>
      <c r="AG16" s="106"/>
      <c r="AH16" s="117">
        <f>IFERROR(Table14[[#This Row],[كمية الانتاج]]/(Table14[[#This Row],[كمية الانتاج]]+AG16+AF16),"")</f>
        <v>1</v>
      </c>
      <c r="AI16" s="118"/>
      <c r="AJ16" s="121"/>
      <c r="AK16" s="121"/>
      <c r="AL16" s="121"/>
      <c r="AM16" s="121"/>
      <c r="AN16" s="121"/>
      <c r="AO16" s="121"/>
      <c r="AP16" s="121"/>
      <c r="AQ16" s="121"/>
      <c r="AR16" s="121"/>
    </row>
    <row r="17" spans="1:44" ht="20.100000000000001" customHeight="1" thickBot="1">
      <c r="A17" s="105"/>
      <c r="B17" s="106"/>
      <c r="C17" s="107" t="s">
        <v>179</v>
      </c>
      <c r="D17" s="92" t="s">
        <v>180</v>
      </c>
      <c r="E17" s="108"/>
      <c r="F17" s="107" t="str">
        <f>IFERROR(VLOOKUP(Table14[[#This Row],[كود الصنف]],المنتجات!$D:$E,2,0),"")</f>
        <v/>
      </c>
      <c r="G17" s="109"/>
      <c r="H17" s="109" t="str">
        <f>IFERROR(IF(G17&lt;=1,VLOOKUP(Table14[[#This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7" s="110">
        <v>245</v>
      </c>
      <c r="J17" s="111">
        <v>47</v>
      </c>
      <c r="K17" s="112" t="str">
        <f>IFERROR(IF(VLOOKUP(Table14[[#This Row],[كود الصنف]],المنتجات!$D:$K,8,0)=0,"",(VLOOKUP(Table14[[#This Row],[كود الصنف]],المنتجات!$D:$K,8,0))),"")</f>
        <v/>
      </c>
      <c r="L1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7" s="114">
        <f>IFERROR(Table14[[#This Row],[كمية الهالك]]/(Table14[[#This Row],[كمية الخامات بالكيلو]]/Table14[[#This Row],[وزن القطعة]]),0)</f>
        <v>0</v>
      </c>
      <c r="N17" s="113"/>
      <c r="O17" s="106" t="str">
        <f>IFERROR(VLOOKUP(Table14[[#This Row],[كود العامل]],العاملين!$A$1:$D$100,4,0),"")</f>
        <v/>
      </c>
      <c r="P17" s="108"/>
      <c r="Q17" s="108"/>
      <c r="R17" s="108"/>
      <c r="S17" s="108"/>
      <c r="T17" s="108"/>
      <c r="U17" s="108">
        <f t="shared" si="2"/>
        <v>0</v>
      </c>
      <c r="V17" s="108" t="str">
        <f>IFERROR(Table14[[#This Row],[اجمالى وقت التشغيل بالدقايق]]-Table14[[#This Row],[اجمالى وقت التوقف بالدقيقة]],"0")</f>
        <v>0</v>
      </c>
      <c r="W17" s="108"/>
      <c r="X17" s="106" t="str">
        <f>IFERROR(VLOOKUP(Table14[[#This Row],[كود العامل]],العاملين!A:C,2,0),"")</f>
        <v/>
      </c>
      <c r="Y17" s="108"/>
      <c r="Z17" s="108" t="str">
        <f>IFERROR(VLOOKUP(Table14[[#This Row],[كود العامل2]],العاملين!$A:$C,2,0),"")</f>
        <v/>
      </c>
      <c r="AA17" s="108"/>
      <c r="AB17" s="108" t="str">
        <f>IFERROR(VLOOKUP(Table14[[#This Row],[كود العامل3]],العاملين!$A:$C,2,0),"")</f>
        <v/>
      </c>
      <c r="AC17" s="108"/>
      <c r="AD17" s="108" t="str">
        <f>IFERROR(VLOOKUP(Table14[[#This Row],[كود العامل4]],العاملين!$A:$C,2,0),"")</f>
        <v/>
      </c>
      <c r="AE17" s="115">
        <f>IFERROR((Table14[[#This Row],[كمية الانتاج]]*Table14[[#This Row],[الزمن المعيارى لانتاج القطعة الواحدة بالدقيقة]])/V17,0%)</f>
        <v>0</v>
      </c>
      <c r="AF17" s="116"/>
      <c r="AG17" s="106"/>
      <c r="AH17" s="117">
        <f>IFERROR(Table14[[#This Row],[كمية الانتاج]]/(Table14[[#This Row],[كمية الانتاج]]+AG17+AF17),"")</f>
        <v>1</v>
      </c>
      <c r="AI17" s="118"/>
      <c r="AJ17" s="121"/>
      <c r="AK17" s="121"/>
      <c r="AL17" s="121"/>
      <c r="AM17" s="121"/>
      <c r="AN17" s="121"/>
      <c r="AO17" s="121"/>
      <c r="AP17" s="121"/>
      <c r="AQ17" s="121"/>
      <c r="AR17" s="121"/>
    </row>
    <row r="18" spans="1:44" ht="20.100000000000001" customHeight="1" thickBot="1">
      <c r="A18" s="105"/>
      <c r="B18" s="106"/>
      <c r="C18" s="93" t="s">
        <v>176</v>
      </c>
      <c r="D18" s="106" t="s">
        <v>181</v>
      </c>
      <c r="E18" s="108"/>
      <c r="F18" s="107" t="str">
        <f>IFERROR(VLOOKUP(Table14[[#This Row],[كود الصنف]],المنتجات!$D:$E,2,0),"")</f>
        <v/>
      </c>
      <c r="G18" s="109"/>
      <c r="H18" s="109" t="str">
        <f>IFERROR(IF(G18&lt;=1,VLOOKUP(Table14[[#This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8" s="110">
        <v>954</v>
      </c>
      <c r="J18" s="111">
        <v>88</v>
      </c>
      <c r="K18" s="112" t="str">
        <f>IFERROR(IF(VLOOKUP(Table14[[#This Row],[كود الصنف]],المنتجات!$D:$K,8,0)=0,"",(VLOOKUP(Table14[[#This Row],[كود الصنف]],المنتجات!$D:$K,8,0))),"")</f>
        <v/>
      </c>
      <c r="L1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8" s="114">
        <f>IFERROR(Table14[[#This Row],[كمية الهالك]]/(Table14[[#This Row],[كمية الخامات بالكيلو]]/Table14[[#This Row],[وزن القطعة]]),0)</f>
        <v>0</v>
      </c>
      <c r="N18" s="113"/>
      <c r="O18" s="106" t="str">
        <f>IFERROR(VLOOKUP(Table14[[#This Row],[كود العامل]],العاملين!$A$1:$D$100,4,0),"")</f>
        <v/>
      </c>
      <c r="P18" s="108"/>
      <c r="Q18" s="108"/>
      <c r="R18" s="108"/>
      <c r="S18" s="108"/>
      <c r="T18" s="108"/>
      <c r="U18" s="108">
        <f t="shared" si="2"/>
        <v>0</v>
      </c>
      <c r="V18" s="108" t="str">
        <f>IFERROR(Table14[[#This Row],[اجمالى وقت التشغيل بالدقايق]]-Table14[[#This Row],[اجمالى وقت التوقف بالدقيقة]],"0")</f>
        <v>0</v>
      </c>
      <c r="W18" s="108"/>
      <c r="X18" s="106" t="str">
        <f>IFERROR(VLOOKUP(Table14[[#This Row],[كود العامل]],العاملين!A:C,2,0),"")</f>
        <v/>
      </c>
      <c r="Y18" s="108"/>
      <c r="Z18" s="108" t="str">
        <f>IFERROR(VLOOKUP(Table14[[#This Row],[كود العامل2]],العاملين!$A:$C,2,0),"")</f>
        <v/>
      </c>
      <c r="AA18" s="108"/>
      <c r="AB18" s="108" t="str">
        <f>IFERROR(VLOOKUP(Table14[[#This Row],[كود العامل3]],العاملين!$A:$C,2,0),"")</f>
        <v/>
      </c>
      <c r="AC18" s="108"/>
      <c r="AD18" s="108" t="str">
        <f>IFERROR(VLOOKUP(Table14[[#This Row],[كود العامل4]],العاملين!$A:$C,2,0),"")</f>
        <v/>
      </c>
      <c r="AE18" s="115">
        <f>IFERROR((Table14[[#This Row],[كمية الانتاج]]*Table14[[#This Row],[الزمن المعيارى لانتاج القطعة الواحدة بالدقيقة]])/V18,0%)</f>
        <v>0</v>
      </c>
      <c r="AF18" s="116"/>
      <c r="AG18" s="106"/>
      <c r="AH18" s="117">
        <f>IFERROR(Table14[[#This Row],[كمية الانتاج]]/(Table14[[#This Row],[كمية الانتاج]]+AG18+AF18),"")</f>
        <v>1</v>
      </c>
      <c r="AI18" s="118"/>
      <c r="AJ18" s="121"/>
      <c r="AK18" s="121"/>
      <c r="AL18" s="121"/>
      <c r="AM18" s="121"/>
      <c r="AN18" s="121"/>
      <c r="AO18" s="121"/>
      <c r="AP18" s="121"/>
      <c r="AQ18" s="121"/>
      <c r="AR18" s="121"/>
    </row>
    <row r="19" spans="1:44" ht="20.100000000000001" customHeight="1" thickBot="1">
      <c r="A19" s="105"/>
      <c r="B19" s="106"/>
      <c r="C19" s="107" t="s">
        <v>177</v>
      </c>
      <c r="D19" s="92" t="s">
        <v>182</v>
      </c>
      <c r="E19" s="108"/>
      <c r="F19" s="107" t="str">
        <f>IFERROR(VLOOKUP(Table14[[#This Row],[كود الصنف]],المنتجات!$D:$E,2,0),"")</f>
        <v/>
      </c>
      <c r="G19" s="109"/>
      <c r="H19" s="109" t="str">
        <f>IFERROR(IF(G19&lt;=1,VLOOKUP(Table14[[#This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9" s="110">
        <v>268</v>
      </c>
      <c r="J19" s="111">
        <v>14</v>
      </c>
      <c r="K19" s="112" t="str">
        <f>IFERROR(IF(VLOOKUP(Table14[[#This Row],[كود الصنف]],المنتجات!$D:$K,8,0)=0,"",(VLOOKUP(Table14[[#This Row],[كود الصنف]],المنتجات!$D:$K,8,0))),"")</f>
        <v/>
      </c>
      <c r="L1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9" s="114">
        <f>IFERROR(Table14[[#This Row],[كمية الهالك]]/(Table14[[#This Row],[كمية الخامات بالكيلو]]/Table14[[#This Row],[وزن القطعة]]),0)</f>
        <v>0</v>
      </c>
      <c r="N19" s="113"/>
      <c r="O19" s="106" t="str">
        <f>IFERROR(VLOOKUP(Table14[[#This Row],[كود العامل]],العاملين!$A$1:$D$100,4,0),"")</f>
        <v/>
      </c>
      <c r="P19" s="108"/>
      <c r="Q19" s="108"/>
      <c r="R19" s="108"/>
      <c r="S19" s="108"/>
      <c r="T19" s="108"/>
      <c r="U19" s="108">
        <f t="shared" si="2"/>
        <v>0</v>
      </c>
      <c r="V19" s="108" t="str">
        <f>IFERROR(Table14[[#This Row],[اجمالى وقت التشغيل بالدقايق]]-Table14[[#This Row],[اجمالى وقت التوقف بالدقيقة]],"0")</f>
        <v>0</v>
      </c>
      <c r="W19" s="108"/>
      <c r="X19" s="106" t="str">
        <f>IFERROR(VLOOKUP(Table14[[#This Row],[كود العامل]],العاملين!A:C,2,0),"")</f>
        <v/>
      </c>
      <c r="Y19" s="108"/>
      <c r="Z19" s="108" t="str">
        <f>IFERROR(VLOOKUP(Table14[[#This Row],[كود العامل2]],العاملين!$A:$C,2,0),"")</f>
        <v/>
      </c>
      <c r="AA19" s="108"/>
      <c r="AB19" s="108" t="str">
        <f>IFERROR(VLOOKUP(Table14[[#This Row],[كود العامل3]],العاملين!$A:$C,2,0),"")</f>
        <v/>
      </c>
      <c r="AC19" s="108"/>
      <c r="AD19" s="108" t="str">
        <f>IFERROR(VLOOKUP(Table14[[#This Row],[كود العامل4]],العاملين!$A:$C,2,0),"")</f>
        <v/>
      </c>
      <c r="AE19" s="115">
        <f>IFERROR((Table14[[#This Row],[كمية الانتاج]]*Table14[[#This Row],[الزمن المعيارى لانتاج القطعة الواحدة بالدقيقة]])/V19,0%)</f>
        <v>0</v>
      </c>
      <c r="AF19" s="116"/>
      <c r="AG19" s="106"/>
      <c r="AH19" s="117">
        <f>IFERROR(Table14[[#This Row],[كمية الانتاج]]/(Table14[[#This Row],[كمية الانتاج]]+AG19+AF19),"")</f>
        <v>1</v>
      </c>
      <c r="AI19" s="118"/>
      <c r="AJ19" s="121"/>
      <c r="AK19" s="121"/>
      <c r="AL19" s="121"/>
      <c r="AM19" s="121"/>
      <c r="AN19" s="121"/>
      <c r="AO19" s="121"/>
      <c r="AP19" s="121"/>
      <c r="AQ19" s="121"/>
      <c r="AR19" s="121"/>
    </row>
    <row r="20" spans="1:44" ht="20.100000000000001" customHeight="1">
      <c r="A20" s="105"/>
      <c r="B20" s="106"/>
      <c r="C20" s="93" t="s">
        <v>178</v>
      </c>
      <c r="D20" s="92" t="s">
        <v>180</v>
      </c>
      <c r="E20" s="108"/>
      <c r="F20" s="107" t="str">
        <f>IFERROR(VLOOKUP(Table14[[#This Row],[كود الصنف]],المنتجات!$D:$E,2,0),"")</f>
        <v/>
      </c>
      <c r="G20" s="109"/>
      <c r="H20" s="109" t="str">
        <f>IFERROR(IF(G20&lt;=1,VLOOKUP(Table14[[#This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0" s="110">
        <v>457</v>
      </c>
      <c r="J20" s="111">
        <v>25</v>
      </c>
      <c r="K20" s="112" t="str">
        <f>IFERROR(IF(VLOOKUP(Table14[[#This Row],[كود الصنف]],المنتجات!$D:$K,8,0)=0,"",(VLOOKUP(Table14[[#This Row],[كود الصنف]],المنتجات!$D:$K,8,0))),"")</f>
        <v/>
      </c>
      <c r="L2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0" s="114">
        <f>IFERROR(Table14[[#This Row],[كمية الهالك]]/(Table14[[#This Row],[كمية الخامات بالكيلو]]/Table14[[#This Row],[وزن القطعة]]),0)</f>
        <v>0</v>
      </c>
      <c r="N20" s="113"/>
      <c r="O20" s="106" t="str">
        <f>IFERROR(VLOOKUP(Table14[[#This Row],[كود العامل]],العاملين!$A$1:$D$100,4,0),"")</f>
        <v/>
      </c>
      <c r="P20" s="108"/>
      <c r="Q20" s="108"/>
      <c r="R20" s="108"/>
      <c r="S20" s="108"/>
      <c r="T20" s="108"/>
      <c r="U20" s="108">
        <f t="shared" si="2"/>
        <v>0</v>
      </c>
      <c r="V20" s="108" t="str">
        <f>IFERROR(Table14[[#This Row],[اجمالى وقت التشغيل بالدقايق]]-Table14[[#This Row],[اجمالى وقت التوقف بالدقيقة]],"0")</f>
        <v>0</v>
      </c>
      <c r="W20" s="108"/>
      <c r="X20" s="106" t="str">
        <f>IFERROR(VLOOKUP(Table14[[#This Row],[كود العامل]],العاملين!A:C,2,0),"")</f>
        <v/>
      </c>
      <c r="Y20" s="108"/>
      <c r="Z20" s="108" t="str">
        <f>IFERROR(VLOOKUP(Table14[[#This Row],[كود العامل2]],العاملين!$A:$C,2,0),"")</f>
        <v/>
      </c>
      <c r="AA20" s="108"/>
      <c r="AB20" s="108" t="str">
        <f>IFERROR(VLOOKUP(Table14[[#This Row],[كود العامل3]],العاملين!$A:$C,2,0),"")</f>
        <v/>
      </c>
      <c r="AC20" s="108"/>
      <c r="AD20" s="108" t="str">
        <f>IFERROR(VLOOKUP(Table14[[#This Row],[كود العامل4]],العاملين!$A:$C,2,0),"")</f>
        <v/>
      </c>
      <c r="AE20" s="115">
        <f>IFERROR((Table14[[#This Row],[كمية الانتاج]]*Table14[[#This Row],[الزمن المعيارى لانتاج القطعة الواحدة بالدقيقة]])/V20,0%)</f>
        <v>0</v>
      </c>
      <c r="AF20" s="116"/>
      <c r="AG20" s="106"/>
      <c r="AH20" s="117">
        <f>IFERROR(Table14[[#This Row],[كمية الانتاج]]/(Table14[[#This Row],[كمية الانتاج]]+AG20+AF20),"")</f>
        <v>1</v>
      </c>
      <c r="AI20" s="118"/>
      <c r="AJ20" s="121"/>
      <c r="AK20" s="121"/>
      <c r="AL20" s="121"/>
      <c r="AM20" s="121"/>
      <c r="AN20" s="121"/>
      <c r="AO20" s="121"/>
      <c r="AP20" s="121"/>
      <c r="AQ20" s="121"/>
      <c r="AR20" s="121"/>
    </row>
    <row r="21" spans="1:44" ht="20.100000000000001" customHeight="1" thickBot="1">
      <c r="A21" s="105"/>
      <c r="B21" s="106"/>
      <c r="C21" s="107" t="s">
        <v>179</v>
      </c>
      <c r="D21" s="106" t="s">
        <v>181</v>
      </c>
      <c r="E21" s="108"/>
      <c r="F21" s="107" t="str">
        <f>IFERROR(VLOOKUP(Table14[[#This Row],[كود الصنف]],المنتجات!$D:$E,2,0),"")</f>
        <v/>
      </c>
      <c r="G21" s="109"/>
      <c r="H21" s="109" t="str">
        <f>IFERROR(IF(G21&lt;=1,VLOOKUP(Table14[[#This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1" s="110">
        <v>15</v>
      </c>
      <c r="J21" s="111">
        <v>14</v>
      </c>
      <c r="K21" s="112" t="str">
        <f>IFERROR(IF(VLOOKUP(Table14[[#This Row],[كود الصنف]],المنتجات!$D:$K,8,0)=0,"",(VLOOKUP(Table14[[#This Row],[كود الصنف]],المنتجات!$D:$K,8,0))),"")</f>
        <v/>
      </c>
      <c r="L2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1" s="114">
        <f>IFERROR(Table14[[#This Row],[كمية الهالك]]/(Table14[[#This Row],[كمية الخامات بالكيلو]]/Table14[[#This Row],[وزن القطعة]]),0)</f>
        <v>0</v>
      </c>
      <c r="N21" s="113"/>
      <c r="O21" s="106" t="str">
        <f>IFERROR(VLOOKUP(Table14[[#This Row],[كود العامل]],العاملين!$A$1:$D$100,4,0),"")</f>
        <v/>
      </c>
      <c r="P21" s="108"/>
      <c r="Q21" s="108"/>
      <c r="R21" s="108"/>
      <c r="S21" s="108"/>
      <c r="T21" s="108"/>
      <c r="U21" s="108">
        <f t="shared" si="2"/>
        <v>0</v>
      </c>
      <c r="V21" s="108" t="str">
        <f>IFERROR(Table14[[#This Row],[اجمالى وقت التشغيل بالدقايق]]-Table14[[#This Row],[اجمالى وقت التوقف بالدقيقة]],"0")</f>
        <v>0</v>
      </c>
      <c r="W21" s="108"/>
      <c r="X21" s="106" t="str">
        <f>IFERROR(VLOOKUP(Table14[[#This Row],[كود العامل]],العاملين!A:C,2,0),"")</f>
        <v/>
      </c>
      <c r="Y21" s="108"/>
      <c r="Z21" s="108" t="str">
        <f>IFERROR(VLOOKUP(Table14[[#This Row],[كود العامل2]],العاملين!$A:$C,2,0),"")</f>
        <v/>
      </c>
      <c r="AA21" s="108"/>
      <c r="AB21" s="108" t="str">
        <f>IFERROR(VLOOKUP(Table14[[#This Row],[كود العامل3]],العاملين!$A:$C,2,0),"")</f>
        <v/>
      </c>
      <c r="AC21" s="108"/>
      <c r="AD21" s="108" t="str">
        <f>IFERROR(VLOOKUP(Table14[[#This Row],[كود العامل4]],العاملين!$A:$C,2,0),"")</f>
        <v/>
      </c>
      <c r="AE21" s="115">
        <f>IFERROR((Table14[[#This Row],[كمية الانتاج]]*Table14[[#This Row],[الزمن المعيارى لانتاج القطعة الواحدة بالدقيقة]])/V21,0%)</f>
        <v>0</v>
      </c>
      <c r="AF21" s="116"/>
      <c r="AG21" s="106"/>
      <c r="AH21" s="117">
        <f>IFERROR(Table14[[#This Row],[كمية الانتاج]]/(Table14[[#This Row],[كمية الانتاج]]+AG21+AF21),"")</f>
        <v>1</v>
      </c>
      <c r="AI21" s="118"/>
      <c r="AJ21" s="121"/>
      <c r="AK21" s="121"/>
      <c r="AL21" s="121"/>
      <c r="AM21" s="121"/>
      <c r="AN21" s="121"/>
      <c r="AO21" s="121"/>
      <c r="AP21" s="121"/>
      <c r="AQ21" s="121"/>
      <c r="AR21" s="121"/>
    </row>
    <row r="22" spans="1:44" ht="20.100000000000001" customHeight="1" thickBot="1">
      <c r="A22" s="105"/>
      <c r="B22" s="106"/>
      <c r="C22" s="93" t="s">
        <v>176</v>
      </c>
      <c r="D22" s="92" t="s">
        <v>182</v>
      </c>
      <c r="E22" s="108"/>
      <c r="F22" s="107" t="str">
        <f>IFERROR(VLOOKUP(Table14[[#This Row],[كود الصنف]],المنتجات!$D:$E,2,0),"")</f>
        <v/>
      </c>
      <c r="G22" s="109"/>
      <c r="H22" s="109" t="str">
        <f>IFERROR(IF(G22&lt;=1,VLOOKUP(Table14[[#This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2" s="110">
        <v>22</v>
      </c>
      <c r="J22" s="111">
        <v>75</v>
      </c>
      <c r="K22" s="112" t="str">
        <f>IFERROR(IF(VLOOKUP(Table14[[#This Row],[كود الصنف]],المنتجات!$D:$K,8,0)=0,"",(VLOOKUP(Table14[[#This Row],[كود الصنف]],المنتجات!$D:$K,8,0))),"")</f>
        <v/>
      </c>
      <c r="L2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2" s="114">
        <f>IFERROR(Table14[[#This Row],[كمية الهالك]]/(Table14[[#This Row],[كمية الخامات بالكيلو]]/Table14[[#This Row],[وزن القطعة]]),0)</f>
        <v>0</v>
      </c>
      <c r="N22" s="113"/>
      <c r="O22" s="106" t="str">
        <f>IFERROR(VLOOKUP(Table14[[#This Row],[كود العامل]],العاملين!$A$1:$D$100,4,0),"")</f>
        <v/>
      </c>
      <c r="P22" s="108"/>
      <c r="Q22" s="108"/>
      <c r="R22" s="108"/>
      <c r="S22" s="108"/>
      <c r="T22" s="108"/>
      <c r="U22" s="108">
        <f t="shared" si="2"/>
        <v>0</v>
      </c>
      <c r="V22" s="108" t="str">
        <f>IFERROR(Table14[[#This Row],[اجمالى وقت التشغيل بالدقايق]]-Table14[[#This Row],[اجمالى وقت التوقف بالدقيقة]],"0")</f>
        <v>0</v>
      </c>
      <c r="W22" s="108"/>
      <c r="X22" s="106" t="str">
        <f>IFERROR(VLOOKUP(Table14[[#This Row],[كود العامل]],العاملين!A:C,2,0),"")</f>
        <v/>
      </c>
      <c r="Y22" s="108"/>
      <c r="Z22" s="108" t="str">
        <f>IFERROR(VLOOKUP(Table14[[#This Row],[كود العامل2]],العاملين!$A:$C,2,0),"")</f>
        <v/>
      </c>
      <c r="AA22" s="108"/>
      <c r="AB22" s="108" t="str">
        <f>IFERROR(VLOOKUP(Table14[[#This Row],[كود العامل3]],العاملين!$A:$C,2,0),"")</f>
        <v/>
      </c>
      <c r="AC22" s="108"/>
      <c r="AD22" s="108" t="str">
        <f>IFERROR(VLOOKUP(Table14[[#This Row],[كود العامل4]],العاملين!$A:$C,2,0),"")</f>
        <v/>
      </c>
      <c r="AE22" s="115">
        <f>IFERROR((Table14[[#This Row],[كمية الانتاج]]*Table14[[#This Row],[الزمن المعيارى لانتاج القطعة الواحدة بالدقيقة]])/V22,0%)</f>
        <v>0</v>
      </c>
      <c r="AF22" s="116"/>
      <c r="AG22" s="106"/>
      <c r="AH22" s="117">
        <f>IFERROR(Table14[[#This Row],[كمية الانتاج]]/(Table14[[#This Row],[كمية الانتاج]]+AG22+AF22),"")</f>
        <v>1</v>
      </c>
      <c r="AI22" s="118"/>
      <c r="AJ22" s="121"/>
      <c r="AK22" s="121"/>
      <c r="AL22" s="121"/>
      <c r="AM22" s="121"/>
      <c r="AN22" s="121"/>
      <c r="AO22" s="121"/>
      <c r="AP22" s="121"/>
      <c r="AQ22" s="121"/>
      <c r="AR22" s="121"/>
    </row>
    <row r="23" spans="1:44" ht="20.100000000000001" customHeight="1" thickBot="1">
      <c r="A23" s="105"/>
      <c r="B23" s="106"/>
      <c r="C23" s="107" t="s">
        <v>177</v>
      </c>
      <c r="D23" s="92" t="s">
        <v>180</v>
      </c>
      <c r="E23" s="108"/>
      <c r="F23" s="107" t="str">
        <f>IFERROR(VLOOKUP(Table14[[#This Row],[كود الصنف]],المنتجات!$D:$E,2,0),"")</f>
        <v/>
      </c>
      <c r="G23" s="109"/>
      <c r="H23" s="109" t="str">
        <f>IFERROR(IF(G23&lt;=1,VLOOKUP(Table14[[#This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3" s="110">
        <v>300</v>
      </c>
      <c r="J23" s="111">
        <v>65</v>
      </c>
      <c r="K23" s="112" t="str">
        <f>IFERROR(IF(VLOOKUP(Table14[[#This Row],[كود الصنف]],المنتجات!$D:$K,8,0)=0,"",(VLOOKUP(Table14[[#This Row],[كود الصنف]],المنتجات!$D:$K,8,0))),"")</f>
        <v/>
      </c>
      <c r="L2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3" s="114">
        <f>IFERROR(Table14[[#This Row],[كمية الهالك]]/(Table14[[#This Row],[كمية الخامات بالكيلو]]/Table14[[#This Row],[وزن القطعة]]),0)</f>
        <v>0</v>
      </c>
      <c r="N23" s="113"/>
      <c r="O23" s="106" t="str">
        <f>IFERROR(VLOOKUP(Table14[[#This Row],[كود العامل]],العاملين!$A$1:$D$100,4,0),"")</f>
        <v/>
      </c>
      <c r="P23" s="108"/>
      <c r="Q23" s="108"/>
      <c r="R23" s="108"/>
      <c r="S23" s="108"/>
      <c r="T23" s="108"/>
      <c r="U23" s="108">
        <f t="shared" si="2"/>
        <v>0</v>
      </c>
      <c r="V23" s="108" t="str">
        <f>IFERROR(Table14[[#This Row],[اجمالى وقت التشغيل بالدقايق]]-Table14[[#This Row],[اجمالى وقت التوقف بالدقيقة]],"0")</f>
        <v>0</v>
      </c>
      <c r="W23" s="108"/>
      <c r="X23" s="106" t="str">
        <f>IFERROR(VLOOKUP(Table14[[#This Row],[كود العامل]],العاملين!A:C,2,0),"")</f>
        <v/>
      </c>
      <c r="Y23" s="108"/>
      <c r="Z23" s="108" t="str">
        <f>IFERROR(VLOOKUP(Table14[[#This Row],[كود العامل2]],العاملين!$A:$C,2,0),"")</f>
        <v/>
      </c>
      <c r="AA23" s="108"/>
      <c r="AB23" s="108" t="str">
        <f>IFERROR(VLOOKUP(Table14[[#This Row],[كود العامل3]],العاملين!$A:$C,2,0),"")</f>
        <v/>
      </c>
      <c r="AC23" s="108"/>
      <c r="AD23" s="108" t="str">
        <f>IFERROR(VLOOKUP(Table14[[#This Row],[كود العامل4]],العاملين!$A:$C,2,0),"")</f>
        <v/>
      </c>
      <c r="AE23" s="115">
        <f>IFERROR((Table14[[#This Row],[كمية الانتاج]]*Table14[[#This Row],[الزمن المعيارى لانتاج القطعة الواحدة بالدقيقة]])/V23,0%)</f>
        <v>0</v>
      </c>
      <c r="AF23" s="116"/>
      <c r="AG23" s="106"/>
      <c r="AH23" s="117">
        <f>IFERROR(Table14[[#This Row],[كمية الانتاج]]/(Table14[[#This Row],[كمية الانتاج]]+AG23+AF23),"")</f>
        <v>1</v>
      </c>
      <c r="AI23" s="118"/>
      <c r="AJ23" s="121"/>
      <c r="AK23" s="121"/>
      <c r="AL23" s="121"/>
      <c r="AM23" s="121"/>
      <c r="AN23" s="121"/>
      <c r="AO23" s="121"/>
      <c r="AP23" s="121"/>
      <c r="AQ23" s="121"/>
      <c r="AR23" s="121"/>
    </row>
    <row r="24" spans="1:44" ht="20.100000000000001" customHeight="1" thickBot="1">
      <c r="A24" s="105"/>
      <c r="B24" s="106"/>
      <c r="C24" s="93" t="s">
        <v>178</v>
      </c>
      <c r="D24" s="106" t="s">
        <v>181</v>
      </c>
      <c r="E24" s="108"/>
      <c r="F24" s="107" t="str">
        <f>IFERROR(VLOOKUP(Table14[[#This Row],[كود الصنف]],المنتجات!$D:$E,2,0),"")</f>
        <v/>
      </c>
      <c r="G24" s="109"/>
      <c r="H24" s="109" t="str">
        <f>IFERROR(IF(G24&lt;=1,VLOOKUP(Table14[[#This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4" s="96">
        <v>12</v>
      </c>
      <c r="J24" s="111">
        <v>24</v>
      </c>
      <c r="K24" s="112" t="str">
        <f>IFERROR(IF(VLOOKUP(Table14[[#This Row],[كود الصنف]],المنتجات!$D:$K,8,0)=0,"",(VLOOKUP(Table14[[#This Row],[كود الصنف]],المنتجات!$D:$K,8,0))),"")</f>
        <v/>
      </c>
      <c r="L2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4" s="114">
        <f>IFERROR(Table14[[#This Row],[كمية الهالك]]/(Table14[[#This Row],[كمية الخامات بالكيلو]]/Table14[[#This Row],[وزن القطعة]]),0)</f>
        <v>0</v>
      </c>
      <c r="N24" s="113"/>
      <c r="O24" s="106" t="str">
        <f>IFERROR(VLOOKUP(Table14[[#This Row],[كود العامل]],العاملين!$A$1:$D$100,4,0),"")</f>
        <v/>
      </c>
      <c r="P24" s="108"/>
      <c r="Q24" s="108"/>
      <c r="R24" s="108"/>
      <c r="S24" s="108"/>
      <c r="T24" s="108"/>
      <c r="U24" s="108">
        <f t="shared" si="2"/>
        <v>0</v>
      </c>
      <c r="V24" s="108" t="str">
        <f>IFERROR(Table14[[#This Row],[اجمالى وقت التشغيل بالدقايق]]-Table14[[#This Row],[اجمالى وقت التوقف بالدقيقة]],"0")</f>
        <v>0</v>
      </c>
      <c r="W24" s="108"/>
      <c r="X24" s="106" t="str">
        <f>IFERROR(VLOOKUP(Table14[[#This Row],[كود العامل]],العاملين!A:C,2,0),"")</f>
        <v/>
      </c>
      <c r="Y24" s="108"/>
      <c r="Z24" s="108" t="str">
        <f>IFERROR(VLOOKUP(Table14[[#This Row],[كود العامل2]],العاملين!$A:$C,2,0),"")</f>
        <v/>
      </c>
      <c r="AA24" s="108"/>
      <c r="AB24" s="108" t="str">
        <f>IFERROR(VLOOKUP(Table14[[#This Row],[كود العامل3]],العاملين!$A:$C,2,0),"")</f>
        <v/>
      </c>
      <c r="AC24" s="108"/>
      <c r="AD24" s="108" t="str">
        <f>IFERROR(VLOOKUP(Table14[[#This Row],[كود العامل4]],العاملين!$A:$C,2,0),"")</f>
        <v/>
      </c>
      <c r="AE24" s="115">
        <f>IFERROR((Table14[[#This Row],[كمية الانتاج]]*Table14[[#This Row],[الزمن المعيارى لانتاج القطعة الواحدة بالدقيقة]])/V24,0%)</f>
        <v>0</v>
      </c>
      <c r="AF24" s="116"/>
      <c r="AG24" s="106"/>
      <c r="AH24" s="117">
        <f>IFERROR(Table14[[#This Row],[كمية الانتاج]]/(Table14[[#This Row],[كمية الانتاج]]+AG24+AF24),"")</f>
        <v>1</v>
      </c>
      <c r="AI24" s="118"/>
      <c r="AJ24" s="121"/>
      <c r="AK24" s="121"/>
      <c r="AL24" s="121"/>
      <c r="AM24" s="121"/>
      <c r="AN24" s="121"/>
      <c r="AO24" s="121"/>
      <c r="AP24" s="121"/>
      <c r="AQ24" s="121"/>
      <c r="AR24" s="121"/>
    </row>
    <row r="25" spans="1:44" ht="20.100000000000001" customHeight="1" thickBot="1">
      <c r="A25" s="105"/>
      <c r="B25" s="106"/>
      <c r="C25" s="107" t="s">
        <v>179</v>
      </c>
      <c r="D25" s="92" t="s">
        <v>182</v>
      </c>
      <c r="E25" s="108"/>
      <c r="F25" s="107" t="str">
        <f>IFERROR(VLOOKUP(Table14[[#This Row],[كود الصنف]],المنتجات!$D:$E,2,0),"")</f>
        <v/>
      </c>
      <c r="G25" s="109"/>
      <c r="H25" s="109" t="str">
        <f>IFERROR(IF(G25&lt;=1,VLOOKUP(Table14[[#This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5" s="110">
        <v>14</v>
      </c>
      <c r="J25" s="111">
        <v>25</v>
      </c>
      <c r="K25" s="112" t="str">
        <f>IFERROR(IF(VLOOKUP(Table14[[#This Row],[كود الصنف]],المنتجات!$D:$K,8,0)=0,"",(VLOOKUP(Table14[[#This Row],[كود الصنف]],المنتجات!$D:$K,8,0))),"")</f>
        <v/>
      </c>
      <c r="L2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5" s="114">
        <f>IFERROR(Table14[[#This Row],[كمية الهالك]]/(Table14[[#This Row],[كمية الخامات بالكيلو]]/Table14[[#This Row],[وزن القطعة]]),0)</f>
        <v>0</v>
      </c>
      <c r="N25" s="113"/>
      <c r="O25" s="106" t="str">
        <f>IFERROR(VLOOKUP(Table14[[#This Row],[كود العامل]],العاملين!$A$1:$D$100,4,0),"")</f>
        <v/>
      </c>
      <c r="P25" s="108"/>
      <c r="Q25" s="108"/>
      <c r="R25" s="108"/>
      <c r="S25" s="108"/>
      <c r="T25" s="108"/>
      <c r="U25" s="108">
        <f t="shared" si="2"/>
        <v>0</v>
      </c>
      <c r="V25" s="108" t="str">
        <f>IFERROR(Table14[[#This Row],[اجمالى وقت التشغيل بالدقايق]]-Table14[[#This Row],[اجمالى وقت التوقف بالدقيقة]],"0")</f>
        <v>0</v>
      </c>
      <c r="W25" s="108"/>
      <c r="X25" s="106" t="str">
        <f>IFERROR(VLOOKUP(Table14[[#This Row],[كود العامل]],العاملين!A:C,2,0),"")</f>
        <v/>
      </c>
      <c r="Y25" s="108"/>
      <c r="Z25" s="108" t="str">
        <f>IFERROR(VLOOKUP(Table14[[#This Row],[كود العامل2]],العاملين!$A:$C,2,0),"")</f>
        <v/>
      </c>
      <c r="AA25" s="108"/>
      <c r="AB25" s="108" t="str">
        <f>IFERROR(VLOOKUP(Table14[[#This Row],[كود العامل3]],العاملين!$A:$C,2,0),"")</f>
        <v/>
      </c>
      <c r="AC25" s="108"/>
      <c r="AD25" s="108" t="str">
        <f>IFERROR(VLOOKUP(Table14[[#This Row],[كود العامل4]],العاملين!$A:$C,2,0),"")</f>
        <v/>
      </c>
      <c r="AE25" s="115">
        <f>IFERROR((Table14[[#This Row],[كمية الانتاج]]*Table14[[#This Row],[الزمن المعيارى لانتاج القطعة الواحدة بالدقيقة]])/V25,0%)</f>
        <v>0</v>
      </c>
      <c r="AF25" s="116"/>
      <c r="AG25" s="106"/>
      <c r="AH25" s="117">
        <f>IFERROR(Table14[[#This Row],[كمية الانتاج]]/(Table14[[#This Row],[كمية الانتاج]]+AG25+AF25),"")</f>
        <v>1</v>
      </c>
      <c r="AI25" s="118"/>
      <c r="AJ25" s="121"/>
      <c r="AK25" s="121"/>
      <c r="AL25" s="121"/>
      <c r="AM25" s="121"/>
      <c r="AN25" s="121"/>
      <c r="AO25" s="121"/>
      <c r="AP25" s="121"/>
      <c r="AQ25" s="121"/>
      <c r="AR25" s="121"/>
    </row>
    <row r="26" spans="1:44" ht="20.100000000000001" customHeight="1" thickBot="1">
      <c r="A26" s="105"/>
      <c r="B26" s="106"/>
      <c r="C26" s="93" t="s">
        <v>178</v>
      </c>
      <c r="D26" s="92" t="s">
        <v>182</v>
      </c>
      <c r="E26" s="108"/>
      <c r="F26" s="107" t="str">
        <f>IFERROR(VLOOKUP(Table14[[#This Row],[كود الصنف]],المنتجات!$D:$E,2,0),"")</f>
        <v/>
      </c>
      <c r="G26" s="109"/>
      <c r="H26" s="109" t="str">
        <f>IFERROR(IF(G26&lt;=1,VLOOKUP(Table14[[#This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6" s="110">
        <v>124</v>
      </c>
      <c r="J26" s="111">
        <v>14</v>
      </c>
      <c r="K26" s="112" t="str">
        <f>IFERROR(IF(VLOOKUP(Table14[[#This Row],[كود الصنف]],المنتجات!$D:$K,8,0)=0,"",(VLOOKUP(Table14[[#This Row],[كود الصنف]],المنتجات!$D:$K,8,0))),"")</f>
        <v/>
      </c>
      <c r="L2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6" s="114">
        <f>IFERROR(Table14[[#This Row],[كمية الهالك]]/(Table14[[#This Row],[كمية الخامات بالكيلو]]/Table14[[#This Row],[وزن القطعة]]),0)</f>
        <v>0</v>
      </c>
      <c r="N26" s="113"/>
      <c r="O26" s="106" t="str">
        <f>IFERROR(VLOOKUP(Table14[[#This Row],[كود العامل]],العاملين!$A$1:$D$100,4,0),"")</f>
        <v/>
      </c>
      <c r="P26" s="108"/>
      <c r="Q26" s="108"/>
      <c r="R26" s="108"/>
      <c r="S26" s="108"/>
      <c r="T26" s="108"/>
      <c r="U26" s="108">
        <f t="shared" si="2"/>
        <v>0</v>
      </c>
      <c r="V26" s="108" t="str">
        <f>IFERROR(Table14[[#This Row],[اجمالى وقت التشغيل بالدقايق]]-Table14[[#This Row],[اجمالى وقت التوقف بالدقيقة]],"0")</f>
        <v>0</v>
      </c>
      <c r="W26" s="108"/>
      <c r="X26" s="106" t="str">
        <f>IFERROR(VLOOKUP(Table14[[#This Row],[كود العامل]],العاملين!A:C,2,0),"")</f>
        <v/>
      </c>
      <c r="Y26" s="108"/>
      <c r="Z26" s="108" t="str">
        <f>IFERROR(VLOOKUP(Table14[[#This Row],[كود العامل2]],العاملين!$A:$C,2,0),"")</f>
        <v/>
      </c>
      <c r="AA26" s="108"/>
      <c r="AB26" s="108" t="str">
        <f>IFERROR(VLOOKUP(Table14[[#This Row],[كود العامل3]],العاملين!$A:$C,2,0),"")</f>
        <v/>
      </c>
      <c r="AC26" s="108"/>
      <c r="AD26" s="108" t="str">
        <f>IFERROR(VLOOKUP(Table14[[#This Row],[كود العامل4]],العاملين!$A:$C,2,0),"")</f>
        <v/>
      </c>
      <c r="AE26" s="115">
        <f>IFERROR((Table14[[#This Row],[كمية الانتاج]]*Table14[[#This Row],[الزمن المعيارى لانتاج القطعة الواحدة بالدقيقة]])/V26,0%)</f>
        <v>0</v>
      </c>
      <c r="AF26" s="116"/>
      <c r="AG26" s="106"/>
      <c r="AH26" s="117">
        <f>IFERROR(Table14[[#This Row],[كمية الانتاج]]/(Table14[[#This Row],[كمية الانتاج]]+AG26+AF26),"")</f>
        <v>1</v>
      </c>
      <c r="AI26" s="118"/>
      <c r="AJ26" s="121"/>
      <c r="AK26" s="121"/>
      <c r="AL26" s="121"/>
      <c r="AM26" s="121"/>
      <c r="AN26" s="121"/>
      <c r="AO26" s="121"/>
      <c r="AP26" s="121"/>
      <c r="AQ26" s="121"/>
      <c r="AR26" s="121"/>
    </row>
    <row r="27" spans="1:44" ht="20.100000000000001" customHeight="1" thickBot="1">
      <c r="A27" s="105"/>
      <c r="B27" s="106"/>
      <c r="C27" s="107" t="s">
        <v>179</v>
      </c>
      <c r="D27" s="92" t="s">
        <v>180</v>
      </c>
      <c r="E27" s="108"/>
      <c r="F27" s="107" t="str">
        <f>IFERROR(VLOOKUP(Table14[[#This Row],[كود الصنف]],المنتجات!$D:$E,2,0),"")</f>
        <v/>
      </c>
      <c r="G27" s="109"/>
      <c r="H27" s="109" t="str">
        <f>IFERROR(IF(G27&lt;=1,VLOOKUP(Table14[[#This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7" s="110">
        <v>22</v>
      </c>
      <c r="J27" s="111">
        <v>75</v>
      </c>
      <c r="K27" s="112" t="str">
        <f>IFERROR(IF(VLOOKUP(Table14[[#This Row],[كود الصنف]],المنتجات!$D:$K,8,0)=0,"",(VLOOKUP(Table14[[#This Row],[كود الصنف]],المنتجات!$D:$K,8,0))),"")</f>
        <v/>
      </c>
      <c r="L2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7" s="114">
        <f>IFERROR(Table14[[#This Row],[كمية الهالك]]/(Table14[[#This Row],[كمية الخامات بالكيلو]]/Table14[[#This Row],[وزن القطعة]]),0)</f>
        <v>0</v>
      </c>
      <c r="N27" s="113"/>
      <c r="O27" s="106" t="str">
        <f>IFERROR(VLOOKUP(Table14[[#This Row],[كود العامل]],العاملين!$A$1:$D$100,4,0),"")</f>
        <v/>
      </c>
      <c r="P27" s="108"/>
      <c r="Q27" s="108"/>
      <c r="R27" s="108"/>
      <c r="S27" s="108"/>
      <c r="T27" s="108"/>
      <c r="U27" s="108">
        <f t="shared" si="2"/>
        <v>0</v>
      </c>
      <c r="V27" s="108" t="str">
        <f>IFERROR(Table14[[#This Row],[اجمالى وقت التشغيل بالدقايق]]-Table14[[#This Row],[اجمالى وقت التوقف بالدقيقة]],"0")</f>
        <v>0</v>
      </c>
      <c r="W27" s="108"/>
      <c r="X27" s="106" t="str">
        <f>IFERROR(VLOOKUP(Table14[[#This Row],[كود العامل]],العاملين!A:C,2,0),"")</f>
        <v/>
      </c>
      <c r="Y27" s="108"/>
      <c r="Z27" s="108" t="str">
        <f>IFERROR(VLOOKUP(Table14[[#This Row],[كود العامل2]],العاملين!$A:$C,2,0),"")</f>
        <v/>
      </c>
      <c r="AA27" s="108"/>
      <c r="AB27" s="108" t="str">
        <f>IFERROR(VLOOKUP(Table14[[#This Row],[كود العامل3]],العاملين!$A:$C,2,0),"")</f>
        <v/>
      </c>
      <c r="AC27" s="108"/>
      <c r="AD27" s="108" t="str">
        <f>IFERROR(VLOOKUP(Table14[[#This Row],[كود العامل4]],العاملين!$A:$C,2,0),"")</f>
        <v/>
      </c>
      <c r="AE27" s="115">
        <f>IFERROR((Table14[[#This Row],[كمية الانتاج]]*Table14[[#This Row],[الزمن المعيارى لانتاج القطعة الواحدة بالدقيقة]])/V27,0%)</f>
        <v>0</v>
      </c>
      <c r="AF27" s="116"/>
      <c r="AG27" s="106"/>
      <c r="AH27" s="117">
        <f>IFERROR(Table14[[#This Row],[كمية الانتاج]]/(Table14[[#This Row],[كمية الانتاج]]+AG27+AF27),"")</f>
        <v>1</v>
      </c>
      <c r="AI27" s="118"/>
      <c r="AJ27" s="121"/>
      <c r="AK27" s="121"/>
      <c r="AL27" s="121"/>
      <c r="AM27" s="121"/>
      <c r="AN27" s="121"/>
      <c r="AO27" s="121"/>
      <c r="AP27" s="121"/>
      <c r="AQ27" s="121"/>
      <c r="AR27" s="121"/>
    </row>
    <row r="28" spans="1:44" ht="20.100000000000001" customHeight="1" thickBot="1">
      <c r="A28" s="105"/>
      <c r="B28" s="106"/>
      <c r="C28" s="93" t="s">
        <v>176</v>
      </c>
      <c r="D28" s="106" t="s">
        <v>181</v>
      </c>
      <c r="E28" s="108"/>
      <c r="F28" s="107" t="str">
        <f>IFERROR(VLOOKUP(Table14[[#This Row],[كود الصنف]],المنتجات!$D:$E,2,0),"")</f>
        <v/>
      </c>
      <c r="G28" s="109"/>
      <c r="H28" s="109" t="str">
        <f>IFERROR(IF(G28&lt;=1,VLOOKUP(Table14[[#This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8" s="110">
        <v>45</v>
      </c>
      <c r="J28" s="111">
        <v>65</v>
      </c>
      <c r="K28" s="112" t="str">
        <f>IFERROR(IF(VLOOKUP(Table14[[#This Row],[كود الصنف]],المنتجات!$D:$K,8,0)=0,"",(VLOOKUP(Table14[[#This Row],[كود الصنف]],المنتجات!$D:$K,8,0))),"")</f>
        <v/>
      </c>
      <c r="L2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8" s="114">
        <f>IFERROR(Table14[[#This Row],[كمية الهالك]]/(Table14[[#This Row],[كمية الخامات بالكيلو]]/Table14[[#This Row],[وزن القطعة]]),0)</f>
        <v>0</v>
      </c>
      <c r="N28" s="113"/>
      <c r="O28" s="106" t="str">
        <f>IFERROR(VLOOKUP(Table14[[#This Row],[كود العامل]],العاملين!$A$1:$D$100,4,0),"")</f>
        <v/>
      </c>
      <c r="P28" s="108"/>
      <c r="Q28" s="108"/>
      <c r="R28" s="108"/>
      <c r="S28" s="108"/>
      <c r="T28" s="108"/>
      <c r="U28" s="108">
        <f t="shared" si="2"/>
        <v>0</v>
      </c>
      <c r="V28" s="108" t="str">
        <f>IFERROR(Table14[[#This Row],[اجمالى وقت التشغيل بالدقايق]]-Table14[[#This Row],[اجمالى وقت التوقف بالدقيقة]],"0")</f>
        <v>0</v>
      </c>
      <c r="W28" s="108"/>
      <c r="X28" s="106" t="str">
        <f>IFERROR(VLOOKUP(Table14[[#This Row],[كود العامل]],العاملين!A:C,2,0),"")</f>
        <v/>
      </c>
      <c r="Y28" s="108"/>
      <c r="Z28" s="108" t="str">
        <f>IFERROR(VLOOKUP(Table14[[#This Row],[كود العامل2]],العاملين!$A:$C,2,0),"")</f>
        <v/>
      </c>
      <c r="AA28" s="108"/>
      <c r="AB28" s="108" t="str">
        <f>IFERROR(VLOOKUP(Table14[[#This Row],[كود العامل3]],العاملين!$A:$C,2,0),"")</f>
        <v/>
      </c>
      <c r="AC28" s="108"/>
      <c r="AD28" s="108" t="str">
        <f>IFERROR(VLOOKUP(Table14[[#This Row],[كود العامل4]],العاملين!$A:$C,2,0),"")</f>
        <v/>
      </c>
      <c r="AE28" s="115">
        <f>IFERROR((Table14[[#This Row],[كمية الانتاج]]*Table14[[#This Row],[الزمن المعيارى لانتاج القطعة الواحدة بالدقيقة]])/V28,0%)</f>
        <v>0</v>
      </c>
      <c r="AF28" s="116"/>
      <c r="AG28" s="106"/>
      <c r="AH28" s="117">
        <f>IFERROR(Table14[[#This Row],[كمية الانتاج]]/(Table14[[#This Row],[كمية الانتاج]]+AG28+AF28),"")</f>
        <v>1</v>
      </c>
      <c r="AI28" s="118"/>
      <c r="AJ28" s="121"/>
      <c r="AK28" s="121"/>
      <c r="AL28" s="121"/>
      <c r="AM28" s="121"/>
      <c r="AN28" s="121"/>
      <c r="AO28" s="121"/>
      <c r="AP28" s="121"/>
      <c r="AQ28" s="121"/>
      <c r="AR28" s="121"/>
    </row>
    <row r="29" spans="1:44" ht="20.100000000000001" customHeight="1" thickBot="1">
      <c r="A29" s="105"/>
      <c r="B29" s="106"/>
      <c r="C29" s="107" t="s">
        <v>177</v>
      </c>
      <c r="D29" s="92" t="s">
        <v>182</v>
      </c>
      <c r="E29" s="108"/>
      <c r="F29" s="107" t="str">
        <f>IFERROR(VLOOKUP(Table14[[#This Row],[كود الصنف]],المنتجات!$D:$E,2,0),"")</f>
        <v/>
      </c>
      <c r="G29" s="109"/>
      <c r="H29" s="109" t="str">
        <f>IFERROR(IF(G29&lt;=1,VLOOKUP(Table14[[#This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9" s="110">
        <v>154</v>
      </c>
      <c r="J29" s="111">
        <v>24</v>
      </c>
      <c r="K29" s="112" t="str">
        <f>IFERROR(IF(VLOOKUP(Table14[[#This Row],[كود الصنف]],المنتجات!$D:$K,8,0)=0,"",(VLOOKUP(Table14[[#This Row],[كود الصنف]],المنتجات!$D:$K,8,0))),"")</f>
        <v/>
      </c>
      <c r="L2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9" s="114">
        <f>IFERROR(Table14[[#This Row],[كمية الهالك]]/(Table14[[#This Row],[كمية الخامات بالكيلو]]/Table14[[#This Row],[وزن القطعة]]),0)</f>
        <v>0</v>
      </c>
      <c r="N29" s="113"/>
      <c r="O29" s="106" t="str">
        <f>IFERROR(VLOOKUP(Table14[[#This Row],[كود العامل]],العاملين!$A$1:$D$100,4,0),"")</f>
        <v/>
      </c>
      <c r="P29" s="108"/>
      <c r="Q29" s="108"/>
      <c r="R29" s="108"/>
      <c r="S29" s="108"/>
      <c r="T29" s="108"/>
      <c r="U29" s="108">
        <f t="shared" si="2"/>
        <v>0</v>
      </c>
      <c r="V29" s="108" t="str">
        <f>IFERROR(Table14[[#This Row],[اجمالى وقت التشغيل بالدقايق]]-Table14[[#This Row],[اجمالى وقت التوقف بالدقيقة]],"0")</f>
        <v>0</v>
      </c>
      <c r="W29" s="108"/>
      <c r="X29" s="106" t="str">
        <f>IFERROR(VLOOKUP(Table14[[#This Row],[كود العامل]],العاملين!A:C,2,0),"")</f>
        <v/>
      </c>
      <c r="Y29" s="108"/>
      <c r="Z29" s="108" t="str">
        <f>IFERROR(VLOOKUP(Table14[[#This Row],[كود العامل2]],العاملين!$A:$C,2,0),"")</f>
        <v/>
      </c>
      <c r="AA29" s="108"/>
      <c r="AB29" s="108" t="str">
        <f>IFERROR(VLOOKUP(Table14[[#This Row],[كود العامل3]],العاملين!$A:$C,2,0),"")</f>
        <v/>
      </c>
      <c r="AC29" s="108"/>
      <c r="AD29" s="108" t="str">
        <f>IFERROR(VLOOKUP(Table14[[#This Row],[كود العامل4]],العاملين!$A:$C,2,0),"")</f>
        <v/>
      </c>
      <c r="AE29" s="115">
        <f>IFERROR((Table14[[#This Row],[كمية الانتاج]]*Table14[[#This Row],[الزمن المعيارى لانتاج القطعة الواحدة بالدقيقة]])/V29,0%)</f>
        <v>0</v>
      </c>
      <c r="AF29" s="116"/>
      <c r="AG29" s="106"/>
      <c r="AH29" s="117">
        <f>IFERROR(Table14[[#This Row],[كمية الانتاج]]/(Table14[[#This Row],[كمية الانتاج]]+AG29+AF29),"")</f>
        <v>1</v>
      </c>
      <c r="AI29" s="118"/>
      <c r="AJ29" s="121"/>
      <c r="AK29" s="121"/>
      <c r="AL29" s="121"/>
      <c r="AM29" s="121"/>
      <c r="AN29" s="121"/>
      <c r="AO29" s="121"/>
      <c r="AP29" s="121"/>
      <c r="AQ29" s="121"/>
      <c r="AR29" s="121"/>
    </row>
    <row r="30" spans="1:44" ht="20.100000000000001" customHeight="1">
      <c r="A30" s="105"/>
      <c r="B30" s="106"/>
      <c r="C30" s="93" t="s">
        <v>178</v>
      </c>
      <c r="D30" s="92" t="s">
        <v>180</v>
      </c>
      <c r="E30" s="108"/>
      <c r="F30" s="107" t="str">
        <f>IFERROR(VLOOKUP(Table14[[#This Row],[كود الصنف]],المنتجات!$D:$E,2,0),"")</f>
        <v/>
      </c>
      <c r="G30" s="109"/>
      <c r="H30" s="109" t="str">
        <f>IFERROR(IF(G30&lt;=1,VLOOKUP(Table14[[#This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0" s="110">
        <v>254</v>
      </c>
      <c r="J30" s="111">
        <v>14</v>
      </c>
      <c r="K30" s="112" t="str">
        <f>IFERROR(IF(VLOOKUP(Table14[[#This Row],[كود الصنف]],المنتجات!$D:$K,8,0)=0,"",(VLOOKUP(Table14[[#This Row],[كود الصنف]],المنتجات!$D:$K,8,0))),"")</f>
        <v/>
      </c>
      <c r="L3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0" s="114">
        <f>IFERROR(Table14[[#This Row],[كمية الهالك]]/(Table14[[#This Row],[كمية الخامات بالكيلو]]/Table14[[#This Row],[وزن القطعة]]),0)</f>
        <v>0</v>
      </c>
      <c r="N30" s="113"/>
      <c r="O30" s="106" t="str">
        <f>IFERROR(VLOOKUP(Table14[[#This Row],[كود العامل]],العاملين!$A$1:$D$100,4,0),"")</f>
        <v/>
      </c>
      <c r="P30" s="108"/>
      <c r="Q30" s="108"/>
      <c r="R30" s="108"/>
      <c r="S30" s="108"/>
      <c r="T30" s="108"/>
      <c r="U30" s="108">
        <f t="shared" si="2"/>
        <v>0</v>
      </c>
      <c r="V30" s="108" t="str">
        <f>IFERROR(Table14[[#This Row],[اجمالى وقت التشغيل بالدقايق]]-Table14[[#This Row],[اجمالى وقت التوقف بالدقيقة]],"0")</f>
        <v>0</v>
      </c>
      <c r="W30" s="108"/>
      <c r="X30" s="106" t="str">
        <f>IFERROR(VLOOKUP(Table14[[#This Row],[كود العامل]],العاملين!A:C,2,0),"")</f>
        <v/>
      </c>
      <c r="Y30" s="108"/>
      <c r="Z30" s="108" t="str">
        <f>IFERROR(VLOOKUP(Table14[[#This Row],[كود العامل2]],العاملين!$A:$C,2,0),"")</f>
        <v/>
      </c>
      <c r="AA30" s="108"/>
      <c r="AB30" s="108" t="str">
        <f>IFERROR(VLOOKUP(Table14[[#This Row],[كود العامل3]],العاملين!$A:$C,2,0),"")</f>
        <v/>
      </c>
      <c r="AC30" s="108"/>
      <c r="AD30" s="108" t="str">
        <f>IFERROR(VLOOKUP(Table14[[#This Row],[كود العامل4]],العاملين!$A:$C,2,0),"")</f>
        <v/>
      </c>
      <c r="AE30" s="115">
        <f>IFERROR((Table14[[#This Row],[كمية الانتاج]]*Table14[[#This Row],[الزمن المعيارى لانتاج القطعة الواحدة بالدقيقة]])/V30,0%)</f>
        <v>0</v>
      </c>
      <c r="AF30" s="116"/>
      <c r="AG30" s="106"/>
      <c r="AH30" s="117">
        <f>IFERROR(Table14[[#This Row],[كمية الانتاج]]/(Table14[[#This Row],[كمية الانتاج]]+AG30+AF30),"")</f>
        <v>1</v>
      </c>
      <c r="AI30" s="118"/>
      <c r="AJ30" s="121"/>
      <c r="AK30" s="121"/>
      <c r="AL30" s="121"/>
      <c r="AM30" s="121"/>
      <c r="AN30" s="121"/>
      <c r="AO30" s="121"/>
      <c r="AP30" s="121"/>
      <c r="AQ30" s="121"/>
      <c r="AR30" s="121"/>
    </row>
    <row r="31" spans="1:44" ht="20.100000000000001" customHeight="1">
      <c r="A31" s="105"/>
      <c r="B31" s="106"/>
      <c r="C31" s="107" t="s">
        <v>179</v>
      </c>
      <c r="D31" s="106" t="s">
        <v>181</v>
      </c>
      <c r="E31" s="108"/>
      <c r="F31" s="107" t="str">
        <f>IFERROR(VLOOKUP(Table14[[#This Row],[كود الصنف]],المنتجات!$D:$E,2,0),"")</f>
        <v/>
      </c>
      <c r="G31" s="109"/>
      <c r="H31" s="109" t="str">
        <f>IFERROR(IF(G31&lt;=1,VLOOKUP(Table14[[#This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1" s="110">
        <v>145</v>
      </c>
      <c r="J31" s="111">
        <v>21</v>
      </c>
      <c r="K31" s="112" t="str">
        <f>IFERROR(IF(VLOOKUP(Table14[[#This Row],[كود الصنف]],المنتجات!$D:$K,8,0)=0,"",(VLOOKUP(Table14[[#This Row],[كود الصنف]],المنتجات!$D:$K,8,0))),"")</f>
        <v/>
      </c>
      <c r="L3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1" s="114">
        <f>IFERROR(Table14[[#This Row],[كمية الهالك]]/(Table14[[#This Row],[كمية الخامات بالكيلو]]/Table14[[#This Row],[وزن القطعة]]),0)</f>
        <v>0</v>
      </c>
      <c r="N31" s="113"/>
      <c r="O31" s="106" t="str">
        <f>IFERROR(VLOOKUP(Table14[[#This Row],[كود العامل]],العاملين!$A$1:$D$100,4,0),"")</f>
        <v/>
      </c>
      <c r="P31" s="108"/>
      <c r="Q31" s="108"/>
      <c r="R31" s="108"/>
      <c r="S31" s="108"/>
      <c r="T31" s="108"/>
      <c r="U31" s="108">
        <f t="shared" si="2"/>
        <v>0</v>
      </c>
      <c r="V31" s="108" t="str">
        <f>IFERROR(Table14[[#This Row],[اجمالى وقت التشغيل بالدقايق]]-Table14[[#This Row],[اجمالى وقت التوقف بالدقيقة]],"0")</f>
        <v>0</v>
      </c>
      <c r="W31" s="108"/>
      <c r="X31" s="106" t="str">
        <f>IFERROR(VLOOKUP(Table14[[#This Row],[كود العامل]],العاملين!A:C,2,0),"")</f>
        <v/>
      </c>
      <c r="Y31" s="108"/>
      <c r="Z31" s="108" t="str">
        <f>IFERROR(VLOOKUP(Table14[[#This Row],[كود العامل2]],العاملين!$A:$C,2,0),"")</f>
        <v/>
      </c>
      <c r="AA31" s="108"/>
      <c r="AB31" s="108" t="str">
        <f>IFERROR(VLOOKUP(Table14[[#This Row],[كود العامل3]],العاملين!$A:$C,2,0),"")</f>
        <v/>
      </c>
      <c r="AC31" s="108"/>
      <c r="AD31" s="108" t="str">
        <f>IFERROR(VLOOKUP(Table14[[#This Row],[كود العامل4]],العاملين!$A:$C,2,0),"")</f>
        <v/>
      </c>
      <c r="AE31" s="115">
        <f>IFERROR((Table14[[#This Row],[كمية الانتاج]]*Table14[[#This Row],[الزمن المعيارى لانتاج القطعة الواحدة بالدقيقة]])/V31,0%)</f>
        <v>0</v>
      </c>
      <c r="AF31" s="116"/>
      <c r="AG31" s="106"/>
      <c r="AH31" s="117">
        <f>IFERROR(Table14[[#This Row],[كمية الانتاج]]/(Table14[[#This Row],[كمية الانتاج]]+AG31+AF31),"")</f>
        <v>1</v>
      </c>
      <c r="AI31" s="118"/>
      <c r="AJ31" s="121"/>
      <c r="AK31" s="121"/>
      <c r="AL31" s="121"/>
      <c r="AM31" s="121"/>
      <c r="AN31" s="121"/>
      <c r="AO31" s="121"/>
      <c r="AP31" s="121"/>
      <c r="AQ31" s="121"/>
      <c r="AR31" s="121"/>
    </row>
    <row r="32" spans="1:44" ht="20.100000000000001" customHeight="1">
      <c r="A32" s="105"/>
      <c r="B32" s="106"/>
      <c r="C32" s="107" t="s">
        <v>176</v>
      </c>
      <c r="D32" s="106" t="s">
        <v>181</v>
      </c>
      <c r="E32" s="108"/>
      <c r="F32" s="107" t="str">
        <f>IFERROR(VLOOKUP(Table14[[#This Row],[كود الصنف]],المنتجات!$D:$E,2,0),"")</f>
        <v/>
      </c>
      <c r="G32" s="109"/>
      <c r="H32" s="109" t="str">
        <f>IFERROR(IF(G32&lt;=1,VLOOKUP(Table14[[#This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2" s="110">
        <v>584</v>
      </c>
      <c r="J32" s="111">
        <v>55</v>
      </c>
      <c r="K32" s="112" t="str">
        <f>IFERROR(IF(VLOOKUP(Table14[[#This Row],[كود الصنف]],المنتجات!$D:$K,8,0)=0,"",(VLOOKUP(Table14[[#This Row],[كود الصنف]],المنتجات!$D:$K,8,0))),"")</f>
        <v/>
      </c>
      <c r="L3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2" s="114">
        <f>IFERROR(Table14[[#This Row],[كمية الهالك]]/(Table14[[#This Row],[كمية الخامات بالكيلو]]/Table14[[#This Row],[وزن القطعة]]),0)</f>
        <v>0</v>
      </c>
      <c r="N32" s="113"/>
      <c r="O32" s="106" t="str">
        <f>IFERROR(VLOOKUP(Table14[[#This Row],[كود العامل]],العاملين!$A$1:$D$100,4,0),"")</f>
        <v/>
      </c>
      <c r="P32" s="108"/>
      <c r="Q32" s="108"/>
      <c r="R32" s="108"/>
      <c r="S32" s="108"/>
      <c r="T32" s="108"/>
      <c r="U32" s="108">
        <f t="shared" si="2"/>
        <v>0</v>
      </c>
      <c r="V32" s="108" t="str">
        <f>IFERROR(Table14[[#This Row],[اجمالى وقت التشغيل بالدقايق]]-Table14[[#This Row],[اجمالى وقت التوقف بالدقيقة]],"0")</f>
        <v>0</v>
      </c>
      <c r="W32" s="108"/>
      <c r="X32" s="106" t="str">
        <f>IFERROR(VLOOKUP(Table14[[#This Row],[كود العامل]],العاملين!A:C,2,0),"")</f>
        <v/>
      </c>
      <c r="Y32" s="108"/>
      <c r="Z32" s="108" t="str">
        <f>IFERROR(VLOOKUP(Table14[[#This Row],[كود العامل2]],العاملين!$A:$C,2,0),"")</f>
        <v/>
      </c>
      <c r="AA32" s="108"/>
      <c r="AB32" s="108" t="str">
        <f>IFERROR(VLOOKUP(Table14[[#This Row],[كود العامل3]],العاملين!$A:$C,2,0),"")</f>
        <v/>
      </c>
      <c r="AC32" s="108"/>
      <c r="AD32" s="108" t="str">
        <f>IFERROR(VLOOKUP(Table14[[#This Row],[كود العامل4]],العاملين!$A:$C,2,0),"")</f>
        <v/>
      </c>
      <c r="AE32" s="115">
        <f>IFERROR((Table14[[#This Row],[كمية الانتاج]]*Table14[[#This Row],[الزمن المعيارى لانتاج القطعة الواحدة بالدقيقة]])/V32,0%)</f>
        <v>0</v>
      </c>
      <c r="AF32" s="116"/>
      <c r="AG32" s="106"/>
      <c r="AH32" s="117">
        <f>IFERROR(Table14[[#This Row],[كمية الانتاج]]/(Table14[[#This Row],[كمية الانتاج]]+AG32+AF32),"")</f>
        <v>1</v>
      </c>
      <c r="AI32" s="118"/>
      <c r="AJ32" s="121"/>
      <c r="AK32" s="121"/>
      <c r="AL32" s="121"/>
      <c r="AM32" s="121"/>
      <c r="AN32" s="121"/>
      <c r="AO32" s="121"/>
      <c r="AP32" s="121"/>
      <c r="AQ32" s="121"/>
      <c r="AR32" s="121"/>
    </row>
    <row r="33" spans="1:44" ht="20.100000000000001" customHeight="1">
      <c r="A33" s="105"/>
      <c r="B33" s="106"/>
      <c r="C33" s="107" t="str">
        <f>IFERROR(VLOOKUP(B33,المنتجات!$A:$B,2,0),"")</f>
        <v/>
      </c>
      <c r="D33" s="106" t="str">
        <f>IFERROR(VLOOKUP(B33,المنتجات!$A:$C,3,0),"")</f>
        <v/>
      </c>
      <c r="E33" s="108"/>
      <c r="F33" s="107" t="str">
        <f>IFERROR(VLOOKUP(Table14[[#This Row],[كود الصنف]],المنتجات!$D:$E,2,0),"")</f>
        <v/>
      </c>
      <c r="G33" s="109"/>
      <c r="H33" s="109" t="str">
        <f>IFERROR(IF(G33&lt;=1,VLOOKUP(Table14[[#This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3" s="110"/>
      <c r="J33" s="111"/>
      <c r="K33" s="112" t="str">
        <f>IFERROR(IF(VLOOKUP(Table14[[#This Row],[كود الصنف]],المنتجات!$D:$K,8,0)=0,"",(VLOOKUP(Table14[[#This Row],[كود الصنف]],المنتجات!$D:$K,8,0))),"")</f>
        <v/>
      </c>
      <c r="L3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3" s="114">
        <f>IFERROR(Table14[[#This Row],[كمية الهالك]]/(Table14[[#This Row],[كمية الخامات بالكيلو]]/Table14[[#This Row],[وزن القطعة]]),0)</f>
        <v>0</v>
      </c>
      <c r="N33" s="113"/>
      <c r="O33" s="106" t="str">
        <f>IFERROR(VLOOKUP(Table14[[#This Row],[كود العامل]],العاملين!$A$1:$D$100,4,0),"")</f>
        <v/>
      </c>
      <c r="P33" s="108"/>
      <c r="Q33" s="108"/>
      <c r="R33" s="108"/>
      <c r="S33" s="108"/>
      <c r="T33" s="108"/>
      <c r="U33" s="108">
        <f t="shared" si="2"/>
        <v>0</v>
      </c>
      <c r="V33" s="108" t="str">
        <f>IFERROR(Table14[[#This Row],[اجمالى وقت التشغيل بالدقايق]]-Table14[[#This Row],[اجمالى وقت التوقف بالدقيقة]],"0")</f>
        <v>0</v>
      </c>
      <c r="W33" s="108"/>
      <c r="X33" s="106" t="str">
        <f>IFERROR(VLOOKUP(Table14[[#This Row],[كود العامل]],العاملين!A:C,2,0),"")</f>
        <v/>
      </c>
      <c r="Y33" s="108"/>
      <c r="Z33" s="108" t="str">
        <f>IFERROR(VLOOKUP(Table14[[#This Row],[كود العامل2]],العاملين!$A:$C,2,0),"")</f>
        <v/>
      </c>
      <c r="AA33" s="108"/>
      <c r="AB33" s="108" t="str">
        <f>IFERROR(VLOOKUP(Table14[[#This Row],[كود العامل3]],العاملين!$A:$C,2,0),"")</f>
        <v/>
      </c>
      <c r="AC33" s="108"/>
      <c r="AD33" s="108" t="str">
        <f>IFERROR(VLOOKUP(Table14[[#This Row],[كود العامل4]],العاملين!$A:$C,2,0),"")</f>
        <v/>
      </c>
      <c r="AE33" s="115">
        <f>IFERROR((Table14[[#This Row],[كمية الانتاج]]*Table14[[#This Row],[الزمن المعيارى لانتاج القطعة الواحدة بالدقيقة]])/V33,0%)</f>
        <v>0</v>
      </c>
      <c r="AF33" s="116"/>
      <c r="AG33" s="106"/>
      <c r="AH33" s="117" t="str">
        <f>IFERROR(Table14[[#This Row],[كمية الانتاج]]/(Table14[[#This Row],[كمية الانتاج]]+AG33+AF33),"")</f>
        <v/>
      </c>
      <c r="AI33" s="118"/>
      <c r="AJ33" s="121"/>
      <c r="AK33" s="121"/>
      <c r="AL33" s="121"/>
      <c r="AM33" s="121"/>
      <c r="AN33" s="121"/>
      <c r="AO33" s="121"/>
      <c r="AP33" s="121"/>
      <c r="AQ33" s="121"/>
      <c r="AR33" s="121"/>
    </row>
    <row r="34" spans="1:44" ht="20.100000000000001" customHeight="1">
      <c r="A34" s="105"/>
      <c r="B34" s="106"/>
      <c r="C34" s="107" t="str">
        <f>IFERROR(VLOOKUP(B34,المنتجات!$A:$B,2,0),"")</f>
        <v/>
      </c>
      <c r="D34" s="106" t="str">
        <f>IFERROR(VLOOKUP(B34,المنتجات!$A:$C,3,0),"")</f>
        <v/>
      </c>
      <c r="E34" s="108"/>
      <c r="F34" s="107" t="str">
        <f>IFERROR(VLOOKUP(Table14[[#This Row],[كود الصنف]],المنتجات!$D:$E,2,0),"")</f>
        <v/>
      </c>
      <c r="G34" s="109"/>
      <c r="H34" s="109" t="str">
        <f>IFERROR(IF(G34&lt;=1,VLOOKUP(Table14[[#This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4" s="110"/>
      <c r="J34" s="111"/>
      <c r="K34" s="112" t="str">
        <f>IFERROR(IF(VLOOKUP(Table14[[#This Row],[كود الصنف]],المنتجات!$D:$K,8,0)=0,"",(VLOOKUP(Table14[[#This Row],[كود الصنف]],المنتجات!$D:$K,8,0))),"")</f>
        <v/>
      </c>
      <c r="L3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4" s="114">
        <f>IFERROR(Table14[[#This Row],[كمية الهالك]]/(Table14[[#This Row],[كمية الخامات بالكيلو]]/Table14[[#This Row],[وزن القطعة]]),0)</f>
        <v>0</v>
      </c>
      <c r="N34" s="113"/>
      <c r="O34" s="106" t="str">
        <f>IFERROR(VLOOKUP(Table14[[#This Row],[كود العامل]],العاملين!$A$1:$D$100,4,0),"")</f>
        <v/>
      </c>
      <c r="P34" s="108"/>
      <c r="Q34" s="108"/>
      <c r="R34" s="108"/>
      <c r="S34" s="108"/>
      <c r="T34" s="108"/>
      <c r="U34" s="108">
        <f t="shared" si="2"/>
        <v>0</v>
      </c>
      <c r="V34" s="108" t="str">
        <f>IFERROR(Table14[[#This Row],[اجمالى وقت التشغيل بالدقايق]]-Table14[[#This Row],[اجمالى وقت التوقف بالدقيقة]],"0")</f>
        <v>0</v>
      </c>
      <c r="W34" s="108"/>
      <c r="X34" s="106" t="str">
        <f>IFERROR(VLOOKUP(Table14[[#This Row],[كود العامل]],العاملين!A:C,2,0),"")</f>
        <v/>
      </c>
      <c r="Y34" s="108"/>
      <c r="Z34" s="108" t="str">
        <f>IFERROR(VLOOKUP(Table14[[#This Row],[كود العامل2]],العاملين!$A:$C,2,0),"")</f>
        <v/>
      </c>
      <c r="AA34" s="108"/>
      <c r="AB34" s="108" t="str">
        <f>IFERROR(VLOOKUP(Table14[[#This Row],[كود العامل3]],العاملين!$A:$C,2,0),"")</f>
        <v/>
      </c>
      <c r="AC34" s="108"/>
      <c r="AD34" s="108" t="str">
        <f>IFERROR(VLOOKUP(Table14[[#This Row],[كود العامل4]],العاملين!$A:$C,2,0),"")</f>
        <v/>
      </c>
      <c r="AE34" s="115">
        <f>IFERROR((Table14[[#This Row],[كمية الانتاج]]*Table14[[#This Row],[الزمن المعيارى لانتاج القطعة الواحدة بالدقيقة]])/V34,0%)</f>
        <v>0</v>
      </c>
      <c r="AF34" s="116"/>
      <c r="AG34" s="106"/>
      <c r="AH34" s="117" t="str">
        <f>IFERROR(Table14[[#This Row],[كمية الانتاج]]/(Table14[[#This Row],[كمية الانتاج]]+AG34+AF34),"")</f>
        <v/>
      </c>
      <c r="AI34" s="118"/>
      <c r="AJ34" s="121"/>
      <c r="AK34" s="121"/>
      <c r="AL34" s="121"/>
      <c r="AM34" s="121"/>
      <c r="AN34" s="121"/>
      <c r="AO34" s="121"/>
      <c r="AP34" s="121"/>
      <c r="AQ34" s="121"/>
      <c r="AR34" s="121"/>
    </row>
    <row r="35" spans="1:44" ht="20.100000000000001" customHeight="1">
      <c r="A35" s="105"/>
      <c r="B35" s="106"/>
      <c r="C35" s="107" t="str">
        <f>IFERROR(VLOOKUP(B35,المنتجات!$A:$B,2,0),"")</f>
        <v/>
      </c>
      <c r="D35" s="106" t="str">
        <f>IFERROR(VLOOKUP(B35,المنتجات!$A:$C,3,0),"")</f>
        <v/>
      </c>
      <c r="E35" s="108"/>
      <c r="F35" s="107" t="str">
        <f>IFERROR(VLOOKUP(Table14[[#This Row],[كود الصنف]],المنتجات!$D:$E,2,0),"")</f>
        <v/>
      </c>
      <c r="G35" s="109"/>
      <c r="H35" s="109" t="str">
        <f>IFERROR(IF(G35&lt;=1,VLOOKUP(Table14[[#This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5" s="110"/>
      <c r="J35" s="111"/>
      <c r="K35" s="112" t="str">
        <f>IFERROR(IF(VLOOKUP(Table14[[#This Row],[كود الصنف]],المنتجات!$D:$K,8,0)=0,"",(VLOOKUP(Table14[[#This Row],[كود الصنف]],المنتجات!$D:$K,8,0))),"")</f>
        <v/>
      </c>
      <c r="L3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5" s="114">
        <f>IFERROR(Table14[[#This Row],[كمية الهالك]]/(Table14[[#This Row],[كمية الخامات بالكيلو]]/Table14[[#This Row],[وزن القطعة]]),0)</f>
        <v>0</v>
      </c>
      <c r="N35" s="113"/>
      <c r="O35" s="106" t="str">
        <f>IFERROR(VLOOKUP(Table14[[#This Row],[كود العامل]],العاملين!$A$1:$D$100,4,0),"")</f>
        <v/>
      </c>
      <c r="P35" s="108"/>
      <c r="Q35" s="108"/>
      <c r="R35" s="108"/>
      <c r="S35" s="108"/>
      <c r="T35" s="108"/>
      <c r="U35" s="108">
        <f t="shared" si="2"/>
        <v>0</v>
      </c>
      <c r="V35" s="108" t="str">
        <f>IFERROR(Table14[[#This Row],[اجمالى وقت التشغيل بالدقايق]]-Table14[[#This Row],[اجمالى وقت التوقف بالدقيقة]],"0")</f>
        <v>0</v>
      </c>
      <c r="W35" s="108"/>
      <c r="X35" s="106" t="str">
        <f>IFERROR(VLOOKUP(Table14[[#This Row],[كود العامل]],العاملين!A:C,2,0),"")</f>
        <v/>
      </c>
      <c r="Y35" s="108"/>
      <c r="Z35" s="108" t="str">
        <f>IFERROR(VLOOKUP(Table14[[#This Row],[كود العامل2]],العاملين!$A:$C,2,0),"")</f>
        <v/>
      </c>
      <c r="AA35" s="108"/>
      <c r="AB35" s="108" t="str">
        <f>IFERROR(VLOOKUP(Table14[[#This Row],[كود العامل3]],العاملين!$A:$C,2,0),"")</f>
        <v/>
      </c>
      <c r="AC35" s="108"/>
      <c r="AD35" s="108" t="str">
        <f>IFERROR(VLOOKUP(Table14[[#This Row],[كود العامل4]],العاملين!$A:$C,2,0),"")</f>
        <v/>
      </c>
      <c r="AE35" s="115">
        <f>IFERROR((Table14[[#This Row],[كمية الانتاج]]*Table14[[#This Row],[الزمن المعيارى لانتاج القطعة الواحدة بالدقيقة]])/V35,0%)</f>
        <v>0</v>
      </c>
      <c r="AF35" s="116"/>
      <c r="AG35" s="106"/>
      <c r="AH35" s="117" t="str">
        <f>IFERROR(Table14[[#This Row],[كمية الانتاج]]/(Table14[[#This Row],[كمية الانتاج]]+AG35+AF35),"")</f>
        <v/>
      </c>
      <c r="AI35" s="118"/>
      <c r="AJ35" s="121"/>
      <c r="AK35" s="121"/>
      <c r="AL35" s="121"/>
      <c r="AM35" s="121"/>
      <c r="AN35" s="121"/>
      <c r="AO35" s="121"/>
      <c r="AP35" s="121"/>
      <c r="AQ35" s="121"/>
      <c r="AR35" s="121"/>
    </row>
    <row r="36" spans="1:44" ht="20.100000000000001" customHeight="1">
      <c r="A36" s="105"/>
      <c r="B36" s="106"/>
      <c r="C36" s="107" t="str">
        <f>IFERROR(VLOOKUP(B36,المنتجات!$A:$B,2,0),"")</f>
        <v/>
      </c>
      <c r="D36" s="106" t="str">
        <f>IFERROR(VLOOKUP(B36,المنتجات!$A:$C,3,0),"")</f>
        <v/>
      </c>
      <c r="E36" s="108"/>
      <c r="F36" s="107" t="str">
        <f>IFERROR(VLOOKUP(Table14[[#This Row],[كود الصنف]],المنتجات!$D:$E,2,0),"")</f>
        <v/>
      </c>
      <c r="G36" s="109"/>
      <c r="H36" s="109" t="str">
        <f>IFERROR(IF(G36&lt;=1,VLOOKUP(Table14[[#This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6" s="110"/>
      <c r="J36" s="111"/>
      <c r="K36" s="112" t="str">
        <f>IFERROR(IF(VLOOKUP(Table14[[#This Row],[كود الصنف]],المنتجات!$D:$K,8,0)=0,"",(VLOOKUP(Table14[[#This Row],[كود الصنف]],المنتجات!$D:$K,8,0))),"")</f>
        <v/>
      </c>
      <c r="L3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6" s="114">
        <f>IFERROR(Table14[[#This Row],[كمية الهالك]]/(Table14[[#This Row],[كمية الخامات بالكيلو]]/Table14[[#This Row],[وزن القطعة]]),0)</f>
        <v>0</v>
      </c>
      <c r="N36" s="113"/>
      <c r="O36" s="106" t="str">
        <f>IFERROR(VLOOKUP(Table14[[#This Row],[كود العامل]],العاملين!$A$1:$D$100,4,0),"")</f>
        <v/>
      </c>
      <c r="P36" s="108"/>
      <c r="Q36" s="108"/>
      <c r="R36" s="108"/>
      <c r="S36" s="108"/>
      <c r="T36" s="108"/>
      <c r="U36" s="108">
        <f t="shared" si="2"/>
        <v>0</v>
      </c>
      <c r="V36" s="108" t="str">
        <f>IFERROR(Table14[[#This Row],[اجمالى وقت التشغيل بالدقايق]]-Table14[[#This Row],[اجمالى وقت التوقف بالدقيقة]],"0")</f>
        <v>0</v>
      </c>
      <c r="W36" s="108"/>
      <c r="X36" s="106" t="str">
        <f>IFERROR(VLOOKUP(Table14[[#This Row],[كود العامل]],العاملين!A:C,2,0),"")</f>
        <v/>
      </c>
      <c r="Y36" s="108"/>
      <c r="Z36" s="108" t="str">
        <f>IFERROR(VLOOKUP(Table14[[#This Row],[كود العامل2]],العاملين!$A:$C,2,0),"")</f>
        <v/>
      </c>
      <c r="AA36" s="108"/>
      <c r="AB36" s="108" t="str">
        <f>IFERROR(VLOOKUP(Table14[[#This Row],[كود العامل3]],العاملين!$A:$C,2,0),"")</f>
        <v/>
      </c>
      <c r="AC36" s="108"/>
      <c r="AD36" s="108" t="str">
        <f>IFERROR(VLOOKUP(Table14[[#This Row],[كود العامل4]],العاملين!$A:$C,2,0),"")</f>
        <v/>
      </c>
      <c r="AE36" s="115">
        <f>IFERROR((Table14[[#This Row],[كمية الانتاج]]*Table14[[#This Row],[الزمن المعيارى لانتاج القطعة الواحدة بالدقيقة]])/V36,0%)</f>
        <v>0</v>
      </c>
      <c r="AF36" s="116"/>
      <c r="AG36" s="106"/>
      <c r="AH36" s="117" t="str">
        <f>IFERROR(Table14[[#This Row],[كمية الانتاج]]/(Table14[[#This Row],[كمية الانتاج]]+AG36+AF36),"")</f>
        <v/>
      </c>
      <c r="AI36" s="118"/>
      <c r="AJ36" s="121"/>
      <c r="AK36" s="121"/>
      <c r="AL36" s="121"/>
      <c r="AM36" s="121"/>
      <c r="AN36" s="121"/>
      <c r="AO36" s="121"/>
      <c r="AP36" s="121"/>
      <c r="AQ36" s="121"/>
      <c r="AR36" s="121"/>
    </row>
    <row r="37" spans="1:44" ht="20.100000000000001" customHeight="1">
      <c r="A37" s="105"/>
      <c r="B37" s="106"/>
      <c r="C37" s="107" t="str">
        <f>IFERROR(VLOOKUP(B37,المنتجات!$A:$B,2,0),"")</f>
        <v/>
      </c>
      <c r="D37" s="106" t="str">
        <f>IFERROR(VLOOKUP(B37,المنتجات!$A:$C,3,0),"")</f>
        <v/>
      </c>
      <c r="E37" s="108"/>
      <c r="F37" s="107" t="str">
        <f>IFERROR(VLOOKUP(Table14[[#This Row],[كود الصنف]],المنتجات!$D:$E,2,0),"")</f>
        <v/>
      </c>
      <c r="G37" s="109"/>
      <c r="H37" s="109" t="str">
        <f>IFERROR(IF(G37&lt;=1,VLOOKUP(Table14[[#This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7" s="110"/>
      <c r="J37" s="111"/>
      <c r="K37" s="112" t="str">
        <f>IFERROR(IF(VLOOKUP(Table14[[#This Row],[كود الصنف]],المنتجات!$D:$K,8,0)=0,"",(VLOOKUP(Table14[[#This Row],[كود الصنف]],المنتجات!$D:$K,8,0))),"")</f>
        <v/>
      </c>
      <c r="L3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7" s="114">
        <f>IFERROR(Table14[[#This Row],[كمية الهالك]]/(Table14[[#This Row],[كمية الخامات بالكيلو]]/Table14[[#This Row],[وزن القطعة]]),0)</f>
        <v>0</v>
      </c>
      <c r="N37" s="113"/>
      <c r="O37" s="106" t="str">
        <f>IFERROR(VLOOKUP(Table14[[#This Row],[كود العامل]],العاملين!$A$1:$D$100,4,0),"")</f>
        <v/>
      </c>
      <c r="P37" s="108"/>
      <c r="Q37" s="108"/>
      <c r="R37" s="108"/>
      <c r="S37" s="108"/>
      <c r="T37" s="108"/>
      <c r="U37" s="108">
        <f t="shared" si="2"/>
        <v>0</v>
      </c>
      <c r="V37" s="108" t="str">
        <f>IFERROR(Table14[[#This Row],[اجمالى وقت التشغيل بالدقايق]]-Table14[[#This Row],[اجمالى وقت التوقف بالدقيقة]],"0")</f>
        <v>0</v>
      </c>
      <c r="W37" s="108"/>
      <c r="X37" s="106" t="str">
        <f>IFERROR(VLOOKUP(Table14[[#This Row],[كود العامل]],العاملين!A:C,2,0),"")</f>
        <v/>
      </c>
      <c r="Y37" s="108"/>
      <c r="Z37" s="108" t="str">
        <f>IFERROR(VLOOKUP(Table14[[#This Row],[كود العامل2]],العاملين!$A:$C,2,0),"")</f>
        <v/>
      </c>
      <c r="AA37" s="108"/>
      <c r="AB37" s="108" t="str">
        <f>IFERROR(VLOOKUP(Table14[[#This Row],[كود العامل3]],العاملين!$A:$C,2,0),"")</f>
        <v/>
      </c>
      <c r="AC37" s="108"/>
      <c r="AD37" s="108" t="str">
        <f>IFERROR(VLOOKUP(Table14[[#This Row],[كود العامل4]],العاملين!$A:$C,2,0),"")</f>
        <v/>
      </c>
      <c r="AE37" s="115">
        <f>IFERROR((Table14[[#This Row],[كمية الانتاج]]*Table14[[#This Row],[الزمن المعيارى لانتاج القطعة الواحدة بالدقيقة]])/V37,0%)</f>
        <v>0</v>
      </c>
      <c r="AF37" s="116"/>
      <c r="AG37" s="106"/>
      <c r="AH37" s="117" t="str">
        <f>IFERROR(Table14[[#This Row],[كمية الانتاج]]/(Table14[[#This Row],[كمية الانتاج]]+AG37+AF37),"")</f>
        <v/>
      </c>
      <c r="AI37" s="118"/>
      <c r="AJ37" s="121"/>
      <c r="AK37" s="121"/>
      <c r="AL37" s="121"/>
      <c r="AM37" s="121"/>
      <c r="AN37" s="121"/>
      <c r="AO37" s="121"/>
      <c r="AP37" s="121"/>
      <c r="AQ37" s="121"/>
      <c r="AR37" s="121"/>
    </row>
    <row r="38" spans="1:44" ht="20.100000000000001" customHeight="1">
      <c r="A38" s="105"/>
      <c r="B38" s="106"/>
      <c r="C38" s="107" t="str">
        <f>IFERROR(VLOOKUP(B38,المنتجات!$A:$B,2,0),"")</f>
        <v/>
      </c>
      <c r="D38" s="106" t="str">
        <f>IFERROR(VLOOKUP(B38,المنتجات!$A:$C,3,0),"")</f>
        <v/>
      </c>
      <c r="E38" s="108"/>
      <c r="F38" s="107" t="str">
        <f>IFERROR(VLOOKUP(Table14[[#This Row],[كود الصنف]],المنتجات!$D:$E,2,0),"")</f>
        <v/>
      </c>
      <c r="G38" s="109"/>
      <c r="H38" s="109" t="str">
        <f>IFERROR(IF(G38&lt;=1,VLOOKUP(Table14[[#This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8" s="110"/>
      <c r="J38" s="111"/>
      <c r="K38" s="112" t="str">
        <f>IFERROR(IF(VLOOKUP(Table14[[#This Row],[كود الصنف]],المنتجات!$D:$K,8,0)=0,"",(VLOOKUP(Table14[[#This Row],[كود الصنف]],المنتجات!$D:$K,8,0))),"")</f>
        <v/>
      </c>
      <c r="L3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8" s="114">
        <f>IFERROR(Table14[[#This Row],[كمية الهالك]]/(Table14[[#This Row],[كمية الخامات بالكيلو]]/Table14[[#This Row],[وزن القطعة]]),0)</f>
        <v>0</v>
      </c>
      <c r="N38" s="113"/>
      <c r="O38" s="106" t="str">
        <f>IFERROR(VLOOKUP(Table14[[#This Row],[كود العامل]],العاملين!$A$1:$D$100,4,0),"")</f>
        <v/>
      </c>
      <c r="P38" s="108"/>
      <c r="Q38" s="108"/>
      <c r="R38" s="108"/>
      <c r="S38" s="108"/>
      <c r="T38" s="108"/>
      <c r="U38" s="108">
        <f t="shared" si="2"/>
        <v>0</v>
      </c>
      <c r="V38" s="108" t="str">
        <f>IFERROR(Table14[[#This Row],[اجمالى وقت التشغيل بالدقايق]]-Table14[[#This Row],[اجمالى وقت التوقف بالدقيقة]],"0")</f>
        <v>0</v>
      </c>
      <c r="W38" s="108"/>
      <c r="X38" s="106" t="str">
        <f>IFERROR(VLOOKUP(Table14[[#This Row],[كود العامل]],العاملين!A:C,2,0),"")</f>
        <v/>
      </c>
      <c r="Y38" s="108"/>
      <c r="Z38" s="108" t="str">
        <f>IFERROR(VLOOKUP(Table14[[#This Row],[كود العامل2]],العاملين!$A:$C,2,0),"")</f>
        <v/>
      </c>
      <c r="AA38" s="108"/>
      <c r="AB38" s="108" t="str">
        <f>IFERROR(VLOOKUP(Table14[[#This Row],[كود العامل3]],العاملين!$A:$C,2,0),"")</f>
        <v/>
      </c>
      <c r="AC38" s="108"/>
      <c r="AD38" s="108" t="str">
        <f>IFERROR(VLOOKUP(Table14[[#This Row],[كود العامل4]],العاملين!$A:$C,2,0),"")</f>
        <v/>
      </c>
      <c r="AE38" s="115">
        <f>IFERROR((Table14[[#This Row],[كمية الانتاج]]*Table14[[#This Row],[الزمن المعيارى لانتاج القطعة الواحدة بالدقيقة]])/V38,0%)</f>
        <v>0</v>
      </c>
      <c r="AF38" s="116"/>
      <c r="AG38" s="106"/>
      <c r="AH38" s="117" t="str">
        <f>IFERROR(Table14[[#This Row],[كمية الانتاج]]/(Table14[[#This Row],[كمية الانتاج]]+AG38+AF38),"")</f>
        <v/>
      </c>
      <c r="AI38" s="118"/>
      <c r="AJ38" s="121"/>
      <c r="AK38" s="121"/>
      <c r="AL38" s="121"/>
      <c r="AM38" s="121"/>
      <c r="AN38" s="121"/>
      <c r="AO38" s="121"/>
      <c r="AP38" s="121"/>
      <c r="AQ38" s="121"/>
      <c r="AR38" s="121"/>
    </row>
    <row r="39" spans="1:44" ht="20.100000000000001" customHeight="1">
      <c r="A39" s="105"/>
      <c r="B39" s="106"/>
      <c r="C39" s="107" t="str">
        <f>IFERROR(VLOOKUP(B39,المنتجات!$A:$B,2,0),"")</f>
        <v/>
      </c>
      <c r="D39" s="106" t="str">
        <f>IFERROR(VLOOKUP(B39,المنتجات!$A:$C,3,0),"")</f>
        <v/>
      </c>
      <c r="E39" s="108"/>
      <c r="F39" s="107" t="str">
        <f>IFERROR(VLOOKUP(Table14[[#This Row],[كود الصنف]],المنتجات!$D:$E,2,0),"")</f>
        <v/>
      </c>
      <c r="G39" s="109"/>
      <c r="H39" s="109" t="str">
        <f>IFERROR(IF(G39&lt;=1,VLOOKUP(Table14[[#This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9" s="110"/>
      <c r="J39" s="111"/>
      <c r="K39" s="112" t="str">
        <f>IFERROR(IF(VLOOKUP(Table14[[#This Row],[كود الصنف]],المنتجات!$D:$K,8,0)=0,"",(VLOOKUP(Table14[[#This Row],[كود الصنف]],المنتجات!$D:$K,8,0))),"")</f>
        <v/>
      </c>
      <c r="L3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9" s="114">
        <f>IFERROR(Table14[[#This Row],[كمية الهالك]]/(Table14[[#This Row],[كمية الخامات بالكيلو]]/Table14[[#This Row],[وزن القطعة]]),0)</f>
        <v>0</v>
      </c>
      <c r="N39" s="113"/>
      <c r="O39" s="106" t="str">
        <f>IFERROR(VLOOKUP(Table14[[#This Row],[كود العامل]],العاملين!$A$1:$D$100,4,0),"")</f>
        <v/>
      </c>
      <c r="P39" s="108"/>
      <c r="Q39" s="108"/>
      <c r="R39" s="108"/>
      <c r="S39" s="108"/>
      <c r="T39" s="108"/>
      <c r="U39" s="108">
        <f t="shared" si="2"/>
        <v>0</v>
      </c>
      <c r="V39" s="108" t="str">
        <f>IFERROR(Table14[[#This Row],[اجمالى وقت التشغيل بالدقايق]]-Table14[[#This Row],[اجمالى وقت التوقف بالدقيقة]],"0")</f>
        <v>0</v>
      </c>
      <c r="W39" s="108"/>
      <c r="X39" s="106" t="str">
        <f>IFERROR(VLOOKUP(Table14[[#This Row],[كود العامل]],العاملين!A:C,2,0),"")</f>
        <v/>
      </c>
      <c r="Y39" s="108"/>
      <c r="Z39" s="108" t="str">
        <f>IFERROR(VLOOKUP(Table14[[#This Row],[كود العامل2]],العاملين!$A:$C,2,0),"")</f>
        <v/>
      </c>
      <c r="AA39" s="108"/>
      <c r="AB39" s="108" t="str">
        <f>IFERROR(VLOOKUP(Table14[[#This Row],[كود العامل3]],العاملين!$A:$C,2,0),"")</f>
        <v/>
      </c>
      <c r="AC39" s="108"/>
      <c r="AD39" s="108" t="str">
        <f>IFERROR(VLOOKUP(Table14[[#This Row],[كود العامل4]],العاملين!$A:$C,2,0),"")</f>
        <v/>
      </c>
      <c r="AE39" s="115">
        <f>IFERROR((Table14[[#This Row],[كمية الانتاج]]*Table14[[#This Row],[الزمن المعيارى لانتاج القطعة الواحدة بالدقيقة]])/V39,0%)</f>
        <v>0</v>
      </c>
      <c r="AF39" s="116"/>
      <c r="AG39" s="106"/>
      <c r="AH39" s="117" t="str">
        <f>IFERROR(Table14[[#This Row],[كمية الانتاج]]/(Table14[[#This Row],[كمية الانتاج]]+AG39+AF39),"")</f>
        <v/>
      </c>
      <c r="AI39" s="118"/>
      <c r="AJ39" s="121"/>
      <c r="AK39" s="121"/>
      <c r="AL39" s="121"/>
      <c r="AM39" s="121"/>
      <c r="AN39" s="121"/>
      <c r="AO39" s="121"/>
      <c r="AP39" s="121"/>
      <c r="AQ39" s="121"/>
      <c r="AR39" s="121"/>
    </row>
    <row r="40" spans="1:44" ht="20.100000000000001" customHeight="1">
      <c r="A40" s="105"/>
      <c r="B40" s="106"/>
      <c r="C40" s="107" t="str">
        <f>IFERROR(VLOOKUP(B40,المنتجات!$A:$B,2,0),"")</f>
        <v/>
      </c>
      <c r="D40" s="106" t="str">
        <f>IFERROR(VLOOKUP(B40,المنتجات!$A:$C,3,0),"")</f>
        <v/>
      </c>
      <c r="E40" s="108"/>
      <c r="F40" s="107" t="str">
        <f>IFERROR(VLOOKUP(Table14[[#This Row],[كود الصنف]],المنتجات!$D:$E,2,0),"")</f>
        <v/>
      </c>
      <c r="G40" s="109"/>
      <c r="H40" s="109" t="str">
        <f>IFERROR(IF(G40&lt;=1,VLOOKUP(Table14[[#This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0" s="110"/>
      <c r="J40" s="111"/>
      <c r="K40" s="112" t="str">
        <f>IFERROR(IF(VLOOKUP(Table14[[#This Row],[كود الصنف]],المنتجات!$D:$K,8,0)=0,"",(VLOOKUP(Table14[[#This Row],[كود الصنف]],المنتجات!$D:$K,8,0))),"")</f>
        <v/>
      </c>
      <c r="L4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0" s="114">
        <f>IFERROR(Table14[[#This Row],[كمية الهالك]]/(Table14[[#This Row],[كمية الخامات بالكيلو]]/Table14[[#This Row],[وزن القطعة]]),0)</f>
        <v>0</v>
      </c>
      <c r="N40" s="113"/>
      <c r="O40" s="106" t="str">
        <f>IFERROR(VLOOKUP(Table14[[#This Row],[كود العامل]],العاملين!$A$1:$D$100,4,0),"")</f>
        <v/>
      </c>
      <c r="P40" s="108"/>
      <c r="Q40" s="108"/>
      <c r="R40" s="108"/>
      <c r="S40" s="108"/>
      <c r="T40" s="108"/>
      <c r="U40" s="108">
        <f t="shared" si="2"/>
        <v>0</v>
      </c>
      <c r="V40" s="108" t="str">
        <f>IFERROR(Table14[[#This Row],[اجمالى وقت التشغيل بالدقايق]]-Table14[[#This Row],[اجمالى وقت التوقف بالدقيقة]],"0")</f>
        <v>0</v>
      </c>
      <c r="W40" s="108"/>
      <c r="X40" s="106" t="str">
        <f>IFERROR(VLOOKUP(Table14[[#This Row],[كود العامل]],العاملين!A:C,2,0),"")</f>
        <v/>
      </c>
      <c r="Y40" s="108"/>
      <c r="Z40" s="108" t="str">
        <f>IFERROR(VLOOKUP(Table14[[#This Row],[كود العامل2]],العاملين!$A:$C,2,0),"")</f>
        <v/>
      </c>
      <c r="AA40" s="108"/>
      <c r="AB40" s="108" t="str">
        <f>IFERROR(VLOOKUP(Table14[[#This Row],[كود العامل3]],العاملين!$A:$C,2,0),"")</f>
        <v/>
      </c>
      <c r="AC40" s="108"/>
      <c r="AD40" s="108" t="str">
        <f>IFERROR(VLOOKUP(Table14[[#This Row],[كود العامل4]],العاملين!$A:$C,2,0),"")</f>
        <v/>
      </c>
      <c r="AE40" s="115">
        <f>IFERROR((Table14[[#This Row],[كمية الانتاج]]*Table14[[#This Row],[الزمن المعيارى لانتاج القطعة الواحدة بالدقيقة]])/V40,0%)</f>
        <v>0</v>
      </c>
      <c r="AF40" s="116"/>
      <c r="AG40" s="106"/>
      <c r="AH40" s="117" t="str">
        <f>IFERROR(Table14[[#This Row],[كمية الانتاج]]/(Table14[[#This Row],[كمية الانتاج]]+AG40+AF40),"")</f>
        <v/>
      </c>
      <c r="AI40" s="118"/>
      <c r="AJ40" s="121"/>
      <c r="AK40" s="121"/>
      <c r="AL40" s="121"/>
      <c r="AM40" s="121"/>
      <c r="AN40" s="121"/>
      <c r="AO40" s="121"/>
      <c r="AP40" s="121"/>
      <c r="AQ40" s="121"/>
      <c r="AR40" s="121"/>
    </row>
    <row r="41" spans="1:44" ht="20.100000000000001" customHeight="1">
      <c r="A41" s="105"/>
      <c r="B41" s="106"/>
      <c r="C41" s="107" t="str">
        <f>IFERROR(VLOOKUP(B41,المنتجات!$A:$B,2,0),"")</f>
        <v/>
      </c>
      <c r="D41" s="106" t="str">
        <f>IFERROR(VLOOKUP(B41,المنتجات!$A:$C,3,0),"")</f>
        <v/>
      </c>
      <c r="E41" s="108"/>
      <c r="F41" s="107" t="str">
        <f>IFERROR(VLOOKUP(Table14[[#This Row],[كود الصنف]],المنتجات!$D:$E,2,0),"")</f>
        <v/>
      </c>
      <c r="G41" s="109"/>
      <c r="H41" s="109" t="str">
        <f>IFERROR(IF(G41&lt;=1,VLOOKUP(Table14[[#This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1" s="110"/>
      <c r="J41" s="111"/>
      <c r="K41" s="112" t="str">
        <f>IFERROR(IF(VLOOKUP(Table14[[#This Row],[كود الصنف]],المنتجات!$D:$K,8,0)=0,"",(VLOOKUP(Table14[[#This Row],[كود الصنف]],المنتجات!$D:$K,8,0))),"")</f>
        <v/>
      </c>
      <c r="L4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1" s="114">
        <f>IFERROR(Table14[[#This Row],[كمية الهالك]]/(Table14[[#This Row],[كمية الخامات بالكيلو]]/Table14[[#This Row],[وزن القطعة]]),0)</f>
        <v>0</v>
      </c>
      <c r="N41" s="113"/>
      <c r="O41" s="106" t="str">
        <f>IFERROR(VLOOKUP(Table14[[#This Row],[كود العامل]],العاملين!$A$1:$D$100,4,0),"")</f>
        <v/>
      </c>
      <c r="P41" s="108"/>
      <c r="Q41" s="108"/>
      <c r="R41" s="108"/>
      <c r="S41" s="108"/>
      <c r="T41" s="108"/>
      <c r="U41" s="108">
        <f t="shared" si="2"/>
        <v>0</v>
      </c>
      <c r="V41" s="108" t="str">
        <f>IFERROR(Table14[[#This Row],[اجمالى وقت التشغيل بالدقايق]]-Table14[[#This Row],[اجمالى وقت التوقف بالدقيقة]],"0")</f>
        <v>0</v>
      </c>
      <c r="W41" s="108"/>
      <c r="X41" s="106" t="str">
        <f>IFERROR(VLOOKUP(Table14[[#This Row],[كود العامل]],العاملين!A:C,2,0),"")</f>
        <v/>
      </c>
      <c r="Y41" s="108"/>
      <c r="Z41" s="108" t="str">
        <f>IFERROR(VLOOKUP(Table14[[#This Row],[كود العامل2]],العاملين!$A:$C,2,0),"")</f>
        <v/>
      </c>
      <c r="AA41" s="108"/>
      <c r="AB41" s="108" t="str">
        <f>IFERROR(VLOOKUP(Table14[[#This Row],[كود العامل3]],العاملين!$A:$C,2,0),"")</f>
        <v/>
      </c>
      <c r="AC41" s="108"/>
      <c r="AD41" s="108" t="str">
        <f>IFERROR(VLOOKUP(Table14[[#This Row],[كود العامل4]],العاملين!$A:$C,2,0),"")</f>
        <v/>
      </c>
      <c r="AE41" s="115">
        <f>IFERROR((Table14[[#This Row],[كمية الانتاج]]*Table14[[#This Row],[الزمن المعيارى لانتاج القطعة الواحدة بالدقيقة]])/V41,0%)</f>
        <v>0</v>
      </c>
      <c r="AF41" s="116"/>
      <c r="AG41" s="106"/>
      <c r="AH41" s="117" t="str">
        <f>IFERROR(Table14[[#This Row],[كمية الانتاج]]/(Table14[[#This Row],[كمية الانتاج]]+AG41+AF41),"")</f>
        <v/>
      </c>
      <c r="AI41" s="118"/>
      <c r="AJ41" s="121"/>
      <c r="AK41" s="121"/>
      <c r="AL41" s="121"/>
      <c r="AM41" s="121"/>
      <c r="AN41" s="121"/>
      <c r="AO41" s="121"/>
      <c r="AP41" s="121"/>
      <c r="AQ41" s="121"/>
      <c r="AR41" s="121"/>
    </row>
    <row r="42" spans="1:44" ht="20.100000000000001" customHeight="1">
      <c r="A42" s="105"/>
      <c r="B42" s="106"/>
      <c r="C42" s="107" t="str">
        <f>IFERROR(VLOOKUP(B42,المنتجات!$A:$B,2,0),"")</f>
        <v/>
      </c>
      <c r="D42" s="106" t="str">
        <f>IFERROR(VLOOKUP(B42,المنتجات!$A:$C,3,0),"")</f>
        <v/>
      </c>
      <c r="E42" s="108"/>
      <c r="F42" s="107" t="str">
        <f>IFERROR(VLOOKUP(Table14[[#This Row],[كود الصنف]],المنتجات!$D:$E,2,0),"")</f>
        <v/>
      </c>
      <c r="G42" s="109"/>
      <c r="H42" s="109" t="str">
        <f>IFERROR(IF(G42&lt;=1,VLOOKUP(Table14[[#This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2" s="110"/>
      <c r="J42" s="111"/>
      <c r="K42" s="112" t="str">
        <f>IFERROR(IF(VLOOKUP(Table14[[#This Row],[كود الصنف]],المنتجات!$D:$K,8,0)=0,"",(VLOOKUP(Table14[[#This Row],[كود الصنف]],المنتجات!$D:$K,8,0))),"")</f>
        <v/>
      </c>
      <c r="L4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2" s="114">
        <f>IFERROR(Table14[[#This Row],[كمية الهالك]]/(Table14[[#This Row],[كمية الخامات بالكيلو]]/Table14[[#This Row],[وزن القطعة]]),0)</f>
        <v>0</v>
      </c>
      <c r="N42" s="113"/>
      <c r="O42" s="106" t="str">
        <f>IFERROR(VLOOKUP(Table14[[#This Row],[كود العامل]],العاملين!$A$1:$D$100,4,0),"")</f>
        <v/>
      </c>
      <c r="P42" s="108"/>
      <c r="Q42" s="108"/>
      <c r="R42" s="108"/>
      <c r="S42" s="108"/>
      <c r="T42" s="108"/>
      <c r="U42" s="108">
        <f t="shared" si="2"/>
        <v>0</v>
      </c>
      <c r="V42" s="108" t="str">
        <f>IFERROR(Table14[[#This Row],[اجمالى وقت التشغيل بالدقايق]]-Table14[[#This Row],[اجمالى وقت التوقف بالدقيقة]],"0")</f>
        <v>0</v>
      </c>
      <c r="W42" s="108"/>
      <c r="X42" s="106" t="str">
        <f>IFERROR(VLOOKUP(Table14[[#This Row],[كود العامل]],العاملين!A:C,2,0),"")</f>
        <v/>
      </c>
      <c r="Y42" s="108"/>
      <c r="Z42" s="108" t="str">
        <f>IFERROR(VLOOKUP(Table14[[#This Row],[كود العامل2]],العاملين!$A:$C,2,0),"")</f>
        <v/>
      </c>
      <c r="AA42" s="108"/>
      <c r="AB42" s="108" t="str">
        <f>IFERROR(VLOOKUP(Table14[[#This Row],[كود العامل3]],العاملين!$A:$C,2,0),"")</f>
        <v/>
      </c>
      <c r="AC42" s="108"/>
      <c r="AD42" s="108" t="str">
        <f>IFERROR(VLOOKUP(Table14[[#This Row],[كود العامل4]],العاملين!$A:$C,2,0),"")</f>
        <v/>
      </c>
      <c r="AE42" s="115">
        <f>IFERROR((Table14[[#This Row],[كمية الانتاج]]*Table14[[#This Row],[الزمن المعيارى لانتاج القطعة الواحدة بالدقيقة]])/V42,0%)</f>
        <v>0</v>
      </c>
      <c r="AF42" s="116"/>
      <c r="AG42" s="106"/>
      <c r="AH42" s="117" t="str">
        <f>IFERROR(Table14[[#This Row],[كمية الانتاج]]/(Table14[[#This Row],[كمية الانتاج]]+AG42+AF42),"")</f>
        <v/>
      </c>
      <c r="AI42" s="118"/>
      <c r="AJ42" s="121"/>
      <c r="AK42" s="121"/>
      <c r="AL42" s="121"/>
      <c r="AM42" s="121"/>
      <c r="AN42" s="121"/>
      <c r="AO42" s="121"/>
      <c r="AP42" s="121"/>
      <c r="AQ42" s="121"/>
      <c r="AR42" s="121"/>
    </row>
    <row r="43" spans="1:44" ht="20.100000000000001" customHeight="1">
      <c r="A43" s="105"/>
      <c r="B43" s="106"/>
      <c r="C43" s="107" t="str">
        <f>IFERROR(VLOOKUP(B43,المنتجات!$A:$B,2,0),"")</f>
        <v/>
      </c>
      <c r="D43" s="106" t="str">
        <f>IFERROR(VLOOKUP(B43,المنتجات!$A:$C,3,0),"")</f>
        <v/>
      </c>
      <c r="E43" s="108"/>
      <c r="F43" s="107" t="str">
        <f>IFERROR(VLOOKUP(Table14[[#This Row],[كود الصنف]],المنتجات!$D:$E,2,0),"")</f>
        <v/>
      </c>
      <c r="G43" s="109"/>
      <c r="H43" s="109" t="str">
        <f>IFERROR(IF(G43&lt;=1,VLOOKUP(Table14[[#This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3" s="110"/>
      <c r="J43" s="111"/>
      <c r="K43" s="112" t="str">
        <f>IFERROR(IF(VLOOKUP(Table14[[#This Row],[كود الصنف]],المنتجات!$D:$K,8,0)=0,"",(VLOOKUP(Table14[[#This Row],[كود الصنف]],المنتجات!$D:$K,8,0))),"")</f>
        <v/>
      </c>
      <c r="L4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3" s="114">
        <f>IFERROR(Table14[[#This Row],[كمية الهالك]]/(Table14[[#This Row],[كمية الخامات بالكيلو]]/Table14[[#This Row],[وزن القطعة]]),0)</f>
        <v>0</v>
      </c>
      <c r="N43" s="113"/>
      <c r="O43" s="106" t="str">
        <f>IFERROR(VLOOKUP(Table14[[#This Row],[كود العامل]],العاملين!$A$1:$D$100,4,0),"")</f>
        <v/>
      </c>
      <c r="P43" s="108"/>
      <c r="Q43" s="108"/>
      <c r="R43" s="108"/>
      <c r="S43" s="108"/>
      <c r="T43" s="108"/>
      <c r="U43" s="108">
        <f t="shared" si="2"/>
        <v>0</v>
      </c>
      <c r="V43" s="108" t="str">
        <f>IFERROR(Table14[[#This Row],[اجمالى وقت التشغيل بالدقايق]]-Table14[[#This Row],[اجمالى وقت التوقف بالدقيقة]],"0")</f>
        <v>0</v>
      </c>
      <c r="W43" s="108"/>
      <c r="X43" s="106" t="str">
        <f>IFERROR(VLOOKUP(Table14[[#This Row],[كود العامل]],العاملين!A:C,2,0),"")</f>
        <v/>
      </c>
      <c r="Y43" s="108"/>
      <c r="Z43" s="108" t="str">
        <f>IFERROR(VLOOKUP(Table14[[#This Row],[كود العامل2]],العاملين!$A:$C,2,0),"")</f>
        <v/>
      </c>
      <c r="AA43" s="108"/>
      <c r="AB43" s="108" t="str">
        <f>IFERROR(VLOOKUP(Table14[[#This Row],[كود العامل3]],العاملين!$A:$C,2,0),"")</f>
        <v/>
      </c>
      <c r="AC43" s="108"/>
      <c r="AD43" s="108" t="str">
        <f>IFERROR(VLOOKUP(Table14[[#This Row],[كود العامل4]],العاملين!$A:$C,2,0),"")</f>
        <v/>
      </c>
      <c r="AE43" s="115">
        <f>IFERROR((Table14[[#This Row],[كمية الانتاج]]*Table14[[#This Row],[الزمن المعيارى لانتاج القطعة الواحدة بالدقيقة]])/V43,0%)</f>
        <v>0</v>
      </c>
      <c r="AF43" s="116"/>
      <c r="AG43" s="106"/>
      <c r="AH43" s="117" t="str">
        <f>IFERROR(Table14[[#This Row],[كمية الانتاج]]/(Table14[[#This Row],[كمية الانتاج]]+AG43+AF43),"")</f>
        <v/>
      </c>
      <c r="AI43" s="118"/>
      <c r="AJ43" s="121"/>
      <c r="AK43" s="121"/>
      <c r="AL43" s="121"/>
      <c r="AM43" s="121"/>
      <c r="AN43" s="121"/>
      <c r="AO43" s="121"/>
      <c r="AP43" s="121"/>
      <c r="AQ43" s="121"/>
      <c r="AR43" s="121"/>
    </row>
    <row r="44" spans="1:44" ht="20.100000000000001" customHeight="1">
      <c r="A44" s="105"/>
      <c r="B44" s="106"/>
      <c r="C44" s="107" t="str">
        <f>IFERROR(VLOOKUP(B44,المنتجات!$A:$B,2,0),"")</f>
        <v/>
      </c>
      <c r="D44" s="106" t="str">
        <f>IFERROR(VLOOKUP(B44,المنتجات!$A:$C,3,0),"")</f>
        <v/>
      </c>
      <c r="E44" s="108"/>
      <c r="F44" s="107" t="str">
        <f>IFERROR(VLOOKUP(Table14[[#This Row],[كود الصنف]],المنتجات!$D:$E,2,0),"")</f>
        <v/>
      </c>
      <c r="G44" s="109"/>
      <c r="H44" s="109" t="str">
        <f>IFERROR(IF(G44&lt;=1,VLOOKUP(Table14[[#This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4" s="110"/>
      <c r="J44" s="111"/>
      <c r="K44" s="112" t="str">
        <f>IFERROR(IF(VLOOKUP(Table14[[#This Row],[كود الصنف]],المنتجات!$D:$K,8,0)=0,"",(VLOOKUP(Table14[[#This Row],[كود الصنف]],المنتجات!$D:$K,8,0))),"")</f>
        <v/>
      </c>
      <c r="L4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4" s="114">
        <f>IFERROR(Table14[[#This Row],[كمية الهالك]]/(Table14[[#This Row],[كمية الخامات بالكيلو]]/Table14[[#This Row],[وزن القطعة]]),0)</f>
        <v>0</v>
      </c>
      <c r="N44" s="113"/>
      <c r="O44" s="106" t="str">
        <f>IFERROR(VLOOKUP(Table14[[#This Row],[كود العامل]],العاملين!$A$1:$D$100,4,0),"")</f>
        <v/>
      </c>
      <c r="P44" s="108"/>
      <c r="Q44" s="108"/>
      <c r="R44" s="108"/>
      <c r="S44" s="108"/>
      <c r="T44" s="108"/>
      <c r="U44" s="108">
        <f t="shared" si="2"/>
        <v>0</v>
      </c>
      <c r="V44" s="108" t="str">
        <f>IFERROR(Table14[[#This Row],[اجمالى وقت التشغيل بالدقايق]]-Table14[[#This Row],[اجمالى وقت التوقف بالدقيقة]],"0")</f>
        <v>0</v>
      </c>
      <c r="W44" s="108"/>
      <c r="X44" s="106" t="str">
        <f>IFERROR(VLOOKUP(Table14[[#This Row],[كود العامل]],العاملين!A:C,2,0),"")</f>
        <v/>
      </c>
      <c r="Y44" s="108"/>
      <c r="Z44" s="108" t="str">
        <f>IFERROR(VLOOKUP(Table14[[#This Row],[كود العامل2]],العاملين!$A:$C,2,0),"")</f>
        <v/>
      </c>
      <c r="AA44" s="108"/>
      <c r="AB44" s="108" t="str">
        <f>IFERROR(VLOOKUP(Table14[[#This Row],[كود العامل3]],العاملين!$A:$C,2,0),"")</f>
        <v/>
      </c>
      <c r="AC44" s="108"/>
      <c r="AD44" s="108" t="str">
        <f>IFERROR(VLOOKUP(Table14[[#This Row],[كود العامل4]],العاملين!$A:$C,2,0),"")</f>
        <v/>
      </c>
      <c r="AE44" s="115">
        <f>IFERROR((Table14[[#This Row],[كمية الانتاج]]*Table14[[#This Row],[الزمن المعيارى لانتاج القطعة الواحدة بالدقيقة]])/V44,0%)</f>
        <v>0</v>
      </c>
      <c r="AF44" s="116"/>
      <c r="AG44" s="106"/>
      <c r="AH44" s="117" t="str">
        <f>IFERROR(Table14[[#This Row],[كمية الانتاج]]/(Table14[[#This Row],[كمية الانتاج]]+AG44+AF44),"")</f>
        <v/>
      </c>
      <c r="AI44" s="118"/>
      <c r="AJ44" s="121"/>
      <c r="AK44" s="121"/>
      <c r="AL44" s="121"/>
      <c r="AM44" s="121"/>
      <c r="AN44" s="121"/>
      <c r="AO44" s="121"/>
      <c r="AP44" s="121"/>
      <c r="AQ44" s="121"/>
      <c r="AR44" s="121"/>
    </row>
    <row r="45" spans="1:44" ht="20.100000000000001" customHeight="1">
      <c r="A45" s="105"/>
      <c r="B45" s="106"/>
      <c r="C45" s="107" t="str">
        <f>IFERROR(VLOOKUP(B45,المنتجات!$A:$B,2,0),"")</f>
        <v/>
      </c>
      <c r="D45" s="106" t="str">
        <f>IFERROR(VLOOKUP(B45,المنتجات!$A:$C,3,0),"")</f>
        <v/>
      </c>
      <c r="E45" s="108"/>
      <c r="F45" s="107" t="str">
        <f>IFERROR(VLOOKUP(Table14[[#This Row],[كود الصنف]],المنتجات!$D:$E,2,0),"")</f>
        <v/>
      </c>
      <c r="G45" s="109"/>
      <c r="H45" s="109" t="str">
        <f>IFERROR(IF(G45&lt;=1,VLOOKUP(Table14[[#This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5" s="110"/>
      <c r="J45" s="111"/>
      <c r="K45" s="112" t="str">
        <f>IFERROR(IF(VLOOKUP(Table14[[#This Row],[كود الصنف]],المنتجات!$D:$K,8,0)=0,"",(VLOOKUP(Table14[[#This Row],[كود الصنف]],المنتجات!$D:$K,8,0))),"")</f>
        <v/>
      </c>
      <c r="L4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5" s="114">
        <f>IFERROR(Table14[[#This Row],[كمية الهالك]]/(Table14[[#This Row],[كمية الخامات بالكيلو]]/Table14[[#This Row],[وزن القطعة]]),0)</f>
        <v>0</v>
      </c>
      <c r="N45" s="113"/>
      <c r="O45" s="106" t="str">
        <f>IFERROR(VLOOKUP(Table14[[#This Row],[كود العامل]],العاملين!$A$1:$D$100,4,0),"")</f>
        <v/>
      </c>
      <c r="P45" s="108"/>
      <c r="Q45" s="108"/>
      <c r="R45" s="108"/>
      <c r="S45" s="108"/>
      <c r="T45" s="108"/>
      <c r="U45" s="108">
        <f t="shared" si="2"/>
        <v>0</v>
      </c>
      <c r="V45" s="108" t="str">
        <f>IFERROR(Table14[[#This Row],[اجمالى وقت التشغيل بالدقايق]]-Table14[[#This Row],[اجمالى وقت التوقف بالدقيقة]],"0")</f>
        <v>0</v>
      </c>
      <c r="W45" s="108"/>
      <c r="X45" s="106" t="str">
        <f>IFERROR(VLOOKUP(Table14[[#This Row],[كود العامل]],العاملين!A:C,2,0),"")</f>
        <v/>
      </c>
      <c r="Y45" s="108"/>
      <c r="Z45" s="108" t="str">
        <f>IFERROR(VLOOKUP(Table14[[#This Row],[كود العامل2]],العاملين!$A:$C,2,0),"")</f>
        <v/>
      </c>
      <c r="AA45" s="108"/>
      <c r="AB45" s="108" t="str">
        <f>IFERROR(VLOOKUP(Table14[[#This Row],[كود العامل3]],العاملين!$A:$C,2,0),"")</f>
        <v/>
      </c>
      <c r="AC45" s="108"/>
      <c r="AD45" s="108" t="str">
        <f>IFERROR(VLOOKUP(Table14[[#This Row],[كود العامل4]],العاملين!$A:$C,2,0),"")</f>
        <v/>
      </c>
      <c r="AE45" s="115">
        <f>IFERROR((Table14[[#This Row],[كمية الانتاج]]*Table14[[#This Row],[الزمن المعيارى لانتاج القطعة الواحدة بالدقيقة]])/V45,0%)</f>
        <v>0</v>
      </c>
      <c r="AF45" s="116"/>
      <c r="AG45" s="106"/>
      <c r="AH45" s="117" t="str">
        <f>IFERROR(Table14[[#This Row],[كمية الانتاج]]/(Table14[[#This Row],[كمية الانتاج]]+AG45+AF45),"")</f>
        <v/>
      </c>
      <c r="AI45" s="118"/>
      <c r="AJ45" s="121"/>
      <c r="AK45" s="121"/>
      <c r="AL45" s="121"/>
      <c r="AM45" s="121"/>
      <c r="AN45" s="121"/>
      <c r="AO45" s="121"/>
      <c r="AP45" s="121"/>
      <c r="AQ45" s="121"/>
      <c r="AR45" s="121"/>
    </row>
    <row r="46" spans="1:44" ht="20.100000000000001" customHeight="1">
      <c r="A46" s="105"/>
      <c r="B46" s="106"/>
      <c r="C46" s="107" t="str">
        <f>IFERROR(VLOOKUP(B46,المنتجات!$A:$B,2,0),"")</f>
        <v/>
      </c>
      <c r="D46" s="106" t="str">
        <f>IFERROR(VLOOKUP(B46,المنتجات!$A:$C,3,0),"")</f>
        <v/>
      </c>
      <c r="E46" s="108"/>
      <c r="F46" s="107" t="str">
        <f>IFERROR(VLOOKUP(Table14[[#This Row],[كود الصنف]],المنتجات!$D:$E,2,0),"")</f>
        <v/>
      </c>
      <c r="G46" s="109"/>
      <c r="H46" s="109" t="str">
        <f>IFERROR(IF(G46&lt;=1,VLOOKUP(Table14[[#This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6" s="110"/>
      <c r="J46" s="111"/>
      <c r="K46" s="112" t="str">
        <f>IFERROR(IF(VLOOKUP(Table14[[#This Row],[كود الصنف]],المنتجات!$D:$K,8,0)=0,"",(VLOOKUP(Table14[[#This Row],[كود الصنف]],المنتجات!$D:$K,8,0))),"")</f>
        <v/>
      </c>
      <c r="L4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6" s="114">
        <f>IFERROR(Table14[[#This Row],[كمية الهالك]]/(Table14[[#This Row],[كمية الخامات بالكيلو]]/Table14[[#This Row],[وزن القطعة]]),0)</f>
        <v>0</v>
      </c>
      <c r="N46" s="113"/>
      <c r="O46" s="106" t="str">
        <f>IFERROR(VLOOKUP(Table14[[#This Row],[كود العامل]],العاملين!$A$1:$D$100,4,0),"")</f>
        <v/>
      </c>
      <c r="P46" s="108"/>
      <c r="Q46" s="108"/>
      <c r="R46" s="108"/>
      <c r="S46" s="108"/>
      <c r="T46" s="108"/>
      <c r="U46" s="108">
        <f t="shared" si="2"/>
        <v>0</v>
      </c>
      <c r="V46" s="108" t="str">
        <f>IFERROR(Table14[[#This Row],[اجمالى وقت التشغيل بالدقايق]]-Table14[[#This Row],[اجمالى وقت التوقف بالدقيقة]],"0")</f>
        <v>0</v>
      </c>
      <c r="W46" s="108"/>
      <c r="X46" s="106" t="str">
        <f>IFERROR(VLOOKUP(Table14[[#This Row],[كود العامل]],العاملين!A:C,2,0),"")</f>
        <v/>
      </c>
      <c r="Y46" s="108"/>
      <c r="Z46" s="108" t="str">
        <f>IFERROR(VLOOKUP(Table14[[#This Row],[كود العامل2]],العاملين!$A:$C,2,0),"")</f>
        <v/>
      </c>
      <c r="AA46" s="108"/>
      <c r="AB46" s="108" t="str">
        <f>IFERROR(VLOOKUP(Table14[[#This Row],[كود العامل3]],العاملين!$A:$C,2,0),"")</f>
        <v/>
      </c>
      <c r="AC46" s="108"/>
      <c r="AD46" s="108" t="str">
        <f>IFERROR(VLOOKUP(Table14[[#This Row],[كود العامل4]],العاملين!$A:$C,2,0),"")</f>
        <v/>
      </c>
      <c r="AE46" s="115">
        <f>IFERROR((Table14[[#This Row],[كمية الانتاج]]*Table14[[#This Row],[الزمن المعيارى لانتاج القطعة الواحدة بالدقيقة]])/V46,0%)</f>
        <v>0</v>
      </c>
      <c r="AF46" s="116"/>
      <c r="AG46" s="106"/>
      <c r="AH46" s="117" t="str">
        <f>IFERROR(Table14[[#This Row],[كمية الانتاج]]/(Table14[[#This Row],[كمية الانتاج]]+AG46+AF46),"")</f>
        <v/>
      </c>
      <c r="AI46" s="118"/>
      <c r="AJ46" s="121"/>
      <c r="AK46" s="121"/>
      <c r="AL46" s="121"/>
      <c r="AM46" s="121"/>
      <c r="AN46" s="121"/>
      <c r="AO46" s="121"/>
      <c r="AP46" s="121"/>
      <c r="AQ46" s="121"/>
      <c r="AR46" s="121"/>
    </row>
    <row r="47" spans="1:44" ht="20.100000000000001" customHeight="1">
      <c r="A47" s="105"/>
      <c r="B47" s="106"/>
      <c r="C47" s="107" t="str">
        <f>IFERROR(VLOOKUP(B47,المنتجات!$A:$B,2,0),"")</f>
        <v/>
      </c>
      <c r="D47" s="106" t="str">
        <f>IFERROR(VLOOKUP(B47,المنتجات!$A:$C,3,0),"")</f>
        <v/>
      </c>
      <c r="E47" s="108"/>
      <c r="F47" s="107" t="str">
        <f>IFERROR(VLOOKUP(Table14[[#This Row],[كود الصنف]],المنتجات!$D:$E,2,0),"")</f>
        <v/>
      </c>
      <c r="G47" s="109"/>
      <c r="H47" s="109" t="str">
        <f>IFERROR(IF(G47&lt;=1,VLOOKUP(Table14[[#This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7" s="110"/>
      <c r="J47" s="111"/>
      <c r="K47" s="112" t="str">
        <f>IFERROR(IF(VLOOKUP(Table14[[#This Row],[كود الصنف]],المنتجات!$D:$K,8,0)=0,"",(VLOOKUP(Table14[[#This Row],[كود الصنف]],المنتجات!$D:$K,8,0))),"")</f>
        <v/>
      </c>
      <c r="L4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7" s="114">
        <f>IFERROR(Table14[[#This Row],[كمية الهالك]]/(Table14[[#This Row],[كمية الخامات بالكيلو]]/Table14[[#This Row],[وزن القطعة]]),0)</f>
        <v>0</v>
      </c>
      <c r="N47" s="113"/>
      <c r="O47" s="106" t="str">
        <f>IFERROR(VLOOKUP(Table14[[#This Row],[كود العامل]],العاملين!$A$1:$D$100,4,0),"")</f>
        <v/>
      </c>
      <c r="P47" s="108"/>
      <c r="Q47" s="108"/>
      <c r="R47" s="108"/>
      <c r="S47" s="108"/>
      <c r="T47" s="108"/>
      <c r="U47" s="108">
        <f t="shared" si="2"/>
        <v>0</v>
      </c>
      <c r="V47" s="108" t="str">
        <f>IFERROR(Table14[[#This Row],[اجمالى وقت التشغيل بالدقايق]]-Table14[[#This Row],[اجمالى وقت التوقف بالدقيقة]],"0")</f>
        <v>0</v>
      </c>
      <c r="W47" s="108"/>
      <c r="X47" s="106" t="str">
        <f>IFERROR(VLOOKUP(Table14[[#This Row],[كود العامل]],العاملين!A:C,2,0),"")</f>
        <v/>
      </c>
      <c r="Y47" s="108"/>
      <c r="Z47" s="108" t="str">
        <f>IFERROR(VLOOKUP(Table14[[#This Row],[كود العامل2]],العاملين!$A:$C,2,0),"")</f>
        <v/>
      </c>
      <c r="AA47" s="108"/>
      <c r="AB47" s="108" t="str">
        <f>IFERROR(VLOOKUP(Table14[[#This Row],[كود العامل3]],العاملين!$A:$C,2,0),"")</f>
        <v/>
      </c>
      <c r="AC47" s="108"/>
      <c r="AD47" s="108" t="str">
        <f>IFERROR(VLOOKUP(Table14[[#This Row],[كود العامل4]],العاملين!$A:$C,2,0),"")</f>
        <v/>
      </c>
      <c r="AE47" s="115">
        <f>IFERROR((Table14[[#This Row],[كمية الانتاج]]*Table14[[#This Row],[الزمن المعيارى لانتاج القطعة الواحدة بالدقيقة]])/V47,0%)</f>
        <v>0</v>
      </c>
      <c r="AF47" s="116"/>
      <c r="AG47" s="106"/>
      <c r="AH47" s="117" t="str">
        <f>IFERROR(Table14[[#This Row],[كمية الانتاج]]/(Table14[[#This Row],[كمية الانتاج]]+AG47+AF47),"")</f>
        <v/>
      </c>
      <c r="AI47" s="118"/>
      <c r="AJ47" s="121"/>
      <c r="AK47" s="121"/>
      <c r="AL47" s="121"/>
      <c r="AM47" s="121"/>
      <c r="AN47" s="121"/>
      <c r="AO47" s="121"/>
      <c r="AP47" s="121"/>
      <c r="AQ47" s="121"/>
      <c r="AR47" s="121"/>
    </row>
    <row r="48" spans="1:44" ht="20.100000000000001" customHeight="1">
      <c r="A48" s="105"/>
      <c r="B48" s="106"/>
      <c r="C48" s="107" t="str">
        <f>IFERROR(VLOOKUP(B48,المنتجات!$A:$B,2,0),"")</f>
        <v/>
      </c>
      <c r="D48" s="106" t="str">
        <f>IFERROR(VLOOKUP(B48,المنتجات!$A:$C,3,0),"")</f>
        <v/>
      </c>
      <c r="E48" s="108"/>
      <c r="F48" s="107" t="str">
        <f>IFERROR(VLOOKUP(Table14[[#This Row],[كود الصنف]],المنتجات!$D:$E,2,0),"")</f>
        <v/>
      </c>
      <c r="G48" s="109"/>
      <c r="H48" s="109" t="str">
        <f>IFERROR(IF(G48&lt;=1,VLOOKUP(Table14[[#This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8" s="110"/>
      <c r="J48" s="111"/>
      <c r="K48" s="112" t="str">
        <f>IFERROR(IF(VLOOKUP(Table14[[#This Row],[كود الصنف]],المنتجات!$D:$K,8,0)=0,"",(VLOOKUP(Table14[[#This Row],[كود الصنف]],المنتجات!$D:$K,8,0))),"")</f>
        <v/>
      </c>
      <c r="L4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8" s="114">
        <f>IFERROR(Table14[[#This Row],[كمية الهالك]]/(Table14[[#This Row],[كمية الخامات بالكيلو]]/Table14[[#This Row],[وزن القطعة]]),0)</f>
        <v>0</v>
      </c>
      <c r="N48" s="113"/>
      <c r="O48" s="106" t="str">
        <f>IFERROR(VLOOKUP(Table14[[#This Row],[كود العامل]],العاملين!$A$1:$D$100,4,0),"")</f>
        <v/>
      </c>
      <c r="P48" s="108"/>
      <c r="Q48" s="108"/>
      <c r="R48" s="108"/>
      <c r="S48" s="108"/>
      <c r="T48" s="108"/>
      <c r="U48" s="108">
        <f t="shared" si="2"/>
        <v>0</v>
      </c>
      <c r="V48" s="108" t="str">
        <f>IFERROR(Table14[[#This Row],[اجمالى وقت التشغيل بالدقايق]]-Table14[[#This Row],[اجمالى وقت التوقف بالدقيقة]],"0")</f>
        <v>0</v>
      </c>
      <c r="W48" s="108"/>
      <c r="X48" s="106" t="str">
        <f>IFERROR(VLOOKUP(Table14[[#This Row],[كود العامل]],العاملين!A:C,2,0),"")</f>
        <v/>
      </c>
      <c r="Y48" s="108"/>
      <c r="Z48" s="108" t="str">
        <f>IFERROR(VLOOKUP(Table14[[#This Row],[كود العامل2]],العاملين!$A:$C,2,0),"")</f>
        <v/>
      </c>
      <c r="AA48" s="108"/>
      <c r="AB48" s="108" t="str">
        <f>IFERROR(VLOOKUP(Table14[[#This Row],[كود العامل3]],العاملين!$A:$C,2,0),"")</f>
        <v/>
      </c>
      <c r="AC48" s="108"/>
      <c r="AD48" s="108" t="str">
        <f>IFERROR(VLOOKUP(Table14[[#This Row],[كود العامل4]],العاملين!$A:$C,2,0),"")</f>
        <v/>
      </c>
      <c r="AE48" s="115">
        <f>IFERROR((Table14[[#This Row],[كمية الانتاج]]*Table14[[#This Row],[الزمن المعيارى لانتاج القطعة الواحدة بالدقيقة]])/V48,0%)</f>
        <v>0</v>
      </c>
      <c r="AF48" s="116"/>
      <c r="AG48" s="106"/>
      <c r="AH48" s="117" t="str">
        <f>IFERROR(Table14[[#This Row],[كمية الانتاج]]/(Table14[[#This Row],[كمية الانتاج]]+AG48+AF48),"")</f>
        <v/>
      </c>
      <c r="AI48" s="118"/>
      <c r="AJ48" s="121"/>
      <c r="AK48" s="121"/>
      <c r="AL48" s="121"/>
      <c r="AM48" s="121"/>
      <c r="AN48" s="121"/>
      <c r="AO48" s="121"/>
      <c r="AP48" s="121"/>
      <c r="AQ48" s="121"/>
      <c r="AR48" s="121"/>
    </row>
    <row r="49" spans="1:44" ht="20.100000000000001" customHeight="1">
      <c r="A49" s="105"/>
      <c r="B49" s="106"/>
      <c r="C49" s="107" t="str">
        <f>IFERROR(VLOOKUP(B49,المنتجات!$A:$B,2,0),"")</f>
        <v/>
      </c>
      <c r="D49" s="106" t="str">
        <f>IFERROR(VLOOKUP(B49,المنتجات!$A:$C,3,0),"")</f>
        <v/>
      </c>
      <c r="E49" s="108"/>
      <c r="F49" s="107" t="str">
        <f>IFERROR(VLOOKUP(Table14[[#This Row],[كود الصنف]],المنتجات!$D:$E,2,0),"")</f>
        <v/>
      </c>
      <c r="G49" s="109"/>
      <c r="H49" s="109" t="str">
        <f>IFERROR(IF(G49&lt;=1,VLOOKUP(Table14[[#This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9" s="110"/>
      <c r="J49" s="111"/>
      <c r="K49" s="112" t="str">
        <f>IFERROR(IF(VLOOKUP(Table14[[#This Row],[كود الصنف]],المنتجات!$D:$K,8,0)=0,"",(VLOOKUP(Table14[[#This Row],[كود الصنف]],المنتجات!$D:$K,8,0))),"")</f>
        <v/>
      </c>
      <c r="L4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9" s="114">
        <f>IFERROR(Table14[[#This Row],[كمية الهالك]]/(Table14[[#This Row],[كمية الخامات بالكيلو]]/Table14[[#This Row],[وزن القطعة]]),0)</f>
        <v>0</v>
      </c>
      <c r="N49" s="113"/>
      <c r="O49" s="106" t="str">
        <f>IFERROR(VLOOKUP(Table14[[#This Row],[كود العامل]],العاملين!$A$1:$D$100,4,0),"")</f>
        <v/>
      </c>
      <c r="P49" s="108"/>
      <c r="Q49" s="108"/>
      <c r="R49" s="108"/>
      <c r="S49" s="108"/>
      <c r="T49" s="108"/>
      <c r="U49" s="108">
        <f t="shared" si="2"/>
        <v>0</v>
      </c>
      <c r="V49" s="108" t="str">
        <f>IFERROR(Table14[[#This Row],[اجمالى وقت التشغيل بالدقايق]]-Table14[[#This Row],[اجمالى وقت التوقف بالدقيقة]],"0")</f>
        <v>0</v>
      </c>
      <c r="W49" s="108"/>
      <c r="X49" s="106" t="str">
        <f>IFERROR(VLOOKUP(Table14[[#This Row],[كود العامل]],العاملين!A:C,2,0),"")</f>
        <v/>
      </c>
      <c r="Y49" s="108"/>
      <c r="Z49" s="108" t="str">
        <f>IFERROR(VLOOKUP(Table14[[#This Row],[كود العامل2]],العاملين!$A:$C,2,0),"")</f>
        <v/>
      </c>
      <c r="AA49" s="108"/>
      <c r="AB49" s="108" t="str">
        <f>IFERROR(VLOOKUP(Table14[[#This Row],[كود العامل3]],العاملين!$A:$C,2,0),"")</f>
        <v/>
      </c>
      <c r="AC49" s="108"/>
      <c r="AD49" s="108" t="str">
        <f>IFERROR(VLOOKUP(Table14[[#This Row],[كود العامل4]],العاملين!$A:$C,2,0),"")</f>
        <v/>
      </c>
      <c r="AE49" s="115">
        <f>IFERROR((Table14[[#This Row],[كمية الانتاج]]*Table14[[#This Row],[الزمن المعيارى لانتاج القطعة الواحدة بالدقيقة]])/V49,0%)</f>
        <v>0</v>
      </c>
      <c r="AF49" s="116"/>
      <c r="AG49" s="106"/>
      <c r="AH49" s="117" t="str">
        <f>IFERROR(Table14[[#This Row],[كمية الانتاج]]/(Table14[[#This Row],[كمية الانتاج]]+AG49+AF49),"")</f>
        <v/>
      </c>
      <c r="AI49" s="118"/>
      <c r="AJ49" s="121"/>
      <c r="AK49" s="121"/>
      <c r="AL49" s="121"/>
      <c r="AM49" s="121"/>
      <c r="AN49" s="121"/>
      <c r="AO49" s="121"/>
      <c r="AP49" s="121"/>
      <c r="AQ49" s="121"/>
      <c r="AR49" s="121"/>
    </row>
    <row r="50" spans="1:44" ht="20.100000000000001" customHeight="1">
      <c r="A50" s="105"/>
      <c r="B50" s="106"/>
      <c r="C50" s="107" t="str">
        <f>IFERROR(VLOOKUP(B50,المنتجات!$A:$B,2,0),"")</f>
        <v/>
      </c>
      <c r="D50" s="106" t="str">
        <f>IFERROR(VLOOKUP(B50,المنتجات!$A:$C,3,0),"")</f>
        <v/>
      </c>
      <c r="E50" s="108"/>
      <c r="F50" s="107" t="str">
        <f>IFERROR(VLOOKUP(Table14[[#This Row],[كود الصنف]],المنتجات!$D:$E,2,0),"")</f>
        <v/>
      </c>
      <c r="G50" s="109"/>
      <c r="H50" s="109" t="str">
        <f>IFERROR(IF(G50&lt;=1,VLOOKUP(Table14[[#This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0" s="110"/>
      <c r="J50" s="111"/>
      <c r="K50" s="112" t="str">
        <f>IFERROR(IF(VLOOKUP(Table14[[#This Row],[كود الصنف]],المنتجات!$D:$K,8,0)=0,"",(VLOOKUP(Table14[[#This Row],[كود الصنف]],المنتجات!$D:$K,8,0))),"")</f>
        <v/>
      </c>
      <c r="L5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0" s="114">
        <f>IFERROR(Table14[[#This Row],[كمية الهالك]]/(Table14[[#This Row],[كمية الخامات بالكيلو]]/Table14[[#This Row],[وزن القطعة]]),0)</f>
        <v>0</v>
      </c>
      <c r="N50" s="113"/>
      <c r="O50" s="106" t="str">
        <f>IFERROR(VLOOKUP(Table14[[#This Row],[كود العامل]],العاملين!$A$1:$D$100,4,0),"")</f>
        <v/>
      </c>
      <c r="P50" s="108"/>
      <c r="Q50" s="108"/>
      <c r="R50" s="108"/>
      <c r="S50" s="108"/>
      <c r="T50" s="108"/>
      <c r="U50" s="108">
        <f t="shared" si="2"/>
        <v>0</v>
      </c>
      <c r="V50" s="108" t="str">
        <f>IFERROR(Table14[[#This Row],[اجمالى وقت التشغيل بالدقايق]]-Table14[[#This Row],[اجمالى وقت التوقف بالدقيقة]],"0")</f>
        <v>0</v>
      </c>
      <c r="W50" s="108"/>
      <c r="X50" s="106" t="str">
        <f>IFERROR(VLOOKUP(Table14[[#This Row],[كود العامل]],العاملين!A:C,2,0),"")</f>
        <v/>
      </c>
      <c r="Y50" s="108"/>
      <c r="Z50" s="108" t="str">
        <f>IFERROR(VLOOKUP(Table14[[#This Row],[كود العامل2]],العاملين!$A:$C,2,0),"")</f>
        <v/>
      </c>
      <c r="AA50" s="108"/>
      <c r="AB50" s="108" t="str">
        <f>IFERROR(VLOOKUP(Table14[[#This Row],[كود العامل3]],العاملين!$A:$C,2,0),"")</f>
        <v/>
      </c>
      <c r="AC50" s="108"/>
      <c r="AD50" s="108" t="str">
        <f>IFERROR(VLOOKUP(Table14[[#This Row],[كود العامل4]],العاملين!$A:$C,2,0),"")</f>
        <v/>
      </c>
      <c r="AE50" s="115">
        <f>IFERROR((Table14[[#This Row],[كمية الانتاج]]*Table14[[#This Row],[الزمن المعيارى لانتاج القطعة الواحدة بالدقيقة]])/V50,0%)</f>
        <v>0</v>
      </c>
      <c r="AF50" s="116"/>
      <c r="AG50" s="106"/>
      <c r="AH50" s="117" t="str">
        <f>IFERROR(Table14[[#This Row],[كمية الانتاج]]/(Table14[[#This Row],[كمية الانتاج]]+AG50+AF50),"")</f>
        <v/>
      </c>
      <c r="AI50" s="118"/>
      <c r="AJ50" s="121"/>
      <c r="AK50" s="121"/>
      <c r="AL50" s="121"/>
      <c r="AM50" s="121"/>
      <c r="AN50" s="121"/>
      <c r="AO50" s="121"/>
      <c r="AP50" s="121"/>
      <c r="AQ50" s="121"/>
      <c r="AR50" s="121"/>
    </row>
    <row r="51" spans="1:44" ht="20.100000000000001" customHeight="1">
      <c r="A51" s="105"/>
      <c r="B51" s="106"/>
      <c r="C51" s="107" t="str">
        <f>IFERROR(VLOOKUP(B51,المنتجات!$A:$B,2,0),"")</f>
        <v/>
      </c>
      <c r="D51" s="106" t="str">
        <f>IFERROR(VLOOKUP(B51,المنتجات!$A:$C,3,0),"")</f>
        <v/>
      </c>
      <c r="E51" s="108"/>
      <c r="F51" s="107" t="str">
        <f>IFERROR(VLOOKUP(Table14[[#This Row],[كود الصنف]],المنتجات!$D:$E,2,0),"")</f>
        <v/>
      </c>
      <c r="G51" s="109"/>
      <c r="H51" s="109" t="str">
        <f>IFERROR(IF(G51&lt;=1,VLOOKUP(Table14[[#This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1" s="110"/>
      <c r="J51" s="111"/>
      <c r="K51" s="112" t="str">
        <f>IFERROR(IF(VLOOKUP(Table14[[#This Row],[كود الصنف]],المنتجات!$D:$K,8,0)=0,"",(VLOOKUP(Table14[[#This Row],[كود الصنف]],المنتجات!$D:$K,8,0))),"")</f>
        <v/>
      </c>
      <c r="L5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1" s="114">
        <f>IFERROR(Table14[[#This Row],[كمية الهالك]]/(Table14[[#This Row],[كمية الخامات بالكيلو]]/Table14[[#This Row],[وزن القطعة]]),0)</f>
        <v>0</v>
      </c>
      <c r="N51" s="113"/>
      <c r="O51" s="106" t="str">
        <f>IFERROR(VLOOKUP(Table14[[#This Row],[كود العامل]],العاملين!$A$1:$D$100,4,0),"")</f>
        <v/>
      </c>
      <c r="P51" s="108"/>
      <c r="Q51" s="108"/>
      <c r="R51" s="108"/>
      <c r="S51" s="108"/>
      <c r="T51" s="108"/>
      <c r="U51" s="108">
        <f t="shared" si="2"/>
        <v>0</v>
      </c>
      <c r="V51" s="108" t="str">
        <f>IFERROR(Table14[[#This Row],[اجمالى وقت التشغيل بالدقايق]]-Table14[[#This Row],[اجمالى وقت التوقف بالدقيقة]],"0")</f>
        <v>0</v>
      </c>
      <c r="W51" s="108"/>
      <c r="X51" s="106" t="str">
        <f>IFERROR(VLOOKUP(Table14[[#This Row],[كود العامل]],العاملين!A:C,2,0),"")</f>
        <v/>
      </c>
      <c r="Y51" s="108"/>
      <c r="Z51" s="108" t="str">
        <f>IFERROR(VLOOKUP(Table14[[#This Row],[كود العامل2]],العاملين!$A:$C,2,0),"")</f>
        <v/>
      </c>
      <c r="AA51" s="108"/>
      <c r="AB51" s="108" t="str">
        <f>IFERROR(VLOOKUP(Table14[[#This Row],[كود العامل3]],العاملين!$A:$C,2,0),"")</f>
        <v/>
      </c>
      <c r="AC51" s="108"/>
      <c r="AD51" s="108" t="str">
        <f>IFERROR(VLOOKUP(Table14[[#This Row],[كود العامل4]],العاملين!$A:$C,2,0),"")</f>
        <v/>
      </c>
      <c r="AE51" s="115">
        <f>IFERROR((Table14[[#This Row],[كمية الانتاج]]*Table14[[#This Row],[الزمن المعيارى لانتاج القطعة الواحدة بالدقيقة]])/V51,0%)</f>
        <v>0</v>
      </c>
      <c r="AF51" s="116"/>
      <c r="AG51" s="106"/>
      <c r="AH51" s="117" t="str">
        <f>IFERROR(Table14[[#This Row],[كمية الانتاج]]/(Table14[[#This Row],[كمية الانتاج]]+AG51+AF51),"")</f>
        <v/>
      </c>
      <c r="AI51" s="118"/>
      <c r="AJ51" s="121"/>
      <c r="AK51" s="121"/>
      <c r="AL51" s="121"/>
      <c r="AM51" s="121"/>
      <c r="AN51" s="121"/>
      <c r="AO51" s="121"/>
      <c r="AP51" s="121"/>
      <c r="AQ51" s="121"/>
      <c r="AR51" s="121"/>
    </row>
    <row r="52" spans="1:44" ht="20.100000000000001" customHeight="1">
      <c r="A52" s="105"/>
      <c r="B52" s="106"/>
      <c r="C52" s="107" t="str">
        <f>IFERROR(VLOOKUP(B52,المنتجات!$A:$B,2,0),"")</f>
        <v/>
      </c>
      <c r="D52" s="106" t="str">
        <f>IFERROR(VLOOKUP(B52,المنتجات!$A:$C,3,0),"")</f>
        <v/>
      </c>
      <c r="E52" s="108"/>
      <c r="F52" s="107" t="str">
        <f>IFERROR(VLOOKUP(Table14[[#This Row],[كود الصنف]],المنتجات!$D:$E,2,0),"")</f>
        <v/>
      </c>
      <c r="G52" s="109"/>
      <c r="H52" s="109" t="str">
        <f>IFERROR(IF(G52&lt;=1,VLOOKUP(Table14[[#This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2" s="110"/>
      <c r="J52" s="111"/>
      <c r="K52" s="112" t="str">
        <f>IFERROR(IF(VLOOKUP(Table14[[#This Row],[كود الصنف]],المنتجات!$D:$K,8,0)=0,"",(VLOOKUP(Table14[[#This Row],[كود الصنف]],المنتجات!$D:$K,8,0))),"")</f>
        <v/>
      </c>
      <c r="L5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2" s="114">
        <f>IFERROR(Table14[[#This Row],[كمية الهالك]]/(Table14[[#This Row],[كمية الخامات بالكيلو]]/Table14[[#This Row],[وزن القطعة]]),0)</f>
        <v>0</v>
      </c>
      <c r="N52" s="113"/>
      <c r="O52" s="106" t="str">
        <f>IFERROR(VLOOKUP(Table14[[#This Row],[كود العامل]],العاملين!$A$1:$D$100,4,0),"")</f>
        <v/>
      </c>
      <c r="P52" s="108"/>
      <c r="Q52" s="108"/>
      <c r="R52" s="108"/>
      <c r="S52" s="108"/>
      <c r="T52" s="108"/>
      <c r="U52" s="108">
        <f t="shared" si="2"/>
        <v>0</v>
      </c>
      <c r="V52" s="108" t="str">
        <f>IFERROR(Table14[[#This Row],[اجمالى وقت التشغيل بالدقايق]]-Table14[[#This Row],[اجمالى وقت التوقف بالدقيقة]],"0")</f>
        <v>0</v>
      </c>
      <c r="W52" s="108"/>
      <c r="X52" s="106" t="str">
        <f>IFERROR(VLOOKUP(Table14[[#This Row],[كود العامل]],العاملين!A:C,2,0),"")</f>
        <v/>
      </c>
      <c r="Y52" s="108"/>
      <c r="Z52" s="108" t="str">
        <f>IFERROR(VLOOKUP(Table14[[#This Row],[كود العامل2]],العاملين!$A:$C,2,0),"")</f>
        <v/>
      </c>
      <c r="AA52" s="108"/>
      <c r="AB52" s="108" t="str">
        <f>IFERROR(VLOOKUP(Table14[[#This Row],[كود العامل3]],العاملين!$A:$C,2,0),"")</f>
        <v/>
      </c>
      <c r="AC52" s="108"/>
      <c r="AD52" s="108" t="str">
        <f>IFERROR(VLOOKUP(Table14[[#This Row],[كود العامل4]],العاملين!$A:$C,2,0),"")</f>
        <v/>
      </c>
      <c r="AE52" s="115">
        <f>IFERROR((Table14[[#This Row],[كمية الانتاج]]*Table14[[#This Row],[الزمن المعيارى لانتاج القطعة الواحدة بالدقيقة]])/V52,0%)</f>
        <v>0</v>
      </c>
      <c r="AF52" s="116"/>
      <c r="AG52" s="106"/>
      <c r="AH52" s="117" t="str">
        <f>IFERROR(Table14[[#This Row],[كمية الانتاج]]/(Table14[[#This Row],[كمية الانتاج]]+AG52+AF52),"")</f>
        <v/>
      </c>
      <c r="AI52" s="118"/>
      <c r="AJ52" s="121"/>
      <c r="AK52" s="121"/>
      <c r="AL52" s="121"/>
      <c r="AM52" s="121"/>
      <c r="AN52" s="121"/>
      <c r="AO52" s="121"/>
      <c r="AP52" s="121"/>
      <c r="AQ52" s="121"/>
      <c r="AR52" s="121"/>
    </row>
    <row r="53" spans="1:44" ht="20.100000000000001" customHeight="1">
      <c r="A53" s="105"/>
      <c r="B53" s="106"/>
      <c r="C53" s="107" t="str">
        <f>IFERROR(VLOOKUP(B53,المنتجات!$A:$B,2,0),"")</f>
        <v/>
      </c>
      <c r="D53" s="106" t="str">
        <f>IFERROR(VLOOKUP(B53,المنتجات!$A:$C,3,0),"")</f>
        <v/>
      </c>
      <c r="E53" s="108"/>
      <c r="F53" s="107" t="str">
        <f>IFERROR(VLOOKUP(Table14[[#This Row],[كود الصنف]],المنتجات!$D:$E,2,0),"")</f>
        <v/>
      </c>
      <c r="G53" s="109"/>
      <c r="H53" s="109" t="str">
        <f>IFERROR(IF(G53&lt;=1,VLOOKUP(Table14[[#This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3" s="110"/>
      <c r="J53" s="111"/>
      <c r="K53" s="112" t="str">
        <f>IFERROR(IF(VLOOKUP(Table14[[#This Row],[كود الصنف]],المنتجات!$D:$K,8,0)=0,"",(VLOOKUP(Table14[[#This Row],[كود الصنف]],المنتجات!$D:$K,8,0))),"")</f>
        <v/>
      </c>
      <c r="L5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3" s="114">
        <f>IFERROR(Table14[[#This Row],[كمية الهالك]]/(Table14[[#This Row],[كمية الخامات بالكيلو]]/Table14[[#This Row],[وزن القطعة]]),0)</f>
        <v>0</v>
      </c>
      <c r="N53" s="113"/>
      <c r="O53" s="106" t="str">
        <f>IFERROR(VLOOKUP(Table14[[#This Row],[كود العامل]],العاملين!$A$1:$D$100,4,0),"")</f>
        <v/>
      </c>
      <c r="P53" s="108"/>
      <c r="Q53" s="108"/>
      <c r="R53" s="108"/>
      <c r="S53" s="108"/>
      <c r="T53" s="108"/>
      <c r="U53" s="108">
        <f t="shared" si="2"/>
        <v>0</v>
      </c>
      <c r="V53" s="108" t="str">
        <f>IFERROR(Table14[[#This Row],[اجمالى وقت التشغيل بالدقايق]]-Table14[[#This Row],[اجمالى وقت التوقف بالدقيقة]],"0")</f>
        <v>0</v>
      </c>
      <c r="W53" s="108"/>
      <c r="X53" s="106" t="str">
        <f>IFERROR(VLOOKUP(Table14[[#This Row],[كود العامل]],العاملين!A:C,2,0),"")</f>
        <v/>
      </c>
      <c r="Y53" s="108"/>
      <c r="Z53" s="108" t="str">
        <f>IFERROR(VLOOKUP(Table14[[#This Row],[كود العامل2]],العاملين!$A:$C,2,0),"")</f>
        <v/>
      </c>
      <c r="AA53" s="108"/>
      <c r="AB53" s="108" t="str">
        <f>IFERROR(VLOOKUP(Table14[[#This Row],[كود العامل3]],العاملين!$A:$C,2,0),"")</f>
        <v/>
      </c>
      <c r="AC53" s="108"/>
      <c r="AD53" s="108" t="str">
        <f>IFERROR(VLOOKUP(Table14[[#This Row],[كود العامل4]],العاملين!$A:$C,2,0),"")</f>
        <v/>
      </c>
      <c r="AE53" s="115">
        <f>IFERROR((Table14[[#This Row],[كمية الانتاج]]*Table14[[#This Row],[الزمن المعيارى لانتاج القطعة الواحدة بالدقيقة]])/V53,0%)</f>
        <v>0</v>
      </c>
      <c r="AF53" s="116"/>
      <c r="AG53" s="106"/>
      <c r="AH53" s="117" t="str">
        <f>IFERROR(Table14[[#This Row],[كمية الانتاج]]/(Table14[[#This Row],[كمية الانتاج]]+AG53+AF53),"")</f>
        <v/>
      </c>
      <c r="AI53" s="118"/>
      <c r="AJ53" s="121"/>
      <c r="AK53" s="121"/>
      <c r="AL53" s="121"/>
      <c r="AM53" s="121"/>
      <c r="AN53" s="121"/>
      <c r="AO53" s="121"/>
      <c r="AP53" s="121"/>
      <c r="AQ53" s="121"/>
      <c r="AR53" s="121"/>
    </row>
    <row r="54" spans="1:44" ht="20.100000000000001" customHeight="1">
      <c r="A54" s="105"/>
      <c r="B54" s="106"/>
      <c r="C54" s="107" t="str">
        <f>IFERROR(VLOOKUP(B54,المنتجات!$A:$B,2,0),"")</f>
        <v/>
      </c>
      <c r="D54" s="106" t="str">
        <f>IFERROR(VLOOKUP(B54,المنتجات!$A:$C,3,0),"")</f>
        <v/>
      </c>
      <c r="E54" s="108"/>
      <c r="F54" s="107" t="str">
        <f>IFERROR(VLOOKUP(Table14[[#This Row],[كود الصنف]],المنتجات!$D:$E,2,0),"")</f>
        <v/>
      </c>
      <c r="G54" s="109"/>
      <c r="H54" s="109" t="str">
        <f>IFERROR(IF(G54&lt;=1,VLOOKUP(Table14[[#This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4" s="110"/>
      <c r="J54" s="111"/>
      <c r="K54" s="112" t="str">
        <f>IFERROR(IF(VLOOKUP(Table14[[#This Row],[كود الصنف]],المنتجات!$D:$K,8,0)=0,"",(VLOOKUP(Table14[[#This Row],[كود الصنف]],المنتجات!$D:$K,8,0))),"")</f>
        <v/>
      </c>
      <c r="L5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4" s="114">
        <f>IFERROR(Table14[[#This Row],[كمية الهالك]]/(Table14[[#This Row],[كمية الخامات بالكيلو]]/Table14[[#This Row],[وزن القطعة]]),0)</f>
        <v>0</v>
      </c>
      <c r="N54" s="113"/>
      <c r="O54" s="106" t="str">
        <f>IFERROR(VLOOKUP(Table14[[#This Row],[كود العامل]],العاملين!$A$1:$D$100,4,0),"")</f>
        <v/>
      </c>
      <c r="P54" s="108"/>
      <c r="Q54" s="108"/>
      <c r="R54" s="108"/>
      <c r="S54" s="108"/>
      <c r="T54" s="108"/>
      <c r="U54" s="108">
        <f t="shared" si="2"/>
        <v>0</v>
      </c>
      <c r="V54" s="108" t="str">
        <f>IFERROR(Table14[[#This Row],[اجمالى وقت التشغيل بالدقايق]]-Table14[[#This Row],[اجمالى وقت التوقف بالدقيقة]],"0")</f>
        <v>0</v>
      </c>
      <c r="W54" s="108"/>
      <c r="X54" s="106" t="str">
        <f>IFERROR(VLOOKUP(Table14[[#This Row],[كود العامل]],العاملين!A:C,2,0),"")</f>
        <v/>
      </c>
      <c r="Y54" s="108"/>
      <c r="Z54" s="108" t="str">
        <f>IFERROR(VLOOKUP(Table14[[#This Row],[كود العامل2]],العاملين!$A:$C,2,0),"")</f>
        <v/>
      </c>
      <c r="AA54" s="108"/>
      <c r="AB54" s="108" t="str">
        <f>IFERROR(VLOOKUP(Table14[[#This Row],[كود العامل3]],العاملين!$A:$C,2,0),"")</f>
        <v/>
      </c>
      <c r="AC54" s="108"/>
      <c r="AD54" s="108" t="str">
        <f>IFERROR(VLOOKUP(Table14[[#This Row],[كود العامل4]],العاملين!$A:$C,2,0),"")</f>
        <v/>
      </c>
      <c r="AE54" s="115">
        <f>IFERROR((Table14[[#This Row],[كمية الانتاج]]*Table14[[#This Row],[الزمن المعيارى لانتاج القطعة الواحدة بالدقيقة]])/V54,0%)</f>
        <v>0</v>
      </c>
      <c r="AF54" s="116"/>
      <c r="AG54" s="106"/>
      <c r="AH54" s="117" t="str">
        <f>IFERROR(Table14[[#This Row],[كمية الانتاج]]/(Table14[[#This Row],[كمية الانتاج]]+AG54+AF54),"")</f>
        <v/>
      </c>
      <c r="AI54" s="118"/>
      <c r="AJ54" s="121"/>
      <c r="AK54" s="121"/>
      <c r="AL54" s="121"/>
      <c r="AM54" s="121"/>
      <c r="AN54" s="121"/>
      <c r="AO54" s="121"/>
      <c r="AP54" s="121"/>
      <c r="AQ54" s="121"/>
      <c r="AR54" s="121"/>
    </row>
    <row r="55" spans="1:44" ht="20.100000000000001" customHeight="1">
      <c r="A55" s="105"/>
      <c r="B55" s="106"/>
      <c r="C55" s="107" t="str">
        <f>IFERROR(VLOOKUP(B55,المنتجات!$A:$B,2,0),"")</f>
        <v/>
      </c>
      <c r="D55" s="106" t="str">
        <f>IFERROR(VLOOKUP(B55,المنتجات!$A:$C,3,0),"")</f>
        <v/>
      </c>
      <c r="E55" s="108"/>
      <c r="F55" s="107" t="str">
        <f>IFERROR(VLOOKUP(Table14[[#This Row],[كود الصنف]],المنتجات!$D:$E,2,0),"")</f>
        <v/>
      </c>
      <c r="G55" s="109"/>
      <c r="H55" s="109" t="str">
        <f>IFERROR(IF(G55&lt;=1,VLOOKUP(Table14[[#This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5" s="110"/>
      <c r="J55" s="111"/>
      <c r="K55" s="112" t="str">
        <f>IFERROR(IF(VLOOKUP(Table14[[#This Row],[كود الصنف]],المنتجات!$D:$K,8,0)=0,"",(VLOOKUP(Table14[[#This Row],[كود الصنف]],المنتجات!$D:$K,8,0))),"")</f>
        <v/>
      </c>
      <c r="L5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5" s="114">
        <f>IFERROR(Table14[[#This Row],[كمية الهالك]]/(Table14[[#This Row],[كمية الخامات بالكيلو]]/Table14[[#This Row],[وزن القطعة]]),0)</f>
        <v>0</v>
      </c>
      <c r="N55" s="113"/>
      <c r="O55" s="106" t="str">
        <f>IFERROR(VLOOKUP(Table14[[#This Row],[كود العامل]],العاملين!$A$1:$D$100,4,0),"")</f>
        <v/>
      </c>
      <c r="P55" s="108"/>
      <c r="Q55" s="108"/>
      <c r="R55" s="108"/>
      <c r="S55" s="108"/>
      <c r="T55" s="108"/>
      <c r="U55" s="108">
        <f t="shared" si="2"/>
        <v>0</v>
      </c>
      <c r="V55" s="108" t="str">
        <f>IFERROR(Table14[[#This Row],[اجمالى وقت التشغيل بالدقايق]]-Table14[[#This Row],[اجمالى وقت التوقف بالدقيقة]],"0")</f>
        <v>0</v>
      </c>
      <c r="W55" s="108"/>
      <c r="X55" s="106" t="str">
        <f>IFERROR(VLOOKUP(Table14[[#This Row],[كود العامل]],العاملين!A:C,2,0),"")</f>
        <v/>
      </c>
      <c r="Y55" s="108"/>
      <c r="Z55" s="108" t="str">
        <f>IFERROR(VLOOKUP(Table14[[#This Row],[كود العامل2]],العاملين!$A:$C,2,0),"")</f>
        <v/>
      </c>
      <c r="AA55" s="108"/>
      <c r="AB55" s="108" t="str">
        <f>IFERROR(VLOOKUP(Table14[[#This Row],[كود العامل3]],العاملين!$A:$C,2,0),"")</f>
        <v/>
      </c>
      <c r="AC55" s="108"/>
      <c r="AD55" s="108" t="str">
        <f>IFERROR(VLOOKUP(Table14[[#This Row],[كود العامل4]],العاملين!$A:$C,2,0),"")</f>
        <v/>
      </c>
      <c r="AE55" s="115">
        <f>IFERROR((Table14[[#This Row],[كمية الانتاج]]*Table14[[#This Row],[الزمن المعيارى لانتاج القطعة الواحدة بالدقيقة]])/V55,0%)</f>
        <v>0</v>
      </c>
      <c r="AF55" s="116"/>
      <c r="AG55" s="106"/>
      <c r="AH55" s="117" t="str">
        <f>IFERROR(Table14[[#This Row],[كمية الانتاج]]/(Table14[[#This Row],[كمية الانتاج]]+AG55+AF55),"")</f>
        <v/>
      </c>
      <c r="AI55" s="118"/>
      <c r="AJ55" s="121"/>
      <c r="AK55" s="121"/>
      <c r="AL55" s="121"/>
      <c r="AM55" s="121"/>
      <c r="AN55" s="121"/>
      <c r="AO55" s="121"/>
      <c r="AP55" s="121"/>
      <c r="AQ55" s="121"/>
      <c r="AR55" s="121"/>
    </row>
    <row r="56" spans="1:44" ht="20.100000000000001" customHeight="1">
      <c r="A56" s="105"/>
      <c r="B56" s="106"/>
      <c r="C56" s="107" t="str">
        <f>IFERROR(VLOOKUP(B56,المنتجات!$A:$B,2,0),"")</f>
        <v/>
      </c>
      <c r="D56" s="106" t="str">
        <f>IFERROR(VLOOKUP(B56,المنتجات!$A:$C,3,0),"")</f>
        <v/>
      </c>
      <c r="E56" s="108"/>
      <c r="F56" s="107" t="str">
        <f>IFERROR(VLOOKUP(Table14[[#This Row],[كود الصنف]],المنتجات!$D:$E,2,0),"")</f>
        <v/>
      </c>
      <c r="G56" s="109"/>
      <c r="H56" s="109" t="str">
        <f>IFERROR(IF(G56&lt;=1,VLOOKUP(Table14[[#This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6" s="110"/>
      <c r="J56" s="111"/>
      <c r="K56" s="112" t="str">
        <f>IFERROR(IF(VLOOKUP(Table14[[#This Row],[كود الصنف]],المنتجات!$D:$K,8,0)=0,"",(VLOOKUP(Table14[[#This Row],[كود الصنف]],المنتجات!$D:$K,8,0))),"")</f>
        <v/>
      </c>
      <c r="L5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6" s="114">
        <f>IFERROR(Table14[[#This Row],[كمية الهالك]]/(Table14[[#This Row],[كمية الخامات بالكيلو]]/Table14[[#This Row],[وزن القطعة]]),0)</f>
        <v>0</v>
      </c>
      <c r="N56" s="113"/>
      <c r="O56" s="106" t="str">
        <f>IFERROR(VLOOKUP(Table14[[#This Row],[كود العامل]],العاملين!$A$1:$D$100,4,0),"")</f>
        <v/>
      </c>
      <c r="P56" s="108"/>
      <c r="Q56" s="108"/>
      <c r="R56" s="108"/>
      <c r="S56" s="108"/>
      <c r="T56" s="108"/>
      <c r="U56" s="108">
        <f t="shared" si="2"/>
        <v>0</v>
      </c>
      <c r="V56" s="108" t="str">
        <f>IFERROR(Table14[[#This Row],[اجمالى وقت التشغيل بالدقايق]]-Table14[[#This Row],[اجمالى وقت التوقف بالدقيقة]],"0")</f>
        <v>0</v>
      </c>
      <c r="W56" s="108"/>
      <c r="X56" s="106" t="str">
        <f>IFERROR(VLOOKUP(Table14[[#This Row],[كود العامل]],العاملين!A:C,2,0),"")</f>
        <v/>
      </c>
      <c r="Y56" s="108"/>
      <c r="Z56" s="108" t="str">
        <f>IFERROR(VLOOKUP(Table14[[#This Row],[كود العامل2]],العاملين!$A:$C,2,0),"")</f>
        <v/>
      </c>
      <c r="AA56" s="108"/>
      <c r="AB56" s="108" t="str">
        <f>IFERROR(VLOOKUP(Table14[[#This Row],[كود العامل3]],العاملين!$A:$C,2,0),"")</f>
        <v/>
      </c>
      <c r="AC56" s="108"/>
      <c r="AD56" s="108" t="str">
        <f>IFERROR(VLOOKUP(Table14[[#This Row],[كود العامل4]],العاملين!$A:$C,2,0),"")</f>
        <v/>
      </c>
      <c r="AE56" s="115">
        <f>IFERROR((Table14[[#This Row],[كمية الانتاج]]*Table14[[#This Row],[الزمن المعيارى لانتاج القطعة الواحدة بالدقيقة]])/V56,0%)</f>
        <v>0</v>
      </c>
      <c r="AF56" s="116"/>
      <c r="AG56" s="106"/>
      <c r="AH56" s="117" t="str">
        <f>IFERROR(Table14[[#This Row],[كمية الانتاج]]/(Table14[[#This Row],[كمية الانتاج]]+AG56+AF56),"")</f>
        <v/>
      </c>
      <c r="AI56" s="118"/>
      <c r="AJ56" s="121"/>
      <c r="AK56" s="121"/>
      <c r="AL56" s="121"/>
      <c r="AM56" s="121"/>
      <c r="AN56" s="121"/>
      <c r="AO56" s="121"/>
      <c r="AP56" s="121"/>
      <c r="AQ56" s="121"/>
      <c r="AR56" s="121"/>
    </row>
    <row r="57" spans="1:44" ht="20.100000000000001" customHeight="1">
      <c r="A57" s="105"/>
      <c r="B57" s="106"/>
      <c r="C57" s="107" t="str">
        <f>IFERROR(VLOOKUP(B57,المنتجات!$A:$B,2,0),"")</f>
        <v/>
      </c>
      <c r="D57" s="106" t="str">
        <f>IFERROR(VLOOKUP(B57,المنتجات!$A:$C,3,0),"")</f>
        <v/>
      </c>
      <c r="E57" s="108"/>
      <c r="F57" s="107" t="str">
        <f>IFERROR(VLOOKUP(Table14[[#This Row],[كود الصنف]],المنتجات!$D:$E,2,0),"")</f>
        <v/>
      </c>
      <c r="G57" s="109"/>
      <c r="H57" s="109" t="str">
        <f>IFERROR(IF(G57&lt;=1,VLOOKUP(Table14[[#This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7" s="110"/>
      <c r="J57" s="111"/>
      <c r="K57" s="112" t="str">
        <f>IFERROR(IF(VLOOKUP(Table14[[#This Row],[كود الصنف]],المنتجات!$D:$K,8,0)=0,"",(VLOOKUP(Table14[[#This Row],[كود الصنف]],المنتجات!$D:$K,8,0))),"")</f>
        <v/>
      </c>
      <c r="L5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7" s="114">
        <f>IFERROR(Table14[[#This Row],[كمية الهالك]]/(Table14[[#This Row],[كمية الخامات بالكيلو]]/Table14[[#This Row],[وزن القطعة]]),0)</f>
        <v>0</v>
      </c>
      <c r="N57" s="113"/>
      <c r="O57" s="106" t="str">
        <f>IFERROR(VLOOKUP(Table14[[#This Row],[كود العامل]],العاملين!$A$1:$D$100,4,0),"")</f>
        <v/>
      </c>
      <c r="P57" s="108"/>
      <c r="Q57" s="108"/>
      <c r="R57" s="108"/>
      <c r="S57" s="108"/>
      <c r="T57" s="108"/>
      <c r="U57" s="108">
        <f t="shared" si="2"/>
        <v>0</v>
      </c>
      <c r="V57" s="108" t="str">
        <f>IFERROR(Table14[[#This Row],[اجمالى وقت التشغيل بالدقايق]]-Table14[[#This Row],[اجمالى وقت التوقف بالدقيقة]],"0")</f>
        <v>0</v>
      </c>
      <c r="W57" s="108"/>
      <c r="X57" s="106" t="str">
        <f>IFERROR(VLOOKUP(Table14[[#This Row],[كود العامل]],العاملين!A:C,2,0),"")</f>
        <v/>
      </c>
      <c r="Y57" s="108"/>
      <c r="Z57" s="108" t="str">
        <f>IFERROR(VLOOKUP(Table14[[#This Row],[كود العامل2]],العاملين!$A:$C,2,0),"")</f>
        <v/>
      </c>
      <c r="AA57" s="108"/>
      <c r="AB57" s="108" t="str">
        <f>IFERROR(VLOOKUP(Table14[[#This Row],[كود العامل3]],العاملين!$A:$C,2,0),"")</f>
        <v/>
      </c>
      <c r="AC57" s="108"/>
      <c r="AD57" s="108" t="str">
        <f>IFERROR(VLOOKUP(Table14[[#This Row],[كود العامل4]],العاملين!$A:$C,2,0),"")</f>
        <v/>
      </c>
      <c r="AE57" s="115">
        <f>IFERROR((Table14[[#This Row],[كمية الانتاج]]*Table14[[#This Row],[الزمن المعيارى لانتاج القطعة الواحدة بالدقيقة]])/V57,0%)</f>
        <v>0</v>
      </c>
      <c r="AF57" s="116"/>
      <c r="AG57" s="106"/>
      <c r="AH57" s="117" t="str">
        <f>IFERROR(Table14[[#This Row],[كمية الانتاج]]/(Table14[[#This Row],[كمية الانتاج]]+AG57+AF57),"")</f>
        <v/>
      </c>
      <c r="AI57" s="118"/>
      <c r="AJ57" s="121"/>
      <c r="AK57" s="121"/>
      <c r="AL57" s="121"/>
      <c r="AM57" s="121"/>
      <c r="AN57" s="121"/>
      <c r="AO57" s="121"/>
      <c r="AP57" s="121"/>
      <c r="AQ57" s="121"/>
      <c r="AR57" s="121"/>
    </row>
    <row r="58" spans="1:44" ht="20.100000000000001" customHeight="1">
      <c r="A58" s="105"/>
      <c r="B58" s="106"/>
      <c r="C58" s="107" t="str">
        <f>IFERROR(VLOOKUP(B58,المنتجات!$A:$B,2,0),"")</f>
        <v/>
      </c>
      <c r="D58" s="106" t="str">
        <f>IFERROR(VLOOKUP(B58,المنتجات!$A:$C,3,0),"")</f>
        <v/>
      </c>
      <c r="E58" s="108"/>
      <c r="F58" s="107" t="str">
        <f>IFERROR(VLOOKUP(Table14[[#This Row],[كود الصنف]],المنتجات!$D:$E,2,0),"")</f>
        <v/>
      </c>
      <c r="G58" s="109"/>
      <c r="H58" s="109" t="str">
        <f>IFERROR(IF(G58&lt;=1,VLOOKUP(Table14[[#This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8" s="110"/>
      <c r="J58" s="111"/>
      <c r="K58" s="112" t="str">
        <f>IFERROR(IF(VLOOKUP(Table14[[#This Row],[كود الصنف]],المنتجات!$D:$K,8,0)=0,"",(VLOOKUP(Table14[[#This Row],[كود الصنف]],المنتجات!$D:$K,8,0))),"")</f>
        <v/>
      </c>
      <c r="L5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8" s="114">
        <f>IFERROR(Table14[[#This Row],[كمية الهالك]]/(Table14[[#This Row],[كمية الخامات بالكيلو]]/Table14[[#This Row],[وزن القطعة]]),0)</f>
        <v>0</v>
      </c>
      <c r="N58" s="113"/>
      <c r="O58" s="106" t="str">
        <f>IFERROR(VLOOKUP(Table14[[#This Row],[كود العامل]],العاملين!$A$1:$D$100,4,0),"")</f>
        <v/>
      </c>
      <c r="P58" s="108"/>
      <c r="Q58" s="108"/>
      <c r="R58" s="108"/>
      <c r="S58" s="108"/>
      <c r="T58" s="108"/>
      <c r="U58" s="108">
        <f t="shared" si="2"/>
        <v>0</v>
      </c>
      <c r="V58" s="108" t="str">
        <f>IFERROR(Table14[[#This Row],[اجمالى وقت التشغيل بالدقايق]]-Table14[[#This Row],[اجمالى وقت التوقف بالدقيقة]],"0")</f>
        <v>0</v>
      </c>
      <c r="W58" s="108"/>
      <c r="X58" s="106" t="str">
        <f>IFERROR(VLOOKUP(Table14[[#This Row],[كود العامل]],العاملين!A:C,2,0),"")</f>
        <v/>
      </c>
      <c r="Y58" s="108"/>
      <c r="Z58" s="108" t="str">
        <f>IFERROR(VLOOKUP(Table14[[#This Row],[كود العامل2]],العاملين!$A:$C,2,0),"")</f>
        <v/>
      </c>
      <c r="AA58" s="108"/>
      <c r="AB58" s="108" t="str">
        <f>IFERROR(VLOOKUP(Table14[[#This Row],[كود العامل3]],العاملين!$A:$C,2,0),"")</f>
        <v/>
      </c>
      <c r="AC58" s="108"/>
      <c r="AD58" s="108" t="str">
        <f>IFERROR(VLOOKUP(Table14[[#This Row],[كود العامل4]],العاملين!$A:$C,2,0),"")</f>
        <v/>
      </c>
      <c r="AE58" s="115">
        <f>IFERROR((Table14[[#This Row],[كمية الانتاج]]*Table14[[#This Row],[الزمن المعيارى لانتاج القطعة الواحدة بالدقيقة]])/V58,0%)</f>
        <v>0</v>
      </c>
      <c r="AF58" s="116"/>
      <c r="AG58" s="106"/>
      <c r="AH58" s="117" t="str">
        <f>IFERROR(Table14[[#This Row],[كمية الانتاج]]/(Table14[[#This Row],[كمية الانتاج]]+AG58+AF58),"")</f>
        <v/>
      </c>
      <c r="AI58" s="118"/>
      <c r="AJ58" s="121"/>
      <c r="AK58" s="121"/>
      <c r="AL58" s="121"/>
      <c r="AM58" s="121"/>
      <c r="AN58" s="121"/>
      <c r="AO58" s="121"/>
      <c r="AP58" s="121"/>
      <c r="AQ58" s="121"/>
      <c r="AR58" s="121"/>
    </row>
    <row r="59" spans="1:44" ht="20.100000000000001" customHeight="1">
      <c r="A59" s="105"/>
      <c r="B59" s="106"/>
      <c r="C59" s="107" t="str">
        <f>IFERROR(VLOOKUP(B59,المنتجات!$A:$B,2,0),"")</f>
        <v/>
      </c>
      <c r="D59" s="106" t="str">
        <f>IFERROR(VLOOKUP(B59,المنتجات!$A:$C,3,0),"")</f>
        <v/>
      </c>
      <c r="E59" s="108"/>
      <c r="F59" s="107" t="str">
        <f>IFERROR(VLOOKUP(Table14[[#This Row],[كود الصنف]],المنتجات!$D:$E,2,0),"")</f>
        <v/>
      </c>
      <c r="G59" s="109"/>
      <c r="H59" s="109" t="str">
        <f>IFERROR(IF(G59&lt;=1,VLOOKUP(Table14[[#This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9" s="110"/>
      <c r="J59" s="111"/>
      <c r="K59" s="112" t="str">
        <f>IFERROR(IF(VLOOKUP(Table14[[#This Row],[كود الصنف]],المنتجات!$D:$K,8,0)=0,"",(VLOOKUP(Table14[[#This Row],[كود الصنف]],المنتجات!$D:$K,8,0))),"")</f>
        <v/>
      </c>
      <c r="L5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9" s="114">
        <f>IFERROR(Table14[[#This Row],[كمية الهالك]]/(Table14[[#This Row],[كمية الخامات بالكيلو]]/Table14[[#This Row],[وزن القطعة]]),0)</f>
        <v>0</v>
      </c>
      <c r="N59" s="113"/>
      <c r="O59" s="106" t="str">
        <f>IFERROR(VLOOKUP(Table14[[#This Row],[كود العامل]],العاملين!$A$1:$D$100,4,0),"")</f>
        <v/>
      </c>
      <c r="P59" s="108"/>
      <c r="Q59" s="108"/>
      <c r="R59" s="108"/>
      <c r="S59" s="108"/>
      <c r="T59" s="108"/>
      <c r="U59" s="108">
        <f t="shared" si="2"/>
        <v>0</v>
      </c>
      <c r="V59" s="108" t="str">
        <f>IFERROR(Table14[[#This Row],[اجمالى وقت التشغيل بالدقايق]]-Table14[[#This Row],[اجمالى وقت التوقف بالدقيقة]],"0")</f>
        <v>0</v>
      </c>
      <c r="W59" s="108"/>
      <c r="X59" s="106" t="str">
        <f>IFERROR(VLOOKUP(Table14[[#This Row],[كود العامل]],العاملين!A:C,2,0),"")</f>
        <v/>
      </c>
      <c r="Y59" s="108"/>
      <c r="Z59" s="108" t="str">
        <f>IFERROR(VLOOKUP(Table14[[#This Row],[كود العامل2]],العاملين!$A:$C,2,0),"")</f>
        <v/>
      </c>
      <c r="AA59" s="108"/>
      <c r="AB59" s="108" t="str">
        <f>IFERROR(VLOOKUP(Table14[[#This Row],[كود العامل3]],العاملين!$A:$C,2,0),"")</f>
        <v/>
      </c>
      <c r="AC59" s="108"/>
      <c r="AD59" s="108" t="str">
        <f>IFERROR(VLOOKUP(Table14[[#This Row],[كود العامل4]],العاملين!$A:$C,2,0),"")</f>
        <v/>
      </c>
      <c r="AE59" s="115">
        <f>IFERROR((Table14[[#This Row],[كمية الانتاج]]*Table14[[#This Row],[الزمن المعيارى لانتاج القطعة الواحدة بالدقيقة]])/V59,0%)</f>
        <v>0</v>
      </c>
      <c r="AF59" s="116"/>
      <c r="AG59" s="106"/>
      <c r="AH59" s="117" t="str">
        <f>IFERROR(Table14[[#This Row],[كمية الانتاج]]/(Table14[[#This Row],[كمية الانتاج]]+AG59+AF59),"")</f>
        <v/>
      </c>
      <c r="AI59" s="118"/>
      <c r="AJ59" s="121"/>
      <c r="AK59" s="121"/>
      <c r="AL59" s="121"/>
      <c r="AM59" s="121"/>
      <c r="AN59" s="121"/>
      <c r="AO59" s="121"/>
      <c r="AP59" s="121"/>
      <c r="AQ59" s="121"/>
      <c r="AR59" s="121"/>
    </row>
    <row r="60" spans="1:44" ht="20.100000000000001" customHeight="1">
      <c r="A60" s="105"/>
      <c r="B60" s="106"/>
      <c r="C60" s="107" t="str">
        <f>IFERROR(VLOOKUP(B60,المنتجات!$A:$B,2,0),"")</f>
        <v/>
      </c>
      <c r="D60" s="106" t="str">
        <f>IFERROR(VLOOKUP(B60,المنتجات!$A:$C,3,0),"")</f>
        <v/>
      </c>
      <c r="E60" s="108"/>
      <c r="F60" s="107" t="str">
        <f>IFERROR(VLOOKUP(Table14[[#This Row],[كود الصنف]],المنتجات!$D:$E,2,0),"")</f>
        <v/>
      </c>
      <c r="G60" s="109"/>
      <c r="H60" s="109" t="str">
        <f>IFERROR(IF(G60&lt;=1,VLOOKUP(Table14[[#This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0" s="110"/>
      <c r="J60" s="111"/>
      <c r="K60" s="112" t="str">
        <f>IFERROR(IF(VLOOKUP(Table14[[#This Row],[كود الصنف]],المنتجات!$D:$K,8,0)=0,"",(VLOOKUP(Table14[[#This Row],[كود الصنف]],المنتجات!$D:$K,8,0))),"")</f>
        <v/>
      </c>
      <c r="L6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0" s="114">
        <f>IFERROR(Table14[[#This Row],[كمية الهالك]]/(Table14[[#This Row],[كمية الخامات بالكيلو]]/Table14[[#This Row],[وزن القطعة]]),0)</f>
        <v>0</v>
      </c>
      <c r="N60" s="113"/>
      <c r="O60" s="106" t="str">
        <f>IFERROR(VLOOKUP(Table14[[#This Row],[كود العامل]],العاملين!$A$1:$D$100,4,0),"")</f>
        <v/>
      </c>
      <c r="P60" s="108"/>
      <c r="Q60" s="108"/>
      <c r="R60" s="108"/>
      <c r="S60" s="108"/>
      <c r="T60" s="108"/>
      <c r="U60" s="108">
        <f t="shared" si="2"/>
        <v>0</v>
      </c>
      <c r="V60" s="108" t="str">
        <f>IFERROR(Table14[[#This Row],[اجمالى وقت التشغيل بالدقايق]]-Table14[[#This Row],[اجمالى وقت التوقف بالدقيقة]],"0")</f>
        <v>0</v>
      </c>
      <c r="W60" s="108"/>
      <c r="X60" s="106" t="str">
        <f>IFERROR(VLOOKUP(Table14[[#This Row],[كود العامل]],العاملين!A:C,2,0),"")</f>
        <v/>
      </c>
      <c r="Y60" s="108"/>
      <c r="Z60" s="108" t="str">
        <f>IFERROR(VLOOKUP(Table14[[#This Row],[كود العامل2]],العاملين!$A:$C,2,0),"")</f>
        <v/>
      </c>
      <c r="AA60" s="108"/>
      <c r="AB60" s="108" t="str">
        <f>IFERROR(VLOOKUP(Table14[[#This Row],[كود العامل3]],العاملين!$A:$C,2,0),"")</f>
        <v/>
      </c>
      <c r="AC60" s="108"/>
      <c r="AD60" s="108" t="str">
        <f>IFERROR(VLOOKUP(Table14[[#This Row],[كود العامل4]],العاملين!$A:$C,2,0),"")</f>
        <v/>
      </c>
      <c r="AE60" s="115">
        <f>IFERROR((Table14[[#This Row],[كمية الانتاج]]*Table14[[#This Row],[الزمن المعيارى لانتاج القطعة الواحدة بالدقيقة]])/V60,0%)</f>
        <v>0</v>
      </c>
      <c r="AF60" s="116"/>
      <c r="AG60" s="106"/>
      <c r="AH60" s="117" t="str">
        <f>IFERROR(Table14[[#This Row],[كمية الانتاج]]/(Table14[[#This Row],[كمية الانتاج]]+AG60+AF60),"")</f>
        <v/>
      </c>
      <c r="AI60" s="118"/>
      <c r="AJ60" s="121"/>
      <c r="AK60" s="121"/>
      <c r="AL60" s="121"/>
      <c r="AM60" s="121"/>
      <c r="AN60" s="121"/>
      <c r="AO60" s="121"/>
      <c r="AP60" s="121"/>
      <c r="AQ60" s="121"/>
      <c r="AR60" s="121"/>
    </row>
    <row r="61" spans="1:44" ht="20.100000000000001" customHeight="1">
      <c r="A61" s="105"/>
      <c r="B61" s="106"/>
      <c r="C61" s="107" t="str">
        <f>IFERROR(VLOOKUP(B61,المنتجات!$A:$B,2,0),"")</f>
        <v/>
      </c>
      <c r="D61" s="106" t="str">
        <f>IFERROR(VLOOKUP(B61,المنتجات!$A:$C,3,0),"")</f>
        <v/>
      </c>
      <c r="E61" s="108"/>
      <c r="F61" s="107" t="str">
        <f>IFERROR(VLOOKUP(Table14[[#This Row],[كود الصنف]],المنتجات!$D:$E,2,0),"")</f>
        <v/>
      </c>
      <c r="G61" s="109"/>
      <c r="H61" s="109" t="str">
        <f>IFERROR(IF(G61&lt;=1,VLOOKUP(Table14[[#This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1" s="110"/>
      <c r="J61" s="111"/>
      <c r="K61" s="112" t="str">
        <f>IFERROR(IF(VLOOKUP(Table14[[#This Row],[كود الصنف]],المنتجات!$D:$K,8,0)=0,"",(VLOOKUP(Table14[[#This Row],[كود الصنف]],المنتجات!$D:$K,8,0))),"")</f>
        <v/>
      </c>
      <c r="L6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1" s="114">
        <f>IFERROR(Table14[[#This Row],[كمية الهالك]]/(Table14[[#This Row],[كمية الخامات بالكيلو]]/Table14[[#This Row],[وزن القطعة]]),0)</f>
        <v>0</v>
      </c>
      <c r="N61" s="113"/>
      <c r="O61" s="106" t="str">
        <f>IFERROR(VLOOKUP(Table14[[#This Row],[كود العامل]],العاملين!$A$1:$D$100,4,0),"")</f>
        <v/>
      </c>
      <c r="P61" s="108"/>
      <c r="Q61" s="108"/>
      <c r="R61" s="108"/>
      <c r="S61" s="108"/>
      <c r="T61" s="108"/>
      <c r="U61" s="108">
        <f t="shared" si="2"/>
        <v>0</v>
      </c>
      <c r="V61" s="108" t="str">
        <f>IFERROR(Table14[[#This Row],[اجمالى وقت التشغيل بالدقايق]]-Table14[[#This Row],[اجمالى وقت التوقف بالدقيقة]],"0")</f>
        <v>0</v>
      </c>
      <c r="W61" s="108"/>
      <c r="X61" s="106" t="str">
        <f>IFERROR(VLOOKUP(Table14[[#This Row],[كود العامل]],العاملين!A:C,2,0),"")</f>
        <v/>
      </c>
      <c r="Y61" s="108"/>
      <c r="Z61" s="108" t="str">
        <f>IFERROR(VLOOKUP(Table14[[#This Row],[كود العامل2]],العاملين!$A:$C,2,0),"")</f>
        <v/>
      </c>
      <c r="AA61" s="108"/>
      <c r="AB61" s="108" t="str">
        <f>IFERROR(VLOOKUP(Table14[[#This Row],[كود العامل3]],العاملين!$A:$C,2,0),"")</f>
        <v/>
      </c>
      <c r="AC61" s="108"/>
      <c r="AD61" s="108" t="str">
        <f>IFERROR(VLOOKUP(Table14[[#This Row],[كود العامل4]],العاملين!$A:$C,2,0),"")</f>
        <v/>
      </c>
      <c r="AE61" s="115">
        <f>IFERROR((Table14[[#This Row],[كمية الانتاج]]*Table14[[#This Row],[الزمن المعيارى لانتاج القطعة الواحدة بالدقيقة]])/V61,0%)</f>
        <v>0</v>
      </c>
      <c r="AF61" s="116"/>
      <c r="AG61" s="106"/>
      <c r="AH61" s="117" t="str">
        <f>IFERROR(Table14[[#This Row],[كمية الانتاج]]/(Table14[[#This Row],[كمية الانتاج]]+AG61+AF61),"")</f>
        <v/>
      </c>
      <c r="AI61" s="118"/>
      <c r="AJ61" s="121"/>
      <c r="AK61" s="121"/>
      <c r="AL61" s="121"/>
      <c r="AM61" s="121"/>
      <c r="AN61" s="121"/>
      <c r="AO61" s="121"/>
      <c r="AP61" s="121"/>
      <c r="AQ61" s="121"/>
      <c r="AR61" s="121"/>
    </row>
    <row r="62" spans="1:44" ht="20.100000000000001" customHeight="1">
      <c r="A62" s="105"/>
      <c r="B62" s="106"/>
      <c r="C62" s="107" t="str">
        <f>IFERROR(VLOOKUP(B62,المنتجات!$A:$B,2,0),"")</f>
        <v/>
      </c>
      <c r="D62" s="106" t="str">
        <f>IFERROR(VLOOKUP(B62,المنتجات!$A:$C,3,0),"")</f>
        <v/>
      </c>
      <c r="E62" s="108"/>
      <c r="F62" s="107" t="str">
        <f>IFERROR(VLOOKUP(Table14[[#This Row],[كود الصنف]],المنتجات!$D:$E,2,0),"")</f>
        <v/>
      </c>
      <c r="G62" s="109"/>
      <c r="H62" s="109" t="str">
        <f>IFERROR(IF(G62&lt;=1,VLOOKUP(Table14[[#This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2" s="110"/>
      <c r="J62" s="111"/>
      <c r="K62" s="112" t="str">
        <f>IFERROR(IF(VLOOKUP(Table14[[#This Row],[كود الصنف]],المنتجات!$D:$K,8,0)=0,"",(VLOOKUP(Table14[[#This Row],[كود الصنف]],المنتجات!$D:$K,8,0))),"")</f>
        <v/>
      </c>
      <c r="L6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2" s="114">
        <f>IFERROR(Table14[[#This Row],[كمية الهالك]]/(Table14[[#This Row],[كمية الخامات بالكيلو]]/Table14[[#This Row],[وزن القطعة]]),0)</f>
        <v>0</v>
      </c>
      <c r="N62" s="113"/>
      <c r="O62" s="106" t="str">
        <f>IFERROR(VLOOKUP(Table14[[#This Row],[كود العامل]],العاملين!$A$1:$D$100,4,0),"")</f>
        <v/>
      </c>
      <c r="P62" s="108"/>
      <c r="Q62" s="108"/>
      <c r="R62" s="108"/>
      <c r="S62" s="108"/>
      <c r="T62" s="108"/>
      <c r="U62" s="108">
        <f t="shared" si="2"/>
        <v>0</v>
      </c>
      <c r="V62" s="108" t="str">
        <f>IFERROR(Table14[[#This Row],[اجمالى وقت التشغيل بالدقايق]]-Table14[[#This Row],[اجمالى وقت التوقف بالدقيقة]],"0")</f>
        <v>0</v>
      </c>
      <c r="W62" s="108"/>
      <c r="X62" s="106" t="str">
        <f>IFERROR(VLOOKUP(Table14[[#This Row],[كود العامل]],العاملين!A:C,2,0),"")</f>
        <v/>
      </c>
      <c r="Y62" s="108"/>
      <c r="Z62" s="108" t="str">
        <f>IFERROR(VLOOKUP(Table14[[#This Row],[كود العامل2]],العاملين!$A:$C,2,0),"")</f>
        <v/>
      </c>
      <c r="AA62" s="108"/>
      <c r="AB62" s="108" t="str">
        <f>IFERROR(VLOOKUP(Table14[[#This Row],[كود العامل3]],العاملين!$A:$C,2,0),"")</f>
        <v/>
      </c>
      <c r="AC62" s="108"/>
      <c r="AD62" s="108" t="str">
        <f>IFERROR(VLOOKUP(Table14[[#This Row],[كود العامل4]],العاملين!$A:$C,2,0),"")</f>
        <v/>
      </c>
      <c r="AE62" s="115">
        <f>IFERROR((Table14[[#This Row],[كمية الانتاج]]*Table14[[#This Row],[الزمن المعيارى لانتاج القطعة الواحدة بالدقيقة]])/V62,0%)</f>
        <v>0</v>
      </c>
      <c r="AF62" s="116"/>
      <c r="AG62" s="106"/>
      <c r="AH62" s="117" t="str">
        <f>IFERROR(Table14[[#This Row],[كمية الانتاج]]/(Table14[[#This Row],[كمية الانتاج]]+AG62+AF62),"")</f>
        <v/>
      </c>
      <c r="AI62" s="118"/>
      <c r="AJ62" s="121"/>
      <c r="AK62" s="121"/>
      <c r="AL62" s="121"/>
      <c r="AM62" s="121"/>
      <c r="AN62" s="121"/>
      <c r="AO62" s="121"/>
      <c r="AP62" s="121"/>
      <c r="AQ62" s="121"/>
      <c r="AR62" s="121"/>
    </row>
    <row r="63" spans="1:44" ht="20.100000000000001" customHeight="1">
      <c r="A63" s="105"/>
      <c r="B63" s="106"/>
      <c r="C63" s="107" t="str">
        <f>IFERROR(VLOOKUP(B63,المنتجات!$A:$B,2,0),"")</f>
        <v/>
      </c>
      <c r="D63" s="106" t="str">
        <f>IFERROR(VLOOKUP(B63,المنتجات!$A:$C,3,0),"")</f>
        <v/>
      </c>
      <c r="E63" s="108"/>
      <c r="F63" s="107" t="str">
        <f>IFERROR(VLOOKUP(Table14[[#This Row],[كود الصنف]],المنتجات!$D:$E,2,0),"")</f>
        <v/>
      </c>
      <c r="G63" s="109"/>
      <c r="H63" s="109" t="str">
        <f>IFERROR(IF(G63&lt;=1,VLOOKUP(Table14[[#This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3" s="110"/>
      <c r="J63" s="111"/>
      <c r="K63" s="112" t="str">
        <f>IFERROR(IF(VLOOKUP(Table14[[#This Row],[كود الصنف]],المنتجات!$D:$K,8,0)=0,"",(VLOOKUP(Table14[[#This Row],[كود الصنف]],المنتجات!$D:$K,8,0))),"")</f>
        <v/>
      </c>
      <c r="L6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3" s="114">
        <f>IFERROR(Table14[[#This Row],[كمية الهالك]]/(Table14[[#This Row],[كمية الخامات بالكيلو]]/Table14[[#This Row],[وزن القطعة]]),0)</f>
        <v>0</v>
      </c>
      <c r="N63" s="113"/>
      <c r="O63" s="106" t="str">
        <f>IFERROR(VLOOKUP(Table14[[#This Row],[كود العامل]],العاملين!$A$1:$D$100,4,0),"")</f>
        <v/>
      </c>
      <c r="P63" s="108"/>
      <c r="Q63" s="108"/>
      <c r="R63" s="108"/>
      <c r="S63" s="108"/>
      <c r="T63" s="108"/>
      <c r="U63" s="108">
        <f t="shared" si="2"/>
        <v>0</v>
      </c>
      <c r="V63" s="108" t="str">
        <f>IFERROR(Table14[[#This Row],[اجمالى وقت التشغيل بالدقايق]]-Table14[[#This Row],[اجمالى وقت التوقف بالدقيقة]],"0")</f>
        <v>0</v>
      </c>
      <c r="W63" s="108"/>
      <c r="X63" s="106" t="str">
        <f>IFERROR(VLOOKUP(Table14[[#This Row],[كود العامل]],العاملين!A:C,2,0),"")</f>
        <v/>
      </c>
      <c r="Y63" s="108"/>
      <c r="Z63" s="108" t="str">
        <f>IFERROR(VLOOKUP(Table14[[#This Row],[كود العامل2]],العاملين!$A:$C,2,0),"")</f>
        <v/>
      </c>
      <c r="AA63" s="108"/>
      <c r="AB63" s="108" t="str">
        <f>IFERROR(VLOOKUP(Table14[[#This Row],[كود العامل3]],العاملين!$A:$C,2,0),"")</f>
        <v/>
      </c>
      <c r="AC63" s="108"/>
      <c r="AD63" s="108" t="str">
        <f>IFERROR(VLOOKUP(Table14[[#This Row],[كود العامل4]],العاملين!$A:$C,2,0),"")</f>
        <v/>
      </c>
      <c r="AE63" s="115">
        <f>IFERROR((Table14[[#This Row],[كمية الانتاج]]*Table14[[#This Row],[الزمن المعيارى لانتاج القطعة الواحدة بالدقيقة]])/V63,0%)</f>
        <v>0</v>
      </c>
      <c r="AF63" s="116"/>
      <c r="AG63" s="106"/>
      <c r="AH63" s="117" t="str">
        <f>IFERROR(Table14[[#This Row],[كمية الانتاج]]/(Table14[[#This Row],[كمية الانتاج]]+AG63+AF63),"")</f>
        <v/>
      </c>
      <c r="AI63" s="118"/>
      <c r="AJ63" s="121"/>
      <c r="AK63" s="121"/>
      <c r="AL63" s="121"/>
      <c r="AM63" s="121"/>
      <c r="AN63" s="121"/>
      <c r="AO63" s="121"/>
      <c r="AP63" s="121"/>
      <c r="AQ63" s="121"/>
      <c r="AR63" s="121"/>
    </row>
    <row r="64" spans="1:44" ht="20.100000000000001" customHeight="1">
      <c r="A64" s="105"/>
      <c r="B64" s="106"/>
      <c r="C64" s="107" t="str">
        <f>IFERROR(VLOOKUP(B64,المنتجات!$A:$B,2,0),"")</f>
        <v/>
      </c>
      <c r="D64" s="106" t="str">
        <f>IFERROR(VLOOKUP(B64,المنتجات!$A:$C,3,0),"")</f>
        <v/>
      </c>
      <c r="E64" s="108"/>
      <c r="F64" s="107" t="str">
        <f>IFERROR(VLOOKUP(Table14[[#This Row],[كود الصنف]],المنتجات!$D:$E,2,0),"")</f>
        <v/>
      </c>
      <c r="G64" s="109"/>
      <c r="H64" s="109" t="str">
        <f>IFERROR(IF(G64&lt;=1,VLOOKUP(Table14[[#This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4" s="110"/>
      <c r="J64" s="111"/>
      <c r="K64" s="112" t="str">
        <f>IFERROR(IF(VLOOKUP(Table14[[#This Row],[كود الصنف]],المنتجات!$D:$K,8,0)=0,"",(VLOOKUP(Table14[[#This Row],[كود الصنف]],المنتجات!$D:$K,8,0))),"")</f>
        <v/>
      </c>
      <c r="L6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4" s="114">
        <f>IFERROR(Table14[[#This Row],[كمية الهالك]]/(Table14[[#This Row],[كمية الخامات بالكيلو]]/Table14[[#This Row],[وزن القطعة]]),0)</f>
        <v>0</v>
      </c>
      <c r="N64" s="113"/>
      <c r="O64" s="106" t="str">
        <f>IFERROR(VLOOKUP(Table14[[#This Row],[كود العامل]],العاملين!$A$1:$D$100,4,0),"")</f>
        <v/>
      </c>
      <c r="P64" s="108"/>
      <c r="Q64" s="108"/>
      <c r="R64" s="108"/>
      <c r="S64" s="108"/>
      <c r="T64" s="108"/>
      <c r="U64" s="108">
        <f t="shared" si="2"/>
        <v>0</v>
      </c>
      <c r="V64" s="108" t="str">
        <f>IFERROR(Table14[[#This Row],[اجمالى وقت التشغيل بالدقايق]]-Table14[[#This Row],[اجمالى وقت التوقف بالدقيقة]],"0")</f>
        <v>0</v>
      </c>
      <c r="W64" s="108"/>
      <c r="X64" s="106" t="str">
        <f>IFERROR(VLOOKUP(Table14[[#This Row],[كود العامل]],العاملين!A:C,2,0),"")</f>
        <v/>
      </c>
      <c r="Y64" s="108"/>
      <c r="Z64" s="108" t="str">
        <f>IFERROR(VLOOKUP(Table14[[#This Row],[كود العامل2]],العاملين!$A:$C,2,0),"")</f>
        <v/>
      </c>
      <c r="AA64" s="108"/>
      <c r="AB64" s="108" t="str">
        <f>IFERROR(VLOOKUP(Table14[[#This Row],[كود العامل3]],العاملين!$A:$C,2,0),"")</f>
        <v/>
      </c>
      <c r="AC64" s="108"/>
      <c r="AD64" s="108" t="str">
        <f>IFERROR(VLOOKUP(Table14[[#This Row],[كود العامل4]],العاملين!$A:$C,2,0),"")</f>
        <v/>
      </c>
      <c r="AE64" s="115">
        <f>IFERROR((Table14[[#This Row],[كمية الانتاج]]*Table14[[#This Row],[الزمن المعيارى لانتاج القطعة الواحدة بالدقيقة]])/V64,0%)</f>
        <v>0</v>
      </c>
      <c r="AF64" s="116"/>
      <c r="AG64" s="106"/>
      <c r="AH64" s="117" t="str">
        <f>IFERROR(Table14[[#This Row],[كمية الانتاج]]/(Table14[[#This Row],[كمية الانتاج]]+AG64+AF64),"")</f>
        <v/>
      </c>
      <c r="AI64" s="118"/>
      <c r="AJ64" s="121"/>
      <c r="AK64" s="121"/>
      <c r="AL64" s="121"/>
      <c r="AM64" s="121"/>
      <c r="AN64" s="121"/>
      <c r="AO64" s="121"/>
      <c r="AP64" s="121"/>
      <c r="AQ64" s="121"/>
      <c r="AR64" s="121"/>
    </row>
    <row r="65" spans="1:44" ht="20.100000000000001" customHeight="1">
      <c r="A65" s="105"/>
      <c r="B65" s="106"/>
      <c r="C65" s="107" t="str">
        <f>IFERROR(VLOOKUP(B65,المنتجات!$A:$B,2,0),"")</f>
        <v/>
      </c>
      <c r="D65" s="106" t="str">
        <f>IFERROR(VLOOKUP(B65,المنتجات!$A:$C,3,0),"")</f>
        <v/>
      </c>
      <c r="E65" s="108"/>
      <c r="F65" s="107" t="str">
        <f>IFERROR(VLOOKUP(Table14[[#This Row],[كود الصنف]],المنتجات!$D:$E,2,0),"")</f>
        <v/>
      </c>
      <c r="G65" s="109"/>
      <c r="H65" s="109" t="str">
        <f>IFERROR(IF(G65&lt;=1,VLOOKUP(Table14[[#This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5" s="110"/>
      <c r="J65" s="111"/>
      <c r="K65" s="112" t="str">
        <f>IFERROR(IF(VLOOKUP(Table14[[#This Row],[كود الصنف]],المنتجات!$D:$K,8,0)=0,"",(VLOOKUP(Table14[[#This Row],[كود الصنف]],المنتجات!$D:$K,8,0))),"")</f>
        <v/>
      </c>
      <c r="L6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5" s="114">
        <f>IFERROR(Table14[[#This Row],[كمية الهالك]]/(Table14[[#This Row],[كمية الخامات بالكيلو]]/Table14[[#This Row],[وزن القطعة]]),0)</f>
        <v>0</v>
      </c>
      <c r="N65" s="113"/>
      <c r="O65" s="106" t="str">
        <f>IFERROR(VLOOKUP(Table14[[#This Row],[كود العامل]],العاملين!$A$1:$D$100,4,0),"")</f>
        <v/>
      </c>
      <c r="P65" s="108"/>
      <c r="Q65" s="108"/>
      <c r="R65" s="108"/>
      <c r="S65" s="108"/>
      <c r="T65" s="108"/>
      <c r="U65" s="108">
        <f t="shared" si="2"/>
        <v>0</v>
      </c>
      <c r="V65" s="108" t="str">
        <f>IFERROR(Table14[[#This Row],[اجمالى وقت التشغيل بالدقايق]]-Table14[[#This Row],[اجمالى وقت التوقف بالدقيقة]],"0")</f>
        <v>0</v>
      </c>
      <c r="W65" s="108"/>
      <c r="X65" s="106" t="str">
        <f>IFERROR(VLOOKUP(Table14[[#This Row],[كود العامل]],العاملين!A:C,2,0),"")</f>
        <v/>
      </c>
      <c r="Y65" s="108"/>
      <c r="Z65" s="108" t="str">
        <f>IFERROR(VLOOKUP(Table14[[#This Row],[كود العامل2]],العاملين!$A:$C,2,0),"")</f>
        <v/>
      </c>
      <c r="AA65" s="108"/>
      <c r="AB65" s="108" t="str">
        <f>IFERROR(VLOOKUP(Table14[[#This Row],[كود العامل3]],العاملين!$A:$C,2,0),"")</f>
        <v/>
      </c>
      <c r="AC65" s="108"/>
      <c r="AD65" s="108" t="str">
        <f>IFERROR(VLOOKUP(Table14[[#This Row],[كود العامل4]],العاملين!$A:$C,2,0),"")</f>
        <v/>
      </c>
      <c r="AE65" s="115">
        <f>IFERROR((Table14[[#This Row],[كمية الانتاج]]*Table14[[#This Row],[الزمن المعيارى لانتاج القطعة الواحدة بالدقيقة]])/V65,0%)</f>
        <v>0</v>
      </c>
      <c r="AF65" s="116"/>
      <c r="AG65" s="106"/>
      <c r="AH65" s="117" t="str">
        <f>IFERROR(Table14[[#This Row],[كمية الانتاج]]/(Table14[[#This Row],[كمية الانتاج]]+AG65+AF65),"")</f>
        <v/>
      </c>
      <c r="AI65" s="118"/>
      <c r="AJ65" s="121"/>
      <c r="AK65" s="121"/>
      <c r="AL65" s="121"/>
      <c r="AM65" s="121"/>
      <c r="AN65" s="121"/>
      <c r="AO65" s="121"/>
      <c r="AP65" s="121"/>
      <c r="AQ65" s="121"/>
      <c r="AR65" s="121"/>
    </row>
    <row r="66" spans="1:44" ht="20.100000000000001" customHeight="1">
      <c r="A66" s="105"/>
      <c r="B66" s="106"/>
      <c r="C66" s="107" t="str">
        <f>IFERROR(VLOOKUP(B66,المنتجات!$A:$B,2,0),"")</f>
        <v/>
      </c>
      <c r="D66" s="106" t="str">
        <f>IFERROR(VLOOKUP(B66,المنتجات!$A:$C,3,0),"")</f>
        <v/>
      </c>
      <c r="E66" s="108"/>
      <c r="F66" s="107" t="str">
        <f>IFERROR(VLOOKUP(Table14[[#This Row],[كود الصنف]],المنتجات!$D:$E,2,0),"")</f>
        <v/>
      </c>
      <c r="G66" s="109"/>
      <c r="H66" s="109" t="str">
        <f>IFERROR(IF(G66&lt;=1,VLOOKUP(Table14[[#This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6" s="110"/>
      <c r="J66" s="111"/>
      <c r="K66" s="112" t="str">
        <f>IFERROR(IF(VLOOKUP(Table14[[#This Row],[كود الصنف]],المنتجات!$D:$K,8,0)=0,"",(VLOOKUP(Table14[[#This Row],[كود الصنف]],المنتجات!$D:$K,8,0))),"")</f>
        <v/>
      </c>
      <c r="L6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6" s="114">
        <f>IFERROR(Table14[[#This Row],[كمية الهالك]]/(Table14[[#This Row],[كمية الخامات بالكيلو]]/Table14[[#This Row],[وزن القطعة]]),0)</f>
        <v>0</v>
      </c>
      <c r="N66" s="113"/>
      <c r="O66" s="106" t="str">
        <f>IFERROR(VLOOKUP(Table14[[#This Row],[كود العامل]],العاملين!$A$1:$D$100,4,0),"")</f>
        <v/>
      </c>
      <c r="P66" s="108"/>
      <c r="Q66" s="108"/>
      <c r="R66" s="108"/>
      <c r="S66" s="108"/>
      <c r="T66" s="108"/>
      <c r="U66" s="108">
        <f t="shared" si="2"/>
        <v>0</v>
      </c>
      <c r="V66" s="108" t="str">
        <f>IFERROR(Table14[[#This Row],[اجمالى وقت التشغيل بالدقايق]]-Table14[[#This Row],[اجمالى وقت التوقف بالدقيقة]],"0")</f>
        <v>0</v>
      </c>
      <c r="W66" s="108"/>
      <c r="X66" s="106" t="str">
        <f>IFERROR(VLOOKUP(Table14[[#This Row],[كود العامل]],العاملين!A:C,2,0),"")</f>
        <v/>
      </c>
      <c r="Y66" s="108"/>
      <c r="Z66" s="108" t="str">
        <f>IFERROR(VLOOKUP(Table14[[#This Row],[كود العامل2]],العاملين!$A:$C,2,0),"")</f>
        <v/>
      </c>
      <c r="AA66" s="108"/>
      <c r="AB66" s="108" t="str">
        <f>IFERROR(VLOOKUP(Table14[[#This Row],[كود العامل3]],العاملين!$A:$C,2,0),"")</f>
        <v/>
      </c>
      <c r="AC66" s="108"/>
      <c r="AD66" s="108" t="str">
        <f>IFERROR(VLOOKUP(Table14[[#This Row],[كود العامل4]],العاملين!$A:$C,2,0),"")</f>
        <v/>
      </c>
      <c r="AE66" s="115">
        <f>IFERROR((Table14[[#This Row],[كمية الانتاج]]*Table14[[#This Row],[الزمن المعيارى لانتاج القطعة الواحدة بالدقيقة]])/V66,0%)</f>
        <v>0</v>
      </c>
      <c r="AF66" s="116"/>
      <c r="AG66" s="106"/>
      <c r="AH66" s="117" t="str">
        <f>IFERROR(Table14[[#This Row],[كمية الانتاج]]/(Table14[[#This Row],[كمية الانتاج]]+AG66+AF66),"")</f>
        <v/>
      </c>
      <c r="AI66" s="118"/>
      <c r="AJ66" s="121"/>
      <c r="AK66" s="121"/>
      <c r="AL66" s="121"/>
      <c r="AM66" s="121"/>
      <c r="AN66" s="121"/>
      <c r="AO66" s="121"/>
      <c r="AP66" s="121"/>
      <c r="AQ66" s="121"/>
      <c r="AR66" s="121"/>
    </row>
    <row r="67" spans="1:44" ht="20.100000000000001" customHeight="1">
      <c r="A67" s="105"/>
      <c r="B67" s="106"/>
      <c r="C67" s="107" t="str">
        <f>IFERROR(VLOOKUP(B67,المنتجات!$A:$B,2,0),"")</f>
        <v/>
      </c>
      <c r="D67" s="106" t="str">
        <f>IFERROR(VLOOKUP(B67,المنتجات!$A:$C,3,0),"")</f>
        <v/>
      </c>
      <c r="E67" s="108"/>
      <c r="F67" s="107" t="str">
        <f>IFERROR(VLOOKUP(Table14[[#This Row],[كود الصنف]],المنتجات!$D:$E,2,0),"")</f>
        <v/>
      </c>
      <c r="G67" s="109"/>
      <c r="H67" s="109" t="str">
        <f>IFERROR(IF(G67&lt;=1,VLOOKUP(Table14[[#This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7" s="110"/>
      <c r="J67" s="111"/>
      <c r="K67" s="112" t="str">
        <f>IFERROR(IF(VLOOKUP(Table14[[#This Row],[كود الصنف]],المنتجات!$D:$K,8,0)=0,"",(VLOOKUP(Table14[[#This Row],[كود الصنف]],المنتجات!$D:$K,8,0))),"")</f>
        <v/>
      </c>
      <c r="L6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7" s="114">
        <f>IFERROR(Table14[[#This Row],[كمية الهالك]]/(Table14[[#This Row],[كمية الخامات بالكيلو]]/Table14[[#This Row],[وزن القطعة]]),0)</f>
        <v>0</v>
      </c>
      <c r="N67" s="113"/>
      <c r="O67" s="106" t="str">
        <f>IFERROR(VLOOKUP(Table14[[#This Row],[كود العامل]],العاملين!$A$1:$D$100,4,0),"")</f>
        <v/>
      </c>
      <c r="P67" s="108"/>
      <c r="Q67" s="108"/>
      <c r="R67" s="108"/>
      <c r="S67" s="108"/>
      <c r="T67" s="108"/>
      <c r="U67" s="108">
        <f t="shared" si="2"/>
        <v>0</v>
      </c>
      <c r="V67" s="108" t="str">
        <f>IFERROR(Table14[[#This Row],[اجمالى وقت التشغيل بالدقايق]]-Table14[[#This Row],[اجمالى وقت التوقف بالدقيقة]],"0")</f>
        <v>0</v>
      </c>
      <c r="W67" s="108"/>
      <c r="X67" s="106" t="str">
        <f>IFERROR(VLOOKUP(Table14[[#This Row],[كود العامل]],العاملين!A:C,2,0),"")</f>
        <v/>
      </c>
      <c r="Y67" s="108"/>
      <c r="Z67" s="108" t="str">
        <f>IFERROR(VLOOKUP(Table14[[#This Row],[كود العامل2]],العاملين!$A:$C,2,0),"")</f>
        <v/>
      </c>
      <c r="AA67" s="108"/>
      <c r="AB67" s="108" t="str">
        <f>IFERROR(VLOOKUP(Table14[[#This Row],[كود العامل3]],العاملين!$A:$C,2,0),"")</f>
        <v/>
      </c>
      <c r="AC67" s="108"/>
      <c r="AD67" s="108" t="str">
        <f>IFERROR(VLOOKUP(Table14[[#This Row],[كود العامل4]],العاملين!$A:$C,2,0),"")</f>
        <v/>
      </c>
      <c r="AE67" s="115">
        <f>IFERROR((Table14[[#This Row],[كمية الانتاج]]*Table14[[#This Row],[الزمن المعيارى لانتاج القطعة الواحدة بالدقيقة]])/V67,0%)</f>
        <v>0</v>
      </c>
      <c r="AF67" s="116"/>
      <c r="AG67" s="106"/>
      <c r="AH67" s="117" t="str">
        <f>IFERROR(Table14[[#This Row],[كمية الانتاج]]/(Table14[[#This Row],[كمية الانتاج]]+AG67+AF67),"")</f>
        <v/>
      </c>
      <c r="AI67" s="118"/>
      <c r="AJ67" s="121"/>
      <c r="AK67" s="121"/>
      <c r="AL67" s="121"/>
      <c r="AM67" s="121"/>
      <c r="AN67" s="121"/>
      <c r="AO67" s="121"/>
      <c r="AP67" s="121"/>
      <c r="AQ67" s="121"/>
      <c r="AR67" s="121"/>
    </row>
    <row r="68" spans="1:44" ht="20.100000000000001" customHeight="1">
      <c r="A68" s="105"/>
      <c r="B68" s="106"/>
      <c r="C68" s="107" t="str">
        <f>IFERROR(VLOOKUP(B68,المنتجات!$A:$B,2,0),"")</f>
        <v/>
      </c>
      <c r="D68" s="106" t="str">
        <f>IFERROR(VLOOKUP(B68,المنتجات!$A:$C,3,0),"")</f>
        <v/>
      </c>
      <c r="E68" s="108"/>
      <c r="F68" s="107" t="str">
        <f>IFERROR(VLOOKUP(Table14[[#This Row],[كود الصنف]],المنتجات!$D:$E,2,0),"")</f>
        <v/>
      </c>
      <c r="G68" s="109"/>
      <c r="H68" s="109" t="str">
        <f>IFERROR(IF(G68&lt;=1,VLOOKUP(Table14[[#This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8" s="110"/>
      <c r="J68" s="111"/>
      <c r="K68" s="112" t="str">
        <f>IFERROR(IF(VLOOKUP(Table14[[#This Row],[كود الصنف]],المنتجات!$D:$K,8,0)=0,"",(VLOOKUP(Table14[[#This Row],[كود الصنف]],المنتجات!$D:$K,8,0))),"")</f>
        <v/>
      </c>
      <c r="L6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8" s="114">
        <f>IFERROR(Table14[[#This Row],[كمية الهالك]]/(Table14[[#This Row],[كمية الخامات بالكيلو]]/Table14[[#This Row],[وزن القطعة]]),0)</f>
        <v>0</v>
      </c>
      <c r="N68" s="113"/>
      <c r="O68" s="106" t="str">
        <f>IFERROR(VLOOKUP(Table14[[#This Row],[كود العامل]],العاملين!$A$1:$D$100,4,0),"")</f>
        <v/>
      </c>
      <c r="P68" s="108"/>
      <c r="Q68" s="108"/>
      <c r="R68" s="108"/>
      <c r="S68" s="108"/>
      <c r="T68" s="108"/>
      <c r="U68" s="108">
        <f t="shared" si="2"/>
        <v>0</v>
      </c>
      <c r="V68" s="108" t="str">
        <f>IFERROR(Table14[[#This Row],[اجمالى وقت التشغيل بالدقايق]]-Table14[[#This Row],[اجمالى وقت التوقف بالدقيقة]],"0")</f>
        <v>0</v>
      </c>
      <c r="W68" s="108"/>
      <c r="X68" s="106" t="str">
        <f>IFERROR(VLOOKUP(Table14[[#This Row],[كود العامل]],العاملين!A:C,2,0),"")</f>
        <v/>
      </c>
      <c r="Y68" s="108"/>
      <c r="Z68" s="108" t="str">
        <f>IFERROR(VLOOKUP(Table14[[#This Row],[كود العامل2]],العاملين!$A:$C,2,0),"")</f>
        <v/>
      </c>
      <c r="AA68" s="108"/>
      <c r="AB68" s="108" t="str">
        <f>IFERROR(VLOOKUP(Table14[[#This Row],[كود العامل3]],العاملين!$A:$C,2,0),"")</f>
        <v/>
      </c>
      <c r="AC68" s="108"/>
      <c r="AD68" s="108" t="str">
        <f>IFERROR(VLOOKUP(Table14[[#This Row],[كود العامل4]],العاملين!$A:$C,2,0),"")</f>
        <v/>
      </c>
      <c r="AE68" s="115">
        <f>IFERROR((Table14[[#This Row],[كمية الانتاج]]*Table14[[#This Row],[الزمن المعيارى لانتاج القطعة الواحدة بالدقيقة]])/V68,0%)</f>
        <v>0</v>
      </c>
      <c r="AF68" s="116"/>
      <c r="AG68" s="106"/>
      <c r="AH68" s="117" t="str">
        <f>IFERROR(Table14[[#This Row],[كمية الانتاج]]/(Table14[[#This Row],[كمية الانتاج]]+AG68+AF68),"")</f>
        <v/>
      </c>
      <c r="AI68" s="118"/>
      <c r="AJ68" s="121"/>
      <c r="AK68" s="121"/>
      <c r="AL68" s="121"/>
      <c r="AM68" s="121"/>
      <c r="AN68" s="121"/>
      <c r="AO68" s="121"/>
      <c r="AP68" s="121"/>
      <c r="AQ68" s="121"/>
      <c r="AR68" s="121"/>
    </row>
    <row r="69" spans="1:44" ht="20.100000000000001" customHeight="1">
      <c r="A69" s="105"/>
      <c r="B69" s="106"/>
      <c r="C69" s="107" t="str">
        <f>IFERROR(VLOOKUP(B69,المنتجات!$A:$B,2,0),"")</f>
        <v/>
      </c>
      <c r="D69" s="106" t="str">
        <f>IFERROR(VLOOKUP(B69,المنتجات!$A:$C,3,0),"")</f>
        <v/>
      </c>
      <c r="E69" s="108"/>
      <c r="F69" s="107" t="str">
        <f>IFERROR(VLOOKUP(Table14[[#This Row],[كود الصنف]],المنتجات!$D:$E,2,0),"")</f>
        <v/>
      </c>
      <c r="G69" s="109"/>
      <c r="H69" s="109" t="str">
        <f>IFERROR(IF(G69&lt;=1,VLOOKUP(Table14[[#This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9" s="110"/>
      <c r="J69" s="111"/>
      <c r="K69" s="112" t="str">
        <f>IFERROR(IF(VLOOKUP(Table14[[#This Row],[كود الصنف]],المنتجات!$D:$K,8,0)=0,"",(VLOOKUP(Table14[[#This Row],[كود الصنف]],المنتجات!$D:$K,8,0))),"")</f>
        <v/>
      </c>
      <c r="L6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9" s="114">
        <f>IFERROR(Table14[[#This Row],[كمية الهالك]]/(Table14[[#This Row],[كمية الخامات بالكيلو]]/Table14[[#This Row],[وزن القطعة]]),0)</f>
        <v>0</v>
      </c>
      <c r="N69" s="113"/>
      <c r="O69" s="106" t="str">
        <f>IFERROR(VLOOKUP(Table14[[#This Row],[كود العامل]],العاملين!$A$1:$D$100,4,0),"")</f>
        <v/>
      </c>
      <c r="P69" s="108"/>
      <c r="Q69" s="108"/>
      <c r="R69" s="108"/>
      <c r="S69" s="108"/>
      <c r="T69" s="108"/>
      <c r="U69" s="108">
        <f t="shared" si="2"/>
        <v>0</v>
      </c>
      <c r="V69" s="108" t="str">
        <f>IFERROR(Table14[[#This Row],[اجمالى وقت التشغيل بالدقايق]]-Table14[[#This Row],[اجمالى وقت التوقف بالدقيقة]],"0")</f>
        <v>0</v>
      </c>
      <c r="W69" s="108"/>
      <c r="X69" s="106" t="str">
        <f>IFERROR(VLOOKUP(Table14[[#This Row],[كود العامل]],العاملين!A:C,2,0),"")</f>
        <v/>
      </c>
      <c r="Y69" s="108"/>
      <c r="Z69" s="108" t="str">
        <f>IFERROR(VLOOKUP(Table14[[#This Row],[كود العامل2]],العاملين!$A:$C,2,0),"")</f>
        <v/>
      </c>
      <c r="AA69" s="108"/>
      <c r="AB69" s="108" t="str">
        <f>IFERROR(VLOOKUP(Table14[[#This Row],[كود العامل3]],العاملين!$A:$C,2,0),"")</f>
        <v/>
      </c>
      <c r="AC69" s="108"/>
      <c r="AD69" s="108" t="str">
        <f>IFERROR(VLOOKUP(Table14[[#This Row],[كود العامل4]],العاملين!$A:$C,2,0),"")</f>
        <v/>
      </c>
      <c r="AE69" s="115">
        <f>IFERROR((Table14[[#This Row],[كمية الانتاج]]*Table14[[#This Row],[الزمن المعيارى لانتاج القطعة الواحدة بالدقيقة]])/V69,0%)</f>
        <v>0</v>
      </c>
      <c r="AF69" s="116"/>
      <c r="AG69" s="106"/>
      <c r="AH69" s="117" t="str">
        <f>IFERROR(Table14[[#This Row],[كمية الانتاج]]/(Table14[[#This Row],[كمية الانتاج]]+AG69+AF69),"")</f>
        <v/>
      </c>
      <c r="AI69" s="118"/>
      <c r="AJ69" s="121"/>
      <c r="AK69" s="121"/>
      <c r="AL69" s="121"/>
      <c r="AM69" s="121"/>
      <c r="AN69" s="121"/>
      <c r="AO69" s="121"/>
      <c r="AP69" s="121"/>
      <c r="AQ69" s="121"/>
      <c r="AR69" s="121"/>
    </row>
    <row r="70" spans="1:44" ht="20.100000000000001" customHeight="1">
      <c r="A70" s="105"/>
      <c r="B70" s="106"/>
      <c r="C70" s="107" t="str">
        <f>IFERROR(VLOOKUP(B70,المنتجات!$A:$B,2,0),"")</f>
        <v/>
      </c>
      <c r="D70" s="106" t="str">
        <f>IFERROR(VLOOKUP(B70,المنتجات!$A:$C,3,0),"")</f>
        <v/>
      </c>
      <c r="E70" s="108"/>
      <c r="F70" s="107" t="str">
        <f>IFERROR(VLOOKUP(Table14[[#This Row],[كود الصنف]],المنتجات!$D:$E,2,0),"")</f>
        <v/>
      </c>
      <c r="G70" s="109"/>
      <c r="H70" s="109" t="str">
        <f>IFERROR(IF(G70&lt;=1,VLOOKUP(Table14[[#This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0" s="110"/>
      <c r="J70" s="111"/>
      <c r="K70" s="112" t="str">
        <f>IFERROR(IF(VLOOKUP(Table14[[#This Row],[كود الصنف]],المنتجات!$D:$K,8,0)=0,"",(VLOOKUP(Table14[[#This Row],[كود الصنف]],المنتجات!$D:$K,8,0))),"")</f>
        <v/>
      </c>
      <c r="L7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0" s="114">
        <f>IFERROR(Table14[[#This Row],[كمية الهالك]]/(Table14[[#This Row],[كمية الخامات بالكيلو]]/Table14[[#This Row],[وزن القطعة]]),0)</f>
        <v>0</v>
      </c>
      <c r="N70" s="113"/>
      <c r="O70" s="106" t="str">
        <f>IFERROR(VLOOKUP(Table14[[#This Row],[كود العامل]],العاملين!$A$1:$D$100,4,0),"")</f>
        <v/>
      </c>
      <c r="P70" s="108"/>
      <c r="Q70" s="108"/>
      <c r="R70" s="108"/>
      <c r="S70" s="108"/>
      <c r="T70" s="108"/>
      <c r="U70" s="108">
        <f t="shared" si="2"/>
        <v>0</v>
      </c>
      <c r="V70" s="108" t="str">
        <f>IFERROR(Table14[[#This Row],[اجمالى وقت التشغيل بالدقايق]]-Table14[[#This Row],[اجمالى وقت التوقف بالدقيقة]],"0")</f>
        <v>0</v>
      </c>
      <c r="W70" s="108"/>
      <c r="X70" s="106" t="str">
        <f>IFERROR(VLOOKUP(Table14[[#This Row],[كود العامل]],العاملين!A:C,2,0),"")</f>
        <v/>
      </c>
      <c r="Y70" s="108"/>
      <c r="Z70" s="108" t="str">
        <f>IFERROR(VLOOKUP(Table14[[#This Row],[كود العامل2]],العاملين!$A:$C,2,0),"")</f>
        <v/>
      </c>
      <c r="AA70" s="108"/>
      <c r="AB70" s="108" t="str">
        <f>IFERROR(VLOOKUP(Table14[[#This Row],[كود العامل3]],العاملين!$A:$C,2,0),"")</f>
        <v/>
      </c>
      <c r="AC70" s="108"/>
      <c r="AD70" s="108" t="str">
        <f>IFERROR(VLOOKUP(Table14[[#This Row],[كود العامل4]],العاملين!$A:$C,2,0),"")</f>
        <v/>
      </c>
      <c r="AE70" s="115">
        <f>IFERROR((Table14[[#This Row],[كمية الانتاج]]*Table14[[#This Row],[الزمن المعيارى لانتاج القطعة الواحدة بالدقيقة]])/V70,0%)</f>
        <v>0</v>
      </c>
      <c r="AF70" s="116"/>
      <c r="AG70" s="106"/>
      <c r="AH70" s="117" t="str">
        <f>IFERROR(Table14[[#This Row],[كمية الانتاج]]/(Table14[[#This Row],[كمية الانتاج]]+AG70+AF70),"")</f>
        <v/>
      </c>
      <c r="AI70" s="118"/>
      <c r="AJ70" s="121"/>
      <c r="AK70" s="121"/>
      <c r="AL70" s="121"/>
      <c r="AM70" s="121"/>
      <c r="AN70" s="121"/>
      <c r="AO70" s="121"/>
      <c r="AP70" s="121"/>
      <c r="AQ70" s="121"/>
      <c r="AR70" s="121"/>
    </row>
    <row r="71" spans="1:44" ht="20.100000000000001" customHeight="1">
      <c r="A71" s="105"/>
      <c r="B71" s="106"/>
      <c r="C71" s="107" t="str">
        <f>IFERROR(VLOOKUP(B71,المنتجات!$A:$B,2,0),"")</f>
        <v/>
      </c>
      <c r="D71" s="106" t="str">
        <f>IFERROR(VLOOKUP(B71,المنتجات!$A:$C,3,0),"")</f>
        <v/>
      </c>
      <c r="E71" s="108"/>
      <c r="F71" s="107" t="str">
        <f>IFERROR(VLOOKUP(Table14[[#This Row],[كود الصنف]],المنتجات!$D:$E,2,0),"")</f>
        <v/>
      </c>
      <c r="G71" s="109"/>
      <c r="H71" s="109" t="str">
        <f>IFERROR(IF(G71&lt;=1,VLOOKUP(Table14[[#This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1" s="110"/>
      <c r="J71" s="111"/>
      <c r="K71" s="112" t="str">
        <f>IFERROR(IF(VLOOKUP(Table14[[#This Row],[كود الصنف]],المنتجات!$D:$K,8,0)=0,"",(VLOOKUP(Table14[[#This Row],[كود الصنف]],المنتجات!$D:$K,8,0))),"")</f>
        <v/>
      </c>
      <c r="L7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1" s="114">
        <f>IFERROR(Table14[[#This Row],[كمية الهالك]]/(Table14[[#This Row],[كمية الخامات بالكيلو]]/Table14[[#This Row],[وزن القطعة]]),0)</f>
        <v>0</v>
      </c>
      <c r="N71" s="113"/>
      <c r="O71" s="106" t="str">
        <f>IFERROR(VLOOKUP(Table14[[#This Row],[كود العامل]],العاملين!$A$1:$D$100,4,0),"")</f>
        <v/>
      </c>
      <c r="P71" s="108"/>
      <c r="Q71" s="108"/>
      <c r="R71" s="108"/>
      <c r="S71" s="108"/>
      <c r="T71" s="108"/>
      <c r="U71" s="108">
        <f t="shared" si="2"/>
        <v>0</v>
      </c>
      <c r="V71" s="108" t="str">
        <f>IFERROR(Table14[[#This Row],[اجمالى وقت التشغيل بالدقايق]]-Table14[[#This Row],[اجمالى وقت التوقف بالدقيقة]],"0")</f>
        <v>0</v>
      </c>
      <c r="W71" s="108"/>
      <c r="X71" s="106" t="str">
        <f>IFERROR(VLOOKUP(Table14[[#This Row],[كود العامل]],العاملين!A:C,2,0),"")</f>
        <v/>
      </c>
      <c r="Y71" s="108"/>
      <c r="Z71" s="108" t="str">
        <f>IFERROR(VLOOKUP(Table14[[#This Row],[كود العامل2]],العاملين!$A:$C,2,0),"")</f>
        <v/>
      </c>
      <c r="AA71" s="108"/>
      <c r="AB71" s="108" t="str">
        <f>IFERROR(VLOOKUP(Table14[[#This Row],[كود العامل3]],العاملين!$A:$C,2,0),"")</f>
        <v/>
      </c>
      <c r="AC71" s="108"/>
      <c r="AD71" s="108" t="str">
        <f>IFERROR(VLOOKUP(Table14[[#This Row],[كود العامل4]],العاملين!$A:$C,2,0),"")</f>
        <v/>
      </c>
      <c r="AE71" s="115">
        <f>IFERROR((Table14[[#This Row],[كمية الانتاج]]*Table14[[#This Row],[الزمن المعيارى لانتاج القطعة الواحدة بالدقيقة]])/V71,0%)</f>
        <v>0</v>
      </c>
      <c r="AF71" s="116"/>
      <c r="AG71" s="106"/>
      <c r="AH71" s="117" t="str">
        <f>IFERROR(Table14[[#This Row],[كمية الانتاج]]/(Table14[[#This Row],[كمية الانتاج]]+AG71+AF71),"")</f>
        <v/>
      </c>
      <c r="AI71" s="118"/>
      <c r="AJ71" s="121"/>
      <c r="AK71" s="121"/>
      <c r="AL71" s="121"/>
      <c r="AM71" s="121"/>
      <c r="AN71" s="121"/>
      <c r="AO71" s="121"/>
      <c r="AP71" s="121"/>
      <c r="AQ71" s="121"/>
      <c r="AR71" s="121"/>
    </row>
    <row r="72" spans="1:44" ht="20.100000000000001" customHeight="1">
      <c r="A72" s="105"/>
      <c r="B72" s="106"/>
      <c r="C72" s="107" t="str">
        <f>IFERROR(VLOOKUP(B72,المنتجات!$A:$B,2,0),"")</f>
        <v/>
      </c>
      <c r="D72" s="106" t="str">
        <f>IFERROR(VLOOKUP(B72,المنتجات!$A:$C,3,0),"")</f>
        <v/>
      </c>
      <c r="E72" s="108"/>
      <c r="F72" s="107" t="str">
        <f>IFERROR(VLOOKUP(Table14[[#This Row],[كود الصنف]],المنتجات!$D:$E,2,0),"")</f>
        <v/>
      </c>
      <c r="G72" s="109"/>
      <c r="H72" s="109" t="str">
        <f>IFERROR(IF(G72&lt;=1,VLOOKUP(Table14[[#This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2" s="110"/>
      <c r="J72" s="111"/>
      <c r="K72" s="112" t="str">
        <f>IFERROR(IF(VLOOKUP(Table14[[#This Row],[كود الصنف]],المنتجات!$D:$K,8,0)=0,"",(VLOOKUP(Table14[[#This Row],[كود الصنف]],المنتجات!$D:$K,8,0))),"")</f>
        <v/>
      </c>
      <c r="L7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2" s="114">
        <f>IFERROR(Table14[[#This Row],[كمية الهالك]]/(Table14[[#This Row],[كمية الخامات بالكيلو]]/Table14[[#This Row],[وزن القطعة]]),0)</f>
        <v>0</v>
      </c>
      <c r="N72" s="113"/>
      <c r="O72" s="106" t="str">
        <f>IFERROR(VLOOKUP(Table14[[#This Row],[كود العامل]],العاملين!$A$1:$D$100,4,0),"")</f>
        <v/>
      </c>
      <c r="P72" s="108"/>
      <c r="Q72" s="108"/>
      <c r="R72" s="108"/>
      <c r="S72" s="108"/>
      <c r="T72" s="108"/>
      <c r="U72" s="108">
        <f t="shared" ref="U72:U135" si="3">SUM(P72:T72)</f>
        <v>0</v>
      </c>
      <c r="V72" s="108" t="str">
        <f>IFERROR(Table14[[#This Row],[اجمالى وقت التشغيل بالدقايق]]-Table14[[#This Row],[اجمالى وقت التوقف بالدقيقة]],"0")</f>
        <v>0</v>
      </c>
      <c r="W72" s="108"/>
      <c r="X72" s="106" t="str">
        <f>IFERROR(VLOOKUP(Table14[[#This Row],[كود العامل]],العاملين!A:C,2,0),"")</f>
        <v/>
      </c>
      <c r="Y72" s="108"/>
      <c r="Z72" s="108" t="str">
        <f>IFERROR(VLOOKUP(Table14[[#This Row],[كود العامل2]],العاملين!$A:$C,2,0),"")</f>
        <v/>
      </c>
      <c r="AA72" s="108"/>
      <c r="AB72" s="108" t="str">
        <f>IFERROR(VLOOKUP(Table14[[#This Row],[كود العامل3]],العاملين!$A:$C,2,0),"")</f>
        <v/>
      </c>
      <c r="AC72" s="108"/>
      <c r="AD72" s="108" t="str">
        <f>IFERROR(VLOOKUP(Table14[[#This Row],[كود العامل4]],العاملين!$A:$C,2,0),"")</f>
        <v/>
      </c>
      <c r="AE72" s="115">
        <f>IFERROR((Table14[[#This Row],[كمية الانتاج]]*Table14[[#This Row],[الزمن المعيارى لانتاج القطعة الواحدة بالدقيقة]])/V72,0%)</f>
        <v>0</v>
      </c>
      <c r="AF72" s="116"/>
      <c r="AG72" s="106"/>
      <c r="AH72" s="117" t="str">
        <f>IFERROR(Table14[[#This Row],[كمية الانتاج]]/(Table14[[#This Row],[كمية الانتاج]]+AG72+AF72),"")</f>
        <v/>
      </c>
      <c r="AI72" s="118"/>
      <c r="AJ72" s="121"/>
      <c r="AK72" s="121"/>
      <c r="AL72" s="121"/>
      <c r="AM72" s="121"/>
      <c r="AN72" s="121"/>
      <c r="AO72" s="121"/>
      <c r="AP72" s="121"/>
      <c r="AQ72" s="121"/>
      <c r="AR72" s="121"/>
    </row>
    <row r="73" spans="1:44" ht="20.100000000000001" customHeight="1">
      <c r="A73" s="105"/>
      <c r="B73" s="106"/>
      <c r="C73" s="107" t="str">
        <f>IFERROR(VLOOKUP(B73,المنتجات!$A:$B,2,0),"")</f>
        <v/>
      </c>
      <c r="D73" s="106" t="str">
        <f>IFERROR(VLOOKUP(B73,المنتجات!$A:$C,3,0),"")</f>
        <v/>
      </c>
      <c r="E73" s="108"/>
      <c r="F73" s="107" t="str">
        <f>IFERROR(VLOOKUP(Table14[[#This Row],[كود الصنف]],المنتجات!$D:$E,2,0),"")</f>
        <v/>
      </c>
      <c r="G73" s="109"/>
      <c r="H73" s="109" t="str">
        <f>IFERROR(IF(G73&lt;=1,VLOOKUP(Table14[[#This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3" s="110"/>
      <c r="J73" s="111"/>
      <c r="K73" s="112" t="str">
        <f>IFERROR(IF(VLOOKUP(Table14[[#This Row],[كود الصنف]],المنتجات!$D:$K,8,0)=0,"",(VLOOKUP(Table14[[#This Row],[كود الصنف]],المنتجات!$D:$K,8,0))),"")</f>
        <v/>
      </c>
      <c r="L7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3" s="114">
        <f>IFERROR(Table14[[#This Row],[كمية الهالك]]/(Table14[[#This Row],[كمية الخامات بالكيلو]]/Table14[[#This Row],[وزن القطعة]]),0)</f>
        <v>0</v>
      </c>
      <c r="N73" s="113"/>
      <c r="O73" s="106" t="str">
        <f>IFERROR(VLOOKUP(Table14[[#This Row],[كود العامل]],العاملين!$A$1:$D$100,4,0),"")</f>
        <v/>
      </c>
      <c r="P73" s="108"/>
      <c r="Q73" s="108"/>
      <c r="R73" s="108"/>
      <c r="S73" s="108"/>
      <c r="T73" s="108"/>
      <c r="U73" s="108">
        <f t="shared" si="3"/>
        <v>0</v>
      </c>
      <c r="V73" s="108" t="str">
        <f>IFERROR(Table14[[#This Row],[اجمالى وقت التشغيل بالدقايق]]-Table14[[#This Row],[اجمالى وقت التوقف بالدقيقة]],"0")</f>
        <v>0</v>
      </c>
      <c r="W73" s="108"/>
      <c r="X73" s="106" t="str">
        <f>IFERROR(VLOOKUP(Table14[[#This Row],[كود العامل]],العاملين!A:C,2,0),"")</f>
        <v/>
      </c>
      <c r="Y73" s="108"/>
      <c r="Z73" s="108" t="str">
        <f>IFERROR(VLOOKUP(Table14[[#This Row],[كود العامل2]],العاملين!$A:$C,2,0),"")</f>
        <v/>
      </c>
      <c r="AA73" s="108"/>
      <c r="AB73" s="108" t="str">
        <f>IFERROR(VLOOKUP(Table14[[#This Row],[كود العامل3]],العاملين!$A:$C,2,0),"")</f>
        <v/>
      </c>
      <c r="AC73" s="108"/>
      <c r="AD73" s="108" t="str">
        <f>IFERROR(VLOOKUP(Table14[[#This Row],[كود العامل4]],العاملين!$A:$C,2,0),"")</f>
        <v/>
      </c>
      <c r="AE73" s="115">
        <f>IFERROR((Table14[[#This Row],[كمية الانتاج]]*Table14[[#This Row],[الزمن المعيارى لانتاج القطعة الواحدة بالدقيقة]])/V73,0%)</f>
        <v>0</v>
      </c>
      <c r="AF73" s="116"/>
      <c r="AG73" s="106"/>
      <c r="AH73" s="117" t="str">
        <f>IFERROR(Table14[[#This Row],[كمية الانتاج]]/(Table14[[#This Row],[كمية الانتاج]]+AG73+AF73),"")</f>
        <v/>
      </c>
      <c r="AI73" s="118"/>
      <c r="AJ73" s="121"/>
      <c r="AK73" s="121"/>
      <c r="AL73" s="121"/>
      <c r="AM73" s="121"/>
      <c r="AN73" s="121"/>
      <c r="AO73" s="121"/>
      <c r="AP73" s="121"/>
      <c r="AQ73" s="121"/>
      <c r="AR73" s="121"/>
    </row>
    <row r="74" spans="1:44" ht="20.100000000000001" customHeight="1">
      <c r="A74" s="105"/>
      <c r="B74" s="106"/>
      <c r="C74" s="107" t="str">
        <f>IFERROR(VLOOKUP(B74,المنتجات!$A:$B,2,0),"")</f>
        <v/>
      </c>
      <c r="D74" s="106" t="str">
        <f>IFERROR(VLOOKUP(B74,المنتجات!$A:$C,3,0),"")</f>
        <v/>
      </c>
      <c r="E74" s="108"/>
      <c r="F74" s="107" t="str">
        <f>IFERROR(VLOOKUP(Table14[[#This Row],[كود الصنف]],المنتجات!$D:$E,2,0),"")</f>
        <v/>
      </c>
      <c r="G74" s="109"/>
      <c r="H74" s="109" t="str">
        <f>IFERROR(IF(G74&lt;=1,VLOOKUP(Table14[[#This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4" s="110"/>
      <c r="J74" s="111"/>
      <c r="K74" s="112" t="str">
        <f>IFERROR(IF(VLOOKUP(Table14[[#This Row],[كود الصنف]],المنتجات!$D:$K,8,0)=0,"",(VLOOKUP(Table14[[#This Row],[كود الصنف]],المنتجات!$D:$K,8,0))),"")</f>
        <v/>
      </c>
      <c r="L7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4" s="114">
        <f>IFERROR(Table14[[#This Row],[كمية الهالك]]/(Table14[[#This Row],[كمية الخامات بالكيلو]]/Table14[[#This Row],[وزن القطعة]]),0)</f>
        <v>0</v>
      </c>
      <c r="N74" s="113"/>
      <c r="O74" s="106" t="str">
        <f>IFERROR(VLOOKUP(Table14[[#This Row],[كود العامل]],العاملين!$A$1:$D$100,4,0),"")</f>
        <v/>
      </c>
      <c r="P74" s="108"/>
      <c r="Q74" s="108"/>
      <c r="R74" s="108"/>
      <c r="S74" s="108"/>
      <c r="T74" s="108"/>
      <c r="U74" s="108">
        <f t="shared" si="3"/>
        <v>0</v>
      </c>
      <c r="V74" s="108" t="str">
        <f>IFERROR(Table14[[#This Row],[اجمالى وقت التشغيل بالدقايق]]-Table14[[#This Row],[اجمالى وقت التوقف بالدقيقة]],"0")</f>
        <v>0</v>
      </c>
      <c r="W74" s="108"/>
      <c r="X74" s="106" t="str">
        <f>IFERROR(VLOOKUP(Table14[[#This Row],[كود العامل]],العاملين!A:C,2,0),"")</f>
        <v/>
      </c>
      <c r="Y74" s="108"/>
      <c r="Z74" s="108" t="str">
        <f>IFERROR(VLOOKUP(Table14[[#This Row],[كود العامل2]],العاملين!$A:$C,2,0),"")</f>
        <v/>
      </c>
      <c r="AA74" s="108"/>
      <c r="AB74" s="108" t="str">
        <f>IFERROR(VLOOKUP(Table14[[#This Row],[كود العامل3]],العاملين!$A:$C,2,0),"")</f>
        <v/>
      </c>
      <c r="AC74" s="108"/>
      <c r="AD74" s="108" t="str">
        <f>IFERROR(VLOOKUP(Table14[[#This Row],[كود العامل4]],العاملين!$A:$C,2,0),"")</f>
        <v/>
      </c>
      <c r="AE74" s="115">
        <f>IFERROR((Table14[[#This Row],[كمية الانتاج]]*Table14[[#This Row],[الزمن المعيارى لانتاج القطعة الواحدة بالدقيقة]])/V74,0%)</f>
        <v>0</v>
      </c>
      <c r="AF74" s="116"/>
      <c r="AG74" s="106"/>
      <c r="AH74" s="117" t="str">
        <f>IFERROR(Table14[[#This Row],[كمية الانتاج]]/(Table14[[#This Row],[كمية الانتاج]]+AG74+AF74),"")</f>
        <v/>
      </c>
      <c r="AI74" s="118"/>
      <c r="AJ74" s="121"/>
      <c r="AK74" s="121"/>
      <c r="AL74" s="121"/>
      <c r="AM74" s="121"/>
      <c r="AN74" s="121"/>
      <c r="AO74" s="121"/>
      <c r="AP74" s="121"/>
      <c r="AQ74" s="121"/>
      <c r="AR74" s="121"/>
    </row>
    <row r="75" spans="1:44" ht="20.100000000000001" customHeight="1">
      <c r="A75" s="105"/>
      <c r="B75" s="106"/>
      <c r="C75" s="107" t="str">
        <f>IFERROR(VLOOKUP(B75,المنتجات!$A:$B,2,0),"")</f>
        <v/>
      </c>
      <c r="D75" s="106" t="str">
        <f>IFERROR(VLOOKUP(B75,المنتجات!$A:$C,3,0),"")</f>
        <v/>
      </c>
      <c r="E75" s="108"/>
      <c r="F75" s="107" t="str">
        <f>IFERROR(VLOOKUP(Table14[[#This Row],[كود الصنف]],المنتجات!$D:$E,2,0),"")</f>
        <v/>
      </c>
      <c r="G75" s="109"/>
      <c r="H75" s="109" t="str">
        <f>IFERROR(IF(G75&lt;=1,VLOOKUP(Table14[[#This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5" s="110"/>
      <c r="J75" s="111"/>
      <c r="K75" s="112" t="str">
        <f>IFERROR(IF(VLOOKUP(Table14[[#This Row],[كود الصنف]],المنتجات!$D:$K,8,0)=0,"",(VLOOKUP(Table14[[#This Row],[كود الصنف]],المنتجات!$D:$K,8,0))),"")</f>
        <v/>
      </c>
      <c r="L7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5" s="114">
        <f>IFERROR(Table14[[#This Row],[كمية الهالك]]/(Table14[[#This Row],[كمية الخامات بالكيلو]]/Table14[[#This Row],[وزن القطعة]]),0)</f>
        <v>0</v>
      </c>
      <c r="N75" s="113"/>
      <c r="O75" s="106" t="str">
        <f>IFERROR(VLOOKUP(Table14[[#This Row],[كود العامل]],العاملين!$A$1:$D$100,4,0),"")</f>
        <v/>
      </c>
      <c r="P75" s="108"/>
      <c r="Q75" s="108"/>
      <c r="R75" s="108"/>
      <c r="S75" s="108"/>
      <c r="T75" s="108"/>
      <c r="U75" s="108">
        <f t="shared" si="3"/>
        <v>0</v>
      </c>
      <c r="V75" s="108" t="str">
        <f>IFERROR(Table14[[#This Row],[اجمالى وقت التشغيل بالدقايق]]-Table14[[#This Row],[اجمالى وقت التوقف بالدقيقة]],"0")</f>
        <v>0</v>
      </c>
      <c r="W75" s="108"/>
      <c r="X75" s="106" t="str">
        <f>IFERROR(VLOOKUP(Table14[[#This Row],[كود العامل]],العاملين!A:C,2,0),"")</f>
        <v/>
      </c>
      <c r="Y75" s="108"/>
      <c r="Z75" s="108" t="str">
        <f>IFERROR(VLOOKUP(Table14[[#This Row],[كود العامل2]],العاملين!$A:$C,2,0),"")</f>
        <v/>
      </c>
      <c r="AA75" s="108"/>
      <c r="AB75" s="108" t="str">
        <f>IFERROR(VLOOKUP(Table14[[#This Row],[كود العامل3]],العاملين!$A:$C,2,0),"")</f>
        <v/>
      </c>
      <c r="AC75" s="108"/>
      <c r="AD75" s="108" t="str">
        <f>IFERROR(VLOOKUP(Table14[[#This Row],[كود العامل4]],العاملين!$A:$C,2,0),"")</f>
        <v/>
      </c>
      <c r="AE75" s="115">
        <f>IFERROR((Table14[[#This Row],[كمية الانتاج]]*Table14[[#This Row],[الزمن المعيارى لانتاج القطعة الواحدة بالدقيقة]])/V75,0%)</f>
        <v>0</v>
      </c>
      <c r="AF75" s="116"/>
      <c r="AG75" s="106"/>
      <c r="AH75" s="117" t="str">
        <f>IFERROR(Table14[[#This Row],[كمية الانتاج]]/(Table14[[#This Row],[كمية الانتاج]]+AG75+AF75),"")</f>
        <v/>
      </c>
      <c r="AI75" s="118"/>
      <c r="AJ75" s="121"/>
      <c r="AK75" s="121"/>
      <c r="AL75" s="121"/>
      <c r="AM75" s="121"/>
      <c r="AN75" s="121"/>
      <c r="AO75" s="121"/>
      <c r="AP75" s="121"/>
      <c r="AQ75" s="121"/>
      <c r="AR75" s="121"/>
    </row>
    <row r="76" spans="1:44" ht="20.100000000000001" customHeight="1">
      <c r="A76" s="105"/>
      <c r="B76" s="106"/>
      <c r="C76" s="107" t="str">
        <f>IFERROR(VLOOKUP(B76,المنتجات!$A:$B,2,0),"")</f>
        <v/>
      </c>
      <c r="D76" s="106" t="str">
        <f>IFERROR(VLOOKUP(B76,المنتجات!$A:$C,3,0),"")</f>
        <v/>
      </c>
      <c r="E76" s="108"/>
      <c r="F76" s="107" t="str">
        <f>IFERROR(VLOOKUP(Table14[[#This Row],[كود الصنف]],المنتجات!$D:$E,2,0),"")</f>
        <v/>
      </c>
      <c r="G76" s="109"/>
      <c r="H76" s="109" t="str">
        <f>IFERROR(IF(G76&lt;=1,VLOOKUP(Table14[[#This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6" s="110"/>
      <c r="J76" s="111"/>
      <c r="K76" s="112" t="str">
        <f>IFERROR(IF(VLOOKUP(Table14[[#This Row],[كود الصنف]],المنتجات!$D:$K,8,0)=0,"",(VLOOKUP(Table14[[#This Row],[كود الصنف]],المنتجات!$D:$K,8,0))),"")</f>
        <v/>
      </c>
      <c r="L7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6" s="114">
        <f>IFERROR(Table14[[#This Row],[كمية الهالك]]/(Table14[[#This Row],[كمية الخامات بالكيلو]]/Table14[[#This Row],[وزن القطعة]]),0)</f>
        <v>0</v>
      </c>
      <c r="N76" s="113"/>
      <c r="O76" s="106" t="str">
        <f>IFERROR(VLOOKUP(Table14[[#This Row],[كود العامل]],العاملين!$A$1:$D$100,4,0),"")</f>
        <v/>
      </c>
      <c r="P76" s="108"/>
      <c r="Q76" s="108"/>
      <c r="R76" s="108"/>
      <c r="S76" s="108"/>
      <c r="T76" s="108"/>
      <c r="U76" s="108">
        <f t="shared" si="3"/>
        <v>0</v>
      </c>
      <c r="V76" s="108" t="str">
        <f>IFERROR(Table14[[#This Row],[اجمالى وقت التشغيل بالدقايق]]-Table14[[#This Row],[اجمالى وقت التوقف بالدقيقة]],"0")</f>
        <v>0</v>
      </c>
      <c r="W76" s="108"/>
      <c r="X76" s="106" t="str">
        <f>IFERROR(VLOOKUP(Table14[[#This Row],[كود العامل]],العاملين!A:C,2,0),"")</f>
        <v/>
      </c>
      <c r="Y76" s="108"/>
      <c r="Z76" s="108" t="str">
        <f>IFERROR(VLOOKUP(Table14[[#This Row],[كود العامل2]],العاملين!$A:$C,2,0),"")</f>
        <v/>
      </c>
      <c r="AA76" s="108"/>
      <c r="AB76" s="108" t="str">
        <f>IFERROR(VLOOKUP(Table14[[#This Row],[كود العامل3]],العاملين!$A:$C,2,0),"")</f>
        <v/>
      </c>
      <c r="AC76" s="108"/>
      <c r="AD76" s="108" t="str">
        <f>IFERROR(VLOOKUP(Table14[[#This Row],[كود العامل4]],العاملين!$A:$C,2,0),"")</f>
        <v/>
      </c>
      <c r="AE76" s="115">
        <f>IFERROR((Table14[[#This Row],[كمية الانتاج]]*Table14[[#This Row],[الزمن المعيارى لانتاج القطعة الواحدة بالدقيقة]])/V76,0%)</f>
        <v>0</v>
      </c>
      <c r="AF76" s="116"/>
      <c r="AG76" s="106"/>
      <c r="AH76" s="117" t="str">
        <f>IFERROR(Table14[[#This Row],[كمية الانتاج]]/(Table14[[#This Row],[كمية الانتاج]]+AG76+AF76),"")</f>
        <v/>
      </c>
      <c r="AI76" s="118"/>
      <c r="AJ76" s="121"/>
      <c r="AK76" s="121"/>
      <c r="AL76" s="121"/>
      <c r="AM76" s="121"/>
      <c r="AN76" s="121"/>
      <c r="AO76" s="121"/>
      <c r="AP76" s="121"/>
      <c r="AQ76" s="121"/>
      <c r="AR76" s="121"/>
    </row>
    <row r="77" spans="1:44" ht="20.100000000000001" customHeight="1">
      <c r="A77" s="105"/>
      <c r="B77" s="106"/>
      <c r="C77" s="107" t="str">
        <f>IFERROR(VLOOKUP(B77,المنتجات!$A:$B,2,0),"")</f>
        <v/>
      </c>
      <c r="D77" s="106" t="str">
        <f>IFERROR(VLOOKUP(B77,المنتجات!$A:$C,3,0),"")</f>
        <v/>
      </c>
      <c r="E77" s="108"/>
      <c r="F77" s="107" t="str">
        <f>IFERROR(VLOOKUP(Table14[[#This Row],[كود الصنف]],المنتجات!$D:$E,2,0),"")</f>
        <v/>
      </c>
      <c r="G77" s="109"/>
      <c r="H77" s="109" t="str">
        <f>IFERROR(IF(G77&lt;=1,VLOOKUP(Table14[[#This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7" s="110"/>
      <c r="J77" s="111"/>
      <c r="K77" s="112" t="str">
        <f>IFERROR(IF(VLOOKUP(Table14[[#This Row],[كود الصنف]],المنتجات!$D:$K,8,0)=0,"",(VLOOKUP(Table14[[#This Row],[كود الصنف]],المنتجات!$D:$K,8,0))),"")</f>
        <v/>
      </c>
      <c r="L7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7" s="114">
        <f>IFERROR(Table14[[#This Row],[كمية الهالك]]/(Table14[[#This Row],[كمية الخامات بالكيلو]]/Table14[[#This Row],[وزن القطعة]]),0)</f>
        <v>0</v>
      </c>
      <c r="N77" s="113"/>
      <c r="O77" s="106" t="str">
        <f>IFERROR(VLOOKUP(Table14[[#This Row],[كود العامل]],العاملين!$A$1:$D$100,4,0),"")</f>
        <v/>
      </c>
      <c r="P77" s="108"/>
      <c r="Q77" s="108"/>
      <c r="R77" s="108"/>
      <c r="S77" s="108"/>
      <c r="T77" s="108"/>
      <c r="U77" s="108">
        <f t="shared" si="3"/>
        <v>0</v>
      </c>
      <c r="V77" s="108" t="str">
        <f>IFERROR(Table14[[#This Row],[اجمالى وقت التشغيل بالدقايق]]-Table14[[#This Row],[اجمالى وقت التوقف بالدقيقة]],"0")</f>
        <v>0</v>
      </c>
      <c r="W77" s="108"/>
      <c r="X77" s="106" t="str">
        <f>IFERROR(VLOOKUP(Table14[[#This Row],[كود العامل]],العاملين!A:C,2,0),"")</f>
        <v/>
      </c>
      <c r="Y77" s="108"/>
      <c r="Z77" s="108" t="str">
        <f>IFERROR(VLOOKUP(Table14[[#This Row],[كود العامل2]],العاملين!$A:$C,2,0),"")</f>
        <v/>
      </c>
      <c r="AA77" s="108"/>
      <c r="AB77" s="108" t="str">
        <f>IFERROR(VLOOKUP(Table14[[#This Row],[كود العامل3]],العاملين!$A:$C,2,0),"")</f>
        <v/>
      </c>
      <c r="AC77" s="108"/>
      <c r="AD77" s="108" t="str">
        <f>IFERROR(VLOOKUP(Table14[[#This Row],[كود العامل4]],العاملين!$A:$C,2,0),"")</f>
        <v/>
      </c>
      <c r="AE77" s="115">
        <f>IFERROR((Table14[[#This Row],[كمية الانتاج]]*Table14[[#This Row],[الزمن المعيارى لانتاج القطعة الواحدة بالدقيقة]])/V77,0%)</f>
        <v>0</v>
      </c>
      <c r="AF77" s="116"/>
      <c r="AG77" s="106"/>
      <c r="AH77" s="117" t="str">
        <f>IFERROR(Table14[[#This Row],[كمية الانتاج]]/(Table14[[#This Row],[كمية الانتاج]]+AG77+AF77),"")</f>
        <v/>
      </c>
      <c r="AI77" s="118"/>
      <c r="AJ77" s="121"/>
      <c r="AK77" s="121"/>
      <c r="AL77" s="121"/>
      <c r="AM77" s="121"/>
      <c r="AN77" s="121"/>
      <c r="AO77" s="121"/>
      <c r="AP77" s="121"/>
      <c r="AQ77" s="121"/>
      <c r="AR77" s="121"/>
    </row>
    <row r="78" spans="1:44" ht="20.100000000000001" customHeight="1">
      <c r="A78" s="105"/>
      <c r="B78" s="106"/>
      <c r="C78" s="107" t="str">
        <f>IFERROR(VLOOKUP(B78,المنتجات!$A:$B,2,0),"")</f>
        <v/>
      </c>
      <c r="D78" s="106" t="str">
        <f>IFERROR(VLOOKUP(B78,المنتجات!$A:$C,3,0),"")</f>
        <v/>
      </c>
      <c r="E78" s="108"/>
      <c r="F78" s="107" t="str">
        <f>IFERROR(VLOOKUP(Table14[[#This Row],[كود الصنف]],المنتجات!$D:$E,2,0),"")</f>
        <v/>
      </c>
      <c r="G78" s="109"/>
      <c r="H78" s="109" t="str">
        <f>IFERROR(IF(G78&lt;=1,VLOOKUP(Table14[[#This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8" s="110"/>
      <c r="J78" s="111"/>
      <c r="K78" s="112" t="str">
        <f>IFERROR(IF(VLOOKUP(Table14[[#This Row],[كود الصنف]],المنتجات!$D:$K,8,0)=0,"",(VLOOKUP(Table14[[#This Row],[كود الصنف]],المنتجات!$D:$K,8,0))),"")</f>
        <v/>
      </c>
      <c r="L7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8" s="114">
        <f>IFERROR(Table14[[#This Row],[كمية الهالك]]/(Table14[[#This Row],[كمية الخامات بالكيلو]]/Table14[[#This Row],[وزن القطعة]]),0)</f>
        <v>0</v>
      </c>
      <c r="N78" s="113"/>
      <c r="O78" s="106" t="str">
        <f>IFERROR(VLOOKUP(Table14[[#This Row],[كود العامل]],العاملين!$A$1:$D$100,4,0),"")</f>
        <v/>
      </c>
      <c r="P78" s="108"/>
      <c r="Q78" s="108"/>
      <c r="R78" s="108"/>
      <c r="S78" s="108"/>
      <c r="T78" s="108"/>
      <c r="U78" s="108">
        <f t="shared" si="3"/>
        <v>0</v>
      </c>
      <c r="V78" s="108" t="str">
        <f>IFERROR(Table14[[#This Row],[اجمالى وقت التشغيل بالدقايق]]-Table14[[#This Row],[اجمالى وقت التوقف بالدقيقة]],"0")</f>
        <v>0</v>
      </c>
      <c r="W78" s="108"/>
      <c r="X78" s="106" t="str">
        <f>IFERROR(VLOOKUP(Table14[[#This Row],[كود العامل]],العاملين!A:C,2,0),"")</f>
        <v/>
      </c>
      <c r="Y78" s="108"/>
      <c r="Z78" s="108" t="str">
        <f>IFERROR(VLOOKUP(Table14[[#This Row],[كود العامل2]],العاملين!$A:$C,2,0),"")</f>
        <v/>
      </c>
      <c r="AA78" s="108"/>
      <c r="AB78" s="108" t="str">
        <f>IFERROR(VLOOKUP(Table14[[#This Row],[كود العامل3]],العاملين!$A:$C,2,0),"")</f>
        <v/>
      </c>
      <c r="AC78" s="108"/>
      <c r="AD78" s="108" t="str">
        <f>IFERROR(VLOOKUP(Table14[[#This Row],[كود العامل4]],العاملين!$A:$C,2,0),"")</f>
        <v/>
      </c>
      <c r="AE78" s="115">
        <f>IFERROR((Table14[[#This Row],[كمية الانتاج]]*Table14[[#This Row],[الزمن المعيارى لانتاج القطعة الواحدة بالدقيقة]])/V78,0%)</f>
        <v>0</v>
      </c>
      <c r="AF78" s="116"/>
      <c r="AG78" s="106"/>
      <c r="AH78" s="117" t="str">
        <f>IFERROR(Table14[[#This Row],[كمية الانتاج]]/(Table14[[#This Row],[كمية الانتاج]]+AG78+AF78),"")</f>
        <v/>
      </c>
      <c r="AI78" s="118"/>
      <c r="AJ78" s="121"/>
      <c r="AK78" s="121"/>
      <c r="AL78" s="121"/>
      <c r="AM78" s="121"/>
      <c r="AN78" s="121"/>
      <c r="AO78" s="121"/>
      <c r="AP78" s="121"/>
      <c r="AQ78" s="121"/>
      <c r="AR78" s="121"/>
    </row>
    <row r="79" spans="1:44" ht="20.100000000000001" customHeight="1">
      <c r="A79" s="105"/>
      <c r="B79" s="106"/>
      <c r="C79" s="107" t="str">
        <f>IFERROR(VLOOKUP(B79,المنتجات!$A:$B,2,0),"")</f>
        <v/>
      </c>
      <c r="D79" s="106" t="str">
        <f>IFERROR(VLOOKUP(B79,المنتجات!$A:$C,3,0),"")</f>
        <v/>
      </c>
      <c r="E79" s="108"/>
      <c r="F79" s="107" t="str">
        <f>IFERROR(VLOOKUP(Table14[[#This Row],[كود الصنف]],المنتجات!$D:$E,2,0),"")</f>
        <v/>
      </c>
      <c r="G79" s="109"/>
      <c r="H79" s="109" t="str">
        <f>IFERROR(IF(G79&lt;=1,VLOOKUP(Table14[[#This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9" s="110"/>
      <c r="J79" s="111"/>
      <c r="K79" s="112" t="str">
        <f>IFERROR(IF(VLOOKUP(Table14[[#This Row],[كود الصنف]],المنتجات!$D:$K,8,0)=0,"",(VLOOKUP(Table14[[#This Row],[كود الصنف]],المنتجات!$D:$K,8,0))),"")</f>
        <v/>
      </c>
      <c r="L7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9" s="114">
        <f>IFERROR(Table14[[#This Row],[كمية الهالك]]/(Table14[[#This Row],[كمية الخامات بالكيلو]]/Table14[[#This Row],[وزن القطعة]]),0)</f>
        <v>0</v>
      </c>
      <c r="N79" s="113"/>
      <c r="O79" s="106" t="str">
        <f>IFERROR(VLOOKUP(Table14[[#This Row],[كود العامل]],العاملين!$A$1:$D$100,4,0),"")</f>
        <v/>
      </c>
      <c r="P79" s="108"/>
      <c r="Q79" s="108"/>
      <c r="R79" s="108"/>
      <c r="S79" s="108"/>
      <c r="T79" s="108"/>
      <c r="U79" s="108">
        <f t="shared" si="3"/>
        <v>0</v>
      </c>
      <c r="V79" s="108" t="str">
        <f>IFERROR(Table14[[#This Row],[اجمالى وقت التشغيل بالدقايق]]-Table14[[#This Row],[اجمالى وقت التوقف بالدقيقة]],"0")</f>
        <v>0</v>
      </c>
      <c r="W79" s="108"/>
      <c r="X79" s="106" t="str">
        <f>IFERROR(VLOOKUP(Table14[[#This Row],[كود العامل]],العاملين!A:C,2,0),"")</f>
        <v/>
      </c>
      <c r="Y79" s="108"/>
      <c r="Z79" s="108" t="str">
        <f>IFERROR(VLOOKUP(Table14[[#This Row],[كود العامل2]],العاملين!$A:$C,2,0),"")</f>
        <v/>
      </c>
      <c r="AA79" s="108"/>
      <c r="AB79" s="108" t="str">
        <f>IFERROR(VLOOKUP(Table14[[#This Row],[كود العامل3]],العاملين!$A:$C,2,0),"")</f>
        <v/>
      </c>
      <c r="AC79" s="108"/>
      <c r="AD79" s="108" t="str">
        <f>IFERROR(VLOOKUP(Table14[[#This Row],[كود العامل4]],العاملين!$A:$C,2,0),"")</f>
        <v/>
      </c>
      <c r="AE79" s="115">
        <f>IFERROR((Table14[[#This Row],[كمية الانتاج]]*Table14[[#This Row],[الزمن المعيارى لانتاج القطعة الواحدة بالدقيقة]])/V79,0%)</f>
        <v>0</v>
      </c>
      <c r="AF79" s="116"/>
      <c r="AG79" s="106"/>
      <c r="AH79" s="117" t="str">
        <f>IFERROR(Table14[[#This Row],[كمية الانتاج]]/(Table14[[#This Row],[كمية الانتاج]]+AG79+AF79),"")</f>
        <v/>
      </c>
      <c r="AI79" s="118"/>
      <c r="AJ79" s="121"/>
      <c r="AK79" s="121"/>
      <c r="AL79" s="121"/>
      <c r="AM79" s="121"/>
      <c r="AN79" s="121"/>
      <c r="AO79" s="121"/>
      <c r="AP79" s="121"/>
      <c r="AQ79" s="121"/>
      <c r="AR79" s="121"/>
    </row>
    <row r="80" spans="1:44" ht="20.100000000000001" customHeight="1">
      <c r="A80" s="105"/>
      <c r="B80" s="106"/>
      <c r="C80" s="107" t="str">
        <f>IFERROR(VLOOKUP(B80,المنتجات!$A:$B,2,0),"")</f>
        <v/>
      </c>
      <c r="D80" s="106" t="str">
        <f>IFERROR(VLOOKUP(B80,المنتجات!$A:$C,3,0),"")</f>
        <v/>
      </c>
      <c r="E80" s="108"/>
      <c r="F80" s="107" t="str">
        <f>IFERROR(VLOOKUP(Table14[[#This Row],[كود الصنف]],المنتجات!$D:$E,2,0),"")</f>
        <v/>
      </c>
      <c r="G80" s="109"/>
      <c r="H80" s="109" t="str">
        <f>IFERROR(IF(G80&lt;=1,VLOOKUP(Table14[[#This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0" s="110"/>
      <c r="J80" s="111"/>
      <c r="K80" s="112" t="str">
        <f>IFERROR(IF(VLOOKUP(Table14[[#This Row],[كود الصنف]],المنتجات!$D:$K,8,0)=0,"",(VLOOKUP(Table14[[#This Row],[كود الصنف]],المنتجات!$D:$K,8,0))),"")</f>
        <v/>
      </c>
      <c r="L8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0" s="114">
        <f>IFERROR(Table14[[#This Row],[كمية الهالك]]/(Table14[[#This Row],[كمية الخامات بالكيلو]]/Table14[[#This Row],[وزن القطعة]]),0)</f>
        <v>0</v>
      </c>
      <c r="N80" s="113"/>
      <c r="O80" s="106" t="str">
        <f>IFERROR(VLOOKUP(Table14[[#This Row],[كود العامل]],العاملين!$A$1:$D$100,4,0),"")</f>
        <v/>
      </c>
      <c r="P80" s="108"/>
      <c r="Q80" s="108"/>
      <c r="R80" s="108"/>
      <c r="S80" s="108"/>
      <c r="T80" s="108"/>
      <c r="U80" s="108">
        <f t="shared" si="3"/>
        <v>0</v>
      </c>
      <c r="V80" s="108" t="str">
        <f>IFERROR(Table14[[#This Row],[اجمالى وقت التشغيل بالدقايق]]-Table14[[#This Row],[اجمالى وقت التوقف بالدقيقة]],"0")</f>
        <v>0</v>
      </c>
      <c r="W80" s="108"/>
      <c r="X80" s="106" t="str">
        <f>IFERROR(VLOOKUP(Table14[[#This Row],[كود العامل]],العاملين!A:C,2,0),"")</f>
        <v/>
      </c>
      <c r="Y80" s="108"/>
      <c r="Z80" s="108" t="str">
        <f>IFERROR(VLOOKUP(Table14[[#This Row],[كود العامل2]],العاملين!$A:$C,2,0),"")</f>
        <v/>
      </c>
      <c r="AA80" s="108"/>
      <c r="AB80" s="108" t="str">
        <f>IFERROR(VLOOKUP(Table14[[#This Row],[كود العامل3]],العاملين!$A:$C,2,0),"")</f>
        <v/>
      </c>
      <c r="AC80" s="108"/>
      <c r="AD80" s="108" t="str">
        <f>IFERROR(VLOOKUP(Table14[[#This Row],[كود العامل4]],العاملين!$A:$C,2,0),"")</f>
        <v/>
      </c>
      <c r="AE80" s="115">
        <f>IFERROR((Table14[[#This Row],[كمية الانتاج]]*Table14[[#This Row],[الزمن المعيارى لانتاج القطعة الواحدة بالدقيقة]])/V80,0%)</f>
        <v>0</v>
      </c>
      <c r="AF80" s="116"/>
      <c r="AG80" s="106"/>
      <c r="AH80" s="117" t="str">
        <f>IFERROR(Table14[[#This Row],[كمية الانتاج]]/(Table14[[#This Row],[كمية الانتاج]]+AG80+AF80),"")</f>
        <v/>
      </c>
      <c r="AI80" s="118"/>
      <c r="AJ80" s="121"/>
      <c r="AK80" s="121"/>
      <c r="AL80" s="121"/>
      <c r="AM80" s="121"/>
      <c r="AN80" s="121"/>
      <c r="AO80" s="121"/>
      <c r="AP80" s="121"/>
      <c r="AQ80" s="121"/>
      <c r="AR80" s="121"/>
    </row>
    <row r="81" spans="1:44" ht="20.100000000000001" customHeight="1">
      <c r="A81" s="105"/>
      <c r="B81" s="106"/>
      <c r="C81" s="107" t="str">
        <f>IFERROR(VLOOKUP(B81,المنتجات!$A:$B,2,0),"")</f>
        <v/>
      </c>
      <c r="D81" s="106" t="str">
        <f>IFERROR(VLOOKUP(B81,المنتجات!$A:$C,3,0),"")</f>
        <v/>
      </c>
      <c r="E81" s="108"/>
      <c r="F81" s="107" t="str">
        <f>IFERROR(VLOOKUP(Table14[[#This Row],[كود الصنف]],المنتجات!$D:$E,2,0),"")</f>
        <v/>
      </c>
      <c r="G81" s="109"/>
      <c r="H81" s="109" t="str">
        <f>IFERROR(IF(G81&lt;=1,VLOOKUP(Table14[[#This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1" s="110"/>
      <c r="J81" s="111"/>
      <c r="K81" s="112" t="str">
        <f>IFERROR(IF(VLOOKUP(Table14[[#This Row],[كود الصنف]],المنتجات!$D:$K,8,0)=0,"",(VLOOKUP(Table14[[#This Row],[كود الصنف]],المنتجات!$D:$K,8,0))),"")</f>
        <v/>
      </c>
      <c r="L8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1" s="114">
        <f>IFERROR(Table14[[#This Row],[كمية الهالك]]/(Table14[[#This Row],[كمية الخامات بالكيلو]]/Table14[[#This Row],[وزن القطعة]]),0)</f>
        <v>0</v>
      </c>
      <c r="N81" s="113"/>
      <c r="O81" s="106" t="str">
        <f>IFERROR(VLOOKUP(Table14[[#This Row],[كود العامل]],العاملين!$A$1:$D$100,4,0),"")</f>
        <v/>
      </c>
      <c r="P81" s="108"/>
      <c r="Q81" s="108"/>
      <c r="R81" s="108"/>
      <c r="S81" s="108"/>
      <c r="T81" s="108"/>
      <c r="U81" s="108">
        <f t="shared" si="3"/>
        <v>0</v>
      </c>
      <c r="V81" s="108" t="str">
        <f>IFERROR(Table14[[#This Row],[اجمالى وقت التشغيل بالدقايق]]-Table14[[#This Row],[اجمالى وقت التوقف بالدقيقة]],"0")</f>
        <v>0</v>
      </c>
      <c r="W81" s="108"/>
      <c r="X81" s="106" t="str">
        <f>IFERROR(VLOOKUP(Table14[[#This Row],[كود العامل]],العاملين!A:C,2,0),"")</f>
        <v/>
      </c>
      <c r="Y81" s="108"/>
      <c r="Z81" s="108" t="str">
        <f>IFERROR(VLOOKUP(Table14[[#This Row],[كود العامل2]],العاملين!$A:$C,2,0),"")</f>
        <v/>
      </c>
      <c r="AA81" s="108"/>
      <c r="AB81" s="108" t="str">
        <f>IFERROR(VLOOKUP(Table14[[#This Row],[كود العامل3]],العاملين!$A:$C,2,0),"")</f>
        <v/>
      </c>
      <c r="AC81" s="108"/>
      <c r="AD81" s="108" t="str">
        <f>IFERROR(VLOOKUP(Table14[[#This Row],[كود العامل4]],العاملين!$A:$C,2,0),"")</f>
        <v/>
      </c>
      <c r="AE81" s="115">
        <f>IFERROR((Table14[[#This Row],[كمية الانتاج]]*Table14[[#This Row],[الزمن المعيارى لانتاج القطعة الواحدة بالدقيقة]])/V81,0%)</f>
        <v>0</v>
      </c>
      <c r="AF81" s="116"/>
      <c r="AG81" s="106"/>
      <c r="AH81" s="117" t="str">
        <f>IFERROR(Table14[[#This Row],[كمية الانتاج]]/(Table14[[#This Row],[كمية الانتاج]]+AG81+AF81),"")</f>
        <v/>
      </c>
      <c r="AI81" s="118"/>
      <c r="AJ81" s="121"/>
      <c r="AK81" s="121"/>
      <c r="AL81" s="121"/>
      <c r="AM81" s="121"/>
      <c r="AN81" s="121"/>
      <c r="AO81" s="121"/>
      <c r="AP81" s="121"/>
      <c r="AQ81" s="121"/>
      <c r="AR81" s="121"/>
    </row>
    <row r="82" spans="1:44" ht="20.100000000000001" customHeight="1">
      <c r="A82" s="105"/>
      <c r="B82" s="106"/>
      <c r="C82" s="107" t="str">
        <f>IFERROR(VLOOKUP(B82,المنتجات!$A:$B,2,0),"")</f>
        <v/>
      </c>
      <c r="D82" s="106" t="str">
        <f>IFERROR(VLOOKUP(B82,المنتجات!$A:$C,3,0),"")</f>
        <v/>
      </c>
      <c r="E82" s="108"/>
      <c r="F82" s="107" t="str">
        <f>IFERROR(VLOOKUP(Table14[[#This Row],[كود الصنف]],المنتجات!$D:$E,2,0),"")</f>
        <v/>
      </c>
      <c r="G82" s="109"/>
      <c r="H82" s="109" t="str">
        <f>IFERROR(IF(G82&lt;=1,VLOOKUP(Table14[[#This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2" s="110"/>
      <c r="J82" s="111"/>
      <c r="K82" s="112" t="str">
        <f>IFERROR(IF(VLOOKUP(Table14[[#This Row],[كود الصنف]],المنتجات!$D:$K,8,0)=0,"",(VLOOKUP(Table14[[#This Row],[كود الصنف]],المنتجات!$D:$K,8,0))),"")</f>
        <v/>
      </c>
      <c r="L8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2" s="114">
        <f>IFERROR(Table14[[#This Row],[كمية الهالك]]/(Table14[[#This Row],[كمية الخامات بالكيلو]]/Table14[[#This Row],[وزن القطعة]]),0)</f>
        <v>0</v>
      </c>
      <c r="N82" s="113"/>
      <c r="O82" s="106" t="str">
        <f>IFERROR(VLOOKUP(Table14[[#This Row],[كود العامل]],العاملين!$A$1:$D$100,4,0),"")</f>
        <v/>
      </c>
      <c r="P82" s="108"/>
      <c r="Q82" s="108"/>
      <c r="R82" s="108"/>
      <c r="S82" s="108"/>
      <c r="T82" s="108"/>
      <c r="U82" s="108">
        <f t="shared" si="3"/>
        <v>0</v>
      </c>
      <c r="V82" s="108" t="str">
        <f>IFERROR(Table14[[#This Row],[اجمالى وقت التشغيل بالدقايق]]-Table14[[#This Row],[اجمالى وقت التوقف بالدقيقة]],"0")</f>
        <v>0</v>
      </c>
      <c r="W82" s="108"/>
      <c r="X82" s="106" t="str">
        <f>IFERROR(VLOOKUP(Table14[[#This Row],[كود العامل]],العاملين!A:C,2,0),"")</f>
        <v/>
      </c>
      <c r="Y82" s="108"/>
      <c r="Z82" s="108" t="str">
        <f>IFERROR(VLOOKUP(Table14[[#This Row],[كود العامل2]],العاملين!$A:$C,2,0),"")</f>
        <v/>
      </c>
      <c r="AA82" s="108"/>
      <c r="AB82" s="108" t="str">
        <f>IFERROR(VLOOKUP(Table14[[#This Row],[كود العامل3]],العاملين!$A:$C,2,0),"")</f>
        <v/>
      </c>
      <c r="AC82" s="108"/>
      <c r="AD82" s="108" t="str">
        <f>IFERROR(VLOOKUP(Table14[[#This Row],[كود العامل4]],العاملين!$A:$C,2,0),"")</f>
        <v/>
      </c>
      <c r="AE82" s="115">
        <f>IFERROR((Table14[[#This Row],[كمية الانتاج]]*Table14[[#This Row],[الزمن المعيارى لانتاج القطعة الواحدة بالدقيقة]])/V82,0%)</f>
        <v>0</v>
      </c>
      <c r="AF82" s="116"/>
      <c r="AG82" s="106"/>
      <c r="AH82" s="117" t="str">
        <f>IFERROR(Table14[[#This Row],[كمية الانتاج]]/(Table14[[#This Row],[كمية الانتاج]]+AG82+AF82),"")</f>
        <v/>
      </c>
      <c r="AI82" s="118"/>
      <c r="AJ82" s="121"/>
      <c r="AK82" s="121"/>
      <c r="AL82" s="121"/>
      <c r="AM82" s="121"/>
      <c r="AN82" s="121"/>
      <c r="AO82" s="121"/>
      <c r="AP82" s="121"/>
      <c r="AQ82" s="121"/>
      <c r="AR82" s="121"/>
    </row>
    <row r="83" spans="1:44" ht="20.100000000000001" customHeight="1">
      <c r="A83" s="105"/>
      <c r="B83" s="106"/>
      <c r="C83" s="107" t="str">
        <f>IFERROR(VLOOKUP(B83,المنتجات!$A:$B,2,0),"")</f>
        <v/>
      </c>
      <c r="D83" s="106" t="str">
        <f>IFERROR(VLOOKUP(B83,المنتجات!$A:$C,3,0),"")</f>
        <v/>
      </c>
      <c r="E83" s="108"/>
      <c r="F83" s="107" t="str">
        <f>IFERROR(VLOOKUP(Table14[[#This Row],[كود الصنف]],المنتجات!$D:$E,2,0),"")</f>
        <v/>
      </c>
      <c r="G83" s="109"/>
      <c r="H83" s="109" t="str">
        <f>IFERROR(IF(G83&lt;=1,VLOOKUP(Table14[[#This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3" s="110"/>
      <c r="J83" s="111"/>
      <c r="K83" s="112" t="str">
        <f>IFERROR(IF(VLOOKUP(Table14[[#This Row],[كود الصنف]],المنتجات!$D:$K,8,0)=0,"",(VLOOKUP(Table14[[#This Row],[كود الصنف]],المنتجات!$D:$K,8,0))),"")</f>
        <v/>
      </c>
      <c r="L8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3" s="114">
        <f>IFERROR(Table14[[#This Row],[كمية الهالك]]/(Table14[[#This Row],[كمية الخامات بالكيلو]]/Table14[[#This Row],[وزن القطعة]]),0)</f>
        <v>0</v>
      </c>
      <c r="N83" s="113"/>
      <c r="O83" s="106" t="str">
        <f>IFERROR(VLOOKUP(Table14[[#This Row],[كود العامل]],العاملين!$A$1:$D$100,4,0),"")</f>
        <v/>
      </c>
      <c r="P83" s="108"/>
      <c r="Q83" s="108"/>
      <c r="R83" s="108"/>
      <c r="S83" s="108"/>
      <c r="T83" s="108"/>
      <c r="U83" s="108">
        <f t="shared" si="3"/>
        <v>0</v>
      </c>
      <c r="V83" s="108" t="str">
        <f>IFERROR(Table14[[#This Row],[اجمالى وقت التشغيل بالدقايق]]-Table14[[#This Row],[اجمالى وقت التوقف بالدقيقة]],"0")</f>
        <v>0</v>
      </c>
      <c r="W83" s="108"/>
      <c r="X83" s="106" t="str">
        <f>IFERROR(VLOOKUP(Table14[[#This Row],[كود العامل]],العاملين!A:C,2,0),"")</f>
        <v/>
      </c>
      <c r="Y83" s="108"/>
      <c r="Z83" s="108" t="str">
        <f>IFERROR(VLOOKUP(Table14[[#This Row],[كود العامل2]],العاملين!$A:$C,2,0),"")</f>
        <v/>
      </c>
      <c r="AA83" s="108"/>
      <c r="AB83" s="108" t="str">
        <f>IFERROR(VLOOKUP(Table14[[#This Row],[كود العامل3]],العاملين!$A:$C,2,0),"")</f>
        <v/>
      </c>
      <c r="AC83" s="108"/>
      <c r="AD83" s="108" t="str">
        <f>IFERROR(VLOOKUP(Table14[[#This Row],[كود العامل4]],العاملين!$A:$C,2,0),"")</f>
        <v/>
      </c>
      <c r="AE83" s="115">
        <f>IFERROR((Table14[[#This Row],[كمية الانتاج]]*Table14[[#This Row],[الزمن المعيارى لانتاج القطعة الواحدة بالدقيقة]])/V83,0%)</f>
        <v>0</v>
      </c>
      <c r="AF83" s="116"/>
      <c r="AG83" s="106"/>
      <c r="AH83" s="117" t="str">
        <f>IFERROR(Table14[[#This Row],[كمية الانتاج]]/(Table14[[#This Row],[كمية الانتاج]]+AG83+AF83),"")</f>
        <v/>
      </c>
      <c r="AI83" s="118"/>
      <c r="AJ83" s="121"/>
      <c r="AK83" s="121"/>
      <c r="AL83" s="121"/>
      <c r="AM83" s="121"/>
      <c r="AN83" s="121"/>
      <c r="AO83" s="121"/>
      <c r="AP83" s="121"/>
      <c r="AQ83" s="121"/>
      <c r="AR83" s="121"/>
    </row>
    <row r="84" spans="1:44" ht="20.100000000000001" customHeight="1">
      <c r="A84" s="105"/>
      <c r="B84" s="106"/>
      <c r="C84" s="107" t="str">
        <f>IFERROR(VLOOKUP(B84,المنتجات!$A:$B,2,0),"")</f>
        <v/>
      </c>
      <c r="D84" s="106" t="str">
        <f>IFERROR(VLOOKUP(B84,المنتجات!$A:$C,3,0),"")</f>
        <v/>
      </c>
      <c r="E84" s="108"/>
      <c r="F84" s="107" t="str">
        <f>IFERROR(VLOOKUP(Table14[[#This Row],[كود الصنف]],المنتجات!$D:$E,2,0),"")</f>
        <v/>
      </c>
      <c r="G84" s="109"/>
      <c r="H84" s="109" t="str">
        <f>IFERROR(IF(G84&lt;=1,VLOOKUP(Table14[[#This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4" s="110"/>
      <c r="J84" s="111"/>
      <c r="K84" s="112" t="str">
        <f>IFERROR(IF(VLOOKUP(Table14[[#This Row],[كود الصنف]],المنتجات!$D:$K,8,0)=0,"",(VLOOKUP(Table14[[#This Row],[كود الصنف]],المنتجات!$D:$K,8,0))),"")</f>
        <v/>
      </c>
      <c r="L8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4" s="114">
        <f>IFERROR(Table14[[#This Row],[كمية الهالك]]/(Table14[[#This Row],[كمية الخامات بالكيلو]]/Table14[[#This Row],[وزن القطعة]]),0)</f>
        <v>0</v>
      </c>
      <c r="N84" s="113"/>
      <c r="O84" s="106" t="str">
        <f>IFERROR(VLOOKUP(Table14[[#This Row],[كود العامل]],العاملين!$A$1:$D$100,4,0),"")</f>
        <v/>
      </c>
      <c r="P84" s="108"/>
      <c r="Q84" s="108"/>
      <c r="R84" s="108"/>
      <c r="S84" s="108"/>
      <c r="T84" s="108"/>
      <c r="U84" s="108">
        <f t="shared" si="3"/>
        <v>0</v>
      </c>
      <c r="V84" s="108" t="str">
        <f>IFERROR(Table14[[#This Row],[اجمالى وقت التشغيل بالدقايق]]-Table14[[#This Row],[اجمالى وقت التوقف بالدقيقة]],"0")</f>
        <v>0</v>
      </c>
      <c r="W84" s="108"/>
      <c r="X84" s="106" t="str">
        <f>IFERROR(VLOOKUP(Table14[[#This Row],[كود العامل]],العاملين!A:C,2,0),"")</f>
        <v/>
      </c>
      <c r="Y84" s="108"/>
      <c r="Z84" s="108" t="str">
        <f>IFERROR(VLOOKUP(Table14[[#This Row],[كود العامل2]],العاملين!$A:$C,2,0),"")</f>
        <v/>
      </c>
      <c r="AA84" s="108"/>
      <c r="AB84" s="108" t="str">
        <f>IFERROR(VLOOKUP(Table14[[#This Row],[كود العامل3]],العاملين!$A:$C,2,0),"")</f>
        <v/>
      </c>
      <c r="AC84" s="108"/>
      <c r="AD84" s="108" t="str">
        <f>IFERROR(VLOOKUP(Table14[[#This Row],[كود العامل4]],العاملين!$A:$C,2,0),"")</f>
        <v/>
      </c>
      <c r="AE84" s="115">
        <f>IFERROR((Table14[[#This Row],[كمية الانتاج]]*Table14[[#This Row],[الزمن المعيارى لانتاج القطعة الواحدة بالدقيقة]])/V84,0%)</f>
        <v>0</v>
      </c>
      <c r="AF84" s="116"/>
      <c r="AG84" s="106"/>
      <c r="AH84" s="117" t="str">
        <f>IFERROR(Table14[[#This Row],[كمية الانتاج]]/(Table14[[#This Row],[كمية الانتاج]]+AG84+AF84),"")</f>
        <v/>
      </c>
      <c r="AI84" s="118"/>
      <c r="AJ84" s="121"/>
      <c r="AK84" s="121"/>
      <c r="AL84" s="121"/>
      <c r="AM84" s="121"/>
      <c r="AN84" s="121"/>
      <c r="AO84" s="121"/>
      <c r="AP84" s="121"/>
      <c r="AQ84" s="121"/>
      <c r="AR84" s="121"/>
    </row>
    <row r="85" spans="1:44" ht="20.100000000000001" customHeight="1">
      <c r="A85" s="105"/>
      <c r="B85" s="106"/>
      <c r="C85" s="107" t="str">
        <f>IFERROR(VLOOKUP(B85,المنتجات!$A:$B,2,0),"")</f>
        <v/>
      </c>
      <c r="D85" s="106" t="str">
        <f>IFERROR(VLOOKUP(B85,المنتجات!$A:$C,3,0),"")</f>
        <v/>
      </c>
      <c r="E85" s="108"/>
      <c r="F85" s="107" t="str">
        <f>IFERROR(VLOOKUP(Table14[[#This Row],[كود الصنف]],المنتجات!$D:$E,2,0),"")</f>
        <v/>
      </c>
      <c r="G85" s="109"/>
      <c r="H85" s="109" t="str">
        <f>IFERROR(IF(G85&lt;=1,VLOOKUP(Table14[[#This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5" s="110"/>
      <c r="J85" s="111"/>
      <c r="K85" s="112" t="str">
        <f>IFERROR(IF(VLOOKUP(Table14[[#This Row],[كود الصنف]],المنتجات!$D:$K,8,0)=0,"",(VLOOKUP(Table14[[#This Row],[كود الصنف]],المنتجات!$D:$K,8,0))),"")</f>
        <v/>
      </c>
      <c r="L8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5" s="114">
        <f>IFERROR(Table14[[#This Row],[كمية الهالك]]/(Table14[[#This Row],[كمية الخامات بالكيلو]]/Table14[[#This Row],[وزن القطعة]]),0)</f>
        <v>0</v>
      </c>
      <c r="N85" s="113"/>
      <c r="O85" s="106" t="str">
        <f>IFERROR(VLOOKUP(Table14[[#This Row],[كود العامل]],العاملين!$A$1:$D$100,4,0),"")</f>
        <v/>
      </c>
      <c r="P85" s="108"/>
      <c r="Q85" s="108"/>
      <c r="R85" s="108"/>
      <c r="S85" s="108"/>
      <c r="T85" s="108"/>
      <c r="U85" s="108">
        <f t="shared" si="3"/>
        <v>0</v>
      </c>
      <c r="V85" s="108" t="str">
        <f>IFERROR(Table14[[#This Row],[اجمالى وقت التشغيل بالدقايق]]-Table14[[#This Row],[اجمالى وقت التوقف بالدقيقة]],"0")</f>
        <v>0</v>
      </c>
      <c r="W85" s="108"/>
      <c r="X85" s="106" t="str">
        <f>IFERROR(VLOOKUP(Table14[[#This Row],[كود العامل]],العاملين!A:C,2,0),"")</f>
        <v/>
      </c>
      <c r="Y85" s="108"/>
      <c r="Z85" s="108" t="str">
        <f>IFERROR(VLOOKUP(Table14[[#This Row],[كود العامل2]],العاملين!$A:$C,2,0),"")</f>
        <v/>
      </c>
      <c r="AA85" s="108"/>
      <c r="AB85" s="108" t="str">
        <f>IFERROR(VLOOKUP(Table14[[#This Row],[كود العامل3]],العاملين!$A:$C,2,0),"")</f>
        <v/>
      </c>
      <c r="AC85" s="108"/>
      <c r="AD85" s="108" t="str">
        <f>IFERROR(VLOOKUP(Table14[[#This Row],[كود العامل4]],العاملين!$A:$C,2,0),"")</f>
        <v/>
      </c>
      <c r="AE85" s="115">
        <f>IFERROR((Table14[[#This Row],[كمية الانتاج]]*Table14[[#This Row],[الزمن المعيارى لانتاج القطعة الواحدة بالدقيقة]])/V85,0%)</f>
        <v>0</v>
      </c>
      <c r="AF85" s="116"/>
      <c r="AG85" s="106"/>
      <c r="AH85" s="117" t="str">
        <f>IFERROR(Table14[[#This Row],[كمية الانتاج]]/(Table14[[#This Row],[كمية الانتاج]]+AG85+AF85),"")</f>
        <v/>
      </c>
      <c r="AI85" s="118"/>
      <c r="AJ85" s="121"/>
      <c r="AK85" s="121"/>
      <c r="AL85" s="121"/>
      <c r="AM85" s="121"/>
      <c r="AN85" s="121"/>
      <c r="AO85" s="121"/>
      <c r="AP85" s="121"/>
      <c r="AQ85" s="121"/>
      <c r="AR85" s="121"/>
    </row>
    <row r="86" spans="1:44" ht="20.100000000000001" customHeight="1">
      <c r="A86" s="105"/>
      <c r="B86" s="106"/>
      <c r="C86" s="107" t="str">
        <f>IFERROR(VLOOKUP(B86,المنتجات!$A:$B,2,0),"")</f>
        <v/>
      </c>
      <c r="D86" s="106" t="str">
        <f>IFERROR(VLOOKUP(B86,المنتجات!$A:$C,3,0),"")</f>
        <v/>
      </c>
      <c r="E86" s="108"/>
      <c r="F86" s="107" t="str">
        <f>IFERROR(VLOOKUP(Table14[[#This Row],[كود الصنف]],المنتجات!$D:$E,2,0),"")</f>
        <v/>
      </c>
      <c r="G86" s="109"/>
      <c r="H86" s="109" t="str">
        <f>IFERROR(IF(G86&lt;=1,VLOOKUP(Table14[[#This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6" s="110"/>
      <c r="J86" s="111"/>
      <c r="K86" s="112" t="str">
        <f>IFERROR(IF(VLOOKUP(Table14[[#This Row],[كود الصنف]],المنتجات!$D:$K,8,0)=0,"",(VLOOKUP(Table14[[#This Row],[كود الصنف]],المنتجات!$D:$K,8,0))),"")</f>
        <v/>
      </c>
      <c r="L8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6" s="114">
        <f>IFERROR(Table14[[#This Row],[كمية الهالك]]/(Table14[[#This Row],[كمية الخامات بالكيلو]]/Table14[[#This Row],[وزن القطعة]]),0)</f>
        <v>0</v>
      </c>
      <c r="N86" s="113"/>
      <c r="O86" s="106" t="str">
        <f>IFERROR(VLOOKUP(Table14[[#This Row],[كود العامل]],العاملين!$A$1:$D$100,4,0),"")</f>
        <v/>
      </c>
      <c r="P86" s="108"/>
      <c r="Q86" s="108"/>
      <c r="R86" s="108"/>
      <c r="S86" s="108"/>
      <c r="T86" s="108"/>
      <c r="U86" s="108">
        <f t="shared" si="3"/>
        <v>0</v>
      </c>
      <c r="V86" s="108" t="str">
        <f>IFERROR(Table14[[#This Row],[اجمالى وقت التشغيل بالدقايق]]-Table14[[#This Row],[اجمالى وقت التوقف بالدقيقة]],"0")</f>
        <v>0</v>
      </c>
      <c r="W86" s="108"/>
      <c r="X86" s="106" t="str">
        <f>IFERROR(VLOOKUP(Table14[[#This Row],[كود العامل]],العاملين!A:C,2,0),"")</f>
        <v/>
      </c>
      <c r="Y86" s="108"/>
      <c r="Z86" s="108" t="str">
        <f>IFERROR(VLOOKUP(Table14[[#This Row],[كود العامل2]],العاملين!$A:$C,2,0),"")</f>
        <v/>
      </c>
      <c r="AA86" s="108"/>
      <c r="AB86" s="108" t="str">
        <f>IFERROR(VLOOKUP(Table14[[#This Row],[كود العامل3]],العاملين!$A:$C,2,0),"")</f>
        <v/>
      </c>
      <c r="AC86" s="108"/>
      <c r="AD86" s="108" t="str">
        <f>IFERROR(VLOOKUP(Table14[[#This Row],[كود العامل4]],العاملين!$A:$C,2,0),"")</f>
        <v/>
      </c>
      <c r="AE86" s="115">
        <f>IFERROR((Table14[[#This Row],[كمية الانتاج]]*Table14[[#This Row],[الزمن المعيارى لانتاج القطعة الواحدة بالدقيقة]])/V86,0%)</f>
        <v>0</v>
      </c>
      <c r="AF86" s="116"/>
      <c r="AG86" s="106"/>
      <c r="AH86" s="117" t="str">
        <f>IFERROR(Table14[[#This Row],[كمية الانتاج]]/(Table14[[#This Row],[كمية الانتاج]]+AG86+AF86),"")</f>
        <v/>
      </c>
      <c r="AI86" s="118"/>
      <c r="AJ86" s="121"/>
      <c r="AK86" s="121"/>
      <c r="AL86" s="121"/>
      <c r="AM86" s="121"/>
      <c r="AN86" s="121"/>
      <c r="AO86" s="121"/>
      <c r="AP86" s="121"/>
      <c r="AQ86" s="121"/>
      <c r="AR86" s="121"/>
    </row>
    <row r="87" spans="1:44" ht="20.100000000000001" customHeight="1">
      <c r="A87" s="105"/>
      <c r="B87" s="106"/>
      <c r="C87" s="107" t="str">
        <f>IFERROR(VLOOKUP(B87,المنتجات!$A:$B,2,0),"")</f>
        <v/>
      </c>
      <c r="D87" s="106" t="str">
        <f>IFERROR(VLOOKUP(B87,المنتجات!$A:$C,3,0),"")</f>
        <v/>
      </c>
      <c r="E87" s="108"/>
      <c r="F87" s="107" t="str">
        <f>IFERROR(VLOOKUP(Table14[[#This Row],[كود الصنف]],المنتجات!$D:$E,2,0),"")</f>
        <v/>
      </c>
      <c r="G87" s="109"/>
      <c r="H87" s="109" t="str">
        <f>IFERROR(IF(G87&lt;=1,VLOOKUP(Table14[[#This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7" s="110"/>
      <c r="J87" s="111"/>
      <c r="K87" s="112" t="str">
        <f>IFERROR(IF(VLOOKUP(Table14[[#This Row],[كود الصنف]],المنتجات!$D:$K,8,0)=0,"",(VLOOKUP(Table14[[#This Row],[كود الصنف]],المنتجات!$D:$K,8,0))),"")</f>
        <v/>
      </c>
      <c r="L8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7" s="114">
        <f>IFERROR(Table14[[#This Row],[كمية الهالك]]/(Table14[[#This Row],[كمية الخامات بالكيلو]]/Table14[[#This Row],[وزن القطعة]]),0)</f>
        <v>0</v>
      </c>
      <c r="N87" s="113"/>
      <c r="O87" s="106" t="str">
        <f>IFERROR(VLOOKUP(Table14[[#This Row],[كود العامل]],العاملين!$A$1:$D$100,4,0),"")</f>
        <v/>
      </c>
      <c r="P87" s="108"/>
      <c r="Q87" s="108"/>
      <c r="R87" s="108"/>
      <c r="S87" s="108"/>
      <c r="T87" s="108"/>
      <c r="U87" s="108">
        <f t="shared" si="3"/>
        <v>0</v>
      </c>
      <c r="V87" s="108" t="str">
        <f>IFERROR(Table14[[#This Row],[اجمالى وقت التشغيل بالدقايق]]-Table14[[#This Row],[اجمالى وقت التوقف بالدقيقة]],"0")</f>
        <v>0</v>
      </c>
      <c r="W87" s="108"/>
      <c r="X87" s="106" t="str">
        <f>IFERROR(VLOOKUP(Table14[[#This Row],[كود العامل]],العاملين!A:C,2,0),"")</f>
        <v/>
      </c>
      <c r="Y87" s="108"/>
      <c r="Z87" s="108" t="str">
        <f>IFERROR(VLOOKUP(Table14[[#This Row],[كود العامل2]],العاملين!$A:$C,2,0),"")</f>
        <v/>
      </c>
      <c r="AA87" s="108"/>
      <c r="AB87" s="108" t="str">
        <f>IFERROR(VLOOKUP(Table14[[#This Row],[كود العامل3]],العاملين!$A:$C,2,0),"")</f>
        <v/>
      </c>
      <c r="AC87" s="108"/>
      <c r="AD87" s="108" t="str">
        <f>IFERROR(VLOOKUP(Table14[[#This Row],[كود العامل4]],العاملين!$A:$C,2,0),"")</f>
        <v/>
      </c>
      <c r="AE87" s="115">
        <f>IFERROR((Table14[[#This Row],[كمية الانتاج]]*Table14[[#This Row],[الزمن المعيارى لانتاج القطعة الواحدة بالدقيقة]])/V87,0%)</f>
        <v>0</v>
      </c>
      <c r="AF87" s="116"/>
      <c r="AG87" s="106"/>
      <c r="AH87" s="117" t="str">
        <f>IFERROR(Table14[[#This Row],[كمية الانتاج]]/(Table14[[#This Row],[كمية الانتاج]]+AG87+AF87),"")</f>
        <v/>
      </c>
      <c r="AI87" s="118"/>
      <c r="AJ87" s="121"/>
      <c r="AK87" s="121"/>
      <c r="AL87" s="121"/>
      <c r="AM87" s="121"/>
      <c r="AN87" s="121"/>
      <c r="AO87" s="121"/>
      <c r="AP87" s="121"/>
      <c r="AQ87" s="121"/>
      <c r="AR87" s="121"/>
    </row>
    <row r="88" spans="1:44" ht="20.100000000000001" customHeight="1">
      <c r="A88" s="105"/>
      <c r="B88" s="106"/>
      <c r="C88" s="107" t="str">
        <f>IFERROR(VLOOKUP(B88,المنتجات!$A:$B,2,0),"")</f>
        <v/>
      </c>
      <c r="D88" s="106" t="str">
        <f>IFERROR(VLOOKUP(B88,المنتجات!$A:$C,3,0),"")</f>
        <v/>
      </c>
      <c r="E88" s="108"/>
      <c r="F88" s="107" t="str">
        <f>IFERROR(VLOOKUP(Table14[[#This Row],[كود الصنف]],المنتجات!$D:$E,2,0),"")</f>
        <v/>
      </c>
      <c r="G88" s="109"/>
      <c r="H88" s="109" t="str">
        <f>IFERROR(IF(G88&lt;=1,VLOOKUP(Table14[[#This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8" s="110"/>
      <c r="J88" s="111"/>
      <c r="K88" s="112" t="str">
        <f>IFERROR(IF(VLOOKUP(Table14[[#This Row],[كود الصنف]],المنتجات!$D:$K,8,0)=0,"",(VLOOKUP(Table14[[#This Row],[كود الصنف]],المنتجات!$D:$K,8,0))),"")</f>
        <v/>
      </c>
      <c r="L8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8" s="114">
        <f>IFERROR(Table14[[#This Row],[كمية الهالك]]/(Table14[[#This Row],[كمية الخامات بالكيلو]]/Table14[[#This Row],[وزن القطعة]]),0)</f>
        <v>0</v>
      </c>
      <c r="N88" s="113"/>
      <c r="O88" s="106" t="str">
        <f>IFERROR(VLOOKUP(Table14[[#This Row],[كود العامل]],العاملين!$A$1:$D$100,4,0),"")</f>
        <v/>
      </c>
      <c r="P88" s="108"/>
      <c r="Q88" s="108"/>
      <c r="R88" s="108"/>
      <c r="S88" s="108"/>
      <c r="T88" s="108"/>
      <c r="U88" s="108">
        <f t="shared" si="3"/>
        <v>0</v>
      </c>
      <c r="V88" s="108" t="str">
        <f>IFERROR(Table14[[#This Row],[اجمالى وقت التشغيل بالدقايق]]-Table14[[#This Row],[اجمالى وقت التوقف بالدقيقة]],"0")</f>
        <v>0</v>
      </c>
      <c r="W88" s="108"/>
      <c r="X88" s="106" t="str">
        <f>IFERROR(VLOOKUP(Table14[[#This Row],[كود العامل]],العاملين!A:C,2,0),"")</f>
        <v/>
      </c>
      <c r="Y88" s="108"/>
      <c r="Z88" s="108" t="str">
        <f>IFERROR(VLOOKUP(Table14[[#This Row],[كود العامل2]],العاملين!$A:$C,2,0),"")</f>
        <v/>
      </c>
      <c r="AA88" s="108"/>
      <c r="AB88" s="108" t="str">
        <f>IFERROR(VLOOKUP(Table14[[#This Row],[كود العامل3]],العاملين!$A:$C,2,0),"")</f>
        <v/>
      </c>
      <c r="AC88" s="108"/>
      <c r="AD88" s="108" t="str">
        <f>IFERROR(VLOOKUP(Table14[[#This Row],[كود العامل4]],العاملين!$A:$C,2,0),"")</f>
        <v/>
      </c>
      <c r="AE88" s="115">
        <f>IFERROR((Table14[[#This Row],[كمية الانتاج]]*Table14[[#This Row],[الزمن المعيارى لانتاج القطعة الواحدة بالدقيقة]])/V88,0%)</f>
        <v>0</v>
      </c>
      <c r="AF88" s="116"/>
      <c r="AG88" s="106"/>
      <c r="AH88" s="117" t="str">
        <f>IFERROR(Table14[[#This Row],[كمية الانتاج]]/(Table14[[#This Row],[كمية الانتاج]]+AG88+AF88),"")</f>
        <v/>
      </c>
      <c r="AI88" s="118"/>
      <c r="AJ88" s="121"/>
      <c r="AK88" s="121"/>
      <c r="AL88" s="121"/>
      <c r="AM88" s="121"/>
      <c r="AN88" s="121"/>
      <c r="AO88" s="121"/>
      <c r="AP88" s="121"/>
      <c r="AQ88" s="121"/>
      <c r="AR88" s="121"/>
    </row>
    <row r="89" spans="1:44" ht="20.100000000000001" customHeight="1">
      <c r="A89" s="105"/>
      <c r="B89" s="106"/>
      <c r="C89" s="107" t="str">
        <f>IFERROR(VLOOKUP(B89,المنتجات!$A:$B,2,0),"")</f>
        <v/>
      </c>
      <c r="D89" s="106" t="str">
        <f>IFERROR(VLOOKUP(B89,المنتجات!$A:$C,3,0),"")</f>
        <v/>
      </c>
      <c r="E89" s="108"/>
      <c r="F89" s="107" t="str">
        <f>IFERROR(VLOOKUP(Table14[[#This Row],[كود الصنف]],المنتجات!$D:$E,2,0),"")</f>
        <v/>
      </c>
      <c r="G89" s="109"/>
      <c r="H89" s="109" t="str">
        <f>IFERROR(IF(G89&lt;=1,VLOOKUP(Table14[[#This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9" s="110"/>
      <c r="J89" s="111"/>
      <c r="K89" s="112" t="str">
        <f>IFERROR(IF(VLOOKUP(Table14[[#This Row],[كود الصنف]],المنتجات!$D:$K,8,0)=0,"",(VLOOKUP(Table14[[#This Row],[كود الصنف]],المنتجات!$D:$K,8,0))),"")</f>
        <v/>
      </c>
      <c r="L8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9" s="114">
        <f>IFERROR(Table14[[#This Row],[كمية الهالك]]/(Table14[[#This Row],[كمية الخامات بالكيلو]]/Table14[[#This Row],[وزن القطعة]]),0)</f>
        <v>0</v>
      </c>
      <c r="N89" s="113"/>
      <c r="O89" s="106" t="str">
        <f>IFERROR(VLOOKUP(Table14[[#This Row],[كود العامل]],العاملين!$A$1:$D$100,4,0),"")</f>
        <v/>
      </c>
      <c r="P89" s="108"/>
      <c r="Q89" s="108"/>
      <c r="R89" s="108"/>
      <c r="S89" s="108"/>
      <c r="T89" s="108"/>
      <c r="U89" s="108">
        <f t="shared" si="3"/>
        <v>0</v>
      </c>
      <c r="V89" s="108" t="str">
        <f>IFERROR(Table14[[#This Row],[اجمالى وقت التشغيل بالدقايق]]-Table14[[#This Row],[اجمالى وقت التوقف بالدقيقة]],"0")</f>
        <v>0</v>
      </c>
      <c r="W89" s="108"/>
      <c r="X89" s="106" t="str">
        <f>IFERROR(VLOOKUP(Table14[[#This Row],[كود العامل]],العاملين!A:C,2,0),"")</f>
        <v/>
      </c>
      <c r="Y89" s="108"/>
      <c r="Z89" s="108" t="str">
        <f>IFERROR(VLOOKUP(Table14[[#This Row],[كود العامل2]],العاملين!$A:$C,2,0),"")</f>
        <v/>
      </c>
      <c r="AA89" s="108"/>
      <c r="AB89" s="108" t="str">
        <f>IFERROR(VLOOKUP(Table14[[#This Row],[كود العامل3]],العاملين!$A:$C,2,0),"")</f>
        <v/>
      </c>
      <c r="AC89" s="108"/>
      <c r="AD89" s="108" t="str">
        <f>IFERROR(VLOOKUP(Table14[[#This Row],[كود العامل4]],العاملين!$A:$C,2,0),"")</f>
        <v/>
      </c>
      <c r="AE89" s="115">
        <f>IFERROR((Table14[[#This Row],[كمية الانتاج]]*Table14[[#This Row],[الزمن المعيارى لانتاج القطعة الواحدة بالدقيقة]])/V89,0%)</f>
        <v>0</v>
      </c>
      <c r="AF89" s="116"/>
      <c r="AG89" s="106"/>
      <c r="AH89" s="117" t="str">
        <f>IFERROR(Table14[[#This Row],[كمية الانتاج]]/(Table14[[#This Row],[كمية الانتاج]]+AG89+AF89),"")</f>
        <v/>
      </c>
      <c r="AI89" s="118"/>
      <c r="AJ89" s="121"/>
      <c r="AK89" s="121"/>
      <c r="AL89" s="121"/>
      <c r="AM89" s="121"/>
      <c r="AN89" s="121"/>
      <c r="AO89" s="121"/>
      <c r="AP89" s="121"/>
      <c r="AQ89" s="121"/>
      <c r="AR89" s="121"/>
    </row>
    <row r="90" spans="1:44" ht="20.100000000000001" customHeight="1">
      <c r="A90" s="105"/>
      <c r="B90" s="106"/>
      <c r="C90" s="107" t="str">
        <f>IFERROR(VLOOKUP(B90,المنتجات!$A:$B,2,0),"")</f>
        <v/>
      </c>
      <c r="D90" s="106" t="str">
        <f>IFERROR(VLOOKUP(B90,المنتجات!$A:$C,3,0),"")</f>
        <v/>
      </c>
      <c r="E90" s="108"/>
      <c r="F90" s="107" t="str">
        <f>IFERROR(VLOOKUP(Table14[[#This Row],[كود الصنف]],المنتجات!$D:$E,2,0),"")</f>
        <v/>
      </c>
      <c r="G90" s="109"/>
      <c r="H90" s="109" t="str">
        <f>IFERROR(IF(G90&lt;=1,VLOOKUP(Table14[[#This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0" s="110"/>
      <c r="J90" s="111"/>
      <c r="K90" s="112" t="str">
        <f>IFERROR(IF(VLOOKUP(Table14[[#This Row],[كود الصنف]],المنتجات!$D:$K,8,0)=0,"",(VLOOKUP(Table14[[#This Row],[كود الصنف]],المنتجات!$D:$K,8,0))),"")</f>
        <v/>
      </c>
      <c r="L9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0" s="114">
        <f>IFERROR(Table14[[#This Row],[كمية الهالك]]/(Table14[[#This Row],[كمية الخامات بالكيلو]]/Table14[[#This Row],[وزن القطعة]]),0)</f>
        <v>0</v>
      </c>
      <c r="N90" s="113"/>
      <c r="O90" s="106" t="str">
        <f>IFERROR(VLOOKUP(Table14[[#This Row],[كود العامل]],العاملين!$A$1:$D$100,4,0),"")</f>
        <v/>
      </c>
      <c r="P90" s="108"/>
      <c r="Q90" s="108"/>
      <c r="R90" s="108"/>
      <c r="S90" s="108"/>
      <c r="T90" s="108"/>
      <c r="U90" s="108">
        <f t="shared" si="3"/>
        <v>0</v>
      </c>
      <c r="V90" s="108" t="str">
        <f>IFERROR(Table14[[#This Row],[اجمالى وقت التشغيل بالدقايق]]-Table14[[#This Row],[اجمالى وقت التوقف بالدقيقة]],"0")</f>
        <v>0</v>
      </c>
      <c r="W90" s="108"/>
      <c r="X90" s="106" t="str">
        <f>IFERROR(VLOOKUP(Table14[[#This Row],[كود العامل]],العاملين!A:C,2,0),"")</f>
        <v/>
      </c>
      <c r="Y90" s="108"/>
      <c r="Z90" s="108" t="str">
        <f>IFERROR(VLOOKUP(Table14[[#This Row],[كود العامل2]],العاملين!$A:$C,2,0),"")</f>
        <v/>
      </c>
      <c r="AA90" s="108"/>
      <c r="AB90" s="108" t="str">
        <f>IFERROR(VLOOKUP(Table14[[#This Row],[كود العامل3]],العاملين!$A:$C,2,0),"")</f>
        <v/>
      </c>
      <c r="AC90" s="108"/>
      <c r="AD90" s="108" t="str">
        <f>IFERROR(VLOOKUP(Table14[[#This Row],[كود العامل4]],العاملين!$A:$C,2,0),"")</f>
        <v/>
      </c>
      <c r="AE90" s="115">
        <f>IFERROR((Table14[[#This Row],[كمية الانتاج]]*Table14[[#This Row],[الزمن المعيارى لانتاج القطعة الواحدة بالدقيقة]])/V90,0%)</f>
        <v>0</v>
      </c>
      <c r="AF90" s="116"/>
      <c r="AG90" s="106"/>
      <c r="AH90" s="117" t="str">
        <f>IFERROR(Table14[[#This Row],[كمية الانتاج]]/(Table14[[#This Row],[كمية الانتاج]]+AG90+AF90),"")</f>
        <v/>
      </c>
      <c r="AI90" s="118"/>
      <c r="AJ90" s="121"/>
      <c r="AK90" s="121"/>
      <c r="AL90" s="121"/>
      <c r="AM90" s="121"/>
      <c r="AN90" s="121"/>
      <c r="AO90" s="121"/>
      <c r="AP90" s="121"/>
      <c r="AQ90" s="121"/>
      <c r="AR90" s="121"/>
    </row>
    <row r="91" spans="1:44" ht="20.100000000000001" customHeight="1">
      <c r="A91" s="105"/>
      <c r="B91" s="106"/>
      <c r="C91" s="107" t="str">
        <f>IFERROR(VLOOKUP(B91,المنتجات!$A:$B,2,0),"")</f>
        <v/>
      </c>
      <c r="D91" s="106" t="str">
        <f>IFERROR(VLOOKUP(B91,المنتجات!$A:$C,3,0),"")</f>
        <v/>
      </c>
      <c r="E91" s="108"/>
      <c r="F91" s="107" t="str">
        <f>IFERROR(VLOOKUP(Table14[[#This Row],[كود الصنف]],المنتجات!$D:$E,2,0),"")</f>
        <v/>
      </c>
      <c r="G91" s="109"/>
      <c r="H91" s="109" t="str">
        <f>IFERROR(IF(G91&lt;=1,VLOOKUP(Table14[[#This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1" s="110"/>
      <c r="J91" s="111"/>
      <c r="K91" s="112" t="str">
        <f>IFERROR(IF(VLOOKUP(Table14[[#This Row],[كود الصنف]],المنتجات!$D:$K,8,0)=0,"",(VLOOKUP(Table14[[#This Row],[كود الصنف]],المنتجات!$D:$K,8,0))),"")</f>
        <v/>
      </c>
      <c r="L9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1" s="114">
        <f>IFERROR(Table14[[#This Row],[كمية الهالك]]/(Table14[[#This Row],[كمية الخامات بالكيلو]]/Table14[[#This Row],[وزن القطعة]]),0)</f>
        <v>0</v>
      </c>
      <c r="N91" s="113"/>
      <c r="O91" s="106" t="str">
        <f>IFERROR(VLOOKUP(Table14[[#This Row],[كود العامل]],العاملين!$A$1:$D$100,4,0),"")</f>
        <v/>
      </c>
      <c r="P91" s="108"/>
      <c r="Q91" s="108"/>
      <c r="R91" s="108"/>
      <c r="S91" s="108"/>
      <c r="T91" s="108"/>
      <c r="U91" s="108">
        <f t="shared" si="3"/>
        <v>0</v>
      </c>
      <c r="V91" s="108" t="str">
        <f>IFERROR(Table14[[#This Row],[اجمالى وقت التشغيل بالدقايق]]-Table14[[#This Row],[اجمالى وقت التوقف بالدقيقة]],"0")</f>
        <v>0</v>
      </c>
      <c r="W91" s="108"/>
      <c r="X91" s="106" t="str">
        <f>IFERROR(VLOOKUP(Table14[[#This Row],[كود العامل]],العاملين!A:C,2,0),"")</f>
        <v/>
      </c>
      <c r="Y91" s="108"/>
      <c r="Z91" s="108" t="str">
        <f>IFERROR(VLOOKUP(Table14[[#This Row],[كود العامل2]],العاملين!$A:$C,2,0),"")</f>
        <v/>
      </c>
      <c r="AA91" s="108"/>
      <c r="AB91" s="108" t="str">
        <f>IFERROR(VLOOKUP(Table14[[#This Row],[كود العامل3]],العاملين!$A:$C,2,0),"")</f>
        <v/>
      </c>
      <c r="AC91" s="108"/>
      <c r="AD91" s="108" t="str">
        <f>IFERROR(VLOOKUP(Table14[[#This Row],[كود العامل4]],العاملين!$A:$C,2,0),"")</f>
        <v/>
      </c>
      <c r="AE91" s="115">
        <f>IFERROR((Table14[[#This Row],[كمية الانتاج]]*Table14[[#This Row],[الزمن المعيارى لانتاج القطعة الواحدة بالدقيقة]])/V91,0%)</f>
        <v>0</v>
      </c>
      <c r="AF91" s="116"/>
      <c r="AG91" s="106"/>
      <c r="AH91" s="117" t="str">
        <f>IFERROR(Table14[[#This Row],[كمية الانتاج]]/(Table14[[#This Row],[كمية الانتاج]]+AG91+AF91),"")</f>
        <v/>
      </c>
      <c r="AI91" s="118"/>
      <c r="AJ91" s="121"/>
      <c r="AK91" s="121"/>
      <c r="AL91" s="121"/>
      <c r="AM91" s="121"/>
      <c r="AN91" s="121"/>
      <c r="AO91" s="121"/>
      <c r="AP91" s="121"/>
      <c r="AQ91" s="121"/>
      <c r="AR91" s="121"/>
    </row>
    <row r="92" spans="1:44" ht="20.100000000000001" customHeight="1">
      <c r="A92" s="105"/>
      <c r="B92" s="106"/>
      <c r="C92" s="107" t="str">
        <f>IFERROR(VLOOKUP(B92,المنتجات!$A:$B,2,0),"")</f>
        <v/>
      </c>
      <c r="D92" s="106" t="str">
        <f>IFERROR(VLOOKUP(B92,المنتجات!$A:$C,3,0),"")</f>
        <v/>
      </c>
      <c r="E92" s="108"/>
      <c r="F92" s="107" t="str">
        <f>IFERROR(VLOOKUP(Table14[[#This Row],[كود الصنف]],المنتجات!$D:$E,2,0),"")</f>
        <v/>
      </c>
      <c r="G92" s="109"/>
      <c r="H92" s="109" t="str">
        <f>IFERROR(IF(G92&lt;=1,VLOOKUP(Table14[[#This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2" s="110"/>
      <c r="J92" s="111"/>
      <c r="K92" s="112" t="str">
        <f>IFERROR(IF(VLOOKUP(Table14[[#This Row],[كود الصنف]],المنتجات!$D:$K,8,0)=0,"",(VLOOKUP(Table14[[#This Row],[كود الصنف]],المنتجات!$D:$K,8,0))),"")</f>
        <v/>
      </c>
      <c r="L9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2" s="114">
        <f>IFERROR(Table14[[#This Row],[كمية الهالك]]/(Table14[[#This Row],[كمية الخامات بالكيلو]]/Table14[[#This Row],[وزن القطعة]]),0)</f>
        <v>0</v>
      </c>
      <c r="N92" s="113"/>
      <c r="O92" s="106" t="str">
        <f>IFERROR(VLOOKUP(Table14[[#This Row],[كود العامل]],العاملين!$A$1:$D$100,4,0),"")</f>
        <v/>
      </c>
      <c r="P92" s="108"/>
      <c r="Q92" s="108"/>
      <c r="R92" s="108"/>
      <c r="S92" s="108"/>
      <c r="T92" s="108"/>
      <c r="U92" s="108">
        <f t="shared" si="3"/>
        <v>0</v>
      </c>
      <c r="V92" s="108" t="str">
        <f>IFERROR(Table14[[#This Row],[اجمالى وقت التشغيل بالدقايق]]-Table14[[#This Row],[اجمالى وقت التوقف بالدقيقة]],"0")</f>
        <v>0</v>
      </c>
      <c r="W92" s="108"/>
      <c r="X92" s="106" t="str">
        <f>IFERROR(VLOOKUP(Table14[[#This Row],[كود العامل]],العاملين!A:C,2,0),"")</f>
        <v/>
      </c>
      <c r="Y92" s="108"/>
      <c r="Z92" s="108" t="str">
        <f>IFERROR(VLOOKUP(Table14[[#This Row],[كود العامل2]],العاملين!$A:$C,2,0),"")</f>
        <v/>
      </c>
      <c r="AA92" s="108"/>
      <c r="AB92" s="108" t="str">
        <f>IFERROR(VLOOKUP(Table14[[#This Row],[كود العامل3]],العاملين!$A:$C,2,0),"")</f>
        <v/>
      </c>
      <c r="AC92" s="108"/>
      <c r="AD92" s="108" t="str">
        <f>IFERROR(VLOOKUP(Table14[[#This Row],[كود العامل4]],العاملين!$A:$C,2,0),"")</f>
        <v/>
      </c>
      <c r="AE92" s="115">
        <f>IFERROR((Table14[[#This Row],[كمية الانتاج]]*Table14[[#This Row],[الزمن المعيارى لانتاج القطعة الواحدة بالدقيقة]])/V92,0%)</f>
        <v>0</v>
      </c>
      <c r="AF92" s="116"/>
      <c r="AG92" s="106"/>
      <c r="AH92" s="117" t="str">
        <f>IFERROR(Table14[[#This Row],[كمية الانتاج]]/(Table14[[#This Row],[كمية الانتاج]]+AG92+AF92),"")</f>
        <v/>
      </c>
      <c r="AI92" s="118"/>
      <c r="AJ92" s="121"/>
      <c r="AK92" s="121"/>
      <c r="AL92" s="121"/>
      <c r="AM92" s="121"/>
      <c r="AN92" s="121"/>
      <c r="AO92" s="121"/>
      <c r="AP92" s="121"/>
      <c r="AQ92" s="121"/>
      <c r="AR92" s="121"/>
    </row>
    <row r="93" spans="1:44" ht="20.100000000000001" customHeight="1">
      <c r="A93" s="105"/>
      <c r="B93" s="106"/>
      <c r="C93" s="107" t="str">
        <f>IFERROR(VLOOKUP(B93,المنتجات!$A:$B,2,0),"")</f>
        <v/>
      </c>
      <c r="D93" s="106" t="str">
        <f>IFERROR(VLOOKUP(B93,المنتجات!$A:$C,3,0),"")</f>
        <v/>
      </c>
      <c r="E93" s="108"/>
      <c r="F93" s="107" t="str">
        <f>IFERROR(VLOOKUP(Table14[[#This Row],[كود الصنف]],المنتجات!$D:$E,2,0),"")</f>
        <v/>
      </c>
      <c r="G93" s="109"/>
      <c r="H93" s="109" t="str">
        <f>IFERROR(IF(G93&lt;=1,VLOOKUP(Table14[[#This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3" s="110"/>
      <c r="J93" s="111"/>
      <c r="K93" s="112" t="str">
        <f>IFERROR(IF(VLOOKUP(Table14[[#This Row],[كود الصنف]],المنتجات!$D:$K,8,0)=0,"",(VLOOKUP(Table14[[#This Row],[كود الصنف]],المنتجات!$D:$K,8,0))),"")</f>
        <v/>
      </c>
      <c r="L9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3" s="114">
        <f>IFERROR(Table14[[#This Row],[كمية الهالك]]/(Table14[[#This Row],[كمية الخامات بالكيلو]]/Table14[[#This Row],[وزن القطعة]]),0)</f>
        <v>0</v>
      </c>
      <c r="N93" s="113"/>
      <c r="O93" s="106" t="str">
        <f>IFERROR(VLOOKUP(Table14[[#This Row],[كود العامل]],العاملين!$A$1:$D$100,4,0),"")</f>
        <v/>
      </c>
      <c r="P93" s="108"/>
      <c r="Q93" s="108"/>
      <c r="R93" s="108"/>
      <c r="S93" s="108"/>
      <c r="T93" s="108"/>
      <c r="U93" s="108">
        <f t="shared" si="3"/>
        <v>0</v>
      </c>
      <c r="V93" s="108" t="str">
        <f>IFERROR(Table14[[#This Row],[اجمالى وقت التشغيل بالدقايق]]-Table14[[#This Row],[اجمالى وقت التوقف بالدقيقة]],"0")</f>
        <v>0</v>
      </c>
      <c r="W93" s="108"/>
      <c r="X93" s="106" t="str">
        <f>IFERROR(VLOOKUP(Table14[[#This Row],[كود العامل]],العاملين!A:C,2,0),"")</f>
        <v/>
      </c>
      <c r="Y93" s="108"/>
      <c r="Z93" s="108" t="str">
        <f>IFERROR(VLOOKUP(Table14[[#This Row],[كود العامل2]],العاملين!$A:$C,2,0),"")</f>
        <v/>
      </c>
      <c r="AA93" s="108"/>
      <c r="AB93" s="108" t="str">
        <f>IFERROR(VLOOKUP(Table14[[#This Row],[كود العامل3]],العاملين!$A:$C,2,0),"")</f>
        <v/>
      </c>
      <c r="AC93" s="108"/>
      <c r="AD93" s="108" t="str">
        <f>IFERROR(VLOOKUP(Table14[[#This Row],[كود العامل4]],العاملين!$A:$C,2,0),"")</f>
        <v/>
      </c>
      <c r="AE93" s="115">
        <f>IFERROR((Table14[[#This Row],[كمية الانتاج]]*Table14[[#This Row],[الزمن المعيارى لانتاج القطعة الواحدة بالدقيقة]])/V93,0%)</f>
        <v>0</v>
      </c>
      <c r="AF93" s="116"/>
      <c r="AG93" s="106"/>
      <c r="AH93" s="117" t="str">
        <f>IFERROR(Table14[[#This Row],[كمية الانتاج]]/(Table14[[#This Row],[كمية الانتاج]]+AG93+AF93),"")</f>
        <v/>
      </c>
      <c r="AI93" s="118"/>
      <c r="AJ93" s="121"/>
      <c r="AK93" s="121"/>
      <c r="AL93" s="121"/>
      <c r="AM93" s="121"/>
      <c r="AN93" s="121"/>
      <c r="AO93" s="121"/>
      <c r="AP93" s="121"/>
      <c r="AQ93" s="121"/>
      <c r="AR93" s="121"/>
    </row>
    <row r="94" spans="1:44" ht="20.100000000000001" customHeight="1">
      <c r="A94" s="105"/>
      <c r="B94" s="106"/>
      <c r="C94" s="107" t="str">
        <f>IFERROR(VLOOKUP(B94,المنتجات!$A:$B,2,0),"")</f>
        <v/>
      </c>
      <c r="D94" s="106" t="str">
        <f>IFERROR(VLOOKUP(B94,المنتجات!$A:$C,3,0),"")</f>
        <v/>
      </c>
      <c r="E94" s="108"/>
      <c r="F94" s="107" t="str">
        <f>IFERROR(VLOOKUP(Table14[[#This Row],[كود الصنف]],المنتجات!$D:$E,2,0),"")</f>
        <v/>
      </c>
      <c r="G94" s="109"/>
      <c r="H94" s="109" t="str">
        <f>IFERROR(IF(G94&lt;=1,VLOOKUP(Table14[[#This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4" s="110"/>
      <c r="J94" s="111"/>
      <c r="K94" s="112" t="str">
        <f>IFERROR(IF(VLOOKUP(Table14[[#This Row],[كود الصنف]],المنتجات!$D:$K,8,0)=0,"",(VLOOKUP(Table14[[#This Row],[كود الصنف]],المنتجات!$D:$K,8,0))),"")</f>
        <v/>
      </c>
      <c r="L9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4" s="114">
        <f>IFERROR(Table14[[#This Row],[كمية الهالك]]/(Table14[[#This Row],[كمية الخامات بالكيلو]]/Table14[[#This Row],[وزن القطعة]]),0)</f>
        <v>0</v>
      </c>
      <c r="N94" s="113"/>
      <c r="O94" s="106" t="str">
        <f>IFERROR(VLOOKUP(Table14[[#This Row],[كود العامل]],العاملين!$A$1:$D$100,4,0),"")</f>
        <v/>
      </c>
      <c r="P94" s="108"/>
      <c r="Q94" s="108"/>
      <c r="R94" s="108"/>
      <c r="S94" s="108"/>
      <c r="T94" s="108"/>
      <c r="U94" s="108">
        <f t="shared" si="3"/>
        <v>0</v>
      </c>
      <c r="V94" s="108" t="str">
        <f>IFERROR(Table14[[#This Row],[اجمالى وقت التشغيل بالدقايق]]-Table14[[#This Row],[اجمالى وقت التوقف بالدقيقة]],"0")</f>
        <v>0</v>
      </c>
      <c r="W94" s="108"/>
      <c r="X94" s="106" t="str">
        <f>IFERROR(VLOOKUP(Table14[[#This Row],[كود العامل]],العاملين!A:C,2,0),"")</f>
        <v/>
      </c>
      <c r="Y94" s="108"/>
      <c r="Z94" s="108" t="str">
        <f>IFERROR(VLOOKUP(Table14[[#This Row],[كود العامل2]],العاملين!$A:$C,2,0),"")</f>
        <v/>
      </c>
      <c r="AA94" s="108"/>
      <c r="AB94" s="108" t="str">
        <f>IFERROR(VLOOKUP(Table14[[#This Row],[كود العامل3]],العاملين!$A:$C,2,0),"")</f>
        <v/>
      </c>
      <c r="AC94" s="108"/>
      <c r="AD94" s="108" t="str">
        <f>IFERROR(VLOOKUP(Table14[[#This Row],[كود العامل4]],العاملين!$A:$C,2,0),"")</f>
        <v/>
      </c>
      <c r="AE94" s="115">
        <f>IFERROR((Table14[[#This Row],[كمية الانتاج]]*Table14[[#This Row],[الزمن المعيارى لانتاج القطعة الواحدة بالدقيقة]])/V94,0%)</f>
        <v>0</v>
      </c>
      <c r="AF94" s="116"/>
      <c r="AG94" s="106"/>
      <c r="AH94" s="117" t="str">
        <f>IFERROR(Table14[[#This Row],[كمية الانتاج]]/(Table14[[#This Row],[كمية الانتاج]]+AG94+AF94),"")</f>
        <v/>
      </c>
      <c r="AI94" s="118"/>
      <c r="AJ94" s="121"/>
      <c r="AK94" s="121"/>
      <c r="AL94" s="121"/>
      <c r="AM94" s="121"/>
      <c r="AN94" s="121"/>
      <c r="AO94" s="121"/>
      <c r="AP94" s="121"/>
      <c r="AQ94" s="121"/>
      <c r="AR94" s="121"/>
    </row>
    <row r="95" spans="1:44" ht="20.100000000000001" customHeight="1">
      <c r="A95" s="105"/>
      <c r="B95" s="106"/>
      <c r="C95" s="107" t="str">
        <f>IFERROR(VLOOKUP(B95,المنتجات!$A:$B,2,0),"")</f>
        <v/>
      </c>
      <c r="D95" s="106" t="str">
        <f>IFERROR(VLOOKUP(B95,المنتجات!$A:$C,3,0),"")</f>
        <v/>
      </c>
      <c r="E95" s="108"/>
      <c r="F95" s="107" t="str">
        <f>IFERROR(VLOOKUP(Table14[[#This Row],[كود الصنف]],المنتجات!$D:$E,2,0),"")</f>
        <v/>
      </c>
      <c r="G95" s="109"/>
      <c r="H95" s="109" t="str">
        <f>IFERROR(IF(G95&lt;=1,VLOOKUP(Table14[[#This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5" s="110"/>
      <c r="J95" s="111"/>
      <c r="K95" s="112" t="str">
        <f>IFERROR(IF(VLOOKUP(Table14[[#This Row],[كود الصنف]],المنتجات!$D:$K,8,0)=0,"",(VLOOKUP(Table14[[#This Row],[كود الصنف]],المنتجات!$D:$K,8,0))),"")</f>
        <v/>
      </c>
      <c r="L9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5" s="114">
        <f>IFERROR(Table14[[#This Row],[كمية الهالك]]/(Table14[[#This Row],[كمية الخامات بالكيلو]]/Table14[[#This Row],[وزن القطعة]]),0)</f>
        <v>0</v>
      </c>
      <c r="N95" s="113"/>
      <c r="O95" s="106" t="str">
        <f>IFERROR(VLOOKUP(Table14[[#This Row],[كود العامل]],العاملين!$A$1:$D$100,4,0),"")</f>
        <v/>
      </c>
      <c r="P95" s="108"/>
      <c r="Q95" s="108"/>
      <c r="R95" s="108"/>
      <c r="S95" s="108"/>
      <c r="T95" s="108"/>
      <c r="U95" s="108">
        <f t="shared" si="3"/>
        <v>0</v>
      </c>
      <c r="V95" s="108" t="str">
        <f>IFERROR(Table14[[#This Row],[اجمالى وقت التشغيل بالدقايق]]-Table14[[#This Row],[اجمالى وقت التوقف بالدقيقة]],"0")</f>
        <v>0</v>
      </c>
      <c r="W95" s="108"/>
      <c r="X95" s="106" t="str">
        <f>IFERROR(VLOOKUP(Table14[[#This Row],[كود العامل]],العاملين!A:C,2,0),"")</f>
        <v/>
      </c>
      <c r="Y95" s="108"/>
      <c r="Z95" s="108" t="str">
        <f>IFERROR(VLOOKUP(Table14[[#This Row],[كود العامل2]],العاملين!$A:$C,2,0),"")</f>
        <v/>
      </c>
      <c r="AA95" s="108"/>
      <c r="AB95" s="108" t="str">
        <f>IFERROR(VLOOKUP(Table14[[#This Row],[كود العامل3]],العاملين!$A:$C,2,0),"")</f>
        <v/>
      </c>
      <c r="AC95" s="108"/>
      <c r="AD95" s="108" t="str">
        <f>IFERROR(VLOOKUP(Table14[[#This Row],[كود العامل4]],العاملين!$A:$C,2,0),"")</f>
        <v/>
      </c>
      <c r="AE95" s="115">
        <f>IFERROR((Table14[[#This Row],[كمية الانتاج]]*Table14[[#This Row],[الزمن المعيارى لانتاج القطعة الواحدة بالدقيقة]])/V95,0%)</f>
        <v>0</v>
      </c>
      <c r="AF95" s="116"/>
      <c r="AG95" s="106"/>
      <c r="AH95" s="117" t="str">
        <f>IFERROR(Table14[[#This Row],[كمية الانتاج]]/(Table14[[#This Row],[كمية الانتاج]]+AG95+AF95),"")</f>
        <v/>
      </c>
      <c r="AI95" s="118"/>
      <c r="AJ95" s="121"/>
      <c r="AK95" s="121"/>
      <c r="AL95" s="121"/>
      <c r="AM95" s="121"/>
      <c r="AN95" s="121"/>
      <c r="AO95" s="121"/>
      <c r="AP95" s="121"/>
      <c r="AQ95" s="121"/>
      <c r="AR95" s="121"/>
    </row>
    <row r="96" spans="1:44" ht="20.100000000000001" customHeight="1">
      <c r="A96" s="105"/>
      <c r="B96" s="106"/>
      <c r="C96" s="107" t="str">
        <f>IFERROR(VLOOKUP(B96,المنتجات!$A:$B,2,0),"")</f>
        <v/>
      </c>
      <c r="D96" s="106" t="str">
        <f>IFERROR(VLOOKUP(B96,المنتجات!$A:$C,3,0),"")</f>
        <v/>
      </c>
      <c r="E96" s="108"/>
      <c r="F96" s="107" t="str">
        <f>IFERROR(VLOOKUP(Table14[[#This Row],[كود الصنف]],المنتجات!$D:$E,2,0),"")</f>
        <v/>
      </c>
      <c r="G96" s="109"/>
      <c r="H96" s="109" t="str">
        <f>IFERROR(IF(G96&lt;=1,VLOOKUP(Table14[[#This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6" s="110"/>
      <c r="J96" s="111"/>
      <c r="K96" s="112" t="str">
        <f>IFERROR(IF(VLOOKUP(Table14[[#This Row],[كود الصنف]],المنتجات!$D:$K,8,0)=0,"",(VLOOKUP(Table14[[#This Row],[كود الصنف]],المنتجات!$D:$K,8,0))),"")</f>
        <v/>
      </c>
      <c r="L9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6" s="114">
        <f>IFERROR(Table14[[#This Row],[كمية الهالك]]/(Table14[[#This Row],[كمية الخامات بالكيلو]]/Table14[[#This Row],[وزن القطعة]]),0)</f>
        <v>0</v>
      </c>
      <c r="N96" s="113"/>
      <c r="O96" s="106" t="str">
        <f>IFERROR(VLOOKUP(Table14[[#This Row],[كود العامل]],العاملين!$A$1:$D$100,4,0),"")</f>
        <v/>
      </c>
      <c r="P96" s="108"/>
      <c r="Q96" s="108"/>
      <c r="R96" s="108"/>
      <c r="S96" s="108"/>
      <c r="T96" s="108"/>
      <c r="U96" s="108">
        <f t="shared" si="3"/>
        <v>0</v>
      </c>
      <c r="V96" s="108" t="str">
        <f>IFERROR(Table14[[#This Row],[اجمالى وقت التشغيل بالدقايق]]-Table14[[#This Row],[اجمالى وقت التوقف بالدقيقة]],"0")</f>
        <v>0</v>
      </c>
      <c r="W96" s="108"/>
      <c r="X96" s="106" t="str">
        <f>IFERROR(VLOOKUP(Table14[[#This Row],[كود العامل]],العاملين!A:C,2,0),"")</f>
        <v/>
      </c>
      <c r="Y96" s="108"/>
      <c r="Z96" s="108" t="str">
        <f>IFERROR(VLOOKUP(Table14[[#This Row],[كود العامل2]],العاملين!$A:$C,2,0),"")</f>
        <v/>
      </c>
      <c r="AA96" s="108"/>
      <c r="AB96" s="108" t="str">
        <f>IFERROR(VLOOKUP(Table14[[#This Row],[كود العامل3]],العاملين!$A:$C,2,0),"")</f>
        <v/>
      </c>
      <c r="AC96" s="108"/>
      <c r="AD96" s="108" t="str">
        <f>IFERROR(VLOOKUP(Table14[[#This Row],[كود العامل4]],العاملين!$A:$C,2,0),"")</f>
        <v/>
      </c>
      <c r="AE96" s="115">
        <f>IFERROR((Table14[[#This Row],[كمية الانتاج]]*Table14[[#This Row],[الزمن المعيارى لانتاج القطعة الواحدة بالدقيقة]])/V96,0%)</f>
        <v>0</v>
      </c>
      <c r="AF96" s="116"/>
      <c r="AG96" s="106"/>
      <c r="AH96" s="117" t="str">
        <f>IFERROR(Table14[[#This Row],[كمية الانتاج]]/(Table14[[#This Row],[كمية الانتاج]]+AG96+AF96),"")</f>
        <v/>
      </c>
      <c r="AI96" s="118"/>
      <c r="AJ96" s="121"/>
      <c r="AK96" s="121"/>
      <c r="AL96" s="121"/>
      <c r="AM96" s="121"/>
      <c r="AN96" s="121"/>
      <c r="AO96" s="121"/>
      <c r="AP96" s="121"/>
      <c r="AQ96" s="121"/>
      <c r="AR96" s="121"/>
    </row>
    <row r="97" spans="1:44" ht="20.100000000000001" customHeight="1">
      <c r="A97" s="105"/>
      <c r="B97" s="106"/>
      <c r="C97" s="107" t="str">
        <f>IFERROR(VLOOKUP(B97,المنتجات!$A:$B,2,0),"")</f>
        <v/>
      </c>
      <c r="D97" s="106" t="str">
        <f>IFERROR(VLOOKUP(B97,المنتجات!$A:$C,3,0),"")</f>
        <v/>
      </c>
      <c r="E97" s="108"/>
      <c r="F97" s="107" t="str">
        <f>IFERROR(VLOOKUP(Table14[[#This Row],[كود الصنف]],المنتجات!$D:$E,2,0),"")</f>
        <v/>
      </c>
      <c r="G97" s="109"/>
      <c r="H97" s="109" t="str">
        <f>IFERROR(IF(G97&lt;=1,VLOOKUP(Table14[[#This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7" s="110"/>
      <c r="J97" s="111"/>
      <c r="K97" s="112" t="str">
        <f>IFERROR(IF(VLOOKUP(Table14[[#This Row],[كود الصنف]],المنتجات!$D:$K,8,0)=0,"",(VLOOKUP(Table14[[#This Row],[كود الصنف]],المنتجات!$D:$K,8,0))),"")</f>
        <v/>
      </c>
      <c r="L9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7" s="114">
        <f>IFERROR(Table14[[#This Row],[كمية الهالك]]/(Table14[[#This Row],[كمية الخامات بالكيلو]]/Table14[[#This Row],[وزن القطعة]]),0)</f>
        <v>0</v>
      </c>
      <c r="N97" s="113"/>
      <c r="O97" s="106" t="str">
        <f>IFERROR(VLOOKUP(Table14[[#This Row],[كود العامل]],العاملين!$A$1:$D$100,4,0),"")</f>
        <v/>
      </c>
      <c r="P97" s="108"/>
      <c r="Q97" s="108"/>
      <c r="R97" s="108"/>
      <c r="S97" s="108"/>
      <c r="T97" s="108"/>
      <c r="U97" s="108">
        <f t="shared" si="3"/>
        <v>0</v>
      </c>
      <c r="V97" s="108" t="str">
        <f>IFERROR(Table14[[#This Row],[اجمالى وقت التشغيل بالدقايق]]-Table14[[#This Row],[اجمالى وقت التوقف بالدقيقة]],"0")</f>
        <v>0</v>
      </c>
      <c r="W97" s="108"/>
      <c r="X97" s="106" t="str">
        <f>IFERROR(VLOOKUP(Table14[[#This Row],[كود العامل]],العاملين!A:C,2,0),"")</f>
        <v/>
      </c>
      <c r="Y97" s="108"/>
      <c r="Z97" s="108" t="str">
        <f>IFERROR(VLOOKUP(Table14[[#This Row],[كود العامل2]],العاملين!$A:$C,2,0),"")</f>
        <v/>
      </c>
      <c r="AA97" s="108"/>
      <c r="AB97" s="108" t="str">
        <f>IFERROR(VLOOKUP(Table14[[#This Row],[كود العامل3]],العاملين!$A:$C,2,0),"")</f>
        <v/>
      </c>
      <c r="AC97" s="108"/>
      <c r="AD97" s="108" t="str">
        <f>IFERROR(VLOOKUP(Table14[[#This Row],[كود العامل4]],العاملين!$A:$C,2,0),"")</f>
        <v/>
      </c>
      <c r="AE97" s="115">
        <f>IFERROR((Table14[[#This Row],[كمية الانتاج]]*Table14[[#This Row],[الزمن المعيارى لانتاج القطعة الواحدة بالدقيقة]])/V97,0%)</f>
        <v>0</v>
      </c>
      <c r="AF97" s="116"/>
      <c r="AG97" s="106"/>
      <c r="AH97" s="117" t="str">
        <f>IFERROR(Table14[[#This Row],[كمية الانتاج]]/(Table14[[#This Row],[كمية الانتاج]]+AG97+AF97),"")</f>
        <v/>
      </c>
      <c r="AI97" s="118"/>
      <c r="AJ97" s="121"/>
      <c r="AK97" s="121"/>
      <c r="AL97" s="121"/>
      <c r="AM97" s="121"/>
      <c r="AN97" s="121"/>
      <c r="AO97" s="121"/>
      <c r="AP97" s="121"/>
      <c r="AQ97" s="121"/>
      <c r="AR97" s="121"/>
    </row>
    <row r="98" spans="1:44" ht="20.100000000000001" customHeight="1">
      <c r="A98" s="105"/>
      <c r="B98" s="106"/>
      <c r="C98" s="107" t="str">
        <f>IFERROR(VLOOKUP(B98,المنتجات!$A:$B,2,0),"")</f>
        <v/>
      </c>
      <c r="D98" s="106" t="str">
        <f>IFERROR(VLOOKUP(B98,المنتجات!$A:$C,3,0),"")</f>
        <v/>
      </c>
      <c r="E98" s="108"/>
      <c r="F98" s="107" t="str">
        <f>IFERROR(VLOOKUP(Table14[[#This Row],[كود الصنف]],المنتجات!$D:$E,2,0),"")</f>
        <v/>
      </c>
      <c r="G98" s="109"/>
      <c r="H98" s="109" t="str">
        <f>IFERROR(IF(G98&lt;=1,VLOOKUP(Table14[[#This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8" s="110"/>
      <c r="J98" s="111"/>
      <c r="K98" s="112" t="str">
        <f>IFERROR(IF(VLOOKUP(Table14[[#This Row],[كود الصنف]],المنتجات!$D:$K,8,0)=0,"",(VLOOKUP(Table14[[#This Row],[كود الصنف]],المنتجات!$D:$K,8,0))),"")</f>
        <v/>
      </c>
      <c r="L9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8" s="114">
        <f>IFERROR(Table14[[#This Row],[كمية الهالك]]/(Table14[[#This Row],[كمية الخامات بالكيلو]]/Table14[[#This Row],[وزن القطعة]]),0)</f>
        <v>0</v>
      </c>
      <c r="N98" s="113"/>
      <c r="O98" s="106" t="str">
        <f>IFERROR(VLOOKUP(Table14[[#This Row],[كود العامل]],العاملين!$A$1:$D$100,4,0),"")</f>
        <v/>
      </c>
      <c r="P98" s="108"/>
      <c r="Q98" s="108"/>
      <c r="R98" s="108"/>
      <c r="S98" s="108"/>
      <c r="T98" s="108"/>
      <c r="U98" s="108">
        <f t="shared" si="3"/>
        <v>0</v>
      </c>
      <c r="V98" s="108" t="str">
        <f>IFERROR(Table14[[#This Row],[اجمالى وقت التشغيل بالدقايق]]-Table14[[#This Row],[اجمالى وقت التوقف بالدقيقة]],"0")</f>
        <v>0</v>
      </c>
      <c r="W98" s="108"/>
      <c r="X98" s="106" t="str">
        <f>IFERROR(VLOOKUP(Table14[[#This Row],[كود العامل]],العاملين!A:C,2,0),"")</f>
        <v/>
      </c>
      <c r="Y98" s="108"/>
      <c r="Z98" s="108" t="str">
        <f>IFERROR(VLOOKUP(Table14[[#This Row],[كود العامل2]],العاملين!$A:$C,2,0),"")</f>
        <v/>
      </c>
      <c r="AA98" s="108"/>
      <c r="AB98" s="108" t="str">
        <f>IFERROR(VLOOKUP(Table14[[#This Row],[كود العامل3]],العاملين!$A:$C,2,0),"")</f>
        <v/>
      </c>
      <c r="AC98" s="108"/>
      <c r="AD98" s="108" t="str">
        <f>IFERROR(VLOOKUP(Table14[[#This Row],[كود العامل4]],العاملين!$A:$C,2,0),"")</f>
        <v/>
      </c>
      <c r="AE98" s="115">
        <f>IFERROR((Table14[[#This Row],[كمية الانتاج]]*Table14[[#This Row],[الزمن المعيارى لانتاج القطعة الواحدة بالدقيقة]])/V98,0%)</f>
        <v>0</v>
      </c>
      <c r="AF98" s="116"/>
      <c r="AG98" s="106"/>
      <c r="AH98" s="117" t="str">
        <f>IFERROR(Table14[[#This Row],[كمية الانتاج]]/(Table14[[#This Row],[كمية الانتاج]]+AG98+AF98),"")</f>
        <v/>
      </c>
      <c r="AI98" s="118"/>
      <c r="AJ98" s="121"/>
      <c r="AK98" s="121"/>
      <c r="AL98" s="121"/>
      <c r="AM98" s="121"/>
      <c r="AN98" s="121"/>
      <c r="AO98" s="121"/>
      <c r="AP98" s="121"/>
      <c r="AQ98" s="121"/>
      <c r="AR98" s="121"/>
    </row>
    <row r="99" spans="1:44" ht="20.100000000000001" customHeight="1">
      <c r="A99" s="105"/>
      <c r="B99" s="106"/>
      <c r="C99" s="107" t="str">
        <f>IFERROR(VLOOKUP(B99,المنتجات!$A:$B,2,0),"")</f>
        <v/>
      </c>
      <c r="D99" s="106" t="str">
        <f>IFERROR(VLOOKUP(B99,المنتجات!$A:$C,3,0),"")</f>
        <v/>
      </c>
      <c r="E99" s="108"/>
      <c r="F99" s="107" t="str">
        <f>IFERROR(VLOOKUP(Table14[[#This Row],[كود الصنف]],المنتجات!$D:$E,2,0),"")</f>
        <v/>
      </c>
      <c r="G99" s="109"/>
      <c r="H99" s="109" t="str">
        <f>IFERROR(IF(G99&lt;=1,VLOOKUP(Table14[[#This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9" s="110"/>
      <c r="J99" s="111"/>
      <c r="K99" s="112" t="str">
        <f>IFERROR(IF(VLOOKUP(Table14[[#This Row],[كود الصنف]],المنتجات!$D:$K,8,0)=0,"",(VLOOKUP(Table14[[#This Row],[كود الصنف]],المنتجات!$D:$K,8,0))),"")</f>
        <v/>
      </c>
      <c r="L9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9" s="114">
        <f>IFERROR(Table14[[#This Row],[كمية الهالك]]/(Table14[[#This Row],[كمية الخامات بالكيلو]]/Table14[[#This Row],[وزن القطعة]]),0)</f>
        <v>0</v>
      </c>
      <c r="N99" s="113"/>
      <c r="O99" s="106" t="str">
        <f>IFERROR(VLOOKUP(Table14[[#This Row],[كود العامل]],العاملين!$A$1:$D$100,4,0),"")</f>
        <v/>
      </c>
      <c r="P99" s="108"/>
      <c r="Q99" s="108"/>
      <c r="R99" s="108"/>
      <c r="S99" s="108"/>
      <c r="T99" s="108"/>
      <c r="U99" s="108">
        <f t="shared" si="3"/>
        <v>0</v>
      </c>
      <c r="V99" s="108" t="str">
        <f>IFERROR(Table14[[#This Row],[اجمالى وقت التشغيل بالدقايق]]-Table14[[#This Row],[اجمالى وقت التوقف بالدقيقة]],"0")</f>
        <v>0</v>
      </c>
      <c r="W99" s="108"/>
      <c r="X99" s="106" t="str">
        <f>IFERROR(VLOOKUP(Table14[[#This Row],[كود العامل]],العاملين!A:C,2,0),"")</f>
        <v/>
      </c>
      <c r="Y99" s="108"/>
      <c r="Z99" s="108" t="str">
        <f>IFERROR(VLOOKUP(Table14[[#This Row],[كود العامل2]],العاملين!$A:$C,2,0),"")</f>
        <v/>
      </c>
      <c r="AA99" s="108"/>
      <c r="AB99" s="108" t="str">
        <f>IFERROR(VLOOKUP(Table14[[#This Row],[كود العامل3]],العاملين!$A:$C,2,0),"")</f>
        <v/>
      </c>
      <c r="AC99" s="108"/>
      <c r="AD99" s="108" t="str">
        <f>IFERROR(VLOOKUP(Table14[[#This Row],[كود العامل4]],العاملين!$A:$C,2,0),"")</f>
        <v/>
      </c>
      <c r="AE99" s="115">
        <f>IFERROR((Table14[[#This Row],[كمية الانتاج]]*Table14[[#This Row],[الزمن المعيارى لانتاج القطعة الواحدة بالدقيقة]])/V99,0%)</f>
        <v>0</v>
      </c>
      <c r="AF99" s="116"/>
      <c r="AG99" s="106"/>
      <c r="AH99" s="117" t="str">
        <f>IFERROR(Table14[[#This Row],[كمية الانتاج]]/(Table14[[#This Row],[كمية الانتاج]]+AG99+AF99),"")</f>
        <v/>
      </c>
      <c r="AI99" s="118"/>
      <c r="AJ99" s="121"/>
      <c r="AK99" s="121"/>
      <c r="AL99" s="121"/>
      <c r="AM99" s="121"/>
      <c r="AN99" s="121"/>
      <c r="AO99" s="121"/>
      <c r="AP99" s="121"/>
      <c r="AQ99" s="121"/>
      <c r="AR99" s="121"/>
    </row>
    <row r="100" spans="1:44" ht="20.100000000000001" customHeight="1">
      <c r="A100" s="105"/>
      <c r="B100" s="106"/>
      <c r="C100" s="107" t="str">
        <f>IFERROR(VLOOKUP(B100,المنتجات!$A:$B,2,0),"")</f>
        <v/>
      </c>
      <c r="D100" s="106" t="str">
        <f>IFERROR(VLOOKUP(B100,المنتجات!$A:$C,3,0),"")</f>
        <v/>
      </c>
      <c r="E100" s="108"/>
      <c r="F100" s="107" t="str">
        <f>IFERROR(VLOOKUP(Table14[[#This Row],[كود الصنف]],المنتجات!$D:$E,2,0),"")</f>
        <v/>
      </c>
      <c r="G100" s="109"/>
      <c r="H100" s="109" t="str">
        <f>IFERROR(IF(G100&lt;=1,VLOOKUP(Table14[[#This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00" s="110"/>
      <c r="J100" s="111"/>
      <c r="K100" s="112" t="str">
        <f>IFERROR(IF(VLOOKUP(Table14[[#This Row],[كود الصنف]],المنتجات!$D:$K,8,0)=0,"",(VLOOKUP(Table14[[#This Row],[كود الصنف]],المنتجات!$D:$K,8,0))),"")</f>
        <v/>
      </c>
      <c r="L10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00" s="114">
        <f>IFERROR(Table14[[#This Row],[كمية الهالك]]/(Table14[[#This Row],[كمية الخامات بالكيلو]]/Table14[[#This Row],[وزن القطعة]]),0)</f>
        <v>0</v>
      </c>
      <c r="N100" s="113"/>
      <c r="O100" s="106" t="str">
        <f>IFERROR(VLOOKUP(Table14[[#This Row],[كود العامل]],العاملين!$A$1:$D$100,4,0),"")</f>
        <v/>
      </c>
      <c r="P100" s="108"/>
      <c r="Q100" s="108"/>
      <c r="R100" s="108"/>
      <c r="S100" s="108"/>
      <c r="T100" s="108"/>
      <c r="U100" s="108">
        <f t="shared" si="3"/>
        <v>0</v>
      </c>
      <c r="V100" s="108" t="str">
        <f>IFERROR(Table14[[#This Row],[اجمالى وقت التشغيل بالدقايق]]-Table14[[#This Row],[اجمالى وقت التوقف بالدقيقة]],"0")</f>
        <v>0</v>
      </c>
      <c r="W100" s="108"/>
      <c r="X100" s="106" t="str">
        <f>IFERROR(VLOOKUP(Table14[[#This Row],[كود العامل]],العاملين!A:C,2,0),"")</f>
        <v/>
      </c>
      <c r="Y100" s="108"/>
      <c r="Z100" s="108" t="str">
        <f>IFERROR(VLOOKUP(Table14[[#This Row],[كود العامل2]],العاملين!$A:$C,2,0),"")</f>
        <v/>
      </c>
      <c r="AA100" s="108"/>
      <c r="AB100" s="108" t="str">
        <f>IFERROR(VLOOKUP(Table14[[#This Row],[كود العامل3]],العاملين!$A:$C,2,0),"")</f>
        <v/>
      </c>
      <c r="AC100" s="108"/>
      <c r="AD100" s="108" t="str">
        <f>IFERROR(VLOOKUP(Table14[[#This Row],[كود العامل4]],العاملين!$A:$C,2,0),"")</f>
        <v/>
      </c>
      <c r="AE100" s="115">
        <f>IFERROR((Table14[[#This Row],[كمية الانتاج]]*Table14[[#This Row],[الزمن المعيارى لانتاج القطعة الواحدة بالدقيقة]])/V100,0%)</f>
        <v>0</v>
      </c>
      <c r="AF100" s="116"/>
      <c r="AG100" s="106"/>
      <c r="AH100" s="117" t="str">
        <f>IFERROR(Table14[[#This Row],[كمية الانتاج]]/(Table14[[#This Row],[كمية الانتاج]]+AG100+AF100),"")</f>
        <v/>
      </c>
      <c r="AI100" s="118"/>
      <c r="AJ100" s="121"/>
      <c r="AK100" s="121"/>
      <c r="AL100" s="121"/>
      <c r="AM100" s="121"/>
      <c r="AN100" s="121"/>
      <c r="AO100" s="121"/>
      <c r="AP100" s="121"/>
      <c r="AQ100" s="121"/>
      <c r="AR100" s="121"/>
    </row>
    <row r="101" spans="1:44" ht="20.100000000000001" customHeight="1">
      <c r="A101" s="105"/>
      <c r="B101" s="106"/>
      <c r="C101" s="107" t="str">
        <f>IFERROR(VLOOKUP(B101,المنتجات!$A:$B,2,0),"")</f>
        <v/>
      </c>
      <c r="D101" s="106" t="str">
        <f>IFERROR(VLOOKUP(B101,المنتجات!$A:$C,3,0),"")</f>
        <v/>
      </c>
      <c r="E101" s="108"/>
      <c r="F101" s="107" t="str">
        <f>IFERROR(VLOOKUP(Table14[[#This Row],[كود الصنف]],المنتجات!$D:$E,2,0),"")</f>
        <v/>
      </c>
      <c r="G101" s="109"/>
      <c r="H101" s="109" t="str">
        <f>IFERROR(IF(G101&lt;=1,VLOOKUP(Table14[[#This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01" s="110"/>
      <c r="J101" s="111"/>
      <c r="K101" s="112" t="str">
        <f>IFERROR(IF(VLOOKUP(Table14[[#This Row],[كود الصنف]],المنتجات!$D:$K,8,0)=0,"",(VLOOKUP(Table14[[#This Row],[كود الصنف]],المنتجات!$D:$K,8,0))),"")</f>
        <v/>
      </c>
      <c r="L10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01" s="114">
        <f>IFERROR(Table14[[#This Row],[كمية الهالك]]/(Table14[[#This Row],[كمية الخامات بالكيلو]]/Table14[[#This Row],[وزن القطعة]]),0)</f>
        <v>0</v>
      </c>
      <c r="N101" s="113"/>
      <c r="O101" s="106" t="str">
        <f>IFERROR(VLOOKUP(Table14[[#This Row],[كود العامل]],العاملين!$A$1:$D$100,4,0),"")</f>
        <v/>
      </c>
      <c r="P101" s="108"/>
      <c r="Q101" s="108"/>
      <c r="R101" s="108"/>
      <c r="S101" s="108"/>
      <c r="T101" s="108"/>
      <c r="U101" s="108">
        <f t="shared" si="3"/>
        <v>0</v>
      </c>
      <c r="V101" s="108" t="str">
        <f>IFERROR(Table14[[#This Row],[اجمالى وقت التشغيل بالدقايق]]-Table14[[#This Row],[اجمالى وقت التوقف بالدقيقة]],"0")</f>
        <v>0</v>
      </c>
      <c r="W101" s="108"/>
      <c r="X101" s="106" t="str">
        <f>IFERROR(VLOOKUP(Table14[[#This Row],[كود العامل]],العاملين!A:C,2,0),"")</f>
        <v/>
      </c>
      <c r="Y101" s="108"/>
      <c r="Z101" s="108" t="str">
        <f>IFERROR(VLOOKUP(Table14[[#This Row],[كود العامل2]],العاملين!$A:$C,2,0),"")</f>
        <v/>
      </c>
      <c r="AA101" s="108"/>
      <c r="AB101" s="108" t="str">
        <f>IFERROR(VLOOKUP(Table14[[#This Row],[كود العامل3]],العاملين!$A:$C,2,0),"")</f>
        <v/>
      </c>
      <c r="AC101" s="108"/>
      <c r="AD101" s="108" t="str">
        <f>IFERROR(VLOOKUP(Table14[[#This Row],[كود العامل4]],العاملين!$A:$C,2,0),"")</f>
        <v/>
      </c>
      <c r="AE101" s="115">
        <f>IFERROR((Table14[[#This Row],[كمية الانتاج]]*Table14[[#This Row],[الزمن المعيارى لانتاج القطعة الواحدة بالدقيقة]])/V101,0%)</f>
        <v>0</v>
      </c>
      <c r="AF101" s="116"/>
      <c r="AG101" s="106"/>
      <c r="AH101" s="117" t="str">
        <f>IFERROR(Table14[[#This Row],[كمية الانتاج]]/(Table14[[#This Row],[كمية الانتاج]]+AG101+AF101),"")</f>
        <v/>
      </c>
      <c r="AI101" s="118"/>
      <c r="AJ101" s="121"/>
      <c r="AK101" s="121"/>
      <c r="AL101" s="121"/>
      <c r="AM101" s="121"/>
      <c r="AN101" s="121"/>
      <c r="AO101" s="121"/>
      <c r="AP101" s="121"/>
      <c r="AQ101" s="121"/>
      <c r="AR101" s="121"/>
    </row>
    <row r="102" spans="1:44" ht="20.100000000000001" customHeight="1">
      <c r="A102" s="105"/>
      <c r="B102" s="106"/>
      <c r="C102" s="107" t="str">
        <f>IFERROR(VLOOKUP(B102,المنتجات!$A:$B,2,0),"")</f>
        <v/>
      </c>
      <c r="D102" s="106" t="str">
        <f>IFERROR(VLOOKUP(B102,المنتجات!$A:$C,3,0),"")</f>
        <v/>
      </c>
      <c r="E102" s="108"/>
      <c r="F102" s="107" t="str">
        <f>IFERROR(VLOOKUP(Table14[[#This Row],[كود الصنف]],المنتجات!$D:$E,2,0),"")</f>
        <v/>
      </c>
      <c r="G102" s="109"/>
      <c r="H102" s="109" t="str">
        <f>IFERROR(IF(G102&lt;=1,VLOOKUP(Table14[[#This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02" s="110"/>
      <c r="J102" s="111"/>
      <c r="K102" s="112" t="str">
        <f>IFERROR(IF(VLOOKUP(Table14[[#This Row],[كود الصنف]],المنتجات!$D:$K,8,0)=0,"",(VLOOKUP(Table14[[#This Row],[كود الصنف]],المنتجات!$D:$K,8,0))),"")</f>
        <v/>
      </c>
      <c r="L10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02" s="114">
        <f>IFERROR(Table14[[#This Row],[كمية الهالك]]/(Table14[[#This Row],[كمية الخامات بالكيلو]]/Table14[[#This Row],[وزن القطعة]]),0)</f>
        <v>0</v>
      </c>
      <c r="N102" s="113"/>
      <c r="O102" s="106" t="str">
        <f>IFERROR(VLOOKUP(Table14[[#This Row],[كود العامل]],العاملين!$A$1:$D$100,4,0),"")</f>
        <v/>
      </c>
      <c r="P102" s="108"/>
      <c r="Q102" s="108"/>
      <c r="R102" s="108"/>
      <c r="S102" s="108"/>
      <c r="T102" s="108"/>
      <c r="U102" s="108">
        <f t="shared" si="3"/>
        <v>0</v>
      </c>
      <c r="V102" s="108" t="str">
        <f>IFERROR(Table14[[#This Row],[اجمالى وقت التشغيل بالدقايق]]-Table14[[#This Row],[اجمالى وقت التوقف بالدقيقة]],"0")</f>
        <v>0</v>
      </c>
      <c r="W102" s="108"/>
      <c r="X102" s="106" t="str">
        <f>IFERROR(VLOOKUP(Table14[[#This Row],[كود العامل]],العاملين!A:C,2,0),"")</f>
        <v/>
      </c>
      <c r="Y102" s="108"/>
      <c r="Z102" s="108" t="str">
        <f>IFERROR(VLOOKUP(Table14[[#This Row],[كود العامل2]],العاملين!$A:$C,2,0),"")</f>
        <v/>
      </c>
      <c r="AA102" s="108"/>
      <c r="AB102" s="108" t="str">
        <f>IFERROR(VLOOKUP(Table14[[#This Row],[كود العامل3]],العاملين!$A:$C,2,0),"")</f>
        <v/>
      </c>
      <c r="AC102" s="108"/>
      <c r="AD102" s="108" t="str">
        <f>IFERROR(VLOOKUP(Table14[[#This Row],[كود العامل4]],العاملين!$A:$C,2,0),"")</f>
        <v/>
      </c>
      <c r="AE102" s="115">
        <f>IFERROR((Table14[[#This Row],[كمية الانتاج]]*Table14[[#This Row],[الزمن المعيارى لانتاج القطعة الواحدة بالدقيقة]])/V102,0%)</f>
        <v>0</v>
      </c>
      <c r="AF102" s="116"/>
      <c r="AG102" s="106"/>
      <c r="AH102" s="117" t="str">
        <f>IFERROR(Table14[[#This Row],[كمية الانتاج]]/(Table14[[#This Row],[كمية الانتاج]]+AG102+AF102),"")</f>
        <v/>
      </c>
      <c r="AI102" s="118"/>
      <c r="AJ102" s="121"/>
      <c r="AK102" s="121"/>
      <c r="AL102" s="121"/>
      <c r="AM102" s="121"/>
      <c r="AN102" s="121"/>
      <c r="AO102" s="121"/>
      <c r="AP102" s="121"/>
      <c r="AQ102" s="121"/>
      <c r="AR102" s="121"/>
    </row>
    <row r="103" spans="1:44" ht="20.100000000000001" customHeight="1">
      <c r="A103" s="105"/>
      <c r="B103" s="106"/>
      <c r="C103" s="107" t="str">
        <f>IFERROR(VLOOKUP(B103,المنتجات!$A:$B,2,0),"")</f>
        <v/>
      </c>
      <c r="D103" s="106" t="str">
        <f>IFERROR(VLOOKUP(B103,المنتجات!$A:$C,3,0),"")</f>
        <v/>
      </c>
      <c r="E103" s="108"/>
      <c r="F103" s="107" t="str">
        <f>IFERROR(VLOOKUP(Table14[[#This Row],[كود الصنف]],المنتجات!$D:$E,2,0),"")</f>
        <v/>
      </c>
      <c r="G103" s="109"/>
      <c r="H103" s="109" t="str">
        <f>IFERROR(IF(G103&lt;=1,VLOOKUP(Table14[[#This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03" s="110"/>
      <c r="J103" s="111"/>
      <c r="K103" s="112" t="str">
        <f>IFERROR(IF(VLOOKUP(Table14[[#This Row],[كود الصنف]],المنتجات!$D:$K,8,0)=0,"",(VLOOKUP(Table14[[#This Row],[كود الصنف]],المنتجات!$D:$K,8,0))),"")</f>
        <v/>
      </c>
      <c r="L10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03" s="114">
        <f>IFERROR(Table14[[#This Row],[كمية الهالك]]/(Table14[[#This Row],[كمية الخامات بالكيلو]]/Table14[[#This Row],[وزن القطعة]]),0)</f>
        <v>0</v>
      </c>
      <c r="N103" s="113"/>
      <c r="O103" s="106" t="str">
        <f>IFERROR(VLOOKUP(Table14[[#This Row],[كود العامل]],العاملين!$A$1:$D$100,4,0),"")</f>
        <v/>
      </c>
      <c r="P103" s="108"/>
      <c r="Q103" s="108"/>
      <c r="R103" s="108"/>
      <c r="S103" s="108"/>
      <c r="T103" s="108"/>
      <c r="U103" s="108">
        <f t="shared" si="3"/>
        <v>0</v>
      </c>
      <c r="V103" s="108" t="str">
        <f>IFERROR(Table14[[#This Row],[اجمالى وقت التشغيل بالدقايق]]-Table14[[#This Row],[اجمالى وقت التوقف بالدقيقة]],"0")</f>
        <v>0</v>
      </c>
      <c r="W103" s="108"/>
      <c r="X103" s="106" t="str">
        <f>IFERROR(VLOOKUP(Table14[[#This Row],[كود العامل]],العاملين!A:C,2,0),"")</f>
        <v/>
      </c>
      <c r="Y103" s="108"/>
      <c r="Z103" s="108" t="str">
        <f>IFERROR(VLOOKUP(Table14[[#This Row],[كود العامل2]],العاملين!$A:$C,2,0),"")</f>
        <v/>
      </c>
      <c r="AA103" s="108"/>
      <c r="AB103" s="108" t="str">
        <f>IFERROR(VLOOKUP(Table14[[#This Row],[كود العامل3]],العاملين!$A:$C,2,0),"")</f>
        <v/>
      </c>
      <c r="AC103" s="108"/>
      <c r="AD103" s="108" t="str">
        <f>IFERROR(VLOOKUP(Table14[[#This Row],[كود العامل4]],العاملين!$A:$C,2,0),"")</f>
        <v/>
      </c>
      <c r="AE103" s="115">
        <f>IFERROR((Table14[[#This Row],[كمية الانتاج]]*Table14[[#This Row],[الزمن المعيارى لانتاج القطعة الواحدة بالدقيقة]])/V103,0%)</f>
        <v>0</v>
      </c>
      <c r="AF103" s="116"/>
      <c r="AG103" s="106"/>
      <c r="AH103" s="117" t="str">
        <f>IFERROR(Table14[[#This Row],[كمية الانتاج]]/(Table14[[#This Row],[كمية الانتاج]]+AG103+AF103),"")</f>
        <v/>
      </c>
      <c r="AI103" s="118"/>
      <c r="AJ103" s="121"/>
      <c r="AK103" s="121"/>
      <c r="AL103" s="121"/>
      <c r="AM103" s="121"/>
      <c r="AN103" s="121"/>
      <c r="AO103" s="121"/>
      <c r="AP103" s="121"/>
      <c r="AQ103" s="121"/>
      <c r="AR103" s="121"/>
    </row>
    <row r="104" spans="1:44" ht="20.100000000000001" customHeight="1">
      <c r="A104" s="105"/>
      <c r="B104" s="106"/>
      <c r="C104" s="107" t="str">
        <f>IFERROR(VLOOKUP(B104,المنتجات!$A:$B,2,0),"")</f>
        <v/>
      </c>
      <c r="D104" s="106" t="str">
        <f>IFERROR(VLOOKUP(B104,المنتجات!$A:$C,3,0),"")</f>
        <v/>
      </c>
      <c r="E104" s="108"/>
      <c r="F104" s="107" t="str">
        <f>IFERROR(VLOOKUP(Table14[[#This Row],[كود الصنف]],المنتجات!$D:$E,2,0),"")</f>
        <v/>
      </c>
      <c r="G104" s="109"/>
      <c r="H104" s="109" t="str">
        <f>IFERROR(IF(G104&lt;=1,VLOOKUP(Table14[[#This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04" s="110"/>
      <c r="J104" s="111"/>
      <c r="K104" s="112" t="str">
        <f>IFERROR(IF(VLOOKUP(Table14[[#This Row],[كود الصنف]],المنتجات!$D:$K,8,0)=0,"",(VLOOKUP(Table14[[#This Row],[كود الصنف]],المنتجات!$D:$K,8,0))),"")</f>
        <v/>
      </c>
      <c r="L10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04" s="114">
        <f>IFERROR(Table14[[#This Row],[كمية الهالك]]/(Table14[[#This Row],[كمية الخامات بالكيلو]]/Table14[[#This Row],[وزن القطعة]]),0)</f>
        <v>0</v>
      </c>
      <c r="N104" s="113"/>
      <c r="O104" s="106" t="str">
        <f>IFERROR(VLOOKUP(Table14[[#This Row],[كود العامل]],العاملين!$A$1:$D$100,4,0),"")</f>
        <v/>
      </c>
      <c r="P104" s="108"/>
      <c r="Q104" s="108"/>
      <c r="R104" s="108"/>
      <c r="S104" s="108"/>
      <c r="T104" s="108"/>
      <c r="U104" s="108">
        <f t="shared" si="3"/>
        <v>0</v>
      </c>
      <c r="V104" s="108" t="str">
        <f>IFERROR(Table14[[#This Row],[اجمالى وقت التشغيل بالدقايق]]-Table14[[#This Row],[اجمالى وقت التوقف بالدقيقة]],"0")</f>
        <v>0</v>
      </c>
      <c r="W104" s="108"/>
      <c r="X104" s="106" t="str">
        <f>IFERROR(VLOOKUP(Table14[[#This Row],[كود العامل]],العاملين!A:C,2,0),"")</f>
        <v/>
      </c>
      <c r="Y104" s="108"/>
      <c r="Z104" s="108" t="str">
        <f>IFERROR(VLOOKUP(Table14[[#This Row],[كود العامل2]],العاملين!$A:$C,2,0),"")</f>
        <v/>
      </c>
      <c r="AA104" s="108"/>
      <c r="AB104" s="108" t="str">
        <f>IFERROR(VLOOKUP(Table14[[#This Row],[كود العامل3]],العاملين!$A:$C,2,0),"")</f>
        <v/>
      </c>
      <c r="AC104" s="108"/>
      <c r="AD104" s="108" t="str">
        <f>IFERROR(VLOOKUP(Table14[[#This Row],[كود العامل4]],العاملين!$A:$C,2,0),"")</f>
        <v/>
      </c>
      <c r="AE104" s="115">
        <f>IFERROR((Table14[[#This Row],[كمية الانتاج]]*Table14[[#This Row],[الزمن المعيارى لانتاج القطعة الواحدة بالدقيقة]])/V104,0%)</f>
        <v>0</v>
      </c>
      <c r="AF104" s="116"/>
      <c r="AG104" s="106"/>
      <c r="AH104" s="117" t="str">
        <f>IFERROR(Table14[[#This Row],[كمية الانتاج]]/(Table14[[#This Row],[كمية الانتاج]]+AG104+AF104),"")</f>
        <v/>
      </c>
      <c r="AI104" s="118"/>
      <c r="AJ104" s="121"/>
      <c r="AK104" s="121"/>
      <c r="AL104" s="121"/>
      <c r="AM104" s="121"/>
      <c r="AN104" s="121"/>
      <c r="AO104" s="121"/>
      <c r="AP104" s="121"/>
      <c r="AQ104" s="121"/>
      <c r="AR104" s="121"/>
    </row>
    <row r="105" spans="1:44" ht="20.100000000000001" customHeight="1">
      <c r="A105" s="105"/>
      <c r="B105" s="106"/>
      <c r="C105" s="107" t="str">
        <f>IFERROR(VLOOKUP(B105,المنتجات!$A:$B,2,0),"")</f>
        <v/>
      </c>
      <c r="D105" s="106" t="str">
        <f>IFERROR(VLOOKUP(B105,المنتجات!$A:$C,3,0),"")</f>
        <v/>
      </c>
      <c r="E105" s="108"/>
      <c r="F105" s="107" t="str">
        <f>IFERROR(VLOOKUP(Table14[[#This Row],[كود الصنف]],المنتجات!$D:$E,2,0),"")</f>
        <v/>
      </c>
      <c r="G105" s="109"/>
      <c r="H105" s="109" t="str">
        <f>IFERROR(IF(G105&lt;=1,VLOOKUP(Table14[[#This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05" s="110"/>
      <c r="J105" s="111"/>
      <c r="K105" s="112" t="str">
        <f>IFERROR(IF(VLOOKUP(Table14[[#This Row],[كود الصنف]],المنتجات!$D:$K,8,0)=0,"",(VLOOKUP(Table14[[#This Row],[كود الصنف]],المنتجات!$D:$K,8,0))),"")</f>
        <v/>
      </c>
      <c r="L10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05" s="114">
        <f>IFERROR(Table14[[#This Row],[كمية الهالك]]/(Table14[[#This Row],[كمية الخامات بالكيلو]]/Table14[[#This Row],[وزن القطعة]]),0)</f>
        <v>0</v>
      </c>
      <c r="N105" s="113"/>
      <c r="O105" s="106" t="str">
        <f>IFERROR(VLOOKUP(Table14[[#This Row],[كود العامل]],العاملين!$A$1:$D$100,4,0),"")</f>
        <v/>
      </c>
      <c r="P105" s="108"/>
      <c r="Q105" s="108"/>
      <c r="R105" s="108"/>
      <c r="S105" s="108"/>
      <c r="T105" s="108"/>
      <c r="U105" s="108">
        <f t="shared" si="3"/>
        <v>0</v>
      </c>
      <c r="V105" s="108" t="str">
        <f>IFERROR(Table14[[#This Row],[اجمالى وقت التشغيل بالدقايق]]-Table14[[#This Row],[اجمالى وقت التوقف بالدقيقة]],"0")</f>
        <v>0</v>
      </c>
      <c r="W105" s="108"/>
      <c r="X105" s="106" t="str">
        <f>IFERROR(VLOOKUP(Table14[[#This Row],[كود العامل]],العاملين!A:C,2,0),"")</f>
        <v/>
      </c>
      <c r="Y105" s="108"/>
      <c r="Z105" s="108" t="str">
        <f>IFERROR(VLOOKUP(Table14[[#This Row],[كود العامل2]],العاملين!$A:$C,2,0),"")</f>
        <v/>
      </c>
      <c r="AA105" s="108"/>
      <c r="AB105" s="108" t="str">
        <f>IFERROR(VLOOKUP(Table14[[#This Row],[كود العامل3]],العاملين!$A:$C,2,0),"")</f>
        <v/>
      </c>
      <c r="AC105" s="108"/>
      <c r="AD105" s="108" t="str">
        <f>IFERROR(VLOOKUP(Table14[[#This Row],[كود العامل4]],العاملين!$A:$C,2,0),"")</f>
        <v/>
      </c>
      <c r="AE105" s="115">
        <f>IFERROR((Table14[[#This Row],[كمية الانتاج]]*Table14[[#This Row],[الزمن المعيارى لانتاج القطعة الواحدة بالدقيقة]])/V105,0%)</f>
        <v>0</v>
      </c>
      <c r="AF105" s="116"/>
      <c r="AG105" s="106"/>
      <c r="AH105" s="117" t="str">
        <f>IFERROR(Table14[[#This Row],[كمية الانتاج]]/(Table14[[#This Row],[كمية الانتاج]]+AG105+AF105),"")</f>
        <v/>
      </c>
      <c r="AI105" s="118"/>
      <c r="AJ105" s="121"/>
      <c r="AK105" s="121"/>
      <c r="AL105" s="121"/>
      <c r="AM105" s="121"/>
      <c r="AN105" s="121"/>
      <c r="AO105" s="121"/>
      <c r="AP105" s="121"/>
      <c r="AQ105" s="121"/>
      <c r="AR105" s="121"/>
    </row>
    <row r="106" spans="1:44" ht="20.100000000000001" customHeight="1">
      <c r="A106" s="105"/>
      <c r="B106" s="106"/>
      <c r="C106" s="107" t="str">
        <f>IFERROR(VLOOKUP(B106,المنتجات!$A:$B,2,0),"")</f>
        <v/>
      </c>
      <c r="D106" s="106" t="str">
        <f>IFERROR(VLOOKUP(B106,المنتجات!$A:$C,3,0),"")</f>
        <v/>
      </c>
      <c r="E106" s="108"/>
      <c r="F106" s="107" t="str">
        <f>IFERROR(VLOOKUP(Table14[[#This Row],[كود الصنف]],المنتجات!$D:$E,2,0),"")</f>
        <v/>
      </c>
      <c r="G106" s="109"/>
      <c r="H106" s="109" t="str">
        <f>IFERROR(IF(G106&lt;=1,VLOOKUP(Table14[[#This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06" s="110"/>
      <c r="J106" s="111"/>
      <c r="K106" s="112" t="str">
        <f>IFERROR(IF(VLOOKUP(Table14[[#This Row],[كود الصنف]],المنتجات!$D:$K,8,0)=0,"",(VLOOKUP(Table14[[#This Row],[كود الصنف]],المنتجات!$D:$K,8,0))),"")</f>
        <v/>
      </c>
      <c r="L10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06" s="114">
        <f>IFERROR(Table14[[#This Row],[كمية الهالك]]/(Table14[[#This Row],[كمية الخامات بالكيلو]]/Table14[[#This Row],[وزن القطعة]]),0)</f>
        <v>0</v>
      </c>
      <c r="N106" s="113"/>
      <c r="O106" s="106" t="str">
        <f>IFERROR(VLOOKUP(Table14[[#This Row],[كود العامل]],العاملين!$A$1:$D$100,4,0),"")</f>
        <v/>
      </c>
      <c r="P106" s="108"/>
      <c r="Q106" s="108"/>
      <c r="R106" s="108"/>
      <c r="S106" s="108"/>
      <c r="T106" s="108"/>
      <c r="U106" s="108">
        <f t="shared" si="3"/>
        <v>0</v>
      </c>
      <c r="V106" s="108" t="str">
        <f>IFERROR(Table14[[#This Row],[اجمالى وقت التشغيل بالدقايق]]-Table14[[#This Row],[اجمالى وقت التوقف بالدقيقة]],"0")</f>
        <v>0</v>
      </c>
      <c r="W106" s="108"/>
      <c r="X106" s="106" t="str">
        <f>IFERROR(VLOOKUP(Table14[[#This Row],[كود العامل]],العاملين!A:C,2,0),"")</f>
        <v/>
      </c>
      <c r="Y106" s="108"/>
      <c r="Z106" s="108" t="str">
        <f>IFERROR(VLOOKUP(Table14[[#This Row],[كود العامل2]],العاملين!$A:$C,2,0),"")</f>
        <v/>
      </c>
      <c r="AA106" s="108"/>
      <c r="AB106" s="108" t="str">
        <f>IFERROR(VLOOKUP(Table14[[#This Row],[كود العامل3]],العاملين!$A:$C,2,0),"")</f>
        <v/>
      </c>
      <c r="AC106" s="108"/>
      <c r="AD106" s="108" t="str">
        <f>IFERROR(VLOOKUP(Table14[[#This Row],[كود العامل4]],العاملين!$A:$C,2,0),"")</f>
        <v/>
      </c>
      <c r="AE106" s="115">
        <f>IFERROR((Table14[[#This Row],[كمية الانتاج]]*Table14[[#This Row],[الزمن المعيارى لانتاج القطعة الواحدة بالدقيقة]])/V106,0%)</f>
        <v>0</v>
      </c>
      <c r="AF106" s="116"/>
      <c r="AG106" s="106"/>
      <c r="AH106" s="117" t="str">
        <f>IFERROR(Table14[[#This Row],[كمية الانتاج]]/(Table14[[#This Row],[كمية الانتاج]]+AG106+AF106),"")</f>
        <v/>
      </c>
      <c r="AI106" s="118"/>
      <c r="AJ106" s="121"/>
      <c r="AK106" s="121"/>
      <c r="AL106" s="121"/>
      <c r="AM106" s="121"/>
      <c r="AN106" s="121"/>
      <c r="AO106" s="121"/>
      <c r="AP106" s="121"/>
      <c r="AQ106" s="121"/>
      <c r="AR106" s="121"/>
    </row>
    <row r="107" spans="1:44" ht="20.100000000000001" customHeight="1">
      <c r="A107" s="105"/>
      <c r="B107" s="106"/>
      <c r="C107" s="107" t="str">
        <f>IFERROR(VLOOKUP(B107,المنتجات!$A:$B,2,0),"")</f>
        <v/>
      </c>
      <c r="D107" s="106" t="str">
        <f>IFERROR(VLOOKUP(B107,المنتجات!$A:$C,3,0),"")</f>
        <v/>
      </c>
      <c r="E107" s="108"/>
      <c r="F107" s="107" t="str">
        <f>IFERROR(VLOOKUP(Table14[[#This Row],[كود الصنف]],المنتجات!$D:$E,2,0),"")</f>
        <v/>
      </c>
      <c r="G107" s="109"/>
      <c r="H107" s="109" t="str">
        <f>IFERROR(IF(G107&lt;=1,VLOOKUP(Table14[[#This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07" s="110"/>
      <c r="J107" s="111"/>
      <c r="K107" s="112" t="str">
        <f>IFERROR(IF(VLOOKUP(Table14[[#This Row],[كود الصنف]],المنتجات!$D:$K,8,0)=0,"",(VLOOKUP(Table14[[#This Row],[كود الصنف]],المنتجات!$D:$K,8,0))),"")</f>
        <v/>
      </c>
      <c r="L10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07" s="114">
        <f>IFERROR(Table14[[#This Row],[كمية الهالك]]/(Table14[[#This Row],[كمية الخامات بالكيلو]]/Table14[[#This Row],[وزن القطعة]]),0)</f>
        <v>0</v>
      </c>
      <c r="N107" s="113"/>
      <c r="O107" s="106" t="str">
        <f>IFERROR(VLOOKUP(Table14[[#This Row],[كود العامل]],العاملين!$A$1:$D$100,4,0),"")</f>
        <v/>
      </c>
      <c r="P107" s="108"/>
      <c r="Q107" s="108"/>
      <c r="R107" s="108"/>
      <c r="S107" s="108"/>
      <c r="T107" s="108"/>
      <c r="U107" s="108">
        <f t="shared" si="3"/>
        <v>0</v>
      </c>
      <c r="V107" s="108" t="str">
        <f>IFERROR(Table14[[#This Row],[اجمالى وقت التشغيل بالدقايق]]-Table14[[#This Row],[اجمالى وقت التوقف بالدقيقة]],"0")</f>
        <v>0</v>
      </c>
      <c r="W107" s="108"/>
      <c r="X107" s="106" t="str">
        <f>IFERROR(VLOOKUP(Table14[[#This Row],[كود العامل]],العاملين!A:C,2,0),"")</f>
        <v/>
      </c>
      <c r="Y107" s="108"/>
      <c r="Z107" s="108" t="str">
        <f>IFERROR(VLOOKUP(Table14[[#This Row],[كود العامل2]],العاملين!$A:$C,2,0),"")</f>
        <v/>
      </c>
      <c r="AA107" s="108"/>
      <c r="AB107" s="108" t="str">
        <f>IFERROR(VLOOKUP(Table14[[#This Row],[كود العامل3]],العاملين!$A:$C,2,0),"")</f>
        <v/>
      </c>
      <c r="AC107" s="108"/>
      <c r="AD107" s="108" t="str">
        <f>IFERROR(VLOOKUP(Table14[[#This Row],[كود العامل4]],العاملين!$A:$C,2,0),"")</f>
        <v/>
      </c>
      <c r="AE107" s="115">
        <f>IFERROR((Table14[[#This Row],[كمية الانتاج]]*Table14[[#This Row],[الزمن المعيارى لانتاج القطعة الواحدة بالدقيقة]])/V107,0%)</f>
        <v>0</v>
      </c>
      <c r="AF107" s="116"/>
      <c r="AG107" s="106"/>
      <c r="AH107" s="117" t="str">
        <f>IFERROR(Table14[[#This Row],[كمية الانتاج]]/(Table14[[#This Row],[كمية الانتاج]]+AG107+AF107),"")</f>
        <v/>
      </c>
      <c r="AI107" s="118"/>
      <c r="AJ107" s="121"/>
      <c r="AK107" s="121"/>
      <c r="AL107" s="121"/>
      <c r="AM107" s="121"/>
      <c r="AN107" s="121"/>
      <c r="AO107" s="121"/>
      <c r="AP107" s="121"/>
      <c r="AQ107" s="121"/>
      <c r="AR107" s="121"/>
    </row>
    <row r="108" spans="1:44" ht="20.100000000000001" customHeight="1">
      <c r="A108" s="105"/>
      <c r="B108" s="106"/>
      <c r="C108" s="107" t="str">
        <f>IFERROR(VLOOKUP(B108,المنتجات!$A:$B,2,0),"")</f>
        <v/>
      </c>
      <c r="D108" s="106" t="str">
        <f>IFERROR(VLOOKUP(B108,المنتجات!$A:$C,3,0),"")</f>
        <v/>
      </c>
      <c r="E108" s="108"/>
      <c r="F108" s="107" t="str">
        <f>IFERROR(VLOOKUP(Table14[[#This Row],[كود الصنف]],المنتجات!$D:$E,2,0),"")</f>
        <v/>
      </c>
      <c r="G108" s="109"/>
      <c r="H108" s="109" t="str">
        <f>IFERROR(IF(G108&lt;=1,VLOOKUP(Table14[[#This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08" s="110"/>
      <c r="J108" s="111"/>
      <c r="K108" s="112" t="str">
        <f>IFERROR(IF(VLOOKUP(Table14[[#This Row],[كود الصنف]],المنتجات!$D:$K,8,0)=0,"",(VLOOKUP(Table14[[#This Row],[كود الصنف]],المنتجات!$D:$K,8,0))),"")</f>
        <v/>
      </c>
      <c r="L10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08" s="114">
        <f>IFERROR(Table14[[#This Row],[كمية الهالك]]/(Table14[[#This Row],[كمية الخامات بالكيلو]]/Table14[[#This Row],[وزن القطعة]]),0)</f>
        <v>0</v>
      </c>
      <c r="N108" s="113"/>
      <c r="O108" s="106" t="str">
        <f>IFERROR(VLOOKUP(Table14[[#This Row],[كود العامل]],العاملين!$A$1:$D$100,4,0),"")</f>
        <v/>
      </c>
      <c r="P108" s="108"/>
      <c r="Q108" s="108"/>
      <c r="R108" s="108"/>
      <c r="S108" s="108"/>
      <c r="T108" s="108"/>
      <c r="U108" s="108">
        <f t="shared" si="3"/>
        <v>0</v>
      </c>
      <c r="V108" s="108" t="str">
        <f>IFERROR(Table14[[#This Row],[اجمالى وقت التشغيل بالدقايق]]-Table14[[#This Row],[اجمالى وقت التوقف بالدقيقة]],"0")</f>
        <v>0</v>
      </c>
      <c r="W108" s="108"/>
      <c r="X108" s="106" t="str">
        <f>IFERROR(VLOOKUP(Table14[[#This Row],[كود العامل]],العاملين!A:C,2,0),"")</f>
        <v/>
      </c>
      <c r="Y108" s="108"/>
      <c r="Z108" s="108" t="str">
        <f>IFERROR(VLOOKUP(Table14[[#This Row],[كود العامل2]],العاملين!$A:$C,2,0),"")</f>
        <v/>
      </c>
      <c r="AA108" s="108"/>
      <c r="AB108" s="108" t="str">
        <f>IFERROR(VLOOKUP(Table14[[#This Row],[كود العامل3]],العاملين!$A:$C,2,0),"")</f>
        <v/>
      </c>
      <c r="AC108" s="108"/>
      <c r="AD108" s="108" t="str">
        <f>IFERROR(VLOOKUP(Table14[[#This Row],[كود العامل4]],العاملين!$A:$C,2,0),"")</f>
        <v/>
      </c>
      <c r="AE108" s="115">
        <f>IFERROR((Table14[[#This Row],[كمية الانتاج]]*Table14[[#This Row],[الزمن المعيارى لانتاج القطعة الواحدة بالدقيقة]])/V108,0%)</f>
        <v>0</v>
      </c>
      <c r="AF108" s="116"/>
      <c r="AG108" s="106"/>
      <c r="AH108" s="117" t="str">
        <f>IFERROR(Table14[[#This Row],[كمية الانتاج]]/(Table14[[#This Row],[كمية الانتاج]]+AG108+AF108),"")</f>
        <v/>
      </c>
      <c r="AI108" s="118"/>
      <c r="AJ108" s="121"/>
      <c r="AK108" s="121"/>
      <c r="AL108" s="121"/>
      <c r="AM108" s="121"/>
      <c r="AN108" s="121"/>
      <c r="AO108" s="121"/>
      <c r="AP108" s="121"/>
      <c r="AQ108" s="121"/>
      <c r="AR108" s="121"/>
    </row>
    <row r="109" spans="1:44" ht="20.100000000000001" customHeight="1">
      <c r="A109" s="105"/>
      <c r="B109" s="106"/>
      <c r="C109" s="107" t="str">
        <f>IFERROR(VLOOKUP(B109,المنتجات!$A:$B,2,0),"")</f>
        <v/>
      </c>
      <c r="D109" s="106" t="str">
        <f>IFERROR(VLOOKUP(B109,المنتجات!$A:$C,3,0),"")</f>
        <v/>
      </c>
      <c r="E109" s="108"/>
      <c r="F109" s="107" t="str">
        <f>IFERROR(VLOOKUP(Table14[[#This Row],[كود الصنف]],المنتجات!$D:$E,2,0),"")</f>
        <v/>
      </c>
      <c r="G109" s="109"/>
      <c r="H109" s="109" t="str">
        <f>IFERROR(IF(G109&lt;=1,VLOOKUP(Table14[[#This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09" s="110"/>
      <c r="J109" s="111"/>
      <c r="K109" s="112" t="str">
        <f>IFERROR(IF(VLOOKUP(Table14[[#This Row],[كود الصنف]],المنتجات!$D:$K,8,0)=0,"",(VLOOKUP(Table14[[#This Row],[كود الصنف]],المنتجات!$D:$K,8,0))),"")</f>
        <v/>
      </c>
      <c r="L10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09" s="114">
        <f>IFERROR(Table14[[#This Row],[كمية الهالك]]/(Table14[[#This Row],[كمية الخامات بالكيلو]]/Table14[[#This Row],[وزن القطعة]]),0)</f>
        <v>0</v>
      </c>
      <c r="N109" s="113"/>
      <c r="O109" s="106" t="str">
        <f>IFERROR(VLOOKUP(Table14[[#This Row],[كود العامل]],العاملين!$A$1:$D$100,4,0),"")</f>
        <v/>
      </c>
      <c r="P109" s="108"/>
      <c r="Q109" s="108"/>
      <c r="R109" s="108"/>
      <c r="S109" s="108"/>
      <c r="T109" s="108"/>
      <c r="U109" s="108">
        <f t="shared" si="3"/>
        <v>0</v>
      </c>
      <c r="V109" s="108" t="str">
        <f>IFERROR(Table14[[#This Row],[اجمالى وقت التشغيل بالدقايق]]-Table14[[#This Row],[اجمالى وقت التوقف بالدقيقة]],"0")</f>
        <v>0</v>
      </c>
      <c r="W109" s="108"/>
      <c r="X109" s="106" t="str">
        <f>IFERROR(VLOOKUP(Table14[[#This Row],[كود العامل]],العاملين!A:C,2,0),"")</f>
        <v/>
      </c>
      <c r="Y109" s="108"/>
      <c r="Z109" s="108" t="str">
        <f>IFERROR(VLOOKUP(Table14[[#This Row],[كود العامل2]],العاملين!$A:$C,2,0),"")</f>
        <v/>
      </c>
      <c r="AA109" s="108"/>
      <c r="AB109" s="108" t="str">
        <f>IFERROR(VLOOKUP(Table14[[#This Row],[كود العامل3]],العاملين!$A:$C,2,0),"")</f>
        <v/>
      </c>
      <c r="AC109" s="108"/>
      <c r="AD109" s="108" t="str">
        <f>IFERROR(VLOOKUP(Table14[[#This Row],[كود العامل4]],العاملين!$A:$C,2,0),"")</f>
        <v/>
      </c>
      <c r="AE109" s="115">
        <f>IFERROR((Table14[[#This Row],[كمية الانتاج]]*Table14[[#This Row],[الزمن المعيارى لانتاج القطعة الواحدة بالدقيقة]])/V109,0%)</f>
        <v>0</v>
      </c>
      <c r="AF109" s="116"/>
      <c r="AG109" s="106"/>
      <c r="AH109" s="117" t="str">
        <f>IFERROR(Table14[[#This Row],[كمية الانتاج]]/(Table14[[#This Row],[كمية الانتاج]]+AG109+AF109),"")</f>
        <v/>
      </c>
      <c r="AI109" s="118"/>
      <c r="AJ109" s="121"/>
      <c r="AK109" s="121"/>
      <c r="AL109" s="121"/>
      <c r="AM109" s="121"/>
      <c r="AN109" s="121"/>
      <c r="AO109" s="121"/>
      <c r="AP109" s="121"/>
      <c r="AQ109" s="121"/>
      <c r="AR109" s="121"/>
    </row>
    <row r="110" spans="1:44" ht="20.100000000000001" customHeight="1">
      <c r="A110" s="105"/>
      <c r="B110" s="106"/>
      <c r="C110" s="107" t="str">
        <f>IFERROR(VLOOKUP(B110,المنتجات!$A:$B,2,0),"")</f>
        <v/>
      </c>
      <c r="D110" s="106" t="str">
        <f>IFERROR(VLOOKUP(B110,المنتجات!$A:$C,3,0),"")</f>
        <v/>
      </c>
      <c r="E110" s="108"/>
      <c r="F110" s="107" t="str">
        <f>IFERROR(VLOOKUP(Table14[[#This Row],[كود الصنف]],المنتجات!$D:$E,2,0),"")</f>
        <v/>
      </c>
      <c r="G110" s="109"/>
      <c r="H110" s="109" t="str">
        <f>IFERROR(IF(G110&lt;=1,VLOOKUP(Table14[[#This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10" s="110"/>
      <c r="J110" s="111"/>
      <c r="K110" s="112" t="str">
        <f>IFERROR(IF(VLOOKUP(Table14[[#This Row],[كود الصنف]],المنتجات!$D:$K,8,0)=0,"",(VLOOKUP(Table14[[#This Row],[كود الصنف]],المنتجات!$D:$K,8,0))),"")</f>
        <v/>
      </c>
      <c r="L11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10" s="114">
        <f>IFERROR(Table14[[#This Row],[كمية الهالك]]/(Table14[[#This Row],[كمية الخامات بالكيلو]]/Table14[[#This Row],[وزن القطعة]]),0)</f>
        <v>0</v>
      </c>
      <c r="N110" s="113"/>
      <c r="O110" s="106" t="str">
        <f>IFERROR(VLOOKUP(Table14[[#This Row],[كود العامل]],العاملين!$A$1:$D$100,4,0),"")</f>
        <v/>
      </c>
      <c r="P110" s="108"/>
      <c r="Q110" s="108"/>
      <c r="R110" s="108"/>
      <c r="S110" s="108"/>
      <c r="T110" s="108"/>
      <c r="U110" s="108">
        <f t="shared" si="3"/>
        <v>0</v>
      </c>
      <c r="V110" s="108" t="str">
        <f>IFERROR(Table14[[#This Row],[اجمالى وقت التشغيل بالدقايق]]-Table14[[#This Row],[اجمالى وقت التوقف بالدقيقة]],"0")</f>
        <v>0</v>
      </c>
      <c r="W110" s="108"/>
      <c r="X110" s="106" t="str">
        <f>IFERROR(VLOOKUP(Table14[[#This Row],[كود العامل]],العاملين!A:C,2,0),"")</f>
        <v/>
      </c>
      <c r="Y110" s="108"/>
      <c r="Z110" s="108" t="str">
        <f>IFERROR(VLOOKUP(Table14[[#This Row],[كود العامل2]],العاملين!$A:$C,2,0),"")</f>
        <v/>
      </c>
      <c r="AA110" s="108"/>
      <c r="AB110" s="108" t="str">
        <f>IFERROR(VLOOKUP(Table14[[#This Row],[كود العامل3]],العاملين!$A:$C,2,0),"")</f>
        <v/>
      </c>
      <c r="AC110" s="108"/>
      <c r="AD110" s="108" t="str">
        <f>IFERROR(VLOOKUP(Table14[[#This Row],[كود العامل4]],العاملين!$A:$C,2,0),"")</f>
        <v/>
      </c>
      <c r="AE110" s="115">
        <f>IFERROR((Table14[[#This Row],[كمية الانتاج]]*Table14[[#This Row],[الزمن المعيارى لانتاج القطعة الواحدة بالدقيقة]])/V110,0%)</f>
        <v>0</v>
      </c>
      <c r="AF110" s="116"/>
      <c r="AG110" s="106"/>
      <c r="AH110" s="117" t="str">
        <f>IFERROR(Table14[[#This Row],[كمية الانتاج]]/(Table14[[#This Row],[كمية الانتاج]]+AG110+AF110),"")</f>
        <v/>
      </c>
      <c r="AI110" s="118"/>
      <c r="AJ110" s="121"/>
      <c r="AK110" s="121"/>
      <c r="AL110" s="121"/>
      <c r="AM110" s="121"/>
      <c r="AN110" s="121"/>
      <c r="AO110" s="121"/>
      <c r="AP110" s="121"/>
      <c r="AQ110" s="121"/>
      <c r="AR110" s="121"/>
    </row>
    <row r="111" spans="1:44" ht="20.100000000000001" customHeight="1">
      <c r="A111" s="105"/>
      <c r="B111" s="106"/>
      <c r="C111" s="107" t="str">
        <f>IFERROR(VLOOKUP(B111,المنتجات!$A:$B,2,0),"")</f>
        <v/>
      </c>
      <c r="D111" s="106" t="str">
        <f>IFERROR(VLOOKUP(B111,المنتجات!$A:$C,3,0),"")</f>
        <v/>
      </c>
      <c r="E111" s="108"/>
      <c r="F111" s="107" t="str">
        <f>IFERROR(VLOOKUP(Table14[[#This Row],[كود الصنف]],المنتجات!$D:$E,2,0),"")</f>
        <v/>
      </c>
      <c r="G111" s="109"/>
      <c r="H111" s="109" t="str">
        <f>IFERROR(IF(G111&lt;=1,VLOOKUP(Table14[[#This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11" s="110"/>
      <c r="J111" s="111"/>
      <c r="K111" s="112" t="str">
        <f>IFERROR(IF(VLOOKUP(Table14[[#This Row],[كود الصنف]],المنتجات!$D:$K,8,0)=0,"",(VLOOKUP(Table14[[#This Row],[كود الصنف]],المنتجات!$D:$K,8,0))),"")</f>
        <v/>
      </c>
      <c r="L11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11" s="114">
        <f>IFERROR(Table14[[#This Row],[كمية الهالك]]/(Table14[[#This Row],[كمية الخامات بالكيلو]]/Table14[[#This Row],[وزن القطعة]]),0)</f>
        <v>0</v>
      </c>
      <c r="N111" s="113"/>
      <c r="O111" s="106" t="str">
        <f>IFERROR(VLOOKUP(Table14[[#This Row],[كود العامل]],العاملين!$A$1:$D$100,4,0),"")</f>
        <v/>
      </c>
      <c r="P111" s="108"/>
      <c r="Q111" s="108"/>
      <c r="R111" s="108"/>
      <c r="S111" s="108"/>
      <c r="T111" s="108"/>
      <c r="U111" s="108">
        <f t="shared" si="3"/>
        <v>0</v>
      </c>
      <c r="V111" s="108" t="str">
        <f>IFERROR(Table14[[#This Row],[اجمالى وقت التشغيل بالدقايق]]-Table14[[#This Row],[اجمالى وقت التوقف بالدقيقة]],"0")</f>
        <v>0</v>
      </c>
      <c r="W111" s="108"/>
      <c r="X111" s="106" t="str">
        <f>IFERROR(VLOOKUP(Table14[[#This Row],[كود العامل]],العاملين!A:C,2,0),"")</f>
        <v/>
      </c>
      <c r="Y111" s="108"/>
      <c r="Z111" s="108" t="str">
        <f>IFERROR(VLOOKUP(Table14[[#This Row],[كود العامل2]],العاملين!$A:$C,2,0),"")</f>
        <v/>
      </c>
      <c r="AA111" s="108"/>
      <c r="AB111" s="108" t="str">
        <f>IFERROR(VLOOKUP(Table14[[#This Row],[كود العامل3]],العاملين!$A:$C,2,0),"")</f>
        <v/>
      </c>
      <c r="AC111" s="108"/>
      <c r="AD111" s="108" t="str">
        <f>IFERROR(VLOOKUP(Table14[[#This Row],[كود العامل4]],العاملين!$A:$C,2,0),"")</f>
        <v/>
      </c>
      <c r="AE111" s="115">
        <f>IFERROR((Table14[[#This Row],[كمية الانتاج]]*Table14[[#This Row],[الزمن المعيارى لانتاج القطعة الواحدة بالدقيقة]])/V111,0%)</f>
        <v>0</v>
      </c>
      <c r="AF111" s="116"/>
      <c r="AG111" s="106"/>
      <c r="AH111" s="117" t="str">
        <f>IFERROR(Table14[[#This Row],[كمية الانتاج]]/(Table14[[#This Row],[كمية الانتاج]]+AG111+AF111),"")</f>
        <v/>
      </c>
      <c r="AI111" s="118"/>
      <c r="AJ111" s="121"/>
      <c r="AK111" s="121"/>
      <c r="AL111" s="121"/>
      <c r="AM111" s="121"/>
      <c r="AN111" s="121"/>
      <c r="AO111" s="121"/>
      <c r="AP111" s="121"/>
      <c r="AQ111" s="121"/>
      <c r="AR111" s="121"/>
    </row>
    <row r="112" spans="1:44" ht="20.100000000000001" customHeight="1">
      <c r="A112" s="105"/>
      <c r="B112" s="106"/>
      <c r="C112" s="107" t="str">
        <f>IFERROR(VLOOKUP(B112,المنتجات!$A:$B,2,0),"")</f>
        <v/>
      </c>
      <c r="D112" s="106" t="str">
        <f>IFERROR(VLOOKUP(B112,المنتجات!$A:$C,3,0),"")</f>
        <v/>
      </c>
      <c r="E112" s="108"/>
      <c r="F112" s="107" t="str">
        <f>IFERROR(VLOOKUP(Table14[[#This Row],[كود الصنف]],المنتجات!$D:$E,2,0),"")</f>
        <v/>
      </c>
      <c r="G112" s="109"/>
      <c r="H112" s="109" t="str">
        <f>IFERROR(IF(G112&lt;=1,VLOOKUP(Table14[[#This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12" s="110"/>
      <c r="J112" s="111"/>
      <c r="K112" s="112" t="str">
        <f>IFERROR(IF(VLOOKUP(Table14[[#This Row],[كود الصنف]],المنتجات!$D:$K,8,0)=0,"",(VLOOKUP(Table14[[#This Row],[كود الصنف]],المنتجات!$D:$K,8,0))),"")</f>
        <v/>
      </c>
      <c r="L11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12" s="114">
        <f>IFERROR(Table14[[#This Row],[كمية الهالك]]/(Table14[[#This Row],[كمية الخامات بالكيلو]]/Table14[[#This Row],[وزن القطعة]]),0)</f>
        <v>0</v>
      </c>
      <c r="N112" s="113"/>
      <c r="O112" s="106" t="str">
        <f>IFERROR(VLOOKUP(Table14[[#This Row],[كود العامل]],العاملين!$A$1:$D$100,4,0),"")</f>
        <v/>
      </c>
      <c r="P112" s="108"/>
      <c r="Q112" s="108"/>
      <c r="R112" s="108"/>
      <c r="S112" s="108"/>
      <c r="T112" s="108"/>
      <c r="U112" s="108">
        <f t="shared" si="3"/>
        <v>0</v>
      </c>
      <c r="V112" s="108" t="str">
        <f>IFERROR(Table14[[#This Row],[اجمالى وقت التشغيل بالدقايق]]-Table14[[#This Row],[اجمالى وقت التوقف بالدقيقة]],"0")</f>
        <v>0</v>
      </c>
      <c r="W112" s="108"/>
      <c r="X112" s="106" t="str">
        <f>IFERROR(VLOOKUP(Table14[[#This Row],[كود العامل]],العاملين!A:C,2,0),"")</f>
        <v/>
      </c>
      <c r="Y112" s="108"/>
      <c r="Z112" s="108" t="str">
        <f>IFERROR(VLOOKUP(Table14[[#This Row],[كود العامل2]],العاملين!$A:$C,2,0),"")</f>
        <v/>
      </c>
      <c r="AA112" s="108"/>
      <c r="AB112" s="108" t="str">
        <f>IFERROR(VLOOKUP(Table14[[#This Row],[كود العامل3]],العاملين!$A:$C,2,0),"")</f>
        <v/>
      </c>
      <c r="AC112" s="108"/>
      <c r="AD112" s="108" t="str">
        <f>IFERROR(VLOOKUP(Table14[[#This Row],[كود العامل4]],العاملين!$A:$C,2,0),"")</f>
        <v/>
      </c>
      <c r="AE112" s="115">
        <f>IFERROR((Table14[[#This Row],[كمية الانتاج]]*Table14[[#This Row],[الزمن المعيارى لانتاج القطعة الواحدة بالدقيقة]])/V112,0%)</f>
        <v>0</v>
      </c>
      <c r="AF112" s="116"/>
      <c r="AG112" s="106"/>
      <c r="AH112" s="117" t="str">
        <f>IFERROR(Table14[[#This Row],[كمية الانتاج]]/(Table14[[#This Row],[كمية الانتاج]]+AG112+AF112),"")</f>
        <v/>
      </c>
      <c r="AI112" s="118"/>
      <c r="AJ112" s="121"/>
      <c r="AK112" s="121"/>
      <c r="AL112" s="121"/>
      <c r="AM112" s="121"/>
      <c r="AN112" s="121"/>
      <c r="AO112" s="121"/>
      <c r="AP112" s="121"/>
      <c r="AQ112" s="121"/>
      <c r="AR112" s="121"/>
    </row>
    <row r="113" spans="1:44" ht="20.100000000000001" customHeight="1">
      <c r="A113" s="105"/>
      <c r="B113" s="106"/>
      <c r="C113" s="107" t="str">
        <f>IFERROR(VLOOKUP(B113,المنتجات!$A:$B,2,0),"")</f>
        <v/>
      </c>
      <c r="D113" s="106" t="str">
        <f>IFERROR(VLOOKUP(B113,المنتجات!$A:$C,3,0),"")</f>
        <v/>
      </c>
      <c r="E113" s="108"/>
      <c r="F113" s="107" t="str">
        <f>IFERROR(VLOOKUP(Table14[[#This Row],[كود الصنف]],المنتجات!$D:$E,2,0),"")</f>
        <v/>
      </c>
      <c r="G113" s="109"/>
      <c r="H113" s="109" t="str">
        <f>IFERROR(IF(G113&lt;=1,VLOOKUP(Table14[[#This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13" s="110"/>
      <c r="J113" s="111"/>
      <c r="K113" s="112" t="str">
        <f>IFERROR(IF(VLOOKUP(Table14[[#This Row],[كود الصنف]],المنتجات!$D:$K,8,0)=0,"",(VLOOKUP(Table14[[#This Row],[كود الصنف]],المنتجات!$D:$K,8,0))),"")</f>
        <v/>
      </c>
      <c r="L11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13" s="114">
        <f>IFERROR(Table14[[#This Row],[كمية الهالك]]/(Table14[[#This Row],[كمية الخامات بالكيلو]]/Table14[[#This Row],[وزن القطعة]]),0)</f>
        <v>0</v>
      </c>
      <c r="N113" s="113"/>
      <c r="O113" s="106" t="str">
        <f>IFERROR(VLOOKUP(Table14[[#This Row],[كود العامل]],العاملين!$A$1:$D$100,4,0),"")</f>
        <v/>
      </c>
      <c r="P113" s="108"/>
      <c r="Q113" s="108"/>
      <c r="R113" s="108"/>
      <c r="S113" s="108"/>
      <c r="T113" s="108"/>
      <c r="U113" s="108">
        <f t="shared" si="3"/>
        <v>0</v>
      </c>
      <c r="V113" s="108" t="str">
        <f>IFERROR(Table14[[#This Row],[اجمالى وقت التشغيل بالدقايق]]-Table14[[#This Row],[اجمالى وقت التوقف بالدقيقة]],"0")</f>
        <v>0</v>
      </c>
      <c r="W113" s="108"/>
      <c r="X113" s="106" t="str">
        <f>IFERROR(VLOOKUP(Table14[[#This Row],[كود العامل]],العاملين!A:C,2,0),"")</f>
        <v/>
      </c>
      <c r="Y113" s="108"/>
      <c r="Z113" s="108" t="str">
        <f>IFERROR(VLOOKUP(Table14[[#This Row],[كود العامل2]],العاملين!$A:$C,2,0),"")</f>
        <v/>
      </c>
      <c r="AA113" s="108"/>
      <c r="AB113" s="108" t="str">
        <f>IFERROR(VLOOKUP(Table14[[#This Row],[كود العامل3]],العاملين!$A:$C,2,0),"")</f>
        <v/>
      </c>
      <c r="AC113" s="108"/>
      <c r="AD113" s="108" t="str">
        <f>IFERROR(VLOOKUP(Table14[[#This Row],[كود العامل4]],العاملين!$A:$C,2,0),"")</f>
        <v/>
      </c>
      <c r="AE113" s="115">
        <f>IFERROR((Table14[[#This Row],[كمية الانتاج]]*Table14[[#This Row],[الزمن المعيارى لانتاج القطعة الواحدة بالدقيقة]])/V113,0%)</f>
        <v>0</v>
      </c>
      <c r="AF113" s="116"/>
      <c r="AG113" s="106"/>
      <c r="AH113" s="117" t="str">
        <f>IFERROR(Table14[[#This Row],[كمية الانتاج]]/(Table14[[#This Row],[كمية الانتاج]]+AG113+AF113),"")</f>
        <v/>
      </c>
      <c r="AI113" s="118"/>
      <c r="AJ113" s="121"/>
      <c r="AK113" s="121"/>
      <c r="AL113" s="121"/>
      <c r="AM113" s="121"/>
      <c r="AN113" s="121"/>
      <c r="AO113" s="121"/>
      <c r="AP113" s="121"/>
      <c r="AQ113" s="121"/>
      <c r="AR113" s="121"/>
    </row>
    <row r="114" spans="1:44" ht="20.100000000000001" customHeight="1">
      <c r="A114" s="105"/>
      <c r="B114" s="106"/>
      <c r="C114" s="107" t="str">
        <f>IFERROR(VLOOKUP(B114,المنتجات!$A:$B,2,0),"")</f>
        <v/>
      </c>
      <c r="D114" s="106" t="str">
        <f>IFERROR(VLOOKUP(B114,المنتجات!$A:$C,3,0),"")</f>
        <v/>
      </c>
      <c r="E114" s="108"/>
      <c r="F114" s="107" t="str">
        <f>IFERROR(VLOOKUP(Table14[[#This Row],[كود الصنف]],المنتجات!$D:$E,2,0),"")</f>
        <v/>
      </c>
      <c r="G114" s="109"/>
      <c r="H114" s="109" t="str">
        <f>IFERROR(IF(G114&lt;=1,VLOOKUP(Table14[[#This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14" s="110"/>
      <c r="J114" s="111"/>
      <c r="K114" s="112" t="str">
        <f>IFERROR(IF(VLOOKUP(Table14[[#This Row],[كود الصنف]],المنتجات!$D:$K,8,0)=0,"",(VLOOKUP(Table14[[#This Row],[كود الصنف]],المنتجات!$D:$K,8,0))),"")</f>
        <v/>
      </c>
      <c r="L11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14" s="114">
        <f>IFERROR(Table14[[#This Row],[كمية الهالك]]/(Table14[[#This Row],[كمية الخامات بالكيلو]]/Table14[[#This Row],[وزن القطعة]]),0)</f>
        <v>0</v>
      </c>
      <c r="N114" s="113"/>
      <c r="O114" s="106" t="str">
        <f>IFERROR(VLOOKUP(Table14[[#This Row],[كود العامل]],العاملين!$A$1:$D$100,4,0),"")</f>
        <v/>
      </c>
      <c r="P114" s="108"/>
      <c r="Q114" s="108"/>
      <c r="R114" s="108"/>
      <c r="S114" s="108"/>
      <c r="T114" s="108"/>
      <c r="U114" s="108">
        <f t="shared" si="3"/>
        <v>0</v>
      </c>
      <c r="V114" s="108" t="str">
        <f>IFERROR(Table14[[#This Row],[اجمالى وقت التشغيل بالدقايق]]-Table14[[#This Row],[اجمالى وقت التوقف بالدقيقة]],"0")</f>
        <v>0</v>
      </c>
      <c r="W114" s="108"/>
      <c r="X114" s="106" t="str">
        <f>IFERROR(VLOOKUP(Table14[[#This Row],[كود العامل]],العاملين!A:C,2,0),"")</f>
        <v/>
      </c>
      <c r="Y114" s="108"/>
      <c r="Z114" s="108" t="str">
        <f>IFERROR(VLOOKUP(Table14[[#This Row],[كود العامل2]],العاملين!$A:$C,2,0),"")</f>
        <v/>
      </c>
      <c r="AA114" s="108"/>
      <c r="AB114" s="108" t="str">
        <f>IFERROR(VLOOKUP(Table14[[#This Row],[كود العامل3]],العاملين!$A:$C,2,0),"")</f>
        <v/>
      </c>
      <c r="AC114" s="108"/>
      <c r="AD114" s="108" t="str">
        <f>IFERROR(VLOOKUP(Table14[[#This Row],[كود العامل4]],العاملين!$A:$C,2,0),"")</f>
        <v/>
      </c>
      <c r="AE114" s="115">
        <f>IFERROR((Table14[[#This Row],[كمية الانتاج]]*Table14[[#This Row],[الزمن المعيارى لانتاج القطعة الواحدة بالدقيقة]])/V114,0%)</f>
        <v>0</v>
      </c>
      <c r="AF114" s="116"/>
      <c r="AG114" s="106"/>
      <c r="AH114" s="117" t="str">
        <f>IFERROR(Table14[[#This Row],[كمية الانتاج]]/(Table14[[#This Row],[كمية الانتاج]]+AG114+AF114),"")</f>
        <v/>
      </c>
      <c r="AI114" s="118"/>
      <c r="AJ114" s="121"/>
      <c r="AK114" s="121"/>
      <c r="AL114" s="121"/>
      <c r="AM114" s="121"/>
      <c r="AN114" s="121"/>
      <c r="AO114" s="121"/>
      <c r="AP114" s="121"/>
      <c r="AQ114" s="121"/>
      <c r="AR114" s="121"/>
    </row>
    <row r="115" spans="1:44" ht="20.100000000000001" customHeight="1">
      <c r="A115" s="105"/>
      <c r="B115" s="106"/>
      <c r="C115" s="107" t="str">
        <f>IFERROR(VLOOKUP(B115,المنتجات!$A:$B,2,0),"")</f>
        <v/>
      </c>
      <c r="D115" s="106" t="str">
        <f>IFERROR(VLOOKUP(B115,المنتجات!$A:$C,3,0),"")</f>
        <v/>
      </c>
      <c r="E115" s="108"/>
      <c r="F115" s="107" t="str">
        <f>IFERROR(VLOOKUP(Table14[[#This Row],[كود الصنف]],المنتجات!$D:$E,2,0),"")</f>
        <v/>
      </c>
      <c r="G115" s="109"/>
      <c r="H115" s="109" t="str">
        <f>IFERROR(IF(G115&lt;=1,VLOOKUP(Table14[[#This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15" s="110"/>
      <c r="J115" s="111"/>
      <c r="K115" s="112" t="str">
        <f>IFERROR(IF(VLOOKUP(Table14[[#This Row],[كود الصنف]],المنتجات!$D:$K,8,0)=0,"",(VLOOKUP(Table14[[#This Row],[كود الصنف]],المنتجات!$D:$K,8,0))),"")</f>
        <v/>
      </c>
      <c r="L11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15" s="114">
        <f>IFERROR(Table14[[#This Row],[كمية الهالك]]/(Table14[[#This Row],[كمية الخامات بالكيلو]]/Table14[[#This Row],[وزن القطعة]]),0)</f>
        <v>0</v>
      </c>
      <c r="N115" s="113"/>
      <c r="O115" s="106" t="str">
        <f>IFERROR(VLOOKUP(Table14[[#This Row],[كود العامل]],العاملين!$A$1:$D$100,4,0),"")</f>
        <v/>
      </c>
      <c r="P115" s="108"/>
      <c r="Q115" s="108"/>
      <c r="R115" s="108"/>
      <c r="S115" s="108"/>
      <c r="T115" s="108"/>
      <c r="U115" s="108">
        <f t="shared" si="3"/>
        <v>0</v>
      </c>
      <c r="V115" s="108" t="str">
        <f>IFERROR(Table14[[#This Row],[اجمالى وقت التشغيل بالدقايق]]-Table14[[#This Row],[اجمالى وقت التوقف بالدقيقة]],"0")</f>
        <v>0</v>
      </c>
      <c r="W115" s="108"/>
      <c r="X115" s="106" t="str">
        <f>IFERROR(VLOOKUP(Table14[[#This Row],[كود العامل]],العاملين!A:C,2,0),"")</f>
        <v/>
      </c>
      <c r="Y115" s="108"/>
      <c r="Z115" s="108" t="str">
        <f>IFERROR(VLOOKUP(Table14[[#This Row],[كود العامل2]],العاملين!$A:$C,2,0),"")</f>
        <v/>
      </c>
      <c r="AA115" s="108"/>
      <c r="AB115" s="108" t="str">
        <f>IFERROR(VLOOKUP(Table14[[#This Row],[كود العامل3]],العاملين!$A:$C,2,0),"")</f>
        <v/>
      </c>
      <c r="AC115" s="108"/>
      <c r="AD115" s="108" t="str">
        <f>IFERROR(VLOOKUP(Table14[[#This Row],[كود العامل4]],العاملين!$A:$C,2,0),"")</f>
        <v/>
      </c>
      <c r="AE115" s="115">
        <f>IFERROR((Table14[[#This Row],[كمية الانتاج]]*Table14[[#This Row],[الزمن المعيارى لانتاج القطعة الواحدة بالدقيقة]])/V115,0%)</f>
        <v>0</v>
      </c>
      <c r="AF115" s="116"/>
      <c r="AG115" s="106"/>
      <c r="AH115" s="117" t="str">
        <f>IFERROR(Table14[[#This Row],[كمية الانتاج]]/(Table14[[#This Row],[كمية الانتاج]]+AG115+AF115),"")</f>
        <v/>
      </c>
      <c r="AI115" s="118"/>
      <c r="AJ115" s="121"/>
      <c r="AK115" s="121"/>
      <c r="AL115" s="121"/>
      <c r="AM115" s="121"/>
      <c r="AN115" s="121"/>
      <c r="AO115" s="121"/>
      <c r="AP115" s="121"/>
      <c r="AQ115" s="121"/>
      <c r="AR115" s="121"/>
    </row>
    <row r="116" spans="1:44" ht="20.100000000000001" customHeight="1">
      <c r="A116" s="105"/>
      <c r="B116" s="106"/>
      <c r="C116" s="107" t="str">
        <f>IFERROR(VLOOKUP(B116,المنتجات!$A:$B,2,0),"")</f>
        <v/>
      </c>
      <c r="D116" s="106" t="str">
        <f>IFERROR(VLOOKUP(B116,المنتجات!$A:$C,3,0),"")</f>
        <v/>
      </c>
      <c r="E116" s="108"/>
      <c r="F116" s="107" t="str">
        <f>IFERROR(VLOOKUP(Table14[[#This Row],[كود الصنف]],المنتجات!$D:$E,2,0),"")</f>
        <v/>
      </c>
      <c r="G116" s="109"/>
      <c r="H116" s="109" t="str">
        <f>IFERROR(IF(G116&lt;=1,VLOOKUP(Table14[[#This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16" s="110"/>
      <c r="J116" s="111"/>
      <c r="K116" s="112" t="str">
        <f>IFERROR(IF(VLOOKUP(Table14[[#This Row],[كود الصنف]],المنتجات!$D:$K,8,0)=0,"",(VLOOKUP(Table14[[#This Row],[كود الصنف]],المنتجات!$D:$K,8,0))),"")</f>
        <v/>
      </c>
      <c r="L11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16" s="114">
        <f>IFERROR(Table14[[#This Row],[كمية الهالك]]/(Table14[[#This Row],[كمية الخامات بالكيلو]]/Table14[[#This Row],[وزن القطعة]]),0)</f>
        <v>0</v>
      </c>
      <c r="N116" s="113"/>
      <c r="O116" s="106" t="str">
        <f>IFERROR(VLOOKUP(Table14[[#This Row],[كود العامل]],العاملين!$A$1:$D$100,4,0),"")</f>
        <v/>
      </c>
      <c r="P116" s="108"/>
      <c r="Q116" s="108"/>
      <c r="R116" s="108"/>
      <c r="S116" s="108"/>
      <c r="T116" s="108"/>
      <c r="U116" s="108">
        <f t="shared" si="3"/>
        <v>0</v>
      </c>
      <c r="V116" s="108" t="str">
        <f>IFERROR(Table14[[#This Row],[اجمالى وقت التشغيل بالدقايق]]-Table14[[#This Row],[اجمالى وقت التوقف بالدقيقة]],"0")</f>
        <v>0</v>
      </c>
      <c r="W116" s="108"/>
      <c r="X116" s="106" t="str">
        <f>IFERROR(VLOOKUP(Table14[[#This Row],[كود العامل]],العاملين!A:C,2,0),"")</f>
        <v/>
      </c>
      <c r="Y116" s="108"/>
      <c r="Z116" s="108" t="str">
        <f>IFERROR(VLOOKUP(Table14[[#This Row],[كود العامل2]],العاملين!$A:$C,2,0),"")</f>
        <v/>
      </c>
      <c r="AA116" s="108"/>
      <c r="AB116" s="108" t="str">
        <f>IFERROR(VLOOKUP(Table14[[#This Row],[كود العامل3]],العاملين!$A:$C,2,0),"")</f>
        <v/>
      </c>
      <c r="AC116" s="108"/>
      <c r="AD116" s="108" t="str">
        <f>IFERROR(VLOOKUP(Table14[[#This Row],[كود العامل4]],العاملين!$A:$C,2,0),"")</f>
        <v/>
      </c>
      <c r="AE116" s="115">
        <f>IFERROR((Table14[[#This Row],[كمية الانتاج]]*Table14[[#This Row],[الزمن المعيارى لانتاج القطعة الواحدة بالدقيقة]])/V116,0%)</f>
        <v>0</v>
      </c>
      <c r="AF116" s="116"/>
      <c r="AG116" s="106"/>
      <c r="AH116" s="117" t="str">
        <f>IFERROR(Table14[[#This Row],[كمية الانتاج]]/(Table14[[#This Row],[كمية الانتاج]]+AG116+AF116),"")</f>
        <v/>
      </c>
      <c r="AI116" s="118"/>
      <c r="AJ116" s="121"/>
      <c r="AK116" s="121"/>
      <c r="AL116" s="121"/>
      <c r="AM116" s="121"/>
      <c r="AN116" s="121"/>
      <c r="AO116" s="121"/>
      <c r="AP116" s="121"/>
      <c r="AQ116" s="121"/>
      <c r="AR116" s="121"/>
    </row>
    <row r="117" spans="1:44" ht="20.100000000000001" customHeight="1">
      <c r="A117" s="105"/>
      <c r="B117" s="106"/>
      <c r="C117" s="107" t="str">
        <f>IFERROR(VLOOKUP(B117,المنتجات!$A:$B,2,0),"")</f>
        <v/>
      </c>
      <c r="D117" s="106" t="str">
        <f>IFERROR(VLOOKUP(B117,المنتجات!$A:$C,3,0),"")</f>
        <v/>
      </c>
      <c r="E117" s="108"/>
      <c r="F117" s="107" t="str">
        <f>IFERROR(VLOOKUP(Table14[[#This Row],[كود الصنف]],المنتجات!$D:$E,2,0),"")</f>
        <v/>
      </c>
      <c r="G117" s="109"/>
      <c r="H117" s="109" t="str">
        <f>IFERROR(IF(G117&lt;=1,VLOOKUP(Table14[[#This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17" s="110"/>
      <c r="J117" s="111"/>
      <c r="K117" s="112" t="str">
        <f>IFERROR(IF(VLOOKUP(Table14[[#This Row],[كود الصنف]],المنتجات!$D:$K,8,0)=0,"",(VLOOKUP(Table14[[#This Row],[كود الصنف]],المنتجات!$D:$K,8,0))),"")</f>
        <v/>
      </c>
      <c r="L11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17" s="114">
        <f>IFERROR(Table14[[#This Row],[كمية الهالك]]/(Table14[[#This Row],[كمية الخامات بالكيلو]]/Table14[[#This Row],[وزن القطعة]]),0)</f>
        <v>0</v>
      </c>
      <c r="N117" s="113"/>
      <c r="O117" s="106" t="str">
        <f>IFERROR(VLOOKUP(Table14[[#This Row],[كود العامل]],العاملين!$A$1:$D$100,4,0),"")</f>
        <v/>
      </c>
      <c r="P117" s="108"/>
      <c r="Q117" s="108"/>
      <c r="R117" s="108"/>
      <c r="S117" s="108"/>
      <c r="T117" s="108"/>
      <c r="U117" s="108">
        <f t="shared" si="3"/>
        <v>0</v>
      </c>
      <c r="V117" s="108" t="str">
        <f>IFERROR(Table14[[#This Row],[اجمالى وقت التشغيل بالدقايق]]-Table14[[#This Row],[اجمالى وقت التوقف بالدقيقة]],"0")</f>
        <v>0</v>
      </c>
      <c r="W117" s="108"/>
      <c r="X117" s="106" t="str">
        <f>IFERROR(VLOOKUP(Table14[[#This Row],[كود العامل]],العاملين!A:C,2,0),"")</f>
        <v/>
      </c>
      <c r="Y117" s="108"/>
      <c r="Z117" s="108" t="str">
        <f>IFERROR(VLOOKUP(Table14[[#This Row],[كود العامل2]],العاملين!$A:$C,2,0),"")</f>
        <v/>
      </c>
      <c r="AA117" s="108"/>
      <c r="AB117" s="108" t="str">
        <f>IFERROR(VLOOKUP(Table14[[#This Row],[كود العامل3]],العاملين!$A:$C,2,0),"")</f>
        <v/>
      </c>
      <c r="AC117" s="108"/>
      <c r="AD117" s="108" t="str">
        <f>IFERROR(VLOOKUP(Table14[[#This Row],[كود العامل4]],العاملين!$A:$C,2,0),"")</f>
        <v/>
      </c>
      <c r="AE117" s="115">
        <f>IFERROR((Table14[[#This Row],[كمية الانتاج]]*Table14[[#This Row],[الزمن المعيارى لانتاج القطعة الواحدة بالدقيقة]])/V117,0%)</f>
        <v>0</v>
      </c>
      <c r="AF117" s="116"/>
      <c r="AG117" s="106"/>
      <c r="AH117" s="117" t="str">
        <f>IFERROR(Table14[[#This Row],[كمية الانتاج]]/(Table14[[#This Row],[كمية الانتاج]]+AG117+AF117),"")</f>
        <v/>
      </c>
      <c r="AI117" s="118"/>
      <c r="AJ117" s="121"/>
      <c r="AK117" s="121"/>
      <c r="AL117" s="121"/>
      <c r="AM117" s="121"/>
      <c r="AN117" s="121"/>
      <c r="AO117" s="121"/>
      <c r="AP117" s="121"/>
      <c r="AQ117" s="121"/>
      <c r="AR117" s="121"/>
    </row>
    <row r="118" spans="1:44" ht="20.100000000000001" customHeight="1">
      <c r="A118" s="105"/>
      <c r="B118" s="106"/>
      <c r="C118" s="107" t="str">
        <f>IFERROR(VLOOKUP(B118,المنتجات!$A:$B,2,0),"")</f>
        <v/>
      </c>
      <c r="D118" s="106" t="str">
        <f>IFERROR(VLOOKUP(B118,المنتجات!$A:$C,3,0),"")</f>
        <v/>
      </c>
      <c r="E118" s="108"/>
      <c r="F118" s="107" t="str">
        <f>IFERROR(VLOOKUP(Table14[[#This Row],[كود الصنف]],المنتجات!$D:$E,2,0),"")</f>
        <v/>
      </c>
      <c r="G118" s="109"/>
      <c r="H118" s="109" t="str">
        <f>IFERROR(IF(G118&lt;=1,VLOOKUP(Table14[[#This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18" s="110"/>
      <c r="J118" s="111"/>
      <c r="K118" s="112" t="str">
        <f>IFERROR(IF(VLOOKUP(Table14[[#This Row],[كود الصنف]],المنتجات!$D:$K,8,0)=0,"",(VLOOKUP(Table14[[#This Row],[كود الصنف]],المنتجات!$D:$K,8,0))),"")</f>
        <v/>
      </c>
      <c r="L11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18" s="114">
        <f>IFERROR(Table14[[#This Row],[كمية الهالك]]/(Table14[[#This Row],[كمية الخامات بالكيلو]]/Table14[[#This Row],[وزن القطعة]]),0)</f>
        <v>0</v>
      </c>
      <c r="N118" s="113"/>
      <c r="O118" s="106" t="str">
        <f>IFERROR(VLOOKUP(Table14[[#This Row],[كود العامل]],العاملين!$A$1:$D$100,4,0),"")</f>
        <v/>
      </c>
      <c r="P118" s="108"/>
      <c r="Q118" s="108"/>
      <c r="R118" s="108"/>
      <c r="S118" s="108"/>
      <c r="T118" s="108"/>
      <c r="U118" s="108">
        <f t="shared" si="3"/>
        <v>0</v>
      </c>
      <c r="V118" s="108" t="str">
        <f>IFERROR(Table14[[#This Row],[اجمالى وقت التشغيل بالدقايق]]-Table14[[#This Row],[اجمالى وقت التوقف بالدقيقة]],"0")</f>
        <v>0</v>
      </c>
      <c r="W118" s="108"/>
      <c r="X118" s="106" t="str">
        <f>IFERROR(VLOOKUP(Table14[[#This Row],[كود العامل]],العاملين!A:C,2,0),"")</f>
        <v/>
      </c>
      <c r="Y118" s="108"/>
      <c r="Z118" s="108" t="str">
        <f>IFERROR(VLOOKUP(Table14[[#This Row],[كود العامل2]],العاملين!$A:$C,2,0),"")</f>
        <v/>
      </c>
      <c r="AA118" s="108"/>
      <c r="AB118" s="108" t="str">
        <f>IFERROR(VLOOKUP(Table14[[#This Row],[كود العامل3]],العاملين!$A:$C,2,0),"")</f>
        <v/>
      </c>
      <c r="AC118" s="108"/>
      <c r="AD118" s="108" t="str">
        <f>IFERROR(VLOOKUP(Table14[[#This Row],[كود العامل4]],العاملين!$A:$C,2,0),"")</f>
        <v/>
      </c>
      <c r="AE118" s="115">
        <f>IFERROR((Table14[[#This Row],[كمية الانتاج]]*Table14[[#This Row],[الزمن المعيارى لانتاج القطعة الواحدة بالدقيقة]])/V118,0%)</f>
        <v>0</v>
      </c>
      <c r="AF118" s="116"/>
      <c r="AG118" s="106"/>
      <c r="AH118" s="117" t="str">
        <f>IFERROR(Table14[[#This Row],[كمية الانتاج]]/(Table14[[#This Row],[كمية الانتاج]]+AG118+AF118),"")</f>
        <v/>
      </c>
      <c r="AI118" s="118"/>
      <c r="AJ118" s="121"/>
      <c r="AK118" s="121"/>
      <c r="AL118" s="121"/>
      <c r="AM118" s="121"/>
      <c r="AN118" s="121"/>
      <c r="AO118" s="121"/>
      <c r="AP118" s="121"/>
      <c r="AQ118" s="121"/>
      <c r="AR118" s="121"/>
    </row>
    <row r="119" spans="1:44" ht="20.100000000000001" customHeight="1">
      <c r="A119" s="105"/>
      <c r="B119" s="106"/>
      <c r="C119" s="107" t="str">
        <f>IFERROR(VLOOKUP(B119,المنتجات!$A:$B,2,0),"")</f>
        <v/>
      </c>
      <c r="D119" s="106" t="str">
        <f>IFERROR(VLOOKUP(B119,المنتجات!$A:$C,3,0),"")</f>
        <v/>
      </c>
      <c r="E119" s="108"/>
      <c r="F119" s="107" t="str">
        <f>IFERROR(VLOOKUP(Table14[[#This Row],[كود الصنف]],المنتجات!$D:$E,2,0),"")</f>
        <v/>
      </c>
      <c r="G119" s="109"/>
      <c r="H119" s="109" t="str">
        <f>IFERROR(IF(G119&lt;=1,VLOOKUP(Table14[[#This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19" s="110"/>
      <c r="J119" s="111"/>
      <c r="K119" s="112" t="str">
        <f>IFERROR(IF(VLOOKUP(Table14[[#This Row],[كود الصنف]],المنتجات!$D:$K,8,0)=0,"",(VLOOKUP(Table14[[#This Row],[كود الصنف]],المنتجات!$D:$K,8,0))),"")</f>
        <v/>
      </c>
      <c r="L11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19" s="114">
        <f>IFERROR(Table14[[#This Row],[كمية الهالك]]/(Table14[[#This Row],[كمية الخامات بالكيلو]]/Table14[[#This Row],[وزن القطعة]]),0)</f>
        <v>0</v>
      </c>
      <c r="N119" s="113"/>
      <c r="O119" s="106" t="str">
        <f>IFERROR(VLOOKUP(Table14[[#This Row],[كود العامل]],العاملين!$A$1:$D$100,4,0),"")</f>
        <v/>
      </c>
      <c r="P119" s="108"/>
      <c r="Q119" s="108"/>
      <c r="R119" s="108"/>
      <c r="S119" s="108"/>
      <c r="T119" s="108"/>
      <c r="U119" s="108">
        <f t="shared" si="3"/>
        <v>0</v>
      </c>
      <c r="V119" s="108" t="str">
        <f>IFERROR(Table14[[#This Row],[اجمالى وقت التشغيل بالدقايق]]-Table14[[#This Row],[اجمالى وقت التوقف بالدقيقة]],"0")</f>
        <v>0</v>
      </c>
      <c r="W119" s="108"/>
      <c r="X119" s="106" t="str">
        <f>IFERROR(VLOOKUP(Table14[[#This Row],[كود العامل]],العاملين!A:C,2,0),"")</f>
        <v/>
      </c>
      <c r="Y119" s="108"/>
      <c r="Z119" s="108" t="str">
        <f>IFERROR(VLOOKUP(Table14[[#This Row],[كود العامل2]],العاملين!$A:$C,2,0),"")</f>
        <v/>
      </c>
      <c r="AA119" s="108"/>
      <c r="AB119" s="108" t="str">
        <f>IFERROR(VLOOKUP(Table14[[#This Row],[كود العامل3]],العاملين!$A:$C,2,0),"")</f>
        <v/>
      </c>
      <c r="AC119" s="108"/>
      <c r="AD119" s="108" t="str">
        <f>IFERROR(VLOOKUP(Table14[[#This Row],[كود العامل4]],العاملين!$A:$C,2,0),"")</f>
        <v/>
      </c>
      <c r="AE119" s="115">
        <f>IFERROR((Table14[[#This Row],[كمية الانتاج]]*Table14[[#This Row],[الزمن المعيارى لانتاج القطعة الواحدة بالدقيقة]])/V119,0%)</f>
        <v>0</v>
      </c>
      <c r="AF119" s="116"/>
      <c r="AG119" s="106"/>
      <c r="AH119" s="117" t="str">
        <f>IFERROR(Table14[[#This Row],[كمية الانتاج]]/(Table14[[#This Row],[كمية الانتاج]]+AG119+AF119),"")</f>
        <v/>
      </c>
      <c r="AI119" s="118"/>
      <c r="AJ119" s="121"/>
      <c r="AK119" s="121"/>
      <c r="AL119" s="121"/>
      <c r="AM119" s="121"/>
      <c r="AN119" s="121"/>
      <c r="AO119" s="121"/>
      <c r="AP119" s="121"/>
      <c r="AQ119" s="121"/>
      <c r="AR119" s="121"/>
    </row>
    <row r="120" spans="1:44" ht="20.100000000000001" customHeight="1">
      <c r="A120" s="105"/>
      <c r="B120" s="106"/>
      <c r="C120" s="107" t="str">
        <f>IFERROR(VLOOKUP(B120,المنتجات!$A:$B,2,0),"")</f>
        <v/>
      </c>
      <c r="D120" s="106" t="str">
        <f>IFERROR(VLOOKUP(B120,المنتجات!$A:$C,3,0),"")</f>
        <v/>
      </c>
      <c r="E120" s="108"/>
      <c r="F120" s="107" t="str">
        <f>IFERROR(VLOOKUP(Table14[[#This Row],[كود الصنف]],المنتجات!$D:$E,2,0),"")</f>
        <v/>
      </c>
      <c r="G120" s="109"/>
      <c r="H120" s="109" t="str">
        <f>IFERROR(IF(G120&lt;=1,VLOOKUP(Table14[[#This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20" s="110"/>
      <c r="J120" s="111"/>
      <c r="K120" s="112" t="str">
        <f>IFERROR(IF(VLOOKUP(Table14[[#This Row],[كود الصنف]],المنتجات!$D:$K,8,0)=0,"",(VLOOKUP(Table14[[#This Row],[كود الصنف]],المنتجات!$D:$K,8,0))),"")</f>
        <v/>
      </c>
      <c r="L12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20" s="114">
        <f>IFERROR(Table14[[#This Row],[كمية الهالك]]/(Table14[[#This Row],[كمية الخامات بالكيلو]]/Table14[[#This Row],[وزن القطعة]]),0)</f>
        <v>0</v>
      </c>
      <c r="N120" s="113"/>
      <c r="O120" s="106" t="str">
        <f>IFERROR(VLOOKUP(Table14[[#This Row],[كود العامل]],العاملين!$A$1:$D$100,4,0),"")</f>
        <v/>
      </c>
      <c r="P120" s="108"/>
      <c r="Q120" s="108"/>
      <c r="R120" s="108"/>
      <c r="S120" s="108"/>
      <c r="T120" s="108"/>
      <c r="U120" s="108">
        <f t="shared" si="3"/>
        <v>0</v>
      </c>
      <c r="V120" s="108" t="str">
        <f>IFERROR(Table14[[#This Row],[اجمالى وقت التشغيل بالدقايق]]-Table14[[#This Row],[اجمالى وقت التوقف بالدقيقة]],"0")</f>
        <v>0</v>
      </c>
      <c r="W120" s="108"/>
      <c r="X120" s="106" t="str">
        <f>IFERROR(VLOOKUP(Table14[[#This Row],[كود العامل]],العاملين!A:C,2,0),"")</f>
        <v/>
      </c>
      <c r="Y120" s="108"/>
      <c r="Z120" s="108" t="str">
        <f>IFERROR(VLOOKUP(Table14[[#This Row],[كود العامل2]],العاملين!$A:$C,2,0),"")</f>
        <v/>
      </c>
      <c r="AA120" s="108"/>
      <c r="AB120" s="108" t="str">
        <f>IFERROR(VLOOKUP(Table14[[#This Row],[كود العامل3]],العاملين!$A:$C,2,0),"")</f>
        <v/>
      </c>
      <c r="AC120" s="108"/>
      <c r="AD120" s="108" t="str">
        <f>IFERROR(VLOOKUP(Table14[[#This Row],[كود العامل4]],العاملين!$A:$C,2,0),"")</f>
        <v/>
      </c>
      <c r="AE120" s="115">
        <f>IFERROR((Table14[[#This Row],[كمية الانتاج]]*Table14[[#This Row],[الزمن المعيارى لانتاج القطعة الواحدة بالدقيقة]])/V120,0%)</f>
        <v>0</v>
      </c>
      <c r="AF120" s="116"/>
      <c r="AG120" s="106"/>
      <c r="AH120" s="117" t="str">
        <f>IFERROR(Table14[[#This Row],[كمية الانتاج]]/(Table14[[#This Row],[كمية الانتاج]]+AG120+AF120),"")</f>
        <v/>
      </c>
      <c r="AI120" s="118"/>
      <c r="AJ120" s="121"/>
      <c r="AK120" s="121"/>
      <c r="AL120" s="121"/>
      <c r="AM120" s="121"/>
      <c r="AN120" s="121"/>
      <c r="AO120" s="121"/>
      <c r="AP120" s="121"/>
      <c r="AQ120" s="121"/>
      <c r="AR120" s="121"/>
    </row>
    <row r="121" spans="1:44" ht="20.100000000000001" customHeight="1">
      <c r="A121" s="105"/>
      <c r="B121" s="106"/>
      <c r="C121" s="107" t="str">
        <f>IFERROR(VLOOKUP(B121,المنتجات!$A:$B,2,0),"")</f>
        <v/>
      </c>
      <c r="D121" s="106" t="str">
        <f>IFERROR(VLOOKUP(B121,المنتجات!$A:$C,3,0),"")</f>
        <v/>
      </c>
      <c r="E121" s="108"/>
      <c r="F121" s="107" t="str">
        <f>IFERROR(VLOOKUP(Table14[[#This Row],[كود الصنف]],المنتجات!$D:$E,2,0),"")</f>
        <v/>
      </c>
      <c r="G121" s="109"/>
      <c r="H121" s="109" t="str">
        <f>IFERROR(IF(G121&lt;=1,VLOOKUP(Table14[[#This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21" s="110"/>
      <c r="J121" s="111"/>
      <c r="K121" s="112" t="str">
        <f>IFERROR(IF(VLOOKUP(Table14[[#This Row],[كود الصنف]],المنتجات!$D:$K,8,0)=0,"",(VLOOKUP(Table14[[#This Row],[كود الصنف]],المنتجات!$D:$K,8,0))),"")</f>
        <v/>
      </c>
      <c r="L12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21" s="114">
        <f>IFERROR(Table14[[#This Row],[كمية الهالك]]/(Table14[[#This Row],[كمية الخامات بالكيلو]]/Table14[[#This Row],[وزن القطعة]]),0)</f>
        <v>0</v>
      </c>
      <c r="N121" s="113"/>
      <c r="O121" s="106" t="str">
        <f>IFERROR(VLOOKUP(Table14[[#This Row],[كود العامل]],العاملين!$A$1:$D$100,4,0),"")</f>
        <v/>
      </c>
      <c r="P121" s="108"/>
      <c r="Q121" s="108"/>
      <c r="R121" s="108"/>
      <c r="S121" s="108"/>
      <c r="T121" s="108"/>
      <c r="U121" s="108">
        <f t="shared" si="3"/>
        <v>0</v>
      </c>
      <c r="V121" s="108" t="str">
        <f>IFERROR(Table14[[#This Row],[اجمالى وقت التشغيل بالدقايق]]-Table14[[#This Row],[اجمالى وقت التوقف بالدقيقة]],"0")</f>
        <v>0</v>
      </c>
      <c r="W121" s="108"/>
      <c r="X121" s="106" t="str">
        <f>IFERROR(VLOOKUP(Table14[[#This Row],[كود العامل]],العاملين!A:C,2,0),"")</f>
        <v/>
      </c>
      <c r="Y121" s="108"/>
      <c r="Z121" s="108" t="str">
        <f>IFERROR(VLOOKUP(Table14[[#This Row],[كود العامل2]],العاملين!$A:$C,2,0),"")</f>
        <v/>
      </c>
      <c r="AA121" s="108"/>
      <c r="AB121" s="108" t="str">
        <f>IFERROR(VLOOKUP(Table14[[#This Row],[كود العامل3]],العاملين!$A:$C,2,0),"")</f>
        <v/>
      </c>
      <c r="AC121" s="108"/>
      <c r="AD121" s="108" t="str">
        <f>IFERROR(VLOOKUP(Table14[[#This Row],[كود العامل4]],العاملين!$A:$C,2,0),"")</f>
        <v/>
      </c>
      <c r="AE121" s="115">
        <f>IFERROR((Table14[[#This Row],[كمية الانتاج]]*Table14[[#This Row],[الزمن المعيارى لانتاج القطعة الواحدة بالدقيقة]])/V121,0%)</f>
        <v>0</v>
      </c>
      <c r="AF121" s="116"/>
      <c r="AG121" s="106"/>
      <c r="AH121" s="117" t="str">
        <f>IFERROR(Table14[[#This Row],[كمية الانتاج]]/(Table14[[#This Row],[كمية الانتاج]]+AG121+AF121),"")</f>
        <v/>
      </c>
      <c r="AI121" s="118"/>
      <c r="AJ121" s="121"/>
      <c r="AK121" s="121"/>
      <c r="AL121" s="121"/>
      <c r="AM121" s="121"/>
      <c r="AN121" s="121"/>
      <c r="AO121" s="121"/>
      <c r="AP121" s="121"/>
      <c r="AQ121" s="121"/>
      <c r="AR121" s="121"/>
    </row>
    <row r="122" spans="1:44" ht="20.100000000000001" customHeight="1">
      <c r="A122" s="105"/>
      <c r="B122" s="106"/>
      <c r="C122" s="107" t="str">
        <f>IFERROR(VLOOKUP(B122,المنتجات!$A:$B,2,0),"")</f>
        <v/>
      </c>
      <c r="D122" s="106" t="str">
        <f>IFERROR(VLOOKUP(B122,المنتجات!$A:$C,3,0),"")</f>
        <v/>
      </c>
      <c r="E122" s="108"/>
      <c r="F122" s="107" t="str">
        <f>IFERROR(VLOOKUP(Table14[[#This Row],[كود الصنف]],المنتجات!$D:$E,2,0),"")</f>
        <v/>
      </c>
      <c r="G122" s="109"/>
      <c r="H122" s="109" t="str">
        <f>IFERROR(IF(G122&lt;=1,VLOOKUP(Table14[[#This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22" s="110"/>
      <c r="J122" s="111"/>
      <c r="K122" s="112" t="str">
        <f>IFERROR(IF(VLOOKUP(Table14[[#This Row],[كود الصنف]],المنتجات!$D:$K,8,0)=0,"",(VLOOKUP(Table14[[#This Row],[كود الصنف]],المنتجات!$D:$K,8,0))),"")</f>
        <v/>
      </c>
      <c r="L12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22" s="114">
        <f>IFERROR(Table14[[#This Row],[كمية الهالك]]/(Table14[[#This Row],[كمية الخامات بالكيلو]]/Table14[[#This Row],[وزن القطعة]]),0)</f>
        <v>0</v>
      </c>
      <c r="N122" s="113"/>
      <c r="O122" s="106" t="str">
        <f>IFERROR(VLOOKUP(Table14[[#This Row],[كود العامل]],العاملين!$A$1:$D$100,4,0),"")</f>
        <v/>
      </c>
      <c r="P122" s="108"/>
      <c r="Q122" s="108"/>
      <c r="R122" s="108"/>
      <c r="S122" s="108"/>
      <c r="T122" s="108"/>
      <c r="U122" s="108">
        <f t="shared" si="3"/>
        <v>0</v>
      </c>
      <c r="V122" s="108" t="str">
        <f>IFERROR(Table14[[#This Row],[اجمالى وقت التشغيل بالدقايق]]-Table14[[#This Row],[اجمالى وقت التوقف بالدقيقة]],"0")</f>
        <v>0</v>
      </c>
      <c r="W122" s="108"/>
      <c r="X122" s="106" t="str">
        <f>IFERROR(VLOOKUP(Table14[[#This Row],[كود العامل]],العاملين!A:C,2,0),"")</f>
        <v/>
      </c>
      <c r="Y122" s="108"/>
      <c r="Z122" s="108" t="str">
        <f>IFERROR(VLOOKUP(Table14[[#This Row],[كود العامل2]],العاملين!$A:$C,2,0),"")</f>
        <v/>
      </c>
      <c r="AA122" s="108"/>
      <c r="AB122" s="108" t="str">
        <f>IFERROR(VLOOKUP(Table14[[#This Row],[كود العامل3]],العاملين!$A:$C,2,0),"")</f>
        <v/>
      </c>
      <c r="AC122" s="108"/>
      <c r="AD122" s="108" t="str">
        <f>IFERROR(VLOOKUP(Table14[[#This Row],[كود العامل4]],العاملين!$A:$C,2,0),"")</f>
        <v/>
      </c>
      <c r="AE122" s="115">
        <f>IFERROR((Table14[[#This Row],[كمية الانتاج]]*Table14[[#This Row],[الزمن المعيارى لانتاج القطعة الواحدة بالدقيقة]])/V122,0%)</f>
        <v>0</v>
      </c>
      <c r="AF122" s="116"/>
      <c r="AG122" s="106"/>
      <c r="AH122" s="117" t="str">
        <f>IFERROR(Table14[[#This Row],[كمية الانتاج]]/(Table14[[#This Row],[كمية الانتاج]]+AG122+AF122),"")</f>
        <v/>
      </c>
      <c r="AI122" s="118"/>
      <c r="AJ122" s="121"/>
      <c r="AK122" s="121"/>
      <c r="AL122" s="121"/>
      <c r="AM122" s="121"/>
      <c r="AN122" s="121"/>
      <c r="AO122" s="121"/>
      <c r="AP122" s="121"/>
      <c r="AQ122" s="121"/>
      <c r="AR122" s="121"/>
    </row>
    <row r="123" spans="1:44" ht="20.100000000000001" customHeight="1">
      <c r="A123" s="105"/>
      <c r="B123" s="106"/>
      <c r="C123" s="107" t="str">
        <f>IFERROR(VLOOKUP(B123,المنتجات!$A:$B,2,0),"")</f>
        <v/>
      </c>
      <c r="D123" s="106" t="str">
        <f>IFERROR(VLOOKUP(B123,المنتجات!$A:$C,3,0),"")</f>
        <v/>
      </c>
      <c r="E123" s="108"/>
      <c r="F123" s="107" t="str">
        <f>IFERROR(VLOOKUP(Table14[[#This Row],[كود الصنف]],المنتجات!$D:$E,2,0),"")</f>
        <v/>
      </c>
      <c r="G123" s="109"/>
      <c r="H123" s="109" t="str">
        <f>IFERROR(IF(G123&lt;=1,VLOOKUP(Table14[[#This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23" s="110"/>
      <c r="J123" s="111"/>
      <c r="K123" s="112" t="str">
        <f>IFERROR(IF(VLOOKUP(Table14[[#This Row],[كود الصنف]],المنتجات!$D:$K,8,0)=0,"",(VLOOKUP(Table14[[#This Row],[كود الصنف]],المنتجات!$D:$K,8,0))),"")</f>
        <v/>
      </c>
      <c r="L12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23" s="114">
        <f>IFERROR(Table14[[#This Row],[كمية الهالك]]/(Table14[[#This Row],[كمية الخامات بالكيلو]]/Table14[[#This Row],[وزن القطعة]]),0)</f>
        <v>0</v>
      </c>
      <c r="N123" s="113"/>
      <c r="O123" s="106" t="str">
        <f>IFERROR(VLOOKUP(Table14[[#This Row],[كود العامل]],العاملين!$A$1:$D$100,4,0),"")</f>
        <v/>
      </c>
      <c r="P123" s="108"/>
      <c r="Q123" s="108"/>
      <c r="R123" s="108"/>
      <c r="S123" s="108"/>
      <c r="T123" s="108"/>
      <c r="U123" s="108">
        <f t="shared" si="3"/>
        <v>0</v>
      </c>
      <c r="V123" s="108" t="str">
        <f>IFERROR(Table14[[#This Row],[اجمالى وقت التشغيل بالدقايق]]-Table14[[#This Row],[اجمالى وقت التوقف بالدقيقة]],"0")</f>
        <v>0</v>
      </c>
      <c r="W123" s="108"/>
      <c r="X123" s="106" t="str">
        <f>IFERROR(VLOOKUP(Table14[[#This Row],[كود العامل]],العاملين!A:C,2,0),"")</f>
        <v/>
      </c>
      <c r="Y123" s="108"/>
      <c r="Z123" s="108" t="str">
        <f>IFERROR(VLOOKUP(Table14[[#This Row],[كود العامل2]],العاملين!$A:$C,2,0),"")</f>
        <v/>
      </c>
      <c r="AA123" s="108"/>
      <c r="AB123" s="108" t="str">
        <f>IFERROR(VLOOKUP(Table14[[#This Row],[كود العامل3]],العاملين!$A:$C,2,0),"")</f>
        <v/>
      </c>
      <c r="AC123" s="108"/>
      <c r="AD123" s="108" t="str">
        <f>IFERROR(VLOOKUP(Table14[[#This Row],[كود العامل4]],العاملين!$A:$C,2,0),"")</f>
        <v/>
      </c>
      <c r="AE123" s="115">
        <f>IFERROR((Table14[[#This Row],[كمية الانتاج]]*Table14[[#This Row],[الزمن المعيارى لانتاج القطعة الواحدة بالدقيقة]])/V123,0%)</f>
        <v>0</v>
      </c>
      <c r="AF123" s="116"/>
      <c r="AG123" s="106"/>
      <c r="AH123" s="117" t="str">
        <f>IFERROR(Table14[[#This Row],[كمية الانتاج]]/(Table14[[#This Row],[كمية الانتاج]]+AG123+AF123),"")</f>
        <v/>
      </c>
      <c r="AI123" s="118"/>
      <c r="AJ123" s="121"/>
      <c r="AK123" s="121"/>
      <c r="AL123" s="121"/>
      <c r="AM123" s="121"/>
      <c r="AN123" s="121"/>
      <c r="AO123" s="121"/>
      <c r="AP123" s="121"/>
      <c r="AQ123" s="121"/>
      <c r="AR123" s="121"/>
    </row>
    <row r="124" spans="1:44" ht="20.100000000000001" customHeight="1">
      <c r="A124" s="105"/>
      <c r="B124" s="106"/>
      <c r="C124" s="107" t="str">
        <f>IFERROR(VLOOKUP(B124,المنتجات!$A:$B,2,0),"")</f>
        <v/>
      </c>
      <c r="D124" s="106" t="str">
        <f>IFERROR(VLOOKUP(B124,المنتجات!$A:$C,3,0),"")</f>
        <v/>
      </c>
      <c r="E124" s="108"/>
      <c r="F124" s="107" t="str">
        <f>IFERROR(VLOOKUP(Table14[[#This Row],[كود الصنف]],المنتجات!$D:$E,2,0),"")</f>
        <v/>
      </c>
      <c r="G124" s="109"/>
      <c r="H124" s="109" t="str">
        <f>IFERROR(IF(G124&lt;=1,VLOOKUP(Table14[[#This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24" s="110"/>
      <c r="J124" s="111"/>
      <c r="K124" s="112" t="str">
        <f>IFERROR(IF(VLOOKUP(Table14[[#This Row],[كود الصنف]],المنتجات!$D:$K,8,0)=0,"",(VLOOKUP(Table14[[#This Row],[كود الصنف]],المنتجات!$D:$K,8,0))),"")</f>
        <v/>
      </c>
      <c r="L12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24" s="114">
        <f>IFERROR(Table14[[#This Row],[كمية الهالك]]/(Table14[[#This Row],[كمية الخامات بالكيلو]]/Table14[[#This Row],[وزن القطعة]]),0)</f>
        <v>0</v>
      </c>
      <c r="N124" s="113"/>
      <c r="O124" s="106" t="str">
        <f>IFERROR(VLOOKUP(Table14[[#This Row],[كود العامل]],العاملين!$A$1:$D$100,4,0),"")</f>
        <v/>
      </c>
      <c r="P124" s="108"/>
      <c r="Q124" s="108"/>
      <c r="R124" s="108"/>
      <c r="S124" s="108"/>
      <c r="T124" s="108"/>
      <c r="U124" s="108">
        <f t="shared" si="3"/>
        <v>0</v>
      </c>
      <c r="V124" s="108" t="str">
        <f>IFERROR(Table14[[#This Row],[اجمالى وقت التشغيل بالدقايق]]-Table14[[#This Row],[اجمالى وقت التوقف بالدقيقة]],"0")</f>
        <v>0</v>
      </c>
      <c r="W124" s="108"/>
      <c r="X124" s="106" t="str">
        <f>IFERROR(VLOOKUP(Table14[[#This Row],[كود العامل]],العاملين!A:C,2,0),"")</f>
        <v/>
      </c>
      <c r="Y124" s="108"/>
      <c r="Z124" s="108" t="str">
        <f>IFERROR(VLOOKUP(Table14[[#This Row],[كود العامل2]],العاملين!$A:$C,2,0),"")</f>
        <v/>
      </c>
      <c r="AA124" s="108"/>
      <c r="AB124" s="108" t="str">
        <f>IFERROR(VLOOKUP(Table14[[#This Row],[كود العامل3]],العاملين!$A:$C,2,0),"")</f>
        <v/>
      </c>
      <c r="AC124" s="108"/>
      <c r="AD124" s="108" t="str">
        <f>IFERROR(VLOOKUP(Table14[[#This Row],[كود العامل4]],العاملين!$A:$C,2,0),"")</f>
        <v/>
      </c>
      <c r="AE124" s="115">
        <f>IFERROR((Table14[[#This Row],[كمية الانتاج]]*Table14[[#This Row],[الزمن المعيارى لانتاج القطعة الواحدة بالدقيقة]])/V124,0%)</f>
        <v>0</v>
      </c>
      <c r="AF124" s="116"/>
      <c r="AG124" s="106"/>
      <c r="AH124" s="117" t="str">
        <f>IFERROR(Table14[[#This Row],[كمية الانتاج]]/(Table14[[#This Row],[كمية الانتاج]]+AG124+AF124),"")</f>
        <v/>
      </c>
      <c r="AI124" s="118"/>
      <c r="AJ124" s="121"/>
      <c r="AK124" s="121"/>
      <c r="AL124" s="121"/>
      <c r="AM124" s="121"/>
      <c r="AN124" s="121"/>
      <c r="AO124" s="121"/>
      <c r="AP124" s="121"/>
      <c r="AQ124" s="121"/>
      <c r="AR124" s="121"/>
    </row>
    <row r="125" spans="1:44" ht="20.100000000000001" customHeight="1">
      <c r="A125" s="105"/>
      <c r="B125" s="106"/>
      <c r="C125" s="107" t="str">
        <f>IFERROR(VLOOKUP(B125,المنتجات!$A:$B,2,0),"")</f>
        <v/>
      </c>
      <c r="D125" s="106" t="str">
        <f>IFERROR(VLOOKUP(B125,المنتجات!$A:$C,3,0),"")</f>
        <v/>
      </c>
      <c r="E125" s="108"/>
      <c r="F125" s="107" t="str">
        <f>IFERROR(VLOOKUP(Table14[[#This Row],[كود الصنف]],المنتجات!$D:$E,2,0),"")</f>
        <v/>
      </c>
      <c r="G125" s="109"/>
      <c r="H125" s="109" t="str">
        <f>IFERROR(IF(G125&lt;=1,VLOOKUP(Table14[[#This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25" s="110"/>
      <c r="J125" s="111"/>
      <c r="K125" s="112" t="str">
        <f>IFERROR(IF(VLOOKUP(Table14[[#This Row],[كود الصنف]],المنتجات!$D:$K,8,0)=0,"",(VLOOKUP(Table14[[#This Row],[كود الصنف]],المنتجات!$D:$K,8,0))),"")</f>
        <v/>
      </c>
      <c r="L12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25" s="114">
        <f>IFERROR(Table14[[#This Row],[كمية الهالك]]/(Table14[[#This Row],[كمية الخامات بالكيلو]]/Table14[[#This Row],[وزن القطعة]]),0)</f>
        <v>0</v>
      </c>
      <c r="N125" s="113"/>
      <c r="O125" s="106" t="str">
        <f>IFERROR(VLOOKUP(Table14[[#This Row],[كود العامل]],العاملين!$A$1:$D$100,4,0),"")</f>
        <v/>
      </c>
      <c r="P125" s="108"/>
      <c r="Q125" s="108"/>
      <c r="R125" s="108"/>
      <c r="S125" s="108"/>
      <c r="T125" s="108"/>
      <c r="U125" s="108">
        <f t="shared" si="3"/>
        <v>0</v>
      </c>
      <c r="V125" s="108" t="str">
        <f>IFERROR(Table14[[#This Row],[اجمالى وقت التشغيل بالدقايق]]-Table14[[#This Row],[اجمالى وقت التوقف بالدقيقة]],"0")</f>
        <v>0</v>
      </c>
      <c r="W125" s="108"/>
      <c r="X125" s="106" t="str">
        <f>IFERROR(VLOOKUP(Table14[[#This Row],[كود العامل]],العاملين!A:C,2,0),"")</f>
        <v/>
      </c>
      <c r="Y125" s="108"/>
      <c r="Z125" s="108" t="str">
        <f>IFERROR(VLOOKUP(Table14[[#This Row],[كود العامل2]],العاملين!$A:$C,2,0),"")</f>
        <v/>
      </c>
      <c r="AA125" s="108"/>
      <c r="AB125" s="108" t="str">
        <f>IFERROR(VLOOKUP(Table14[[#This Row],[كود العامل3]],العاملين!$A:$C,2,0),"")</f>
        <v/>
      </c>
      <c r="AC125" s="108"/>
      <c r="AD125" s="108" t="str">
        <f>IFERROR(VLOOKUP(Table14[[#This Row],[كود العامل4]],العاملين!$A:$C,2,0),"")</f>
        <v/>
      </c>
      <c r="AE125" s="115">
        <f>IFERROR((Table14[[#This Row],[كمية الانتاج]]*Table14[[#This Row],[الزمن المعيارى لانتاج القطعة الواحدة بالدقيقة]])/V125,0%)</f>
        <v>0</v>
      </c>
      <c r="AF125" s="116"/>
      <c r="AG125" s="106"/>
      <c r="AH125" s="117" t="str">
        <f>IFERROR(Table14[[#This Row],[كمية الانتاج]]/(Table14[[#This Row],[كمية الانتاج]]+AG125+AF125),"")</f>
        <v/>
      </c>
      <c r="AI125" s="118"/>
      <c r="AJ125" s="121"/>
      <c r="AK125" s="121"/>
      <c r="AL125" s="121"/>
      <c r="AM125" s="121"/>
      <c r="AN125" s="121"/>
      <c r="AO125" s="121"/>
      <c r="AP125" s="121"/>
      <c r="AQ125" s="121"/>
      <c r="AR125" s="121"/>
    </row>
    <row r="126" spans="1:44" ht="20.100000000000001" customHeight="1">
      <c r="A126" s="105"/>
      <c r="B126" s="106"/>
      <c r="C126" s="107" t="str">
        <f>IFERROR(VLOOKUP(B126,المنتجات!$A:$B,2,0),"")</f>
        <v/>
      </c>
      <c r="D126" s="106" t="str">
        <f>IFERROR(VLOOKUP(B126,المنتجات!$A:$C,3,0),"")</f>
        <v/>
      </c>
      <c r="E126" s="108"/>
      <c r="F126" s="107" t="str">
        <f>IFERROR(VLOOKUP(Table14[[#This Row],[كود الصنف]],المنتجات!$D:$E,2,0),"")</f>
        <v/>
      </c>
      <c r="G126" s="109"/>
      <c r="H126" s="109" t="str">
        <f>IFERROR(IF(G126&lt;=1,VLOOKUP(Table14[[#This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26" s="110"/>
      <c r="J126" s="111"/>
      <c r="K126" s="112" t="str">
        <f>IFERROR(IF(VLOOKUP(Table14[[#This Row],[كود الصنف]],المنتجات!$D:$K,8,0)=0,"",(VLOOKUP(Table14[[#This Row],[كود الصنف]],المنتجات!$D:$K,8,0))),"")</f>
        <v/>
      </c>
      <c r="L12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26" s="114">
        <f>IFERROR(Table14[[#This Row],[كمية الهالك]]/(Table14[[#This Row],[كمية الخامات بالكيلو]]/Table14[[#This Row],[وزن القطعة]]),0)</f>
        <v>0</v>
      </c>
      <c r="N126" s="113"/>
      <c r="O126" s="106" t="str">
        <f>IFERROR(VLOOKUP(Table14[[#This Row],[كود العامل]],العاملين!$A$1:$D$100,4,0),"")</f>
        <v/>
      </c>
      <c r="P126" s="108"/>
      <c r="Q126" s="108"/>
      <c r="R126" s="108"/>
      <c r="S126" s="108"/>
      <c r="T126" s="108"/>
      <c r="U126" s="108">
        <f t="shared" si="3"/>
        <v>0</v>
      </c>
      <c r="V126" s="108" t="str">
        <f>IFERROR(Table14[[#This Row],[اجمالى وقت التشغيل بالدقايق]]-Table14[[#This Row],[اجمالى وقت التوقف بالدقيقة]],"0")</f>
        <v>0</v>
      </c>
      <c r="W126" s="108"/>
      <c r="X126" s="106" t="str">
        <f>IFERROR(VLOOKUP(Table14[[#This Row],[كود العامل]],العاملين!A:C,2,0),"")</f>
        <v/>
      </c>
      <c r="Y126" s="108"/>
      <c r="Z126" s="108" t="str">
        <f>IFERROR(VLOOKUP(Table14[[#This Row],[كود العامل2]],العاملين!$A:$C,2,0),"")</f>
        <v/>
      </c>
      <c r="AA126" s="108"/>
      <c r="AB126" s="108" t="str">
        <f>IFERROR(VLOOKUP(Table14[[#This Row],[كود العامل3]],العاملين!$A:$C,2,0),"")</f>
        <v/>
      </c>
      <c r="AC126" s="108"/>
      <c r="AD126" s="108" t="str">
        <f>IFERROR(VLOOKUP(Table14[[#This Row],[كود العامل4]],العاملين!$A:$C,2,0),"")</f>
        <v/>
      </c>
      <c r="AE126" s="115">
        <f>IFERROR((Table14[[#This Row],[كمية الانتاج]]*Table14[[#This Row],[الزمن المعيارى لانتاج القطعة الواحدة بالدقيقة]])/V126,0%)</f>
        <v>0</v>
      </c>
      <c r="AF126" s="116"/>
      <c r="AG126" s="106"/>
      <c r="AH126" s="117" t="str">
        <f>IFERROR(Table14[[#This Row],[كمية الانتاج]]/(Table14[[#This Row],[كمية الانتاج]]+AG126+AF126),"")</f>
        <v/>
      </c>
      <c r="AI126" s="118"/>
      <c r="AJ126" s="121"/>
      <c r="AK126" s="121"/>
      <c r="AL126" s="121"/>
      <c r="AM126" s="121"/>
      <c r="AN126" s="121"/>
      <c r="AO126" s="121"/>
      <c r="AP126" s="121"/>
      <c r="AQ126" s="121"/>
      <c r="AR126" s="121"/>
    </row>
    <row r="127" spans="1:44" ht="20.100000000000001" customHeight="1">
      <c r="A127" s="105"/>
      <c r="B127" s="106"/>
      <c r="C127" s="107" t="str">
        <f>IFERROR(VLOOKUP(B127,المنتجات!$A:$B,2,0),"")</f>
        <v/>
      </c>
      <c r="D127" s="106" t="str">
        <f>IFERROR(VLOOKUP(B127,المنتجات!$A:$C,3,0),"")</f>
        <v/>
      </c>
      <c r="E127" s="108"/>
      <c r="F127" s="107" t="str">
        <f>IFERROR(VLOOKUP(Table14[[#This Row],[كود الصنف]],المنتجات!$D:$E,2,0),"")</f>
        <v/>
      </c>
      <c r="G127" s="109"/>
      <c r="H127" s="109" t="str">
        <f>IFERROR(IF(G127&lt;=1,VLOOKUP(Table14[[#This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27" s="110"/>
      <c r="J127" s="111"/>
      <c r="K127" s="112" t="str">
        <f>IFERROR(IF(VLOOKUP(Table14[[#This Row],[كود الصنف]],المنتجات!$D:$K,8,0)=0,"",(VLOOKUP(Table14[[#This Row],[كود الصنف]],المنتجات!$D:$K,8,0))),"")</f>
        <v/>
      </c>
      <c r="L12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27" s="114">
        <f>IFERROR(Table14[[#This Row],[كمية الهالك]]/(Table14[[#This Row],[كمية الخامات بالكيلو]]/Table14[[#This Row],[وزن القطعة]]),0)</f>
        <v>0</v>
      </c>
      <c r="N127" s="113"/>
      <c r="O127" s="106" t="str">
        <f>IFERROR(VLOOKUP(Table14[[#This Row],[كود العامل]],العاملين!$A$1:$D$100,4,0),"")</f>
        <v/>
      </c>
      <c r="P127" s="108"/>
      <c r="Q127" s="108"/>
      <c r="R127" s="108"/>
      <c r="S127" s="108"/>
      <c r="T127" s="108"/>
      <c r="U127" s="108">
        <f t="shared" si="3"/>
        <v>0</v>
      </c>
      <c r="V127" s="108" t="str">
        <f>IFERROR(Table14[[#This Row],[اجمالى وقت التشغيل بالدقايق]]-Table14[[#This Row],[اجمالى وقت التوقف بالدقيقة]],"0")</f>
        <v>0</v>
      </c>
      <c r="W127" s="108"/>
      <c r="X127" s="106" t="str">
        <f>IFERROR(VLOOKUP(Table14[[#This Row],[كود العامل]],العاملين!A:C,2,0),"")</f>
        <v/>
      </c>
      <c r="Y127" s="108"/>
      <c r="Z127" s="108" t="str">
        <f>IFERROR(VLOOKUP(Table14[[#This Row],[كود العامل2]],العاملين!$A:$C,2,0),"")</f>
        <v/>
      </c>
      <c r="AA127" s="108"/>
      <c r="AB127" s="108" t="str">
        <f>IFERROR(VLOOKUP(Table14[[#This Row],[كود العامل3]],العاملين!$A:$C,2,0),"")</f>
        <v/>
      </c>
      <c r="AC127" s="108"/>
      <c r="AD127" s="108" t="str">
        <f>IFERROR(VLOOKUP(Table14[[#This Row],[كود العامل4]],العاملين!$A:$C,2,0),"")</f>
        <v/>
      </c>
      <c r="AE127" s="115">
        <f>IFERROR((Table14[[#This Row],[كمية الانتاج]]*Table14[[#This Row],[الزمن المعيارى لانتاج القطعة الواحدة بالدقيقة]])/V127,0%)</f>
        <v>0</v>
      </c>
      <c r="AF127" s="116"/>
      <c r="AG127" s="106"/>
      <c r="AH127" s="117" t="str">
        <f>IFERROR(Table14[[#This Row],[كمية الانتاج]]/(Table14[[#This Row],[كمية الانتاج]]+AG127+AF127),"")</f>
        <v/>
      </c>
      <c r="AI127" s="118"/>
      <c r="AJ127" s="121"/>
      <c r="AK127" s="121"/>
      <c r="AL127" s="121"/>
      <c r="AM127" s="121"/>
      <c r="AN127" s="121"/>
      <c r="AO127" s="121"/>
      <c r="AP127" s="121"/>
      <c r="AQ127" s="121"/>
      <c r="AR127" s="121"/>
    </row>
    <row r="128" spans="1:44" ht="20.100000000000001" customHeight="1">
      <c r="A128" s="105"/>
      <c r="B128" s="106"/>
      <c r="C128" s="107" t="str">
        <f>IFERROR(VLOOKUP(B128,المنتجات!$A:$B,2,0),"")</f>
        <v/>
      </c>
      <c r="D128" s="106" t="str">
        <f>IFERROR(VLOOKUP(B128,المنتجات!$A:$C,3,0),"")</f>
        <v/>
      </c>
      <c r="E128" s="108"/>
      <c r="F128" s="107" t="str">
        <f>IFERROR(VLOOKUP(Table14[[#This Row],[كود الصنف]],المنتجات!$D:$E,2,0),"")</f>
        <v/>
      </c>
      <c r="G128" s="109"/>
      <c r="H128" s="109" t="str">
        <f>IFERROR(IF(G128&lt;=1,VLOOKUP(Table14[[#This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28" s="110"/>
      <c r="J128" s="111"/>
      <c r="K128" s="112" t="str">
        <f>IFERROR(IF(VLOOKUP(Table14[[#This Row],[كود الصنف]],المنتجات!$D:$K,8,0)=0,"",(VLOOKUP(Table14[[#This Row],[كود الصنف]],المنتجات!$D:$K,8,0))),"")</f>
        <v/>
      </c>
      <c r="L12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28" s="114">
        <f>IFERROR(Table14[[#This Row],[كمية الهالك]]/(Table14[[#This Row],[كمية الخامات بالكيلو]]/Table14[[#This Row],[وزن القطعة]]),0)</f>
        <v>0</v>
      </c>
      <c r="N128" s="113"/>
      <c r="O128" s="106" t="str">
        <f>IFERROR(VLOOKUP(Table14[[#This Row],[كود العامل]],العاملين!$A$1:$D$100,4,0),"")</f>
        <v/>
      </c>
      <c r="P128" s="108"/>
      <c r="Q128" s="108"/>
      <c r="R128" s="108"/>
      <c r="S128" s="108"/>
      <c r="T128" s="108"/>
      <c r="U128" s="108">
        <f t="shared" si="3"/>
        <v>0</v>
      </c>
      <c r="V128" s="108" t="str">
        <f>IFERROR(Table14[[#This Row],[اجمالى وقت التشغيل بالدقايق]]-Table14[[#This Row],[اجمالى وقت التوقف بالدقيقة]],"0")</f>
        <v>0</v>
      </c>
      <c r="W128" s="108"/>
      <c r="X128" s="106" t="str">
        <f>IFERROR(VLOOKUP(Table14[[#This Row],[كود العامل]],العاملين!A:C,2,0),"")</f>
        <v/>
      </c>
      <c r="Y128" s="108"/>
      <c r="Z128" s="108" t="str">
        <f>IFERROR(VLOOKUP(Table14[[#This Row],[كود العامل2]],العاملين!$A:$C,2,0),"")</f>
        <v/>
      </c>
      <c r="AA128" s="108"/>
      <c r="AB128" s="108" t="str">
        <f>IFERROR(VLOOKUP(Table14[[#This Row],[كود العامل3]],العاملين!$A:$C,2,0),"")</f>
        <v/>
      </c>
      <c r="AC128" s="108"/>
      <c r="AD128" s="108" t="str">
        <f>IFERROR(VLOOKUP(Table14[[#This Row],[كود العامل4]],العاملين!$A:$C,2,0),"")</f>
        <v/>
      </c>
      <c r="AE128" s="115">
        <f>IFERROR((Table14[[#This Row],[كمية الانتاج]]*Table14[[#This Row],[الزمن المعيارى لانتاج القطعة الواحدة بالدقيقة]])/V128,0%)</f>
        <v>0</v>
      </c>
      <c r="AF128" s="116"/>
      <c r="AG128" s="106"/>
      <c r="AH128" s="117" t="str">
        <f>IFERROR(Table14[[#This Row],[كمية الانتاج]]/(Table14[[#This Row],[كمية الانتاج]]+AG128+AF128),"")</f>
        <v/>
      </c>
      <c r="AI128" s="118"/>
      <c r="AJ128" s="121"/>
      <c r="AK128" s="121"/>
      <c r="AL128" s="121"/>
      <c r="AM128" s="121"/>
      <c r="AN128" s="121"/>
      <c r="AO128" s="121"/>
      <c r="AP128" s="121"/>
      <c r="AQ128" s="121"/>
      <c r="AR128" s="121"/>
    </row>
    <row r="129" spans="1:44" ht="20.100000000000001" customHeight="1">
      <c r="A129" s="105"/>
      <c r="B129" s="106"/>
      <c r="C129" s="107" t="str">
        <f>IFERROR(VLOOKUP(B129,المنتجات!$A:$B,2,0),"")</f>
        <v/>
      </c>
      <c r="D129" s="106" t="str">
        <f>IFERROR(VLOOKUP(B129,المنتجات!$A:$C,3,0),"")</f>
        <v/>
      </c>
      <c r="E129" s="108"/>
      <c r="F129" s="107" t="str">
        <f>IFERROR(VLOOKUP(Table14[[#This Row],[كود الصنف]],المنتجات!$D:$E,2,0),"")</f>
        <v/>
      </c>
      <c r="G129" s="109"/>
      <c r="H129" s="109" t="str">
        <f>IFERROR(IF(G129&lt;=1,VLOOKUP(Table14[[#This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29" s="110"/>
      <c r="J129" s="111"/>
      <c r="K129" s="112" t="str">
        <f>IFERROR(IF(VLOOKUP(Table14[[#This Row],[كود الصنف]],المنتجات!$D:$K,8,0)=0,"",(VLOOKUP(Table14[[#This Row],[كود الصنف]],المنتجات!$D:$K,8,0))),"")</f>
        <v/>
      </c>
      <c r="L12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29" s="114">
        <f>IFERROR(Table14[[#This Row],[كمية الهالك]]/(Table14[[#This Row],[كمية الخامات بالكيلو]]/Table14[[#This Row],[وزن القطعة]]),0)</f>
        <v>0</v>
      </c>
      <c r="N129" s="113"/>
      <c r="O129" s="106" t="str">
        <f>IFERROR(VLOOKUP(Table14[[#This Row],[كود العامل]],العاملين!$A$1:$D$100,4,0),"")</f>
        <v/>
      </c>
      <c r="P129" s="108"/>
      <c r="Q129" s="108"/>
      <c r="R129" s="108"/>
      <c r="S129" s="108"/>
      <c r="T129" s="108"/>
      <c r="U129" s="108">
        <f t="shared" si="3"/>
        <v>0</v>
      </c>
      <c r="V129" s="108" t="str">
        <f>IFERROR(Table14[[#This Row],[اجمالى وقت التشغيل بالدقايق]]-Table14[[#This Row],[اجمالى وقت التوقف بالدقيقة]],"0")</f>
        <v>0</v>
      </c>
      <c r="W129" s="108"/>
      <c r="X129" s="106" t="str">
        <f>IFERROR(VLOOKUP(Table14[[#This Row],[كود العامل]],العاملين!A:C,2,0),"")</f>
        <v/>
      </c>
      <c r="Y129" s="108"/>
      <c r="Z129" s="108" t="str">
        <f>IFERROR(VLOOKUP(Table14[[#This Row],[كود العامل2]],العاملين!$A:$C,2,0),"")</f>
        <v/>
      </c>
      <c r="AA129" s="108"/>
      <c r="AB129" s="108" t="str">
        <f>IFERROR(VLOOKUP(Table14[[#This Row],[كود العامل3]],العاملين!$A:$C,2,0),"")</f>
        <v/>
      </c>
      <c r="AC129" s="108"/>
      <c r="AD129" s="108" t="str">
        <f>IFERROR(VLOOKUP(Table14[[#This Row],[كود العامل4]],العاملين!$A:$C,2,0),"")</f>
        <v/>
      </c>
      <c r="AE129" s="115">
        <f>IFERROR((Table14[[#This Row],[كمية الانتاج]]*Table14[[#This Row],[الزمن المعيارى لانتاج القطعة الواحدة بالدقيقة]])/V129,0%)</f>
        <v>0</v>
      </c>
      <c r="AF129" s="116"/>
      <c r="AG129" s="106"/>
      <c r="AH129" s="117" t="str">
        <f>IFERROR(Table14[[#This Row],[كمية الانتاج]]/(Table14[[#This Row],[كمية الانتاج]]+AG129+AF129),"")</f>
        <v/>
      </c>
      <c r="AI129" s="118"/>
      <c r="AJ129" s="121"/>
      <c r="AK129" s="121"/>
      <c r="AL129" s="121"/>
      <c r="AM129" s="121"/>
      <c r="AN129" s="121"/>
      <c r="AO129" s="121"/>
      <c r="AP129" s="121"/>
      <c r="AQ129" s="121"/>
      <c r="AR129" s="121"/>
    </row>
    <row r="130" spans="1:44" ht="20.100000000000001" customHeight="1">
      <c r="A130" s="105"/>
      <c r="B130" s="106"/>
      <c r="C130" s="107" t="str">
        <f>IFERROR(VLOOKUP(B130,المنتجات!$A:$B,2,0),"")</f>
        <v/>
      </c>
      <c r="D130" s="106" t="str">
        <f>IFERROR(VLOOKUP(B130,المنتجات!$A:$C,3,0),"")</f>
        <v/>
      </c>
      <c r="E130" s="108"/>
      <c r="F130" s="107" t="str">
        <f>IFERROR(VLOOKUP(Table14[[#This Row],[كود الصنف]],المنتجات!$D:$E,2,0),"")</f>
        <v/>
      </c>
      <c r="G130" s="109"/>
      <c r="H130" s="109" t="str">
        <f>IFERROR(IF(G130&lt;=1,VLOOKUP(Table14[[#This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30" s="110"/>
      <c r="J130" s="111"/>
      <c r="K130" s="112" t="str">
        <f>IFERROR(IF(VLOOKUP(Table14[[#This Row],[كود الصنف]],المنتجات!$D:$K,8,0)=0,"",(VLOOKUP(Table14[[#This Row],[كود الصنف]],المنتجات!$D:$K,8,0))),"")</f>
        <v/>
      </c>
      <c r="L13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30" s="114">
        <f>IFERROR(Table14[[#This Row],[كمية الهالك]]/(Table14[[#This Row],[كمية الخامات بالكيلو]]/Table14[[#This Row],[وزن القطعة]]),0)</f>
        <v>0</v>
      </c>
      <c r="N130" s="113"/>
      <c r="O130" s="106" t="str">
        <f>IFERROR(VLOOKUP(Table14[[#This Row],[كود العامل]],العاملين!$A$1:$D$100,4,0),"")</f>
        <v/>
      </c>
      <c r="P130" s="108"/>
      <c r="Q130" s="108"/>
      <c r="R130" s="108"/>
      <c r="S130" s="108"/>
      <c r="T130" s="108"/>
      <c r="U130" s="108">
        <f t="shared" si="3"/>
        <v>0</v>
      </c>
      <c r="V130" s="108" t="str">
        <f>IFERROR(Table14[[#This Row],[اجمالى وقت التشغيل بالدقايق]]-Table14[[#This Row],[اجمالى وقت التوقف بالدقيقة]],"0")</f>
        <v>0</v>
      </c>
      <c r="W130" s="108"/>
      <c r="X130" s="106" t="str">
        <f>IFERROR(VLOOKUP(Table14[[#This Row],[كود العامل]],العاملين!A:C,2,0),"")</f>
        <v/>
      </c>
      <c r="Y130" s="108"/>
      <c r="Z130" s="108" t="str">
        <f>IFERROR(VLOOKUP(Table14[[#This Row],[كود العامل2]],العاملين!$A:$C,2,0),"")</f>
        <v/>
      </c>
      <c r="AA130" s="108"/>
      <c r="AB130" s="108" t="str">
        <f>IFERROR(VLOOKUP(Table14[[#This Row],[كود العامل3]],العاملين!$A:$C,2,0),"")</f>
        <v/>
      </c>
      <c r="AC130" s="108"/>
      <c r="AD130" s="108" t="str">
        <f>IFERROR(VLOOKUP(Table14[[#This Row],[كود العامل4]],العاملين!$A:$C,2,0),"")</f>
        <v/>
      </c>
      <c r="AE130" s="115">
        <f>IFERROR((Table14[[#This Row],[كمية الانتاج]]*Table14[[#This Row],[الزمن المعيارى لانتاج القطعة الواحدة بالدقيقة]])/V130,0%)</f>
        <v>0</v>
      </c>
      <c r="AF130" s="116"/>
      <c r="AG130" s="106"/>
      <c r="AH130" s="117" t="str">
        <f>IFERROR(Table14[[#This Row],[كمية الانتاج]]/(Table14[[#This Row],[كمية الانتاج]]+AG130+AF130),"")</f>
        <v/>
      </c>
      <c r="AI130" s="118"/>
      <c r="AJ130" s="121"/>
      <c r="AK130" s="121"/>
      <c r="AL130" s="121"/>
      <c r="AM130" s="121"/>
      <c r="AN130" s="121"/>
      <c r="AO130" s="121"/>
      <c r="AP130" s="121"/>
      <c r="AQ130" s="121"/>
      <c r="AR130" s="121"/>
    </row>
    <row r="131" spans="1:44" ht="20.100000000000001" customHeight="1">
      <c r="A131" s="105"/>
      <c r="B131" s="106"/>
      <c r="C131" s="107" t="str">
        <f>IFERROR(VLOOKUP(B131,المنتجات!$A:$B,2,0),"")</f>
        <v/>
      </c>
      <c r="D131" s="106" t="str">
        <f>IFERROR(VLOOKUP(B131,المنتجات!$A:$C,3,0),"")</f>
        <v/>
      </c>
      <c r="E131" s="108"/>
      <c r="F131" s="107" t="str">
        <f>IFERROR(VLOOKUP(Table14[[#This Row],[كود الصنف]],المنتجات!$D:$E,2,0),"")</f>
        <v/>
      </c>
      <c r="G131" s="109"/>
      <c r="H131" s="109" t="str">
        <f>IFERROR(IF(G131&lt;=1,VLOOKUP(Table14[[#This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31" s="110"/>
      <c r="J131" s="111"/>
      <c r="K131" s="112" t="str">
        <f>IFERROR(IF(VLOOKUP(Table14[[#This Row],[كود الصنف]],المنتجات!$D:$K,8,0)=0,"",(VLOOKUP(Table14[[#This Row],[كود الصنف]],المنتجات!$D:$K,8,0))),"")</f>
        <v/>
      </c>
      <c r="L13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31" s="114">
        <f>IFERROR(Table14[[#This Row],[كمية الهالك]]/(Table14[[#This Row],[كمية الخامات بالكيلو]]/Table14[[#This Row],[وزن القطعة]]),0)</f>
        <v>0</v>
      </c>
      <c r="N131" s="113"/>
      <c r="O131" s="106" t="str">
        <f>IFERROR(VLOOKUP(Table14[[#This Row],[كود العامل]],العاملين!$A$1:$D$100,4,0),"")</f>
        <v/>
      </c>
      <c r="P131" s="108"/>
      <c r="Q131" s="108"/>
      <c r="R131" s="108"/>
      <c r="S131" s="108"/>
      <c r="T131" s="108"/>
      <c r="U131" s="108">
        <f t="shared" si="3"/>
        <v>0</v>
      </c>
      <c r="V131" s="108" t="str">
        <f>IFERROR(Table14[[#This Row],[اجمالى وقت التشغيل بالدقايق]]-Table14[[#This Row],[اجمالى وقت التوقف بالدقيقة]],"0")</f>
        <v>0</v>
      </c>
      <c r="W131" s="108"/>
      <c r="X131" s="106" t="str">
        <f>IFERROR(VLOOKUP(Table14[[#This Row],[كود العامل]],العاملين!A:C,2,0),"")</f>
        <v/>
      </c>
      <c r="Y131" s="108"/>
      <c r="Z131" s="108" t="str">
        <f>IFERROR(VLOOKUP(Table14[[#This Row],[كود العامل2]],العاملين!$A:$C,2,0),"")</f>
        <v/>
      </c>
      <c r="AA131" s="108"/>
      <c r="AB131" s="108" t="str">
        <f>IFERROR(VLOOKUP(Table14[[#This Row],[كود العامل3]],العاملين!$A:$C,2,0),"")</f>
        <v/>
      </c>
      <c r="AC131" s="108"/>
      <c r="AD131" s="108" t="str">
        <f>IFERROR(VLOOKUP(Table14[[#This Row],[كود العامل4]],العاملين!$A:$C,2,0),"")</f>
        <v/>
      </c>
      <c r="AE131" s="115">
        <f>IFERROR((Table14[[#This Row],[كمية الانتاج]]*Table14[[#This Row],[الزمن المعيارى لانتاج القطعة الواحدة بالدقيقة]])/V131,0%)</f>
        <v>0</v>
      </c>
      <c r="AF131" s="116"/>
      <c r="AG131" s="106"/>
      <c r="AH131" s="117" t="str">
        <f>IFERROR(Table14[[#This Row],[كمية الانتاج]]/(Table14[[#This Row],[كمية الانتاج]]+AG131+AF131),"")</f>
        <v/>
      </c>
      <c r="AI131" s="118"/>
      <c r="AJ131" s="121"/>
      <c r="AK131" s="121"/>
      <c r="AL131" s="121"/>
      <c r="AM131" s="121"/>
      <c r="AN131" s="121"/>
      <c r="AO131" s="121"/>
      <c r="AP131" s="121"/>
      <c r="AQ131" s="121"/>
      <c r="AR131" s="121"/>
    </row>
    <row r="132" spans="1:44" ht="20.100000000000001" customHeight="1">
      <c r="A132" s="105"/>
      <c r="B132" s="106"/>
      <c r="C132" s="107" t="str">
        <f>IFERROR(VLOOKUP(B132,المنتجات!$A:$B,2,0),"")</f>
        <v/>
      </c>
      <c r="D132" s="106" t="str">
        <f>IFERROR(VLOOKUP(B132,المنتجات!$A:$C,3,0),"")</f>
        <v/>
      </c>
      <c r="E132" s="108"/>
      <c r="F132" s="107" t="str">
        <f>IFERROR(VLOOKUP(Table14[[#This Row],[كود الصنف]],المنتجات!$D:$E,2,0),"")</f>
        <v/>
      </c>
      <c r="G132" s="109"/>
      <c r="H132" s="109" t="str">
        <f>IFERROR(IF(G132&lt;=1,VLOOKUP(Table14[[#This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32" s="110"/>
      <c r="J132" s="111"/>
      <c r="K132" s="112" t="str">
        <f>IFERROR(IF(VLOOKUP(Table14[[#This Row],[كود الصنف]],المنتجات!$D:$K,8,0)=0,"",(VLOOKUP(Table14[[#This Row],[كود الصنف]],المنتجات!$D:$K,8,0))),"")</f>
        <v/>
      </c>
      <c r="L13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32" s="114">
        <f>IFERROR(Table14[[#This Row],[كمية الهالك]]/(Table14[[#This Row],[كمية الخامات بالكيلو]]/Table14[[#This Row],[وزن القطعة]]),0)</f>
        <v>0</v>
      </c>
      <c r="N132" s="113"/>
      <c r="O132" s="106" t="str">
        <f>IFERROR(VLOOKUP(Table14[[#This Row],[كود العامل]],العاملين!$A$1:$D$100,4,0),"")</f>
        <v/>
      </c>
      <c r="P132" s="108"/>
      <c r="Q132" s="108"/>
      <c r="R132" s="108"/>
      <c r="S132" s="108"/>
      <c r="T132" s="108"/>
      <c r="U132" s="108">
        <f t="shared" si="3"/>
        <v>0</v>
      </c>
      <c r="V132" s="108" t="str">
        <f>IFERROR(Table14[[#This Row],[اجمالى وقت التشغيل بالدقايق]]-Table14[[#This Row],[اجمالى وقت التوقف بالدقيقة]],"0")</f>
        <v>0</v>
      </c>
      <c r="W132" s="108"/>
      <c r="X132" s="106" t="str">
        <f>IFERROR(VLOOKUP(Table14[[#This Row],[كود العامل]],العاملين!A:C,2,0),"")</f>
        <v/>
      </c>
      <c r="Y132" s="108"/>
      <c r="Z132" s="108" t="str">
        <f>IFERROR(VLOOKUP(Table14[[#This Row],[كود العامل2]],العاملين!$A:$C,2,0),"")</f>
        <v/>
      </c>
      <c r="AA132" s="108"/>
      <c r="AB132" s="108" t="str">
        <f>IFERROR(VLOOKUP(Table14[[#This Row],[كود العامل3]],العاملين!$A:$C,2,0),"")</f>
        <v/>
      </c>
      <c r="AC132" s="108"/>
      <c r="AD132" s="108" t="str">
        <f>IFERROR(VLOOKUP(Table14[[#This Row],[كود العامل4]],العاملين!$A:$C,2,0),"")</f>
        <v/>
      </c>
      <c r="AE132" s="115">
        <f>IFERROR((Table14[[#This Row],[كمية الانتاج]]*Table14[[#This Row],[الزمن المعيارى لانتاج القطعة الواحدة بالدقيقة]])/V132,0%)</f>
        <v>0</v>
      </c>
      <c r="AF132" s="116"/>
      <c r="AG132" s="106"/>
      <c r="AH132" s="117" t="str">
        <f>IFERROR(Table14[[#This Row],[كمية الانتاج]]/(Table14[[#This Row],[كمية الانتاج]]+AG132+AF132),"")</f>
        <v/>
      </c>
      <c r="AI132" s="118"/>
      <c r="AJ132" s="121"/>
      <c r="AK132" s="121"/>
      <c r="AL132" s="121"/>
      <c r="AM132" s="121"/>
      <c r="AN132" s="121"/>
      <c r="AO132" s="121"/>
      <c r="AP132" s="121"/>
      <c r="AQ132" s="121"/>
      <c r="AR132" s="121"/>
    </row>
    <row r="133" spans="1:44" ht="20.100000000000001" customHeight="1">
      <c r="A133" s="105"/>
      <c r="B133" s="106"/>
      <c r="C133" s="107" t="str">
        <f>IFERROR(VLOOKUP(B133,المنتجات!$A:$B,2,0),"")</f>
        <v/>
      </c>
      <c r="D133" s="106" t="str">
        <f>IFERROR(VLOOKUP(B133,المنتجات!$A:$C,3,0),"")</f>
        <v/>
      </c>
      <c r="E133" s="108"/>
      <c r="F133" s="107" t="str">
        <f>IFERROR(VLOOKUP(Table14[[#This Row],[كود الصنف]],المنتجات!$D:$E,2,0),"")</f>
        <v/>
      </c>
      <c r="G133" s="109"/>
      <c r="H133" s="109" t="str">
        <f>IFERROR(IF(G133&lt;=1,VLOOKUP(Table14[[#This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33" s="110"/>
      <c r="J133" s="111"/>
      <c r="K133" s="112" t="str">
        <f>IFERROR(IF(VLOOKUP(Table14[[#This Row],[كود الصنف]],المنتجات!$D:$K,8,0)=0,"",(VLOOKUP(Table14[[#This Row],[كود الصنف]],المنتجات!$D:$K,8,0))),"")</f>
        <v/>
      </c>
      <c r="L13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33" s="114">
        <f>IFERROR(Table14[[#This Row],[كمية الهالك]]/(Table14[[#This Row],[كمية الخامات بالكيلو]]/Table14[[#This Row],[وزن القطعة]]),0)</f>
        <v>0</v>
      </c>
      <c r="N133" s="113"/>
      <c r="O133" s="106" t="str">
        <f>IFERROR(VLOOKUP(Table14[[#This Row],[كود العامل]],العاملين!$A$1:$D$100,4,0),"")</f>
        <v/>
      </c>
      <c r="P133" s="108"/>
      <c r="Q133" s="108"/>
      <c r="R133" s="108"/>
      <c r="S133" s="108"/>
      <c r="T133" s="108"/>
      <c r="U133" s="108">
        <f t="shared" si="3"/>
        <v>0</v>
      </c>
      <c r="V133" s="108" t="str">
        <f>IFERROR(Table14[[#This Row],[اجمالى وقت التشغيل بالدقايق]]-Table14[[#This Row],[اجمالى وقت التوقف بالدقيقة]],"0")</f>
        <v>0</v>
      </c>
      <c r="W133" s="108"/>
      <c r="X133" s="106" t="str">
        <f>IFERROR(VLOOKUP(Table14[[#This Row],[كود العامل]],العاملين!A:C,2,0),"")</f>
        <v/>
      </c>
      <c r="Y133" s="108"/>
      <c r="Z133" s="108" t="str">
        <f>IFERROR(VLOOKUP(Table14[[#This Row],[كود العامل2]],العاملين!$A:$C,2,0),"")</f>
        <v/>
      </c>
      <c r="AA133" s="108"/>
      <c r="AB133" s="108" t="str">
        <f>IFERROR(VLOOKUP(Table14[[#This Row],[كود العامل3]],العاملين!$A:$C,2,0),"")</f>
        <v/>
      </c>
      <c r="AC133" s="108"/>
      <c r="AD133" s="108" t="str">
        <f>IFERROR(VLOOKUP(Table14[[#This Row],[كود العامل4]],العاملين!$A:$C,2,0),"")</f>
        <v/>
      </c>
      <c r="AE133" s="115">
        <f>IFERROR((Table14[[#This Row],[كمية الانتاج]]*Table14[[#This Row],[الزمن المعيارى لانتاج القطعة الواحدة بالدقيقة]])/V133,0%)</f>
        <v>0</v>
      </c>
      <c r="AF133" s="116"/>
      <c r="AG133" s="106"/>
      <c r="AH133" s="117" t="str">
        <f>IFERROR(Table14[[#This Row],[كمية الانتاج]]/(Table14[[#This Row],[كمية الانتاج]]+AG133+AF133),"")</f>
        <v/>
      </c>
      <c r="AI133" s="118"/>
      <c r="AJ133" s="121"/>
      <c r="AK133" s="121"/>
      <c r="AL133" s="121"/>
      <c r="AM133" s="121"/>
      <c r="AN133" s="121"/>
      <c r="AO133" s="121"/>
      <c r="AP133" s="121"/>
      <c r="AQ133" s="121"/>
      <c r="AR133" s="121"/>
    </row>
    <row r="134" spans="1:44" ht="20.100000000000001" customHeight="1">
      <c r="A134" s="105"/>
      <c r="B134" s="106"/>
      <c r="C134" s="107" t="str">
        <f>IFERROR(VLOOKUP(B134,المنتجات!$A:$B,2,0),"")</f>
        <v/>
      </c>
      <c r="D134" s="106" t="str">
        <f>IFERROR(VLOOKUP(B134,المنتجات!$A:$C,3,0),"")</f>
        <v/>
      </c>
      <c r="E134" s="108"/>
      <c r="F134" s="107" t="str">
        <f>IFERROR(VLOOKUP(Table14[[#This Row],[كود الصنف]],المنتجات!$D:$E,2,0),"")</f>
        <v/>
      </c>
      <c r="G134" s="109"/>
      <c r="H134" s="109" t="str">
        <f>IFERROR(IF(G134&lt;=1,VLOOKUP(Table14[[#This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34" s="110"/>
      <c r="J134" s="111"/>
      <c r="K134" s="112" t="str">
        <f>IFERROR(IF(VLOOKUP(Table14[[#This Row],[كود الصنف]],المنتجات!$D:$K,8,0)=0,"",(VLOOKUP(Table14[[#This Row],[كود الصنف]],المنتجات!$D:$K,8,0))),"")</f>
        <v/>
      </c>
      <c r="L13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34" s="114">
        <f>IFERROR(Table14[[#This Row],[كمية الهالك]]/(Table14[[#This Row],[كمية الخامات بالكيلو]]/Table14[[#This Row],[وزن القطعة]]),0)</f>
        <v>0</v>
      </c>
      <c r="N134" s="113"/>
      <c r="O134" s="106" t="str">
        <f>IFERROR(VLOOKUP(Table14[[#This Row],[كود العامل]],العاملين!$A$1:$D$100,4,0),"")</f>
        <v/>
      </c>
      <c r="P134" s="108"/>
      <c r="Q134" s="108"/>
      <c r="R134" s="108"/>
      <c r="S134" s="108"/>
      <c r="T134" s="108"/>
      <c r="U134" s="108">
        <f t="shared" si="3"/>
        <v>0</v>
      </c>
      <c r="V134" s="108" t="str">
        <f>IFERROR(Table14[[#This Row],[اجمالى وقت التشغيل بالدقايق]]-Table14[[#This Row],[اجمالى وقت التوقف بالدقيقة]],"0")</f>
        <v>0</v>
      </c>
      <c r="W134" s="108"/>
      <c r="X134" s="106" t="str">
        <f>IFERROR(VLOOKUP(Table14[[#This Row],[كود العامل]],العاملين!A:C,2,0),"")</f>
        <v/>
      </c>
      <c r="Y134" s="108"/>
      <c r="Z134" s="108" t="str">
        <f>IFERROR(VLOOKUP(Table14[[#This Row],[كود العامل2]],العاملين!$A:$C,2,0),"")</f>
        <v/>
      </c>
      <c r="AA134" s="108"/>
      <c r="AB134" s="108" t="str">
        <f>IFERROR(VLOOKUP(Table14[[#This Row],[كود العامل3]],العاملين!$A:$C,2,0),"")</f>
        <v/>
      </c>
      <c r="AC134" s="108"/>
      <c r="AD134" s="108" t="str">
        <f>IFERROR(VLOOKUP(Table14[[#This Row],[كود العامل4]],العاملين!$A:$C,2,0),"")</f>
        <v/>
      </c>
      <c r="AE134" s="115">
        <f>IFERROR((Table14[[#This Row],[كمية الانتاج]]*Table14[[#This Row],[الزمن المعيارى لانتاج القطعة الواحدة بالدقيقة]])/V134,0%)</f>
        <v>0</v>
      </c>
      <c r="AF134" s="116"/>
      <c r="AG134" s="106"/>
      <c r="AH134" s="117" t="str">
        <f>IFERROR(Table14[[#This Row],[كمية الانتاج]]/(Table14[[#This Row],[كمية الانتاج]]+AG134+AF134),"")</f>
        <v/>
      </c>
      <c r="AI134" s="118"/>
      <c r="AJ134" s="121"/>
      <c r="AK134" s="121"/>
      <c r="AL134" s="121"/>
      <c r="AM134" s="121"/>
      <c r="AN134" s="121"/>
      <c r="AO134" s="121"/>
      <c r="AP134" s="121"/>
      <c r="AQ134" s="121"/>
      <c r="AR134" s="121"/>
    </row>
    <row r="135" spans="1:44" ht="20.100000000000001" customHeight="1">
      <c r="A135" s="105"/>
      <c r="B135" s="106"/>
      <c r="C135" s="107" t="str">
        <f>IFERROR(VLOOKUP(B135,المنتجات!$A:$B,2,0),"")</f>
        <v/>
      </c>
      <c r="D135" s="106" t="str">
        <f>IFERROR(VLOOKUP(B135,المنتجات!$A:$C,3,0),"")</f>
        <v/>
      </c>
      <c r="E135" s="108"/>
      <c r="F135" s="107" t="str">
        <f>IFERROR(VLOOKUP(Table14[[#This Row],[كود الصنف]],المنتجات!$D:$E,2,0),"")</f>
        <v/>
      </c>
      <c r="G135" s="109"/>
      <c r="H135" s="109" t="str">
        <f>IFERROR(IF(G135&lt;=1,VLOOKUP(Table14[[#This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35" s="110"/>
      <c r="J135" s="111"/>
      <c r="K135" s="112" t="str">
        <f>IFERROR(IF(VLOOKUP(Table14[[#This Row],[كود الصنف]],المنتجات!$D:$K,8,0)=0,"",(VLOOKUP(Table14[[#This Row],[كود الصنف]],المنتجات!$D:$K,8,0))),"")</f>
        <v/>
      </c>
      <c r="L13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35" s="114">
        <f>IFERROR(Table14[[#This Row],[كمية الهالك]]/(Table14[[#This Row],[كمية الخامات بالكيلو]]/Table14[[#This Row],[وزن القطعة]]),0)</f>
        <v>0</v>
      </c>
      <c r="N135" s="113"/>
      <c r="O135" s="106" t="str">
        <f>IFERROR(VLOOKUP(Table14[[#This Row],[كود العامل]],العاملين!$A$1:$D$100,4,0),"")</f>
        <v/>
      </c>
      <c r="P135" s="108"/>
      <c r="Q135" s="108"/>
      <c r="R135" s="108"/>
      <c r="S135" s="108"/>
      <c r="T135" s="108"/>
      <c r="U135" s="108">
        <f t="shared" si="3"/>
        <v>0</v>
      </c>
      <c r="V135" s="108" t="str">
        <f>IFERROR(Table14[[#This Row],[اجمالى وقت التشغيل بالدقايق]]-Table14[[#This Row],[اجمالى وقت التوقف بالدقيقة]],"0")</f>
        <v>0</v>
      </c>
      <c r="W135" s="108"/>
      <c r="X135" s="106" t="str">
        <f>IFERROR(VLOOKUP(Table14[[#This Row],[كود العامل]],العاملين!A:C,2,0),"")</f>
        <v/>
      </c>
      <c r="Y135" s="108"/>
      <c r="Z135" s="108" t="str">
        <f>IFERROR(VLOOKUP(Table14[[#This Row],[كود العامل2]],العاملين!$A:$C,2,0),"")</f>
        <v/>
      </c>
      <c r="AA135" s="108"/>
      <c r="AB135" s="108" t="str">
        <f>IFERROR(VLOOKUP(Table14[[#This Row],[كود العامل3]],العاملين!$A:$C,2,0),"")</f>
        <v/>
      </c>
      <c r="AC135" s="108"/>
      <c r="AD135" s="108" t="str">
        <f>IFERROR(VLOOKUP(Table14[[#This Row],[كود العامل4]],العاملين!$A:$C,2,0),"")</f>
        <v/>
      </c>
      <c r="AE135" s="115">
        <f>IFERROR((Table14[[#This Row],[كمية الانتاج]]*Table14[[#This Row],[الزمن المعيارى لانتاج القطعة الواحدة بالدقيقة]])/V135,0%)</f>
        <v>0</v>
      </c>
      <c r="AF135" s="116"/>
      <c r="AG135" s="106"/>
      <c r="AH135" s="117" t="str">
        <f>IFERROR(Table14[[#This Row],[كمية الانتاج]]/(Table14[[#This Row],[كمية الانتاج]]+AG135+AF135),"")</f>
        <v/>
      </c>
      <c r="AI135" s="118"/>
      <c r="AJ135" s="121"/>
      <c r="AK135" s="121"/>
      <c r="AL135" s="121"/>
      <c r="AM135" s="121"/>
      <c r="AN135" s="121"/>
      <c r="AO135" s="121"/>
      <c r="AP135" s="121"/>
      <c r="AQ135" s="121"/>
      <c r="AR135" s="121"/>
    </row>
    <row r="136" spans="1:44" ht="20.100000000000001" customHeight="1">
      <c r="A136" s="105"/>
      <c r="B136" s="106"/>
      <c r="C136" s="107" t="str">
        <f>IFERROR(VLOOKUP(B136,المنتجات!$A:$B,2,0),"")</f>
        <v/>
      </c>
      <c r="D136" s="106" t="str">
        <f>IFERROR(VLOOKUP(B136,المنتجات!$A:$C,3,0),"")</f>
        <v/>
      </c>
      <c r="E136" s="108"/>
      <c r="F136" s="107" t="str">
        <f>IFERROR(VLOOKUP(Table14[[#This Row],[كود الصنف]],المنتجات!$D:$E,2,0),"")</f>
        <v/>
      </c>
      <c r="G136" s="109"/>
      <c r="H136" s="109" t="str">
        <f>IFERROR(IF(G136&lt;=1,VLOOKUP(Table14[[#This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36" s="110"/>
      <c r="J136" s="111"/>
      <c r="K136" s="112" t="str">
        <f>IFERROR(IF(VLOOKUP(Table14[[#This Row],[كود الصنف]],المنتجات!$D:$K,8,0)=0,"",(VLOOKUP(Table14[[#This Row],[كود الصنف]],المنتجات!$D:$K,8,0))),"")</f>
        <v/>
      </c>
      <c r="L13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36" s="114">
        <f>IFERROR(Table14[[#This Row],[كمية الهالك]]/(Table14[[#This Row],[كمية الخامات بالكيلو]]/Table14[[#This Row],[وزن القطعة]]),0)</f>
        <v>0</v>
      </c>
      <c r="N136" s="113"/>
      <c r="O136" s="106" t="str">
        <f>IFERROR(VLOOKUP(Table14[[#This Row],[كود العامل]],العاملين!$A$1:$D$100,4,0),"")</f>
        <v/>
      </c>
      <c r="P136" s="108"/>
      <c r="Q136" s="108"/>
      <c r="R136" s="108"/>
      <c r="S136" s="108"/>
      <c r="T136" s="108"/>
      <c r="U136" s="108">
        <f t="shared" ref="U136:U199" si="4">SUM(P136:T136)</f>
        <v>0</v>
      </c>
      <c r="V136" s="108" t="str">
        <f>IFERROR(Table14[[#This Row],[اجمالى وقت التشغيل بالدقايق]]-Table14[[#This Row],[اجمالى وقت التوقف بالدقيقة]],"0")</f>
        <v>0</v>
      </c>
      <c r="W136" s="108"/>
      <c r="X136" s="106" t="str">
        <f>IFERROR(VLOOKUP(Table14[[#This Row],[كود العامل]],العاملين!A:C,2,0),"")</f>
        <v/>
      </c>
      <c r="Y136" s="108"/>
      <c r="Z136" s="108" t="str">
        <f>IFERROR(VLOOKUP(Table14[[#This Row],[كود العامل2]],العاملين!$A:$C,2,0),"")</f>
        <v/>
      </c>
      <c r="AA136" s="108"/>
      <c r="AB136" s="108" t="str">
        <f>IFERROR(VLOOKUP(Table14[[#This Row],[كود العامل3]],العاملين!$A:$C,2,0),"")</f>
        <v/>
      </c>
      <c r="AC136" s="108"/>
      <c r="AD136" s="108" t="str">
        <f>IFERROR(VLOOKUP(Table14[[#This Row],[كود العامل4]],العاملين!$A:$C,2,0),"")</f>
        <v/>
      </c>
      <c r="AE136" s="115">
        <f>IFERROR((Table14[[#This Row],[كمية الانتاج]]*Table14[[#This Row],[الزمن المعيارى لانتاج القطعة الواحدة بالدقيقة]])/V136,0%)</f>
        <v>0</v>
      </c>
      <c r="AF136" s="116"/>
      <c r="AG136" s="106"/>
      <c r="AH136" s="117" t="str">
        <f>IFERROR(Table14[[#This Row],[كمية الانتاج]]/(Table14[[#This Row],[كمية الانتاج]]+AG136+AF136),"")</f>
        <v/>
      </c>
      <c r="AI136" s="118"/>
      <c r="AJ136" s="121"/>
      <c r="AK136" s="121"/>
      <c r="AL136" s="121"/>
      <c r="AM136" s="121"/>
      <c r="AN136" s="121"/>
      <c r="AO136" s="121"/>
      <c r="AP136" s="121"/>
      <c r="AQ136" s="121"/>
      <c r="AR136" s="121"/>
    </row>
    <row r="137" spans="1:44" ht="20.100000000000001" customHeight="1">
      <c r="A137" s="105"/>
      <c r="B137" s="106"/>
      <c r="C137" s="107" t="str">
        <f>IFERROR(VLOOKUP(B137,المنتجات!$A:$B,2,0),"")</f>
        <v/>
      </c>
      <c r="D137" s="106" t="str">
        <f>IFERROR(VLOOKUP(B137,المنتجات!$A:$C,3,0),"")</f>
        <v/>
      </c>
      <c r="E137" s="108"/>
      <c r="F137" s="107" t="str">
        <f>IFERROR(VLOOKUP(Table14[[#This Row],[كود الصنف]],المنتجات!$D:$E,2,0),"")</f>
        <v/>
      </c>
      <c r="G137" s="109"/>
      <c r="H137" s="109" t="str">
        <f>IFERROR(IF(G137&lt;=1,VLOOKUP(Table14[[#This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37" s="110"/>
      <c r="J137" s="111"/>
      <c r="K137" s="112" t="str">
        <f>IFERROR(IF(VLOOKUP(Table14[[#This Row],[كود الصنف]],المنتجات!$D:$K,8,0)=0,"",(VLOOKUP(Table14[[#This Row],[كود الصنف]],المنتجات!$D:$K,8,0))),"")</f>
        <v/>
      </c>
      <c r="L13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37" s="114">
        <f>IFERROR(Table14[[#This Row],[كمية الهالك]]/(Table14[[#This Row],[كمية الخامات بالكيلو]]/Table14[[#This Row],[وزن القطعة]]),0)</f>
        <v>0</v>
      </c>
      <c r="N137" s="113"/>
      <c r="O137" s="106" t="str">
        <f>IFERROR(VLOOKUP(Table14[[#This Row],[كود العامل]],العاملين!$A$1:$D$100,4,0),"")</f>
        <v/>
      </c>
      <c r="P137" s="108"/>
      <c r="Q137" s="108"/>
      <c r="R137" s="108"/>
      <c r="S137" s="108"/>
      <c r="T137" s="108"/>
      <c r="U137" s="108">
        <f t="shared" si="4"/>
        <v>0</v>
      </c>
      <c r="V137" s="108" t="str">
        <f>IFERROR(Table14[[#This Row],[اجمالى وقت التشغيل بالدقايق]]-Table14[[#This Row],[اجمالى وقت التوقف بالدقيقة]],"0")</f>
        <v>0</v>
      </c>
      <c r="W137" s="108"/>
      <c r="X137" s="106" t="str">
        <f>IFERROR(VLOOKUP(Table14[[#This Row],[كود العامل]],العاملين!A:C,2,0),"")</f>
        <v/>
      </c>
      <c r="Y137" s="108"/>
      <c r="Z137" s="108" t="str">
        <f>IFERROR(VLOOKUP(Table14[[#This Row],[كود العامل2]],العاملين!$A:$C,2,0),"")</f>
        <v/>
      </c>
      <c r="AA137" s="108"/>
      <c r="AB137" s="108" t="str">
        <f>IFERROR(VLOOKUP(Table14[[#This Row],[كود العامل3]],العاملين!$A:$C,2,0),"")</f>
        <v/>
      </c>
      <c r="AC137" s="108"/>
      <c r="AD137" s="108" t="str">
        <f>IFERROR(VLOOKUP(Table14[[#This Row],[كود العامل4]],العاملين!$A:$C,2,0),"")</f>
        <v/>
      </c>
      <c r="AE137" s="115">
        <f>IFERROR((Table14[[#This Row],[كمية الانتاج]]*Table14[[#This Row],[الزمن المعيارى لانتاج القطعة الواحدة بالدقيقة]])/V137,0%)</f>
        <v>0</v>
      </c>
      <c r="AF137" s="116"/>
      <c r="AG137" s="106"/>
      <c r="AH137" s="117" t="str">
        <f>IFERROR(Table14[[#This Row],[كمية الانتاج]]/(Table14[[#This Row],[كمية الانتاج]]+AG137+AF137),"")</f>
        <v/>
      </c>
      <c r="AI137" s="118"/>
      <c r="AJ137" s="121"/>
      <c r="AK137" s="121"/>
      <c r="AL137" s="121"/>
      <c r="AM137" s="121"/>
      <c r="AN137" s="121"/>
      <c r="AO137" s="121"/>
      <c r="AP137" s="121"/>
      <c r="AQ137" s="121"/>
      <c r="AR137" s="121"/>
    </row>
    <row r="138" spans="1:44" ht="20.100000000000001" customHeight="1">
      <c r="A138" s="105"/>
      <c r="B138" s="106"/>
      <c r="C138" s="107" t="str">
        <f>IFERROR(VLOOKUP(B138,المنتجات!$A:$B,2,0),"")</f>
        <v/>
      </c>
      <c r="D138" s="106" t="str">
        <f>IFERROR(VLOOKUP(B138,المنتجات!$A:$C,3,0),"")</f>
        <v/>
      </c>
      <c r="E138" s="108"/>
      <c r="F138" s="107" t="str">
        <f>IFERROR(VLOOKUP(Table14[[#This Row],[كود الصنف]],المنتجات!$D:$E,2,0),"")</f>
        <v/>
      </c>
      <c r="G138" s="109"/>
      <c r="H138" s="109" t="str">
        <f>IFERROR(IF(G138&lt;=1,VLOOKUP(Table14[[#This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38" s="110"/>
      <c r="J138" s="111"/>
      <c r="K138" s="112" t="str">
        <f>IFERROR(IF(VLOOKUP(Table14[[#This Row],[كود الصنف]],المنتجات!$D:$K,8,0)=0,"",(VLOOKUP(Table14[[#This Row],[كود الصنف]],المنتجات!$D:$K,8,0))),"")</f>
        <v/>
      </c>
      <c r="L13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38" s="114">
        <f>IFERROR(Table14[[#This Row],[كمية الهالك]]/(Table14[[#This Row],[كمية الخامات بالكيلو]]/Table14[[#This Row],[وزن القطعة]]),0)</f>
        <v>0</v>
      </c>
      <c r="N138" s="113"/>
      <c r="O138" s="106" t="str">
        <f>IFERROR(VLOOKUP(Table14[[#This Row],[كود العامل]],العاملين!$A$1:$D$100,4,0),"")</f>
        <v/>
      </c>
      <c r="P138" s="108"/>
      <c r="Q138" s="108"/>
      <c r="R138" s="108"/>
      <c r="S138" s="108"/>
      <c r="T138" s="108"/>
      <c r="U138" s="108">
        <f t="shared" si="4"/>
        <v>0</v>
      </c>
      <c r="V138" s="108" t="str">
        <f>IFERROR(Table14[[#This Row],[اجمالى وقت التشغيل بالدقايق]]-Table14[[#This Row],[اجمالى وقت التوقف بالدقيقة]],"0")</f>
        <v>0</v>
      </c>
      <c r="W138" s="108"/>
      <c r="X138" s="106" t="str">
        <f>IFERROR(VLOOKUP(Table14[[#This Row],[كود العامل]],العاملين!A:C,2,0),"")</f>
        <v/>
      </c>
      <c r="Y138" s="108"/>
      <c r="Z138" s="108" t="str">
        <f>IFERROR(VLOOKUP(Table14[[#This Row],[كود العامل2]],العاملين!$A:$C,2,0),"")</f>
        <v/>
      </c>
      <c r="AA138" s="108"/>
      <c r="AB138" s="108" t="str">
        <f>IFERROR(VLOOKUP(Table14[[#This Row],[كود العامل3]],العاملين!$A:$C,2,0),"")</f>
        <v/>
      </c>
      <c r="AC138" s="108"/>
      <c r="AD138" s="108" t="str">
        <f>IFERROR(VLOOKUP(Table14[[#This Row],[كود العامل4]],العاملين!$A:$C,2,0),"")</f>
        <v/>
      </c>
      <c r="AE138" s="115">
        <f>IFERROR((Table14[[#This Row],[كمية الانتاج]]*Table14[[#This Row],[الزمن المعيارى لانتاج القطعة الواحدة بالدقيقة]])/V138,0%)</f>
        <v>0</v>
      </c>
      <c r="AF138" s="116"/>
      <c r="AG138" s="106"/>
      <c r="AH138" s="117" t="str">
        <f>IFERROR(Table14[[#This Row],[كمية الانتاج]]/(Table14[[#This Row],[كمية الانتاج]]+AG138+AF138),"")</f>
        <v/>
      </c>
      <c r="AI138" s="118"/>
      <c r="AJ138" s="121"/>
      <c r="AK138" s="121"/>
      <c r="AL138" s="121"/>
      <c r="AM138" s="121"/>
      <c r="AN138" s="121"/>
      <c r="AO138" s="121"/>
      <c r="AP138" s="121"/>
      <c r="AQ138" s="121"/>
      <c r="AR138" s="121"/>
    </row>
    <row r="139" spans="1:44" ht="20.100000000000001" customHeight="1">
      <c r="A139" s="105"/>
      <c r="B139" s="106"/>
      <c r="C139" s="107" t="str">
        <f>IFERROR(VLOOKUP(B139,المنتجات!$A:$B,2,0),"")</f>
        <v/>
      </c>
      <c r="D139" s="106" t="str">
        <f>IFERROR(VLOOKUP(B139,المنتجات!$A:$C,3,0),"")</f>
        <v/>
      </c>
      <c r="E139" s="108"/>
      <c r="F139" s="107" t="str">
        <f>IFERROR(VLOOKUP(Table14[[#This Row],[كود الصنف]],المنتجات!$D:$E,2,0),"")</f>
        <v/>
      </c>
      <c r="G139" s="109"/>
      <c r="H139" s="109" t="str">
        <f>IFERROR(IF(G139&lt;=1,VLOOKUP(Table14[[#This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39" s="110"/>
      <c r="J139" s="111"/>
      <c r="K139" s="112" t="str">
        <f>IFERROR(IF(VLOOKUP(Table14[[#This Row],[كود الصنف]],المنتجات!$D:$K,8,0)=0,"",(VLOOKUP(Table14[[#This Row],[كود الصنف]],المنتجات!$D:$K,8,0))),"")</f>
        <v/>
      </c>
      <c r="L13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39" s="114">
        <f>IFERROR(Table14[[#This Row],[كمية الهالك]]/(Table14[[#This Row],[كمية الخامات بالكيلو]]/Table14[[#This Row],[وزن القطعة]]),0)</f>
        <v>0</v>
      </c>
      <c r="N139" s="113"/>
      <c r="O139" s="106" t="str">
        <f>IFERROR(VLOOKUP(Table14[[#This Row],[كود العامل]],العاملين!$A$1:$D$100,4,0),"")</f>
        <v/>
      </c>
      <c r="P139" s="108"/>
      <c r="Q139" s="108"/>
      <c r="R139" s="108"/>
      <c r="S139" s="108"/>
      <c r="T139" s="108"/>
      <c r="U139" s="108">
        <f t="shared" si="4"/>
        <v>0</v>
      </c>
      <c r="V139" s="108" t="str">
        <f>IFERROR(Table14[[#This Row],[اجمالى وقت التشغيل بالدقايق]]-Table14[[#This Row],[اجمالى وقت التوقف بالدقيقة]],"0")</f>
        <v>0</v>
      </c>
      <c r="W139" s="108"/>
      <c r="X139" s="106" t="str">
        <f>IFERROR(VLOOKUP(Table14[[#This Row],[كود العامل]],العاملين!A:C,2,0),"")</f>
        <v/>
      </c>
      <c r="Y139" s="108"/>
      <c r="Z139" s="108" t="str">
        <f>IFERROR(VLOOKUP(Table14[[#This Row],[كود العامل2]],العاملين!$A:$C,2,0),"")</f>
        <v/>
      </c>
      <c r="AA139" s="108"/>
      <c r="AB139" s="108" t="str">
        <f>IFERROR(VLOOKUP(Table14[[#This Row],[كود العامل3]],العاملين!$A:$C,2,0),"")</f>
        <v/>
      </c>
      <c r="AC139" s="108"/>
      <c r="AD139" s="108" t="str">
        <f>IFERROR(VLOOKUP(Table14[[#This Row],[كود العامل4]],العاملين!$A:$C,2,0),"")</f>
        <v/>
      </c>
      <c r="AE139" s="115">
        <f>IFERROR((Table14[[#This Row],[كمية الانتاج]]*Table14[[#This Row],[الزمن المعيارى لانتاج القطعة الواحدة بالدقيقة]])/V139,0%)</f>
        <v>0</v>
      </c>
      <c r="AF139" s="116"/>
      <c r="AG139" s="106"/>
      <c r="AH139" s="117" t="str">
        <f>IFERROR(Table14[[#This Row],[كمية الانتاج]]/(Table14[[#This Row],[كمية الانتاج]]+AG139+AF139),"")</f>
        <v/>
      </c>
      <c r="AI139" s="118"/>
      <c r="AJ139" s="121"/>
      <c r="AK139" s="121"/>
      <c r="AL139" s="121"/>
      <c r="AM139" s="121"/>
      <c r="AN139" s="121"/>
      <c r="AO139" s="121"/>
      <c r="AP139" s="121"/>
      <c r="AQ139" s="121"/>
      <c r="AR139" s="121"/>
    </row>
    <row r="140" spans="1:44" ht="20.100000000000001" customHeight="1">
      <c r="A140" s="105"/>
      <c r="B140" s="106"/>
      <c r="C140" s="107" t="str">
        <f>IFERROR(VLOOKUP(B140,المنتجات!$A:$B,2,0),"")</f>
        <v/>
      </c>
      <c r="D140" s="106" t="str">
        <f>IFERROR(VLOOKUP(B140,المنتجات!$A:$C,3,0),"")</f>
        <v/>
      </c>
      <c r="E140" s="108"/>
      <c r="F140" s="107" t="str">
        <f>IFERROR(VLOOKUP(Table14[[#This Row],[كود الصنف]],المنتجات!$D:$E,2,0),"")</f>
        <v/>
      </c>
      <c r="G140" s="109"/>
      <c r="H140" s="109" t="str">
        <f>IFERROR(IF(G140&lt;=1,VLOOKUP(Table14[[#This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40" s="110"/>
      <c r="J140" s="111"/>
      <c r="K140" s="112" t="str">
        <f>IFERROR(IF(VLOOKUP(Table14[[#This Row],[كود الصنف]],المنتجات!$D:$K,8,0)=0,"",(VLOOKUP(Table14[[#This Row],[كود الصنف]],المنتجات!$D:$K,8,0))),"")</f>
        <v/>
      </c>
      <c r="L14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40" s="114">
        <f>IFERROR(Table14[[#This Row],[كمية الهالك]]/(Table14[[#This Row],[كمية الخامات بالكيلو]]/Table14[[#This Row],[وزن القطعة]]),0)</f>
        <v>0</v>
      </c>
      <c r="N140" s="113"/>
      <c r="O140" s="106" t="str">
        <f>IFERROR(VLOOKUP(Table14[[#This Row],[كود العامل]],العاملين!$A$1:$D$100,4,0),"")</f>
        <v/>
      </c>
      <c r="P140" s="108"/>
      <c r="Q140" s="108"/>
      <c r="R140" s="108"/>
      <c r="S140" s="108"/>
      <c r="T140" s="108"/>
      <c r="U140" s="108">
        <f t="shared" si="4"/>
        <v>0</v>
      </c>
      <c r="V140" s="108" t="str">
        <f>IFERROR(Table14[[#This Row],[اجمالى وقت التشغيل بالدقايق]]-Table14[[#This Row],[اجمالى وقت التوقف بالدقيقة]],"0")</f>
        <v>0</v>
      </c>
      <c r="W140" s="108"/>
      <c r="X140" s="106" t="str">
        <f>IFERROR(VLOOKUP(Table14[[#This Row],[كود العامل]],العاملين!A:C,2,0),"")</f>
        <v/>
      </c>
      <c r="Y140" s="108"/>
      <c r="Z140" s="108" t="str">
        <f>IFERROR(VLOOKUP(Table14[[#This Row],[كود العامل2]],العاملين!$A:$C,2,0),"")</f>
        <v/>
      </c>
      <c r="AA140" s="108"/>
      <c r="AB140" s="108" t="str">
        <f>IFERROR(VLOOKUP(Table14[[#This Row],[كود العامل3]],العاملين!$A:$C,2,0),"")</f>
        <v/>
      </c>
      <c r="AC140" s="108"/>
      <c r="AD140" s="108" t="str">
        <f>IFERROR(VLOOKUP(Table14[[#This Row],[كود العامل4]],العاملين!$A:$C,2,0),"")</f>
        <v/>
      </c>
      <c r="AE140" s="115">
        <f>IFERROR((Table14[[#This Row],[كمية الانتاج]]*Table14[[#This Row],[الزمن المعيارى لانتاج القطعة الواحدة بالدقيقة]])/V140,0%)</f>
        <v>0</v>
      </c>
      <c r="AF140" s="116"/>
      <c r="AG140" s="106"/>
      <c r="AH140" s="117" t="str">
        <f>IFERROR(Table14[[#This Row],[كمية الانتاج]]/(Table14[[#This Row],[كمية الانتاج]]+AG140+AF140),"")</f>
        <v/>
      </c>
      <c r="AI140" s="118"/>
      <c r="AJ140" s="121"/>
      <c r="AK140" s="121"/>
      <c r="AL140" s="121"/>
      <c r="AM140" s="121"/>
      <c r="AN140" s="121"/>
      <c r="AO140" s="121"/>
      <c r="AP140" s="121"/>
      <c r="AQ140" s="121"/>
      <c r="AR140" s="121"/>
    </row>
    <row r="141" spans="1:44" ht="20.100000000000001" customHeight="1">
      <c r="A141" s="105"/>
      <c r="B141" s="106"/>
      <c r="C141" s="107" t="str">
        <f>IFERROR(VLOOKUP(B141,المنتجات!$A:$B,2,0),"")</f>
        <v/>
      </c>
      <c r="D141" s="106" t="str">
        <f>IFERROR(VLOOKUP(B141,المنتجات!$A:$C,3,0),"")</f>
        <v/>
      </c>
      <c r="E141" s="108"/>
      <c r="F141" s="107" t="str">
        <f>IFERROR(VLOOKUP(Table14[[#This Row],[كود الصنف]],المنتجات!$D:$E,2,0),"")</f>
        <v/>
      </c>
      <c r="G141" s="109"/>
      <c r="H141" s="109" t="str">
        <f>IFERROR(IF(G141&lt;=1,VLOOKUP(Table14[[#This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41" s="110"/>
      <c r="J141" s="111"/>
      <c r="K141" s="112" t="str">
        <f>IFERROR(IF(VLOOKUP(Table14[[#This Row],[كود الصنف]],المنتجات!$D:$K,8,0)=0,"",(VLOOKUP(Table14[[#This Row],[كود الصنف]],المنتجات!$D:$K,8,0))),"")</f>
        <v/>
      </c>
      <c r="L14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41" s="114">
        <f>IFERROR(Table14[[#This Row],[كمية الهالك]]/(Table14[[#This Row],[كمية الخامات بالكيلو]]/Table14[[#This Row],[وزن القطعة]]),0)</f>
        <v>0</v>
      </c>
      <c r="N141" s="113"/>
      <c r="O141" s="106" t="str">
        <f>IFERROR(VLOOKUP(Table14[[#This Row],[كود العامل]],العاملين!$A$1:$D$100,4,0),"")</f>
        <v/>
      </c>
      <c r="P141" s="108"/>
      <c r="Q141" s="108"/>
      <c r="R141" s="108"/>
      <c r="S141" s="108"/>
      <c r="T141" s="108"/>
      <c r="U141" s="108">
        <f t="shared" si="4"/>
        <v>0</v>
      </c>
      <c r="V141" s="108" t="str">
        <f>IFERROR(Table14[[#This Row],[اجمالى وقت التشغيل بالدقايق]]-Table14[[#This Row],[اجمالى وقت التوقف بالدقيقة]],"0")</f>
        <v>0</v>
      </c>
      <c r="W141" s="108"/>
      <c r="X141" s="106" t="str">
        <f>IFERROR(VLOOKUP(Table14[[#This Row],[كود العامل]],العاملين!A:C,2,0),"")</f>
        <v/>
      </c>
      <c r="Y141" s="108"/>
      <c r="Z141" s="108" t="str">
        <f>IFERROR(VLOOKUP(Table14[[#This Row],[كود العامل2]],العاملين!$A:$C,2,0),"")</f>
        <v/>
      </c>
      <c r="AA141" s="108"/>
      <c r="AB141" s="108" t="str">
        <f>IFERROR(VLOOKUP(Table14[[#This Row],[كود العامل3]],العاملين!$A:$C,2,0),"")</f>
        <v/>
      </c>
      <c r="AC141" s="108"/>
      <c r="AD141" s="108" t="str">
        <f>IFERROR(VLOOKUP(Table14[[#This Row],[كود العامل4]],العاملين!$A:$C,2,0),"")</f>
        <v/>
      </c>
      <c r="AE141" s="115">
        <f>IFERROR((Table14[[#This Row],[كمية الانتاج]]*Table14[[#This Row],[الزمن المعيارى لانتاج القطعة الواحدة بالدقيقة]])/V141,0%)</f>
        <v>0</v>
      </c>
      <c r="AF141" s="116"/>
      <c r="AG141" s="106"/>
      <c r="AH141" s="117" t="str">
        <f>IFERROR(Table14[[#This Row],[كمية الانتاج]]/(Table14[[#This Row],[كمية الانتاج]]+AG141+AF141),"")</f>
        <v/>
      </c>
      <c r="AI141" s="118"/>
      <c r="AJ141" s="121"/>
      <c r="AK141" s="121"/>
      <c r="AL141" s="121"/>
      <c r="AM141" s="121"/>
      <c r="AN141" s="121"/>
      <c r="AO141" s="121"/>
      <c r="AP141" s="121"/>
      <c r="AQ141" s="121"/>
      <c r="AR141" s="121"/>
    </row>
    <row r="142" spans="1:44" ht="20.100000000000001" customHeight="1">
      <c r="A142" s="105"/>
      <c r="B142" s="106"/>
      <c r="C142" s="107" t="str">
        <f>IFERROR(VLOOKUP(B142,المنتجات!$A:$B,2,0),"")</f>
        <v/>
      </c>
      <c r="D142" s="106" t="str">
        <f>IFERROR(VLOOKUP(B142,المنتجات!$A:$C,3,0),"")</f>
        <v/>
      </c>
      <c r="E142" s="108"/>
      <c r="F142" s="107" t="str">
        <f>IFERROR(VLOOKUP(Table14[[#This Row],[كود الصنف]],المنتجات!$D:$E,2,0),"")</f>
        <v/>
      </c>
      <c r="G142" s="109"/>
      <c r="H142" s="109" t="str">
        <f>IFERROR(IF(G142&lt;=1,VLOOKUP(Table14[[#This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42" s="110"/>
      <c r="J142" s="111"/>
      <c r="K142" s="112" t="str">
        <f>IFERROR(IF(VLOOKUP(Table14[[#This Row],[كود الصنف]],المنتجات!$D:$K,8,0)=0,"",(VLOOKUP(Table14[[#This Row],[كود الصنف]],المنتجات!$D:$K,8,0))),"")</f>
        <v/>
      </c>
      <c r="L14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42" s="114">
        <f>IFERROR(Table14[[#This Row],[كمية الهالك]]/(Table14[[#This Row],[كمية الخامات بالكيلو]]/Table14[[#This Row],[وزن القطعة]]),0)</f>
        <v>0</v>
      </c>
      <c r="N142" s="113"/>
      <c r="O142" s="106" t="str">
        <f>IFERROR(VLOOKUP(Table14[[#This Row],[كود العامل]],العاملين!$A$1:$D$100,4,0),"")</f>
        <v/>
      </c>
      <c r="P142" s="108"/>
      <c r="Q142" s="108"/>
      <c r="R142" s="108"/>
      <c r="S142" s="108"/>
      <c r="T142" s="108"/>
      <c r="U142" s="108">
        <f t="shared" si="4"/>
        <v>0</v>
      </c>
      <c r="V142" s="108" t="str">
        <f>IFERROR(Table14[[#This Row],[اجمالى وقت التشغيل بالدقايق]]-Table14[[#This Row],[اجمالى وقت التوقف بالدقيقة]],"0")</f>
        <v>0</v>
      </c>
      <c r="W142" s="108"/>
      <c r="X142" s="106" t="str">
        <f>IFERROR(VLOOKUP(Table14[[#This Row],[كود العامل]],العاملين!A:C,2,0),"")</f>
        <v/>
      </c>
      <c r="Y142" s="108"/>
      <c r="Z142" s="108" t="str">
        <f>IFERROR(VLOOKUP(Table14[[#This Row],[كود العامل2]],العاملين!$A:$C,2,0),"")</f>
        <v/>
      </c>
      <c r="AA142" s="108"/>
      <c r="AB142" s="108" t="str">
        <f>IFERROR(VLOOKUP(Table14[[#This Row],[كود العامل3]],العاملين!$A:$C,2,0),"")</f>
        <v/>
      </c>
      <c r="AC142" s="108"/>
      <c r="AD142" s="108" t="str">
        <f>IFERROR(VLOOKUP(Table14[[#This Row],[كود العامل4]],العاملين!$A:$C,2,0),"")</f>
        <v/>
      </c>
      <c r="AE142" s="115">
        <f>IFERROR((Table14[[#This Row],[كمية الانتاج]]*Table14[[#This Row],[الزمن المعيارى لانتاج القطعة الواحدة بالدقيقة]])/V142,0%)</f>
        <v>0</v>
      </c>
      <c r="AF142" s="116"/>
      <c r="AG142" s="106"/>
      <c r="AH142" s="117" t="str">
        <f>IFERROR(Table14[[#This Row],[كمية الانتاج]]/(Table14[[#This Row],[كمية الانتاج]]+AG142+AF142),"")</f>
        <v/>
      </c>
      <c r="AI142" s="118"/>
      <c r="AJ142" s="121"/>
      <c r="AK142" s="121"/>
      <c r="AL142" s="121"/>
      <c r="AM142" s="121"/>
      <c r="AN142" s="121"/>
      <c r="AO142" s="121"/>
      <c r="AP142" s="121"/>
      <c r="AQ142" s="121"/>
      <c r="AR142" s="121"/>
    </row>
    <row r="143" spans="1:44" ht="20.100000000000001" customHeight="1">
      <c r="A143" s="105"/>
      <c r="B143" s="106"/>
      <c r="C143" s="107" t="str">
        <f>IFERROR(VLOOKUP(B143,المنتجات!$A:$B,2,0),"")</f>
        <v/>
      </c>
      <c r="D143" s="106" t="str">
        <f>IFERROR(VLOOKUP(B143,المنتجات!$A:$C,3,0),"")</f>
        <v/>
      </c>
      <c r="E143" s="108"/>
      <c r="F143" s="107" t="str">
        <f>IFERROR(VLOOKUP(Table14[[#This Row],[كود الصنف]],المنتجات!$D:$E,2,0),"")</f>
        <v/>
      </c>
      <c r="G143" s="109"/>
      <c r="H143" s="109" t="str">
        <f>IFERROR(IF(G143&lt;=1,VLOOKUP(Table14[[#This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43" s="110"/>
      <c r="J143" s="111"/>
      <c r="K143" s="112" t="str">
        <f>IFERROR(IF(VLOOKUP(Table14[[#This Row],[كود الصنف]],المنتجات!$D:$K,8,0)=0,"",(VLOOKUP(Table14[[#This Row],[كود الصنف]],المنتجات!$D:$K,8,0))),"")</f>
        <v/>
      </c>
      <c r="L14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43" s="114">
        <f>IFERROR(Table14[[#This Row],[كمية الهالك]]/(Table14[[#This Row],[كمية الخامات بالكيلو]]/Table14[[#This Row],[وزن القطعة]]),0)</f>
        <v>0</v>
      </c>
      <c r="N143" s="113"/>
      <c r="O143" s="106" t="str">
        <f>IFERROR(VLOOKUP(Table14[[#This Row],[كود العامل]],العاملين!$A$1:$D$100,4,0),"")</f>
        <v/>
      </c>
      <c r="P143" s="108"/>
      <c r="Q143" s="108"/>
      <c r="R143" s="108"/>
      <c r="S143" s="108"/>
      <c r="T143" s="108"/>
      <c r="U143" s="108">
        <f t="shared" si="4"/>
        <v>0</v>
      </c>
      <c r="V143" s="108" t="str">
        <f>IFERROR(Table14[[#This Row],[اجمالى وقت التشغيل بالدقايق]]-Table14[[#This Row],[اجمالى وقت التوقف بالدقيقة]],"0")</f>
        <v>0</v>
      </c>
      <c r="W143" s="108"/>
      <c r="X143" s="106" t="str">
        <f>IFERROR(VLOOKUP(Table14[[#This Row],[كود العامل]],العاملين!A:C,2,0),"")</f>
        <v/>
      </c>
      <c r="Y143" s="108"/>
      <c r="Z143" s="108" t="str">
        <f>IFERROR(VLOOKUP(Table14[[#This Row],[كود العامل2]],العاملين!$A:$C,2,0),"")</f>
        <v/>
      </c>
      <c r="AA143" s="108"/>
      <c r="AB143" s="108" t="str">
        <f>IFERROR(VLOOKUP(Table14[[#This Row],[كود العامل3]],العاملين!$A:$C,2,0),"")</f>
        <v/>
      </c>
      <c r="AC143" s="108"/>
      <c r="AD143" s="108" t="str">
        <f>IFERROR(VLOOKUP(Table14[[#This Row],[كود العامل4]],العاملين!$A:$C,2,0),"")</f>
        <v/>
      </c>
      <c r="AE143" s="115">
        <f>IFERROR((Table14[[#This Row],[كمية الانتاج]]*Table14[[#This Row],[الزمن المعيارى لانتاج القطعة الواحدة بالدقيقة]])/V143,0%)</f>
        <v>0</v>
      </c>
      <c r="AF143" s="116"/>
      <c r="AG143" s="106"/>
      <c r="AH143" s="117" t="str">
        <f>IFERROR(Table14[[#This Row],[كمية الانتاج]]/(Table14[[#This Row],[كمية الانتاج]]+AG143+AF143),"")</f>
        <v/>
      </c>
      <c r="AI143" s="118"/>
      <c r="AJ143" s="121"/>
      <c r="AK143" s="121"/>
      <c r="AL143" s="121"/>
      <c r="AM143" s="121"/>
      <c r="AN143" s="121"/>
      <c r="AO143" s="121"/>
      <c r="AP143" s="121"/>
      <c r="AQ143" s="121"/>
      <c r="AR143" s="121"/>
    </row>
    <row r="144" spans="1:44" ht="20.100000000000001" customHeight="1">
      <c r="A144" s="105"/>
      <c r="B144" s="106"/>
      <c r="C144" s="107" t="str">
        <f>IFERROR(VLOOKUP(B144,المنتجات!$A:$B,2,0),"")</f>
        <v/>
      </c>
      <c r="D144" s="106" t="str">
        <f>IFERROR(VLOOKUP(B144,المنتجات!$A:$C,3,0),"")</f>
        <v/>
      </c>
      <c r="E144" s="108"/>
      <c r="F144" s="107" t="str">
        <f>IFERROR(VLOOKUP(Table14[[#This Row],[كود الصنف]],المنتجات!$D:$E,2,0),"")</f>
        <v/>
      </c>
      <c r="G144" s="109"/>
      <c r="H144" s="109" t="str">
        <f>IFERROR(IF(G144&lt;=1,VLOOKUP(Table14[[#This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44" s="110"/>
      <c r="J144" s="111"/>
      <c r="K144" s="112" t="str">
        <f>IFERROR(IF(VLOOKUP(Table14[[#This Row],[كود الصنف]],المنتجات!$D:$K,8,0)=0,"",(VLOOKUP(Table14[[#This Row],[كود الصنف]],المنتجات!$D:$K,8,0))),"")</f>
        <v/>
      </c>
      <c r="L14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44" s="114">
        <f>IFERROR(Table14[[#This Row],[كمية الهالك]]/(Table14[[#This Row],[كمية الخامات بالكيلو]]/Table14[[#This Row],[وزن القطعة]]),0)</f>
        <v>0</v>
      </c>
      <c r="N144" s="113"/>
      <c r="O144" s="106" t="str">
        <f>IFERROR(VLOOKUP(Table14[[#This Row],[كود العامل]],العاملين!$A$1:$D$100,4,0),"")</f>
        <v/>
      </c>
      <c r="P144" s="108"/>
      <c r="Q144" s="108"/>
      <c r="R144" s="108"/>
      <c r="S144" s="108"/>
      <c r="T144" s="108"/>
      <c r="U144" s="108">
        <f t="shared" si="4"/>
        <v>0</v>
      </c>
      <c r="V144" s="108" t="str">
        <f>IFERROR(Table14[[#This Row],[اجمالى وقت التشغيل بالدقايق]]-Table14[[#This Row],[اجمالى وقت التوقف بالدقيقة]],"0")</f>
        <v>0</v>
      </c>
      <c r="W144" s="108"/>
      <c r="X144" s="106" t="str">
        <f>IFERROR(VLOOKUP(Table14[[#This Row],[كود العامل]],العاملين!A:C,2,0),"")</f>
        <v/>
      </c>
      <c r="Y144" s="108"/>
      <c r="Z144" s="108" t="str">
        <f>IFERROR(VLOOKUP(Table14[[#This Row],[كود العامل2]],العاملين!$A:$C,2,0),"")</f>
        <v/>
      </c>
      <c r="AA144" s="108"/>
      <c r="AB144" s="108" t="str">
        <f>IFERROR(VLOOKUP(Table14[[#This Row],[كود العامل3]],العاملين!$A:$C,2,0),"")</f>
        <v/>
      </c>
      <c r="AC144" s="108"/>
      <c r="AD144" s="108" t="str">
        <f>IFERROR(VLOOKUP(Table14[[#This Row],[كود العامل4]],العاملين!$A:$C,2,0),"")</f>
        <v/>
      </c>
      <c r="AE144" s="115">
        <f>IFERROR((Table14[[#This Row],[كمية الانتاج]]*Table14[[#This Row],[الزمن المعيارى لانتاج القطعة الواحدة بالدقيقة]])/V144,0%)</f>
        <v>0</v>
      </c>
      <c r="AF144" s="116"/>
      <c r="AG144" s="106"/>
      <c r="AH144" s="117" t="str">
        <f>IFERROR(Table14[[#This Row],[كمية الانتاج]]/(Table14[[#This Row],[كمية الانتاج]]+AG144+AF144),"")</f>
        <v/>
      </c>
      <c r="AI144" s="118"/>
      <c r="AJ144" s="121"/>
      <c r="AK144" s="121"/>
      <c r="AL144" s="121"/>
      <c r="AM144" s="121"/>
      <c r="AN144" s="121"/>
      <c r="AO144" s="121"/>
      <c r="AP144" s="121"/>
      <c r="AQ144" s="121"/>
      <c r="AR144" s="121"/>
    </row>
    <row r="145" spans="1:44" ht="20.100000000000001" customHeight="1">
      <c r="A145" s="105"/>
      <c r="B145" s="106"/>
      <c r="C145" s="107" t="str">
        <f>IFERROR(VLOOKUP(B145,المنتجات!$A:$B,2,0),"")</f>
        <v/>
      </c>
      <c r="D145" s="106" t="str">
        <f>IFERROR(VLOOKUP(B145,المنتجات!$A:$C,3,0),"")</f>
        <v/>
      </c>
      <c r="E145" s="108"/>
      <c r="F145" s="107" t="str">
        <f>IFERROR(VLOOKUP(Table14[[#This Row],[كود الصنف]],المنتجات!$D:$E,2,0),"")</f>
        <v/>
      </c>
      <c r="G145" s="109"/>
      <c r="H145" s="109" t="str">
        <f>IFERROR(IF(G145&lt;=1,VLOOKUP(Table14[[#This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45" s="110"/>
      <c r="J145" s="111"/>
      <c r="K145" s="112" t="str">
        <f>IFERROR(IF(VLOOKUP(Table14[[#This Row],[كود الصنف]],المنتجات!$D:$K,8,0)=0,"",(VLOOKUP(Table14[[#This Row],[كود الصنف]],المنتجات!$D:$K,8,0))),"")</f>
        <v/>
      </c>
      <c r="L14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45" s="114">
        <f>IFERROR(Table14[[#This Row],[كمية الهالك]]/(Table14[[#This Row],[كمية الخامات بالكيلو]]/Table14[[#This Row],[وزن القطعة]]),0)</f>
        <v>0</v>
      </c>
      <c r="N145" s="113"/>
      <c r="O145" s="106" t="str">
        <f>IFERROR(VLOOKUP(Table14[[#This Row],[كود العامل]],العاملين!$A$1:$D$100,4,0),"")</f>
        <v/>
      </c>
      <c r="P145" s="108"/>
      <c r="Q145" s="108"/>
      <c r="R145" s="108"/>
      <c r="S145" s="108"/>
      <c r="T145" s="108"/>
      <c r="U145" s="108">
        <f t="shared" si="4"/>
        <v>0</v>
      </c>
      <c r="V145" s="108" t="str">
        <f>IFERROR(Table14[[#This Row],[اجمالى وقت التشغيل بالدقايق]]-Table14[[#This Row],[اجمالى وقت التوقف بالدقيقة]],"0")</f>
        <v>0</v>
      </c>
      <c r="W145" s="108"/>
      <c r="X145" s="106" t="str">
        <f>IFERROR(VLOOKUP(Table14[[#This Row],[كود العامل]],العاملين!A:C,2,0),"")</f>
        <v/>
      </c>
      <c r="Y145" s="108"/>
      <c r="Z145" s="108" t="str">
        <f>IFERROR(VLOOKUP(Table14[[#This Row],[كود العامل2]],العاملين!$A:$C,2,0),"")</f>
        <v/>
      </c>
      <c r="AA145" s="108"/>
      <c r="AB145" s="108" t="str">
        <f>IFERROR(VLOOKUP(Table14[[#This Row],[كود العامل3]],العاملين!$A:$C,2,0),"")</f>
        <v/>
      </c>
      <c r="AC145" s="108"/>
      <c r="AD145" s="108" t="str">
        <f>IFERROR(VLOOKUP(Table14[[#This Row],[كود العامل4]],العاملين!$A:$C,2,0),"")</f>
        <v/>
      </c>
      <c r="AE145" s="115">
        <f>IFERROR((Table14[[#This Row],[كمية الانتاج]]*Table14[[#This Row],[الزمن المعيارى لانتاج القطعة الواحدة بالدقيقة]])/V145,0%)</f>
        <v>0</v>
      </c>
      <c r="AF145" s="116"/>
      <c r="AG145" s="106"/>
      <c r="AH145" s="117" t="str">
        <f>IFERROR(Table14[[#This Row],[كمية الانتاج]]/(Table14[[#This Row],[كمية الانتاج]]+AG145+AF145),"")</f>
        <v/>
      </c>
      <c r="AI145" s="118"/>
      <c r="AJ145" s="121"/>
      <c r="AK145" s="121"/>
      <c r="AL145" s="121"/>
      <c r="AM145" s="121"/>
      <c r="AN145" s="121"/>
      <c r="AO145" s="121"/>
      <c r="AP145" s="121"/>
      <c r="AQ145" s="121"/>
      <c r="AR145" s="121"/>
    </row>
    <row r="146" spans="1:44" ht="20.100000000000001" customHeight="1">
      <c r="A146" s="105"/>
      <c r="B146" s="106"/>
      <c r="C146" s="107" t="str">
        <f>IFERROR(VLOOKUP(B146,المنتجات!$A:$B,2,0),"")</f>
        <v/>
      </c>
      <c r="D146" s="106" t="str">
        <f>IFERROR(VLOOKUP(B146,المنتجات!$A:$C,3,0),"")</f>
        <v/>
      </c>
      <c r="E146" s="108"/>
      <c r="F146" s="107" t="str">
        <f>IFERROR(VLOOKUP(Table14[[#This Row],[كود الصنف]],المنتجات!$D:$E,2,0),"")</f>
        <v/>
      </c>
      <c r="G146" s="109"/>
      <c r="H146" s="109" t="str">
        <f>IFERROR(IF(G146&lt;=1,VLOOKUP(Table14[[#This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46" s="110"/>
      <c r="J146" s="111"/>
      <c r="K146" s="112" t="str">
        <f>IFERROR(IF(VLOOKUP(Table14[[#This Row],[كود الصنف]],المنتجات!$D:$K,8,0)=0,"",(VLOOKUP(Table14[[#This Row],[كود الصنف]],المنتجات!$D:$K,8,0))),"")</f>
        <v/>
      </c>
      <c r="L14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46" s="114">
        <f>IFERROR(Table14[[#This Row],[كمية الهالك]]/(Table14[[#This Row],[كمية الخامات بالكيلو]]/Table14[[#This Row],[وزن القطعة]]),0)</f>
        <v>0</v>
      </c>
      <c r="N146" s="113"/>
      <c r="O146" s="106" t="str">
        <f>IFERROR(VLOOKUP(Table14[[#This Row],[كود العامل]],العاملين!$A$1:$D$100,4,0),"")</f>
        <v/>
      </c>
      <c r="P146" s="108"/>
      <c r="Q146" s="108"/>
      <c r="R146" s="108"/>
      <c r="S146" s="108"/>
      <c r="T146" s="108"/>
      <c r="U146" s="108">
        <f t="shared" si="4"/>
        <v>0</v>
      </c>
      <c r="V146" s="108" t="str">
        <f>IFERROR(Table14[[#This Row],[اجمالى وقت التشغيل بالدقايق]]-Table14[[#This Row],[اجمالى وقت التوقف بالدقيقة]],"0")</f>
        <v>0</v>
      </c>
      <c r="W146" s="108"/>
      <c r="X146" s="106" t="str">
        <f>IFERROR(VLOOKUP(Table14[[#This Row],[كود العامل]],العاملين!A:C,2,0),"")</f>
        <v/>
      </c>
      <c r="Y146" s="108"/>
      <c r="Z146" s="108" t="str">
        <f>IFERROR(VLOOKUP(Table14[[#This Row],[كود العامل2]],العاملين!$A:$C,2,0),"")</f>
        <v/>
      </c>
      <c r="AA146" s="108"/>
      <c r="AB146" s="108" t="str">
        <f>IFERROR(VLOOKUP(Table14[[#This Row],[كود العامل3]],العاملين!$A:$C,2,0),"")</f>
        <v/>
      </c>
      <c r="AC146" s="108"/>
      <c r="AD146" s="108" t="str">
        <f>IFERROR(VLOOKUP(Table14[[#This Row],[كود العامل4]],العاملين!$A:$C,2,0),"")</f>
        <v/>
      </c>
      <c r="AE146" s="115">
        <f>IFERROR((Table14[[#This Row],[كمية الانتاج]]*Table14[[#This Row],[الزمن المعيارى لانتاج القطعة الواحدة بالدقيقة]])/V146,0%)</f>
        <v>0</v>
      </c>
      <c r="AF146" s="116"/>
      <c r="AG146" s="106"/>
      <c r="AH146" s="117" t="str">
        <f>IFERROR(Table14[[#This Row],[كمية الانتاج]]/(Table14[[#This Row],[كمية الانتاج]]+AG146+AF146),"")</f>
        <v/>
      </c>
      <c r="AI146" s="118"/>
      <c r="AJ146" s="121"/>
      <c r="AK146" s="121"/>
      <c r="AL146" s="121"/>
      <c r="AM146" s="121"/>
      <c r="AN146" s="121"/>
      <c r="AO146" s="121"/>
      <c r="AP146" s="121"/>
      <c r="AQ146" s="121"/>
      <c r="AR146" s="121"/>
    </row>
    <row r="147" spans="1:44" ht="20.100000000000001" customHeight="1">
      <c r="A147" s="105"/>
      <c r="B147" s="106"/>
      <c r="C147" s="107" t="str">
        <f>IFERROR(VLOOKUP(B147,المنتجات!$A:$B,2,0),"")</f>
        <v/>
      </c>
      <c r="D147" s="106" t="str">
        <f>IFERROR(VLOOKUP(B147,المنتجات!$A:$C,3,0),"")</f>
        <v/>
      </c>
      <c r="E147" s="108"/>
      <c r="F147" s="107" t="str">
        <f>IFERROR(VLOOKUP(Table14[[#This Row],[كود الصنف]],المنتجات!$D:$E,2,0),"")</f>
        <v/>
      </c>
      <c r="G147" s="109"/>
      <c r="H147" s="109" t="str">
        <f>IFERROR(IF(G147&lt;=1,VLOOKUP(Table14[[#This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47" s="110"/>
      <c r="J147" s="111"/>
      <c r="K147" s="112" t="str">
        <f>IFERROR(IF(VLOOKUP(Table14[[#This Row],[كود الصنف]],المنتجات!$D:$K,8,0)=0,"",(VLOOKUP(Table14[[#This Row],[كود الصنف]],المنتجات!$D:$K,8,0))),"")</f>
        <v/>
      </c>
      <c r="L14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47" s="114">
        <f>IFERROR(Table14[[#This Row],[كمية الهالك]]/(Table14[[#This Row],[كمية الخامات بالكيلو]]/Table14[[#This Row],[وزن القطعة]]),0)</f>
        <v>0</v>
      </c>
      <c r="N147" s="113"/>
      <c r="O147" s="106" t="str">
        <f>IFERROR(VLOOKUP(Table14[[#This Row],[كود العامل]],العاملين!$A$1:$D$100,4,0),"")</f>
        <v/>
      </c>
      <c r="P147" s="108"/>
      <c r="Q147" s="108"/>
      <c r="R147" s="108"/>
      <c r="S147" s="108"/>
      <c r="T147" s="108"/>
      <c r="U147" s="108">
        <f t="shared" si="4"/>
        <v>0</v>
      </c>
      <c r="V147" s="108" t="str">
        <f>IFERROR(Table14[[#This Row],[اجمالى وقت التشغيل بالدقايق]]-Table14[[#This Row],[اجمالى وقت التوقف بالدقيقة]],"0")</f>
        <v>0</v>
      </c>
      <c r="W147" s="108"/>
      <c r="X147" s="106" t="str">
        <f>IFERROR(VLOOKUP(Table14[[#This Row],[كود العامل]],العاملين!A:C,2,0),"")</f>
        <v/>
      </c>
      <c r="Y147" s="108"/>
      <c r="Z147" s="108" t="str">
        <f>IFERROR(VLOOKUP(Table14[[#This Row],[كود العامل2]],العاملين!$A:$C,2,0),"")</f>
        <v/>
      </c>
      <c r="AA147" s="108"/>
      <c r="AB147" s="108" t="str">
        <f>IFERROR(VLOOKUP(Table14[[#This Row],[كود العامل3]],العاملين!$A:$C,2,0),"")</f>
        <v/>
      </c>
      <c r="AC147" s="108"/>
      <c r="AD147" s="108" t="str">
        <f>IFERROR(VLOOKUP(Table14[[#This Row],[كود العامل4]],العاملين!$A:$C,2,0),"")</f>
        <v/>
      </c>
      <c r="AE147" s="115">
        <f>IFERROR((Table14[[#This Row],[كمية الانتاج]]*Table14[[#This Row],[الزمن المعيارى لانتاج القطعة الواحدة بالدقيقة]])/V147,0%)</f>
        <v>0</v>
      </c>
      <c r="AF147" s="116"/>
      <c r="AG147" s="106"/>
      <c r="AH147" s="117" t="str">
        <f>IFERROR(Table14[[#This Row],[كمية الانتاج]]/(Table14[[#This Row],[كمية الانتاج]]+AG147+AF147),"")</f>
        <v/>
      </c>
      <c r="AI147" s="118"/>
      <c r="AJ147" s="121"/>
      <c r="AK147" s="121"/>
      <c r="AL147" s="121"/>
      <c r="AM147" s="121"/>
      <c r="AN147" s="121"/>
      <c r="AO147" s="121"/>
      <c r="AP147" s="121"/>
      <c r="AQ147" s="121"/>
      <c r="AR147" s="121"/>
    </row>
    <row r="148" spans="1:44" ht="20.100000000000001" customHeight="1">
      <c r="A148" s="105"/>
      <c r="B148" s="106"/>
      <c r="C148" s="107" t="str">
        <f>IFERROR(VLOOKUP(B148,المنتجات!$A:$B,2,0),"")</f>
        <v/>
      </c>
      <c r="D148" s="106" t="str">
        <f>IFERROR(VLOOKUP(B148,المنتجات!$A:$C,3,0),"")</f>
        <v/>
      </c>
      <c r="E148" s="108"/>
      <c r="F148" s="107" t="str">
        <f>IFERROR(VLOOKUP(Table14[[#This Row],[كود الصنف]],المنتجات!$D:$E,2,0),"")</f>
        <v/>
      </c>
      <c r="G148" s="109"/>
      <c r="H148" s="109" t="str">
        <f>IFERROR(IF(G148&lt;=1,VLOOKUP(Table14[[#This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48" s="110"/>
      <c r="J148" s="111"/>
      <c r="K148" s="112" t="str">
        <f>IFERROR(IF(VLOOKUP(Table14[[#This Row],[كود الصنف]],المنتجات!$D:$K,8,0)=0,"",(VLOOKUP(Table14[[#This Row],[كود الصنف]],المنتجات!$D:$K,8,0))),"")</f>
        <v/>
      </c>
      <c r="L14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48" s="114">
        <f>IFERROR(Table14[[#This Row],[كمية الهالك]]/(Table14[[#This Row],[كمية الخامات بالكيلو]]/Table14[[#This Row],[وزن القطعة]]),0)</f>
        <v>0</v>
      </c>
      <c r="N148" s="113"/>
      <c r="O148" s="106" t="str">
        <f>IFERROR(VLOOKUP(Table14[[#This Row],[كود العامل]],العاملين!$A$1:$D$100,4,0),"")</f>
        <v/>
      </c>
      <c r="P148" s="108"/>
      <c r="Q148" s="108"/>
      <c r="R148" s="108"/>
      <c r="S148" s="108"/>
      <c r="T148" s="108"/>
      <c r="U148" s="108">
        <f t="shared" si="4"/>
        <v>0</v>
      </c>
      <c r="V148" s="108" t="str">
        <f>IFERROR(Table14[[#This Row],[اجمالى وقت التشغيل بالدقايق]]-Table14[[#This Row],[اجمالى وقت التوقف بالدقيقة]],"0")</f>
        <v>0</v>
      </c>
      <c r="W148" s="108"/>
      <c r="X148" s="106" t="str">
        <f>IFERROR(VLOOKUP(Table14[[#This Row],[كود العامل]],العاملين!A:C,2,0),"")</f>
        <v/>
      </c>
      <c r="Y148" s="108"/>
      <c r="Z148" s="108" t="str">
        <f>IFERROR(VLOOKUP(Table14[[#This Row],[كود العامل2]],العاملين!$A:$C,2,0),"")</f>
        <v/>
      </c>
      <c r="AA148" s="108"/>
      <c r="AB148" s="108" t="str">
        <f>IFERROR(VLOOKUP(Table14[[#This Row],[كود العامل3]],العاملين!$A:$C,2,0),"")</f>
        <v/>
      </c>
      <c r="AC148" s="108"/>
      <c r="AD148" s="108" t="str">
        <f>IFERROR(VLOOKUP(Table14[[#This Row],[كود العامل4]],العاملين!$A:$C,2,0),"")</f>
        <v/>
      </c>
      <c r="AE148" s="115">
        <f>IFERROR((Table14[[#This Row],[كمية الانتاج]]*Table14[[#This Row],[الزمن المعيارى لانتاج القطعة الواحدة بالدقيقة]])/V148,0%)</f>
        <v>0</v>
      </c>
      <c r="AF148" s="116"/>
      <c r="AG148" s="106"/>
      <c r="AH148" s="117" t="str">
        <f>IFERROR(Table14[[#This Row],[كمية الانتاج]]/(Table14[[#This Row],[كمية الانتاج]]+AG148+AF148),"")</f>
        <v/>
      </c>
      <c r="AI148" s="118"/>
      <c r="AJ148" s="121"/>
      <c r="AK148" s="121"/>
      <c r="AL148" s="121"/>
      <c r="AM148" s="121"/>
      <c r="AN148" s="121"/>
      <c r="AO148" s="121"/>
      <c r="AP148" s="121"/>
      <c r="AQ148" s="121"/>
      <c r="AR148" s="121"/>
    </row>
    <row r="149" spans="1:44" ht="20.100000000000001" customHeight="1">
      <c r="A149" s="105"/>
      <c r="B149" s="106"/>
      <c r="C149" s="107" t="str">
        <f>IFERROR(VLOOKUP(B149,المنتجات!$A:$B,2,0),"")</f>
        <v/>
      </c>
      <c r="D149" s="106" t="str">
        <f>IFERROR(VLOOKUP(B149,المنتجات!$A:$C,3,0),"")</f>
        <v/>
      </c>
      <c r="E149" s="108"/>
      <c r="F149" s="107" t="str">
        <f>IFERROR(VLOOKUP(Table14[[#This Row],[كود الصنف]],المنتجات!$D:$E,2,0),"")</f>
        <v/>
      </c>
      <c r="G149" s="109"/>
      <c r="H149" s="109" t="str">
        <f>IFERROR(IF(G149&lt;=1,VLOOKUP(Table14[[#This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49" s="110"/>
      <c r="J149" s="111"/>
      <c r="K149" s="112" t="str">
        <f>IFERROR(IF(VLOOKUP(Table14[[#This Row],[كود الصنف]],المنتجات!$D:$K,8,0)=0,"",(VLOOKUP(Table14[[#This Row],[كود الصنف]],المنتجات!$D:$K,8,0))),"")</f>
        <v/>
      </c>
      <c r="L14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49" s="114">
        <f>IFERROR(Table14[[#This Row],[كمية الهالك]]/(Table14[[#This Row],[كمية الخامات بالكيلو]]/Table14[[#This Row],[وزن القطعة]]),0)</f>
        <v>0</v>
      </c>
      <c r="N149" s="113"/>
      <c r="O149" s="106" t="str">
        <f>IFERROR(VLOOKUP(Table14[[#This Row],[كود العامل]],العاملين!$A$1:$D$100,4,0),"")</f>
        <v/>
      </c>
      <c r="P149" s="108"/>
      <c r="Q149" s="108"/>
      <c r="R149" s="108"/>
      <c r="S149" s="108"/>
      <c r="T149" s="108"/>
      <c r="U149" s="108">
        <f t="shared" si="4"/>
        <v>0</v>
      </c>
      <c r="V149" s="108" t="str">
        <f>IFERROR(Table14[[#This Row],[اجمالى وقت التشغيل بالدقايق]]-Table14[[#This Row],[اجمالى وقت التوقف بالدقيقة]],"0")</f>
        <v>0</v>
      </c>
      <c r="W149" s="108"/>
      <c r="X149" s="106" t="str">
        <f>IFERROR(VLOOKUP(Table14[[#This Row],[كود العامل]],العاملين!A:C,2,0),"")</f>
        <v/>
      </c>
      <c r="Y149" s="108"/>
      <c r="Z149" s="108" t="str">
        <f>IFERROR(VLOOKUP(Table14[[#This Row],[كود العامل2]],العاملين!$A:$C,2,0),"")</f>
        <v/>
      </c>
      <c r="AA149" s="108"/>
      <c r="AB149" s="108" t="str">
        <f>IFERROR(VLOOKUP(Table14[[#This Row],[كود العامل3]],العاملين!$A:$C,2,0),"")</f>
        <v/>
      </c>
      <c r="AC149" s="108"/>
      <c r="AD149" s="108" t="str">
        <f>IFERROR(VLOOKUP(Table14[[#This Row],[كود العامل4]],العاملين!$A:$C,2,0),"")</f>
        <v/>
      </c>
      <c r="AE149" s="115">
        <f>IFERROR((Table14[[#This Row],[كمية الانتاج]]*Table14[[#This Row],[الزمن المعيارى لانتاج القطعة الواحدة بالدقيقة]])/V149,0%)</f>
        <v>0</v>
      </c>
      <c r="AF149" s="116"/>
      <c r="AG149" s="106"/>
      <c r="AH149" s="117" t="str">
        <f>IFERROR(Table14[[#This Row],[كمية الانتاج]]/(Table14[[#This Row],[كمية الانتاج]]+AG149+AF149),"")</f>
        <v/>
      </c>
      <c r="AI149" s="118"/>
      <c r="AJ149" s="121"/>
      <c r="AK149" s="121"/>
      <c r="AL149" s="121"/>
      <c r="AM149" s="121"/>
      <c r="AN149" s="121"/>
      <c r="AO149" s="121"/>
      <c r="AP149" s="121"/>
      <c r="AQ149" s="121"/>
      <c r="AR149" s="121"/>
    </row>
    <row r="150" spans="1:44" ht="20.100000000000001" customHeight="1">
      <c r="A150" s="105"/>
      <c r="B150" s="106"/>
      <c r="C150" s="107" t="str">
        <f>IFERROR(VLOOKUP(B150,المنتجات!$A:$B,2,0),"")</f>
        <v/>
      </c>
      <c r="D150" s="106" t="str">
        <f>IFERROR(VLOOKUP(B150,المنتجات!$A:$C,3,0),"")</f>
        <v/>
      </c>
      <c r="E150" s="108"/>
      <c r="F150" s="107" t="str">
        <f>IFERROR(VLOOKUP(Table14[[#This Row],[كود الصنف]],المنتجات!$D:$E,2,0),"")</f>
        <v/>
      </c>
      <c r="G150" s="109"/>
      <c r="H150" s="109" t="str">
        <f>IFERROR(IF(G150&lt;=1,VLOOKUP(Table14[[#This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50" s="110"/>
      <c r="J150" s="111"/>
      <c r="K150" s="112" t="str">
        <f>IFERROR(IF(VLOOKUP(Table14[[#This Row],[كود الصنف]],المنتجات!$D:$K,8,0)=0,"",(VLOOKUP(Table14[[#This Row],[كود الصنف]],المنتجات!$D:$K,8,0))),"")</f>
        <v/>
      </c>
      <c r="L15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50" s="114">
        <f>IFERROR(Table14[[#This Row],[كمية الهالك]]/(Table14[[#This Row],[كمية الخامات بالكيلو]]/Table14[[#This Row],[وزن القطعة]]),0)</f>
        <v>0</v>
      </c>
      <c r="N150" s="113"/>
      <c r="O150" s="106" t="str">
        <f>IFERROR(VLOOKUP(Table14[[#This Row],[كود العامل]],العاملين!$A$1:$D$100,4,0),"")</f>
        <v/>
      </c>
      <c r="P150" s="108"/>
      <c r="Q150" s="108"/>
      <c r="R150" s="108"/>
      <c r="S150" s="108"/>
      <c r="T150" s="108"/>
      <c r="U150" s="108">
        <f t="shared" si="4"/>
        <v>0</v>
      </c>
      <c r="V150" s="108" t="str">
        <f>IFERROR(Table14[[#This Row],[اجمالى وقت التشغيل بالدقايق]]-Table14[[#This Row],[اجمالى وقت التوقف بالدقيقة]],"0")</f>
        <v>0</v>
      </c>
      <c r="W150" s="108"/>
      <c r="X150" s="106" t="str">
        <f>IFERROR(VLOOKUP(Table14[[#This Row],[كود العامل]],العاملين!A:C,2,0),"")</f>
        <v/>
      </c>
      <c r="Y150" s="108"/>
      <c r="Z150" s="108" t="str">
        <f>IFERROR(VLOOKUP(Table14[[#This Row],[كود العامل2]],العاملين!$A:$C,2,0),"")</f>
        <v/>
      </c>
      <c r="AA150" s="108"/>
      <c r="AB150" s="108" t="str">
        <f>IFERROR(VLOOKUP(Table14[[#This Row],[كود العامل3]],العاملين!$A:$C,2,0),"")</f>
        <v/>
      </c>
      <c r="AC150" s="108"/>
      <c r="AD150" s="108" t="str">
        <f>IFERROR(VLOOKUP(Table14[[#This Row],[كود العامل4]],العاملين!$A:$C,2,0),"")</f>
        <v/>
      </c>
      <c r="AE150" s="115">
        <f>IFERROR((Table14[[#This Row],[كمية الانتاج]]*Table14[[#This Row],[الزمن المعيارى لانتاج القطعة الواحدة بالدقيقة]])/V150,0%)</f>
        <v>0</v>
      </c>
      <c r="AF150" s="116"/>
      <c r="AG150" s="106"/>
      <c r="AH150" s="117" t="str">
        <f>IFERROR(Table14[[#This Row],[كمية الانتاج]]/(Table14[[#This Row],[كمية الانتاج]]+AG150+AF150),"")</f>
        <v/>
      </c>
      <c r="AI150" s="118"/>
      <c r="AJ150" s="121"/>
      <c r="AK150" s="121"/>
      <c r="AL150" s="121"/>
      <c r="AM150" s="121"/>
      <c r="AN150" s="121"/>
      <c r="AO150" s="121"/>
      <c r="AP150" s="121"/>
      <c r="AQ150" s="121"/>
      <c r="AR150" s="121"/>
    </row>
    <row r="151" spans="1:44" ht="20.100000000000001" customHeight="1">
      <c r="A151" s="105"/>
      <c r="B151" s="106"/>
      <c r="C151" s="107" t="str">
        <f>IFERROR(VLOOKUP(B151,المنتجات!$A:$B,2,0),"")</f>
        <v/>
      </c>
      <c r="D151" s="106" t="str">
        <f>IFERROR(VLOOKUP(B151,المنتجات!$A:$C,3,0),"")</f>
        <v/>
      </c>
      <c r="E151" s="108"/>
      <c r="F151" s="107" t="str">
        <f>IFERROR(VLOOKUP(Table14[[#This Row],[كود الصنف]],المنتجات!$D:$E,2,0),"")</f>
        <v/>
      </c>
      <c r="G151" s="109"/>
      <c r="H151" s="109" t="str">
        <f>IFERROR(IF(G151&lt;=1,VLOOKUP(Table14[[#This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51" s="110"/>
      <c r="J151" s="111"/>
      <c r="K151" s="112" t="str">
        <f>IFERROR(IF(VLOOKUP(Table14[[#This Row],[كود الصنف]],المنتجات!$D:$K,8,0)=0,"",(VLOOKUP(Table14[[#This Row],[كود الصنف]],المنتجات!$D:$K,8,0))),"")</f>
        <v/>
      </c>
      <c r="L15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51" s="114">
        <f>IFERROR(Table14[[#This Row],[كمية الهالك]]/(Table14[[#This Row],[كمية الخامات بالكيلو]]/Table14[[#This Row],[وزن القطعة]]),0)</f>
        <v>0</v>
      </c>
      <c r="N151" s="113"/>
      <c r="O151" s="106" t="str">
        <f>IFERROR(VLOOKUP(Table14[[#This Row],[كود العامل]],العاملين!$A$1:$D$100,4,0),"")</f>
        <v/>
      </c>
      <c r="P151" s="108"/>
      <c r="Q151" s="108"/>
      <c r="R151" s="108"/>
      <c r="S151" s="108"/>
      <c r="T151" s="108"/>
      <c r="U151" s="108">
        <f t="shared" si="4"/>
        <v>0</v>
      </c>
      <c r="V151" s="108" t="str">
        <f>IFERROR(Table14[[#This Row],[اجمالى وقت التشغيل بالدقايق]]-Table14[[#This Row],[اجمالى وقت التوقف بالدقيقة]],"0")</f>
        <v>0</v>
      </c>
      <c r="W151" s="108"/>
      <c r="X151" s="106" t="str">
        <f>IFERROR(VLOOKUP(Table14[[#This Row],[كود العامل]],العاملين!A:C,2,0),"")</f>
        <v/>
      </c>
      <c r="Y151" s="108"/>
      <c r="Z151" s="108" t="str">
        <f>IFERROR(VLOOKUP(Table14[[#This Row],[كود العامل2]],العاملين!$A:$C,2,0),"")</f>
        <v/>
      </c>
      <c r="AA151" s="108"/>
      <c r="AB151" s="108" t="str">
        <f>IFERROR(VLOOKUP(Table14[[#This Row],[كود العامل3]],العاملين!$A:$C,2,0),"")</f>
        <v/>
      </c>
      <c r="AC151" s="108"/>
      <c r="AD151" s="108" t="str">
        <f>IFERROR(VLOOKUP(Table14[[#This Row],[كود العامل4]],العاملين!$A:$C,2,0),"")</f>
        <v/>
      </c>
      <c r="AE151" s="115">
        <f>IFERROR((Table14[[#This Row],[كمية الانتاج]]*Table14[[#This Row],[الزمن المعيارى لانتاج القطعة الواحدة بالدقيقة]])/V151,0%)</f>
        <v>0</v>
      </c>
      <c r="AF151" s="116"/>
      <c r="AG151" s="106"/>
      <c r="AH151" s="117" t="str">
        <f>IFERROR(Table14[[#This Row],[كمية الانتاج]]/(Table14[[#This Row],[كمية الانتاج]]+AG151+AF151),"")</f>
        <v/>
      </c>
      <c r="AI151" s="118"/>
      <c r="AJ151" s="121"/>
      <c r="AK151" s="121"/>
      <c r="AL151" s="121"/>
      <c r="AM151" s="121"/>
      <c r="AN151" s="121"/>
      <c r="AO151" s="121"/>
      <c r="AP151" s="121"/>
      <c r="AQ151" s="121"/>
      <c r="AR151" s="121"/>
    </row>
    <row r="152" spans="1:44" ht="20.100000000000001" customHeight="1">
      <c r="A152" s="105"/>
      <c r="B152" s="106"/>
      <c r="C152" s="107" t="str">
        <f>IFERROR(VLOOKUP(B152,المنتجات!$A:$B,2,0),"")</f>
        <v/>
      </c>
      <c r="D152" s="106" t="str">
        <f>IFERROR(VLOOKUP(B152,المنتجات!$A:$C,3,0),"")</f>
        <v/>
      </c>
      <c r="E152" s="108"/>
      <c r="F152" s="107" t="str">
        <f>IFERROR(VLOOKUP(Table14[[#This Row],[كود الصنف]],المنتجات!$D:$E,2,0),"")</f>
        <v/>
      </c>
      <c r="G152" s="109"/>
      <c r="H152" s="109" t="str">
        <f>IFERROR(IF(G152&lt;=1,VLOOKUP(Table14[[#This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52" s="110"/>
      <c r="J152" s="111"/>
      <c r="K152" s="112" t="str">
        <f>IFERROR(IF(VLOOKUP(Table14[[#This Row],[كود الصنف]],المنتجات!$D:$K,8,0)=0,"",(VLOOKUP(Table14[[#This Row],[كود الصنف]],المنتجات!$D:$K,8,0))),"")</f>
        <v/>
      </c>
      <c r="L15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52" s="114">
        <f>IFERROR(Table14[[#This Row],[كمية الهالك]]/(Table14[[#This Row],[كمية الخامات بالكيلو]]/Table14[[#This Row],[وزن القطعة]]),0)</f>
        <v>0</v>
      </c>
      <c r="N152" s="113"/>
      <c r="O152" s="106" t="str">
        <f>IFERROR(VLOOKUP(Table14[[#This Row],[كود العامل]],العاملين!$A$1:$D$100,4,0),"")</f>
        <v/>
      </c>
      <c r="P152" s="108"/>
      <c r="Q152" s="108"/>
      <c r="R152" s="108"/>
      <c r="S152" s="108"/>
      <c r="T152" s="108"/>
      <c r="U152" s="108">
        <f t="shared" si="4"/>
        <v>0</v>
      </c>
      <c r="V152" s="108" t="str">
        <f>IFERROR(Table14[[#This Row],[اجمالى وقت التشغيل بالدقايق]]-Table14[[#This Row],[اجمالى وقت التوقف بالدقيقة]],"0")</f>
        <v>0</v>
      </c>
      <c r="W152" s="108"/>
      <c r="X152" s="106" t="str">
        <f>IFERROR(VLOOKUP(Table14[[#This Row],[كود العامل]],العاملين!A:C,2,0),"")</f>
        <v/>
      </c>
      <c r="Y152" s="108"/>
      <c r="Z152" s="108" t="str">
        <f>IFERROR(VLOOKUP(Table14[[#This Row],[كود العامل2]],العاملين!$A:$C,2,0),"")</f>
        <v/>
      </c>
      <c r="AA152" s="108"/>
      <c r="AB152" s="108" t="str">
        <f>IFERROR(VLOOKUP(Table14[[#This Row],[كود العامل3]],العاملين!$A:$C,2,0),"")</f>
        <v/>
      </c>
      <c r="AC152" s="108"/>
      <c r="AD152" s="108" t="str">
        <f>IFERROR(VLOOKUP(Table14[[#This Row],[كود العامل4]],العاملين!$A:$C,2,0),"")</f>
        <v/>
      </c>
      <c r="AE152" s="115">
        <f>IFERROR((Table14[[#This Row],[كمية الانتاج]]*Table14[[#This Row],[الزمن المعيارى لانتاج القطعة الواحدة بالدقيقة]])/V152,0%)</f>
        <v>0</v>
      </c>
      <c r="AF152" s="116"/>
      <c r="AG152" s="106"/>
      <c r="AH152" s="117" t="str">
        <f>IFERROR(Table14[[#This Row],[كمية الانتاج]]/(Table14[[#This Row],[كمية الانتاج]]+AG152+AF152),"")</f>
        <v/>
      </c>
      <c r="AI152" s="118"/>
      <c r="AJ152" s="121"/>
      <c r="AK152" s="121"/>
      <c r="AL152" s="121"/>
      <c r="AM152" s="121"/>
      <c r="AN152" s="121"/>
      <c r="AO152" s="121"/>
      <c r="AP152" s="121"/>
      <c r="AQ152" s="121"/>
      <c r="AR152" s="121"/>
    </row>
    <row r="153" spans="1:44" ht="20.100000000000001" customHeight="1">
      <c r="A153" s="105"/>
      <c r="B153" s="106"/>
      <c r="C153" s="107" t="str">
        <f>IFERROR(VLOOKUP(B153,المنتجات!$A:$B,2,0),"")</f>
        <v/>
      </c>
      <c r="D153" s="106" t="str">
        <f>IFERROR(VLOOKUP(B153,المنتجات!$A:$C,3,0),"")</f>
        <v/>
      </c>
      <c r="E153" s="108"/>
      <c r="F153" s="107" t="str">
        <f>IFERROR(VLOOKUP(Table14[[#This Row],[كود الصنف]],المنتجات!$D:$E,2,0),"")</f>
        <v/>
      </c>
      <c r="G153" s="109"/>
      <c r="H153" s="109" t="str">
        <f>IFERROR(IF(G153&lt;=1,VLOOKUP(Table14[[#This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53" s="110"/>
      <c r="J153" s="111"/>
      <c r="K153" s="112" t="str">
        <f>IFERROR(IF(VLOOKUP(Table14[[#This Row],[كود الصنف]],المنتجات!$D:$K,8,0)=0,"",(VLOOKUP(Table14[[#This Row],[كود الصنف]],المنتجات!$D:$K,8,0))),"")</f>
        <v/>
      </c>
      <c r="L15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53" s="114">
        <f>IFERROR(Table14[[#This Row],[كمية الهالك]]/(Table14[[#This Row],[كمية الخامات بالكيلو]]/Table14[[#This Row],[وزن القطعة]]),0)</f>
        <v>0</v>
      </c>
      <c r="N153" s="113"/>
      <c r="O153" s="106" t="str">
        <f>IFERROR(VLOOKUP(Table14[[#This Row],[كود العامل]],العاملين!$A$1:$D$100,4,0),"")</f>
        <v/>
      </c>
      <c r="P153" s="108"/>
      <c r="Q153" s="108"/>
      <c r="R153" s="108"/>
      <c r="S153" s="108"/>
      <c r="T153" s="108"/>
      <c r="U153" s="108">
        <f t="shared" si="4"/>
        <v>0</v>
      </c>
      <c r="V153" s="108" t="str">
        <f>IFERROR(Table14[[#This Row],[اجمالى وقت التشغيل بالدقايق]]-Table14[[#This Row],[اجمالى وقت التوقف بالدقيقة]],"0")</f>
        <v>0</v>
      </c>
      <c r="W153" s="108"/>
      <c r="X153" s="106" t="str">
        <f>IFERROR(VLOOKUP(Table14[[#This Row],[كود العامل]],العاملين!A:C,2,0),"")</f>
        <v/>
      </c>
      <c r="Y153" s="108"/>
      <c r="Z153" s="108" t="str">
        <f>IFERROR(VLOOKUP(Table14[[#This Row],[كود العامل2]],العاملين!$A:$C,2,0),"")</f>
        <v/>
      </c>
      <c r="AA153" s="108"/>
      <c r="AB153" s="108" t="str">
        <f>IFERROR(VLOOKUP(Table14[[#This Row],[كود العامل3]],العاملين!$A:$C,2,0),"")</f>
        <v/>
      </c>
      <c r="AC153" s="108"/>
      <c r="AD153" s="108" t="str">
        <f>IFERROR(VLOOKUP(Table14[[#This Row],[كود العامل4]],العاملين!$A:$C,2,0),"")</f>
        <v/>
      </c>
      <c r="AE153" s="115">
        <f>IFERROR((Table14[[#This Row],[كمية الانتاج]]*Table14[[#This Row],[الزمن المعيارى لانتاج القطعة الواحدة بالدقيقة]])/V153,0%)</f>
        <v>0</v>
      </c>
      <c r="AF153" s="116"/>
      <c r="AG153" s="106"/>
      <c r="AH153" s="117" t="str">
        <f>IFERROR(Table14[[#This Row],[كمية الانتاج]]/(Table14[[#This Row],[كمية الانتاج]]+AG153+AF153),"")</f>
        <v/>
      </c>
      <c r="AI153" s="118"/>
      <c r="AJ153" s="121"/>
      <c r="AK153" s="121"/>
      <c r="AL153" s="121"/>
      <c r="AM153" s="121"/>
      <c r="AN153" s="121"/>
      <c r="AO153" s="121"/>
      <c r="AP153" s="121"/>
      <c r="AQ153" s="121"/>
      <c r="AR153" s="121"/>
    </row>
    <row r="154" spans="1:44" ht="20.100000000000001" customHeight="1">
      <c r="A154" s="105"/>
      <c r="B154" s="106"/>
      <c r="C154" s="107" t="str">
        <f>IFERROR(VLOOKUP(B154,المنتجات!$A:$B,2,0),"")</f>
        <v/>
      </c>
      <c r="D154" s="106" t="str">
        <f>IFERROR(VLOOKUP(B154,المنتجات!$A:$C,3,0),"")</f>
        <v/>
      </c>
      <c r="E154" s="108"/>
      <c r="F154" s="107" t="str">
        <f>IFERROR(VLOOKUP(Table14[[#This Row],[كود الصنف]],المنتجات!$D:$E,2,0),"")</f>
        <v/>
      </c>
      <c r="G154" s="109"/>
      <c r="H154" s="109" t="str">
        <f>IFERROR(IF(G154&lt;=1,VLOOKUP(Table14[[#This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54" s="110"/>
      <c r="J154" s="111"/>
      <c r="K154" s="112" t="str">
        <f>IFERROR(IF(VLOOKUP(Table14[[#This Row],[كود الصنف]],المنتجات!$D:$K,8,0)=0,"",(VLOOKUP(Table14[[#This Row],[كود الصنف]],المنتجات!$D:$K,8,0))),"")</f>
        <v/>
      </c>
      <c r="L15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54" s="114">
        <f>IFERROR(Table14[[#This Row],[كمية الهالك]]/(Table14[[#This Row],[كمية الخامات بالكيلو]]/Table14[[#This Row],[وزن القطعة]]),0)</f>
        <v>0</v>
      </c>
      <c r="N154" s="113"/>
      <c r="O154" s="106" t="str">
        <f>IFERROR(VLOOKUP(Table14[[#This Row],[كود العامل]],العاملين!$A$1:$D$100,4,0),"")</f>
        <v/>
      </c>
      <c r="P154" s="108"/>
      <c r="Q154" s="108"/>
      <c r="R154" s="108"/>
      <c r="S154" s="108"/>
      <c r="T154" s="108"/>
      <c r="U154" s="108">
        <f t="shared" si="4"/>
        <v>0</v>
      </c>
      <c r="V154" s="108" t="str">
        <f>IFERROR(Table14[[#This Row],[اجمالى وقت التشغيل بالدقايق]]-Table14[[#This Row],[اجمالى وقت التوقف بالدقيقة]],"0")</f>
        <v>0</v>
      </c>
      <c r="W154" s="108"/>
      <c r="X154" s="106" t="str">
        <f>IFERROR(VLOOKUP(Table14[[#This Row],[كود العامل]],العاملين!A:C,2,0),"")</f>
        <v/>
      </c>
      <c r="Y154" s="108"/>
      <c r="Z154" s="108" t="str">
        <f>IFERROR(VLOOKUP(Table14[[#This Row],[كود العامل2]],العاملين!$A:$C,2,0),"")</f>
        <v/>
      </c>
      <c r="AA154" s="108"/>
      <c r="AB154" s="108" t="str">
        <f>IFERROR(VLOOKUP(Table14[[#This Row],[كود العامل3]],العاملين!$A:$C,2,0),"")</f>
        <v/>
      </c>
      <c r="AC154" s="108"/>
      <c r="AD154" s="108" t="str">
        <f>IFERROR(VLOOKUP(Table14[[#This Row],[كود العامل4]],العاملين!$A:$C,2,0),"")</f>
        <v/>
      </c>
      <c r="AE154" s="115">
        <f>IFERROR((Table14[[#This Row],[كمية الانتاج]]*Table14[[#This Row],[الزمن المعيارى لانتاج القطعة الواحدة بالدقيقة]])/V154,0%)</f>
        <v>0</v>
      </c>
      <c r="AF154" s="116"/>
      <c r="AG154" s="106"/>
      <c r="AH154" s="117" t="str">
        <f>IFERROR(Table14[[#This Row],[كمية الانتاج]]/(Table14[[#This Row],[كمية الانتاج]]+AG154+AF154),"")</f>
        <v/>
      </c>
      <c r="AI154" s="118"/>
      <c r="AJ154" s="121"/>
      <c r="AK154" s="121"/>
      <c r="AL154" s="121"/>
      <c r="AM154" s="121"/>
      <c r="AN154" s="121"/>
      <c r="AO154" s="121"/>
      <c r="AP154" s="121"/>
      <c r="AQ154" s="121"/>
      <c r="AR154" s="121"/>
    </row>
    <row r="155" spans="1:44" ht="20.100000000000001" customHeight="1">
      <c r="A155" s="105"/>
      <c r="B155" s="106"/>
      <c r="C155" s="107" t="str">
        <f>IFERROR(VLOOKUP(B155,المنتجات!$A:$B,2,0),"")</f>
        <v/>
      </c>
      <c r="D155" s="106" t="str">
        <f>IFERROR(VLOOKUP(B155,المنتجات!$A:$C,3,0),"")</f>
        <v/>
      </c>
      <c r="E155" s="108"/>
      <c r="F155" s="107" t="str">
        <f>IFERROR(VLOOKUP(Table14[[#This Row],[كود الصنف]],المنتجات!$D:$E,2,0),"")</f>
        <v/>
      </c>
      <c r="G155" s="109"/>
      <c r="H155" s="109" t="str">
        <f>IFERROR(IF(G155&lt;=1,VLOOKUP(Table14[[#This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55" s="110"/>
      <c r="J155" s="111"/>
      <c r="K155" s="112" t="str">
        <f>IFERROR(IF(VLOOKUP(Table14[[#This Row],[كود الصنف]],المنتجات!$D:$K,8,0)=0,"",(VLOOKUP(Table14[[#This Row],[كود الصنف]],المنتجات!$D:$K,8,0))),"")</f>
        <v/>
      </c>
      <c r="L15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55" s="114">
        <f>IFERROR(Table14[[#This Row],[كمية الهالك]]/(Table14[[#This Row],[كمية الخامات بالكيلو]]/Table14[[#This Row],[وزن القطعة]]),0)</f>
        <v>0</v>
      </c>
      <c r="N155" s="113"/>
      <c r="O155" s="106" t="str">
        <f>IFERROR(VLOOKUP(Table14[[#This Row],[كود العامل]],العاملين!$A$1:$D$100,4,0),"")</f>
        <v/>
      </c>
      <c r="P155" s="108"/>
      <c r="Q155" s="108"/>
      <c r="R155" s="108"/>
      <c r="S155" s="108"/>
      <c r="T155" s="108"/>
      <c r="U155" s="108">
        <f t="shared" si="4"/>
        <v>0</v>
      </c>
      <c r="V155" s="108" t="str">
        <f>IFERROR(Table14[[#This Row],[اجمالى وقت التشغيل بالدقايق]]-Table14[[#This Row],[اجمالى وقت التوقف بالدقيقة]],"0")</f>
        <v>0</v>
      </c>
      <c r="W155" s="108"/>
      <c r="X155" s="106" t="str">
        <f>IFERROR(VLOOKUP(Table14[[#This Row],[كود العامل]],العاملين!A:C,2,0),"")</f>
        <v/>
      </c>
      <c r="Y155" s="108"/>
      <c r="Z155" s="108" t="str">
        <f>IFERROR(VLOOKUP(Table14[[#This Row],[كود العامل2]],العاملين!$A:$C,2,0),"")</f>
        <v/>
      </c>
      <c r="AA155" s="108"/>
      <c r="AB155" s="108" t="str">
        <f>IFERROR(VLOOKUP(Table14[[#This Row],[كود العامل3]],العاملين!$A:$C,2,0),"")</f>
        <v/>
      </c>
      <c r="AC155" s="108"/>
      <c r="AD155" s="108" t="str">
        <f>IFERROR(VLOOKUP(Table14[[#This Row],[كود العامل4]],العاملين!$A:$C,2,0),"")</f>
        <v/>
      </c>
      <c r="AE155" s="115">
        <f>IFERROR((Table14[[#This Row],[كمية الانتاج]]*Table14[[#This Row],[الزمن المعيارى لانتاج القطعة الواحدة بالدقيقة]])/V155,0%)</f>
        <v>0</v>
      </c>
      <c r="AF155" s="116"/>
      <c r="AG155" s="106"/>
      <c r="AH155" s="117" t="str">
        <f>IFERROR(Table14[[#This Row],[كمية الانتاج]]/(Table14[[#This Row],[كمية الانتاج]]+AG155+AF155),"")</f>
        <v/>
      </c>
      <c r="AI155" s="118"/>
      <c r="AJ155" s="121"/>
      <c r="AK155" s="121"/>
      <c r="AL155" s="121"/>
      <c r="AM155" s="121"/>
      <c r="AN155" s="121"/>
      <c r="AO155" s="121"/>
      <c r="AP155" s="121"/>
      <c r="AQ155" s="121"/>
      <c r="AR155" s="121"/>
    </row>
    <row r="156" spans="1:44" ht="20.100000000000001" customHeight="1">
      <c r="A156" s="105"/>
      <c r="B156" s="106"/>
      <c r="C156" s="107" t="str">
        <f>IFERROR(VLOOKUP(B156,المنتجات!$A:$B,2,0),"")</f>
        <v/>
      </c>
      <c r="D156" s="106" t="str">
        <f>IFERROR(VLOOKUP(B156,المنتجات!$A:$C,3,0),"")</f>
        <v/>
      </c>
      <c r="E156" s="108"/>
      <c r="F156" s="107" t="str">
        <f>IFERROR(VLOOKUP(Table14[[#This Row],[كود الصنف]],المنتجات!$D:$E,2,0),"")</f>
        <v/>
      </c>
      <c r="G156" s="109"/>
      <c r="H156" s="109" t="str">
        <f>IFERROR(IF(G156&lt;=1,VLOOKUP(Table14[[#This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56" s="110"/>
      <c r="J156" s="111"/>
      <c r="K156" s="112" t="str">
        <f>IFERROR(IF(VLOOKUP(Table14[[#This Row],[كود الصنف]],المنتجات!$D:$K,8,0)=0,"",(VLOOKUP(Table14[[#This Row],[كود الصنف]],المنتجات!$D:$K,8,0))),"")</f>
        <v/>
      </c>
      <c r="L15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56" s="114">
        <f>IFERROR(Table14[[#This Row],[كمية الهالك]]/(Table14[[#This Row],[كمية الخامات بالكيلو]]/Table14[[#This Row],[وزن القطعة]]),0)</f>
        <v>0</v>
      </c>
      <c r="N156" s="113"/>
      <c r="O156" s="106" t="str">
        <f>IFERROR(VLOOKUP(Table14[[#This Row],[كود العامل]],العاملين!$A$1:$D$100,4,0),"")</f>
        <v/>
      </c>
      <c r="P156" s="108"/>
      <c r="Q156" s="108"/>
      <c r="R156" s="108"/>
      <c r="S156" s="108"/>
      <c r="T156" s="108"/>
      <c r="U156" s="108">
        <f t="shared" si="4"/>
        <v>0</v>
      </c>
      <c r="V156" s="108" t="str">
        <f>IFERROR(Table14[[#This Row],[اجمالى وقت التشغيل بالدقايق]]-Table14[[#This Row],[اجمالى وقت التوقف بالدقيقة]],"0")</f>
        <v>0</v>
      </c>
      <c r="W156" s="108"/>
      <c r="X156" s="106" t="str">
        <f>IFERROR(VLOOKUP(Table14[[#This Row],[كود العامل]],العاملين!A:C,2,0),"")</f>
        <v/>
      </c>
      <c r="Y156" s="108"/>
      <c r="Z156" s="108" t="str">
        <f>IFERROR(VLOOKUP(Table14[[#This Row],[كود العامل2]],العاملين!$A:$C,2,0),"")</f>
        <v/>
      </c>
      <c r="AA156" s="108"/>
      <c r="AB156" s="108" t="str">
        <f>IFERROR(VLOOKUP(Table14[[#This Row],[كود العامل3]],العاملين!$A:$C,2,0),"")</f>
        <v/>
      </c>
      <c r="AC156" s="108"/>
      <c r="AD156" s="108" t="str">
        <f>IFERROR(VLOOKUP(Table14[[#This Row],[كود العامل4]],العاملين!$A:$C,2,0),"")</f>
        <v/>
      </c>
      <c r="AE156" s="115">
        <f>IFERROR((Table14[[#This Row],[كمية الانتاج]]*Table14[[#This Row],[الزمن المعيارى لانتاج القطعة الواحدة بالدقيقة]])/V156,0%)</f>
        <v>0</v>
      </c>
      <c r="AF156" s="116"/>
      <c r="AG156" s="106"/>
      <c r="AH156" s="117" t="str">
        <f>IFERROR(Table14[[#This Row],[كمية الانتاج]]/(Table14[[#This Row],[كمية الانتاج]]+AG156+AF156),"")</f>
        <v/>
      </c>
      <c r="AI156" s="118"/>
      <c r="AJ156" s="121"/>
      <c r="AK156" s="121"/>
      <c r="AL156" s="121"/>
      <c r="AM156" s="121"/>
      <c r="AN156" s="121"/>
      <c r="AO156" s="121"/>
      <c r="AP156" s="121"/>
      <c r="AQ156" s="121"/>
      <c r="AR156" s="121"/>
    </row>
    <row r="157" spans="1:44" ht="20.100000000000001" customHeight="1">
      <c r="A157" s="105"/>
      <c r="B157" s="106"/>
      <c r="C157" s="107" t="str">
        <f>IFERROR(VLOOKUP(B157,المنتجات!$A:$B,2,0),"")</f>
        <v/>
      </c>
      <c r="D157" s="106" t="str">
        <f>IFERROR(VLOOKUP(B157,المنتجات!$A:$C,3,0),"")</f>
        <v/>
      </c>
      <c r="E157" s="108"/>
      <c r="F157" s="107" t="str">
        <f>IFERROR(VLOOKUP(Table14[[#This Row],[كود الصنف]],المنتجات!$D:$E,2,0),"")</f>
        <v/>
      </c>
      <c r="G157" s="109"/>
      <c r="H157" s="109" t="str">
        <f>IFERROR(IF(G157&lt;=1,VLOOKUP(Table14[[#This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57" s="110"/>
      <c r="J157" s="111"/>
      <c r="K157" s="112" t="str">
        <f>IFERROR(IF(VLOOKUP(Table14[[#This Row],[كود الصنف]],المنتجات!$D:$K,8,0)=0,"",(VLOOKUP(Table14[[#This Row],[كود الصنف]],المنتجات!$D:$K,8,0))),"")</f>
        <v/>
      </c>
      <c r="L15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57" s="114">
        <f>IFERROR(Table14[[#This Row],[كمية الهالك]]/(Table14[[#This Row],[كمية الخامات بالكيلو]]/Table14[[#This Row],[وزن القطعة]]),0)</f>
        <v>0</v>
      </c>
      <c r="N157" s="113"/>
      <c r="O157" s="106" t="str">
        <f>IFERROR(VLOOKUP(Table14[[#This Row],[كود العامل]],العاملين!$A$1:$D$100,4,0),"")</f>
        <v/>
      </c>
      <c r="P157" s="108"/>
      <c r="Q157" s="108"/>
      <c r="R157" s="108"/>
      <c r="S157" s="108"/>
      <c r="T157" s="108"/>
      <c r="U157" s="108">
        <f t="shared" si="4"/>
        <v>0</v>
      </c>
      <c r="V157" s="108" t="str">
        <f>IFERROR(Table14[[#This Row],[اجمالى وقت التشغيل بالدقايق]]-Table14[[#This Row],[اجمالى وقت التوقف بالدقيقة]],"0")</f>
        <v>0</v>
      </c>
      <c r="W157" s="108"/>
      <c r="X157" s="106" t="str">
        <f>IFERROR(VLOOKUP(Table14[[#This Row],[كود العامل]],العاملين!A:C,2,0),"")</f>
        <v/>
      </c>
      <c r="Y157" s="108"/>
      <c r="Z157" s="108" t="str">
        <f>IFERROR(VLOOKUP(Table14[[#This Row],[كود العامل2]],العاملين!$A:$C,2,0),"")</f>
        <v/>
      </c>
      <c r="AA157" s="108"/>
      <c r="AB157" s="108" t="str">
        <f>IFERROR(VLOOKUP(Table14[[#This Row],[كود العامل3]],العاملين!$A:$C,2,0),"")</f>
        <v/>
      </c>
      <c r="AC157" s="108"/>
      <c r="AD157" s="108" t="str">
        <f>IFERROR(VLOOKUP(Table14[[#This Row],[كود العامل4]],العاملين!$A:$C,2,0),"")</f>
        <v/>
      </c>
      <c r="AE157" s="115">
        <f>IFERROR((Table14[[#This Row],[كمية الانتاج]]*Table14[[#This Row],[الزمن المعيارى لانتاج القطعة الواحدة بالدقيقة]])/V157,0%)</f>
        <v>0</v>
      </c>
      <c r="AF157" s="116"/>
      <c r="AG157" s="106"/>
      <c r="AH157" s="117" t="str">
        <f>IFERROR(Table14[[#This Row],[كمية الانتاج]]/(Table14[[#This Row],[كمية الانتاج]]+AG157+AF157),"")</f>
        <v/>
      </c>
      <c r="AI157" s="118"/>
      <c r="AJ157" s="121"/>
      <c r="AK157" s="121"/>
      <c r="AL157" s="121"/>
      <c r="AM157" s="121"/>
      <c r="AN157" s="121"/>
      <c r="AO157" s="121"/>
      <c r="AP157" s="121"/>
      <c r="AQ157" s="121"/>
      <c r="AR157" s="121"/>
    </row>
    <row r="158" spans="1:44" ht="20.100000000000001" customHeight="1">
      <c r="A158" s="105"/>
      <c r="B158" s="106"/>
      <c r="C158" s="107" t="str">
        <f>IFERROR(VLOOKUP(B158,المنتجات!$A:$B,2,0),"")</f>
        <v/>
      </c>
      <c r="D158" s="106" t="str">
        <f>IFERROR(VLOOKUP(B158,المنتجات!$A:$C,3,0),"")</f>
        <v/>
      </c>
      <c r="E158" s="108"/>
      <c r="F158" s="107" t="str">
        <f>IFERROR(VLOOKUP(Table14[[#This Row],[كود الصنف]],المنتجات!$D:$E,2,0),"")</f>
        <v/>
      </c>
      <c r="G158" s="109"/>
      <c r="H158" s="109" t="str">
        <f>IFERROR(IF(G158&lt;=1,VLOOKUP(Table14[[#This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58" s="110"/>
      <c r="J158" s="111"/>
      <c r="K158" s="112" t="str">
        <f>IFERROR(IF(VLOOKUP(Table14[[#This Row],[كود الصنف]],المنتجات!$D:$K,8,0)=0,"",(VLOOKUP(Table14[[#This Row],[كود الصنف]],المنتجات!$D:$K,8,0))),"")</f>
        <v/>
      </c>
      <c r="L15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58" s="114">
        <f>IFERROR(Table14[[#This Row],[كمية الهالك]]/(Table14[[#This Row],[كمية الخامات بالكيلو]]/Table14[[#This Row],[وزن القطعة]]),0)</f>
        <v>0</v>
      </c>
      <c r="N158" s="113"/>
      <c r="O158" s="106" t="str">
        <f>IFERROR(VLOOKUP(Table14[[#This Row],[كود العامل]],العاملين!$A$1:$D$100,4,0),"")</f>
        <v/>
      </c>
      <c r="P158" s="108"/>
      <c r="Q158" s="108"/>
      <c r="R158" s="108"/>
      <c r="S158" s="108"/>
      <c r="T158" s="108"/>
      <c r="U158" s="108">
        <f t="shared" si="4"/>
        <v>0</v>
      </c>
      <c r="V158" s="108" t="str">
        <f>IFERROR(Table14[[#This Row],[اجمالى وقت التشغيل بالدقايق]]-Table14[[#This Row],[اجمالى وقت التوقف بالدقيقة]],"0")</f>
        <v>0</v>
      </c>
      <c r="W158" s="108"/>
      <c r="X158" s="106" t="str">
        <f>IFERROR(VLOOKUP(Table14[[#This Row],[كود العامل]],العاملين!A:C,2,0),"")</f>
        <v/>
      </c>
      <c r="Y158" s="108"/>
      <c r="Z158" s="108" t="str">
        <f>IFERROR(VLOOKUP(Table14[[#This Row],[كود العامل2]],العاملين!$A:$C,2,0),"")</f>
        <v/>
      </c>
      <c r="AA158" s="108"/>
      <c r="AB158" s="108" t="str">
        <f>IFERROR(VLOOKUP(Table14[[#This Row],[كود العامل3]],العاملين!$A:$C,2,0),"")</f>
        <v/>
      </c>
      <c r="AC158" s="108"/>
      <c r="AD158" s="108" t="str">
        <f>IFERROR(VLOOKUP(Table14[[#This Row],[كود العامل4]],العاملين!$A:$C,2,0),"")</f>
        <v/>
      </c>
      <c r="AE158" s="115">
        <f>IFERROR((Table14[[#This Row],[كمية الانتاج]]*Table14[[#This Row],[الزمن المعيارى لانتاج القطعة الواحدة بالدقيقة]])/V158,0%)</f>
        <v>0</v>
      </c>
      <c r="AF158" s="116"/>
      <c r="AG158" s="106"/>
      <c r="AH158" s="117" t="str">
        <f>IFERROR(Table14[[#This Row],[كمية الانتاج]]/(Table14[[#This Row],[كمية الانتاج]]+AG158+AF158),"")</f>
        <v/>
      </c>
      <c r="AI158" s="118"/>
      <c r="AJ158" s="121"/>
      <c r="AK158" s="121"/>
      <c r="AL158" s="121"/>
      <c r="AM158" s="121"/>
      <c r="AN158" s="121"/>
      <c r="AO158" s="121"/>
      <c r="AP158" s="121"/>
      <c r="AQ158" s="121"/>
      <c r="AR158" s="121"/>
    </row>
    <row r="159" spans="1:44" ht="20.100000000000001" customHeight="1">
      <c r="A159" s="105"/>
      <c r="B159" s="106"/>
      <c r="C159" s="107" t="str">
        <f>IFERROR(VLOOKUP(B159,المنتجات!$A:$B,2,0),"")</f>
        <v/>
      </c>
      <c r="D159" s="106" t="str">
        <f>IFERROR(VLOOKUP(B159,المنتجات!$A:$C,3,0),"")</f>
        <v/>
      </c>
      <c r="E159" s="108"/>
      <c r="F159" s="107" t="str">
        <f>IFERROR(VLOOKUP(Table14[[#This Row],[كود الصنف]],المنتجات!$D:$E,2,0),"")</f>
        <v/>
      </c>
      <c r="G159" s="109"/>
      <c r="H159" s="109" t="str">
        <f>IFERROR(IF(G159&lt;=1,VLOOKUP(Table14[[#This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59" s="110"/>
      <c r="J159" s="111"/>
      <c r="K159" s="112" t="str">
        <f>IFERROR(IF(VLOOKUP(Table14[[#This Row],[كود الصنف]],المنتجات!$D:$K,8,0)=0,"",(VLOOKUP(Table14[[#This Row],[كود الصنف]],المنتجات!$D:$K,8,0))),"")</f>
        <v/>
      </c>
      <c r="L15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59" s="114">
        <f>IFERROR(Table14[[#This Row],[كمية الهالك]]/(Table14[[#This Row],[كمية الخامات بالكيلو]]/Table14[[#This Row],[وزن القطعة]]),0)</f>
        <v>0</v>
      </c>
      <c r="N159" s="113"/>
      <c r="O159" s="106" t="str">
        <f>IFERROR(VLOOKUP(Table14[[#This Row],[كود العامل]],العاملين!$A$1:$D$100,4,0),"")</f>
        <v/>
      </c>
      <c r="P159" s="108"/>
      <c r="Q159" s="108"/>
      <c r="R159" s="108"/>
      <c r="S159" s="108"/>
      <c r="T159" s="108"/>
      <c r="U159" s="108">
        <f t="shared" si="4"/>
        <v>0</v>
      </c>
      <c r="V159" s="108" t="str">
        <f>IFERROR(Table14[[#This Row],[اجمالى وقت التشغيل بالدقايق]]-Table14[[#This Row],[اجمالى وقت التوقف بالدقيقة]],"0")</f>
        <v>0</v>
      </c>
      <c r="W159" s="108"/>
      <c r="X159" s="106" t="str">
        <f>IFERROR(VLOOKUP(Table14[[#This Row],[كود العامل]],العاملين!A:C,2,0),"")</f>
        <v/>
      </c>
      <c r="Y159" s="108"/>
      <c r="Z159" s="108" t="str">
        <f>IFERROR(VLOOKUP(Table14[[#This Row],[كود العامل2]],العاملين!$A:$C,2,0),"")</f>
        <v/>
      </c>
      <c r="AA159" s="108"/>
      <c r="AB159" s="108" t="str">
        <f>IFERROR(VLOOKUP(Table14[[#This Row],[كود العامل3]],العاملين!$A:$C,2,0),"")</f>
        <v/>
      </c>
      <c r="AC159" s="108"/>
      <c r="AD159" s="108" t="str">
        <f>IFERROR(VLOOKUP(Table14[[#This Row],[كود العامل4]],العاملين!$A:$C,2,0),"")</f>
        <v/>
      </c>
      <c r="AE159" s="115">
        <f>IFERROR((Table14[[#This Row],[كمية الانتاج]]*Table14[[#This Row],[الزمن المعيارى لانتاج القطعة الواحدة بالدقيقة]])/V159,0%)</f>
        <v>0</v>
      </c>
      <c r="AF159" s="116"/>
      <c r="AG159" s="106"/>
      <c r="AH159" s="117" t="str">
        <f>IFERROR(Table14[[#This Row],[كمية الانتاج]]/(Table14[[#This Row],[كمية الانتاج]]+AG159+AF159),"")</f>
        <v/>
      </c>
      <c r="AI159" s="118"/>
      <c r="AJ159" s="121"/>
      <c r="AK159" s="121"/>
      <c r="AL159" s="121"/>
      <c r="AM159" s="121"/>
      <c r="AN159" s="121"/>
      <c r="AO159" s="121"/>
      <c r="AP159" s="121"/>
      <c r="AQ159" s="121"/>
      <c r="AR159" s="121"/>
    </row>
    <row r="160" spans="1:44" ht="20.100000000000001" customHeight="1">
      <c r="A160" s="105"/>
      <c r="B160" s="106"/>
      <c r="C160" s="107" t="str">
        <f>IFERROR(VLOOKUP(B160,المنتجات!$A:$B,2,0),"")</f>
        <v/>
      </c>
      <c r="D160" s="106" t="str">
        <f>IFERROR(VLOOKUP(B160,المنتجات!$A:$C,3,0),"")</f>
        <v/>
      </c>
      <c r="E160" s="108"/>
      <c r="F160" s="107" t="str">
        <f>IFERROR(VLOOKUP(Table14[[#This Row],[كود الصنف]],المنتجات!$D:$E,2,0),"")</f>
        <v/>
      </c>
      <c r="G160" s="109"/>
      <c r="H160" s="109" t="str">
        <f>IFERROR(IF(G160&lt;=1,VLOOKUP(Table14[[#This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60" s="110"/>
      <c r="J160" s="111"/>
      <c r="K160" s="112" t="str">
        <f>IFERROR(IF(VLOOKUP(Table14[[#This Row],[كود الصنف]],المنتجات!$D:$K,8,0)=0,"",(VLOOKUP(Table14[[#This Row],[كود الصنف]],المنتجات!$D:$K,8,0))),"")</f>
        <v/>
      </c>
      <c r="L16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60" s="114">
        <f>IFERROR(Table14[[#This Row],[كمية الهالك]]/(Table14[[#This Row],[كمية الخامات بالكيلو]]/Table14[[#This Row],[وزن القطعة]]),0)</f>
        <v>0</v>
      </c>
      <c r="N160" s="113"/>
      <c r="O160" s="106" t="str">
        <f>IFERROR(VLOOKUP(Table14[[#This Row],[كود العامل]],العاملين!$A$1:$D$100,4,0),"")</f>
        <v/>
      </c>
      <c r="P160" s="108"/>
      <c r="Q160" s="108"/>
      <c r="R160" s="108"/>
      <c r="S160" s="108"/>
      <c r="T160" s="108"/>
      <c r="U160" s="108">
        <f t="shared" si="4"/>
        <v>0</v>
      </c>
      <c r="V160" s="108" t="str">
        <f>IFERROR(Table14[[#This Row],[اجمالى وقت التشغيل بالدقايق]]-Table14[[#This Row],[اجمالى وقت التوقف بالدقيقة]],"0")</f>
        <v>0</v>
      </c>
      <c r="W160" s="108"/>
      <c r="X160" s="106" t="str">
        <f>IFERROR(VLOOKUP(Table14[[#This Row],[كود العامل]],العاملين!A:C,2,0),"")</f>
        <v/>
      </c>
      <c r="Y160" s="108"/>
      <c r="Z160" s="108" t="str">
        <f>IFERROR(VLOOKUP(Table14[[#This Row],[كود العامل2]],العاملين!$A:$C,2,0),"")</f>
        <v/>
      </c>
      <c r="AA160" s="108"/>
      <c r="AB160" s="108" t="str">
        <f>IFERROR(VLOOKUP(Table14[[#This Row],[كود العامل3]],العاملين!$A:$C,2,0),"")</f>
        <v/>
      </c>
      <c r="AC160" s="108"/>
      <c r="AD160" s="108" t="str">
        <f>IFERROR(VLOOKUP(Table14[[#This Row],[كود العامل4]],العاملين!$A:$C,2,0),"")</f>
        <v/>
      </c>
      <c r="AE160" s="115">
        <f>IFERROR((Table14[[#This Row],[كمية الانتاج]]*Table14[[#This Row],[الزمن المعيارى لانتاج القطعة الواحدة بالدقيقة]])/V160,0%)</f>
        <v>0</v>
      </c>
      <c r="AF160" s="116"/>
      <c r="AG160" s="106"/>
      <c r="AH160" s="117" t="str">
        <f>IFERROR(Table14[[#This Row],[كمية الانتاج]]/(Table14[[#This Row],[كمية الانتاج]]+AG160+AF160),"")</f>
        <v/>
      </c>
      <c r="AI160" s="118"/>
      <c r="AJ160" s="121"/>
      <c r="AK160" s="121"/>
      <c r="AL160" s="121"/>
      <c r="AM160" s="121"/>
      <c r="AN160" s="121"/>
      <c r="AO160" s="121"/>
      <c r="AP160" s="121"/>
      <c r="AQ160" s="121"/>
      <c r="AR160" s="121"/>
    </row>
    <row r="161" spans="1:44" ht="20.100000000000001" customHeight="1">
      <c r="A161" s="105"/>
      <c r="B161" s="106"/>
      <c r="C161" s="107" t="str">
        <f>IFERROR(VLOOKUP(B161,المنتجات!$A:$B,2,0),"")</f>
        <v/>
      </c>
      <c r="D161" s="106" t="str">
        <f>IFERROR(VLOOKUP(B161,المنتجات!$A:$C,3,0),"")</f>
        <v/>
      </c>
      <c r="E161" s="108"/>
      <c r="F161" s="107" t="str">
        <f>IFERROR(VLOOKUP(Table14[[#This Row],[كود الصنف]],المنتجات!$D:$E,2,0),"")</f>
        <v/>
      </c>
      <c r="G161" s="109"/>
      <c r="H161" s="109" t="str">
        <f>IFERROR(IF(G161&lt;=1,VLOOKUP(Table14[[#This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61" s="110"/>
      <c r="J161" s="111"/>
      <c r="K161" s="112" t="str">
        <f>IFERROR(IF(VLOOKUP(Table14[[#This Row],[كود الصنف]],المنتجات!$D:$K,8,0)=0,"",(VLOOKUP(Table14[[#This Row],[كود الصنف]],المنتجات!$D:$K,8,0))),"")</f>
        <v/>
      </c>
      <c r="L16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61" s="114">
        <f>IFERROR(Table14[[#This Row],[كمية الهالك]]/(Table14[[#This Row],[كمية الخامات بالكيلو]]/Table14[[#This Row],[وزن القطعة]]),0)</f>
        <v>0</v>
      </c>
      <c r="N161" s="113"/>
      <c r="O161" s="106" t="str">
        <f>IFERROR(VLOOKUP(Table14[[#This Row],[كود العامل]],العاملين!$A$1:$D$100,4,0),"")</f>
        <v/>
      </c>
      <c r="P161" s="108"/>
      <c r="Q161" s="108"/>
      <c r="R161" s="108"/>
      <c r="S161" s="108"/>
      <c r="T161" s="108"/>
      <c r="U161" s="108">
        <f t="shared" si="4"/>
        <v>0</v>
      </c>
      <c r="V161" s="108" t="str">
        <f>IFERROR(Table14[[#This Row],[اجمالى وقت التشغيل بالدقايق]]-Table14[[#This Row],[اجمالى وقت التوقف بالدقيقة]],"0")</f>
        <v>0</v>
      </c>
      <c r="W161" s="108"/>
      <c r="X161" s="106" t="str">
        <f>IFERROR(VLOOKUP(Table14[[#This Row],[كود العامل]],العاملين!A:C,2,0),"")</f>
        <v/>
      </c>
      <c r="Y161" s="108"/>
      <c r="Z161" s="108" t="str">
        <f>IFERROR(VLOOKUP(Table14[[#This Row],[كود العامل2]],العاملين!$A:$C,2,0),"")</f>
        <v/>
      </c>
      <c r="AA161" s="108"/>
      <c r="AB161" s="108" t="str">
        <f>IFERROR(VLOOKUP(Table14[[#This Row],[كود العامل3]],العاملين!$A:$C,2,0),"")</f>
        <v/>
      </c>
      <c r="AC161" s="108"/>
      <c r="AD161" s="108" t="str">
        <f>IFERROR(VLOOKUP(Table14[[#This Row],[كود العامل4]],العاملين!$A:$C,2,0),"")</f>
        <v/>
      </c>
      <c r="AE161" s="115">
        <f>IFERROR((Table14[[#This Row],[كمية الانتاج]]*Table14[[#This Row],[الزمن المعيارى لانتاج القطعة الواحدة بالدقيقة]])/V161,0%)</f>
        <v>0</v>
      </c>
      <c r="AF161" s="116"/>
      <c r="AG161" s="106"/>
      <c r="AH161" s="117" t="str">
        <f>IFERROR(Table14[[#This Row],[كمية الانتاج]]/(Table14[[#This Row],[كمية الانتاج]]+AG161+AF161),"")</f>
        <v/>
      </c>
      <c r="AI161" s="118"/>
      <c r="AJ161" s="121"/>
      <c r="AK161" s="121"/>
      <c r="AL161" s="121"/>
      <c r="AM161" s="121"/>
      <c r="AN161" s="121"/>
      <c r="AO161" s="121"/>
      <c r="AP161" s="121"/>
      <c r="AQ161" s="121"/>
      <c r="AR161" s="121"/>
    </row>
    <row r="162" spans="1:44" ht="20.100000000000001" customHeight="1">
      <c r="A162" s="105"/>
      <c r="B162" s="106"/>
      <c r="C162" s="107" t="str">
        <f>IFERROR(VLOOKUP(B162,المنتجات!$A:$B,2,0),"")</f>
        <v/>
      </c>
      <c r="D162" s="106" t="str">
        <f>IFERROR(VLOOKUP(B162,المنتجات!$A:$C,3,0),"")</f>
        <v/>
      </c>
      <c r="E162" s="108"/>
      <c r="F162" s="107" t="str">
        <f>IFERROR(VLOOKUP(Table14[[#This Row],[كود الصنف]],المنتجات!$D:$E,2,0),"")</f>
        <v/>
      </c>
      <c r="G162" s="109"/>
      <c r="H162" s="109" t="str">
        <f>IFERROR(IF(G162&lt;=1,VLOOKUP(Table14[[#This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62" s="110"/>
      <c r="J162" s="111"/>
      <c r="K162" s="112" t="str">
        <f>IFERROR(IF(VLOOKUP(Table14[[#This Row],[كود الصنف]],المنتجات!$D:$K,8,0)=0,"",(VLOOKUP(Table14[[#This Row],[كود الصنف]],المنتجات!$D:$K,8,0))),"")</f>
        <v/>
      </c>
      <c r="L16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62" s="114">
        <f>IFERROR(Table14[[#This Row],[كمية الهالك]]/(Table14[[#This Row],[كمية الخامات بالكيلو]]/Table14[[#This Row],[وزن القطعة]]),0)</f>
        <v>0</v>
      </c>
      <c r="N162" s="113"/>
      <c r="O162" s="106" t="str">
        <f>IFERROR(VLOOKUP(Table14[[#This Row],[كود العامل]],العاملين!$A$1:$D$100,4,0),"")</f>
        <v/>
      </c>
      <c r="P162" s="108"/>
      <c r="Q162" s="108"/>
      <c r="R162" s="108"/>
      <c r="S162" s="108"/>
      <c r="T162" s="108"/>
      <c r="U162" s="108">
        <f t="shared" si="4"/>
        <v>0</v>
      </c>
      <c r="V162" s="108" t="str">
        <f>IFERROR(Table14[[#This Row],[اجمالى وقت التشغيل بالدقايق]]-Table14[[#This Row],[اجمالى وقت التوقف بالدقيقة]],"0")</f>
        <v>0</v>
      </c>
      <c r="W162" s="108"/>
      <c r="X162" s="106" t="str">
        <f>IFERROR(VLOOKUP(Table14[[#This Row],[كود العامل]],العاملين!A:C,2,0),"")</f>
        <v/>
      </c>
      <c r="Y162" s="108"/>
      <c r="Z162" s="108" t="str">
        <f>IFERROR(VLOOKUP(Table14[[#This Row],[كود العامل2]],العاملين!$A:$C,2,0),"")</f>
        <v/>
      </c>
      <c r="AA162" s="108"/>
      <c r="AB162" s="108" t="str">
        <f>IFERROR(VLOOKUP(Table14[[#This Row],[كود العامل3]],العاملين!$A:$C,2,0),"")</f>
        <v/>
      </c>
      <c r="AC162" s="108"/>
      <c r="AD162" s="108" t="str">
        <f>IFERROR(VLOOKUP(Table14[[#This Row],[كود العامل4]],العاملين!$A:$C,2,0),"")</f>
        <v/>
      </c>
      <c r="AE162" s="115">
        <f>IFERROR((Table14[[#This Row],[كمية الانتاج]]*Table14[[#This Row],[الزمن المعيارى لانتاج القطعة الواحدة بالدقيقة]])/V162,0%)</f>
        <v>0</v>
      </c>
      <c r="AF162" s="116"/>
      <c r="AG162" s="106"/>
      <c r="AH162" s="117" t="str">
        <f>IFERROR(Table14[[#This Row],[كمية الانتاج]]/(Table14[[#This Row],[كمية الانتاج]]+AG162+AF162),"")</f>
        <v/>
      </c>
      <c r="AI162" s="118"/>
      <c r="AJ162" s="121"/>
      <c r="AK162" s="121"/>
      <c r="AL162" s="121"/>
      <c r="AM162" s="121"/>
      <c r="AN162" s="121"/>
      <c r="AO162" s="121"/>
      <c r="AP162" s="121"/>
      <c r="AQ162" s="121"/>
      <c r="AR162" s="121"/>
    </row>
    <row r="163" spans="1:44" ht="20.100000000000001" customHeight="1">
      <c r="A163" s="105"/>
      <c r="B163" s="106"/>
      <c r="C163" s="107" t="str">
        <f>IFERROR(VLOOKUP(B163,المنتجات!$A:$B,2,0),"")</f>
        <v/>
      </c>
      <c r="D163" s="106" t="str">
        <f>IFERROR(VLOOKUP(B163,المنتجات!$A:$C,3,0),"")</f>
        <v/>
      </c>
      <c r="E163" s="108"/>
      <c r="F163" s="107" t="str">
        <f>IFERROR(VLOOKUP(Table14[[#This Row],[كود الصنف]],المنتجات!$D:$E,2,0),"")</f>
        <v/>
      </c>
      <c r="G163" s="109"/>
      <c r="H163" s="109" t="str">
        <f>IFERROR(IF(G163&lt;=1,VLOOKUP(Table14[[#This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63" s="110"/>
      <c r="J163" s="111"/>
      <c r="K163" s="112" t="str">
        <f>IFERROR(IF(VLOOKUP(Table14[[#This Row],[كود الصنف]],المنتجات!$D:$K,8,0)=0,"",(VLOOKUP(Table14[[#This Row],[كود الصنف]],المنتجات!$D:$K,8,0))),"")</f>
        <v/>
      </c>
      <c r="L16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63" s="114">
        <f>IFERROR(Table14[[#This Row],[كمية الهالك]]/(Table14[[#This Row],[كمية الخامات بالكيلو]]/Table14[[#This Row],[وزن القطعة]]),0)</f>
        <v>0</v>
      </c>
      <c r="N163" s="113"/>
      <c r="O163" s="106" t="str">
        <f>IFERROR(VLOOKUP(Table14[[#This Row],[كود العامل]],العاملين!$A$1:$D$100,4,0),"")</f>
        <v/>
      </c>
      <c r="P163" s="108"/>
      <c r="Q163" s="108"/>
      <c r="R163" s="108"/>
      <c r="S163" s="108"/>
      <c r="T163" s="108"/>
      <c r="U163" s="108">
        <f t="shared" si="4"/>
        <v>0</v>
      </c>
      <c r="V163" s="108" t="str">
        <f>IFERROR(Table14[[#This Row],[اجمالى وقت التشغيل بالدقايق]]-Table14[[#This Row],[اجمالى وقت التوقف بالدقيقة]],"0")</f>
        <v>0</v>
      </c>
      <c r="W163" s="108"/>
      <c r="X163" s="106" t="str">
        <f>IFERROR(VLOOKUP(Table14[[#This Row],[كود العامل]],العاملين!A:C,2,0),"")</f>
        <v/>
      </c>
      <c r="Y163" s="108"/>
      <c r="Z163" s="108" t="str">
        <f>IFERROR(VLOOKUP(Table14[[#This Row],[كود العامل2]],العاملين!$A:$C,2,0),"")</f>
        <v/>
      </c>
      <c r="AA163" s="108"/>
      <c r="AB163" s="108" t="str">
        <f>IFERROR(VLOOKUP(Table14[[#This Row],[كود العامل3]],العاملين!$A:$C,2,0),"")</f>
        <v/>
      </c>
      <c r="AC163" s="108"/>
      <c r="AD163" s="108" t="str">
        <f>IFERROR(VLOOKUP(Table14[[#This Row],[كود العامل4]],العاملين!$A:$C,2,0),"")</f>
        <v/>
      </c>
      <c r="AE163" s="115">
        <f>IFERROR((Table14[[#This Row],[كمية الانتاج]]*Table14[[#This Row],[الزمن المعيارى لانتاج القطعة الواحدة بالدقيقة]])/V163,0%)</f>
        <v>0</v>
      </c>
      <c r="AF163" s="116"/>
      <c r="AG163" s="106"/>
      <c r="AH163" s="117" t="str">
        <f>IFERROR(Table14[[#This Row],[كمية الانتاج]]/(Table14[[#This Row],[كمية الانتاج]]+AG163+AF163),"")</f>
        <v/>
      </c>
      <c r="AI163" s="118"/>
      <c r="AJ163" s="121"/>
      <c r="AK163" s="121"/>
      <c r="AL163" s="121"/>
      <c r="AM163" s="121"/>
      <c r="AN163" s="121"/>
      <c r="AO163" s="121"/>
      <c r="AP163" s="121"/>
      <c r="AQ163" s="121"/>
      <c r="AR163" s="121"/>
    </row>
    <row r="164" spans="1:44" ht="20.100000000000001" customHeight="1">
      <c r="A164" s="105"/>
      <c r="B164" s="106"/>
      <c r="C164" s="107" t="str">
        <f>IFERROR(VLOOKUP(B164,المنتجات!$A:$B,2,0),"")</f>
        <v/>
      </c>
      <c r="D164" s="106" t="str">
        <f>IFERROR(VLOOKUP(B164,المنتجات!$A:$C,3,0),"")</f>
        <v/>
      </c>
      <c r="E164" s="108"/>
      <c r="F164" s="107" t="str">
        <f>IFERROR(VLOOKUP(Table14[[#This Row],[كود الصنف]],المنتجات!$D:$E,2,0),"")</f>
        <v/>
      </c>
      <c r="G164" s="109"/>
      <c r="H164" s="109" t="str">
        <f>IFERROR(IF(G164&lt;=1,VLOOKUP(Table14[[#This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64" s="110"/>
      <c r="J164" s="111"/>
      <c r="K164" s="112" t="str">
        <f>IFERROR(IF(VLOOKUP(Table14[[#This Row],[كود الصنف]],المنتجات!$D:$K,8,0)=0,"",(VLOOKUP(Table14[[#This Row],[كود الصنف]],المنتجات!$D:$K,8,0))),"")</f>
        <v/>
      </c>
      <c r="L16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64" s="114">
        <f>IFERROR(Table14[[#This Row],[كمية الهالك]]/(Table14[[#This Row],[كمية الخامات بالكيلو]]/Table14[[#This Row],[وزن القطعة]]),0)</f>
        <v>0</v>
      </c>
      <c r="N164" s="113"/>
      <c r="O164" s="106" t="str">
        <f>IFERROR(VLOOKUP(Table14[[#This Row],[كود العامل]],العاملين!$A$1:$D$100,4,0),"")</f>
        <v/>
      </c>
      <c r="P164" s="108"/>
      <c r="Q164" s="108"/>
      <c r="R164" s="108"/>
      <c r="S164" s="108"/>
      <c r="T164" s="108"/>
      <c r="U164" s="108">
        <f t="shared" si="4"/>
        <v>0</v>
      </c>
      <c r="V164" s="108" t="str">
        <f>IFERROR(Table14[[#This Row],[اجمالى وقت التشغيل بالدقايق]]-Table14[[#This Row],[اجمالى وقت التوقف بالدقيقة]],"0")</f>
        <v>0</v>
      </c>
      <c r="W164" s="108"/>
      <c r="X164" s="106" t="str">
        <f>IFERROR(VLOOKUP(Table14[[#This Row],[كود العامل]],العاملين!A:C,2,0),"")</f>
        <v/>
      </c>
      <c r="Y164" s="108"/>
      <c r="Z164" s="108" t="str">
        <f>IFERROR(VLOOKUP(Table14[[#This Row],[كود العامل2]],العاملين!$A:$C,2,0),"")</f>
        <v/>
      </c>
      <c r="AA164" s="108"/>
      <c r="AB164" s="108" t="str">
        <f>IFERROR(VLOOKUP(Table14[[#This Row],[كود العامل3]],العاملين!$A:$C,2,0),"")</f>
        <v/>
      </c>
      <c r="AC164" s="108"/>
      <c r="AD164" s="108" t="str">
        <f>IFERROR(VLOOKUP(Table14[[#This Row],[كود العامل4]],العاملين!$A:$C,2,0),"")</f>
        <v/>
      </c>
      <c r="AE164" s="115">
        <f>IFERROR((Table14[[#This Row],[كمية الانتاج]]*Table14[[#This Row],[الزمن المعيارى لانتاج القطعة الواحدة بالدقيقة]])/V164,0%)</f>
        <v>0</v>
      </c>
      <c r="AF164" s="116"/>
      <c r="AG164" s="106"/>
      <c r="AH164" s="117" t="str">
        <f>IFERROR(Table14[[#This Row],[كمية الانتاج]]/(Table14[[#This Row],[كمية الانتاج]]+AG164+AF164),"")</f>
        <v/>
      </c>
      <c r="AI164" s="118"/>
      <c r="AJ164" s="121"/>
      <c r="AK164" s="121"/>
      <c r="AL164" s="121"/>
      <c r="AM164" s="121"/>
      <c r="AN164" s="121"/>
      <c r="AO164" s="121"/>
      <c r="AP164" s="121"/>
      <c r="AQ164" s="121"/>
      <c r="AR164" s="121"/>
    </row>
    <row r="165" spans="1:44" ht="20.100000000000001" customHeight="1">
      <c r="A165" s="105"/>
      <c r="B165" s="106"/>
      <c r="C165" s="107" t="str">
        <f>IFERROR(VLOOKUP(B165,المنتجات!$A:$B,2,0),"")</f>
        <v/>
      </c>
      <c r="D165" s="106" t="str">
        <f>IFERROR(VLOOKUP(B165,المنتجات!$A:$C,3,0),"")</f>
        <v/>
      </c>
      <c r="E165" s="108"/>
      <c r="F165" s="107" t="str">
        <f>IFERROR(VLOOKUP(Table14[[#This Row],[كود الصنف]],المنتجات!$D:$E,2,0),"")</f>
        <v/>
      </c>
      <c r="G165" s="109"/>
      <c r="H165" s="109" t="str">
        <f>IFERROR(IF(G165&lt;=1,VLOOKUP(Table14[[#This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65" s="110"/>
      <c r="J165" s="111"/>
      <c r="K165" s="112" t="str">
        <f>IFERROR(IF(VLOOKUP(Table14[[#This Row],[كود الصنف]],المنتجات!$D:$K,8,0)=0,"",(VLOOKUP(Table14[[#This Row],[كود الصنف]],المنتجات!$D:$K,8,0))),"")</f>
        <v/>
      </c>
      <c r="L16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65" s="114">
        <f>IFERROR(Table14[[#This Row],[كمية الهالك]]/(Table14[[#This Row],[كمية الخامات بالكيلو]]/Table14[[#This Row],[وزن القطعة]]),0)</f>
        <v>0</v>
      </c>
      <c r="N165" s="113"/>
      <c r="O165" s="106" t="str">
        <f>IFERROR(VLOOKUP(Table14[[#This Row],[كود العامل]],العاملين!$A$1:$D$100,4,0),"")</f>
        <v/>
      </c>
      <c r="P165" s="108"/>
      <c r="Q165" s="108"/>
      <c r="R165" s="108"/>
      <c r="S165" s="108"/>
      <c r="T165" s="108"/>
      <c r="U165" s="108">
        <f t="shared" si="4"/>
        <v>0</v>
      </c>
      <c r="V165" s="108" t="str">
        <f>IFERROR(Table14[[#This Row],[اجمالى وقت التشغيل بالدقايق]]-Table14[[#This Row],[اجمالى وقت التوقف بالدقيقة]],"0")</f>
        <v>0</v>
      </c>
      <c r="W165" s="108"/>
      <c r="X165" s="106" t="str">
        <f>IFERROR(VLOOKUP(Table14[[#This Row],[كود العامل]],العاملين!A:C,2,0),"")</f>
        <v/>
      </c>
      <c r="Y165" s="108"/>
      <c r="Z165" s="108" t="str">
        <f>IFERROR(VLOOKUP(Table14[[#This Row],[كود العامل2]],العاملين!$A:$C,2,0),"")</f>
        <v/>
      </c>
      <c r="AA165" s="108"/>
      <c r="AB165" s="108" t="str">
        <f>IFERROR(VLOOKUP(Table14[[#This Row],[كود العامل3]],العاملين!$A:$C,2,0),"")</f>
        <v/>
      </c>
      <c r="AC165" s="108"/>
      <c r="AD165" s="108" t="str">
        <f>IFERROR(VLOOKUP(Table14[[#This Row],[كود العامل4]],العاملين!$A:$C,2,0),"")</f>
        <v/>
      </c>
      <c r="AE165" s="115">
        <f>IFERROR((Table14[[#This Row],[كمية الانتاج]]*Table14[[#This Row],[الزمن المعيارى لانتاج القطعة الواحدة بالدقيقة]])/V165,0%)</f>
        <v>0</v>
      </c>
      <c r="AF165" s="116"/>
      <c r="AG165" s="106"/>
      <c r="AH165" s="117" t="str">
        <f>IFERROR(Table14[[#This Row],[كمية الانتاج]]/(Table14[[#This Row],[كمية الانتاج]]+AG165+AF165),"")</f>
        <v/>
      </c>
      <c r="AI165" s="118"/>
      <c r="AJ165" s="121"/>
      <c r="AK165" s="121"/>
      <c r="AL165" s="121"/>
      <c r="AM165" s="121"/>
      <c r="AN165" s="121"/>
      <c r="AO165" s="121"/>
      <c r="AP165" s="121"/>
      <c r="AQ165" s="121"/>
      <c r="AR165" s="121"/>
    </row>
    <row r="166" spans="1:44" ht="20.100000000000001" customHeight="1">
      <c r="A166" s="105"/>
      <c r="B166" s="106"/>
      <c r="C166" s="107" t="str">
        <f>IFERROR(VLOOKUP(B166,المنتجات!$A:$B,2,0),"")</f>
        <v/>
      </c>
      <c r="D166" s="106" t="str">
        <f>IFERROR(VLOOKUP(B166,المنتجات!$A:$C,3,0),"")</f>
        <v/>
      </c>
      <c r="E166" s="108"/>
      <c r="F166" s="107" t="str">
        <f>IFERROR(VLOOKUP(Table14[[#This Row],[كود الصنف]],المنتجات!$D:$E,2,0),"")</f>
        <v/>
      </c>
      <c r="G166" s="109"/>
      <c r="H166" s="109" t="str">
        <f>IFERROR(IF(G166&lt;=1,VLOOKUP(Table14[[#This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66" s="110"/>
      <c r="J166" s="111"/>
      <c r="K166" s="112" t="str">
        <f>IFERROR(IF(VLOOKUP(Table14[[#This Row],[كود الصنف]],المنتجات!$D:$K,8,0)=0,"",(VLOOKUP(Table14[[#This Row],[كود الصنف]],المنتجات!$D:$K,8,0))),"")</f>
        <v/>
      </c>
      <c r="L16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66" s="114">
        <f>IFERROR(Table14[[#This Row],[كمية الهالك]]/(Table14[[#This Row],[كمية الخامات بالكيلو]]/Table14[[#This Row],[وزن القطعة]]),0)</f>
        <v>0</v>
      </c>
      <c r="N166" s="113"/>
      <c r="O166" s="106" t="str">
        <f>IFERROR(VLOOKUP(Table14[[#This Row],[كود العامل]],العاملين!$A$1:$D$100,4,0),"")</f>
        <v/>
      </c>
      <c r="P166" s="108"/>
      <c r="Q166" s="108"/>
      <c r="R166" s="108"/>
      <c r="S166" s="108"/>
      <c r="T166" s="108"/>
      <c r="U166" s="108">
        <f t="shared" si="4"/>
        <v>0</v>
      </c>
      <c r="V166" s="108" t="str">
        <f>IFERROR(Table14[[#This Row],[اجمالى وقت التشغيل بالدقايق]]-Table14[[#This Row],[اجمالى وقت التوقف بالدقيقة]],"0")</f>
        <v>0</v>
      </c>
      <c r="W166" s="108"/>
      <c r="X166" s="106" t="str">
        <f>IFERROR(VLOOKUP(Table14[[#This Row],[كود العامل]],العاملين!A:C,2,0),"")</f>
        <v/>
      </c>
      <c r="Y166" s="108"/>
      <c r="Z166" s="108" t="str">
        <f>IFERROR(VLOOKUP(Table14[[#This Row],[كود العامل2]],العاملين!$A:$C,2,0),"")</f>
        <v/>
      </c>
      <c r="AA166" s="108"/>
      <c r="AB166" s="108" t="str">
        <f>IFERROR(VLOOKUP(Table14[[#This Row],[كود العامل3]],العاملين!$A:$C,2,0),"")</f>
        <v/>
      </c>
      <c r="AC166" s="108"/>
      <c r="AD166" s="108" t="str">
        <f>IFERROR(VLOOKUP(Table14[[#This Row],[كود العامل4]],العاملين!$A:$C,2,0),"")</f>
        <v/>
      </c>
      <c r="AE166" s="115">
        <f>IFERROR((Table14[[#This Row],[كمية الانتاج]]*Table14[[#This Row],[الزمن المعيارى لانتاج القطعة الواحدة بالدقيقة]])/V166,0%)</f>
        <v>0</v>
      </c>
      <c r="AF166" s="116"/>
      <c r="AG166" s="106"/>
      <c r="AH166" s="117" t="str">
        <f>IFERROR(Table14[[#This Row],[كمية الانتاج]]/(Table14[[#This Row],[كمية الانتاج]]+AG166+AF166),"")</f>
        <v/>
      </c>
      <c r="AI166" s="118"/>
      <c r="AJ166" s="121"/>
      <c r="AK166" s="121"/>
      <c r="AL166" s="121"/>
      <c r="AM166" s="121"/>
      <c r="AN166" s="121"/>
      <c r="AO166" s="121"/>
      <c r="AP166" s="121"/>
      <c r="AQ166" s="121"/>
      <c r="AR166" s="121"/>
    </row>
    <row r="167" spans="1:44" ht="20.100000000000001" customHeight="1">
      <c r="A167" s="105"/>
      <c r="B167" s="106"/>
      <c r="C167" s="107" t="str">
        <f>IFERROR(VLOOKUP(B167,المنتجات!$A:$B,2,0),"")</f>
        <v/>
      </c>
      <c r="D167" s="106" t="str">
        <f>IFERROR(VLOOKUP(B167,المنتجات!$A:$C,3,0),"")</f>
        <v/>
      </c>
      <c r="E167" s="108"/>
      <c r="F167" s="107" t="str">
        <f>IFERROR(VLOOKUP(Table14[[#This Row],[كود الصنف]],المنتجات!$D:$E,2,0),"")</f>
        <v/>
      </c>
      <c r="G167" s="109"/>
      <c r="H167" s="109" t="str">
        <f>IFERROR(IF(G167&lt;=1,VLOOKUP(Table14[[#This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67" s="110"/>
      <c r="J167" s="111"/>
      <c r="K167" s="112" t="str">
        <f>IFERROR(IF(VLOOKUP(Table14[[#This Row],[كود الصنف]],المنتجات!$D:$K,8,0)=0,"",(VLOOKUP(Table14[[#This Row],[كود الصنف]],المنتجات!$D:$K,8,0))),"")</f>
        <v/>
      </c>
      <c r="L16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67" s="114">
        <f>IFERROR(Table14[[#This Row],[كمية الهالك]]/(Table14[[#This Row],[كمية الخامات بالكيلو]]/Table14[[#This Row],[وزن القطعة]]),0)</f>
        <v>0</v>
      </c>
      <c r="N167" s="113"/>
      <c r="O167" s="106" t="str">
        <f>IFERROR(VLOOKUP(Table14[[#This Row],[كود العامل]],العاملين!$A$1:$D$100,4,0),"")</f>
        <v/>
      </c>
      <c r="P167" s="108"/>
      <c r="Q167" s="108"/>
      <c r="R167" s="108"/>
      <c r="S167" s="108"/>
      <c r="T167" s="108"/>
      <c r="U167" s="108">
        <f t="shared" si="4"/>
        <v>0</v>
      </c>
      <c r="V167" s="108" t="str">
        <f>IFERROR(Table14[[#This Row],[اجمالى وقت التشغيل بالدقايق]]-Table14[[#This Row],[اجمالى وقت التوقف بالدقيقة]],"0")</f>
        <v>0</v>
      </c>
      <c r="W167" s="108"/>
      <c r="X167" s="106" t="str">
        <f>IFERROR(VLOOKUP(Table14[[#This Row],[كود العامل]],العاملين!A:C,2,0),"")</f>
        <v/>
      </c>
      <c r="Y167" s="108"/>
      <c r="Z167" s="108" t="str">
        <f>IFERROR(VLOOKUP(Table14[[#This Row],[كود العامل2]],العاملين!$A:$C,2,0),"")</f>
        <v/>
      </c>
      <c r="AA167" s="108"/>
      <c r="AB167" s="108" t="str">
        <f>IFERROR(VLOOKUP(Table14[[#This Row],[كود العامل3]],العاملين!$A:$C,2,0),"")</f>
        <v/>
      </c>
      <c r="AC167" s="108"/>
      <c r="AD167" s="108" t="str">
        <f>IFERROR(VLOOKUP(Table14[[#This Row],[كود العامل4]],العاملين!$A:$C,2,0),"")</f>
        <v/>
      </c>
      <c r="AE167" s="115">
        <f>IFERROR((Table14[[#This Row],[كمية الانتاج]]*Table14[[#This Row],[الزمن المعيارى لانتاج القطعة الواحدة بالدقيقة]])/V167,0%)</f>
        <v>0</v>
      </c>
      <c r="AF167" s="116"/>
      <c r="AG167" s="106"/>
      <c r="AH167" s="117" t="str">
        <f>IFERROR(Table14[[#This Row],[كمية الانتاج]]/(Table14[[#This Row],[كمية الانتاج]]+AG167+AF167),"")</f>
        <v/>
      </c>
      <c r="AI167" s="118"/>
      <c r="AJ167" s="121"/>
      <c r="AK167" s="121"/>
      <c r="AL167" s="121"/>
      <c r="AM167" s="121"/>
      <c r="AN167" s="121"/>
      <c r="AO167" s="121"/>
      <c r="AP167" s="121"/>
      <c r="AQ167" s="121"/>
      <c r="AR167" s="121"/>
    </row>
    <row r="168" spans="1:44" ht="20.100000000000001" customHeight="1">
      <c r="A168" s="105"/>
      <c r="B168" s="106"/>
      <c r="C168" s="107" t="str">
        <f>IFERROR(VLOOKUP(B168,المنتجات!$A:$B,2,0),"")</f>
        <v/>
      </c>
      <c r="D168" s="106" t="str">
        <f>IFERROR(VLOOKUP(B168,المنتجات!$A:$C,3,0),"")</f>
        <v/>
      </c>
      <c r="E168" s="108"/>
      <c r="F168" s="107" t="str">
        <f>IFERROR(VLOOKUP(Table14[[#This Row],[كود الصنف]],المنتجات!$D:$E,2,0),"")</f>
        <v/>
      </c>
      <c r="G168" s="109"/>
      <c r="H168" s="109" t="str">
        <f>IFERROR(IF(G168&lt;=1,VLOOKUP(Table14[[#This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68" s="110"/>
      <c r="J168" s="111"/>
      <c r="K168" s="112" t="str">
        <f>IFERROR(IF(VLOOKUP(Table14[[#This Row],[كود الصنف]],المنتجات!$D:$K,8,0)=0,"",(VLOOKUP(Table14[[#This Row],[كود الصنف]],المنتجات!$D:$K,8,0))),"")</f>
        <v/>
      </c>
      <c r="L16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68" s="114">
        <f>IFERROR(Table14[[#This Row],[كمية الهالك]]/(Table14[[#This Row],[كمية الخامات بالكيلو]]/Table14[[#This Row],[وزن القطعة]]),0)</f>
        <v>0</v>
      </c>
      <c r="N168" s="113"/>
      <c r="O168" s="106" t="str">
        <f>IFERROR(VLOOKUP(Table14[[#This Row],[كود العامل]],العاملين!$A$1:$D$100,4,0),"")</f>
        <v/>
      </c>
      <c r="P168" s="108"/>
      <c r="Q168" s="108"/>
      <c r="R168" s="108"/>
      <c r="S168" s="108"/>
      <c r="T168" s="108"/>
      <c r="U168" s="108">
        <f t="shared" si="4"/>
        <v>0</v>
      </c>
      <c r="V168" s="108" t="str">
        <f>IFERROR(Table14[[#This Row],[اجمالى وقت التشغيل بالدقايق]]-Table14[[#This Row],[اجمالى وقت التوقف بالدقيقة]],"0")</f>
        <v>0</v>
      </c>
      <c r="W168" s="108"/>
      <c r="X168" s="106" t="str">
        <f>IFERROR(VLOOKUP(Table14[[#This Row],[كود العامل]],العاملين!A:C,2,0),"")</f>
        <v/>
      </c>
      <c r="Y168" s="108"/>
      <c r="Z168" s="108" t="str">
        <f>IFERROR(VLOOKUP(Table14[[#This Row],[كود العامل2]],العاملين!$A:$C,2,0),"")</f>
        <v/>
      </c>
      <c r="AA168" s="108"/>
      <c r="AB168" s="108" t="str">
        <f>IFERROR(VLOOKUP(Table14[[#This Row],[كود العامل3]],العاملين!$A:$C,2,0),"")</f>
        <v/>
      </c>
      <c r="AC168" s="108"/>
      <c r="AD168" s="108" t="str">
        <f>IFERROR(VLOOKUP(Table14[[#This Row],[كود العامل4]],العاملين!$A:$C,2,0),"")</f>
        <v/>
      </c>
      <c r="AE168" s="115">
        <f>IFERROR((Table14[[#This Row],[كمية الانتاج]]*Table14[[#This Row],[الزمن المعيارى لانتاج القطعة الواحدة بالدقيقة]])/V168,0%)</f>
        <v>0</v>
      </c>
      <c r="AF168" s="116"/>
      <c r="AG168" s="106"/>
      <c r="AH168" s="117" t="str">
        <f>IFERROR(Table14[[#This Row],[كمية الانتاج]]/(Table14[[#This Row],[كمية الانتاج]]+AG168+AF168),"")</f>
        <v/>
      </c>
      <c r="AI168" s="118"/>
      <c r="AJ168" s="121"/>
      <c r="AK168" s="121"/>
      <c r="AL168" s="121"/>
      <c r="AM168" s="121"/>
      <c r="AN168" s="121"/>
      <c r="AO168" s="121"/>
      <c r="AP168" s="121"/>
      <c r="AQ168" s="121"/>
      <c r="AR168" s="121"/>
    </row>
    <row r="169" spans="1:44" ht="20.100000000000001" customHeight="1">
      <c r="A169" s="105"/>
      <c r="B169" s="106"/>
      <c r="C169" s="107" t="str">
        <f>IFERROR(VLOOKUP(B169,المنتجات!$A:$B,2,0),"")</f>
        <v/>
      </c>
      <c r="D169" s="106" t="str">
        <f>IFERROR(VLOOKUP(B169,المنتجات!$A:$C,3,0),"")</f>
        <v/>
      </c>
      <c r="E169" s="108"/>
      <c r="F169" s="107" t="str">
        <f>IFERROR(VLOOKUP(Table14[[#This Row],[كود الصنف]],المنتجات!$D:$E,2,0),"")</f>
        <v/>
      </c>
      <c r="G169" s="109"/>
      <c r="H169" s="109" t="str">
        <f>IFERROR(IF(G169&lt;=1,VLOOKUP(Table14[[#This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69" s="110"/>
      <c r="J169" s="111"/>
      <c r="K169" s="112" t="str">
        <f>IFERROR(IF(VLOOKUP(Table14[[#This Row],[كود الصنف]],المنتجات!$D:$K,8,0)=0,"",(VLOOKUP(Table14[[#This Row],[كود الصنف]],المنتجات!$D:$K,8,0))),"")</f>
        <v/>
      </c>
      <c r="L16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69" s="114">
        <f>IFERROR(Table14[[#This Row],[كمية الهالك]]/(Table14[[#This Row],[كمية الخامات بالكيلو]]/Table14[[#This Row],[وزن القطعة]]),0)</f>
        <v>0</v>
      </c>
      <c r="N169" s="113"/>
      <c r="O169" s="106" t="str">
        <f>IFERROR(VLOOKUP(Table14[[#This Row],[كود العامل]],العاملين!$A$1:$D$100,4,0),"")</f>
        <v/>
      </c>
      <c r="P169" s="108"/>
      <c r="Q169" s="108"/>
      <c r="R169" s="108"/>
      <c r="S169" s="108"/>
      <c r="T169" s="108"/>
      <c r="U169" s="108">
        <f t="shared" si="4"/>
        <v>0</v>
      </c>
      <c r="V169" s="108" t="str">
        <f>IFERROR(Table14[[#This Row],[اجمالى وقت التشغيل بالدقايق]]-Table14[[#This Row],[اجمالى وقت التوقف بالدقيقة]],"0")</f>
        <v>0</v>
      </c>
      <c r="W169" s="108"/>
      <c r="X169" s="106" t="str">
        <f>IFERROR(VLOOKUP(Table14[[#This Row],[كود العامل]],العاملين!A:C,2,0),"")</f>
        <v/>
      </c>
      <c r="Y169" s="108"/>
      <c r="Z169" s="108" t="str">
        <f>IFERROR(VLOOKUP(Table14[[#This Row],[كود العامل2]],العاملين!$A:$C,2,0),"")</f>
        <v/>
      </c>
      <c r="AA169" s="108"/>
      <c r="AB169" s="108" t="str">
        <f>IFERROR(VLOOKUP(Table14[[#This Row],[كود العامل3]],العاملين!$A:$C,2,0),"")</f>
        <v/>
      </c>
      <c r="AC169" s="108"/>
      <c r="AD169" s="108" t="str">
        <f>IFERROR(VLOOKUP(Table14[[#This Row],[كود العامل4]],العاملين!$A:$C,2,0),"")</f>
        <v/>
      </c>
      <c r="AE169" s="115">
        <f>IFERROR((Table14[[#This Row],[كمية الانتاج]]*Table14[[#This Row],[الزمن المعيارى لانتاج القطعة الواحدة بالدقيقة]])/V169,0%)</f>
        <v>0</v>
      </c>
      <c r="AF169" s="116"/>
      <c r="AG169" s="106"/>
      <c r="AH169" s="117" t="str">
        <f>IFERROR(Table14[[#This Row],[كمية الانتاج]]/(Table14[[#This Row],[كمية الانتاج]]+AG169+AF169),"")</f>
        <v/>
      </c>
      <c r="AI169" s="118"/>
      <c r="AJ169" s="121"/>
      <c r="AK169" s="121"/>
      <c r="AL169" s="121"/>
      <c r="AM169" s="121"/>
      <c r="AN169" s="121"/>
      <c r="AO169" s="121"/>
      <c r="AP169" s="121"/>
      <c r="AQ169" s="121"/>
      <c r="AR169" s="121"/>
    </row>
    <row r="170" spans="1:44" ht="20.100000000000001" customHeight="1">
      <c r="A170" s="105"/>
      <c r="B170" s="106"/>
      <c r="C170" s="107" t="str">
        <f>IFERROR(VLOOKUP(B170,المنتجات!$A:$B,2,0),"")</f>
        <v/>
      </c>
      <c r="D170" s="106" t="str">
        <f>IFERROR(VLOOKUP(B170,المنتجات!$A:$C,3,0),"")</f>
        <v/>
      </c>
      <c r="E170" s="108"/>
      <c r="F170" s="107" t="str">
        <f>IFERROR(VLOOKUP(Table14[[#This Row],[كود الصنف]],المنتجات!$D:$E,2,0),"")</f>
        <v/>
      </c>
      <c r="G170" s="109"/>
      <c r="H170" s="109" t="str">
        <f>IFERROR(IF(G170&lt;=1,VLOOKUP(Table14[[#This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70" s="110"/>
      <c r="J170" s="111"/>
      <c r="K170" s="112" t="str">
        <f>IFERROR(IF(VLOOKUP(Table14[[#This Row],[كود الصنف]],المنتجات!$D:$K,8,0)=0,"",(VLOOKUP(Table14[[#This Row],[كود الصنف]],المنتجات!$D:$K,8,0))),"")</f>
        <v/>
      </c>
      <c r="L17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70" s="114">
        <f>IFERROR(Table14[[#This Row],[كمية الهالك]]/(Table14[[#This Row],[كمية الخامات بالكيلو]]/Table14[[#This Row],[وزن القطعة]]),0)</f>
        <v>0</v>
      </c>
      <c r="N170" s="113"/>
      <c r="O170" s="106" t="str">
        <f>IFERROR(VLOOKUP(Table14[[#This Row],[كود العامل]],العاملين!$A$1:$D$100,4,0),"")</f>
        <v/>
      </c>
      <c r="P170" s="108"/>
      <c r="Q170" s="108"/>
      <c r="R170" s="108"/>
      <c r="S170" s="108"/>
      <c r="T170" s="108"/>
      <c r="U170" s="108">
        <f t="shared" si="4"/>
        <v>0</v>
      </c>
      <c r="V170" s="108" t="str">
        <f>IFERROR(Table14[[#This Row],[اجمالى وقت التشغيل بالدقايق]]-Table14[[#This Row],[اجمالى وقت التوقف بالدقيقة]],"0")</f>
        <v>0</v>
      </c>
      <c r="W170" s="108"/>
      <c r="X170" s="106" t="str">
        <f>IFERROR(VLOOKUP(Table14[[#This Row],[كود العامل]],العاملين!A:C,2,0),"")</f>
        <v/>
      </c>
      <c r="Y170" s="108"/>
      <c r="Z170" s="108" t="str">
        <f>IFERROR(VLOOKUP(Table14[[#This Row],[كود العامل2]],العاملين!$A:$C,2,0),"")</f>
        <v/>
      </c>
      <c r="AA170" s="108"/>
      <c r="AB170" s="108" t="str">
        <f>IFERROR(VLOOKUP(Table14[[#This Row],[كود العامل3]],العاملين!$A:$C,2,0),"")</f>
        <v/>
      </c>
      <c r="AC170" s="108"/>
      <c r="AD170" s="108" t="str">
        <f>IFERROR(VLOOKUP(Table14[[#This Row],[كود العامل4]],العاملين!$A:$C,2,0),"")</f>
        <v/>
      </c>
      <c r="AE170" s="115">
        <f>IFERROR((Table14[[#This Row],[كمية الانتاج]]*Table14[[#This Row],[الزمن المعيارى لانتاج القطعة الواحدة بالدقيقة]])/V170,0%)</f>
        <v>0</v>
      </c>
      <c r="AF170" s="116"/>
      <c r="AG170" s="106"/>
      <c r="AH170" s="117" t="str">
        <f>IFERROR(Table14[[#This Row],[كمية الانتاج]]/(Table14[[#This Row],[كمية الانتاج]]+AG170+AF170),"")</f>
        <v/>
      </c>
      <c r="AI170" s="118"/>
      <c r="AJ170" s="121"/>
      <c r="AK170" s="121"/>
      <c r="AL170" s="121"/>
      <c r="AM170" s="121"/>
      <c r="AN170" s="121"/>
      <c r="AO170" s="121"/>
      <c r="AP170" s="121"/>
      <c r="AQ170" s="121"/>
      <c r="AR170" s="121"/>
    </row>
    <row r="171" spans="1:44" ht="20.100000000000001" customHeight="1">
      <c r="A171" s="105"/>
      <c r="B171" s="106"/>
      <c r="C171" s="107" t="str">
        <f>IFERROR(VLOOKUP(B171,المنتجات!$A:$B,2,0),"")</f>
        <v/>
      </c>
      <c r="D171" s="106" t="str">
        <f>IFERROR(VLOOKUP(B171,المنتجات!$A:$C,3,0),"")</f>
        <v/>
      </c>
      <c r="E171" s="108"/>
      <c r="F171" s="107" t="str">
        <f>IFERROR(VLOOKUP(Table14[[#This Row],[كود الصنف]],المنتجات!$D:$E,2,0),"")</f>
        <v/>
      </c>
      <c r="G171" s="109"/>
      <c r="H171" s="109" t="str">
        <f>IFERROR(IF(G171&lt;=1,VLOOKUP(Table14[[#This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71" s="110"/>
      <c r="J171" s="111"/>
      <c r="K171" s="112" t="str">
        <f>IFERROR(IF(VLOOKUP(Table14[[#This Row],[كود الصنف]],المنتجات!$D:$K,8,0)=0,"",(VLOOKUP(Table14[[#This Row],[كود الصنف]],المنتجات!$D:$K,8,0))),"")</f>
        <v/>
      </c>
      <c r="L17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71" s="114">
        <f>IFERROR(Table14[[#This Row],[كمية الهالك]]/(Table14[[#This Row],[كمية الخامات بالكيلو]]/Table14[[#This Row],[وزن القطعة]]),0)</f>
        <v>0</v>
      </c>
      <c r="N171" s="113"/>
      <c r="O171" s="106" t="str">
        <f>IFERROR(VLOOKUP(Table14[[#This Row],[كود العامل]],العاملين!$A$1:$D$100,4,0),"")</f>
        <v/>
      </c>
      <c r="P171" s="108"/>
      <c r="Q171" s="108"/>
      <c r="R171" s="108"/>
      <c r="S171" s="108"/>
      <c r="T171" s="108"/>
      <c r="U171" s="108">
        <f t="shared" si="4"/>
        <v>0</v>
      </c>
      <c r="V171" s="108" t="str">
        <f>IFERROR(Table14[[#This Row],[اجمالى وقت التشغيل بالدقايق]]-Table14[[#This Row],[اجمالى وقت التوقف بالدقيقة]],"0")</f>
        <v>0</v>
      </c>
      <c r="W171" s="108"/>
      <c r="X171" s="106" t="str">
        <f>IFERROR(VLOOKUP(Table14[[#This Row],[كود العامل]],العاملين!A:C,2,0),"")</f>
        <v/>
      </c>
      <c r="Y171" s="108"/>
      <c r="Z171" s="108" t="str">
        <f>IFERROR(VLOOKUP(Table14[[#This Row],[كود العامل2]],العاملين!$A:$C,2,0),"")</f>
        <v/>
      </c>
      <c r="AA171" s="108"/>
      <c r="AB171" s="108" t="str">
        <f>IFERROR(VLOOKUP(Table14[[#This Row],[كود العامل3]],العاملين!$A:$C,2,0),"")</f>
        <v/>
      </c>
      <c r="AC171" s="108"/>
      <c r="AD171" s="108" t="str">
        <f>IFERROR(VLOOKUP(Table14[[#This Row],[كود العامل4]],العاملين!$A:$C,2,0),"")</f>
        <v/>
      </c>
      <c r="AE171" s="115">
        <f>IFERROR((Table14[[#This Row],[كمية الانتاج]]*Table14[[#This Row],[الزمن المعيارى لانتاج القطعة الواحدة بالدقيقة]])/V171,0%)</f>
        <v>0</v>
      </c>
      <c r="AF171" s="116"/>
      <c r="AG171" s="106"/>
      <c r="AH171" s="117" t="str">
        <f>IFERROR(Table14[[#This Row],[كمية الانتاج]]/(Table14[[#This Row],[كمية الانتاج]]+AG171+AF171),"")</f>
        <v/>
      </c>
      <c r="AI171" s="118"/>
      <c r="AJ171" s="121"/>
      <c r="AK171" s="121"/>
      <c r="AL171" s="121"/>
      <c r="AM171" s="121"/>
      <c r="AN171" s="121"/>
      <c r="AO171" s="121"/>
      <c r="AP171" s="121"/>
      <c r="AQ171" s="121"/>
      <c r="AR171" s="121"/>
    </row>
    <row r="172" spans="1:44" ht="20.100000000000001" customHeight="1">
      <c r="A172" s="105"/>
      <c r="B172" s="106"/>
      <c r="C172" s="107" t="str">
        <f>IFERROR(VLOOKUP(B172,المنتجات!$A:$B,2,0),"")</f>
        <v/>
      </c>
      <c r="D172" s="106" t="str">
        <f>IFERROR(VLOOKUP(B172,المنتجات!$A:$C,3,0),"")</f>
        <v/>
      </c>
      <c r="E172" s="108"/>
      <c r="F172" s="107" t="str">
        <f>IFERROR(VLOOKUP(Table14[[#This Row],[كود الصنف]],المنتجات!$D:$E,2,0),"")</f>
        <v/>
      </c>
      <c r="G172" s="109"/>
      <c r="H172" s="109" t="str">
        <f>IFERROR(IF(G172&lt;=1,VLOOKUP(Table14[[#This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72" s="110"/>
      <c r="J172" s="111"/>
      <c r="K172" s="112" t="str">
        <f>IFERROR(IF(VLOOKUP(Table14[[#This Row],[كود الصنف]],المنتجات!$D:$K,8,0)=0,"",(VLOOKUP(Table14[[#This Row],[كود الصنف]],المنتجات!$D:$K,8,0))),"")</f>
        <v/>
      </c>
      <c r="L17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72" s="114">
        <f>IFERROR(Table14[[#This Row],[كمية الهالك]]/(Table14[[#This Row],[كمية الخامات بالكيلو]]/Table14[[#This Row],[وزن القطعة]]),0)</f>
        <v>0</v>
      </c>
      <c r="N172" s="113"/>
      <c r="O172" s="106" t="str">
        <f>IFERROR(VLOOKUP(Table14[[#This Row],[كود العامل]],العاملين!$A$1:$D$100,4,0),"")</f>
        <v/>
      </c>
      <c r="P172" s="108"/>
      <c r="Q172" s="108"/>
      <c r="R172" s="108"/>
      <c r="S172" s="108"/>
      <c r="T172" s="108"/>
      <c r="U172" s="108">
        <f t="shared" si="4"/>
        <v>0</v>
      </c>
      <c r="V172" s="108" t="str">
        <f>IFERROR(Table14[[#This Row],[اجمالى وقت التشغيل بالدقايق]]-Table14[[#This Row],[اجمالى وقت التوقف بالدقيقة]],"0")</f>
        <v>0</v>
      </c>
      <c r="W172" s="108"/>
      <c r="X172" s="106" t="str">
        <f>IFERROR(VLOOKUP(Table14[[#This Row],[كود العامل]],العاملين!A:C,2,0),"")</f>
        <v/>
      </c>
      <c r="Y172" s="108"/>
      <c r="Z172" s="108" t="str">
        <f>IFERROR(VLOOKUP(Table14[[#This Row],[كود العامل2]],العاملين!$A:$C,2,0),"")</f>
        <v/>
      </c>
      <c r="AA172" s="108"/>
      <c r="AB172" s="108" t="str">
        <f>IFERROR(VLOOKUP(Table14[[#This Row],[كود العامل3]],العاملين!$A:$C,2,0),"")</f>
        <v/>
      </c>
      <c r="AC172" s="108"/>
      <c r="AD172" s="108" t="str">
        <f>IFERROR(VLOOKUP(Table14[[#This Row],[كود العامل4]],العاملين!$A:$C,2,0),"")</f>
        <v/>
      </c>
      <c r="AE172" s="115">
        <f>IFERROR((Table14[[#This Row],[كمية الانتاج]]*Table14[[#This Row],[الزمن المعيارى لانتاج القطعة الواحدة بالدقيقة]])/V172,0%)</f>
        <v>0</v>
      </c>
      <c r="AF172" s="116"/>
      <c r="AG172" s="106"/>
      <c r="AH172" s="117" t="str">
        <f>IFERROR(Table14[[#This Row],[كمية الانتاج]]/(Table14[[#This Row],[كمية الانتاج]]+AG172+AF172),"")</f>
        <v/>
      </c>
      <c r="AI172" s="118"/>
      <c r="AJ172" s="121"/>
      <c r="AK172" s="121"/>
      <c r="AL172" s="121"/>
      <c r="AM172" s="121"/>
      <c r="AN172" s="121"/>
      <c r="AO172" s="121"/>
      <c r="AP172" s="121"/>
      <c r="AQ172" s="121"/>
      <c r="AR172" s="121"/>
    </row>
    <row r="173" spans="1:44" ht="20.100000000000001" customHeight="1">
      <c r="A173" s="105"/>
      <c r="B173" s="106"/>
      <c r="C173" s="107" t="str">
        <f>IFERROR(VLOOKUP(B173,المنتجات!$A:$B,2,0),"")</f>
        <v/>
      </c>
      <c r="D173" s="106" t="str">
        <f>IFERROR(VLOOKUP(B173,المنتجات!$A:$C,3,0),"")</f>
        <v/>
      </c>
      <c r="E173" s="108"/>
      <c r="F173" s="107" t="str">
        <f>IFERROR(VLOOKUP(Table14[[#This Row],[كود الصنف]],المنتجات!$D:$E,2,0),"")</f>
        <v/>
      </c>
      <c r="G173" s="109"/>
      <c r="H173" s="109" t="str">
        <f>IFERROR(IF(G173&lt;=1,VLOOKUP(Table14[[#This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73" s="110"/>
      <c r="J173" s="111"/>
      <c r="K173" s="112" t="str">
        <f>IFERROR(IF(VLOOKUP(Table14[[#This Row],[كود الصنف]],المنتجات!$D:$K,8,0)=0,"",(VLOOKUP(Table14[[#This Row],[كود الصنف]],المنتجات!$D:$K,8,0))),"")</f>
        <v/>
      </c>
      <c r="L17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73" s="114">
        <f>IFERROR(Table14[[#This Row],[كمية الهالك]]/(Table14[[#This Row],[كمية الخامات بالكيلو]]/Table14[[#This Row],[وزن القطعة]]),0)</f>
        <v>0</v>
      </c>
      <c r="N173" s="113"/>
      <c r="O173" s="106" t="str">
        <f>IFERROR(VLOOKUP(Table14[[#This Row],[كود العامل]],العاملين!$A$1:$D$100,4,0),"")</f>
        <v/>
      </c>
      <c r="P173" s="108"/>
      <c r="Q173" s="108"/>
      <c r="R173" s="108"/>
      <c r="S173" s="108"/>
      <c r="T173" s="108"/>
      <c r="U173" s="108">
        <f t="shared" si="4"/>
        <v>0</v>
      </c>
      <c r="V173" s="108" t="str">
        <f>IFERROR(Table14[[#This Row],[اجمالى وقت التشغيل بالدقايق]]-Table14[[#This Row],[اجمالى وقت التوقف بالدقيقة]],"0")</f>
        <v>0</v>
      </c>
      <c r="W173" s="108"/>
      <c r="X173" s="106" t="str">
        <f>IFERROR(VLOOKUP(Table14[[#This Row],[كود العامل]],العاملين!A:C,2,0),"")</f>
        <v/>
      </c>
      <c r="Y173" s="108"/>
      <c r="Z173" s="108" t="str">
        <f>IFERROR(VLOOKUP(Table14[[#This Row],[كود العامل2]],العاملين!$A:$C,2,0),"")</f>
        <v/>
      </c>
      <c r="AA173" s="108"/>
      <c r="AB173" s="108" t="str">
        <f>IFERROR(VLOOKUP(Table14[[#This Row],[كود العامل3]],العاملين!$A:$C,2,0),"")</f>
        <v/>
      </c>
      <c r="AC173" s="108"/>
      <c r="AD173" s="108" t="str">
        <f>IFERROR(VLOOKUP(Table14[[#This Row],[كود العامل4]],العاملين!$A:$C,2,0),"")</f>
        <v/>
      </c>
      <c r="AE173" s="115">
        <f>IFERROR((Table14[[#This Row],[كمية الانتاج]]*Table14[[#This Row],[الزمن المعيارى لانتاج القطعة الواحدة بالدقيقة]])/V173,0%)</f>
        <v>0</v>
      </c>
      <c r="AF173" s="116"/>
      <c r="AG173" s="106"/>
      <c r="AH173" s="117" t="str">
        <f>IFERROR(Table14[[#This Row],[كمية الانتاج]]/(Table14[[#This Row],[كمية الانتاج]]+AG173+AF173),"")</f>
        <v/>
      </c>
      <c r="AI173" s="118"/>
      <c r="AJ173" s="121"/>
      <c r="AK173" s="121"/>
      <c r="AL173" s="121"/>
      <c r="AM173" s="121"/>
      <c r="AN173" s="121"/>
      <c r="AO173" s="121"/>
      <c r="AP173" s="121"/>
      <c r="AQ173" s="121"/>
      <c r="AR173" s="121"/>
    </row>
    <row r="174" spans="1:44" ht="20.100000000000001" customHeight="1">
      <c r="A174" s="105"/>
      <c r="B174" s="106"/>
      <c r="C174" s="107" t="str">
        <f>IFERROR(VLOOKUP(B174,المنتجات!$A:$B,2,0),"")</f>
        <v/>
      </c>
      <c r="D174" s="106" t="str">
        <f>IFERROR(VLOOKUP(B174,المنتجات!$A:$C,3,0),"")</f>
        <v/>
      </c>
      <c r="E174" s="108"/>
      <c r="F174" s="107" t="str">
        <f>IFERROR(VLOOKUP(Table14[[#This Row],[كود الصنف]],المنتجات!$D:$E,2,0),"")</f>
        <v/>
      </c>
      <c r="G174" s="109"/>
      <c r="H174" s="109" t="str">
        <f>IFERROR(IF(G174&lt;=1,VLOOKUP(Table14[[#This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74" s="110"/>
      <c r="J174" s="111"/>
      <c r="K174" s="112" t="str">
        <f>IFERROR(IF(VLOOKUP(Table14[[#This Row],[كود الصنف]],المنتجات!$D:$K,8,0)=0,"",(VLOOKUP(Table14[[#This Row],[كود الصنف]],المنتجات!$D:$K,8,0))),"")</f>
        <v/>
      </c>
      <c r="L17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74" s="114">
        <f>IFERROR(Table14[[#This Row],[كمية الهالك]]/(Table14[[#This Row],[كمية الخامات بالكيلو]]/Table14[[#This Row],[وزن القطعة]]),0)</f>
        <v>0</v>
      </c>
      <c r="N174" s="113"/>
      <c r="O174" s="106" t="str">
        <f>IFERROR(VLOOKUP(Table14[[#This Row],[كود العامل]],العاملين!$A$1:$D$100,4,0),"")</f>
        <v/>
      </c>
      <c r="P174" s="108"/>
      <c r="Q174" s="108"/>
      <c r="R174" s="108"/>
      <c r="S174" s="108"/>
      <c r="T174" s="108"/>
      <c r="U174" s="108">
        <f t="shared" si="4"/>
        <v>0</v>
      </c>
      <c r="V174" s="108" t="str">
        <f>IFERROR(Table14[[#This Row],[اجمالى وقت التشغيل بالدقايق]]-Table14[[#This Row],[اجمالى وقت التوقف بالدقيقة]],"0")</f>
        <v>0</v>
      </c>
      <c r="W174" s="108"/>
      <c r="X174" s="106" t="str">
        <f>IFERROR(VLOOKUP(Table14[[#This Row],[كود العامل]],العاملين!A:C,2,0),"")</f>
        <v/>
      </c>
      <c r="Y174" s="108"/>
      <c r="Z174" s="108" t="str">
        <f>IFERROR(VLOOKUP(Table14[[#This Row],[كود العامل2]],العاملين!$A:$C,2,0),"")</f>
        <v/>
      </c>
      <c r="AA174" s="108"/>
      <c r="AB174" s="108" t="str">
        <f>IFERROR(VLOOKUP(Table14[[#This Row],[كود العامل3]],العاملين!$A:$C,2,0),"")</f>
        <v/>
      </c>
      <c r="AC174" s="108"/>
      <c r="AD174" s="108" t="str">
        <f>IFERROR(VLOOKUP(Table14[[#This Row],[كود العامل4]],العاملين!$A:$C,2,0),"")</f>
        <v/>
      </c>
      <c r="AE174" s="115">
        <f>IFERROR((Table14[[#This Row],[كمية الانتاج]]*Table14[[#This Row],[الزمن المعيارى لانتاج القطعة الواحدة بالدقيقة]])/V174,0%)</f>
        <v>0</v>
      </c>
      <c r="AF174" s="116"/>
      <c r="AG174" s="106"/>
      <c r="AH174" s="117" t="str">
        <f>IFERROR(Table14[[#This Row],[كمية الانتاج]]/(Table14[[#This Row],[كمية الانتاج]]+AG174+AF174),"")</f>
        <v/>
      </c>
      <c r="AI174" s="118"/>
      <c r="AJ174" s="121"/>
      <c r="AK174" s="121"/>
      <c r="AL174" s="121"/>
      <c r="AM174" s="121"/>
      <c r="AN174" s="121"/>
      <c r="AO174" s="121"/>
      <c r="AP174" s="121"/>
      <c r="AQ174" s="121"/>
      <c r="AR174" s="121"/>
    </row>
    <row r="175" spans="1:44" ht="20.100000000000001" customHeight="1">
      <c r="A175" s="105"/>
      <c r="B175" s="106"/>
      <c r="C175" s="107" t="str">
        <f>IFERROR(VLOOKUP(B175,المنتجات!$A:$B,2,0),"")</f>
        <v/>
      </c>
      <c r="D175" s="106" t="str">
        <f>IFERROR(VLOOKUP(B175,المنتجات!$A:$C,3,0),"")</f>
        <v/>
      </c>
      <c r="E175" s="108"/>
      <c r="F175" s="107" t="str">
        <f>IFERROR(VLOOKUP(Table14[[#This Row],[كود الصنف]],المنتجات!$D:$E,2,0),"")</f>
        <v/>
      </c>
      <c r="G175" s="109"/>
      <c r="H175" s="109" t="str">
        <f>IFERROR(IF(G175&lt;=1,VLOOKUP(Table14[[#This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75" s="110"/>
      <c r="J175" s="111"/>
      <c r="K175" s="112" t="str">
        <f>IFERROR(IF(VLOOKUP(Table14[[#This Row],[كود الصنف]],المنتجات!$D:$K,8,0)=0,"",(VLOOKUP(Table14[[#This Row],[كود الصنف]],المنتجات!$D:$K,8,0))),"")</f>
        <v/>
      </c>
      <c r="L17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75" s="114">
        <f>IFERROR(Table14[[#This Row],[كمية الهالك]]/(Table14[[#This Row],[كمية الخامات بالكيلو]]/Table14[[#This Row],[وزن القطعة]]),0)</f>
        <v>0</v>
      </c>
      <c r="N175" s="113"/>
      <c r="O175" s="106" t="str">
        <f>IFERROR(VLOOKUP(Table14[[#This Row],[كود العامل]],العاملين!$A$1:$D$100,4,0),"")</f>
        <v/>
      </c>
      <c r="P175" s="108"/>
      <c r="Q175" s="108"/>
      <c r="R175" s="108"/>
      <c r="S175" s="108"/>
      <c r="T175" s="108"/>
      <c r="U175" s="108">
        <f t="shared" si="4"/>
        <v>0</v>
      </c>
      <c r="V175" s="108" t="str">
        <f>IFERROR(Table14[[#This Row],[اجمالى وقت التشغيل بالدقايق]]-Table14[[#This Row],[اجمالى وقت التوقف بالدقيقة]],"0")</f>
        <v>0</v>
      </c>
      <c r="W175" s="108"/>
      <c r="X175" s="106" t="str">
        <f>IFERROR(VLOOKUP(Table14[[#This Row],[كود العامل]],العاملين!A:C,2,0),"")</f>
        <v/>
      </c>
      <c r="Y175" s="108"/>
      <c r="Z175" s="108" t="str">
        <f>IFERROR(VLOOKUP(Table14[[#This Row],[كود العامل2]],العاملين!$A:$C,2,0),"")</f>
        <v/>
      </c>
      <c r="AA175" s="108"/>
      <c r="AB175" s="108" t="str">
        <f>IFERROR(VLOOKUP(Table14[[#This Row],[كود العامل3]],العاملين!$A:$C,2,0),"")</f>
        <v/>
      </c>
      <c r="AC175" s="108"/>
      <c r="AD175" s="108" t="str">
        <f>IFERROR(VLOOKUP(Table14[[#This Row],[كود العامل4]],العاملين!$A:$C,2,0),"")</f>
        <v/>
      </c>
      <c r="AE175" s="115">
        <f>IFERROR((Table14[[#This Row],[كمية الانتاج]]*Table14[[#This Row],[الزمن المعيارى لانتاج القطعة الواحدة بالدقيقة]])/V175,0%)</f>
        <v>0</v>
      </c>
      <c r="AF175" s="116"/>
      <c r="AG175" s="106"/>
      <c r="AH175" s="117" t="str">
        <f>IFERROR(Table14[[#This Row],[كمية الانتاج]]/(Table14[[#This Row],[كمية الانتاج]]+AG175+AF175),"")</f>
        <v/>
      </c>
      <c r="AI175" s="118"/>
      <c r="AJ175" s="121"/>
      <c r="AK175" s="121"/>
      <c r="AL175" s="121"/>
      <c r="AM175" s="121"/>
      <c r="AN175" s="121"/>
      <c r="AO175" s="121"/>
      <c r="AP175" s="121"/>
      <c r="AQ175" s="121"/>
      <c r="AR175" s="121"/>
    </row>
    <row r="176" spans="1:44" ht="20.100000000000001" customHeight="1">
      <c r="A176" s="105"/>
      <c r="B176" s="106"/>
      <c r="C176" s="107" t="str">
        <f>IFERROR(VLOOKUP(B176,المنتجات!$A:$B,2,0),"")</f>
        <v/>
      </c>
      <c r="D176" s="106" t="str">
        <f>IFERROR(VLOOKUP(B176,المنتجات!$A:$C,3,0),"")</f>
        <v/>
      </c>
      <c r="E176" s="108"/>
      <c r="F176" s="107" t="str">
        <f>IFERROR(VLOOKUP(Table14[[#This Row],[كود الصنف]],المنتجات!$D:$E,2,0),"")</f>
        <v/>
      </c>
      <c r="G176" s="109"/>
      <c r="H176" s="109" t="str">
        <f>IFERROR(IF(G176&lt;=1,VLOOKUP(Table14[[#This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76" s="110"/>
      <c r="J176" s="111"/>
      <c r="K176" s="112" t="str">
        <f>IFERROR(IF(VLOOKUP(Table14[[#This Row],[كود الصنف]],المنتجات!$D:$K,8,0)=0,"",(VLOOKUP(Table14[[#This Row],[كود الصنف]],المنتجات!$D:$K,8,0))),"")</f>
        <v/>
      </c>
      <c r="L17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76" s="114">
        <f>IFERROR(Table14[[#This Row],[كمية الهالك]]/(Table14[[#This Row],[كمية الخامات بالكيلو]]/Table14[[#This Row],[وزن القطعة]]),0)</f>
        <v>0</v>
      </c>
      <c r="N176" s="113"/>
      <c r="O176" s="106" t="str">
        <f>IFERROR(VLOOKUP(Table14[[#This Row],[كود العامل]],العاملين!$A$1:$D$100,4,0),"")</f>
        <v/>
      </c>
      <c r="P176" s="108"/>
      <c r="Q176" s="108"/>
      <c r="R176" s="108"/>
      <c r="S176" s="108"/>
      <c r="T176" s="108"/>
      <c r="U176" s="108">
        <f t="shared" si="4"/>
        <v>0</v>
      </c>
      <c r="V176" s="108" t="str">
        <f>IFERROR(Table14[[#This Row],[اجمالى وقت التشغيل بالدقايق]]-Table14[[#This Row],[اجمالى وقت التوقف بالدقيقة]],"0")</f>
        <v>0</v>
      </c>
      <c r="W176" s="108"/>
      <c r="X176" s="106" t="str">
        <f>IFERROR(VLOOKUP(Table14[[#This Row],[كود العامل]],العاملين!A:C,2,0),"")</f>
        <v/>
      </c>
      <c r="Y176" s="108"/>
      <c r="Z176" s="108" t="str">
        <f>IFERROR(VLOOKUP(Table14[[#This Row],[كود العامل2]],العاملين!$A:$C,2,0),"")</f>
        <v/>
      </c>
      <c r="AA176" s="108"/>
      <c r="AB176" s="108" t="str">
        <f>IFERROR(VLOOKUP(Table14[[#This Row],[كود العامل3]],العاملين!$A:$C,2,0),"")</f>
        <v/>
      </c>
      <c r="AC176" s="108"/>
      <c r="AD176" s="108" t="str">
        <f>IFERROR(VLOOKUP(Table14[[#This Row],[كود العامل4]],العاملين!$A:$C,2,0),"")</f>
        <v/>
      </c>
      <c r="AE176" s="115">
        <f>IFERROR((Table14[[#This Row],[كمية الانتاج]]*Table14[[#This Row],[الزمن المعيارى لانتاج القطعة الواحدة بالدقيقة]])/V176,0%)</f>
        <v>0</v>
      </c>
      <c r="AF176" s="116"/>
      <c r="AG176" s="106"/>
      <c r="AH176" s="117" t="str">
        <f>IFERROR(Table14[[#This Row],[كمية الانتاج]]/(Table14[[#This Row],[كمية الانتاج]]+AG176+AF176),"")</f>
        <v/>
      </c>
      <c r="AI176" s="118"/>
      <c r="AJ176" s="121"/>
      <c r="AK176" s="121"/>
      <c r="AL176" s="121"/>
      <c r="AM176" s="121"/>
      <c r="AN176" s="121"/>
      <c r="AO176" s="121"/>
      <c r="AP176" s="121"/>
      <c r="AQ176" s="121"/>
      <c r="AR176" s="121"/>
    </row>
    <row r="177" spans="1:44" ht="20.100000000000001" customHeight="1">
      <c r="A177" s="105"/>
      <c r="B177" s="106"/>
      <c r="C177" s="107" t="str">
        <f>IFERROR(VLOOKUP(B177,المنتجات!$A:$B,2,0),"")</f>
        <v/>
      </c>
      <c r="D177" s="106" t="str">
        <f>IFERROR(VLOOKUP(B177,المنتجات!$A:$C,3,0),"")</f>
        <v/>
      </c>
      <c r="E177" s="108"/>
      <c r="F177" s="107" t="str">
        <f>IFERROR(VLOOKUP(Table14[[#This Row],[كود الصنف]],المنتجات!$D:$E,2,0),"")</f>
        <v/>
      </c>
      <c r="G177" s="109"/>
      <c r="H177" s="109" t="str">
        <f>IFERROR(IF(G177&lt;=1,VLOOKUP(Table14[[#This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77" s="110"/>
      <c r="J177" s="111"/>
      <c r="K177" s="112" t="str">
        <f>IFERROR(IF(VLOOKUP(Table14[[#This Row],[كود الصنف]],المنتجات!$D:$K,8,0)=0,"",(VLOOKUP(Table14[[#This Row],[كود الصنف]],المنتجات!$D:$K,8,0))),"")</f>
        <v/>
      </c>
      <c r="L17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77" s="114">
        <f>IFERROR(Table14[[#This Row],[كمية الهالك]]/(Table14[[#This Row],[كمية الخامات بالكيلو]]/Table14[[#This Row],[وزن القطعة]]),0)</f>
        <v>0</v>
      </c>
      <c r="N177" s="113"/>
      <c r="O177" s="106" t="str">
        <f>IFERROR(VLOOKUP(Table14[[#This Row],[كود العامل]],العاملين!$A$1:$D$100,4,0),"")</f>
        <v/>
      </c>
      <c r="P177" s="108"/>
      <c r="Q177" s="108"/>
      <c r="R177" s="108"/>
      <c r="S177" s="108"/>
      <c r="T177" s="108"/>
      <c r="U177" s="108">
        <f t="shared" si="4"/>
        <v>0</v>
      </c>
      <c r="V177" s="108" t="str">
        <f>IFERROR(Table14[[#This Row],[اجمالى وقت التشغيل بالدقايق]]-Table14[[#This Row],[اجمالى وقت التوقف بالدقيقة]],"0")</f>
        <v>0</v>
      </c>
      <c r="W177" s="108"/>
      <c r="X177" s="106" t="str">
        <f>IFERROR(VLOOKUP(Table14[[#This Row],[كود العامل]],العاملين!A:C,2,0),"")</f>
        <v/>
      </c>
      <c r="Y177" s="108"/>
      <c r="Z177" s="108" t="str">
        <f>IFERROR(VLOOKUP(Table14[[#This Row],[كود العامل2]],العاملين!$A:$C,2,0),"")</f>
        <v/>
      </c>
      <c r="AA177" s="108"/>
      <c r="AB177" s="108" t="str">
        <f>IFERROR(VLOOKUP(Table14[[#This Row],[كود العامل3]],العاملين!$A:$C,2,0),"")</f>
        <v/>
      </c>
      <c r="AC177" s="108"/>
      <c r="AD177" s="108" t="str">
        <f>IFERROR(VLOOKUP(Table14[[#This Row],[كود العامل4]],العاملين!$A:$C,2,0),"")</f>
        <v/>
      </c>
      <c r="AE177" s="115">
        <f>IFERROR((Table14[[#This Row],[كمية الانتاج]]*Table14[[#This Row],[الزمن المعيارى لانتاج القطعة الواحدة بالدقيقة]])/V177,0%)</f>
        <v>0</v>
      </c>
      <c r="AF177" s="116"/>
      <c r="AG177" s="106"/>
      <c r="AH177" s="117" t="str">
        <f>IFERROR(Table14[[#This Row],[كمية الانتاج]]/(Table14[[#This Row],[كمية الانتاج]]+AG177+AF177),"")</f>
        <v/>
      </c>
      <c r="AI177" s="118"/>
      <c r="AJ177" s="121"/>
      <c r="AK177" s="121"/>
      <c r="AL177" s="121"/>
      <c r="AM177" s="121"/>
      <c r="AN177" s="121"/>
      <c r="AO177" s="121"/>
      <c r="AP177" s="121"/>
      <c r="AQ177" s="121"/>
      <c r="AR177" s="121"/>
    </row>
    <row r="178" spans="1:44" ht="20.100000000000001" customHeight="1">
      <c r="A178" s="105"/>
      <c r="B178" s="106"/>
      <c r="C178" s="107" t="str">
        <f>IFERROR(VLOOKUP(B178,المنتجات!$A:$B,2,0),"")</f>
        <v/>
      </c>
      <c r="D178" s="106" t="str">
        <f>IFERROR(VLOOKUP(B178,المنتجات!$A:$C,3,0),"")</f>
        <v/>
      </c>
      <c r="E178" s="108"/>
      <c r="F178" s="107" t="str">
        <f>IFERROR(VLOOKUP(Table14[[#This Row],[كود الصنف]],المنتجات!$D:$E,2,0),"")</f>
        <v/>
      </c>
      <c r="G178" s="109"/>
      <c r="H178" s="109" t="str">
        <f>IFERROR(IF(G178&lt;=1,VLOOKUP(Table14[[#This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78" s="110"/>
      <c r="J178" s="111"/>
      <c r="K178" s="112" t="str">
        <f>IFERROR(IF(VLOOKUP(Table14[[#This Row],[كود الصنف]],المنتجات!$D:$K,8,0)=0,"",(VLOOKUP(Table14[[#This Row],[كود الصنف]],المنتجات!$D:$K,8,0))),"")</f>
        <v/>
      </c>
      <c r="L17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78" s="114">
        <f>IFERROR(Table14[[#This Row],[كمية الهالك]]/(Table14[[#This Row],[كمية الخامات بالكيلو]]/Table14[[#This Row],[وزن القطعة]]),0)</f>
        <v>0</v>
      </c>
      <c r="N178" s="113"/>
      <c r="O178" s="106" t="str">
        <f>IFERROR(VLOOKUP(Table14[[#This Row],[كود العامل]],العاملين!$A$1:$D$100,4,0),"")</f>
        <v/>
      </c>
      <c r="P178" s="108"/>
      <c r="Q178" s="108"/>
      <c r="R178" s="108"/>
      <c r="S178" s="108"/>
      <c r="T178" s="108"/>
      <c r="U178" s="108">
        <f t="shared" si="4"/>
        <v>0</v>
      </c>
      <c r="V178" s="108" t="str">
        <f>IFERROR(Table14[[#This Row],[اجمالى وقت التشغيل بالدقايق]]-Table14[[#This Row],[اجمالى وقت التوقف بالدقيقة]],"0")</f>
        <v>0</v>
      </c>
      <c r="W178" s="108"/>
      <c r="X178" s="106" t="str">
        <f>IFERROR(VLOOKUP(Table14[[#This Row],[كود العامل]],العاملين!A:C,2,0),"")</f>
        <v/>
      </c>
      <c r="Y178" s="108"/>
      <c r="Z178" s="108" t="str">
        <f>IFERROR(VLOOKUP(Table14[[#This Row],[كود العامل2]],العاملين!$A:$C,2,0),"")</f>
        <v/>
      </c>
      <c r="AA178" s="108"/>
      <c r="AB178" s="108" t="str">
        <f>IFERROR(VLOOKUP(Table14[[#This Row],[كود العامل3]],العاملين!$A:$C,2,0),"")</f>
        <v/>
      </c>
      <c r="AC178" s="108"/>
      <c r="AD178" s="108" t="str">
        <f>IFERROR(VLOOKUP(Table14[[#This Row],[كود العامل4]],العاملين!$A:$C,2,0),"")</f>
        <v/>
      </c>
      <c r="AE178" s="115">
        <f>IFERROR((Table14[[#This Row],[كمية الانتاج]]*Table14[[#This Row],[الزمن المعيارى لانتاج القطعة الواحدة بالدقيقة]])/V178,0%)</f>
        <v>0</v>
      </c>
      <c r="AF178" s="116"/>
      <c r="AG178" s="106"/>
      <c r="AH178" s="117" t="str">
        <f>IFERROR(Table14[[#This Row],[كمية الانتاج]]/(Table14[[#This Row],[كمية الانتاج]]+AG178+AF178),"")</f>
        <v/>
      </c>
      <c r="AI178" s="118"/>
      <c r="AJ178" s="121"/>
      <c r="AK178" s="121"/>
      <c r="AL178" s="121"/>
      <c r="AM178" s="121"/>
      <c r="AN178" s="121"/>
      <c r="AO178" s="121"/>
      <c r="AP178" s="121"/>
      <c r="AQ178" s="121"/>
      <c r="AR178" s="121"/>
    </row>
    <row r="179" spans="1:44" ht="20.100000000000001" customHeight="1">
      <c r="A179" s="105"/>
      <c r="B179" s="106"/>
      <c r="C179" s="107" t="str">
        <f>IFERROR(VLOOKUP(B179,المنتجات!$A:$B,2,0),"")</f>
        <v/>
      </c>
      <c r="D179" s="106" t="str">
        <f>IFERROR(VLOOKUP(B179,المنتجات!$A:$C,3,0),"")</f>
        <v/>
      </c>
      <c r="E179" s="108"/>
      <c r="F179" s="107" t="str">
        <f>IFERROR(VLOOKUP(Table14[[#This Row],[كود الصنف]],المنتجات!$D:$E,2,0),"")</f>
        <v/>
      </c>
      <c r="G179" s="109"/>
      <c r="H179" s="109" t="str">
        <f>IFERROR(IF(G179&lt;=1,VLOOKUP(Table14[[#This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79" s="110"/>
      <c r="J179" s="111"/>
      <c r="K179" s="112" t="str">
        <f>IFERROR(IF(VLOOKUP(Table14[[#This Row],[كود الصنف]],المنتجات!$D:$K,8,0)=0,"",(VLOOKUP(Table14[[#This Row],[كود الصنف]],المنتجات!$D:$K,8,0))),"")</f>
        <v/>
      </c>
      <c r="L17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79" s="114">
        <f>IFERROR(Table14[[#This Row],[كمية الهالك]]/(Table14[[#This Row],[كمية الخامات بالكيلو]]/Table14[[#This Row],[وزن القطعة]]),0)</f>
        <v>0</v>
      </c>
      <c r="N179" s="113"/>
      <c r="O179" s="106" t="str">
        <f>IFERROR(VLOOKUP(Table14[[#This Row],[كود العامل]],العاملين!$A$1:$D$100,4,0),"")</f>
        <v/>
      </c>
      <c r="P179" s="108"/>
      <c r="Q179" s="108"/>
      <c r="R179" s="108"/>
      <c r="S179" s="108"/>
      <c r="T179" s="108"/>
      <c r="U179" s="108">
        <f t="shared" si="4"/>
        <v>0</v>
      </c>
      <c r="V179" s="108" t="str">
        <f>IFERROR(Table14[[#This Row],[اجمالى وقت التشغيل بالدقايق]]-Table14[[#This Row],[اجمالى وقت التوقف بالدقيقة]],"0")</f>
        <v>0</v>
      </c>
      <c r="W179" s="108"/>
      <c r="X179" s="106" t="str">
        <f>IFERROR(VLOOKUP(Table14[[#This Row],[كود العامل]],العاملين!A:C,2,0),"")</f>
        <v/>
      </c>
      <c r="Y179" s="108"/>
      <c r="Z179" s="108" t="str">
        <f>IFERROR(VLOOKUP(Table14[[#This Row],[كود العامل2]],العاملين!$A:$C,2,0),"")</f>
        <v/>
      </c>
      <c r="AA179" s="108"/>
      <c r="AB179" s="108" t="str">
        <f>IFERROR(VLOOKUP(Table14[[#This Row],[كود العامل3]],العاملين!$A:$C,2,0),"")</f>
        <v/>
      </c>
      <c r="AC179" s="108"/>
      <c r="AD179" s="108" t="str">
        <f>IFERROR(VLOOKUP(Table14[[#This Row],[كود العامل4]],العاملين!$A:$C,2,0),"")</f>
        <v/>
      </c>
      <c r="AE179" s="115">
        <f>IFERROR((Table14[[#This Row],[كمية الانتاج]]*Table14[[#This Row],[الزمن المعيارى لانتاج القطعة الواحدة بالدقيقة]])/V179,0%)</f>
        <v>0</v>
      </c>
      <c r="AF179" s="116"/>
      <c r="AG179" s="106"/>
      <c r="AH179" s="117" t="str">
        <f>IFERROR(Table14[[#This Row],[كمية الانتاج]]/(Table14[[#This Row],[كمية الانتاج]]+AG179+AF179),"")</f>
        <v/>
      </c>
      <c r="AI179" s="118"/>
      <c r="AJ179" s="121"/>
      <c r="AK179" s="121"/>
      <c r="AL179" s="121"/>
      <c r="AM179" s="121"/>
      <c r="AN179" s="121"/>
      <c r="AO179" s="121"/>
      <c r="AP179" s="121"/>
      <c r="AQ179" s="121"/>
      <c r="AR179" s="121"/>
    </row>
    <row r="180" spans="1:44" ht="20.100000000000001" customHeight="1">
      <c r="A180" s="105"/>
      <c r="B180" s="106"/>
      <c r="C180" s="107" t="str">
        <f>IFERROR(VLOOKUP(B180,المنتجات!$A:$B,2,0),"")</f>
        <v/>
      </c>
      <c r="D180" s="106" t="str">
        <f>IFERROR(VLOOKUP(B180,المنتجات!$A:$C,3,0),"")</f>
        <v/>
      </c>
      <c r="E180" s="108"/>
      <c r="F180" s="107" t="str">
        <f>IFERROR(VLOOKUP(Table14[[#This Row],[كود الصنف]],المنتجات!$D:$E,2,0),"")</f>
        <v/>
      </c>
      <c r="G180" s="109"/>
      <c r="H180" s="109" t="str">
        <f>IFERROR(IF(G180&lt;=1,VLOOKUP(Table14[[#This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80" s="110"/>
      <c r="J180" s="111"/>
      <c r="K180" s="112" t="str">
        <f>IFERROR(IF(VLOOKUP(Table14[[#This Row],[كود الصنف]],المنتجات!$D:$K,8,0)=0,"",(VLOOKUP(Table14[[#This Row],[كود الصنف]],المنتجات!$D:$K,8,0))),"")</f>
        <v/>
      </c>
      <c r="L18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80" s="114">
        <f>IFERROR(Table14[[#This Row],[كمية الهالك]]/(Table14[[#This Row],[كمية الخامات بالكيلو]]/Table14[[#This Row],[وزن القطعة]]),0)</f>
        <v>0</v>
      </c>
      <c r="N180" s="113"/>
      <c r="O180" s="106" t="str">
        <f>IFERROR(VLOOKUP(Table14[[#This Row],[كود العامل]],العاملين!$A$1:$D$100,4,0),"")</f>
        <v/>
      </c>
      <c r="P180" s="108"/>
      <c r="Q180" s="108"/>
      <c r="R180" s="108"/>
      <c r="S180" s="108"/>
      <c r="T180" s="108"/>
      <c r="U180" s="108">
        <f t="shared" si="4"/>
        <v>0</v>
      </c>
      <c r="V180" s="108" t="str">
        <f>IFERROR(Table14[[#This Row],[اجمالى وقت التشغيل بالدقايق]]-Table14[[#This Row],[اجمالى وقت التوقف بالدقيقة]],"0")</f>
        <v>0</v>
      </c>
      <c r="W180" s="108"/>
      <c r="X180" s="106" t="str">
        <f>IFERROR(VLOOKUP(Table14[[#This Row],[كود العامل]],العاملين!A:C,2,0),"")</f>
        <v/>
      </c>
      <c r="Y180" s="108"/>
      <c r="Z180" s="108" t="str">
        <f>IFERROR(VLOOKUP(Table14[[#This Row],[كود العامل2]],العاملين!$A:$C,2,0),"")</f>
        <v/>
      </c>
      <c r="AA180" s="108"/>
      <c r="AB180" s="108" t="str">
        <f>IFERROR(VLOOKUP(Table14[[#This Row],[كود العامل3]],العاملين!$A:$C,2,0),"")</f>
        <v/>
      </c>
      <c r="AC180" s="108"/>
      <c r="AD180" s="108" t="str">
        <f>IFERROR(VLOOKUP(Table14[[#This Row],[كود العامل4]],العاملين!$A:$C,2,0),"")</f>
        <v/>
      </c>
      <c r="AE180" s="115">
        <f>IFERROR((Table14[[#This Row],[كمية الانتاج]]*Table14[[#This Row],[الزمن المعيارى لانتاج القطعة الواحدة بالدقيقة]])/V180,0%)</f>
        <v>0</v>
      </c>
      <c r="AF180" s="116"/>
      <c r="AG180" s="106"/>
      <c r="AH180" s="117" t="str">
        <f>IFERROR(Table14[[#This Row],[كمية الانتاج]]/(Table14[[#This Row],[كمية الانتاج]]+AG180+AF180),"")</f>
        <v/>
      </c>
      <c r="AI180" s="118"/>
      <c r="AJ180" s="121"/>
      <c r="AK180" s="121"/>
      <c r="AL180" s="121"/>
      <c r="AM180" s="121"/>
      <c r="AN180" s="121"/>
      <c r="AO180" s="121"/>
      <c r="AP180" s="121"/>
      <c r="AQ180" s="121"/>
      <c r="AR180" s="121"/>
    </row>
    <row r="181" spans="1:44" ht="20.100000000000001" customHeight="1">
      <c r="A181" s="105"/>
      <c r="B181" s="106"/>
      <c r="C181" s="107" t="str">
        <f>IFERROR(VLOOKUP(B181,المنتجات!$A:$B,2,0),"")</f>
        <v/>
      </c>
      <c r="D181" s="106" t="str">
        <f>IFERROR(VLOOKUP(B181,المنتجات!$A:$C,3,0),"")</f>
        <v/>
      </c>
      <c r="E181" s="108"/>
      <c r="F181" s="107" t="str">
        <f>IFERROR(VLOOKUP(Table14[[#This Row],[كود الصنف]],المنتجات!$D:$E,2,0),"")</f>
        <v/>
      </c>
      <c r="G181" s="109"/>
      <c r="H181" s="109" t="str">
        <f>IFERROR(IF(G181&lt;=1,VLOOKUP(Table14[[#This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81" s="110"/>
      <c r="J181" s="111"/>
      <c r="K181" s="112" t="str">
        <f>IFERROR(IF(VLOOKUP(Table14[[#This Row],[كود الصنف]],المنتجات!$D:$K,8,0)=0,"",(VLOOKUP(Table14[[#This Row],[كود الصنف]],المنتجات!$D:$K,8,0))),"")</f>
        <v/>
      </c>
      <c r="L18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81" s="114">
        <f>IFERROR(Table14[[#This Row],[كمية الهالك]]/(Table14[[#This Row],[كمية الخامات بالكيلو]]/Table14[[#This Row],[وزن القطعة]]),0)</f>
        <v>0</v>
      </c>
      <c r="N181" s="113"/>
      <c r="O181" s="106" t="str">
        <f>IFERROR(VLOOKUP(Table14[[#This Row],[كود العامل]],العاملين!$A$1:$D$100,4,0),"")</f>
        <v/>
      </c>
      <c r="P181" s="108"/>
      <c r="Q181" s="108"/>
      <c r="R181" s="108"/>
      <c r="S181" s="108"/>
      <c r="T181" s="108"/>
      <c r="U181" s="108">
        <f t="shared" si="4"/>
        <v>0</v>
      </c>
      <c r="V181" s="108" t="str">
        <f>IFERROR(Table14[[#This Row],[اجمالى وقت التشغيل بالدقايق]]-Table14[[#This Row],[اجمالى وقت التوقف بالدقيقة]],"0")</f>
        <v>0</v>
      </c>
      <c r="W181" s="108"/>
      <c r="X181" s="106" t="str">
        <f>IFERROR(VLOOKUP(Table14[[#This Row],[كود العامل]],العاملين!A:C,2,0),"")</f>
        <v/>
      </c>
      <c r="Y181" s="108"/>
      <c r="Z181" s="108" t="str">
        <f>IFERROR(VLOOKUP(Table14[[#This Row],[كود العامل2]],العاملين!$A:$C,2,0),"")</f>
        <v/>
      </c>
      <c r="AA181" s="108"/>
      <c r="AB181" s="108" t="str">
        <f>IFERROR(VLOOKUP(Table14[[#This Row],[كود العامل3]],العاملين!$A:$C,2,0),"")</f>
        <v/>
      </c>
      <c r="AC181" s="108"/>
      <c r="AD181" s="108" t="str">
        <f>IFERROR(VLOOKUP(Table14[[#This Row],[كود العامل4]],العاملين!$A:$C,2,0),"")</f>
        <v/>
      </c>
      <c r="AE181" s="115">
        <f>IFERROR((Table14[[#This Row],[كمية الانتاج]]*Table14[[#This Row],[الزمن المعيارى لانتاج القطعة الواحدة بالدقيقة]])/V181,0%)</f>
        <v>0</v>
      </c>
      <c r="AF181" s="116"/>
      <c r="AG181" s="106"/>
      <c r="AH181" s="117" t="str">
        <f>IFERROR(Table14[[#This Row],[كمية الانتاج]]/(Table14[[#This Row],[كمية الانتاج]]+AG181+AF181),"")</f>
        <v/>
      </c>
      <c r="AI181" s="118"/>
      <c r="AJ181" s="121"/>
      <c r="AK181" s="121"/>
      <c r="AL181" s="121"/>
      <c r="AM181" s="121"/>
      <c r="AN181" s="121"/>
      <c r="AO181" s="121"/>
      <c r="AP181" s="121"/>
      <c r="AQ181" s="121"/>
      <c r="AR181" s="121"/>
    </row>
    <row r="182" spans="1:44" ht="20.100000000000001" customHeight="1">
      <c r="A182" s="105"/>
      <c r="B182" s="106"/>
      <c r="C182" s="107" t="str">
        <f>IFERROR(VLOOKUP(B182,المنتجات!$A:$B,2,0),"")</f>
        <v/>
      </c>
      <c r="D182" s="106" t="str">
        <f>IFERROR(VLOOKUP(B182,المنتجات!$A:$C,3,0),"")</f>
        <v/>
      </c>
      <c r="E182" s="108"/>
      <c r="F182" s="107" t="str">
        <f>IFERROR(VLOOKUP(Table14[[#This Row],[كود الصنف]],المنتجات!$D:$E,2,0),"")</f>
        <v/>
      </c>
      <c r="G182" s="109"/>
      <c r="H182" s="109" t="str">
        <f>IFERROR(IF(G182&lt;=1,VLOOKUP(Table14[[#This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82" s="110"/>
      <c r="J182" s="111"/>
      <c r="K182" s="112" t="str">
        <f>IFERROR(IF(VLOOKUP(Table14[[#This Row],[كود الصنف]],المنتجات!$D:$K,8,0)=0,"",(VLOOKUP(Table14[[#This Row],[كود الصنف]],المنتجات!$D:$K,8,0))),"")</f>
        <v/>
      </c>
      <c r="L18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82" s="114">
        <f>IFERROR(Table14[[#This Row],[كمية الهالك]]/(Table14[[#This Row],[كمية الخامات بالكيلو]]/Table14[[#This Row],[وزن القطعة]]),0)</f>
        <v>0</v>
      </c>
      <c r="N182" s="113"/>
      <c r="O182" s="106" t="str">
        <f>IFERROR(VLOOKUP(Table14[[#This Row],[كود العامل]],العاملين!$A$1:$D$100,4,0),"")</f>
        <v/>
      </c>
      <c r="P182" s="108"/>
      <c r="Q182" s="108"/>
      <c r="R182" s="108"/>
      <c r="S182" s="108"/>
      <c r="T182" s="108"/>
      <c r="U182" s="108">
        <f t="shared" si="4"/>
        <v>0</v>
      </c>
      <c r="V182" s="108" t="str">
        <f>IFERROR(Table14[[#This Row],[اجمالى وقت التشغيل بالدقايق]]-Table14[[#This Row],[اجمالى وقت التوقف بالدقيقة]],"0")</f>
        <v>0</v>
      </c>
      <c r="W182" s="108"/>
      <c r="X182" s="106" t="str">
        <f>IFERROR(VLOOKUP(Table14[[#This Row],[كود العامل]],العاملين!A:C,2,0),"")</f>
        <v/>
      </c>
      <c r="Y182" s="108"/>
      <c r="Z182" s="108" t="str">
        <f>IFERROR(VLOOKUP(Table14[[#This Row],[كود العامل2]],العاملين!$A:$C,2,0),"")</f>
        <v/>
      </c>
      <c r="AA182" s="108"/>
      <c r="AB182" s="108" t="str">
        <f>IFERROR(VLOOKUP(Table14[[#This Row],[كود العامل3]],العاملين!$A:$C,2,0),"")</f>
        <v/>
      </c>
      <c r="AC182" s="108"/>
      <c r="AD182" s="108" t="str">
        <f>IFERROR(VLOOKUP(Table14[[#This Row],[كود العامل4]],العاملين!$A:$C,2,0),"")</f>
        <v/>
      </c>
      <c r="AE182" s="115">
        <f>IFERROR((Table14[[#This Row],[كمية الانتاج]]*Table14[[#This Row],[الزمن المعيارى لانتاج القطعة الواحدة بالدقيقة]])/V182,0%)</f>
        <v>0</v>
      </c>
      <c r="AF182" s="116"/>
      <c r="AG182" s="106"/>
      <c r="AH182" s="117" t="str">
        <f>IFERROR(Table14[[#This Row],[كمية الانتاج]]/(Table14[[#This Row],[كمية الانتاج]]+AG182+AF182),"")</f>
        <v/>
      </c>
      <c r="AI182" s="118"/>
      <c r="AJ182" s="121"/>
      <c r="AK182" s="121"/>
      <c r="AL182" s="121"/>
      <c r="AM182" s="121"/>
      <c r="AN182" s="121"/>
      <c r="AO182" s="121"/>
      <c r="AP182" s="121"/>
      <c r="AQ182" s="121"/>
      <c r="AR182" s="121"/>
    </row>
    <row r="183" spans="1:44" ht="20.100000000000001" customHeight="1">
      <c r="A183" s="105"/>
      <c r="B183" s="106"/>
      <c r="C183" s="107" t="str">
        <f>IFERROR(VLOOKUP(B183,المنتجات!$A:$B,2,0),"")</f>
        <v/>
      </c>
      <c r="D183" s="106" t="str">
        <f>IFERROR(VLOOKUP(B183,المنتجات!$A:$C,3,0),"")</f>
        <v/>
      </c>
      <c r="E183" s="108"/>
      <c r="F183" s="107" t="str">
        <f>IFERROR(VLOOKUP(Table14[[#This Row],[كود الصنف]],المنتجات!$D:$E,2,0),"")</f>
        <v/>
      </c>
      <c r="G183" s="109"/>
      <c r="H183" s="109" t="str">
        <f>IFERROR(IF(G183&lt;=1,VLOOKUP(Table14[[#This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83" s="110"/>
      <c r="J183" s="111"/>
      <c r="K183" s="112" t="str">
        <f>IFERROR(IF(VLOOKUP(Table14[[#This Row],[كود الصنف]],المنتجات!$D:$K,8,0)=0,"",(VLOOKUP(Table14[[#This Row],[كود الصنف]],المنتجات!$D:$K,8,0))),"")</f>
        <v/>
      </c>
      <c r="L18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83" s="114">
        <f>IFERROR(Table14[[#This Row],[كمية الهالك]]/(Table14[[#This Row],[كمية الخامات بالكيلو]]/Table14[[#This Row],[وزن القطعة]]),0)</f>
        <v>0</v>
      </c>
      <c r="N183" s="113"/>
      <c r="O183" s="106" t="str">
        <f>IFERROR(VLOOKUP(Table14[[#This Row],[كود العامل]],العاملين!$A$1:$D$100,4,0),"")</f>
        <v/>
      </c>
      <c r="P183" s="108"/>
      <c r="Q183" s="108"/>
      <c r="R183" s="108"/>
      <c r="S183" s="108"/>
      <c r="T183" s="108"/>
      <c r="U183" s="108">
        <f t="shared" si="4"/>
        <v>0</v>
      </c>
      <c r="V183" s="108" t="str">
        <f>IFERROR(Table14[[#This Row],[اجمالى وقت التشغيل بالدقايق]]-Table14[[#This Row],[اجمالى وقت التوقف بالدقيقة]],"0")</f>
        <v>0</v>
      </c>
      <c r="W183" s="108"/>
      <c r="X183" s="106" t="str">
        <f>IFERROR(VLOOKUP(Table14[[#This Row],[كود العامل]],العاملين!A:C,2,0),"")</f>
        <v/>
      </c>
      <c r="Y183" s="108"/>
      <c r="Z183" s="108" t="str">
        <f>IFERROR(VLOOKUP(Table14[[#This Row],[كود العامل2]],العاملين!$A:$C,2,0),"")</f>
        <v/>
      </c>
      <c r="AA183" s="108"/>
      <c r="AB183" s="108" t="str">
        <f>IFERROR(VLOOKUP(Table14[[#This Row],[كود العامل3]],العاملين!$A:$C,2,0),"")</f>
        <v/>
      </c>
      <c r="AC183" s="108"/>
      <c r="AD183" s="108" t="str">
        <f>IFERROR(VLOOKUP(Table14[[#This Row],[كود العامل4]],العاملين!$A:$C,2,0),"")</f>
        <v/>
      </c>
      <c r="AE183" s="115">
        <f>IFERROR((Table14[[#This Row],[كمية الانتاج]]*Table14[[#This Row],[الزمن المعيارى لانتاج القطعة الواحدة بالدقيقة]])/V183,0%)</f>
        <v>0</v>
      </c>
      <c r="AF183" s="116"/>
      <c r="AG183" s="106"/>
      <c r="AH183" s="117" t="str">
        <f>IFERROR(Table14[[#This Row],[كمية الانتاج]]/(Table14[[#This Row],[كمية الانتاج]]+AG183+AF183),"")</f>
        <v/>
      </c>
      <c r="AI183" s="118"/>
      <c r="AJ183" s="121"/>
      <c r="AK183" s="121"/>
      <c r="AL183" s="121"/>
      <c r="AM183" s="121"/>
      <c r="AN183" s="121"/>
      <c r="AO183" s="121"/>
      <c r="AP183" s="121"/>
      <c r="AQ183" s="121"/>
      <c r="AR183" s="121"/>
    </row>
    <row r="184" spans="1:44" ht="20.100000000000001" customHeight="1">
      <c r="A184" s="105"/>
      <c r="B184" s="106"/>
      <c r="C184" s="107" t="str">
        <f>IFERROR(VLOOKUP(B184,المنتجات!$A:$B,2,0),"")</f>
        <v/>
      </c>
      <c r="D184" s="106" t="str">
        <f>IFERROR(VLOOKUP(B184,المنتجات!$A:$C,3,0),"")</f>
        <v/>
      </c>
      <c r="E184" s="108"/>
      <c r="F184" s="107" t="str">
        <f>IFERROR(VLOOKUP(Table14[[#This Row],[كود الصنف]],المنتجات!$D:$E,2,0),"")</f>
        <v/>
      </c>
      <c r="G184" s="109"/>
      <c r="H184" s="109" t="str">
        <f>IFERROR(IF(G184&lt;=1,VLOOKUP(Table14[[#This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84" s="110"/>
      <c r="J184" s="111"/>
      <c r="K184" s="112" t="str">
        <f>IFERROR(IF(VLOOKUP(Table14[[#This Row],[كود الصنف]],المنتجات!$D:$K,8,0)=0,"",(VLOOKUP(Table14[[#This Row],[كود الصنف]],المنتجات!$D:$K,8,0))),"")</f>
        <v/>
      </c>
      <c r="L18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84" s="114">
        <f>IFERROR(Table14[[#This Row],[كمية الهالك]]/(Table14[[#This Row],[كمية الخامات بالكيلو]]/Table14[[#This Row],[وزن القطعة]]),0)</f>
        <v>0</v>
      </c>
      <c r="N184" s="113"/>
      <c r="O184" s="106" t="str">
        <f>IFERROR(VLOOKUP(Table14[[#This Row],[كود العامل]],العاملين!$A$1:$D$100,4,0),"")</f>
        <v/>
      </c>
      <c r="P184" s="108"/>
      <c r="Q184" s="108"/>
      <c r="R184" s="108"/>
      <c r="S184" s="108"/>
      <c r="T184" s="108"/>
      <c r="U184" s="108">
        <f t="shared" si="4"/>
        <v>0</v>
      </c>
      <c r="V184" s="108" t="str">
        <f>IFERROR(Table14[[#This Row],[اجمالى وقت التشغيل بالدقايق]]-Table14[[#This Row],[اجمالى وقت التوقف بالدقيقة]],"0")</f>
        <v>0</v>
      </c>
      <c r="W184" s="108"/>
      <c r="X184" s="106" t="str">
        <f>IFERROR(VLOOKUP(Table14[[#This Row],[كود العامل]],العاملين!A:C,2,0),"")</f>
        <v/>
      </c>
      <c r="Y184" s="108"/>
      <c r="Z184" s="108" t="str">
        <f>IFERROR(VLOOKUP(Table14[[#This Row],[كود العامل2]],العاملين!$A:$C,2,0),"")</f>
        <v/>
      </c>
      <c r="AA184" s="108"/>
      <c r="AB184" s="108" t="str">
        <f>IFERROR(VLOOKUP(Table14[[#This Row],[كود العامل3]],العاملين!$A:$C,2,0),"")</f>
        <v/>
      </c>
      <c r="AC184" s="108"/>
      <c r="AD184" s="108" t="str">
        <f>IFERROR(VLOOKUP(Table14[[#This Row],[كود العامل4]],العاملين!$A:$C,2,0),"")</f>
        <v/>
      </c>
      <c r="AE184" s="115">
        <f>IFERROR((Table14[[#This Row],[كمية الانتاج]]*Table14[[#This Row],[الزمن المعيارى لانتاج القطعة الواحدة بالدقيقة]])/V184,0%)</f>
        <v>0</v>
      </c>
      <c r="AF184" s="116"/>
      <c r="AG184" s="106"/>
      <c r="AH184" s="117" t="str">
        <f>IFERROR(Table14[[#This Row],[كمية الانتاج]]/(Table14[[#This Row],[كمية الانتاج]]+AG184+AF184),"")</f>
        <v/>
      </c>
      <c r="AI184" s="118"/>
      <c r="AJ184" s="121"/>
      <c r="AK184" s="121"/>
      <c r="AL184" s="121"/>
      <c r="AM184" s="121"/>
      <c r="AN184" s="121"/>
      <c r="AO184" s="121"/>
      <c r="AP184" s="121"/>
      <c r="AQ184" s="121"/>
      <c r="AR184" s="121"/>
    </row>
    <row r="185" spans="1:44" ht="20.100000000000001" customHeight="1">
      <c r="A185" s="105"/>
      <c r="B185" s="106"/>
      <c r="C185" s="107" t="str">
        <f>IFERROR(VLOOKUP(B185,المنتجات!$A:$B,2,0),"")</f>
        <v/>
      </c>
      <c r="D185" s="106" t="str">
        <f>IFERROR(VLOOKUP(B185,المنتجات!$A:$C,3,0),"")</f>
        <v/>
      </c>
      <c r="E185" s="108"/>
      <c r="F185" s="107" t="str">
        <f>IFERROR(VLOOKUP(Table14[[#This Row],[كود الصنف]],المنتجات!$D:$E,2,0),"")</f>
        <v/>
      </c>
      <c r="G185" s="109"/>
      <c r="H185" s="109" t="str">
        <f>IFERROR(IF(G185&lt;=1,VLOOKUP(Table14[[#This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85" s="110"/>
      <c r="J185" s="111"/>
      <c r="K185" s="112" t="str">
        <f>IFERROR(IF(VLOOKUP(Table14[[#This Row],[كود الصنف]],المنتجات!$D:$K,8,0)=0,"",(VLOOKUP(Table14[[#This Row],[كود الصنف]],المنتجات!$D:$K,8,0))),"")</f>
        <v/>
      </c>
      <c r="L18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85" s="114">
        <f>IFERROR(Table14[[#This Row],[كمية الهالك]]/(Table14[[#This Row],[كمية الخامات بالكيلو]]/Table14[[#This Row],[وزن القطعة]]),0)</f>
        <v>0</v>
      </c>
      <c r="N185" s="113"/>
      <c r="O185" s="106" t="str">
        <f>IFERROR(VLOOKUP(Table14[[#This Row],[كود العامل]],العاملين!$A$1:$D$100,4,0),"")</f>
        <v/>
      </c>
      <c r="P185" s="108"/>
      <c r="Q185" s="108"/>
      <c r="R185" s="108"/>
      <c r="S185" s="108"/>
      <c r="T185" s="108"/>
      <c r="U185" s="108">
        <f t="shared" si="4"/>
        <v>0</v>
      </c>
      <c r="V185" s="108" t="str">
        <f>IFERROR(Table14[[#This Row],[اجمالى وقت التشغيل بالدقايق]]-Table14[[#This Row],[اجمالى وقت التوقف بالدقيقة]],"0")</f>
        <v>0</v>
      </c>
      <c r="W185" s="108"/>
      <c r="X185" s="106" t="str">
        <f>IFERROR(VLOOKUP(Table14[[#This Row],[كود العامل]],العاملين!A:C,2,0),"")</f>
        <v/>
      </c>
      <c r="Y185" s="108"/>
      <c r="Z185" s="108" t="str">
        <f>IFERROR(VLOOKUP(Table14[[#This Row],[كود العامل2]],العاملين!$A:$C,2,0),"")</f>
        <v/>
      </c>
      <c r="AA185" s="108"/>
      <c r="AB185" s="108" t="str">
        <f>IFERROR(VLOOKUP(Table14[[#This Row],[كود العامل3]],العاملين!$A:$C,2,0),"")</f>
        <v/>
      </c>
      <c r="AC185" s="108"/>
      <c r="AD185" s="108" t="str">
        <f>IFERROR(VLOOKUP(Table14[[#This Row],[كود العامل4]],العاملين!$A:$C,2,0),"")</f>
        <v/>
      </c>
      <c r="AE185" s="115">
        <f>IFERROR((Table14[[#This Row],[كمية الانتاج]]*Table14[[#This Row],[الزمن المعيارى لانتاج القطعة الواحدة بالدقيقة]])/V185,0%)</f>
        <v>0</v>
      </c>
      <c r="AF185" s="116"/>
      <c r="AG185" s="106"/>
      <c r="AH185" s="117" t="str">
        <f>IFERROR(Table14[[#This Row],[كمية الانتاج]]/(Table14[[#This Row],[كمية الانتاج]]+AG185+AF185),"")</f>
        <v/>
      </c>
      <c r="AI185" s="118"/>
      <c r="AJ185" s="121"/>
      <c r="AK185" s="121"/>
      <c r="AL185" s="121"/>
      <c r="AM185" s="121"/>
      <c r="AN185" s="121"/>
      <c r="AO185" s="121"/>
      <c r="AP185" s="121"/>
      <c r="AQ185" s="121"/>
      <c r="AR185" s="121"/>
    </row>
    <row r="186" spans="1:44" ht="20.100000000000001" customHeight="1">
      <c r="A186" s="105"/>
      <c r="B186" s="106"/>
      <c r="C186" s="107" t="str">
        <f>IFERROR(VLOOKUP(B186,المنتجات!$A:$B,2,0),"")</f>
        <v/>
      </c>
      <c r="D186" s="106" t="str">
        <f>IFERROR(VLOOKUP(B186,المنتجات!$A:$C,3,0),"")</f>
        <v/>
      </c>
      <c r="E186" s="108"/>
      <c r="F186" s="107" t="str">
        <f>IFERROR(VLOOKUP(Table14[[#This Row],[كود الصنف]],المنتجات!$D:$E,2,0),"")</f>
        <v/>
      </c>
      <c r="G186" s="109"/>
      <c r="H186" s="109" t="str">
        <f>IFERROR(IF(G186&lt;=1,VLOOKUP(Table14[[#This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86" s="110"/>
      <c r="J186" s="111"/>
      <c r="K186" s="112" t="str">
        <f>IFERROR(IF(VLOOKUP(Table14[[#This Row],[كود الصنف]],المنتجات!$D:$K,8,0)=0,"",(VLOOKUP(Table14[[#This Row],[كود الصنف]],المنتجات!$D:$K,8,0))),"")</f>
        <v/>
      </c>
      <c r="L18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86" s="114">
        <f>IFERROR(Table14[[#This Row],[كمية الهالك]]/(Table14[[#This Row],[كمية الخامات بالكيلو]]/Table14[[#This Row],[وزن القطعة]]),0)</f>
        <v>0</v>
      </c>
      <c r="N186" s="113"/>
      <c r="O186" s="106" t="str">
        <f>IFERROR(VLOOKUP(Table14[[#This Row],[كود العامل]],العاملين!$A$1:$D$100,4,0),"")</f>
        <v/>
      </c>
      <c r="P186" s="108"/>
      <c r="Q186" s="108"/>
      <c r="R186" s="108"/>
      <c r="S186" s="108"/>
      <c r="T186" s="108"/>
      <c r="U186" s="108">
        <f t="shared" si="4"/>
        <v>0</v>
      </c>
      <c r="V186" s="108" t="str">
        <f>IFERROR(Table14[[#This Row],[اجمالى وقت التشغيل بالدقايق]]-Table14[[#This Row],[اجمالى وقت التوقف بالدقيقة]],"0")</f>
        <v>0</v>
      </c>
      <c r="W186" s="108"/>
      <c r="X186" s="106" t="str">
        <f>IFERROR(VLOOKUP(Table14[[#This Row],[كود العامل]],العاملين!A:C,2,0),"")</f>
        <v/>
      </c>
      <c r="Y186" s="108"/>
      <c r="Z186" s="108" t="str">
        <f>IFERROR(VLOOKUP(Table14[[#This Row],[كود العامل2]],العاملين!$A:$C,2,0),"")</f>
        <v/>
      </c>
      <c r="AA186" s="108"/>
      <c r="AB186" s="108" t="str">
        <f>IFERROR(VLOOKUP(Table14[[#This Row],[كود العامل3]],العاملين!$A:$C,2,0),"")</f>
        <v/>
      </c>
      <c r="AC186" s="108"/>
      <c r="AD186" s="108" t="str">
        <f>IFERROR(VLOOKUP(Table14[[#This Row],[كود العامل4]],العاملين!$A:$C,2,0),"")</f>
        <v/>
      </c>
      <c r="AE186" s="115">
        <f>IFERROR((Table14[[#This Row],[كمية الانتاج]]*Table14[[#This Row],[الزمن المعيارى لانتاج القطعة الواحدة بالدقيقة]])/V186,0%)</f>
        <v>0</v>
      </c>
      <c r="AF186" s="116"/>
      <c r="AG186" s="106"/>
      <c r="AH186" s="117" t="str">
        <f>IFERROR(Table14[[#This Row],[كمية الانتاج]]/(Table14[[#This Row],[كمية الانتاج]]+AG186+AF186),"")</f>
        <v/>
      </c>
      <c r="AI186" s="118"/>
      <c r="AJ186" s="121"/>
      <c r="AK186" s="121"/>
      <c r="AL186" s="121"/>
      <c r="AM186" s="121"/>
      <c r="AN186" s="121"/>
      <c r="AO186" s="121"/>
      <c r="AP186" s="121"/>
      <c r="AQ186" s="121"/>
      <c r="AR186" s="121"/>
    </row>
    <row r="187" spans="1:44" ht="20.100000000000001" customHeight="1">
      <c r="A187" s="105"/>
      <c r="B187" s="106"/>
      <c r="C187" s="107" t="str">
        <f>IFERROR(VLOOKUP(B187,المنتجات!$A:$B,2,0),"")</f>
        <v/>
      </c>
      <c r="D187" s="106" t="str">
        <f>IFERROR(VLOOKUP(B187,المنتجات!$A:$C,3,0),"")</f>
        <v/>
      </c>
      <c r="E187" s="108"/>
      <c r="F187" s="107" t="str">
        <f>IFERROR(VLOOKUP(Table14[[#This Row],[كود الصنف]],المنتجات!$D:$E,2,0),"")</f>
        <v/>
      </c>
      <c r="G187" s="109"/>
      <c r="H187" s="109" t="str">
        <f>IFERROR(IF(G187&lt;=1,VLOOKUP(Table14[[#This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87" s="110"/>
      <c r="J187" s="111"/>
      <c r="K187" s="112" t="str">
        <f>IFERROR(IF(VLOOKUP(Table14[[#This Row],[كود الصنف]],المنتجات!$D:$K,8,0)=0,"",(VLOOKUP(Table14[[#This Row],[كود الصنف]],المنتجات!$D:$K,8,0))),"")</f>
        <v/>
      </c>
      <c r="L18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87" s="114">
        <f>IFERROR(Table14[[#This Row],[كمية الهالك]]/(Table14[[#This Row],[كمية الخامات بالكيلو]]/Table14[[#This Row],[وزن القطعة]]),0)</f>
        <v>0</v>
      </c>
      <c r="N187" s="113"/>
      <c r="O187" s="106" t="str">
        <f>IFERROR(VLOOKUP(Table14[[#This Row],[كود العامل]],العاملين!$A$1:$D$100,4,0),"")</f>
        <v/>
      </c>
      <c r="P187" s="108"/>
      <c r="Q187" s="108"/>
      <c r="R187" s="108"/>
      <c r="S187" s="108"/>
      <c r="T187" s="108"/>
      <c r="U187" s="108">
        <f t="shared" si="4"/>
        <v>0</v>
      </c>
      <c r="V187" s="108" t="str">
        <f>IFERROR(Table14[[#This Row],[اجمالى وقت التشغيل بالدقايق]]-Table14[[#This Row],[اجمالى وقت التوقف بالدقيقة]],"0")</f>
        <v>0</v>
      </c>
      <c r="W187" s="108"/>
      <c r="X187" s="106" t="str">
        <f>IFERROR(VLOOKUP(Table14[[#This Row],[كود العامل]],العاملين!A:C,2,0),"")</f>
        <v/>
      </c>
      <c r="Y187" s="108"/>
      <c r="Z187" s="108" t="str">
        <f>IFERROR(VLOOKUP(Table14[[#This Row],[كود العامل2]],العاملين!$A:$C,2,0),"")</f>
        <v/>
      </c>
      <c r="AA187" s="108"/>
      <c r="AB187" s="108" t="str">
        <f>IFERROR(VLOOKUP(Table14[[#This Row],[كود العامل3]],العاملين!$A:$C,2,0),"")</f>
        <v/>
      </c>
      <c r="AC187" s="108"/>
      <c r="AD187" s="108" t="str">
        <f>IFERROR(VLOOKUP(Table14[[#This Row],[كود العامل4]],العاملين!$A:$C,2,0),"")</f>
        <v/>
      </c>
      <c r="AE187" s="115">
        <f>IFERROR((Table14[[#This Row],[كمية الانتاج]]*Table14[[#This Row],[الزمن المعيارى لانتاج القطعة الواحدة بالدقيقة]])/V187,0%)</f>
        <v>0</v>
      </c>
      <c r="AF187" s="116"/>
      <c r="AG187" s="106"/>
      <c r="AH187" s="117" t="str">
        <f>IFERROR(Table14[[#This Row],[كمية الانتاج]]/(Table14[[#This Row],[كمية الانتاج]]+AG187+AF187),"")</f>
        <v/>
      </c>
      <c r="AI187" s="118"/>
      <c r="AJ187" s="121"/>
      <c r="AK187" s="121"/>
      <c r="AL187" s="121"/>
      <c r="AM187" s="121"/>
      <c r="AN187" s="121"/>
      <c r="AO187" s="121"/>
      <c r="AP187" s="121"/>
      <c r="AQ187" s="121"/>
      <c r="AR187" s="121"/>
    </row>
    <row r="188" spans="1:44" ht="20.100000000000001" customHeight="1">
      <c r="A188" s="105"/>
      <c r="B188" s="106"/>
      <c r="C188" s="107" t="str">
        <f>IFERROR(VLOOKUP(B188,المنتجات!$A:$B,2,0),"")</f>
        <v/>
      </c>
      <c r="D188" s="106" t="str">
        <f>IFERROR(VLOOKUP(B188,المنتجات!$A:$C,3,0),"")</f>
        <v/>
      </c>
      <c r="E188" s="108"/>
      <c r="F188" s="107" t="str">
        <f>IFERROR(VLOOKUP(Table14[[#This Row],[كود الصنف]],المنتجات!$D:$E,2,0),"")</f>
        <v/>
      </c>
      <c r="G188" s="109"/>
      <c r="H188" s="109" t="str">
        <f>IFERROR(IF(G188&lt;=1,VLOOKUP(Table14[[#This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88" s="110"/>
      <c r="J188" s="111"/>
      <c r="K188" s="112" t="str">
        <f>IFERROR(IF(VLOOKUP(Table14[[#This Row],[كود الصنف]],المنتجات!$D:$K,8,0)=0,"",(VLOOKUP(Table14[[#This Row],[كود الصنف]],المنتجات!$D:$K,8,0))),"")</f>
        <v/>
      </c>
      <c r="L18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88" s="114">
        <f>IFERROR(Table14[[#This Row],[كمية الهالك]]/(Table14[[#This Row],[كمية الخامات بالكيلو]]/Table14[[#This Row],[وزن القطعة]]),0)</f>
        <v>0</v>
      </c>
      <c r="N188" s="113"/>
      <c r="O188" s="106" t="str">
        <f>IFERROR(VLOOKUP(Table14[[#This Row],[كود العامل]],العاملين!$A$1:$D$100,4,0),"")</f>
        <v/>
      </c>
      <c r="P188" s="108"/>
      <c r="Q188" s="108"/>
      <c r="R188" s="108"/>
      <c r="S188" s="108"/>
      <c r="T188" s="108"/>
      <c r="U188" s="108">
        <f t="shared" si="4"/>
        <v>0</v>
      </c>
      <c r="V188" s="108" t="str">
        <f>IFERROR(Table14[[#This Row],[اجمالى وقت التشغيل بالدقايق]]-Table14[[#This Row],[اجمالى وقت التوقف بالدقيقة]],"0")</f>
        <v>0</v>
      </c>
      <c r="W188" s="108"/>
      <c r="X188" s="106" t="str">
        <f>IFERROR(VLOOKUP(Table14[[#This Row],[كود العامل]],العاملين!A:C,2,0),"")</f>
        <v/>
      </c>
      <c r="Y188" s="108"/>
      <c r="Z188" s="108" t="str">
        <f>IFERROR(VLOOKUP(Table14[[#This Row],[كود العامل2]],العاملين!$A:$C,2,0),"")</f>
        <v/>
      </c>
      <c r="AA188" s="108"/>
      <c r="AB188" s="108" t="str">
        <f>IFERROR(VLOOKUP(Table14[[#This Row],[كود العامل3]],العاملين!$A:$C,2,0),"")</f>
        <v/>
      </c>
      <c r="AC188" s="108"/>
      <c r="AD188" s="108" t="str">
        <f>IFERROR(VLOOKUP(Table14[[#This Row],[كود العامل4]],العاملين!$A:$C,2,0),"")</f>
        <v/>
      </c>
      <c r="AE188" s="115">
        <f>IFERROR((Table14[[#This Row],[كمية الانتاج]]*Table14[[#This Row],[الزمن المعيارى لانتاج القطعة الواحدة بالدقيقة]])/V188,0%)</f>
        <v>0</v>
      </c>
      <c r="AF188" s="116"/>
      <c r="AG188" s="106"/>
      <c r="AH188" s="117" t="str">
        <f>IFERROR(Table14[[#This Row],[كمية الانتاج]]/(Table14[[#This Row],[كمية الانتاج]]+AG188+AF188),"")</f>
        <v/>
      </c>
      <c r="AI188" s="118"/>
      <c r="AJ188" s="121"/>
      <c r="AK188" s="121"/>
      <c r="AL188" s="121"/>
      <c r="AM188" s="121"/>
      <c r="AN188" s="121"/>
      <c r="AO188" s="121"/>
      <c r="AP188" s="121"/>
      <c r="AQ188" s="121"/>
      <c r="AR188" s="121"/>
    </row>
    <row r="189" spans="1:44" ht="20.100000000000001" customHeight="1">
      <c r="A189" s="105"/>
      <c r="B189" s="106"/>
      <c r="C189" s="107" t="str">
        <f>IFERROR(VLOOKUP(B189,المنتجات!$A:$B,2,0),"")</f>
        <v/>
      </c>
      <c r="D189" s="106" t="str">
        <f>IFERROR(VLOOKUP(B189,المنتجات!$A:$C,3,0),"")</f>
        <v/>
      </c>
      <c r="E189" s="108"/>
      <c r="F189" s="107" t="str">
        <f>IFERROR(VLOOKUP(Table14[[#This Row],[كود الصنف]],المنتجات!$D:$E,2,0),"")</f>
        <v/>
      </c>
      <c r="G189" s="109"/>
      <c r="H189" s="109" t="str">
        <f>IFERROR(IF(G189&lt;=1,VLOOKUP(Table14[[#This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89" s="110"/>
      <c r="J189" s="111"/>
      <c r="K189" s="112" t="str">
        <f>IFERROR(IF(VLOOKUP(Table14[[#This Row],[كود الصنف]],المنتجات!$D:$K,8,0)=0,"",(VLOOKUP(Table14[[#This Row],[كود الصنف]],المنتجات!$D:$K,8,0))),"")</f>
        <v/>
      </c>
      <c r="L18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89" s="114">
        <f>IFERROR(Table14[[#This Row],[كمية الهالك]]/(Table14[[#This Row],[كمية الخامات بالكيلو]]/Table14[[#This Row],[وزن القطعة]]),0)</f>
        <v>0</v>
      </c>
      <c r="N189" s="113"/>
      <c r="O189" s="106" t="str">
        <f>IFERROR(VLOOKUP(Table14[[#This Row],[كود العامل]],العاملين!$A$1:$D$100,4,0),"")</f>
        <v/>
      </c>
      <c r="P189" s="108"/>
      <c r="Q189" s="108"/>
      <c r="R189" s="108"/>
      <c r="S189" s="108"/>
      <c r="T189" s="108"/>
      <c r="U189" s="108">
        <f t="shared" si="4"/>
        <v>0</v>
      </c>
      <c r="V189" s="108" t="str">
        <f>IFERROR(Table14[[#This Row],[اجمالى وقت التشغيل بالدقايق]]-Table14[[#This Row],[اجمالى وقت التوقف بالدقيقة]],"0")</f>
        <v>0</v>
      </c>
      <c r="W189" s="108"/>
      <c r="X189" s="106" t="str">
        <f>IFERROR(VLOOKUP(Table14[[#This Row],[كود العامل]],العاملين!A:C,2,0),"")</f>
        <v/>
      </c>
      <c r="Y189" s="108"/>
      <c r="Z189" s="108" t="str">
        <f>IFERROR(VLOOKUP(Table14[[#This Row],[كود العامل2]],العاملين!$A:$C,2,0),"")</f>
        <v/>
      </c>
      <c r="AA189" s="108"/>
      <c r="AB189" s="108" t="str">
        <f>IFERROR(VLOOKUP(Table14[[#This Row],[كود العامل3]],العاملين!$A:$C,2,0),"")</f>
        <v/>
      </c>
      <c r="AC189" s="108"/>
      <c r="AD189" s="108" t="str">
        <f>IFERROR(VLOOKUP(Table14[[#This Row],[كود العامل4]],العاملين!$A:$C,2,0),"")</f>
        <v/>
      </c>
      <c r="AE189" s="115">
        <f>IFERROR((Table14[[#This Row],[كمية الانتاج]]*Table14[[#This Row],[الزمن المعيارى لانتاج القطعة الواحدة بالدقيقة]])/V189,0%)</f>
        <v>0</v>
      </c>
      <c r="AF189" s="116"/>
      <c r="AG189" s="106"/>
      <c r="AH189" s="117" t="str">
        <f>IFERROR(Table14[[#This Row],[كمية الانتاج]]/(Table14[[#This Row],[كمية الانتاج]]+AG189+AF189),"")</f>
        <v/>
      </c>
      <c r="AI189" s="118"/>
      <c r="AJ189" s="121"/>
      <c r="AK189" s="121"/>
      <c r="AL189" s="121"/>
      <c r="AM189" s="121"/>
      <c r="AN189" s="121"/>
      <c r="AO189" s="121"/>
      <c r="AP189" s="121"/>
      <c r="AQ189" s="121"/>
      <c r="AR189" s="121"/>
    </row>
    <row r="190" spans="1:44" ht="20.100000000000001" customHeight="1">
      <c r="A190" s="105"/>
      <c r="B190" s="106"/>
      <c r="C190" s="107" t="str">
        <f>IFERROR(VLOOKUP(B190,المنتجات!$A:$B,2,0),"")</f>
        <v/>
      </c>
      <c r="D190" s="106" t="str">
        <f>IFERROR(VLOOKUP(B190,المنتجات!$A:$C,3,0),"")</f>
        <v/>
      </c>
      <c r="E190" s="108"/>
      <c r="F190" s="107" t="str">
        <f>IFERROR(VLOOKUP(Table14[[#This Row],[كود الصنف]],المنتجات!$D:$E,2,0),"")</f>
        <v/>
      </c>
      <c r="G190" s="109"/>
      <c r="H190" s="109" t="str">
        <f>IFERROR(IF(G190&lt;=1,VLOOKUP(Table14[[#This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90" s="110"/>
      <c r="J190" s="111"/>
      <c r="K190" s="112" t="str">
        <f>IFERROR(IF(VLOOKUP(Table14[[#This Row],[كود الصنف]],المنتجات!$D:$K,8,0)=0,"",(VLOOKUP(Table14[[#This Row],[كود الصنف]],المنتجات!$D:$K,8,0))),"")</f>
        <v/>
      </c>
      <c r="L19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90" s="114">
        <f>IFERROR(Table14[[#This Row],[كمية الهالك]]/(Table14[[#This Row],[كمية الخامات بالكيلو]]/Table14[[#This Row],[وزن القطعة]]),0)</f>
        <v>0</v>
      </c>
      <c r="N190" s="113"/>
      <c r="O190" s="106" t="str">
        <f>IFERROR(VLOOKUP(Table14[[#This Row],[كود العامل]],العاملين!$A$1:$D$100,4,0),"")</f>
        <v/>
      </c>
      <c r="P190" s="108"/>
      <c r="Q190" s="108"/>
      <c r="R190" s="108"/>
      <c r="S190" s="108"/>
      <c r="T190" s="108"/>
      <c r="U190" s="108">
        <f t="shared" si="4"/>
        <v>0</v>
      </c>
      <c r="V190" s="108" t="str">
        <f>IFERROR(Table14[[#This Row],[اجمالى وقت التشغيل بالدقايق]]-Table14[[#This Row],[اجمالى وقت التوقف بالدقيقة]],"0")</f>
        <v>0</v>
      </c>
      <c r="W190" s="108"/>
      <c r="X190" s="106" t="str">
        <f>IFERROR(VLOOKUP(Table14[[#This Row],[كود العامل]],العاملين!A:C,2,0),"")</f>
        <v/>
      </c>
      <c r="Y190" s="108"/>
      <c r="Z190" s="108" t="str">
        <f>IFERROR(VLOOKUP(Table14[[#This Row],[كود العامل2]],العاملين!$A:$C,2,0),"")</f>
        <v/>
      </c>
      <c r="AA190" s="108"/>
      <c r="AB190" s="108" t="str">
        <f>IFERROR(VLOOKUP(Table14[[#This Row],[كود العامل3]],العاملين!$A:$C,2,0),"")</f>
        <v/>
      </c>
      <c r="AC190" s="108"/>
      <c r="AD190" s="108" t="str">
        <f>IFERROR(VLOOKUP(Table14[[#This Row],[كود العامل4]],العاملين!$A:$C,2,0),"")</f>
        <v/>
      </c>
      <c r="AE190" s="115">
        <f>IFERROR((Table14[[#This Row],[كمية الانتاج]]*Table14[[#This Row],[الزمن المعيارى لانتاج القطعة الواحدة بالدقيقة]])/V190,0%)</f>
        <v>0</v>
      </c>
      <c r="AF190" s="116"/>
      <c r="AG190" s="106"/>
      <c r="AH190" s="117" t="str">
        <f>IFERROR(Table14[[#This Row],[كمية الانتاج]]/(Table14[[#This Row],[كمية الانتاج]]+AG190+AF190),"")</f>
        <v/>
      </c>
      <c r="AI190" s="118"/>
      <c r="AJ190" s="121"/>
      <c r="AK190" s="121"/>
      <c r="AL190" s="121"/>
      <c r="AM190" s="121"/>
      <c r="AN190" s="121"/>
      <c r="AO190" s="121"/>
      <c r="AP190" s="121"/>
      <c r="AQ190" s="121"/>
      <c r="AR190" s="121"/>
    </row>
    <row r="191" spans="1:44" ht="20.100000000000001" customHeight="1">
      <c r="A191" s="105"/>
      <c r="B191" s="106"/>
      <c r="C191" s="107" t="str">
        <f>IFERROR(VLOOKUP(B191,المنتجات!$A:$B,2,0),"")</f>
        <v/>
      </c>
      <c r="D191" s="106" t="str">
        <f>IFERROR(VLOOKUP(B191,المنتجات!$A:$C,3,0),"")</f>
        <v/>
      </c>
      <c r="E191" s="108"/>
      <c r="F191" s="107" t="str">
        <f>IFERROR(VLOOKUP(Table14[[#This Row],[كود الصنف]],المنتجات!$D:$E,2,0),"")</f>
        <v/>
      </c>
      <c r="G191" s="109"/>
      <c r="H191" s="109" t="str">
        <f>IFERROR(IF(G191&lt;=1,VLOOKUP(Table14[[#This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91" s="110"/>
      <c r="J191" s="111"/>
      <c r="K191" s="112" t="str">
        <f>IFERROR(IF(VLOOKUP(Table14[[#This Row],[كود الصنف]],المنتجات!$D:$K,8,0)=0,"",(VLOOKUP(Table14[[#This Row],[كود الصنف]],المنتجات!$D:$K,8,0))),"")</f>
        <v/>
      </c>
      <c r="L19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91" s="114">
        <f>IFERROR(Table14[[#This Row],[كمية الهالك]]/(Table14[[#This Row],[كمية الخامات بالكيلو]]/Table14[[#This Row],[وزن القطعة]]),0)</f>
        <v>0</v>
      </c>
      <c r="N191" s="113"/>
      <c r="O191" s="106" t="str">
        <f>IFERROR(VLOOKUP(Table14[[#This Row],[كود العامل]],العاملين!$A$1:$D$100,4,0),"")</f>
        <v/>
      </c>
      <c r="P191" s="108"/>
      <c r="Q191" s="108"/>
      <c r="R191" s="108"/>
      <c r="S191" s="108"/>
      <c r="T191" s="108"/>
      <c r="U191" s="108">
        <f t="shared" si="4"/>
        <v>0</v>
      </c>
      <c r="V191" s="108" t="str">
        <f>IFERROR(Table14[[#This Row],[اجمالى وقت التشغيل بالدقايق]]-Table14[[#This Row],[اجمالى وقت التوقف بالدقيقة]],"0")</f>
        <v>0</v>
      </c>
      <c r="W191" s="108"/>
      <c r="X191" s="106" t="str">
        <f>IFERROR(VLOOKUP(Table14[[#This Row],[كود العامل]],العاملين!A:C,2,0),"")</f>
        <v/>
      </c>
      <c r="Y191" s="108"/>
      <c r="Z191" s="108" t="str">
        <f>IFERROR(VLOOKUP(Table14[[#This Row],[كود العامل2]],العاملين!$A:$C,2,0),"")</f>
        <v/>
      </c>
      <c r="AA191" s="108"/>
      <c r="AB191" s="108" t="str">
        <f>IFERROR(VLOOKUP(Table14[[#This Row],[كود العامل3]],العاملين!$A:$C,2,0),"")</f>
        <v/>
      </c>
      <c r="AC191" s="108"/>
      <c r="AD191" s="108" t="str">
        <f>IFERROR(VLOOKUP(Table14[[#This Row],[كود العامل4]],العاملين!$A:$C,2,0),"")</f>
        <v/>
      </c>
      <c r="AE191" s="115">
        <f>IFERROR((Table14[[#This Row],[كمية الانتاج]]*Table14[[#This Row],[الزمن المعيارى لانتاج القطعة الواحدة بالدقيقة]])/V191,0%)</f>
        <v>0</v>
      </c>
      <c r="AF191" s="116"/>
      <c r="AG191" s="106"/>
      <c r="AH191" s="117" t="str">
        <f>IFERROR(Table14[[#This Row],[كمية الانتاج]]/(Table14[[#This Row],[كمية الانتاج]]+AG191+AF191),"")</f>
        <v/>
      </c>
      <c r="AI191" s="118"/>
      <c r="AJ191" s="121"/>
      <c r="AK191" s="121"/>
      <c r="AL191" s="121"/>
      <c r="AM191" s="121"/>
      <c r="AN191" s="121"/>
      <c r="AO191" s="121"/>
      <c r="AP191" s="121"/>
      <c r="AQ191" s="121"/>
      <c r="AR191" s="121"/>
    </row>
    <row r="192" spans="1:44" ht="20.100000000000001" customHeight="1">
      <c r="A192" s="105"/>
      <c r="B192" s="106"/>
      <c r="C192" s="107" t="str">
        <f>IFERROR(VLOOKUP(B192,المنتجات!$A:$B,2,0),"")</f>
        <v/>
      </c>
      <c r="D192" s="106" t="str">
        <f>IFERROR(VLOOKUP(B192,المنتجات!$A:$C,3,0),"")</f>
        <v/>
      </c>
      <c r="E192" s="108"/>
      <c r="F192" s="107" t="str">
        <f>IFERROR(VLOOKUP(Table14[[#This Row],[كود الصنف]],المنتجات!$D:$E,2,0),"")</f>
        <v/>
      </c>
      <c r="G192" s="109"/>
      <c r="H192" s="109" t="str">
        <f>IFERROR(IF(G192&lt;=1,VLOOKUP(Table14[[#This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92" s="110"/>
      <c r="J192" s="111"/>
      <c r="K192" s="112" t="str">
        <f>IFERROR(IF(VLOOKUP(Table14[[#This Row],[كود الصنف]],المنتجات!$D:$K,8,0)=0,"",(VLOOKUP(Table14[[#This Row],[كود الصنف]],المنتجات!$D:$K,8,0))),"")</f>
        <v/>
      </c>
      <c r="L19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92" s="114">
        <f>IFERROR(Table14[[#This Row],[كمية الهالك]]/(Table14[[#This Row],[كمية الخامات بالكيلو]]/Table14[[#This Row],[وزن القطعة]]),0)</f>
        <v>0</v>
      </c>
      <c r="N192" s="113"/>
      <c r="O192" s="106" t="str">
        <f>IFERROR(VLOOKUP(Table14[[#This Row],[كود العامل]],العاملين!$A$1:$D$100,4,0),"")</f>
        <v/>
      </c>
      <c r="P192" s="108"/>
      <c r="Q192" s="108"/>
      <c r="R192" s="108"/>
      <c r="S192" s="108"/>
      <c r="T192" s="108"/>
      <c r="U192" s="108">
        <f t="shared" si="4"/>
        <v>0</v>
      </c>
      <c r="V192" s="108" t="str">
        <f>IFERROR(Table14[[#This Row],[اجمالى وقت التشغيل بالدقايق]]-Table14[[#This Row],[اجمالى وقت التوقف بالدقيقة]],"0")</f>
        <v>0</v>
      </c>
      <c r="W192" s="108"/>
      <c r="X192" s="106" t="str">
        <f>IFERROR(VLOOKUP(Table14[[#This Row],[كود العامل]],العاملين!A:C,2,0),"")</f>
        <v/>
      </c>
      <c r="Y192" s="108"/>
      <c r="Z192" s="108" t="str">
        <f>IFERROR(VLOOKUP(Table14[[#This Row],[كود العامل2]],العاملين!$A:$C,2,0),"")</f>
        <v/>
      </c>
      <c r="AA192" s="108"/>
      <c r="AB192" s="108" t="str">
        <f>IFERROR(VLOOKUP(Table14[[#This Row],[كود العامل3]],العاملين!$A:$C,2,0),"")</f>
        <v/>
      </c>
      <c r="AC192" s="108"/>
      <c r="AD192" s="108" t="str">
        <f>IFERROR(VLOOKUP(Table14[[#This Row],[كود العامل4]],العاملين!$A:$C,2,0),"")</f>
        <v/>
      </c>
      <c r="AE192" s="115">
        <f>IFERROR((Table14[[#This Row],[كمية الانتاج]]*Table14[[#This Row],[الزمن المعيارى لانتاج القطعة الواحدة بالدقيقة]])/V192,0%)</f>
        <v>0</v>
      </c>
      <c r="AF192" s="116"/>
      <c r="AG192" s="106"/>
      <c r="AH192" s="117" t="str">
        <f>IFERROR(Table14[[#This Row],[كمية الانتاج]]/(Table14[[#This Row],[كمية الانتاج]]+AG192+AF192),"")</f>
        <v/>
      </c>
      <c r="AI192" s="118"/>
      <c r="AJ192" s="121"/>
      <c r="AK192" s="121"/>
      <c r="AL192" s="121"/>
      <c r="AM192" s="121"/>
      <c r="AN192" s="121"/>
      <c r="AO192" s="121"/>
      <c r="AP192" s="121"/>
      <c r="AQ192" s="121"/>
      <c r="AR192" s="121"/>
    </row>
    <row r="193" spans="1:44" ht="20.100000000000001" customHeight="1">
      <c r="A193" s="105"/>
      <c r="B193" s="106"/>
      <c r="C193" s="107" t="str">
        <f>IFERROR(VLOOKUP(B193,المنتجات!$A:$B,2,0),"")</f>
        <v/>
      </c>
      <c r="D193" s="106" t="str">
        <f>IFERROR(VLOOKUP(B193,المنتجات!$A:$C,3,0),"")</f>
        <v/>
      </c>
      <c r="E193" s="108"/>
      <c r="F193" s="107" t="str">
        <f>IFERROR(VLOOKUP(Table14[[#This Row],[كود الصنف]],المنتجات!$D:$E,2,0),"")</f>
        <v/>
      </c>
      <c r="G193" s="109"/>
      <c r="H193" s="109" t="str">
        <f>IFERROR(IF(G193&lt;=1,VLOOKUP(Table14[[#This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93" s="110"/>
      <c r="J193" s="111"/>
      <c r="K193" s="112" t="str">
        <f>IFERROR(IF(VLOOKUP(Table14[[#This Row],[كود الصنف]],المنتجات!$D:$K,8,0)=0,"",(VLOOKUP(Table14[[#This Row],[كود الصنف]],المنتجات!$D:$K,8,0))),"")</f>
        <v/>
      </c>
      <c r="L19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93" s="114">
        <f>IFERROR(Table14[[#This Row],[كمية الهالك]]/(Table14[[#This Row],[كمية الخامات بالكيلو]]/Table14[[#This Row],[وزن القطعة]]),0)</f>
        <v>0</v>
      </c>
      <c r="N193" s="113"/>
      <c r="O193" s="106" t="str">
        <f>IFERROR(VLOOKUP(Table14[[#This Row],[كود العامل]],العاملين!$A$1:$D$100,4,0),"")</f>
        <v/>
      </c>
      <c r="P193" s="108"/>
      <c r="Q193" s="108"/>
      <c r="R193" s="108"/>
      <c r="S193" s="108"/>
      <c r="T193" s="108"/>
      <c r="U193" s="108">
        <f t="shared" si="4"/>
        <v>0</v>
      </c>
      <c r="V193" s="108" t="str">
        <f>IFERROR(Table14[[#This Row],[اجمالى وقت التشغيل بالدقايق]]-Table14[[#This Row],[اجمالى وقت التوقف بالدقيقة]],"0")</f>
        <v>0</v>
      </c>
      <c r="W193" s="108"/>
      <c r="X193" s="106" t="str">
        <f>IFERROR(VLOOKUP(Table14[[#This Row],[كود العامل]],العاملين!A:C,2,0),"")</f>
        <v/>
      </c>
      <c r="Y193" s="108"/>
      <c r="Z193" s="108" t="str">
        <f>IFERROR(VLOOKUP(Table14[[#This Row],[كود العامل2]],العاملين!$A:$C,2,0),"")</f>
        <v/>
      </c>
      <c r="AA193" s="108"/>
      <c r="AB193" s="108" t="str">
        <f>IFERROR(VLOOKUP(Table14[[#This Row],[كود العامل3]],العاملين!$A:$C,2,0),"")</f>
        <v/>
      </c>
      <c r="AC193" s="108"/>
      <c r="AD193" s="108" t="str">
        <f>IFERROR(VLOOKUP(Table14[[#This Row],[كود العامل4]],العاملين!$A:$C,2,0),"")</f>
        <v/>
      </c>
      <c r="AE193" s="115">
        <f>IFERROR((Table14[[#This Row],[كمية الانتاج]]*Table14[[#This Row],[الزمن المعيارى لانتاج القطعة الواحدة بالدقيقة]])/V193,0%)</f>
        <v>0</v>
      </c>
      <c r="AF193" s="116"/>
      <c r="AG193" s="106"/>
      <c r="AH193" s="117" t="str">
        <f>IFERROR(Table14[[#This Row],[كمية الانتاج]]/(Table14[[#This Row],[كمية الانتاج]]+AG193+AF193),"")</f>
        <v/>
      </c>
      <c r="AI193" s="118"/>
      <c r="AJ193" s="121"/>
      <c r="AK193" s="121"/>
      <c r="AL193" s="121"/>
      <c r="AM193" s="121"/>
      <c r="AN193" s="121"/>
      <c r="AO193" s="121"/>
      <c r="AP193" s="121"/>
      <c r="AQ193" s="121"/>
      <c r="AR193" s="121"/>
    </row>
    <row r="194" spans="1:44" ht="20.100000000000001" customHeight="1">
      <c r="A194" s="105"/>
      <c r="B194" s="106"/>
      <c r="C194" s="107" t="str">
        <f>IFERROR(VLOOKUP(B194,المنتجات!$A:$B,2,0),"")</f>
        <v/>
      </c>
      <c r="D194" s="106" t="str">
        <f>IFERROR(VLOOKUP(B194,المنتجات!$A:$C,3,0),"")</f>
        <v/>
      </c>
      <c r="E194" s="108"/>
      <c r="F194" s="107" t="str">
        <f>IFERROR(VLOOKUP(Table14[[#This Row],[كود الصنف]],المنتجات!$D:$E,2,0),"")</f>
        <v/>
      </c>
      <c r="G194" s="109"/>
      <c r="H194" s="109" t="str">
        <f>IFERROR(IF(G194&lt;=1,VLOOKUP(Table14[[#This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94" s="110"/>
      <c r="J194" s="111"/>
      <c r="K194" s="112" t="str">
        <f>IFERROR(IF(VLOOKUP(Table14[[#This Row],[كود الصنف]],المنتجات!$D:$K,8,0)=0,"",(VLOOKUP(Table14[[#This Row],[كود الصنف]],المنتجات!$D:$K,8,0))),"")</f>
        <v/>
      </c>
      <c r="L19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94" s="114">
        <f>IFERROR(Table14[[#This Row],[كمية الهالك]]/(Table14[[#This Row],[كمية الخامات بالكيلو]]/Table14[[#This Row],[وزن القطعة]]),0)</f>
        <v>0</v>
      </c>
      <c r="N194" s="113"/>
      <c r="O194" s="106" t="str">
        <f>IFERROR(VLOOKUP(Table14[[#This Row],[كود العامل]],العاملين!$A$1:$D$100,4,0),"")</f>
        <v/>
      </c>
      <c r="P194" s="108"/>
      <c r="Q194" s="108"/>
      <c r="R194" s="108"/>
      <c r="S194" s="108"/>
      <c r="T194" s="108"/>
      <c r="U194" s="108">
        <f t="shared" si="4"/>
        <v>0</v>
      </c>
      <c r="V194" s="108" t="str">
        <f>IFERROR(Table14[[#This Row],[اجمالى وقت التشغيل بالدقايق]]-Table14[[#This Row],[اجمالى وقت التوقف بالدقيقة]],"0")</f>
        <v>0</v>
      </c>
      <c r="W194" s="108"/>
      <c r="X194" s="106" t="str">
        <f>IFERROR(VLOOKUP(Table14[[#This Row],[كود العامل]],العاملين!A:C,2,0),"")</f>
        <v/>
      </c>
      <c r="Y194" s="108"/>
      <c r="Z194" s="108" t="str">
        <f>IFERROR(VLOOKUP(Table14[[#This Row],[كود العامل2]],العاملين!$A:$C,2,0),"")</f>
        <v/>
      </c>
      <c r="AA194" s="108"/>
      <c r="AB194" s="108" t="str">
        <f>IFERROR(VLOOKUP(Table14[[#This Row],[كود العامل3]],العاملين!$A:$C,2,0),"")</f>
        <v/>
      </c>
      <c r="AC194" s="108"/>
      <c r="AD194" s="108" t="str">
        <f>IFERROR(VLOOKUP(Table14[[#This Row],[كود العامل4]],العاملين!$A:$C,2,0),"")</f>
        <v/>
      </c>
      <c r="AE194" s="115">
        <f>IFERROR((Table14[[#This Row],[كمية الانتاج]]*Table14[[#This Row],[الزمن المعيارى لانتاج القطعة الواحدة بالدقيقة]])/V194,0%)</f>
        <v>0</v>
      </c>
      <c r="AF194" s="116"/>
      <c r="AG194" s="106"/>
      <c r="AH194" s="117" t="str">
        <f>IFERROR(Table14[[#This Row],[كمية الانتاج]]/(Table14[[#This Row],[كمية الانتاج]]+AG194+AF194),"")</f>
        <v/>
      </c>
      <c r="AI194" s="118"/>
      <c r="AJ194" s="121"/>
      <c r="AK194" s="121"/>
      <c r="AL194" s="121"/>
      <c r="AM194" s="121"/>
      <c r="AN194" s="121"/>
      <c r="AO194" s="121"/>
      <c r="AP194" s="121"/>
      <c r="AQ194" s="121"/>
      <c r="AR194" s="121"/>
    </row>
    <row r="195" spans="1:44" ht="20.100000000000001" customHeight="1">
      <c r="A195" s="105"/>
      <c r="B195" s="106"/>
      <c r="C195" s="107" t="str">
        <f>IFERROR(VLOOKUP(B195,المنتجات!$A:$B,2,0),"")</f>
        <v/>
      </c>
      <c r="D195" s="106" t="str">
        <f>IFERROR(VLOOKUP(B195,المنتجات!$A:$C,3,0),"")</f>
        <v/>
      </c>
      <c r="E195" s="108"/>
      <c r="F195" s="107" t="str">
        <f>IFERROR(VLOOKUP(Table14[[#This Row],[كود الصنف]],المنتجات!$D:$E,2,0),"")</f>
        <v/>
      </c>
      <c r="G195" s="109"/>
      <c r="H195" s="109" t="str">
        <f>IFERROR(IF(G195&lt;=1,VLOOKUP(Table14[[#This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95" s="110"/>
      <c r="J195" s="111"/>
      <c r="K195" s="112" t="str">
        <f>IFERROR(IF(VLOOKUP(Table14[[#This Row],[كود الصنف]],المنتجات!$D:$K,8,0)=0,"",(VLOOKUP(Table14[[#This Row],[كود الصنف]],المنتجات!$D:$K,8,0))),"")</f>
        <v/>
      </c>
      <c r="L19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95" s="114">
        <f>IFERROR(Table14[[#This Row],[كمية الهالك]]/(Table14[[#This Row],[كمية الخامات بالكيلو]]/Table14[[#This Row],[وزن القطعة]]),0)</f>
        <v>0</v>
      </c>
      <c r="N195" s="113"/>
      <c r="O195" s="106" t="str">
        <f>IFERROR(VLOOKUP(Table14[[#This Row],[كود العامل]],العاملين!$A$1:$D$100,4,0),"")</f>
        <v/>
      </c>
      <c r="P195" s="108"/>
      <c r="Q195" s="108"/>
      <c r="R195" s="108"/>
      <c r="S195" s="108"/>
      <c r="T195" s="108"/>
      <c r="U195" s="108">
        <f t="shared" si="4"/>
        <v>0</v>
      </c>
      <c r="V195" s="108" t="str">
        <f>IFERROR(Table14[[#This Row],[اجمالى وقت التشغيل بالدقايق]]-Table14[[#This Row],[اجمالى وقت التوقف بالدقيقة]],"0")</f>
        <v>0</v>
      </c>
      <c r="W195" s="108"/>
      <c r="X195" s="106" t="str">
        <f>IFERROR(VLOOKUP(Table14[[#This Row],[كود العامل]],العاملين!A:C,2,0),"")</f>
        <v/>
      </c>
      <c r="Y195" s="108"/>
      <c r="Z195" s="108" t="str">
        <f>IFERROR(VLOOKUP(Table14[[#This Row],[كود العامل2]],العاملين!$A:$C,2,0),"")</f>
        <v/>
      </c>
      <c r="AA195" s="108"/>
      <c r="AB195" s="108" t="str">
        <f>IFERROR(VLOOKUP(Table14[[#This Row],[كود العامل3]],العاملين!$A:$C,2,0),"")</f>
        <v/>
      </c>
      <c r="AC195" s="108"/>
      <c r="AD195" s="108" t="str">
        <f>IFERROR(VLOOKUP(Table14[[#This Row],[كود العامل4]],العاملين!$A:$C,2,0),"")</f>
        <v/>
      </c>
      <c r="AE195" s="115">
        <f>IFERROR((Table14[[#This Row],[كمية الانتاج]]*Table14[[#This Row],[الزمن المعيارى لانتاج القطعة الواحدة بالدقيقة]])/V195,0%)</f>
        <v>0</v>
      </c>
      <c r="AF195" s="116"/>
      <c r="AG195" s="106"/>
      <c r="AH195" s="117" t="str">
        <f>IFERROR(Table14[[#This Row],[كمية الانتاج]]/(Table14[[#This Row],[كمية الانتاج]]+AG195+AF195),"")</f>
        <v/>
      </c>
      <c r="AI195" s="118"/>
      <c r="AJ195" s="121"/>
      <c r="AK195" s="121"/>
      <c r="AL195" s="121"/>
      <c r="AM195" s="121"/>
      <c r="AN195" s="121"/>
      <c r="AO195" s="121"/>
      <c r="AP195" s="121"/>
      <c r="AQ195" s="121"/>
      <c r="AR195" s="121"/>
    </row>
    <row r="196" spans="1:44" ht="20.100000000000001" customHeight="1">
      <c r="A196" s="105"/>
      <c r="B196" s="106"/>
      <c r="C196" s="107" t="str">
        <f>IFERROR(VLOOKUP(B196,المنتجات!$A:$B,2,0),"")</f>
        <v/>
      </c>
      <c r="D196" s="106" t="str">
        <f>IFERROR(VLOOKUP(B196,المنتجات!$A:$C,3,0),"")</f>
        <v/>
      </c>
      <c r="E196" s="108"/>
      <c r="F196" s="107" t="str">
        <f>IFERROR(VLOOKUP(Table14[[#This Row],[كود الصنف]],المنتجات!$D:$E,2,0),"")</f>
        <v/>
      </c>
      <c r="G196" s="109"/>
      <c r="H196" s="109" t="str">
        <f>IFERROR(IF(G196&lt;=1,VLOOKUP(Table14[[#This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96" s="110"/>
      <c r="J196" s="111"/>
      <c r="K196" s="112" t="str">
        <f>IFERROR(IF(VLOOKUP(Table14[[#This Row],[كود الصنف]],المنتجات!$D:$K,8,0)=0,"",(VLOOKUP(Table14[[#This Row],[كود الصنف]],المنتجات!$D:$K,8,0))),"")</f>
        <v/>
      </c>
      <c r="L19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96" s="114">
        <f>IFERROR(Table14[[#This Row],[كمية الهالك]]/(Table14[[#This Row],[كمية الخامات بالكيلو]]/Table14[[#This Row],[وزن القطعة]]),0)</f>
        <v>0</v>
      </c>
      <c r="N196" s="113"/>
      <c r="O196" s="106" t="str">
        <f>IFERROR(VLOOKUP(Table14[[#This Row],[كود العامل]],العاملين!$A$1:$D$100,4,0),"")</f>
        <v/>
      </c>
      <c r="P196" s="108"/>
      <c r="Q196" s="108"/>
      <c r="R196" s="108"/>
      <c r="S196" s="108"/>
      <c r="T196" s="108"/>
      <c r="U196" s="108">
        <f t="shared" si="4"/>
        <v>0</v>
      </c>
      <c r="V196" s="108" t="str">
        <f>IFERROR(Table14[[#This Row],[اجمالى وقت التشغيل بالدقايق]]-Table14[[#This Row],[اجمالى وقت التوقف بالدقيقة]],"0")</f>
        <v>0</v>
      </c>
      <c r="W196" s="108"/>
      <c r="X196" s="106" t="str">
        <f>IFERROR(VLOOKUP(Table14[[#This Row],[كود العامل]],العاملين!A:C,2,0),"")</f>
        <v/>
      </c>
      <c r="Y196" s="108"/>
      <c r="Z196" s="108" t="str">
        <f>IFERROR(VLOOKUP(Table14[[#This Row],[كود العامل2]],العاملين!$A:$C,2,0),"")</f>
        <v/>
      </c>
      <c r="AA196" s="108"/>
      <c r="AB196" s="108" t="str">
        <f>IFERROR(VLOOKUP(Table14[[#This Row],[كود العامل3]],العاملين!$A:$C,2,0),"")</f>
        <v/>
      </c>
      <c r="AC196" s="108"/>
      <c r="AD196" s="108" t="str">
        <f>IFERROR(VLOOKUP(Table14[[#This Row],[كود العامل4]],العاملين!$A:$C,2,0),"")</f>
        <v/>
      </c>
      <c r="AE196" s="115">
        <f>IFERROR((Table14[[#This Row],[كمية الانتاج]]*Table14[[#This Row],[الزمن المعيارى لانتاج القطعة الواحدة بالدقيقة]])/V196,0%)</f>
        <v>0</v>
      </c>
      <c r="AF196" s="116"/>
      <c r="AG196" s="106"/>
      <c r="AH196" s="117" t="str">
        <f>IFERROR(Table14[[#This Row],[كمية الانتاج]]/(Table14[[#This Row],[كمية الانتاج]]+AG196+AF196),"")</f>
        <v/>
      </c>
      <c r="AI196" s="118"/>
      <c r="AJ196" s="121"/>
      <c r="AK196" s="121"/>
      <c r="AL196" s="121"/>
      <c r="AM196" s="121"/>
      <c r="AN196" s="121"/>
      <c r="AO196" s="121"/>
      <c r="AP196" s="121"/>
      <c r="AQ196" s="121"/>
      <c r="AR196" s="121"/>
    </row>
    <row r="197" spans="1:44" ht="20.100000000000001" customHeight="1">
      <c r="A197" s="105"/>
      <c r="B197" s="106"/>
      <c r="C197" s="107" t="str">
        <f>IFERROR(VLOOKUP(B197,المنتجات!$A:$B,2,0),"")</f>
        <v/>
      </c>
      <c r="D197" s="106" t="str">
        <f>IFERROR(VLOOKUP(B197,المنتجات!$A:$C,3,0),"")</f>
        <v/>
      </c>
      <c r="E197" s="108"/>
      <c r="F197" s="107" t="str">
        <f>IFERROR(VLOOKUP(Table14[[#This Row],[كود الصنف]],المنتجات!$D:$E,2,0),"")</f>
        <v/>
      </c>
      <c r="G197" s="109"/>
      <c r="H197" s="109" t="str">
        <f>IFERROR(IF(G197&lt;=1,VLOOKUP(Table14[[#This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97" s="110"/>
      <c r="J197" s="111"/>
      <c r="K197" s="112" t="str">
        <f>IFERROR(IF(VLOOKUP(Table14[[#This Row],[كود الصنف]],المنتجات!$D:$K,8,0)=0,"",(VLOOKUP(Table14[[#This Row],[كود الصنف]],المنتجات!$D:$K,8,0))),"")</f>
        <v/>
      </c>
      <c r="L19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97" s="114">
        <f>IFERROR(Table14[[#This Row],[كمية الهالك]]/(Table14[[#This Row],[كمية الخامات بالكيلو]]/Table14[[#This Row],[وزن القطعة]]),0)</f>
        <v>0</v>
      </c>
      <c r="N197" s="113"/>
      <c r="O197" s="106" t="str">
        <f>IFERROR(VLOOKUP(Table14[[#This Row],[كود العامل]],العاملين!$A$1:$D$100,4,0),"")</f>
        <v/>
      </c>
      <c r="P197" s="108"/>
      <c r="Q197" s="108"/>
      <c r="R197" s="108"/>
      <c r="S197" s="108"/>
      <c r="T197" s="108"/>
      <c r="U197" s="108">
        <f t="shared" si="4"/>
        <v>0</v>
      </c>
      <c r="V197" s="108" t="str">
        <f>IFERROR(Table14[[#This Row],[اجمالى وقت التشغيل بالدقايق]]-Table14[[#This Row],[اجمالى وقت التوقف بالدقيقة]],"0")</f>
        <v>0</v>
      </c>
      <c r="W197" s="108"/>
      <c r="X197" s="106" t="str">
        <f>IFERROR(VLOOKUP(Table14[[#This Row],[كود العامل]],العاملين!A:C,2,0),"")</f>
        <v/>
      </c>
      <c r="Y197" s="108"/>
      <c r="Z197" s="108" t="str">
        <f>IFERROR(VLOOKUP(Table14[[#This Row],[كود العامل2]],العاملين!$A:$C,2,0),"")</f>
        <v/>
      </c>
      <c r="AA197" s="108"/>
      <c r="AB197" s="108" t="str">
        <f>IFERROR(VLOOKUP(Table14[[#This Row],[كود العامل3]],العاملين!$A:$C,2,0),"")</f>
        <v/>
      </c>
      <c r="AC197" s="108"/>
      <c r="AD197" s="108" t="str">
        <f>IFERROR(VLOOKUP(Table14[[#This Row],[كود العامل4]],العاملين!$A:$C,2,0),"")</f>
        <v/>
      </c>
      <c r="AE197" s="115">
        <f>IFERROR((Table14[[#This Row],[كمية الانتاج]]*Table14[[#This Row],[الزمن المعيارى لانتاج القطعة الواحدة بالدقيقة]])/V197,0%)</f>
        <v>0</v>
      </c>
      <c r="AF197" s="116"/>
      <c r="AG197" s="106"/>
      <c r="AH197" s="117" t="str">
        <f>IFERROR(Table14[[#This Row],[كمية الانتاج]]/(Table14[[#This Row],[كمية الانتاج]]+AG197+AF197),"")</f>
        <v/>
      </c>
      <c r="AI197" s="118"/>
      <c r="AJ197" s="121"/>
      <c r="AK197" s="121"/>
      <c r="AL197" s="121"/>
      <c r="AM197" s="121"/>
      <c r="AN197" s="121"/>
      <c r="AO197" s="121"/>
      <c r="AP197" s="121"/>
      <c r="AQ197" s="121"/>
      <c r="AR197" s="121"/>
    </row>
    <row r="198" spans="1:44" ht="20.100000000000001" customHeight="1">
      <c r="A198" s="105"/>
      <c r="B198" s="106"/>
      <c r="C198" s="107" t="str">
        <f>IFERROR(VLOOKUP(B198,المنتجات!$A:$B,2,0),"")</f>
        <v/>
      </c>
      <c r="D198" s="106" t="str">
        <f>IFERROR(VLOOKUP(B198,المنتجات!$A:$C,3,0),"")</f>
        <v/>
      </c>
      <c r="E198" s="108"/>
      <c r="F198" s="107" t="str">
        <f>IFERROR(VLOOKUP(Table14[[#This Row],[كود الصنف]],المنتجات!$D:$E,2,0),"")</f>
        <v/>
      </c>
      <c r="G198" s="109"/>
      <c r="H198" s="109" t="str">
        <f>IFERROR(IF(G198&lt;=1,VLOOKUP(Table14[[#This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98" s="110"/>
      <c r="J198" s="111"/>
      <c r="K198" s="112" t="str">
        <f>IFERROR(IF(VLOOKUP(Table14[[#This Row],[كود الصنف]],المنتجات!$D:$K,8,0)=0,"",(VLOOKUP(Table14[[#This Row],[كود الصنف]],المنتجات!$D:$K,8,0))),"")</f>
        <v/>
      </c>
      <c r="L19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98" s="114">
        <f>IFERROR(Table14[[#This Row],[كمية الهالك]]/(Table14[[#This Row],[كمية الخامات بالكيلو]]/Table14[[#This Row],[وزن القطعة]]),0)</f>
        <v>0</v>
      </c>
      <c r="N198" s="113"/>
      <c r="O198" s="106" t="str">
        <f>IFERROR(VLOOKUP(Table14[[#This Row],[كود العامل]],العاملين!$A$1:$D$100,4,0),"")</f>
        <v/>
      </c>
      <c r="P198" s="108"/>
      <c r="Q198" s="108"/>
      <c r="R198" s="108"/>
      <c r="S198" s="108"/>
      <c r="T198" s="108"/>
      <c r="U198" s="108">
        <f t="shared" si="4"/>
        <v>0</v>
      </c>
      <c r="V198" s="108" t="str">
        <f>IFERROR(Table14[[#This Row],[اجمالى وقت التشغيل بالدقايق]]-Table14[[#This Row],[اجمالى وقت التوقف بالدقيقة]],"0")</f>
        <v>0</v>
      </c>
      <c r="W198" s="108"/>
      <c r="X198" s="106" t="str">
        <f>IFERROR(VLOOKUP(Table14[[#This Row],[كود العامل]],العاملين!A:C,2,0),"")</f>
        <v/>
      </c>
      <c r="Y198" s="108"/>
      <c r="Z198" s="108" t="str">
        <f>IFERROR(VLOOKUP(Table14[[#This Row],[كود العامل2]],العاملين!$A:$C,2,0),"")</f>
        <v/>
      </c>
      <c r="AA198" s="108"/>
      <c r="AB198" s="108" t="str">
        <f>IFERROR(VLOOKUP(Table14[[#This Row],[كود العامل3]],العاملين!$A:$C,2,0),"")</f>
        <v/>
      </c>
      <c r="AC198" s="108"/>
      <c r="AD198" s="108" t="str">
        <f>IFERROR(VLOOKUP(Table14[[#This Row],[كود العامل4]],العاملين!$A:$C,2,0),"")</f>
        <v/>
      </c>
      <c r="AE198" s="115">
        <f>IFERROR((Table14[[#This Row],[كمية الانتاج]]*Table14[[#This Row],[الزمن المعيارى لانتاج القطعة الواحدة بالدقيقة]])/V198,0%)</f>
        <v>0</v>
      </c>
      <c r="AF198" s="116"/>
      <c r="AG198" s="106"/>
      <c r="AH198" s="117" t="str">
        <f>IFERROR(Table14[[#This Row],[كمية الانتاج]]/(Table14[[#This Row],[كمية الانتاج]]+AG198+AF198),"")</f>
        <v/>
      </c>
      <c r="AI198" s="118"/>
      <c r="AJ198" s="121"/>
      <c r="AK198" s="121"/>
      <c r="AL198" s="121"/>
      <c r="AM198" s="121"/>
      <c r="AN198" s="121"/>
      <c r="AO198" s="121"/>
      <c r="AP198" s="121"/>
      <c r="AQ198" s="121"/>
      <c r="AR198" s="121"/>
    </row>
    <row r="199" spans="1:44" ht="20.100000000000001" customHeight="1">
      <c r="A199" s="105"/>
      <c r="B199" s="106"/>
      <c r="C199" s="107" t="str">
        <f>IFERROR(VLOOKUP(B199,المنتجات!$A:$B,2,0),"")</f>
        <v/>
      </c>
      <c r="D199" s="106" t="str">
        <f>IFERROR(VLOOKUP(B199,المنتجات!$A:$C,3,0),"")</f>
        <v/>
      </c>
      <c r="E199" s="108"/>
      <c r="F199" s="107" t="str">
        <f>IFERROR(VLOOKUP(Table14[[#This Row],[كود الصنف]],المنتجات!$D:$E,2,0),"")</f>
        <v/>
      </c>
      <c r="G199" s="109"/>
      <c r="H199" s="109" t="str">
        <f>IFERROR(IF(G199&lt;=1,VLOOKUP(Table14[[#This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99" s="110"/>
      <c r="J199" s="111"/>
      <c r="K199" s="112" t="str">
        <f>IFERROR(IF(VLOOKUP(Table14[[#This Row],[كود الصنف]],المنتجات!$D:$K,8,0)=0,"",(VLOOKUP(Table14[[#This Row],[كود الصنف]],المنتجات!$D:$K,8,0))),"")</f>
        <v/>
      </c>
      <c r="L19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99" s="114">
        <f>IFERROR(Table14[[#This Row],[كمية الهالك]]/(Table14[[#This Row],[كمية الخامات بالكيلو]]/Table14[[#This Row],[وزن القطعة]]),0)</f>
        <v>0</v>
      </c>
      <c r="N199" s="113"/>
      <c r="O199" s="106" t="str">
        <f>IFERROR(VLOOKUP(Table14[[#This Row],[كود العامل]],العاملين!$A$1:$D$100,4,0),"")</f>
        <v/>
      </c>
      <c r="P199" s="108"/>
      <c r="Q199" s="108"/>
      <c r="R199" s="108"/>
      <c r="S199" s="108"/>
      <c r="T199" s="108"/>
      <c r="U199" s="108">
        <f t="shared" si="4"/>
        <v>0</v>
      </c>
      <c r="V199" s="108" t="str">
        <f>IFERROR(Table14[[#This Row],[اجمالى وقت التشغيل بالدقايق]]-Table14[[#This Row],[اجمالى وقت التوقف بالدقيقة]],"0")</f>
        <v>0</v>
      </c>
      <c r="W199" s="108"/>
      <c r="X199" s="106" t="str">
        <f>IFERROR(VLOOKUP(Table14[[#This Row],[كود العامل]],العاملين!A:C,2,0),"")</f>
        <v/>
      </c>
      <c r="Y199" s="108"/>
      <c r="Z199" s="108" t="str">
        <f>IFERROR(VLOOKUP(Table14[[#This Row],[كود العامل2]],العاملين!$A:$C,2,0),"")</f>
        <v/>
      </c>
      <c r="AA199" s="108"/>
      <c r="AB199" s="108" t="str">
        <f>IFERROR(VLOOKUP(Table14[[#This Row],[كود العامل3]],العاملين!$A:$C,2,0),"")</f>
        <v/>
      </c>
      <c r="AC199" s="108"/>
      <c r="AD199" s="108" t="str">
        <f>IFERROR(VLOOKUP(Table14[[#This Row],[كود العامل4]],العاملين!$A:$C,2,0),"")</f>
        <v/>
      </c>
      <c r="AE199" s="115">
        <f>IFERROR((Table14[[#This Row],[كمية الانتاج]]*Table14[[#This Row],[الزمن المعيارى لانتاج القطعة الواحدة بالدقيقة]])/V199,0%)</f>
        <v>0</v>
      </c>
      <c r="AF199" s="116"/>
      <c r="AG199" s="106"/>
      <c r="AH199" s="117" t="str">
        <f>IFERROR(Table14[[#This Row],[كمية الانتاج]]/(Table14[[#This Row],[كمية الانتاج]]+AG199+AF199),"")</f>
        <v/>
      </c>
      <c r="AI199" s="118"/>
      <c r="AJ199" s="121"/>
      <c r="AK199" s="121"/>
      <c r="AL199" s="121"/>
      <c r="AM199" s="121"/>
      <c r="AN199" s="121"/>
      <c r="AO199" s="121"/>
      <c r="AP199" s="121"/>
      <c r="AQ199" s="121"/>
      <c r="AR199" s="121"/>
    </row>
    <row r="200" spans="1:44" ht="20.100000000000001" customHeight="1">
      <c r="A200" s="105"/>
      <c r="B200" s="106"/>
      <c r="C200" s="107" t="str">
        <f>IFERROR(VLOOKUP(B200,المنتجات!$A:$B,2,0),"")</f>
        <v/>
      </c>
      <c r="D200" s="106" t="str">
        <f>IFERROR(VLOOKUP(B200,المنتجات!$A:$C,3,0),"")</f>
        <v/>
      </c>
      <c r="E200" s="108"/>
      <c r="F200" s="107" t="str">
        <f>IFERROR(VLOOKUP(Table14[[#This Row],[كود الصنف]],المنتجات!$D:$E,2,0),"")</f>
        <v/>
      </c>
      <c r="G200" s="109"/>
      <c r="H200" s="109" t="str">
        <f>IFERROR(IF(G200&lt;=1,VLOOKUP(Table14[[#This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00" s="110"/>
      <c r="J200" s="111"/>
      <c r="K200" s="112" t="str">
        <f>IFERROR(IF(VLOOKUP(Table14[[#This Row],[كود الصنف]],المنتجات!$D:$K,8,0)=0,"",(VLOOKUP(Table14[[#This Row],[كود الصنف]],المنتجات!$D:$K,8,0))),"")</f>
        <v/>
      </c>
      <c r="L20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00" s="114">
        <f>IFERROR(Table14[[#This Row],[كمية الهالك]]/(Table14[[#This Row],[كمية الخامات بالكيلو]]/Table14[[#This Row],[وزن القطعة]]),0)</f>
        <v>0</v>
      </c>
      <c r="N200" s="113"/>
      <c r="O200" s="106" t="str">
        <f>IFERROR(VLOOKUP(Table14[[#This Row],[كود العامل]],العاملين!$A$1:$D$100,4,0),"")</f>
        <v/>
      </c>
      <c r="P200" s="108"/>
      <c r="Q200" s="108"/>
      <c r="R200" s="108"/>
      <c r="S200" s="108"/>
      <c r="T200" s="108"/>
      <c r="U200" s="108">
        <f t="shared" ref="U200:U263" si="5">SUM(P200:T200)</f>
        <v>0</v>
      </c>
      <c r="V200" s="108" t="str">
        <f>IFERROR(Table14[[#This Row],[اجمالى وقت التشغيل بالدقايق]]-Table14[[#This Row],[اجمالى وقت التوقف بالدقيقة]],"0")</f>
        <v>0</v>
      </c>
      <c r="W200" s="108"/>
      <c r="X200" s="106" t="str">
        <f>IFERROR(VLOOKUP(Table14[[#This Row],[كود العامل]],العاملين!A:C,2,0),"")</f>
        <v/>
      </c>
      <c r="Y200" s="108"/>
      <c r="Z200" s="108" t="str">
        <f>IFERROR(VLOOKUP(Table14[[#This Row],[كود العامل2]],العاملين!$A:$C,2,0),"")</f>
        <v/>
      </c>
      <c r="AA200" s="108"/>
      <c r="AB200" s="108" t="str">
        <f>IFERROR(VLOOKUP(Table14[[#This Row],[كود العامل3]],العاملين!$A:$C,2,0),"")</f>
        <v/>
      </c>
      <c r="AC200" s="108"/>
      <c r="AD200" s="108" t="str">
        <f>IFERROR(VLOOKUP(Table14[[#This Row],[كود العامل4]],العاملين!$A:$C,2,0),"")</f>
        <v/>
      </c>
      <c r="AE200" s="115">
        <f>IFERROR((Table14[[#This Row],[كمية الانتاج]]*Table14[[#This Row],[الزمن المعيارى لانتاج القطعة الواحدة بالدقيقة]])/V200,0%)</f>
        <v>0</v>
      </c>
      <c r="AF200" s="116"/>
      <c r="AG200" s="106"/>
      <c r="AH200" s="117" t="str">
        <f>IFERROR(Table14[[#This Row],[كمية الانتاج]]/(Table14[[#This Row],[كمية الانتاج]]+AG200+AF200),"")</f>
        <v/>
      </c>
      <c r="AI200" s="118"/>
      <c r="AJ200" s="121"/>
      <c r="AK200" s="121"/>
      <c r="AL200" s="121"/>
      <c r="AM200" s="121"/>
      <c r="AN200" s="121"/>
      <c r="AO200" s="121"/>
      <c r="AP200" s="121"/>
      <c r="AQ200" s="121"/>
      <c r="AR200" s="121"/>
    </row>
    <row r="201" spans="1:44" ht="20.100000000000001" customHeight="1">
      <c r="A201" s="105"/>
      <c r="B201" s="106"/>
      <c r="C201" s="107" t="str">
        <f>IFERROR(VLOOKUP(B201,المنتجات!$A:$B,2,0),"")</f>
        <v/>
      </c>
      <c r="D201" s="106" t="str">
        <f>IFERROR(VLOOKUP(B201,المنتجات!$A:$C,3,0),"")</f>
        <v/>
      </c>
      <c r="E201" s="108"/>
      <c r="F201" s="107" t="str">
        <f>IFERROR(VLOOKUP(Table14[[#This Row],[كود الصنف]],المنتجات!$D:$E,2,0),"")</f>
        <v/>
      </c>
      <c r="G201" s="109"/>
      <c r="H201" s="109" t="str">
        <f>IFERROR(IF(G201&lt;=1,VLOOKUP(Table14[[#This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01" s="110"/>
      <c r="J201" s="111"/>
      <c r="K201" s="112" t="str">
        <f>IFERROR(IF(VLOOKUP(Table14[[#This Row],[كود الصنف]],المنتجات!$D:$K,8,0)=0,"",(VLOOKUP(Table14[[#This Row],[كود الصنف]],المنتجات!$D:$K,8,0))),"")</f>
        <v/>
      </c>
      <c r="L20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01" s="114">
        <f>IFERROR(Table14[[#This Row],[كمية الهالك]]/(Table14[[#This Row],[كمية الخامات بالكيلو]]/Table14[[#This Row],[وزن القطعة]]),0)</f>
        <v>0</v>
      </c>
      <c r="N201" s="113"/>
      <c r="O201" s="106" t="str">
        <f>IFERROR(VLOOKUP(Table14[[#This Row],[كود العامل]],العاملين!$A$1:$D$100,4,0),"")</f>
        <v/>
      </c>
      <c r="P201" s="108"/>
      <c r="Q201" s="108"/>
      <c r="R201" s="108"/>
      <c r="S201" s="108"/>
      <c r="T201" s="108"/>
      <c r="U201" s="108">
        <f t="shared" si="5"/>
        <v>0</v>
      </c>
      <c r="V201" s="108" t="str">
        <f>IFERROR(Table14[[#This Row],[اجمالى وقت التشغيل بالدقايق]]-Table14[[#This Row],[اجمالى وقت التوقف بالدقيقة]],"0")</f>
        <v>0</v>
      </c>
      <c r="W201" s="108"/>
      <c r="X201" s="106" t="str">
        <f>IFERROR(VLOOKUP(Table14[[#This Row],[كود العامل]],العاملين!A:C,2,0),"")</f>
        <v/>
      </c>
      <c r="Y201" s="108"/>
      <c r="Z201" s="108" t="str">
        <f>IFERROR(VLOOKUP(Table14[[#This Row],[كود العامل2]],العاملين!$A:$C,2,0),"")</f>
        <v/>
      </c>
      <c r="AA201" s="108"/>
      <c r="AB201" s="108" t="str">
        <f>IFERROR(VLOOKUP(Table14[[#This Row],[كود العامل3]],العاملين!$A:$C,2,0),"")</f>
        <v/>
      </c>
      <c r="AC201" s="108"/>
      <c r="AD201" s="108" t="str">
        <f>IFERROR(VLOOKUP(Table14[[#This Row],[كود العامل4]],العاملين!$A:$C,2,0),"")</f>
        <v/>
      </c>
      <c r="AE201" s="115">
        <f>IFERROR((Table14[[#This Row],[كمية الانتاج]]*Table14[[#This Row],[الزمن المعيارى لانتاج القطعة الواحدة بالدقيقة]])/V201,0%)</f>
        <v>0</v>
      </c>
      <c r="AF201" s="116"/>
      <c r="AG201" s="106"/>
      <c r="AH201" s="117" t="str">
        <f>IFERROR(Table14[[#This Row],[كمية الانتاج]]/(Table14[[#This Row],[كمية الانتاج]]+AG201+AF201),"")</f>
        <v/>
      </c>
      <c r="AI201" s="118"/>
      <c r="AJ201" s="121"/>
      <c r="AK201" s="121"/>
      <c r="AL201" s="121"/>
      <c r="AM201" s="121"/>
      <c r="AN201" s="121"/>
      <c r="AO201" s="121"/>
      <c r="AP201" s="121"/>
      <c r="AQ201" s="121"/>
      <c r="AR201" s="121"/>
    </row>
    <row r="202" spans="1:44" ht="20.100000000000001" customHeight="1">
      <c r="A202" s="105"/>
      <c r="B202" s="106"/>
      <c r="C202" s="107" t="str">
        <f>IFERROR(VLOOKUP(B202,المنتجات!$A:$B,2,0),"")</f>
        <v/>
      </c>
      <c r="D202" s="106" t="str">
        <f>IFERROR(VLOOKUP(B202,المنتجات!$A:$C,3,0),"")</f>
        <v/>
      </c>
      <c r="E202" s="108"/>
      <c r="F202" s="107" t="str">
        <f>IFERROR(VLOOKUP(Table14[[#This Row],[كود الصنف]],المنتجات!$D:$E,2,0),"")</f>
        <v/>
      </c>
      <c r="G202" s="109"/>
      <c r="H202" s="109" t="str">
        <f>IFERROR(IF(G202&lt;=1,VLOOKUP(Table14[[#This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02" s="110"/>
      <c r="J202" s="111"/>
      <c r="K202" s="112" t="str">
        <f>IFERROR(IF(VLOOKUP(Table14[[#This Row],[كود الصنف]],المنتجات!$D:$K,8,0)=0,"",(VLOOKUP(Table14[[#This Row],[كود الصنف]],المنتجات!$D:$K,8,0))),"")</f>
        <v/>
      </c>
      <c r="L20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02" s="114">
        <f>IFERROR(Table14[[#This Row],[كمية الهالك]]/(Table14[[#This Row],[كمية الخامات بالكيلو]]/Table14[[#This Row],[وزن القطعة]]),0)</f>
        <v>0</v>
      </c>
      <c r="N202" s="113"/>
      <c r="O202" s="106" t="str">
        <f>IFERROR(VLOOKUP(Table14[[#This Row],[كود العامل]],العاملين!$A$1:$D$100,4,0),"")</f>
        <v/>
      </c>
      <c r="P202" s="108"/>
      <c r="Q202" s="108"/>
      <c r="R202" s="108"/>
      <c r="S202" s="108"/>
      <c r="T202" s="108"/>
      <c r="U202" s="108">
        <f t="shared" si="5"/>
        <v>0</v>
      </c>
      <c r="V202" s="108" t="str">
        <f>IFERROR(Table14[[#This Row],[اجمالى وقت التشغيل بالدقايق]]-Table14[[#This Row],[اجمالى وقت التوقف بالدقيقة]],"0")</f>
        <v>0</v>
      </c>
      <c r="W202" s="108"/>
      <c r="X202" s="106" t="str">
        <f>IFERROR(VLOOKUP(Table14[[#This Row],[كود العامل]],العاملين!A:C,2,0),"")</f>
        <v/>
      </c>
      <c r="Y202" s="108"/>
      <c r="Z202" s="108" t="str">
        <f>IFERROR(VLOOKUP(Table14[[#This Row],[كود العامل2]],العاملين!$A:$C,2,0),"")</f>
        <v/>
      </c>
      <c r="AA202" s="108"/>
      <c r="AB202" s="108" t="str">
        <f>IFERROR(VLOOKUP(Table14[[#This Row],[كود العامل3]],العاملين!$A:$C,2,0),"")</f>
        <v/>
      </c>
      <c r="AC202" s="108"/>
      <c r="AD202" s="108" t="str">
        <f>IFERROR(VLOOKUP(Table14[[#This Row],[كود العامل4]],العاملين!$A:$C,2,0),"")</f>
        <v/>
      </c>
      <c r="AE202" s="115">
        <f>IFERROR((Table14[[#This Row],[كمية الانتاج]]*Table14[[#This Row],[الزمن المعيارى لانتاج القطعة الواحدة بالدقيقة]])/V202,0%)</f>
        <v>0</v>
      </c>
      <c r="AF202" s="116"/>
      <c r="AG202" s="106"/>
      <c r="AH202" s="117" t="str">
        <f>IFERROR(Table14[[#This Row],[كمية الانتاج]]/(Table14[[#This Row],[كمية الانتاج]]+AG202+AF202),"")</f>
        <v/>
      </c>
      <c r="AI202" s="118"/>
      <c r="AJ202" s="121"/>
      <c r="AK202" s="121"/>
      <c r="AL202" s="121"/>
      <c r="AM202" s="121"/>
      <c r="AN202" s="121"/>
      <c r="AO202" s="121"/>
      <c r="AP202" s="121"/>
      <c r="AQ202" s="121"/>
      <c r="AR202" s="121"/>
    </row>
    <row r="203" spans="1:44" ht="20.100000000000001" customHeight="1">
      <c r="A203" s="105"/>
      <c r="B203" s="106"/>
      <c r="C203" s="107" t="str">
        <f>IFERROR(VLOOKUP(B203,المنتجات!$A:$B,2,0),"")</f>
        <v/>
      </c>
      <c r="D203" s="106" t="str">
        <f>IFERROR(VLOOKUP(B203,المنتجات!$A:$C,3,0),"")</f>
        <v/>
      </c>
      <c r="E203" s="108"/>
      <c r="F203" s="107" t="str">
        <f>IFERROR(VLOOKUP(Table14[[#This Row],[كود الصنف]],المنتجات!$D:$E,2,0),"")</f>
        <v/>
      </c>
      <c r="G203" s="109"/>
      <c r="H203" s="109" t="str">
        <f>IFERROR(IF(G203&lt;=1,VLOOKUP(Table14[[#This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03" s="110"/>
      <c r="J203" s="111"/>
      <c r="K203" s="112" t="str">
        <f>IFERROR(IF(VLOOKUP(Table14[[#This Row],[كود الصنف]],المنتجات!$D:$K,8,0)=0,"",(VLOOKUP(Table14[[#This Row],[كود الصنف]],المنتجات!$D:$K,8,0))),"")</f>
        <v/>
      </c>
      <c r="L20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03" s="114">
        <f>IFERROR(Table14[[#This Row],[كمية الهالك]]/(Table14[[#This Row],[كمية الخامات بالكيلو]]/Table14[[#This Row],[وزن القطعة]]),0)</f>
        <v>0</v>
      </c>
      <c r="N203" s="113"/>
      <c r="O203" s="106" t="str">
        <f>IFERROR(VLOOKUP(Table14[[#This Row],[كود العامل]],العاملين!$A$1:$D$100,4,0),"")</f>
        <v/>
      </c>
      <c r="P203" s="108"/>
      <c r="Q203" s="108"/>
      <c r="R203" s="108"/>
      <c r="S203" s="108"/>
      <c r="T203" s="108"/>
      <c r="U203" s="108">
        <f t="shared" si="5"/>
        <v>0</v>
      </c>
      <c r="V203" s="108" t="str">
        <f>IFERROR(Table14[[#This Row],[اجمالى وقت التشغيل بالدقايق]]-Table14[[#This Row],[اجمالى وقت التوقف بالدقيقة]],"0")</f>
        <v>0</v>
      </c>
      <c r="W203" s="108"/>
      <c r="X203" s="106" t="str">
        <f>IFERROR(VLOOKUP(Table14[[#This Row],[كود العامل]],العاملين!A:C,2,0),"")</f>
        <v/>
      </c>
      <c r="Y203" s="108"/>
      <c r="Z203" s="108" t="str">
        <f>IFERROR(VLOOKUP(Table14[[#This Row],[كود العامل2]],العاملين!$A:$C,2,0),"")</f>
        <v/>
      </c>
      <c r="AA203" s="108"/>
      <c r="AB203" s="108" t="str">
        <f>IFERROR(VLOOKUP(Table14[[#This Row],[كود العامل3]],العاملين!$A:$C,2,0),"")</f>
        <v/>
      </c>
      <c r="AC203" s="108"/>
      <c r="AD203" s="108" t="str">
        <f>IFERROR(VLOOKUP(Table14[[#This Row],[كود العامل4]],العاملين!$A:$C,2,0),"")</f>
        <v/>
      </c>
      <c r="AE203" s="115">
        <f>IFERROR((Table14[[#This Row],[كمية الانتاج]]*Table14[[#This Row],[الزمن المعيارى لانتاج القطعة الواحدة بالدقيقة]])/V203,0%)</f>
        <v>0</v>
      </c>
      <c r="AF203" s="116"/>
      <c r="AG203" s="106"/>
      <c r="AH203" s="117" t="str">
        <f>IFERROR(Table14[[#This Row],[كمية الانتاج]]/(Table14[[#This Row],[كمية الانتاج]]+AG203+AF203),"")</f>
        <v/>
      </c>
      <c r="AI203" s="118"/>
      <c r="AJ203" s="121"/>
      <c r="AK203" s="121"/>
      <c r="AL203" s="121"/>
      <c r="AM203" s="121"/>
      <c r="AN203" s="121"/>
      <c r="AO203" s="121"/>
      <c r="AP203" s="121"/>
      <c r="AQ203" s="121"/>
      <c r="AR203" s="121"/>
    </row>
    <row r="204" spans="1:44" ht="20.100000000000001" customHeight="1">
      <c r="A204" s="105"/>
      <c r="B204" s="106"/>
      <c r="C204" s="107" t="str">
        <f>IFERROR(VLOOKUP(B204,المنتجات!$A:$B,2,0),"")</f>
        <v/>
      </c>
      <c r="D204" s="106" t="str">
        <f>IFERROR(VLOOKUP(B204,المنتجات!$A:$C,3,0),"")</f>
        <v/>
      </c>
      <c r="E204" s="108"/>
      <c r="F204" s="107" t="str">
        <f>IFERROR(VLOOKUP(Table14[[#This Row],[كود الصنف]],المنتجات!$D:$E,2,0),"")</f>
        <v/>
      </c>
      <c r="G204" s="109"/>
      <c r="H204" s="109" t="str">
        <f>IFERROR(IF(G204&lt;=1,VLOOKUP(Table14[[#This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04" s="110"/>
      <c r="J204" s="111"/>
      <c r="K204" s="112" t="str">
        <f>IFERROR(IF(VLOOKUP(Table14[[#This Row],[كود الصنف]],المنتجات!$D:$K,8,0)=0,"",(VLOOKUP(Table14[[#This Row],[كود الصنف]],المنتجات!$D:$K,8,0))),"")</f>
        <v/>
      </c>
      <c r="L20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04" s="114">
        <f>IFERROR(Table14[[#This Row],[كمية الهالك]]/(Table14[[#This Row],[كمية الخامات بالكيلو]]/Table14[[#This Row],[وزن القطعة]]),0)</f>
        <v>0</v>
      </c>
      <c r="N204" s="113"/>
      <c r="O204" s="106" t="str">
        <f>IFERROR(VLOOKUP(Table14[[#This Row],[كود العامل]],العاملين!$A$1:$D$100,4,0),"")</f>
        <v/>
      </c>
      <c r="P204" s="108"/>
      <c r="Q204" s="108"/>
      <c r="R204" s="108"/>
      <c r="S204" s="108"/>
      <c r="T204" s="108"/>
      <c r="U204" s="108">
        <f t="shared" si="5"/>
        <v>0</v>
      </c>
      <c r="V204" s="108" t="str">
        <f>IFERROR(Table14[[#This Row],[اجمالى وقت التشغيل بالدقايق]]-Table14[[#This Row],[اجمالى وقت التوقف بالدقيقة]],"0")</f>
        <v>0</v>
      </c>
      <c r="W204" s="108"/>
      <c r="X204" s="106" t="str">
        <f>IFERROR(VLOOKUP(Table14[[#This Row],[كود العامل]],العاملين!A:C,2,0),"")</f>
        <v/>
      </c>
      <c r="Y204" s="108"/>
      <c r="Z204" s="108" t="str">
        <f>IFERROR(VLOOKUP(Table14[[#This Row],[كود العامل2]],العاملين!$A:$C,2,0),"")</f>
        <v/>
      </c>
      <c r="AA204" s="108"/>
      <c r="AB204" s="108" t="str">
        <f>IFERROR(VLOOKUP(Table14[[#This Row],[كود العامل3]],العاملين!$A:$C,2,0),"")</f>
        <v/>
      </c>
      <c r="AC204" s="108"/>
      <c r="AD204" s="108" t="str">
        <f>IFERROR(VLOOKUP(Table14[[#This Row],[كود العامل4]],العاملين!$A:$C,2,0),"")</f>
        <v/>
      </c>
      <c r="AE204" s="115">
        <f>IFERROR((Table14[[#This Row],[كمية الانتاج]]*Table14[[#This Row],[الزمن المعيارى لانتاج القطعة الواحدة بالدقيقة]])/V204,0%)</f>
        <v>0</v>
      </c>
      <c r="AF204" s="116"/>
      <c r="AG204" s="106"/>
      <c r="AH204" s="117" t="str">
        <f>IFERROR(Table14[[#This Row],[كمية الانتاج]]/(Table14[[#This Row],[كمية الانتاج]]+AG204+AF204),"")</f>
        <v/>
      </c>
      <c r="AI204" s="118"/>
      <c r="AJ204" s="121"/>
      <c r="AK204" s="121"/>
      <c r="AL204" s="121"/>
      <c r="AM204" s="121"/>
      <c r="AN204" s="121"/>
      <c r="AO204" s="121"/>
      <c r="AP204" s="121"/>
      <c r="AQ204" s="121"/>
      <c r="AR204" s="121"/>
    </row>
    <row r="205" spans="1:44" ht="20.100000000000001" customHeight="1">
      <c r="A205" s="105"/>
      <c r="B205" s="106"/>
      <c r="C205" s="107" t="str">
        <f>IFERROR(VLOOKUP(B205,المنتجات!$A:$B,2,0),"")</f>
        <v/>
      </c>
      <c r="D205" s="106" t="str">
        <f>IFERROR(VLOOKUP(B205,المنتجات!$A:$C,3,0),"")</f>
        <v/>
      </c>
      <c r="E205" s="108"/>
      <c r="F205" s="107" t="str">
        <f>IFERROR(VLOOKUP(Table14[[#This Row],[كود الصنف]],المنتجات!$D:$E,2,0),"")</f>
        <v/>
      </c>
      <c r="G205" s="109"/>
      <c r="H205" s="109" t="str">
        <f>IFERROR(IF(G205&lt;=1,VLOOKUP(Table14[[#This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05" s="110"/>
      <c r="J205" s="111"/>
      <c r="K205" s="112" t="str">
        <f>IFERROR(IF(VLOOKUP(Table14[[#This Row],[كود الصنف]],المنتجات!$D:$K,8,0)=0,"",(VLOOKUP(Table14[[#This Row],[كود الصنف]],المنتجات!$D:$K,8,0))),"")</f>
        <v/>
      </c>
      <c r="L20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05" s="114">
        <f>IFERROR(Table14[[#This Row],[كمية الهالك]]/(Table14[[#This Row],[كمية الخامات بالكيلو]]/Table14[[#This Row],[وزن القطعة]]),0)</f>
        <v>0</v>
      </c>
      <c r="N205" s="113"/>
      <c r="O205" s="106" t="str">
        <f>IFERROR(VLOOKUP(Table14[[#This Row],[كود العامل]],العاملين!$A$1:$D$100,4,0),"")</f>
        <v/>
      </c>
      <c r="P205" s="108"/>
      <c r="Q205" s="108"/>
      <c r="R205" s="108"/>
      <c r="S205" s="108"/>
      <c r="T205" s="108"/>
      <c r="U205" s="108">
        <f t="shared" si="5"/>
        <v>0</v>
      </c>
      <c r="V205" s="108" t="str">
        <f>IFERROR(Table14[[#This Row],[اجمالى وقت التشغيل بالدقايق]]-Table14[[#This Row],[اجمالى وقت التوقف بالدقيقة]],"0")</f>
        <v>0</v>
      </c>
      <c r="W205" s="108"/>
      <c r="X205" s="106" t="str">
        <f>IFERROR(VLOOKUP(Table14[[#This Row],[كود العامل]],العاملين!A:C,2,0),"")</f>
        <v/>
      </c>
      <c r="Y205" s="108"/>
      <c r="Z205" s="108" t="str">
        <f>IFERROR(VLOOKUP(Table14[[#This Row],[كود العامل2]],العاملين!$A:$C,2,0),"")</f>
        <v/>
      </c>
      <c r="AA205" s="108"/>
      <c r="AB205" s="108" t="str">
        <f>IFERROR(VLOOKUP(Table14[[#This Row],[كود العامل3]],العاملين!$A:$C,2,0),"")</f>
        <v/>
      </c>
      <c r="AC205" s="108"/>
      <c r="AD205" s="108" t="str">
        <f>IFERROR(VLOOKUP(Table14[[#This Row],[كود العامل4]],العاملين!$A:$C,2,0),"")</f>
        <v/>
      </c>
      <c r="AE205" s="115">
        <f>IFERROR((Table14[[#This Row],[كمية الانتاج]]*Table14[[#This Row],[الزمن المعيارى لانتاج القطعة الواحدة بالدقيقة]])/V205,0%)</f>
        <v>0</v>
      </c>
      <c r="AF205" s="116"/>
      <c r="AG205" s="106"/>
      <c r="AH205" s="117" t="str">
        <f>IFERROR(Table14[[#This Row],[كمية الانتاج]]/(Table14[[#This Row],[كمية الانتاج]]+AG205+AF205),"")</f>
        <v/>
      </c>
      <c r="AI205" s="118"/>
      <c r="AJ205" s="121"/>
      <c r="AK205" s="121"/>
      <c r="AL205" s="121"/>
      <c r="AM205" s="121"/>
      <c r="AN205" s="121"/>
      <c r="AO205" s="121"/>
      <c r="AP205" s="121"/>
      <c r="AQ205" s="121"/>
      <c r="AR205" s="121"/>
    </row>
    <row r="206" spans="1:44" ht="20.100000000000001" customHeight="1">
      <c r="A206" s="105"/>
      <c r="B206" s="106"/>
      <c r="C206" s="107" t="str">
        <f>IFERROR(VLOOKUP(B206,المنتجات!$A:$B,2,0),"")</f>
        <v/>
      </c>
      <c r="D206" s="106" t="str">
        <f>IFERROR(VLOOKUP(B206,المنتجات!$A:$C,3,0),"")</f>
        <v/>
      </c>
      <c r="E206" s="108"/>
      <c r="F206" s="107" t="str">
        <f>IFERROR(VLOOKUP(Table14[[#This Row],[كود الصنف]],المنتجات!$D:$E,2,0),"")</f>
        <v/>
      </c>
      <c r="G206" s="109"/>
      <c r="H206" s="109" t="str">
        <f>IFERROR(IF(G206&lt;=1,VLOOKUP(Table14[[#This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06" s="110"/>
      <c r="J206" s="111"/>
      <c r="K206" s="112" t="str">
        <f>IFERROR(IF(VLOOKUP(Table14[[#This Row],[كود الصنف]],المنتجات!$D:$K,8,0)=0,"",(VLOOKUP(Table14[[#This Row],[كود الصنف]],المنتجات!$D:$K,8,0))),"")</f>
        <v/>
      </c>
      <c r="L20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06" s="114">
        <f>IFERROR(Table14[[#This Row],[كمية الهالك]]/(Table14[[#This Row],[كمية الخامات بالكيلو]]/Table14[[#This Row],[وزن القطعة]]),0)</f>
        <v>0</v>
      </c>
      <c r="N206" s="113"/>
      <c r="O206" s="106" t="str">
        <f>IFERROR(VLOOKUP(Table14[[#This Row],[كود العامل]],العاملين!$A$1:$D$100,4,0),"")</f>
        <v/>
      </c>
      <c r="P206" s="108"/>
      <c r="Q206" s="108"/>
      <c r="R206" s="108"/>
      <c r="S206" s="108"/>
      <c r="T206" s="108"/>
      <c r="U206" s="108">
        <f t="shared" si="5"/>
        <v>0</v>
      </c>
      <c r="V206" s="108" t="str">
        <f>IFERROR(Table14[[#This Row],[اجمالى وقت التشغيل بالدقايق]]-Table14[[#This Row],[اجمالى وقت التوقف بالدقيقة]],"0")</f>
        <v>0</v>
      </c>
      <c r="W206" s="108"/>
      <c r="X206" s="106" t="str">
        <f>IFERROR(VLOOKUP(Table14[[#This Row],[كود العامل]],العاملين!A:C,2,0),"")</f>
        <v/>
      </c>
      <c r="Y206" s="108"/>
      <c r="Z206" s="108" t="str">
        <f>IFERROR(VLOOKUP(Table14[[#This Row],[كود العامل2]],العاملين!$A:$C,2,0),"")</f>
        <v/>
      </c>
      <c r="AA206" s="108"/>
      <c r="AB206" s="108" t="str">
        <f>IFERROR(VLOOKUP(Table14[[#This Row],[كود العامل3]],العاملين!$A:$C,2,0),"")</f>
        <v/>
      </c>
      <c r="AC206" s="108"/>
      <c r="AD206" s="108" t="str">
        <f>IFERROR(VLOOKUP(Table14[[#This Row],[كود العامل4]],العاملين!$A:$C,2,0),"")</f>
        <v/>
      </c>
      <c r="AE206" s="115">
        <f>IFERROR((Table14[[#This Row],[كمية الانتاج]]*Table14[[#This Row],[الزمن المعيارى لانتاج القطعة الواحدة بالدقيقة]])/V206,0%)</f>
        <v>0</v>
      </c>
      <c r="AF206" s="116"/>
      <c r="AG206" s="106"/>
      <c r="AH206" s="117" t="str">
        <f>IFERROR(Table14[[#This Row],[كمية الانتاج]]/(Table14[[#This Row],[كمية الانتاج]]+AG206+AF206),"")</f>
        <v/>
      </c>
      <c r="AI206" s="118"/>
      <c r="AJ206" s="121"/>
      <c r="AK206" s="121"/>
      <c r="AL206" s="121"/>
      <c r="AM206" s="121"/>
      <c r="AN206" s="121"/>
      <c r="AO206" s="121"/>
      <c r="AP206" s="121"/>
      <c r="AQ206" s="121"/>
      <c r="AR206" s="121"/>
    </row>
    <row r="207" spans="1:44" ht="20.100000000000001" customHeight="1">
      <c r="A207" s="105"/>
      <c r="B207" s="106"/>
      <c r="C207" s="107" t="str">
        <f>IFERROR(VLOOKUP(B207,المنتجات!$A:$B,2,0),"")</f>
        <v/>
      </c>
      <c r="D207" s="106" t="str">
        <f>IFERROR(VLOOKUP(B207,المنتجات!$A:$C,3,0),"")</f>
        <v/>
      </c>
      <c r="E207" s="108"/>
      <c r="F207" s="107" t="str">
        <f>IFERROR(VLOOKUP(Table14[[#This Row],[كود الصنف]],المنتجات!$D:$E,2,0),"")</f>
        <v/>
      </c>
      <c r="G207" s="109"/>
      <c r="H207" s="109" t="str">
        <f>IFERROR(IF(G207&lt;=1,VLOOKUP(Table14[[#This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07" s="110"/>
      <c r="J207" s="111"/>
      <c r="K207" s="112" t="str">
        <f>IFERROR(IF(VLOOKUP(Table14[[#This Row],[كود الصنف]],المنتجات!$D:$K,8,0)=0,"",(VLOOKUP(Table14[[#This Row],[كود الصنف]],المنتجات!$D:$K,8,0))),"")</f>
        <v/>
      </c>
      <c r="L20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07" s="114">
        <f>IFERROR(Table14[[#This Row],[كمية الهالك]]/(Table14[[#This Row],[كمية الخامات بالكيلو]]/Table14[[#This Row],[وزن القطعة]]),0)</f>
        <v>0</v>
      </c>
      <c r="N207" s="113"/>
      <c r="O207" s="106" t="str">
        <f>IFERROR(VLOOKUP(Table14[[#This Row],[كود العامل]],العاملين!$A$1:$D$100,4,0),"")</f>
        <v/>
      </c>
      <c r="P207" s="108"/>
      <c r="Q207" s="108"/>
      <c r="R207" s="108"/>
      <c r="S207" s="108"/>
      <c r="T207" s="108"/>
      <c r="U207" s="108">
        <f t="shared" si="5"/>
        <v>0</v>
      </c>
      <c r="V207" s="108" t="str">
        <f>IFERROR(Table14[[#This Row],[اجمالى وقت التشغيل بالدقايق]]-Table14[[#This Row],[اجمالى وقت التوقف بالدقيقة]],"0")</f>
        <v>0</v>
      </c>
      <c r="W207" s="108"/>
      <c r="X207" s="106" t="str">
        <f>IFERROR(VLOOKUP(Table14[[#This Row],[كود العامل]],العاملين!A:C,2,0),"")</f>
        <v/>
      </c>
      <c r="Y207" s="108"/>
      <c r="Z207" s="108" t="str">
        <f>IFERROR(VLOOKUP(Table14[[#This Row],[كود العامل2]],العاملين!$A:$C,2,0),"")</f>
        <v/>
      </c>
      <c r="AA207" s="108"/>
      <c r="AB207" s="108" t="str">
        <f>IFERROR(VLOOKUP(Table14[[#This Row],[كود العامل3]],العاملين!$A:$C,2,0),"")</f>
        <v/>
      </c>
      <c r="AC207" s="108"/>
      <c r="AD207" s="108" t="str">
        <f>IFERROR(VLOOKUP(Table14[[#This Row],[كود العامل4]],العاملين!$A:$C,2,0),"")</f>
        <v/>
      </c>
      <c r="AE207" s="115">
        <f>IFERROR((Table14[[#This Row],[كمية الانتاج]]*Table14[[#This Row],[الزمن المعيارى لانتاج القطعة الواحدة بالدقيقة]])/V207,0%)</f>
        <v>0</v>
      </c>
      <c r="AF207" s="116"/>
      <c r="AG207" s="106"/>
      <c r="AH207" s="117" t="str">
        <f>IFERROR(Table14[[#This Row],[كمية الانتاج]]/(Table14[[#This Row],[كمية الانتاج]]+AG207+AF207),"")</f>
        <v/>
      </c>
      <c r="AI207" s="118"/>
      <c r="AJ207" s="121"/>
      <c r="AK207" s="121"/>
      <c r="AL207" s="121"/>
      <c r="AM207" s="121"/>
      <c r="AN207" s="121"/>
      <c r="AO207" s="121"/>
      <c r="AP207" s="121"/>
      <c r="AQ207" s="121"/>
      <c r="AR207" s="121"/>
    </row>
    <row r="208" spans="1:44" ht="20.100000000000001" customHeight="1">
      <c r="A208" s="105"/>
      <c r="B208" s="106"/>
      <c r="C208" s="107" t="str">
        <f>IFERROR(VLOOKUP(B208,المنتجات!$A:$B,2,0),"")</f>
        <v/>
      </c>
      <c r="D208" s="106" t="str">
        <f>IFERROR(VLOOKUP(B208,المنتجات!$A:$C,3,0),"")</f>
        <v/>
      </c>
      <c r="E208" s="108"/>
      <c r="F208" s="107" t="str">
        <f>IFERROR(VLOOKUP(Table14[[#This Row],[كود الصنف]],المنتجات!$D:$E,2,0),"")</f>
        <v/>
      </c>
      <c r="G208" s="109"/>
      <c r="H208" s="109" t="str">
        <f>IFERROR(IF(G208&lt;=1,VLOOKUP(Table14[[#This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08" s="110"/>
      <c r="J208" s="111"/>
      <c r="K208" s="112" t="str">
        <f>IFERROR(IF(VLOOKUP(Table14[[#This Row],[كود الصنف]],المنتجات!$D:$K,8,0)=0,"",(VLOOKUP(Table14[[#This Row],[كود الصنف]],المنتجات!$D:$K,8,0))),"")</f>
        <v/>
      </c>
      <c r="L20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08" s="114">
        <f>IFERROR(Table14[[#This Row],[كمية الهالك]]/(Table14[[#This Row],[كمية الخامات بالكيلو]]/Table14[[#This Row],[وزن القطعة]]),0)</f>
        <v>0</v>
      </c>
      <c r="N208" s="113"/>
      <c r="O208" s="106" t="str">
        <f>IFERROR(VLOOKUP(Table14[[#This Row],[كود العامل]],العاملين!$A$1:$D$100,4,0),"")</f>
        <v/>
      </c>
      <c r="P208" s="108"/>
      <c r="Q208" s="108"/>
      <c r="R208" s="108"/>
      <c r="S208" s="108"/>
      <c r="T208" s="108"/>
      <c r="U208" s="108">
        <f t="shared" si="5"/>
        <v>0</v>
      </c>
      <c r="V208" s="108" t="str">
        <f>IFERROR(Table14[[#This Row],[اجمالى وقت التشغيل بالدقايق]]-Table14[[#This Row],[اجمالى وقت التوقف بالدقيقة]],"0")</f>
        <v>0</v>
      </c>
      <c r="W208" s="108"/>
      <c r="X208" s="106" t="str">
        <f>IFERROR(VLOOKUP(Table14[[#This Row],[كود العامل]],العاملين!A:C,2,0),"")</f>
        <v/>
      </c>
      <c r="Y208" s="108"/>
      <c r="Z208" s="108" t="str">
        <f>IFERROR(VLOOKUP(Table14[[#This Row],[كود العامل2]],العاملين!$A:$C,2,0),"")</f>
        <v/>
      </c>
      <c r="AA208" s="108"/>
      <c r="AB208" s="108" t="str">
        <f>IFERROR(VLOOKUP(Table14[[#This Row],[كود العامل3]],العاملين!$A:$C,2,0),"")</f>
        <v/>
      </c>
      <c r="AC208" s="108"/>
      <c r="AD208" s="108" t="str">
        <f>IFERROR(VLOOKUP(Table14[[#This Row],[كود العامل4]],العاملين!$A:$C,2,0),"")</f>
        <v/>
      </c>
      <c r="AE208" s="115">
        <f>IFERROR((Table14[[#This Row],[كمية الانتاج]]*Table14[[#This Row],[الزمن المعيارى لانتاج القطعة الواحدة بالدقيقة]])/V208,0%)</f>
        <v>0</v>
      </c>
      <c r="AF208" s="116"/>
      <c r="AG208" s="106"/>
      <c r="AH208" s="117" t="str">
        <f>IFERROR(Table14[[#This Row],[كمية الانتاج]]/(Table14[[#This Row],[كمية الانتاج]]+AG208+AF208),"")</f>
        <v/>
      </c>
      <c r="AI208" s="118"/>
      <c r="AJ208" s="121"/>
      <c r="AK208" s="121"/>
      <c r="AL208" s="121"/>
      <c r="AM208" s="121"/>
      <c r="AN208" s="121"/>
      <c r="AO208" s="121"/>
      <c r="AP208" s="121"/>
      <c r="AQ208" s="121"/>
      <c r="AR208" s="121"/>
    </row>
    <row r="209" spans="1:44" ht="20.100000000000001" customHeight="1">
      <c r="A209" s="105"/>
      <c r="B209" s="106"/>
      <c r="C209" s="107" t="str">
        <f>IFERROR(VLOOKUP(B209,المنتجات!$A:$B,2,0),"")</f>
        <v/>
      </c>
      <c r="D209" s="106" t="str">
        <f>IFERROR(VLOOKUP(B209,المنتجات!$A:$C,3,0),"")</f>
        <v/>
      </c>
      <c r="E209" s="108"/>
      <c r="F209" s="107" t="str">
        <f>IFERROR(VLOOKUP(Table14[[#This Row],[كود الصنف]],المنتجات!$D:$E,2,0),"")</f>
        <v/>
      </c>
      <c r="G209" s="109"/>
      <c r="H209" s="109" t="str">
        <f>IFERROR(IF(G209&lt;=1,VLOOKUP(Table14[[#This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09" s="110"/>
      <c r="J209" s="111"/>
      <c r="K209" s="112" t="str">
        <f>IFERROR(IF(VLOOKUP(Table14[[#This Row],[كود الصنف]],المنتجات!$D:$K,8,0)=0,"",(VLOOKUP(Table14[[#This Row],[كود الصنف]],المنتجات!$D:$K,8,0))),"")</f>
        <v/>
      </c>
      <c r="L20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09" s="114">
        <f>IFERROR(Table14[[#This Row],[كمية الهالك]]/(Table14[[#This Row],[كمية الخامات بالكيلو]]/Table14[[#This Row],[وزن القطعة]]),0)</f>
        <v>0</v>
      </c>
      <c r="N209" s="113"/>
      <c r="O209" s="106" t="str">
        <f>IFERROR(VLOOKUP(Table14[[#This Row],[كود العامل]],العاملين!$A$1:$D$100,4,0),"")</f>
        <v/>
      </c>
      <c r="P209" s="108"/>
      <c r="Q209" s="108"/>
      <c r="R209" s="108"/>
      <c r="S209" s="108"/>
      <c r="T209" s="108"/>
      <c r="U209" s="108">
        <f t="shared" si="5"/>
        <v>0</v>
      </c>
      <c r="V209" s="108" t="str">
        <f>IFERROR(Table14[[#This Row],[اجمالى وقت التشغيل بالدقايق]]-Table14[[#This Row],[اجمالى وقت التوقف بالدقيقة]],"0")</f>
        <v>0</v>
      </c>
      <c r="W209" s="108"/>
      <c r="X209" s="106" t="str">
        <f>IFERROR(VLOOKUP(Table14[[#This Row],[كود العامل]],العاملين!A:C,2,0),"")</f>
        <v/>
      </c>
      <c r="Y209" s="108"/>
      <c r="Z209" s="108" t="str">
        <f>IFERROR(VLOOKUP(Table14[[#This Row],[كود العامل2]],العاملين!$A:$C,2,0),"")</f>
        <v/>
      </c>
      <c r="AA209" s="108"/>
      <c r="AB209" s="108" t="str">
        <f>IFERROR(VLOOKUP(Table14[[#This Row],[كود العامل3]],العاملين!$A:$C,2,0),"")</f>
        <v/>
      </c>
      <c r="AC209" s="108"/>
      <c r="AD209" s="108" t="str">
        <f>IFERROR(VLOOKUP(Table14[[#This Row],[كود العامل4]],العاملين!$A:$C,2,0),"")</f>
        <v/>
      </c>
      <c r="AE209" s="115">
        <f>IFERROR((Table14[[#This Row],[كمية الانتاج]]*Table14[[#This Row],[الزمن المعيارى لانتاج القطعة الواحدة بالدقيقة]])/V209,0%)</f>
        <v>0</v>
      </c>
      <c r="AF209" s="116"/>
      <c r="AG209" s="106"/>
      <c r="AH209" s="117" t="str">
        <f>IFERROR(Table14[[#This Row],[كمية الانتاج]]/(Table14[[#This Row],[كمية الانتاج]]+AG209+AF209),"")</f>
        <v/>
      </c>
      <c r="AI209" s="118"/>
      <c r="AJ209" s="121"/>
      <c r="AK209" s="121"/>
      <c r="AL209" s="121"/>
      <c r="AM209" s="121"/>
      <c r="AN209" s="121"/>
      <c r="AO209" s="121"/>
      <c r="AP209" s="121"/>
      <c r="AQ209" s="121"/>
      <c r="AR209" s="121"/>
    </row>
    <row r="210" spans="1:44" ht="20.100000000000001" customHeight="1">
      <c r="A210" s="105"/>
      <c r="B210" s="106"/>
      <c r="C210" s="107" t="str">
        <f>IFERROR(VLOOKUP(B210,المنتجات!$A:$B,2,0),"")</f>
        <v/>
      </c>
      <c r="D210" s="106" t="str">
        <f>IFERROR(VLOOKUP(B210,المنتجات!$A:$C,3,0),"")</f>
        <v/>
      </c>
      <c r="E210" s="108"/>
      <c r="F210" s="107" t="str">
        <f>IFERROR(VLOOKUP(Table14[[#This Row],[كود الصنف]],المنتجات!$D:$E,2,0),"")</f>
        <v/>
      </c>
      <c r="G210" s="109"/>
      <c r="H210" s="109" t="str">
        <f>IFERROR(IF(G210&lt;=1,VLOOKUP(Table14[[#This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10" s="110"/>
      <c r="J210" s="111"/>
      <c r="K210" s="112" t="str">
        <f>IFERROR(IF(VLOOKUP(Table14[[#This Row],[كود الصنف]],المنتجات!$D:$K,8,0)=0,"",(VLOOKUP(Table14[[#This Row],[كود الصنف]],المنتجات!$D:$K,8,0))),"")</f>
        <v/>
      </c>
      <c r="L21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10" s="114">
        <f>IFERROR(Table14[[#This Row],[كمية الهالك]]/(Table14[[#This Row],[كمية الخامات بالكيلو]]/Table14[[#This Row],[وزن القطعة]]),0)</f>
        <v>0</v>
      </c>
      <c r="N210" s="113"/>
      <c r="O210" s="106" t="str">
        <f>IFERROR(VLOOKUP(Table14[[#This Row],[كود العامل]],العاملين!$A$1:$D$100,4,0),"")</f>
        <v/>
      </c>
      <c r="P210" s="108"/>
      <c r="Q210" s="108"/>
      <c r="R210" s="108"/>
      <c r="S210" s="108"/>
      <c r="T210" s="108"/>
      <c r="U210" s="108">
        <f t="shared" si="5"/>
        <v>0</v>
      </c>
      <c r="V210" s="108" t="str">
        <f>IFERROR(Table14[[#This Row],[اجمالى وقت التشغيل بالدقايق]]-Table14[[#This Row],[اجمالى وقت التوقف بالدقيقة]],"0")</f>
        <v>0</v>
      </c>
      <c r="W210" s="108"/>
      <c r="X210" s="106" t="str">
        <f>IFERROR(VLOOKUP(Table14[[#This Row],[كود العامل]],العاملين!A:C,2,0),"")</f>
        <v/>
      </c>
      <c r="Y210" s="108"/>
      <c r="Z210" s="108" t="str">
        <f>IFERROR(VLOOKUP(Table14[[#This Row],[كود العامل2]],العاملين!$A:$C,2,0),"")</f>
        <v/>
      </c>
      <c r="AA210" s="108"/>
      <c r="AB210" s="108" t="str">
        <f>IFERROR(VLOOKUP(Table14[[#This Row],[كود العامل3]],العاملين!$A:$C,2,0),"")</f>
        <v/>
      </c>
      <c r="AC210" s="108"/>
      <c r="AD210" s="108" t="str">
        <f>IFERROR(VLOOKUP(Table14[[#This Row],[كود العامل4]],العاملين!$A:$C,2,0),"")</f>
        <v/>
      </c>
      <c r="AE210" s="115">
        <f>IFERROR((Table14[[#This Row],[كمية الانتاج]]*Table14[[#This Row],[الزمن المعيارى لانتاج القطعة الواحدة بالدقيقة]])/V210,0%)</f>
        <v>0</v>
      </c>
      <c r="AF210" s="116"/>
      <c r="AG210" s="106"/>
      <c r="AH210" s="117" t="str">
        <f>IFERROR(Table14[[#This Row],[كمية الانتاج]]/(Table14[[#This Row],[كمية الانتاج]]+AG210+AF210),"")</f>
        <v/>
      </c>
      <c r="AI210" s="118"/>
      <c r="AJ210" s="121"/>
      <c r="AK210" s="121"/>
      <c r="AL210" s="121"/>
      <c r="AM210" s="121"/>
      <c r="AN210" s="121"/>
      <c r="AO210" s="121"/>
      <c r="AP210" s="121"/>
      <c r="AQ210" s="121"/>
      <c r="AR210" s="121"/>
    </row>
    <row r="211" spans="1:44" ht="20.100000000000001" customHeight="1">
      <c r="A211" s="105"/>
      <c r="B211" s="106"/>
      <c r="C211" s="107" t="str">
        <f>IFERROR(VLOOKUP(B211,المنتجات!$A:$B,2,0),"")</f>
        <v/>
      </c>
      <c r="D211" s="106" t="str">
        <f>IFERROR(VLOOKUP(B211,المنتجات!$A:$C,3,0),"")</f>
        <v/>
      </c>
      <c r="E211" s="108"/>
      <c r="F211" s="107" t="str">
        <f>IFERROR(VLOOKUP(Table14[[#This Row],[كود الصنف]],المنتجات!$D:$E,2,0),"")</f>
        <v/>
      </c>
      <c r="G211" s="109"/>
      <c r="H211" s="109" t="str">
        <f>IFERROR(IF(G211&lt;=1,VLOOKUP(Table14[[#This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11" s="110"/>
      <c r="J211" s="111"/>
      <c r="K211" s="112" t="str">
        <f>IFERROR(IF(VLOOKUP(Table14[[#This Row],[كود الصنف]],المنتجات!$D:$K,8,0)=0,"",(VLOOKUP(Table14[[#This Row],[كود الصنف]],المنتجات!$D:$K,8,0))),"")</f>
        <v/>
      </c>
      <c r="L21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11" s="114">
        <f>IFERROR(Table14[[#This Row],[كمية الهالك]]/(Table14[[#This Row],[كمية الخامات بالكيلو]]/Table14[[#This Row],[وزن القطعة]]),0)</f>
        <v>0</v>
      </c>
      <c r="N211" s="113"/>
      <c r="O211" s="106" t="str">
        <f>IFERROR(VLOOKUP(Table14[[#This Row],[كود العامل]],العاملين!$A$1:$D$100,4,0),"")</f>
        <v/>
      </c>
      <c r="P211" s="108"/>
      <c r="Q211" s="108"/>
      <c r="R211" s="108"/>
      <c r="S211" s="108"/>
      <c r="T211" s="108"/>
      <c r="U211" s="108">
        <f t="shared" si="5"/>
        <v>0</v>
      </c>
      <c r="V211" s="108" t="str">
        <f>IFERROR(Table14[[#This Row],[اجمالى وقت التشغيل بالدقايق]]-Table14[[#This Row],[اجمالى وقت التوقف بالدقيقة]],"0")</f>
        <v>0</v>
      </c>
      <c r="W211" s="108"/>
      <c r="X211" s="106" t="str">
        <f>IFERROR(VLOOKUP(Table14[[#This Row],[كود العامل]],العاملين!A:C,2,0),"")</f>
        <v/>
      </c>
      <c r="Y211" s="108"/>
      <c r="Z211" s="108" t="str">
        <f>IFERROR(VLOOKUP(Table14[[#This Row],[كود العامل2]],العاملين!$A:$C,2,0),"")</f>
        <v/>
      </c>
      <c r="AA211" s="108"/>
      <c r="AB211" s="108" t="str">
        <f>IFERROR(VLOOKUP(Table14[[#This Row],[كود العامل3]],العاملين!$A:$C,2,0),"")</f>
        <v/>
      </c>
      <c r="AC211" s="108"/>
      <c r="AD211" s="108" t="str">
        <f>IFERROR(VLOOKUP(Table14[[#This Row],[كود العامل4]],العاملين!$A:$C,2,0),"")</f>
        <v/>
      </c>
      <c r="AE211" s="115">
        <f>IFERROR((Table14[[#This Row],[كمية الانتاج]]*Table14[[#This Row],[الزمن المعيارى لانتاج القطعة الواحدة بالدقيقة]])/V211,0%)</f>
        <v>0</v>
      </c>
      <c r="AF211" s="116"/>
      <c r="AG211" s="106"/>
      <c r="AH211" s="117" t="str">
        <f>IFERROR(Table14[[#This Row],[كمية الانتاج]]/(Table14[[#This Row],[كمية الانتاج]]+AG211+AF211),"")</f>
        <v/>
      </c>
      <c r="AI211" s="118"/>
      <c r="AJ211" s="121"/>
      <c r="AK211" s="121"/>
      <c r="AL211" s="121"/>
      <c r="AM211" s="121"/>
      <c r="AN211" s="121"/>
      <c r="AO211" s="121"/>
      <c r="AP211" s="121"/>
      <c r="AQ211" s="121"/>
      <c r="AR211" s="121"/>
    </row>
    <row r="212" spans="1:44" ht="20.100000000000001" customHeight="1">
      <c r="A212" s="105"/>
      <c r="B212" s="106"/>
      <c r="C212" s="107" t="str">
        <f>IFERROR(VLOOKUP(B212,المنتجات!$A:$B,2,0),"")</f>
        <v/>
      </c>
      <c r="D212" s="106" t="str">
        <f>IFERROR(VLOOKUP(B212,المنتجات!$A:$C,3,0),"")</f>
        <v/>
      </c>
      <c r="E212" s="108"/>
      <c r="F212" s="107" t="str">
        <f>IFERROR(VLOOKUP(Table14[[#This Row],[كود الصنف]],المنتجات!$D:$E,2,0),"")</f>
        <v/>
      </c>
      <c r="G212" s="109"/>
      <c r="H212" s="109" t="str">
        <f>IFERROR(IF(G212&lt;=1,VLOOKUP(Table14[[#This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12" s="110"/>
      <c r="J212" s="111"/>
      <c r="K212" s="112" t="str">
        <f>IFERROR(IF(VLOOKUP(Table14[[#This Row],[كود الصنف]],المنتجات!$D:$K,8,0)=0,"",(VLOOKUP(Table14[[#This Row],[كود الصنف]],المنتجات!$D:$K,8,0))),"")</f>
        <v/>
      </c>
      <c r="L21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12" s="114">
        <f>IFERROR(Table14[[#This Row],[كمية الهالك]]/(Table14[[#This Row],[كمية الخامات بالكيلو]]/Table14[[#This Row],[وزن القطعة]]),0)</f>
        <v>0</v>
      </c>
      <c r="N212" s="113"/>
      <c r="O212" s="106" t="str">
        <f>IFERROR(VLOOKUP(Table14[[#This Row],[كود العامل]],العاملين!$A$1:$D$100,4,0),"")</f>
        <v/>
      </c>
      <c r="P212" s="108"/>
      <c r="Q212" s="108"/>
      <c r="R212" s="108"/>
      <c r="S212" s="108"/>
      <c r="T212" s="108"/>
      <c r="U212" s="108">
        <f t="shared" si="5"/>
        <v>0</v>
      </c>
      <c r="V212" s="108" t="str">
        <f>IFERROR(Table14[[#This Row],[اجمالى وقت التشغيل بالدقايق]]-Table14[[#This Row],[اجمالى وقت التوقف بالدقيقة]],"0")</f>
        <v>0</v>
      </c>
      <c r="W212" s="108"/>
      <c r="X212" s="106" t="str">
        <f>IFERROR(VLOOKUP(Table14[[#This Row],[كود العامل]],العاملين!A:C,2,0),"")</f>
        <v/>
      </c>
      <c r="Y212" s="108"/>
      <c r="Z212" s="108" t="str">
        <f>IFERROR(VLOOKUP(Table14[[#This Row],[كود العامل2]],العاملين!$A:$C,2,0),"")</f>
        <v/>
      </c>
      <c r="AA212" s="108"/>
      <c r="AB212" s="108" t="str">
        <f>IFERROR(VLOOKUP(Table14[[#This Row],[كود العامل3]],العاملين!$A:$C,2,0),"")</f>
        <v/>
      </c>
      <c r="AC212" s="108"/>
      <c r="AD212" s="108" t="str">
        <f>IFERROR(VLOOKUP(Table14[[#This Row],[كود العامل4]],العاملين!$A:$C,2,0),"")</f>
        <v/>
      </c>
      <c r="AE212" s="115">
        <f>IFERROR((Table14[[#This Row],[كمية الانتاج]]*Table14[[#This Row],[الزمن المعيارى لانتاج القطعة الواحدة بالدقيقة]])/V212,0%)</f>
        <v>0</v>
      </c>
      <c r="AF212" s="116"/>
      <c r="AG212" s="106"/>
      <c r="AH212" s="117" t="str">
        <f>IFERROR(Table14[[#This Row],[كمية الانتاج]]/(Table14[[#This Row],[كمية الانتاج]]+AG212+AF212),"")</f>
        <v/>
      </c>
      <c r="AI212" s="118"/>
      <c r="AJ212" s="121"/>
      <c r="AK212" s="121"/>
      <c r="AL212" s="121"/>
      <c r="AM212" s="121"/>
      <c r="AN212" s="121"/>
      <c r="AO212" s="121"/>
      <c r="AP212" s="121"/>
      <c r="AQ212" s="121"/>
      <c r="AR212" s="121"/>
    </row>
    <row r="213" spans="1:44" ht="20.100000000000001" customHeight="1">
      <c r="A213" s="105"/>
      <c r="B213" s="106"/>
      <c r="C213" s="107" t="str">
        <f>IFERROR(VLOOKUP(B213,المنتجات!$A:$B,2,0),"")</f>
        <v/>
      </c>
      <c r="D213" s="106" t="str">
        <f>IFERROR(VLOOKUP(B213,المنتجات!$A:$C,3,0),"")</f>
        <v/>
      </c>
      <c r="E213" s="108"/>
      <c r="F213" s="107" t="str">
        <f>IFERROR(VLOOKUP(Table14[[#This Row],[كود الصنف]],المنتجات!$D:$E,2,0),"")</f>
        <v/>
      </c>
      <c r="G213" s="109"/>
      <c r="H213" s="109" t="str">
        <f>IFERROR(IF(G213&lt;=1,VLOOKUP(Table14[[#This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13" s="110"/>
      <c r="J213" s="111"/>
      <c r="K213" s="112" t="str">
        <f>IFERROR(IF(VLOOKUP(Table14[[#This Row],[كود الصنف]],المنتجات!$D:$K,8,0)=0,"",(VLOOKUP(Table14[[#This Row],[كود الصنف]],المنتجات!$D:$K,8,0))),"")</f>
        <v/>
      </c>
      <c r="L21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13" s="114">
        <f>IFERROR(Table14[[#This Row],[كمية الهالك]]/(Table14[[#This Row],[كمية الخامات بالكيلو]]/Table14[[#This Row],[وزن القطعة]]),0)</f>
        <v>0</v>
      </c>
      <c r="N213" s="113"/>
      <c r="O213" s="106" t="str">
        <f>IFERROR(VLOOKUP(Table14[[#This Row],[كود العامل]],العاملين!$A$1:$D$100,4,0),"")</f>
        <v/>
      </c>
      <c r="P213" s="108"/>
      <c r="Q213" s="108"/>
      <c r="R213" s="108"/>
      <c r="S213" s="108"/>
      <c r="T213" s="108"/>
      <c r="U213" s="108">
        <f t="shared" si="5"/>
        <v>0</v>
      </c>
      <c r="V213" s="108" t="str">
        <f>IFERROR(Table14[[#This Row],[اجمالى وقت التشغيل بالدقايق]]-Table14[[#This Row],[اجمالى وقت التوقف بالدقيقة]],"0")</f>
        <v>0</v>
      </c>
      <c r="W213" s="108"/>
      <c r="X213" s="106" t="str">
        <f>IFERROR(VLOOKUP(Table14[[#This Row],[كود العامل]],العاملين!A:C,2,0),"")</f>
        <v/>
      </c>
      <c r="Y213" s="108"/>
      <c r="Z213" s="108" t="str">
        <f>IFERROR(VLOOKUP(Table14[[#This Row],[كود العامل2]],العاملين!$A:$C,2,0),"")</f>
        <v/>
      </c>
      <c r="AA213" s="108"/>
      <c r="AB213" s="108" t="str">
        <f>IFERROR(VLOOKUP(Table14[[#This Row],[كود العامل3]],العاملين!$A:$C,2,0),"")</f>
        <v/>
      </c>
      <c r="AC213" s="108"/>
      <c r="AD213" s="108" t="str">
        <f>IFERROR(VLOOKUP(Table14[[#This Row],[كود العامل4]],العاملين!$A:$C,2,0),"")</f>
        <v/>
      </c>
      <c r="AE213" s="115">
        <f>IFERROR((Table14[[#This Row],[كمية الانتاج]]*Table14[[#This Row],[الزمن المعيارى لانتاج القطعة الواحدة بالدقيقة]])/V213,0%)</f>
        <v>0</v>
      </c>
      <c r="AF213" s="116"/>
      <c r="AG213" s="106"/>
      <c r="AH213" s="117" t="str">
        <f>IFERROR(Table14[[#This Row],[كمية الانتاج]]/(Table14[[#This Row],[كمية الانتاج]]+AG213+AF213),"")</f>
        <v/>
      </c>
      <c r="AI213" s="118"/>
      <c r="AJ213" s="121"/>
      <c r="AK213" s="121"/>
      <c r="AL213" s="121"/>
      <c r="AM213" s="121"/>
      <c r="AN213" s="121"/>
      <c r="AO213" s="121"/>
      <c r="AP213" s="121"/>
      <c r="AQ213" s="121"/>
      <c r="AR213" s="121"/>
    </row>
    <row r="214" spans="1:44" ht="20.100000000000001" customHeight="1">
      <c r="A214" s="105"/>
      <c r="B214" s="106"/>
      <c r="C214" s="107" t="str">
        <f>IFERROR(VLOOKUP(B214,المنتجات!$A:$B,2,0),"")</f>
        <v/>
      </c>
      <c r="D214" s="106" t="str">
        <f>IFERROR(VLOOKUP(B214,المنتجات!$A:$C,3,0),"")</f>
        <v/>
      </c>
      <c r="E214" s="108"/>
      <c r="F214" s="107" t="str">
        <f>IFERROR(VLOOKUP(Table14[[#This Row],[كود الصنف]],المنتجات!$D:$E,2,0),"")</f>
        <v/>
      </c>
      <c r="G214" s="109"/>
      <c r="H214" s="109" t="str">
        <f>IFERROR(IF(G214&lt;=1,VLOOKUP(Table14[[#This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14" s="110"/>
      <c r="J214" s="111"/>
      <c r="K214" s="112" t="str">
        <f>IFERROR(IF(VLOOKUP(Table14[[#This Row],[كود الصنف]],المنتجات!$D:$K,8,0)=0,"",(VLOOKUP(Table14[[#This Row],[كود الصنف]],المنتجات!$D:$K,8,0))),"")</f>
        <v/>
      </c>
      <c r="L21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14" s="114">
        <f>IFERROR(Table14[[#This Row],[كمية الهالك]]/(Table14[[#This Row],[كمية الخامات بالكيلو]]/Table14[[#This Row],[وزن القطعة]]),0)</f>
        <v>0</v>
      </c>
      <c r="N214" s="113"/>
      <c r="O214" s="106" t="str">
        <f>IFERROR(VLOOKUP(Table14[[#This Row],[كود العامل]],العاملين!$A$1:$D$100,4,0),"")</f>
        <v/>
      </c>
      <c r="P214" s="108"/>
      <c r="Q214" s="108"/>
      <c r="R214" s="108"/>
      <c r="S214" s="108"/>
      <c r="T214" s="108"/>
      <c r="U214" s="108">
        <f t="shared" si="5"/>
        <v>0</v>
      </c>
      <c r="V214" s="108" t="str">
        <f>IFERROR(Table14[[#This Row],[اجمالى وقت التشغيل بالدقايق]]-Table14[[#This Row],[اجمالى وقت التوقف بالدقيقة]],"0")</f>
        <v>0</v>
      </c>
      <c r="W214" s="108"/>
      <c r="X214" s="106" t="str">
        <f>IFERROR(VLOOKUP(Table14[[#This Row],[كود العامل]],العاملين!A:C,2,0),"")</f>
        <v/>
      </c>
      <c r="Y214" s="108"/>
      <c r="Z214" s="108" t="str">
        <f>IFERROR(VLOOKUP(Table14[[#This Row],[كود العامل2]],العاملين!$A:$C,2,0),"")</f>
        <v/>
      </c>
      <c r="AA214" s="108"/>
      <c r="AB214" s="108" t="str">
        <f>IFERROR(VLOOKUP(Table14[[#This Row],[كود العامل3]],العاملين!$A:$C,2,0),"")</f>
        <v/>
      </c>
      <c r="AC214" s="108"/>
      <c r="AD214" s="108" t="str">
        <f>IFERROR(VLOOKUP(Table14[[#This Row],[كود العامل4]],العاملين!$A:$C,2,0),"")</f>
        <v/>
      </c>
      <c r="AE214" s="115">
        <f>IFERROR((Table14[[#This Row],[كمية الانتاج]]*Table14[[#This Row],[الزمن المعيارى لانتاج القطعة الواحدة بالدقيقة]])/V214,0%)</f>
        <v>0</v>
      </c>
      <c r="AF214" s="116"/>
      <c r="AG214" s="106"/>
      <c r="AH214" s="117" t="str">
        <f>IFERROR(Table14[[#This Row],[كمية الانتاج]]/(Table14[[#This Row],[كمية الانتاج]]+AG214+AF214),"")</f>
        <v/>
      </c>
      <c r="AI214" s="118"/>
      <c r="AJ214" s="121"/>
      <c r="AK214" s="121"/>
      <c r="AL214" s="121"/>
      <c r="AM214" s="121"/>
      <c r="AN214" s="121"/>
      <c r="AO214" s="121"/>
      <c r="AP214" s="121"/>
      <c r="AQ214" s="121"/>
      <c r="AR214" s="121"/>
    </row>
    <row r="215" spans="1:44" ht="20.100000000000001" customHeight="1">
      <c r="A215" s="105"/>
      <c r="B215" s="106"/>
      <c r="C215" s="107" t="str">
        <f>IFERROR(VLOOKUP(B215,المنتجات!$A:$B,2,0),"")</f>
        <v/>
      </c>
      <c r="D215" s="106" t="str">
        <f>IFERROR(VLOOKUP(B215,المنتجات!$A:$C,3,0),"")</f>
        <v/>
      </c>
      <c r="E215" s="108"/>
      <c r="F215" s="107" t="str">
        <f>IFERROR(VLOOKUP(Table14[[#This Row],[كود الصنف]],المنتجات!$D:$E,2,0),"")</f>
        <v/>
      </c>
      <c r="G215" s="109"/>
      <c r="H215" s="109" t="str">
        <f>IFERROR(IF(G215&lt;=1,VLOOKUP(Table14[[#This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15" s="110"/>
      <c r="J215" s="111"/>
      <c r="K215" s="112" t="str">
        <f>IFERROR(IF(VLOOKUP(Table14[[#This Row],[كود الصنف]],المنتجات!$D:$K,8,0)=0,"",(VLOOKUP(Table14[[#This Row],[كود الصنف]],المنتجات!$D:$K,8,0))),"")</f>
        <v/>
      </c>
      <c r="L21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15" s="114">
        <f>IFERROR(Table14[[#This Row],[كمية الهالك]]/(Table14[[#This Row],[كمية الخامات بالكيلو]]/Table14[[#This Row],[وزن القطعة]]),0)</f>
        <v>0</v>
      </c>
      <c r="N215" s="113"/>
      <c r="O215" s="106" t="str">
        <f>IFERROR(VLOOKUP(Table14[[#This Row],[كود العامل]],العاملين!$A$1:$D$100,4,0),"")</f>
        <v/>
      </c>
      <c r="P215" s="108"/>
      <c r="Q215" s="108"/>
      <c r="R215" s="108"/>
      <c r="S215" s="108"/>
      <c r="T215" s="108"/>
      <c r="U215" s="108">
        <f t="shared" si="5"/>
        <v>0</v>
      </c>
      <c r="V215" s="108" t="str">
        <f>IFERROR(Table14[[#This Row],[اجمالى وقت التشغيل بالدقايق]]-Table14[[#This Row],[اجمالى وقت التوقف بالدقيقة]],"0")</f>
        <v>0</v>
      </c>
      <c r="W215" s="108"/>
      <c r="X215" s="106" t="str">
        <f>IFERROR(VLOOKUP(Table14[[#This Row],[كود العامل]],العاملين!A:C,2,0),"")</f>
        <v/>
      </c>
      <c r="Y215" s="108"/>
      <c r="Z215" s="108" t="str">
        <f>IFERROR(VLOOKUP(Table14[[#This Row],[كود العامل2]],العاملين!$A:$C,2,0),"")</f>
        <v/>
      </c>
      <c r="AA215" s="108"/>
      <c r="AB215" s="108" t="str">
        <f>IFERROR(VLOOKUP(Table14[[#This Row],[كود العامل3]],العاملين!$A:$C,2,0),"")</f>
        <v/>
      </c>
      <c r="AC215" s="108"/>
      <c r="AD215" s="108" t="str">
        <f>IFERROR(VLOOKUP(Table14[[#This Row],[كود العامل4]],العاملين!$A:$C,2,0),"")</f>
        <v/>
      </c>
      <c r="AE215" s="115">
        <f>IFERROR((Table14[[#This Row],[كمية الانتاج]]*Table14[[#This Row],[الزمن المعيارى لانتاج القطعة الواحدة بالدقيقة]])/V215,0%)</f>
        <v>0</v>
      </c>
      <c r="AF215" s="116"/>
      <c r="AG215" s="106"/>
      <c r="AH215" s="117" t="str">
        <f>IFERROR(Table14[[#This Row],[كمية الانتاج]]/(Table14[[#This Row],[كمية الانتاج]]+AG215+AF215),"")</f>
        <v/>
      </c>
      <c r="AI215" s="118"/>
      <c r="AJ215" s="121"/>
      <c r="AK215" s="121"/>
      <c r="AL215" s="121"/>
      <c r="AM215" s="121"/>
      <c r="AN215" s="121"/>
      <c r="AO215" s="121"/>
      <c r="AP215" s="121"/>
      <c r="AQ215" s="121"/>
      <c r="AR215" s="121"/>
    </row>
    <row r="216" spans="1:44" ht="20.100000000000001" customHeight="1">
      <c r="A216" s="105"/>
      <c r="B216" s="106"/>
      <c r="C216" s="107" t="str">
        <f>IFERROR(VLOOKUP(B216,المنتجات!$A:$B,2,0),"")</f>
        <v/>
      </c>
      <c r="D216" s="106" t="str">
        <f>IFERROR(VLOOKUP(B216,المنتجات!$A:$C,3,0),"")</f>
        <v/>
      </c>
      <c r="E216" s="108"/>
      <c r="F216" s="107" t="str">
        <f>IFERROR(VLOOKUP(Table14[[#This Row],[كود الصنف]],المنتجات!$D:$E,2,0),"")</f>
        <v/>
      </c>
      <c r="G216" s="109"/>
      <c r="H216" s="109" t="str">
        <f>IFERROR(IF(G216&lt;=1,VLOOKUP(Table14[[#This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16" s="110"/>
      <c r="J216" s="111"/>
      <c r="K216" s="112" t="str">
        <f>IFERROR(IF(VLOOKUP(Table14[[#This Row],[كود الصنف]],المنتجات!$D:$K,8,0)=0,"",(VLOOKUP(Table14[[#This Row],[كود الصنف]],المنتجات!$D:$K,8,0))),"")</f>
        <v/>
      </c>
      <c r="L21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16" s="114">
        <f>IFERROR(Table14[[#This Row],[كمية الهالك]]/(Table14[[#This Row],[كمية الخامات بالكيلو]]/Table14[[#This Row],[وزن القطعة]]),0)</f>
        <v>0</v>
      </c>
      <c r="N216" s="113"/>
      <c r="O216" s="106" t="str">
        <f>IFERROR(VLOOKUP(Table14[[#This Row],[كود العامل]],العاملين!$A$1:$D$100,4,0),"")</f>
        <v/>
      </c>
      <c r="P216" s="108"/>
      <c r="Q216" s="108"/>
      <c r="R216" s="108"/>
      <c r="S216" s="108"/>
      <c r="T216" s="108"/>
      <c r="U216" s="108">
        <f t="shared" si="5"/>
        <v>0</v>
      </c>
      <c r="V216" s="108" t="str">
        <f>IFERROR(Table14[[#This Row],[اجمالى وقت التشغيل بالدقايق]]-Table14[[#This Row],[اجمالى وقت التوقف بالدقيقة]],"0")</f>
        <v>0</v>
      </c>
      <c r="W216" s="108"/>
      <c r="X216" s="106" t="str">
        <f>IFERROR(VLOOKUP(Table14[[#This Row],[كود العامل]],العاملين!A:C,2,0),"")</f>
        <v/>
      </c>
      <c r="Y216" s="108"/>
      <c r="Z216" s="108" t="str">
        <f>IFERROR(VLOOKUP(Table14[[#This Row],[كود العامل2]],العاملين!$A:$C,2,0),"")</f>
        <v/>
      </c>
      <c r="AA216" s="108"/>
      <c r="AB216" s="108" t="str">
        <f>IFERROR(VLOOKUP(Table14[[#This Row],[كود العامل3]],العاملين!$A:$C,2,0),"")</f>
        <v/>
      </c>
      <c r="AC216" s="108"/>
      <c r="AD216" s="108" t="str">
        <f>IFERROR(VLOOKUP(Table14[[#This Row],[كود العامل4]],العاملين!$A:$C,2,0),"")</f>
        <v/>
      </c>
      <c r="AE216" s="115">
        <f>IFERROR((Table14[[#This Row],[كمية الانتاج]]*Table14[[#This Row],[الزمن المعيارى لانتاج القطعة الواحدة بالدقيقة]])/V216,0%)</f>
        <v>0</v>
      </c>
      <c r="AF216" s="116"/>
      <c r="AG216" s="106"/>
      <c r="AH216" s="117" t="str">
        <f>IFERROR(Table14[[#This Row],[كمية الانتاج]]/(Table14[[#This Row],[كمية الانتاج]]+AG216+AF216),"")</f>
        <v/>
      </c>
      <c r="AI216" s="118"/>
      <c r="AJ216" s="121"/>
      <c r="AK216" s="121"/>
      <c r="AL216" s="121"/>
      <c r="AM216" s="121"/>
      <c r="AN216" s="121"/>
      <c r="AO216" s="121"/>
      <c r="AP216" s="121"/>
      <c r="AQ216" s="121"/>
      <c r="AR216" s="121"/>
    </row>
    <row r="217" spans="1:44" ht="20.100000000000001" customHeight="1">
      <c r="A217" s="105"/>
      <c r="B217" s="106"/>
      <c r="C217" s="107" t="str">
        <f>IFERROR(VLOOKUP(B217,المنتجات!$A:$B,2,0),"")</f>
        <v/>
      </c>
      <c r="D217" s="106" t="str">
        <f>IFERROR(VLOOKUP(B217,المنتجات!$A:$C,3,0),"")</f>
        <v/>
      </c>
      <c r="E217" s="108"/>
      <c r="F217" s="107" t="str">
        <f>IFERROR(VLOOKUP(Table14[[#This Row],[كود الصنف]],المنتجات!$D:$E,2,0),"")</f>
        <v/>
      </c>
      <c r="G217" s="109"/>
      <c r="H217" s="109" t="str">
        <f>IFERROR(IF(G217&lt;=1,VLOOKUP(Table14[[#This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17" s="110"/>
      <c r="J217" s="111"/>
      <c r="K217" s="112" t="str">
        <f>IFERROR(IF(VLOOKUP(Table14[[#This Row],[كود الصنف]],المنتجات!$D:$K,8,0)=0,"",(VLOOKUP(Table14[[#This Row],[كود الصنف]],المنتجات!$D:$K,8,0))),"")</f>
        <v/>
      </c>
      <c r="L21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17" s="114">
        <f>IFERROR(Table14[[#This Row],[كمية الهالك]]/(Table14[[#This Row],[كمية الخامات بالكيلو]]/Table14[[#This Row],[وزن القطعة]]),0)</f>
        <v>0</v>
      </c>
      <c r="N217" s="113"/>
      <c r="O217" s="106" t="str">
        <f>IFERROR(VLOOKUP(Table14[[#This Row],[كود العامل]],العاملين!$A$1:$D$100,4,0),"")</f>
        <v/>
      </c>
      <c r="P217" s="108"/>
      <c r="Q217" s="108"/>
      <c r="R217" s="108"/>
      <c r="S217" s="108"/>
      <c r="T217" s="108"/>
      <c r="U217" s="108">
        <f t="shared" si="5"/>
        <v>0</v>
      </c>
      <c r="V217" s="108" t="str">
        <f>IFERROR(Table14[[#This Row],[اجمالى وقت التشغيل بالدقايق]]-Table14[[#This Row],[اجمالى وقت التوقف بالدقيقة]],"0")</f>
        <v>0</v>
      </c>
      <c r="W217" s="108"/>
      <c r="X217" s="106" t="str">
        <f>IFERROR(VLOOKUP(Table14[[#This Row],[كود العامل]],العاملين!A:C,2,0),"")</f>
        <v/>
      </c>
      <c r="Y217" s="108"/>
      <c r="Z217" s="108" t="str">
        <f>IFERROR(VLOOKUP(Table14[[#This Row],[كود العامل2]],العاملين!$A:$C,2,0),"")</f>
        <v/>
      </c>
      <c r="AA217" s="108"/>
      <c r="AB217" s="108" t="str">
        <f>IFERROR(VLOOKUP(Table14[[#This Row],[كود العامل3]],العاملين!$A:$C,2,0),"")</f>
        <v/>
      </c>
      <c r="AC217" s="108"/>
      <c r="AD217" s="108" t="str">
        <f>IFERROR(VLOOKUP(Table14[[#This Row],[كود العامل4]],العاملين!$A:$C,2,0),"")</f>
        <v/>
      </c>
      <c r="AE217" s="115">
        <f>IFERROR((Table14[[#This Row],[كمية الانتاج]]*Table14[[#This Row],[الزمن المعيارى لانتاج القطعة الواحدة بالدقيقة]])/V217,0%)</f>
        <v>0</v>
      </c>
      <c r="AF217" s="116"/>
      <c r="AG217" s="106"/>
      <c r="AH217" s="117" t="str">
        <f>IFERROR(Table14[[#This Row],[كمية الانتاج]]/(Table14[[#This Row],[كمية الانتاج]]+AG217+AF217),"")</f>
        <v/>
      </c>
      <c r="AI217" s="118"/>
      <c r="AJ217" s="121"/>
      <c r="AK217" s="121"/>
      <c r="AL217" s="121"/>
      <c r="AM217" s="121"/>
      <c r="AN217" s="121"/>
      <c r="AO217" s="121"/>
      <c r="AP217" s="121"/>
      <c r="AQ217" s="121"/>
      <c r="AR217" s="121"/>
    </row>
    <row r="218" spans="1:44" ht="20.100000000000001" customHeight="1">
      <c r="A218" s="105"/>
      <c r="B218" s="106"/>
      <c r="C218" s="107" t="str">
        <f>IFERROR(VLOOKUP(B218,المنتجات!$A:$B,2,0),"")</f>
        <v/>
      </c>
      <c r="D218" s="106" t="str">
        <f>IFERROR(VLOOKUP(B218,المنتجات!$A:$C,3,0),"")</f>
        <v/>
      </c>
      <c r="E218" s="108"/>
      <c r="F218" s="107" t="str">
        <f>IFERROR(VLOOKUP(Table14[[#This Row],[كود الصنف]],المنتجات!$D:$E,2,0),"")</f>
        <v/>
      </c>
      <c r="G218" s="109"/>
      <c r="H218" s="109" t="str">
        <f>IFERROR(IF(G218&lt;=1,VLOOKUP(Table14[[#This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18" s="110"/>
      <c r="J218" s="111"/>
      <c r="K218" s="112" t="str">
        <f>IFERROR(IF(VLOOKUP(Table14[[#This Row],[كود الصنف]],المنتجات!$D:$K,8,0)=0,"",(VLOOKUP(Table14[[#This Row],[كود الصنف]],المنتجات!$D:$K,8,0))),"")</f>
        <v/>
      </c>
      <c r="L21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18" s="114">
        <f>IFERROR(Table14[[#This Row],[كمية الهالك]]/(Table14[[#This Row],[كمية الخامات بالكيلو]]/Table14[[#This Row],[وزن القطعة]]),0)</f>
        <v>0</v>
      </c>
      <c r="N218" s="113"/>
      <c r="O218" s="106" t="str">
        <f>IFERROR(VLOOKUP(Table14[[#This Row],[كود العامل]],العاملين!$A$1:$D$100,4,0),"")</f>
        <v/>
      </c>
      <c r="P218" s="108"/>
      <c r="Q218" s="108"/>
      <c r="R218" s="108"/>
      <c r="S218" s="108"/>
      <c r="T218" s="108"/>
      <c r="U218" s="108">
        <f t="shared" si="5"/>
        <v>0</v>
      </c>
      <c r="V218" s="108" t="str">
        <f>IFERROR(Table14[[#This Row],[اجمالى وقت التشغيل بالدقايق]]-Table14[[#This Row],[اجمالى وقت التوقف بالدقيقة]],"0")</f>
        <v>0</v>
      </c>
      <c r="W218" s="108"/>
      <c r="X218" s="106" t="str">
        <f>IFERROR(VLOOKUP(Table14[[#This Row],[كود العامل]],العاملين!A:C,2,0),"")</f>
        <v/>
      </c>
      <c r="Y218" s="108"/>
      <c r="Z218" s="108" t="str">
        <f>IFERROR(VLOOKUP(Table14[[#This Row],[كود العامل2]],العاملين!$A:$C,2,0),"")</f>
        <v/>
      </c>
      <c r="AA218" s="108"/>
      <c r="AB218" s="108" t="str">
        <f>IFERROR(VLOOKUP(Table14[[#This Row],[كود العامل3]],العاملين!$A:$C,2,0),"")</f>
        <v/>
      </c>
      <c r="AC218" s="108"/>
      <c r="AD218" s="108" t="str">
        <f>IFERROR(VLOOKUP(Table14[[#This Row],[كود العامل4]],العاملين!$A:$C,2,0),"")</f>
        <v/>
      </c>
      <c r="AE218" s="115">
        <f>IFERROR((Table14[[#This Row],[كمية الانتاج]]*Table14[[#This Row],[الزمن المعيارى لانتاج القطعة الواحدة بالدقيقة]])/V218,0%)</f>
        <v>0</v>
      </c>
      <c r="AF218" s="116"/>
      <c r="AG218" s="106"/>
      <c r="AH218" s="117" t="str">
        <f>IFERROR(Table14[[#This Row],[كمية الانتاج]]/(Table14[[#This Row],[كمية الانتاج]]+AG218+AF218),"")</f>
        <v/>
      </c>
      <c r="AI218" s="118"/>
      <c r="AJ218" s="121"/>
      <c r="AK218" s="121"/>
      <c r="AL218" s="121"/>
      <c r="AM218" s="121"/>
      <c r="AN218" s="121"/>
      <c r="AO218" s="121"/>
      <c r="AP218" s="121"/>
      <c r="AQ218" s="121"/>
      <c r="AR218" s="121"/>
    </row>
    <row r="219" spans="1:44" ht="20.100000000000001" customHeight="1">
      <c r="A219" s="105"/>
      <c r="B219" s="106"/>
      <c r="C219" s="107" t="str">
        <f>IFERROR(VLOOKUP(B219,المنتجات!$A:$B,2,0),"")</f>
        <v/>
      </c>
      <c r="D219" s="106" t="str">
        <f>IFERROR(VLOOKUP(B219,المنتجات!$A:$C,3,0),"")</f>
        <v/>
      </c>
      <c r="E219" s="108"/>
      <c r="F219" s="107" t="str">
        <f>IFERROR(VLOOKUP(Table14[[#This Row],[كود الصنف]],المنتجات!$D:$E,2,0),"")</f>
        <v/>
      </c>
      <c r="G219" s="109"/>
      <c r="H219" s="109" t="str">
        <f>IFERROR(IF(G219&lt;=1,VLOOKUP(Table14[[#This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19" s="110"/>
      <c r="J219" s="111"/>
      <c r="K219" s="112" t="str">
        <f>IFERROR(IF(VLOOKUP(Table14[[#This Row],[كود الصنف]],المنتجات!$D:$K,8,0)=0,"",(VLOOKUP(Table14[[#This Row],[كود الصنف]],المنتجات!$D:$K,8,0))),"")</f>
        <v/>
      </c>
      <c r="L21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19" s="114">
        <f>IFERROR(Table14[[#This Row],[كمية الهالك]]/(Table14[[#This Row],[كمية الخامات بالكيلو]]/Table14[[#This Row],[وزن القطعة]]),0)</f>
        <v>0</v>
      </c>
      <c r="N219" s="113"/>
      <c r="O219" s="106" t="str">
        <f>IFERROR(VLOOKUP(Table14[[#This Row],[كود العامل]],العاملين!$A$1:$D$100,4,0),"")</f>
        <v/>
      </c>
      <c r="P219" s="108"/>
      <c r="Q219" s="108"/>
      <c r="R219" s="108"/>
      <c r="S219" s="108"/>
      <c r="T219" s="108"/>
      <c r="U219" s="108">
        <f t="shared" si="5"/>
        <v>0</v>
      </c>
      <c r="V219" s="108" t="str">
        <f>IFERROR(Table14[[#This Row],[اجمالى وقت التشغيل بالدقايق]]-Table14[[#This Row],[اجمالى وقت التوقف بالدقيقة]],"0")</f>
        <v>0</v>
      </c>
      <c r="W219" s="108"/>
      <c r="X219" s="106" t="str">
        <f>IFERROR(VLOOKUP(Table14[[#This Row],[كود العامل]],العاملين!A:C,2,0),"")</f>
        <v/>
      </c>
      <c r="Y219" s="108"/>
      <c r="Z219" s="108" t="str">
        <f>IFERROR(VLOOKUP(Table14[[#This Row],[كود العامل2]],العاملين!$A:$C,2,0),"")</f>
        <v/>
      </c>
      <c r="AA219" s="108"/>
      <c r="AB219" s="108" t="str">
        <f>IFERROR(VLOOKUP(Table14[[#This Row],[كود العامل3]],العاملين!$A:$C,2,0),"")</f>
        <v/>
      </c>
      <c r="AC219" s="108"/>
      <c r="AD219" s="108" t="str">
        <f>IFERROR(VLOOKUP(Table14[[#This Row],[كود العامل4]],العاملين!$A:$C,2,0),"")</f>
        <v/>
      </c>
      <c r="AE219" s="115">
        <f>IFERROR((Table14[[#This Row],[كمية الانتاج]]*Table14[[#This Row],[الزمن المعيارى لانتاج القطعة الواحدة بالدقيقة]])/V219,0%)</f>
        <v>0</v>
      </c>
      <c r="AF219" s="116"/>
      <c r="AG219" s="106"/>
      <c r="AH219" s="117" t="str">
        <f>IFERROR(Table14[[#This Row],[كمية الانتاج]]/(Table14[[#This Row],[كمية الانتاج]]+AG219+AF219),"")</f>
        <v/>
      </c>
      <c r="AI219" s="118"/>
      <c r="AJ219" s="121"/>
      <c r="AK219" s="121"/>
      <c r="AL219" s="121"/>
      <c r="AM219" s="121"/>
      <c r="AN219" s="121"/>
      <c r="AO219" s="121"/>
      <c r="AP219" s="121"/>
      <c r="AQ219" s="121"/>
      <c r="AR219" s="121"/>
    </row>
    <row r="220" spans="1:44" ht="20.100000000000001" customHeight="1">
      <c r="A220" s="105"/>
      <c r="B220" s="106"/>
      <c r="C220" s="107" t="str">
        <f>IFERROR(VLOOKUP(B220,المنتجات!$A:$B,2,0),"")</f>
        <v/>
      </c>
      <c r="D220" s="106" t="str">
        <f>IFERROR(VLOOKUP(B220,المنتجات!$A:$C,3,0),"")</f>
        <v/>
      </c>
      <c r="E220" s="108"/>
      <c r="F220" s="107" t="str">
        <f>IFERROR(VLOOKUP(Table14[[#This Row],[كود الصنف]],المنتجات!$D:$E,2,0),"")</f>
        <v/>
      </c>
      <c r="G220" s="109"/>
      <c r="H220" s="109" t="str">
        <f>IFERROR(IF(G220&lt;=1,VLOOKUP(Table14[[#This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20" s="110"/>
      <c r="J220" s="111"/>
      <c r="K220" s="112" t="str">
        <f>IFERROR(IF(VLOOKUP(Table14[[#This Row],[كود الصنف]],المنتجات!$D:$K,8,0)=0,"",(VLOOKUP(Table14[[#This Row],[كود الصنف]],المنتجات!$D:$K,8,0))),"")</f>
        <v/>
      </c>
      <c r="L22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20" s="114">
        <f>IFERROR(Table14[[#This Row],[كمية الهالك]]/(Table14[[#This Row],[كمية الخامات بالكيلو]]/Table14[[#This Row],[وزن القطعة]]),0)</f>
        <v>0</v>
      </c>
      <c r="N220" s="113"/>
      <c r="O220" s="106" t="str">
        <f>IFERROR(VLOOKUP(Table14[[#This Row],[كود العامل]],العاملين!$A$1:$D$100,4,0),"")</f>
        <v/>
      </c>
      <c r="P220" s="108"/>
      <c r="Q220" s="108"/>
      <c r="R220" s="108"/>
      <c r="S220" s="108"/>
      <c r="T220" s="108"/>
      <c r="U220" s="108">
        <f t="shared" si="5"/>
        <v>0</v>
      </c>
      <c r="V220" s="108" t="str">
        <f>IFERROR(Table14[[#This Row],[اجمالى وقت التشغيل بالدقايق]]-Table14[[#This Row],[اجمالى وقت التوقف بالدقيقة]],"0")</f>
        <v>0</v>
      </c>
      <c r="W220" s="108"/>
      <c r="X220" s="106" t="str">
        <f>IFERROR(VLOOKUP(Table14[[#This Row],[كود العامل]],العاملين!A:C,2,0),"")</f>
        <v/>
      </c>
      <c r="Y220" s="108"/>
      <c r="Z220" s="108" t="str">
        <f>IFERROR(VLOOKUP(Table14[[#This Row],[كود العامل2]],العاملين!$A:$C,2,0),"")</f>
        <v/>
      </c>
      <c r="AA220" s="108"/>
      <c r="AB220" s="108" t="str">
        <f>IFERROR(VLOOKUP(Table14[[#This Row],[كود العامل3]],العاملين!$A:$C,2,0),"")</f>
        <v/>
      </c>
      <c r="AC220" s="108"/>
      <c r="AD220" s="108" t="str">
        <f>IFERROR(VLOOKUP(Table14[[#This Row],[كود العامل4]],العاملين!$A:$C,2,0),"")</f>
        <v/>
      </c>
      <c r="AE220" s="115">
        <f>IFERROR((Table14[[#This Row],[كمية الانتاج]]*Table14[[#This Row],[الزمن المعيارى لانتاج القطعة الواحدة بالدقيقة]])/V220,0%)</f>
        <v>0</v>
      </c>
      <c r="AF220" s="116"/>
      <c r="AG220" s="106"/>
      <c r="AH220" s="117" t="str">
        <f>IFERROR(Table14[[#This Row],[كمية الانتاج]]/(Table14[[#This Row],[كمية الانتاج]]+AG220+AF220),"")</f>
        <v/>
      </c>
      <c r="AI220" s="118"/>
      <c r="AJ220" s="121"/>
      <c r="AK220" s="121"/>
      <c r="AL220" s="121"/>
      <c r="AM220" s="121"/>
      <c r="AN220" s="121"/>
      <c r="AO220" s="121"/>
      <c r="AP220" s="121"/>
      <c r="AQ220" s="121"/>
      <c r="AR220" s="121"/>
    </row>
    <row r="221" spans="1:44" ht="20.100000000000001" customHeight="1">
      <c r="A221" s="105"/>
      <c r="B221" s="106"/>
      <c r="C221" s="107" t="str">
        <f>IFERROR(VLOOKUP(B221,المنتجات!$A:$B,2,0),"")</f>
        <v/>
      </c>
      <c r="D221" s="106" t="str">
        <f>IFERROR(VLOOKUP(B221,المنتجات!$A:$C,3,0),"")</f>
        <v/>
      </c>
      <c r="E221" s="108"/>
      <c r="F221" s="107" t="str">
        <f>IFERROR(VLOOKUP(Table14[[#This Row],[كود الصنف]],المنتجات!$D:$E,2,0),"")</f>
        <v/>
      </c>
      <c r="G221" s="109"/>
      <c r="H221" s="109" t="str">
        <f>IFERROR(IF(G221&lt;=1,VLOOKUP(Table14[[#This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21" s="110"/>
      <c r="J221" s="111"/>
      <c r="K221" s="112" t="str">
        <f>IFERROR(IF(VLOOKUP(Table14[[#This Row],[كود الصنف]],المنتجات!$D:$K,8,0)=0,"",(VLOOKUP(Table14[[#This Row],[كود الصنف]],المنتجات!$D:$K,8,0))),"")</f>
        <v/>
      </c>
      <c r="L22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21" s="114">
        <f>IFERROR(Table14[[#This Row],[كمية الهالك]]/(Table14[[#This Row],[كمية الخامات بالكيلو]]/Table14[[#This Row],[وزن القطعة]]),0)</f>
        <v>0</v>
      </c>
      <c r="N221" s="113"/>
      <c r="O221" s="106" t="str">
        <f>IFERROR(VLOOKUP(Table14[[#This Row],[كود العامل]],العاملين!$A$1:$D$100,4,0),"")</f>
        <v/>
      </c>
      <c r="P221" s="108"/>
      <c r="Q221" s="108"/>
      <c r="R221" s="108"/>
      <c r="S221" s="108"/>
      <c r="T221" s="108"/>
      <c r="U221" s="108">
        <f t="shared" si="5"/>
        <v>0</v>
      </c>
      <c r="V221" s="108" t="str">
        <f>IFERROR(Table14[[#This Row],[اجمالى وقت التشغيل بالدقايق]]-Table14[[#This Row],[اجمالى وقت التوقف بالدقيقة]],"0")</f>
        <v>0</v>
      </c>
      <c r="W221" s="108"/>
      <c r="X221" s="106" t="str">
        <f>IFERROR(VLOOKUP(Table14[[#This Row],[كود العامل]],العاملين!A:C,2,0),"")</f>
        <v/>
      </c>
      <c r="Y221" s="108"/>
      <c r="Z221" s="108" t="str">
        <f>IFERROR(VLOOKUP(Table14[[#This Row],[كود العامل2]],العاملين!$A:$C,2,0),"")</f>
        <v/>
      </c>
      <c r="AA221" s="108"/>
      <c r="AB221" s="108" t="str">
        <f>IFERROR(VLOOKUP(Table14[[#This Row],[كود العامل3]],العاملين!$A:$C,2,0),"")</f>
        <v/>
      </c>
      <c r="AC221" s="108"/>
      <c r="AD221" s="108" t="str">
        <f>IFERROR(VLOOKUP(Table14[[#This Row],[كود العامل4]],العاملين!$A:$C,2,0),"")</f>
        <v/>
      </c>
      <c r="AE221" s="115">
        <f>IFERROR((Table14[[#This Row],[كمية الانتاج]]*Table14[[#This Row],[الزمن المعيارى لانتاج القطعة الواحدة بالدقيقة]])/V221,0%)</f>
        <v>0</v>
      </c>
      <c r="AF221" s="116"/>
      <c r="AG221" s="106"/>
      <c r="AH221" s="117" t="str">
        <f>IFERROR(Table14[[#This Row],[كمية الانتاج]]/(Table14[[#This Row],[كمية الانتاج]]+AG221+AF221),"")</f>
        <v/>
      </c>
      <c r="AI221" s="118"/>
      <c r="AJ221" s="121"/>
      <c r="AK221" s="121"/>
      <c r="AL221" s="121"/>
      <c r="AM221" s="121"/>
      <c r="AN221" s="121"/>
      <c r="AO221" s="121"/>
      <c r="AP221" s="121"/>
      <c r="AQ221" s="121"/>
      <c r="AR221" s="121"/>
    </row>
    <row r="222" spans="1:44" ht="20.100000000000001" customHeight="1">
      <c r="A222" s="105"/>
      <c r="B222" s="106"/>
      <c r="C222" s="107" t="str">
        <f>IFERROR(VLOOKUP(B222,المنتجات!$A:$B,2,0),"")</f>
        <v/>
      </c>
      <c r="D222" s="106" t="str">
        <f>IFERROR(VLOOKUP(B222,المنتجات!$A:$C,3,0),"")</f>
        <v/>
      </c>
      <c r="E222" s="108"/>
      <c r="F222" s="107" t="str">
        <f>IFERROR(VLOOKUP(Table14[[#This Row],[كود الصنف]],المنتجات!$D:$E,2,0),"")</f>
        <v/>
      </c>
      <c r="G222" s="109"/>
      <c r="H222" s="109" t="str">
        <f>IFERROR(IF(G222&lt;=1,VLOOKUP(Table14[[#This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22" s="110"/>
      <c r="J222" s="111"/>
      <c r="K222" s="112" t="str">
        <f>IFERROR(IF(VLOOKUP(Table14[[#This Row],[كود الصنف]],المنتجات!$D:$K,8,0)=0,"",(VLOOKUP(Table14[[#This Row],[كود الصنف]],المنتجات!$D:$K,8,0))),"")</f>
        <v/>
      </c>
      <c r="L22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22" s="114">
        <f>IFERROR(Table14[[#This Row],[كمية الهالك]]/(Table14[[#This Row],[كمية الخامات بالكيلو]]/Table14[[#This Row],[وزن القطعة]]),0)</f>
        <v>0</v>
      </c>
      <c r="N222" s="113"/>
      <c r="O222" s="106" t="str">
        <f>IFERROR(VLOOKUP(Table14[[#This Row],[كود العامل]],العاملين!$A$1:$D$100,4,0),"")</f>
        <v/>
      </c>
      <c r="P222" s="108"/>
      <c r="Q222" s="108"/>
      <c r="R222" s="108"/>
      <c r="S222" s="108"/>
      <c r="T222" s="108"/>
      <c r="U222" s="108">
        <f t="shared" si="5"/>
        <v>0</v>
      </c>
      <c r="V222" s="108" t="str">
        <f>IFERROR(Table14[[#This Row],[اجمالى وقت التشغيل بالدقايق]]-Table14[[#This Row],[اجمالى وقت التوقف بالدقيقة]],"0")</f>
        <v>0</v>
      </c>
      <c r="W222" s="108"/>
      <c r="X222" s="106" t="str">
        <f>IFERROR(VLOOKUP(Table14[[#This Row],[كود العامل]],العاملين!A:C,2,0),"")</f>
        <v/>
      </c>
      <c r="Y222" s="108"/>
      <c r="Z222" s="108" t="str">
        <f>IFERROR(VLOOKUP(Table14[[#This Row],[كود العامل2]],العاملين!$A:$C,2,0),"")</f>
        <v/>
      </c>
      <c r="AA222" s="108"/>
      <c r="AB222" s="108" t="str">
        <f>IFERROR(VLOOKUP(Table14[[#This Row],[كود العامل3]],العاملين!$A:$C,2,0),"")</f>
        <v/>
      </c>
      <c r="AC222" s="108"/>
      <c r="AD222" s="108" t="str">
        <f>IFERROR(VLOOKUP(Table14[[#This Row],[كود العامل4]],العاملين!$A:$C,2,0),"")</f>
        <v/>
      </c>
      <c r="AE222" s="115">
        <f>IFERROR((Table14[[#This Row],[كمية الانتاج]]*Table14[[#This Row],[الزمن المعيارى لانتاج القطعة الواحدة بالدقيقة]])/V222,0%)</f>
        <v>0</v>
      </c>
      <c r="AF222" s="116"/>
      <c r="AG222" s="106"/>
      <c r="AH222" s="117" t="str">
        <f>IFERROR(Table14[[#This Row],[كمية الانتاج]]/(Table14[[#This Row],[كمية الانتاج]]+AG222+AF222),"")</f>
        <v/>
      </c>
      <c r="AI222" s="118"/>
      <c r="AJ222" s="121"/>
      <c r="AK222" s="121"/>
      <c r="AL222" s="121"/>
      <c r="AM222" s="121"/>
      <c r="AN222" s="121"/>
      <c r="AO222" s="121"/>
      <c r="AP222" s="121"/>
      <c r="AQ222" s="121"/>
      <c r="AR222" s="121"/>
    </row>
    <row r="223" spans="1:44" ht="20.100000000000001" customHeight="1">
      <c r="A223" s="105"/>
      <c r="B223" s="106"/>
      <c r="C223" s="107" t="str">
        <f>IFERROR(VLOOKUP(B223,المنتجات!$A:$B,2,0),"")</f>
        <v/>
      </c>
      <c r="D223" s="106" t="str">
        <f>IFERROR(VLOOKUP(B223,المنتجات!$A:$C,3,0),"")</f>
        <v/>
      </c>
      <c r="E223" s="108"/>
      <c r="F223" s="107" t="str">
        <f>IFERROR(VLOOKUP(Table14[[#This Row],[كود الصنف]],المنتجات!$D:$E,2,0),"")</f>
        <v/>
      </c>
      <c r="G223" s="109"/>
      <c r="H223" s="109" t="str">
        <f>IFERROR(IF(G223&lt;=1,VLOOKUP(Table14[[#This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23" s="110"/>
      <c r="J223" s="111"/>
      <c r="K223" s="112" t="str">
        <f>IFERROR(IF(VLOOKUP(Table14[[#This Row],[كود الصنف]],المنتجات!$D:$K,8,0)=0,"",(VLOOKUP(Table14[[#This Row],[كود الصنف]],المنتجات!$D:$K,8,0))),"")</f>
        <v/>
      </c>
      <c r="L22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23" s="114">
        <f>IFERROR(Table14[[#This Row],[كمية الهالك]]/(Table14[[#This Row],[كمية الخامات بالكيلو]]/Table14[[#This Row],[وزن القطعة]]),0)</f>
        <v>0</v>
      </c>
      <c r="N223" s="113"/>
      <c r="O223" s="106" t="str">
        <f>IFERROR(VLOOKUP(Table14[[#This Row],[كود العامل]],العاملين!$A$1:$D$100,4,0),"")</f>
        <v/>
      </c>
      <c r="P223" s="108"/>
      <c r="Q223" s="108"/>
      <c r="R223" s="108"/>
      <c r="S223" s="108"/>
      <c r="T223" s="108"/>
      <c r="U223" s="108">
        <f t="shared" si="5"/>
        <v>0</v>
      </c>
      <c r="V223" s="108" t="str">
        <f>IFERROR(Table14[[#This Row],[اجمالى وقت التشغيل بالدقايق]]-Table14[[#This Row],[اجمالى وقت التوقف بالدقيقة]],"0")</f>
        <v>0</v>
      </c>
      <c r="W223" s="108"/>
      <c r="X223" s="106" t="str">
        <f>IFERROR(VLOOKUP(Table14[[#This Row],[كود العامل]],العاملين!A:C,2,0),"")</f>
        <v/>
      </c>
      <c r="Y223" s="108"/>
      <c r="Z223" s="108" t="str">
        <f>IFERROR(VLOOKUP(Table14[[#This Row],[كود العامل2]],العاملين!$A:$C,2,0),"")</f>
        <v/>
      </c>
      <c r="AA223" s="108"/>
      <c r="AB223" s="108" t="str">
        <f>IFERROR(VLOOKUP(Table14[[#This Row],[كود العامل3]],العاملين!$A:$C,2,0),"")</f>
        <v/>
      </c>
      <c r="AC223" s="108"/>
      <c r="AD223" s="108" t="str">
        <f>IFERROR(VLOOKUP(Table14[[#This Row],[كود العامل4]],العاملين!$A:$C,2,0),"")</f>
        <v/>
      </c>
      <c r="AE223" s="115">
        <f>IFERROR((Table14[[#This Row],[كمية الانتاج]]*Table14[[#This Row],[الزمن المعيارى لانتاج القطعة الواحدة بالدقيقة]])/V223,0%)</f>
        <v>0</v>
      </c>
      <c r="AF223" s="116"/>
      <c r="AG223" s="106"/>
      <c r="AH223" s="117" t="str">
        <f>IFERROR(Table14[[#This Row],[كمية الانتاج]]/(Table14[[#This Row],[كمية الانتاج]]+AG223+AF223),"")</f>
        <v/>
      </c>
      <c r="AI223" s="118"/>
      <c r="AJ223" s="121"/>
      <c r="AK223" s="121"/>
      <c r="AL223" s="121"/>
      <c r="AM223" s="121"/>
      <c r="AN223" s="121"/>
      <c r="AO223" s="121"/>
      <c r="AP223" s="121"/>
      <c r="AQ223" s="121"/>
      <c r="AR223" s="121"/>
    </row>
    <row r="224" spans="1:44" ht="20.100000000000001" customHeight="1">
      <c r="A224" s="105"/>
      <c r="B224" s="106"/>
      <c r="C224" s="107" t="str">
        <f>IFERROR(VLOOKUP(B224,المنتجات!$A:$B,2,0),"")</f>
        <v/>
      </c>
      <c r="D224" s="106" t="str">
        <f>IFERROR(VLOOKUP(B224,المنتجات!$A:$C,3,0),"")</f>
        <v/>
      </c>
      <c r="E224" s="108"/>
      <c r="F224" s="107" t="str">
        <f>IFERROR(VLOOKUP(Table14[[#This Row],[كود الصنف]],المنتجات!$D:$E,2,0),"")</f>
        <v/>
      </c>
      <c r="G224" s="109"/>
      <c r="H224" s="109" t="str">
        <f>IFERROR(IF(G224&lt;=1,VLOOKUP(Table14[[#This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24" s="110"/>
      <c r="J224" s="111"/>
      <c r="K224" s="112" t="str">
        <f>IFERROR(IF(VLOOKUP(Table14[[#This Row],[كود الصنف]],المنتجات!$D:$K,8,0)=0,"",(VLOOKUP(Table14[[#This Row],[كود الصنف]],المنتجات!$D:$K,8,0))),"")</f>
        <v/>
      </c>
      <c r="L22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24" s="114">
        <f>IFERROR(Table14[[#This Row],[كمية الهالك]]/(Table14[[#This Row],[كمية الخامات بالكيلو]]/Table14[[#This Row],[وزن القطعة]]),0)</f>
        <v>0</v>
      </c>
      <c r="N224" s="113"/>
      <c r="O224" s="106" t="str">
        <f>IFERROR(VLOOKUP(Table14[[#This Row],[كود العامل]],العاملين!$A$1:$D$100,4,0),"")</f>
        <v/>
      </c>
      <c r="P224" s="108"/>
      <c r="Q224" s="108"/>
      <c r="R224" s="108"/>
      <c r="S224" s="108"/>
      <c r="T224" s="108"/>
      <c r="U224" s="108">
        <f t="shared" si="5"/>
        <v>0</v>
      </c>
      <c r="V224" s="108" t="str">
        <f>IFERROR(Table14[[#This Row],[اجمالى وقت التشغيل بالدقايق]]-Table14[[#This Row],[اجمالى وقت التوقف بالدقيقة]],"0")</f>
        <v>0</v>
      </c>
      <c r="W224" s="108"/>
      <c r="X224" s="106" t="str">
        <f>IFERROR(VLOOKUP(Table14[[#This Row],[كود العامل]],العاملين!A:C,2,0),"")</f>
        <v/>
      </c>
      <c r="Y224" s="108"/>
      <c r="Z224" s="108" t="str">
        <f>IFERROR(VLOOKUP(Table14[[#This Row],[كود العامل2]],العاملين!$A:$C,2,0),"")</f>
        <v/>
      </c>
      <c r="AA224" s="108"/>
      <c r="AB224" s="108" t="str">
        <f>IFERROR(VLOOKUP(Table14[[#This Row],[كود العامل3]],العاملين!$A:$C,2,0),"")</f>
        <v/>
      </c>
      <c r="AC224" s="108"/>
      <c r="AD224" s="108" t="str">
        <f>IFERROR(VLOOKUP(Table14[[#This Row],[كود العامل4]],العاملين!$A:$C,2,0),"")</f>
        <v/>
      </c>
      <c r="AE224" s="115">
        <f>IFERROR((Table14[[#This Row],[كمية الانتاج]]*Table14[[#This Row],[الزمن المعيارى لانتاج القطعة الواحدة بالدقيقة]])/V224,0%)</f>
        <v>0</v>
      </c>
      <c r="AF224" s="116"/>
      <c r="AG224" s="106"/>
      <c r="AH224" s="117" t="str">
        <f>IFERROR(Table14[[#This Row],[كمية الانتاج]]/(Table14[[#This Row],[كمية الانتاج]]+AG224+AF224),"")</f>
        <v/>
      </c>
      <c r="AI224" s="118"/>
      <c r="AJ224" s="121"/>
      <c r="AK224" s="121"/>
      <c r="AL224" s="121"/>
      <c r="AM224" s="121"/>
      <c r="AN224" s="121"/>
      <c r="AO224" s="121"/>
      <c r="AP224" s="121"/>
      <c r="AQ224" s="121"/>
      <c r="AR224" s="121"/>
    </row>
    <row r="225" spans="1:44" ht="20.100000000000001" customHeight="1">
      <c r="A225" s="105"/>
      <c r="B225" s="106"/>
      <c r="C225" s="107" t="str">
        <f>IFERROR(VLOOKUP(B225,المنتجات!$A:$B,2,0),"")</f>
        <v/>
      </c>
      <c r="D225" s="106" t="str">
        <f>IFERROR(VLOOKUP(B225,المنتجات!$A:$C,3,0),"")</f>
        <v/>
      </c>
      <c r="E225" s="108"/>
      <c r="F225" s="107" t="str">
        <f>IFERROR(VLOOKUP(Table14[[#This Row],[كود الصنف]],المنتجات!$D:$E,2,0),"")</f>
        <v/>
      </c>
      <c r="G225" s="109"/>
      <c r="H225" s="109" t="str">
        <f>IFERROR(IF(G225&lt;=1,VLOOKUP(Table14[[#This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25" s="110"/>
      <c r="J225" s="111"/>
      <c r="K225" s="112" t="str">
        <f>IFERROR(IF(VLOOKUP(Table14[[#This Row],[كود الصنف]],المنتجات!$D:$K,8,0)=0,"",(VLOOKUP(Table14[[#This Row],[كود الصنف]],المنتجات!$D:$K,8,0))),"")</f>
        <v/>
      </c>
      <c r="L22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25" s="114">
        <f>IFERROR(Table14[[#This Row],[كمية الهالك]]/(Table14[[#This Row],[كمية الخامات بالكيلو]]/Table14[[#This Row],[وزن القطعة]]),0)</f>
        <v>0</v>
      </c>
      <c r="N225" s="113"/>
      <c r="O225" s="106" t="str">
        <f>IFERROR(VLOOKUP(Table14[[#This Row],[كود العامل]],العاملين!$A$1:$D$100,4,0),"")</f>
        <v/>
      </c>
      <c r="P225" s="108"/>
      <c r="Q225" s="108"/>
      <c r="R225" s="108"/>
      <c r="S225" s="108"/>
      <c r="T225" s="108"/>
      <c r="U225" s="108">
        <f t="shared" si="5"/>
        <v>0</v>
      </c>
      <c r="V225" s="108" t="str">
        <f>IFERROR(Table14[[#This Row],[اجمالى وقت التشغيل بالدقايق]]-Table14[[#This Row],[اجمالى وقت التوقف بالدقيقة]],"0")</f>
        <v>0</v>
      </c>
      <c r="W225" s="108"/>
      <c r="X225" s="106" t="str">
        <f>IFERROR(VLOOKUP(Table14[[#This Row],[كود العامل]],العاملين!A:C,2,0),"")</f>
        <v/>
      </c>
      <c r="Y225" s="108"/>
      <c r="Z225" s="108" t="str">
        <f>IFERROR(VLOOKUP(Table14[[#This Row],[كود العامل2]],العاملين!$A:$C,2,0),"")</f>
        <v/>
      </c>
      <c r="AA225" s="108"/>
      <c r="AB225" s="108" t="str">
        <f>IFERROR(VLOOKUP(Table14[[#This Row],[كود العامل3]],العاملين!$A:$C,2,0),"")</f>
        <v/>
      </c>
      <c r="AC225" s="108"/>
      <c r="AD225" s="108" t="str">
        <f>IFERROR(VLOOKUP(Table14[[#This Row],[كود العامل4]],العاملين!$A:$C,2,0),"")</f>
        <v/>
      </c>
      <c r="AE225" s="115">
        <f>IFERROR((Table14[[#This Row],[كمية الانتاج]]*Table14[[#This Row],[الزمن المعيارى لانتاج القطعة الواحدة بالدقيقة]])/V225,0%)</f>
        <v>0</v>
      </c>
      <c r="AF225" s="116"/>
      <c r="AG225" s="106"/>
      <c r="AH225" s="117" t="str">
        <f>IFERROR(Table14[[#This Row],[كمية الانتاج]]/(Table14[[#This Row],[كمية الانتاج]]+AG225+AF225),"")</f>
        <v/>
      </c>
      <c r="AI225" s="118"/>
      <c r="AJ225" s="121"/>
      <c r="AK225" s="121"/>
      <c r="AL225" s="121"/>
      <c r="AM225" s="121"/>
      <c r="AN225" s="121"/>
      <c r="AO225" s="121"/>
      <c r="AP225" s="121"/>
      <c r="AQ225" s="121"/>
      <c r="AR225" s="121"/>
    </row>
    <row r="226" spans="1:44" ht="20.100000000000001" customHeight="1">
      <c r="A226" s="105"/>
      <c r="B226" s="106"/>
      <c r="C226" s="107" t="str">
        <f>IFERROR(VLOOKUP(B226,المنتجات!$A:$B,2,0),"")</f>
        <v/>
      </c>
      <c r="D226" s="106" t="str">
        <f>IFERROR(VLOOKUP(B226,المنتجات!$A:$C,3,0),"")</f>
        <v/>
      </c>
      <c r="E226" s="108"/>
      <c r="F226" s="107" t="str">
        <f>IFERROR(VLOOKUP(Table14[[#This Row],[كود الصنف]],المنتجات!$D:$E,2,0),"")</f>
        <v/>
      </c>
      <c r="G226" s="109"/>
      <c r="H226" s="109" t="str">
        <f>IFERROR(IF(G226&lt;=1,VLOOKUP(Table14[[#This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26" s="110"/>
      <c r="J226" s="111"/>
      <c r="K226" s="112" t="str">
        <f>IFERROR(IF(VLOOKUP(Table14[[#This Row],[كود الصنف]],المنتجات!$D:$K,8,0)=0,"",(VLOOKUP(Table14[[#This Row],[كود الصنف]],المنتجات!$D:$K,8,0))),"")</f>
        <v/>
      </c>
      <c r="L22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26" s="114">
        <f>IFERROR(Table14[[#This Row],[كمية الهالك]]/(Table14[[#This Row],[كمية الخامات بالكيلو]]/Table14[[#This Row],[وزن القطعة]]),0)</f>
        <v>0</v>
      </c>
      <c r="N226" s="113"/>
      <c r="O226" s="106" t="str">
        <f>IFERROR(VLOOKUP(Table14[[#This Row],[كود العامل]],العاملين!$A$1:$D$100,4,0),"")</f>
        <v/>
      </c>
      <c r="P226" s="108"/>
      <c r="Q226" s="108"/>
      <c r="R226" s="108"/>
      <c r="S226" s="108"/>
      <c r="T226" s="108"/>
      <c r="U226" s="108">
        <f t="shared" si="5"/>
        <v>0</v>
      </c>
      <c r="V226" s="108" t="str">
        <f>IFERROR(Table14[[#This Row],[اجمالى وقت التشغيل بالدقايق]]-Table14[[#This Row],[اجمالى وقت التوقف بالدقيقة]],"0")</f>
        <v>0</v>
      </c>
      <c r="W226" s="108"/>
      <c r="X226" s="106" t="str">
        <f>IFERROR(VLOOKUP(Table14[[#This Row],[كود العامل]],العاملين!A:C,2,0),"")</f>
        <v/>
      </c>
      <c r="Y226" s="108"/>
      <c r="Z226" s="108" t="str">
        <f>IFERROR(VLOOKUP(Table14[[#This Row],[كود العامل2]],العاملين!$A:$C,2,0),"")</f>
        <v/>
      </c>
      <c r="AA226" s="108"/>
      <c r="AB226" s="108" t="str">
        <f>IFERROR(VLOOKUP(Table14[[#This Row],[كود العامل3]],العاملين!$A:$C,2,0),"")</f>
        <v/>
      </c>
      <c r="AC226" s="108"/>
      <c r="AD226" s="108" t="str">
        <f>IFERROR(VLOOKUP(Table14[[#This Row],[كود العامل4]],العاملين!$A:$C,2,0),"")</f>
        <v/>
      </c>
      <c r="AE226" s="115">
        <f>IFERROR((Table14[[#This Row],[كمية الانتاج]]*Table14[[#This Row],[الزمن المعيارى لانتاج القطعة الواحدة بالدقيقة]])/V226,0%)</f>
        <v>0</v>
      </c>
      <c r="AF226" s="116"/>
      <c r="AG226" s="106"/>
      <c r="AH226" s="117" t="str">
        <f>IFERROR(Table14[[#This Row],[كمية الانتاج]]/(Table14[[#This Row],[كمية الانتاج]]+AG226+AF226),"")</f>
        <v/>
      </c>
      <c r="AI226" s="118"/>
      <c r="AJ226" s="121"/>
      <c r="AK226" s="121"/>
      <c r="AL226" s="121"/>
      <c r="AM226" s="121"/>
      <c r="AN226" s="121"/>
      <c r="AO226" s="121"/>
      <c r="AP226" s="121"/>
      <c r="AQ226" s="121"/>
      <c r="AR226" s="121"/>
    </row>
    <row r="227" spans="1:44" ht="20.100000000000001" customHeight="1">
      <c r="A227" s="105"/>
      <c r="B227" s="106"/>
      <c r="C227" s="107" t="str">
        <f>IFERROR(VLOOKUP(B227,المنتجات!$A:$B,2,0),"")</f>
        <v/>
      </c>
      <c r="D227" s="106" t="str">
        <f>IFERROR(VLOOKUP(B227,المنتجات!$A:$C,3,0),"")</f>
        <v/>
      </c>
      <c r="E227" s="108"/>
      <c r="F227" s="107" t="str">
        <f>IFERROR(VLOOKUP(Table14[[#This Row],[كود الصنف]],المنتجات!$D:$E,2,0),"")</f>
        <v/>
      </c>
      <c r="G227" s="109"/>
      <c r="H227" s="109" t="str">
        <f>IFERROR(IF(G227&lt;=1,VLOOKUP(Table14[[#This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27" s="110"/>
      <c r="J227" s="111"/>
      <c r="K227" s="112" t="str">
        <f>IFERROR(IF(VLOOKUP(Table14[[#This Row],[كود الصنف]],المنتجات!$D:$K,8,0)=0,"",(VLOOKUP(Table14[[#This Row],[كود الصنف]],المنتجات!$D:$K,8,0))),"")</f>
        <v/>
      </c>
      <c r="L22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27" s="114">
        <f>IFERROR(Table14[[#This Row],[كمية الهالك]]/(Table14[[#This Row],[كمية الخامات بالكيلو]]/Table14[[#This Row],[وزن القطعة]]),0)</f>
        <v>0</v>
      </c>
      <c r="N227" s="113"/>
      <c r="O227" s="106" t="str">
        <f>IFERROR(VLOOKUP(Table14[[#This Row],[كود العامل]],العاملين!$A$1:$D$100,4,0),"")</f>
        <v/>
      </c>
      <c r="P227" s="108"/>
      <c r="Q227" s="108"/>
      <c r="R227" s="108"/>
      <c r="S227" s="108"/>
      <c r="T227" s="108"/>
      <c r="U227" s="108">
        <f t="shared" si="5"/>
        <v>0</v>
      </c>
      <c r="V227" s="108" t="str">
        <f>IFERROR(Table14[[#This Row],[اجمالى وقت التشغيل بالدقايق]]-Table14[[#This Row],[اجمالى وقت التوقف بالدقيقة]],"0")</f>
        <v>0</v>
      </c>
      <c r="W227" s="108"/>
      <c r="X227" s="106" t="str">
        <f>IFERROR(VLOOKUP(Table14[[#This Row],[كود العامل]],العاملين!A:C,2,0),"")</f>
        <v/>
      </c>
      <c r="Y227" s="108"/>
      <c r="Z227" s="108" t="str">
        <f>IFERROR(VLOOKUP(Table14[[#This Row],[كود العامل2]],العاملين!$A:$C,2,0),"")</f>
        <v/>
      </c>
      <c r="AA227" s="108"/>
      <c r="AB227" s="108" t="str">
        <f>IFERROR(VLOOKUP(Table14[[#This Row],[كود العامل3]],العاملين!$A:$C,2,0),"")</f>
        <v/>
      </c>
      <c r="AC227" s="108"/>
      <c r="AD227" s="108" t="str">
        <f>IFERROR(VLOOKUP(Table14[[#This Row],[كود العامل4]],العاملين!$A:$C,2,0),"")</f>
        <v/>
      </c>
      <c r="AE227" s="115">
        <f>IFERROR((Table14[[#This Row],[كمية الانتاج]]*Table14[[#This Row],[الزمن المعيارى لانتاج القطعة الواحدة بالدقيقة]])/V227,0%)</f>
        <v>0</v>
      </c>
      <c r="AF227" s="116"/>
      <c r="AG227" s="106"/>
      <c r="AH227" s="117" t="str">
        <f>IFERROR(Table14[[#This Row],[كمية الانتاج]]/(Table14[[#This Row],[كمية الانتاج]]+AG227+AF227),"")</f>
        <v/>
      </c>
      <c r="AI227" s="118"/>
      <c r="AJ227" s="121"/>
      <c r="AK227" s="121"/>
      <c r="AL227" s="121"/>
      <c r="AM227" s="121"/>
      <c r="AN227" s="121"/>
      <c r="AO227" s="121"/>
      <c r="AP227" s="121"/>
      <c r="AQ227" s="121"/>
      <c r="AR227" s="121"/>
    </row>
    <row r="228" spans="1:44" ht="20.100000000000001" customHeight="1">
      <c r="A228" s="105"/>
      <c r="B228" s="106"/>
      <c r="C228" s="107" t="str">
        <f>IFERROR(VLOOKUP(B228,المنتجات!$A:$B,2,0),"")</f>
        <v/>
      </c>
      <c r="D228" s="106" t="str">
        <f>IFERROR(VLOOKUP(B228,المنتجات!$A:$C,3,0),"")</f>
        <v/>
      </c>
      <c r="E228" s="108"/>
      <c r="F228" s="107" t="str">
        <f>IFERROR(VLOOKUP(Table14[[#This Row],[كود الصنف]],المنتجات!$D:$E,2,0),"")</f>
        <v/>
      </c>
      <c r="G228" s="109"/>
      <c r="H228" s="109" t="str">
        <f>IFERROR(IF(G228&lt;=1,VLOOKUP(Table14[[#This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28" s="110"/>
      <c r="J228" s="111"/>
      <c r="K228" s="112" t="str">
        <f>IFERROR(IF(VLOOKUP(Table14[[#This Row],[كود الصنف]],المنتجات!$D:$K,8,0)=0,"",(VLOOKUP(Table14[[#This Row],[كود الصنف]],المنتجات!$D:$K,8,0))),"")</f>
        <v/>
      </c>
      <c r="L22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28" s="114">
        <f>IFERROR(Table14[[#This Row],[كمية الهالك]]/(Table14[[#This Row],[كمية الخامات بالكيلو]]/Table14[[#This Row],[وزن القطعة]]),0)</f>
        <v>0</v>
      </c>
      <c r="N228" s="113"/>
      <c r="O228" s="106" t="str">
        <f>IFERROR(VLOOKUP(Table14[[#This Row],[كود العامل]],العاملين!$A$1:$D$100,4,0),"")</f>
        <v/>
      </c>
      <c r="P228" s="108"/>
      <c r="Q228" s="108"/>
      <c r="R228" s="108"/>
      <c r="S228" s="108"/>
      <c r="T228" s="108"/>
      <c r="U228" s="108">
        <f t="shared" si="5"/>
        <v>0</v>
      </c>
      <c r="V228" s="108" t="str">
        <f>IFERROR(Table14[[#This Row],[اجمالى وقت التشغيل بالدقايق]]-Table14[[#This Row],[اجمالى وقت التوقف بالدقيقة]],"0")</f>
        <v>0</v>
      </c>
      <c r="W228" s="108"/>
      <c r="X228" s="106" t="str">
        <f>IFERROR(VLOOKUP(Table14[[#This Row],[كود العامل]],العاملين!A:C,2,0),"")</f>
        <v/>
      </c>
      <c r="Y228" s="108"/>
      <c r="Z228" s="108" t="str">
        <f>IFERROR(VLOOKUP(Table14[[#This Row],[كود العامل2]],العاملين!$A:$C,2,0),"")</f>
        <v/>
      </c>
      <c r="AA228" s="108"/>
      <c r="AB228" s="108" t="str">
        <f>IFERROR(VLOOKUP(Table14[[#This Row],[كود العامل3]],العاملين!$A:$C,2,0),"")</f>
        <v/>
      </c>
      <c r="AC228" s="108"/>
      <c r="AD228" s="108" t="str">
        <f>IFERROR(VLOOKUP(Table14[[#This Row],[كود العامل4]],العاملين!$A:$C,2,0),"")</f>
        <v/>
      </c>
      <c r="AE228" s="115">
        <f>IFERROR((Table14[[#This Row],[كمية الانتاج]]*Table14[[#This Row],[الزمن المعيارى لانتاج القطعة الواحدة بالدقيقة]])/V228,0%)</f>
        <v>0</v>
      </c>
      <c r="AF228" s="116"/>
      <c r="AG228" s="106"/>
      <c r="AH228" s="117" t="str">
        <f>IFERROR(Table14[[#This Row],[كمية الانتاج]]/(Table14[[#This Row],[كمية الانتاج]]+AG228+AF228),"")</f>
        <v/>
      </c>
      <c r="AI228" s="118"/>
      <c r="AJ228" s="121"/>
      <c r="AK228" s="121"/>
      <c r="AL228" s="121"/>
      <c r="AM228" s="121"/>
      <c r="AN228" s="121"/>
      <c r="AO228" s="121"/>
      <c r="AP228" s="121"/>
      <c r="AQ228" s="121"/>
      <c r="AR228" s="121"/>
    </row>
    <row r="229" spans="1:44" ht="20.100000000000001" customHeight="1">
      <c r="A229" s="105"/>
      <c r="B229" s="106"/>
      <c r="C229" s="107" t="str">
        <f>IFERROR(VLOOKUP(B229,المنتجات!$A:$B,2,0),"")</f>
        <v/>
      </c>
      <c r="D229" s="106" t="str">
        <f>IFERROR(VLOOKUP(B229,المنتجات!$A:$C,3,0),"")</f>
        <v/>
      </c>
      <c r="E229" s="108"/>
      <c r="F229" s="107" t="str">
        <f>IFERROR(VLOOKUP(Table14[[#This Row],[كود الصنف]],المنتجات!$D:$E,2,0),"")</f>
        <v/>
      </c>
      <c r="G229" s="109"/>
      <c r="H229" s="109" t="str">
        <f>IFERROR(IF(G229&lt;=1,VLOOKUP(Table14[[#This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29" s="110"/>
      <c r="J229" s="111"/>
      <c r="K229" s="112" t="str">
        <f>IFERROR(IF(VLOOKUP(Table14[[#This Row],[كود الصنف]],المنتجات!$D:$K,8,0)=0,"",(VLOOKUP(Table14[[#This Row],[كود الصنف]],المنتجات!$D:$K,8,0))),"")</f>
        <v/>
      </c>
      <c r="L22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29" s="114">
        <f>IFERROR(Table14[[#This Row],[كمية الهالك]]/(Table14[[#This Row],[كمية الخامات بالكيلو]]/Table14[[#This Row],[وزن القطعة]]),0)</f>
        <v>0</v>
      </c>
      <c r="N229" s="113"/>
      <c r="O229" s="106" t="str">
        <f>IFERROR(VLOOKUP(Table14[[#This Row],[كود العامل]],العاملين!$A$1:$D$100,4,0),"")</f>
        <v/>
      </c>
      <c r="P229" s="108"/>
      <c r="Q229" s="108"/>
      <c r="R229" s="108"/>
      <c r="S229" s="108"/>
      <c r="T229" s="108"/>
      <c r="U229" s="108">
        <f t="shared" si="5"/>
        <v>0</v>
      </c>
      <c r="V229" s="108" t="str">
        <f>IFERROR(Table14[[#This Row],[اجمالى وقت التشغيل بالدقايق]]-Table14[[#This Row],[اجمالى وقت التوقف بالدقيقة]],"0")</f>
        <v>0</v>
      </c>
      <c r="W229" s="108"/>
      <c r="X229" s="106" t="str">
        <f>IFERROR(VLOOKUP(Table14[[#This Row],[كود العامل]],العاملين!A:C,2,0),"")</f>
        <v/>
      </c>
      <c r="Y229" s="108"/>
      <c r="Z229" s="108" t="str">
        <f>IFERROR(VLOOKUP(Table14[[#This Row],[كود العامل2]],العاملين!$A:$C,2,0),"")</f>
        <v/>
      </c>
      <c r="AA229" s="108"/>
      <c r="AB229" s="108" t="str">
        <f>IFERROR(VLOOKUP(Table14[[#This Row],[كود العامل3]],العاملين!$A:$C,2,0),"")</f>
        <v/>
      </c>
      <c r="AC229" s="108"/>
      <c r="AD229" s="108" t="str">
        <f>IFERROR(VLOOKUP(Table14[[#This Row],[كود العامل4]],العاملين!$A:$C,2,0),"")</f>
        <v/>
      </c>
      <c r="AE229" s="115">
        <f>IFERROR((Table14[[#This Row],[كمية الانتاج]]*Table14[[#This Row],[الزمن المعيارى لانتاج القطعة الواحدة بالدقيقة]])/V229,0%)</f>
        <v>0</v>
      </c>
      <c r="AF229" s="116"/>
      <c r="AG229" s="106"/>
      <c r="AH229" s="117" t="str">
        <f>IFERROR(Table14[[#This Row],[كمية الانتاج]]/(Table14[[#This Row],[كمية الانتاج]]+AG229+AF229),"")</f>
        <v/>
      </c>
      <c r="AI229" s="118"/>
      <c r="AJ229" s="121"/>
      <c r="AK229" s="121"/>
      <c r="AL229" s="121"/>
      <c r="AM229" s="121"/>
      <c r="AN229" s="121"/>
      <c r="AO229" s="121"/>
      <c r="AP229" s="121"/>
      <c r="AQ229" s="121"/>
      <c r="AR229" s="121"/>
    </row>
    <row r="230" spans="1:44" ht="20.100000000000001" customHeight="1">
      <c r="A230" s="105"/>
      <c r="B230" s="106"/>
      <c r="C230" s="107" t="str">
        <f>IFERROR(VLOOKUP(B230,المنتجات!$A:$B,2,0),"")</f>
        <v/>
      </c>
      <c r="D230" s="106" t="str">
        <f>IFERROR(VLOOKUP(B230,المنتجات!$A:$C,3,0),"")</f>
        <v/>
      </c>
      <c r="E230" s="108"/>
      <c r="F230" s="107" t="str">
        <f>IFERROR(VLOOKUP(Table14[[#This Row],[كود الصنف]],المنتجات!$D:$E,2,0),"")</f>
        <v/>
      </c>
      <c r="G230" s="109"/>
      <c r="H230" s="109" t="str">
        <f>IFERROR(IF(G230&lt;=1,VLOOKUP(Table14[[#This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30" s="110"/>
      <c r="J230" s="111"/>
      <c r="K230" s="112" t="str">
        <f>IFERROR(IF(VLOOKUP(Table14[[#This Row],[كود الصنف]],المنتجات!$D:$K,8,0)=0,"",(VLOOKUP(Table14[[#This Row],[كود الصنف]],المنتجات!$D:$K,8,0))),"")</f>
        <v/>
      </c>
      <c r="L23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30" s="114">
        <f>IFERROR(Table14[[#This Row],[كمية الهالك]]/(Table14[[#This Row],[كمية الخامات بالكيلو]]/Table14[[#This Row],[وزن القطعة]]),0)</f>
        <v>0</v>
      </c>
      <c r="N230" s="113"/>
      <c r="O230" s="106" t="str">
        <f>IFERROR(VLOOKUP(Table14[[#This Row],[كود العامل]],العاملين!$A$1:$D$100,4,0),"")</f>
        <v/>
      </c>
      <c r="P230" s="108"/>
      <c r="Q230" s="108"/>
      <c r="R230" s="108"/>
      <c r="S230" s="108"/>
      <c r="T230" s="108"/>
      <c r="U230" s="108">
        <f t="shared" si="5"/>
        <v>0</v>
      </c>
      <c r="V230" s="108" t="str">
        <f>IFERROR(Table14[[#This Row],[اجمالى وقت التشغيل بالدقايق]]-Table14[[#This Row],[اجمالى وقت التوقف بالدقيقة]],"0")</f>
        <v>0</v>
      </c>
      <c r="W230" s="108"/>
      <c r="X230" s="106" t="str">
        <f>IFERROR(VLOOKUP(Table14[[#This Row],[كود العامل]],العاملين!A:C,2,0),"")</f>
        <v/>
      </c>
      <c r="Y230" s="108"/>
      <c r="Z230" s="108" t="str">
        <f>IFERROR(VLOOKUP(Table14[[#This Row],[كود العامل2]],العاملين!$A:$C,2,0),"")</f>
        <v/>
      </c>
      <c r="AA230" s="108"/>
      <c r="AB230" s="108" t="str">
        <f>IFERROR(VLOOKUP(Table14[[#This Row],[كود العامل3]],العاملين!$A:$C,2,0),"")</f>
        <v/>
      </c>
      <c r="AC230" s="108"/>
      <c r="AD230" s="108" t="str">
        <f>IFERROR(VLOOKUP(Table14[[#This Row],[كود العامل4]],العاملين!$A:$C,2,0),"")</f>
        <v/>
      </c>
      <c r="AE230" s="115">
        <f>IFERROR((Table14[[#This Row],[كمية الانتاج]]*Table14[[#This Row],[الزمن المعيارى لانتاج القطعة الواحدة بالدقيقة]])/V230,0%)</f>
        <v>0</v>
      </c>
      <c r="AF230" s="116"/>
      <c r="AG230" s="106"/>
      <c r="AH230" s="117" t="str">
        <f>IFERROR(Table14[[#This Row],[كمية الانتاج]]/(Table14[[#This Row],[كمية الانتاج]]+AG230+AF230),"")</f>
        <v/>
      </c>
      <c r="AI230" s="118"/>
      <c r="AJ230" s="121"/>
      <c r="AK230" s="121"/>
      <c r="AL230" s="121"/>
      <c r="AM230" s="121"/>
      <c r="AN230" s="121"/>
      <c r="AO230" s="121"/>
      <c r="AP230" s="121"/>
      <c r="AQ230" s="121"/>
      <c r="AR230" s="121"/>
    </row>
    <row r="231" spans="1:44" ht="20.100000000000001" customHeight="1">
      <c r="A231" s="105"/>
      <c r="B231" s="106"/>
      <c r="C231" s="107" t="str">
        <f>IFERROR(VLOOKUP(B231,المنتجات!$A:$B,2,0),"")</f>
        <v/>
      </c>
      <c r="D231" s="106" t="str">
        <f>IFERROR(VLOOKUP(B231,المنتجات!$A:$C,3,0),"")</f>
        <v/>
      </c>
      <c r="E231" s="108"/>
      <c r="F231" s="107" t="str">
        <f>IFERROR(VLOOKUP(Table14[[#This Row],[كود الصنف]],المنتجات!$D:$E,2,0),"")</f>
        <v/>
      </c>
      <c r="G231" s="109"/>
      <c r="H231" s="109" t="str">
        <f>IFERROR(IF(G231&lt;=1,VLOOKUP(Table14[[#This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31" s="110"/>
      <c r="J231" s="111"/>
      <c r="K231" s="112" t="str">
        <f>IFERROR(IF(VLOOKUP(Table14[[#This Row],[كود الصنف]],المنتجات!$D:$K,8,0)=0,"",(VLOOKUP(Table14[[#This Row],[كود الصنف]],المنتجات!$D:$K,8,0))),"")</f>
        <v/>
      </c>
      <c r="L23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31" s="114">
        <f>IFERROR(Table14[[#This Row],[كمية الهالك]]/(Table14[[#This Row],[كمية الخامات بالكيلو]]/Table14[[#This Row],[وزن القطعة]]),0)</f>
        <v>0</v>
      </c>
      <c r="N231" s="113"/>
      <c r="O231" s="106" t="str">
        <f>IFERROR(VLOOKUP(Table14[[#This Row],[كود العامل]],العاملين!$A$1:$D$100,4,0),"")</f>
        <v/>
      </c>
      <c r="P231" s="108"/>
      <c r="Q231" s="108"/>
      <c r="R231" s="108"/>
      <c r="S231" s="108"/>
      <c r="T231" s="108"/>
      <c r="U231" s="108">
        <f t="shared" si="5"/>
        <v>0</v>
      </c>
      <c r="V231" s="108" t="str">
        <f>IFERROR(Table14[[#This Row],[اجمالى وقت التشغيل بالدقايق]]-Table14[[#This Row],[اجمالى وقت التوقف بالدقيقة]],"0")</f>
        <v>0</v>
      </c>
      <c r="W231" s="108"/>
      <c r="X231" s="106" t="str">
        <f>IFERROR(VLOOKUP(Table14[[#This Row],[كود العامل]],العاملين!A:C,2,0),"")</f>
        <v/>
      </c>
      <c r="Y231" s="108"/>
      <c r="Z231" s="108" t="str">
        <f>IFERROR(VLOOKUP(Table14[[#This Row],[كود العامل2]],العاملين!$A:$C,2,0),"")</f>
        <v/>
      </c>
      <c r="AA231" s="108"/>
      <c r="AB231" s="108" t="str">
        <f>IFERROR(VLOOKUP(Table14[[#This Row],[كود العامل3]],العاملين!$A:$C,2,0),"")</f>
        <v/>
      </c>
      <c r="AC231" s="108"/>
      <c r="AD231" s="108" t="str">
        <f>IFERROR(VLOOKUP(Table14[[#This Row],[كود العامل4]],العاملين!$A:$C,2,0),"")</f>
        <v/>
      </c>
      <c r="AE231" s="115">
        <f>IFERROR((Table14[[#This Row],[كمية الانتاج]]*Table14[[#This Row],[الزمن المعيارى لانتاج القطعة الواحدة بالدقيقة]])/V231,0%)</f>
        <v>0</v>
      </c>
      <c r="AF231" s="116"/>
      <c r="AG231" s="106"/>
      <c r="AH231" s="117" t="str">
        <f>IFERROR(Table14[[#This Row],[كمية الانتاج]]/(Table14[[#This Row],[كمية الانتاج]]+AG231+AF231),"")</f>
        <v/>
      </c>
      <c r="AI231" s="118"/>
      <c r="AJ231" s="121"/>
      <c r="AK231" s="121"/>
      <c r="AL231" s="121"/>
      <c r="AM231" s="121"/>
      <c r="AN231" s="121"/>
      <c r="AO231" s="121"/>
      <c r="AP231" s="121"/>
      <c r="AQ231" s="121"/>
      <c r="AR231" s="121"/>
    </row>
    <row r="232" spans="1:44" ht="20.100000000000001" customHeight="1">
      <c r="A232" s="105"/>
      <c r="B232" s="106"/>
      <c r="C232" s="107" t="str">
        <f>IFERROR(VLOOKUP(B232,المنتجات!$A:$B,2,0),"")</f>
        <v/>
      </c>
      <c r="D232" s="106" t="str">
        <f>IFERROR(VLOOKUP(B232,المنتجات!$A:$C,3,0),"")</f>
        <v/>
      </c>
      <c r="E232" s="108"/>
      <c r="F232" s="107" t="str">
        <f>IFERROR(VLOOKUP(Table14[[#This Row],[كود الصنف]],المنتجات!$D:$E,2,0),"")</f>
        <v/>
      </c>
      <c r="G232" s="109"/>
      <c r="H232" s="109" t="str">
        <f>IFERROR(IF(G232&lt;=1,VLOOKUP(Table14[[#This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32" s="110"/>
      <c r="J232" s="111"/>
      <c r="K232" s="112" t="str">
        <f>IFERROR(IF(VLOOKUP(Table14[[#This Row],[كود الصنف]],المنتجات!$D:$K,8,0)=0,"",(VLOOKUP(Table14[[#This Row],[كود الصنف]],المنتجات!$D:$K,8,0))),"")</f>
        <v/>
      </c>
      <c r="L23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32" s="114">
        <f>IFERROR(Table14[[#This Row],[كمية الهالك]]/(Table14[[#This Row],[كمية الخامات بالكيلو]]/Table14[[#This Row],[وزن القطعة]]),0)</f>
        <v>0</v>
      </c>
      <c r="N232" s="113"/>
      <c r="O232" s="106" t="str">
        <f>IFERROR(VLOOKUP(Table14[[#This Row],[كود العامل]],العاملين!$A$1:$D$100,4,0),"")</f>
        <v/>
      </c>
      <c r="P232" s="108"/>
      <c r="Q232" s="108"/>
      <c r="R232" s="108"/>
      <c r="S232" s="108"/>
      <c r="T232" s="108"/>
      <c r="U232" s="108">
        <f t="shared" si="5"/>
        <v>0</v>
      </c>
      <c r="V232" s="108" t="str">
        <f>IFERROR(Table14[[#This Row],[اجمالى وقت التشغيل بالدقايق]]-Table14[[#This Row],[اجمالى وقت التوقف بالدقيقة]],"0")</f>
        <v>0</v>
      </c>
      <c r="W232" s="108"/>
      <c r="X232" s="106" t="str">
        <f>IFERROR(VLOOKUP(Table14[[#This Row],[كود العامل]],العاملين!A:C,2,0),"")</f>
        <v/>
      </c>
      <c r="Y232" s="108"/>
      <c r="Z232" s="108" t="str">
        <f>IFERROR(VLOOKUP(Table14[[#This Row],[كود العامل2]],العاملين!$A:$C,2,0),"")</f>
        <v/>
      </c>
      <c r="AA232" s="108"/>
      <c r="AB232" s="108" t="str">
        <f>IFERROR(VLOOKUP(Table14[[#This Row],[كود العامل3]],العاملين!$A:$C,2,0),"")</f>
        <v/>
      </c>
      <c r="AC232" s="108"/>
      <c r="AD232" s="108" t="str">
        <f>IFERROR(VLOOKUP(Table14[[#This Row],[كود العامل4]],العاملين!$A:$C,2,0),"")</f>
        <v/>
      </c>
      <c r="AE232" s="115">
        <f>IFERROR((Table14[[#This Row],[كمية الانتاج]]*Table14[[#This Row],[الزمن المعيارى لانتاج القطعة الواحدة بالدقيقة]])/V232,0%)</f>
        <v>0</v>
      </c>
      <c r="AF232" s="116"/>
      <c r="AG232" s="106"/>
      <c r="AH232" s="117" t="str">
        <f>IFERROR(Table14[[#This Row],[كمية الانتاج]]/(Table14[[#This Row],[كمية الانتاج]]+AG232+AF232),"")</f>
        <v/>
      </c>
      <c r="AI232" s="118"/>
      <c r="AJ232" s="121"/>
      <c r="AK232" s="121"/>
      <c r="AL232" s="121"/>
      <c r="AM232" s="121"/>
      <c r="AN232" s="121"/>
      <c r="AO232" s="121"/>
      <c r="AP232" s="121"/>
      <c r="AQ232" s="121"/>
      <c r="AR232" s="121"/>
    </row>
    <row r="233" spans="1:44" ht="20.100000000000001" customHeight="1">
      <c r="A233" s="105"/>
      <c r="B233" s="106"/>
      <c r="C233" s="107" t="str">
        <f>IFERROR(VLOOKUP(B233,المنتجات!$A:$B,2,0),"")</f>
        <v/>
      </c>
      <c r="D233" s="106" t="str">
        <f>IFERROR(VLOOKUP(B233,المنتجات!$A:$C,3,0),"")</f>
        <v/>
      </c>
      <c r="E233" s="108"/>
      <c r="F233" s="107" t="str">
        <f>IFERROR(VLOOKUP(Table14[[#This Row],[كود الصنف]],المنتجات!$D:$E,2,0),"")</f>
        <v/>
      </c>
      <c r="G233" s="109"/>
      <c r="H233" s="109" t="str">
        <f>IFERROR(IF(G233&lt;=1,VLOOKUP(Table14[[#This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33" s="110"/>
      <c r="J233" s="111"/>
      <c r="K233" s="112" t="str">
        <f>IFERROR(IF(VLOOKUP(Table14[[#This Row],[كود الصنف]],المنتجات!$D:$K,8,0)=0,"",(VLOOKUP(Table14[[#This Row],[كود الصنف]],المنتجات!$D:$K,8,0))),"")</f>
        <v/>
      </c>
      <c r="L23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33" s="114">
        <f>IFERROR(Table14[[#This Row],[كمية الهالك]]/(Table14[[#This Row],[كمية الخامات بالكيلو]]/Table14[[#This Row],[وزن القطعة]]),0)</f>
        <v>0</v>
      </c>
      <c r="N233" s="113"/>
      <c r="O233" s="106" t="str">
        <f>IFERROR(VLOOKUP(Table14[[#This Row],[كود العامل]],العاملين!$A$1:$D$100,4,0),"")</f>
        <v/>
      </c>
      <c r="P233" s="108"/>
      <c r="Q233" s="108"/>
      <c r="R233" s="108"/>
      <c r="S233" s="108"/>
      <c r="T233" s="108"/>
      <c r="U233" s="108">
        <f t="shared" si="5"/>
        <v>0</v>
      </c>
      <c r="V233" s="108" t="str">
        <f>IFERROR(Table14[[#This Row],[اجمالى وقت التشغيل بالدقايق]]-Table14[[#This Row],[اجمالى وقت التوقف بالدقيقة]],"0")</f>
        <v>0</v>
      </c>
      <c r="W233" s="108"/>
      <c r="X233" s="106" t="str">
        <f>IFERROR(VLOOKUP(Table14[[#This Row],[كود العامل]],العاملين!A:C,2,0),"")</f>
        <v/>
      </c>
      <c r="Y233" s="108"/>
      <c r="Z233" s="108" t="str">
        <f>IFERROR(VLOOKUP(Table14[[#This Row],[كود العامل2]],العاملين!$A:$C,2,0),"")</f>
        <v/>
      </c>
      <c r="AA233" s="108"/>
      <c r="AB233" s="108" t="str">
        <f>IFERROR(VLOOKUP(Table14[[#This Row],[كود العامل3]],العاملين!$A:$C,2,0),"")</f>
        <v/>
      </c>
      <c r="AC233" s="108"/>
      <c r="AD233" s="108" t="str">
        <f>IFERROR(VLOOKUP(Table14[[#This Row],[كود العامل4]],العاملين!$A:$C,2,0),"")</f>
        <v/>
      </c>
      <c r="AE233" s="115">
        <f>IFERROR((Table14[[#This Row],[كمية الانتاج]]*Table14[[#This Row],[الزمن المعيارى لانتاج القطعة الواحدة بالدقيقة]])/V233,0%)</f>
        <v>0</v>
      </c>
      <c r="AF233" s="116"/>
      <c r="AG233" s="106"/>
      <c r="AH233" s="117" t="str">
        <f>IFERROR(Table14[[#This Row],[كمية الانتاج]]/(Table14[[#This Row],[كمية الانتاج]]+AG233+AF233),"")</f>
        <v/>
      </c>
      <c r="AI233" s="118"/>
      <c r="AJ233" s="121"/>
      <c r="AK233" s="121"/>
      <c r="AL233" s="121"/>
      <c r="AM233" s="121"/>
      <c r="AN233" s="121"/>
      <c r="AO233" s="121"/>
      <c r="AP233" s="121"/>
      <c r="AQ233" s="121"/>
      <c r="AR233" s="121"/>
    </row>
    <row r="234" spans="1:44" ht="20.100000000000001" customHeight="1">
      <c r="A234" s="105"/>
      <c r="B234" s="106"/>
      <c r="C234" s="107" t="str">
        <f>IFERROR(VLOOKUP(B234,المنتجات!$A:$B,2,0),"")</f>
        <v/>
      </c>
      <c r="D234" s="106" t="str">
        <f>IFERROR(VLOOKUP(B234,المنتجات!$A:$C,3,0),"")</f>
        <v/>
      </c>
      <c r="E234" s="108"/>
      <c r="F234" s="107" t="str">
        <f>IFERROR(VLOOKUP(Table14[[#This Row],[كود الصنف]],المنتجات!$D:$E,2,0),"")</f>
        <v/>
      </c>
      <c r="G234" s="109"/>
      <c r="H234" s="109" t="str">
        <f>IFERROR(IF(G234&lt;=1,VLOOKUP(Table14[[#This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34" s="110"/>
      <c r="J234" s="111"/>
      <c r="K234" s="112" t="str">
        <f>IFERROR(IF(VLOOKUP(Table14[[#This Row],[كود الصنف]],المنتجات!$D:$K,8,0)=0,"",(VLOOKUP(Table14[[#This Row],[كود الصنف]],المنتجات!$D:$K,8,0))),"")</f>
        <v/>
      </c>
      <c r="L23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34" s="114">
        <f>IFERROR(Table14[[#This Row],[كمية الهالك]]/(Table14[[#This Row],[كمية الخامات بالكيلو]]/Table14[[#This Row],[وزن القطعة]]),0)</f>
        <v>0</v>
      </c>
      <c r="N234" s="113"/>
      <c r="O234" s="106" t="str">
        <f>IFERROR(VLOOKUP(Table14[[#This Row],[كود العامل]],العاملين!$A$1:$D$100,4,0),"")</f>
        <v/>
      </c>
      <c r="P234" s="108"/>
      <c r="Q234" s="108"/>
      <c r="R234" s="108"/>
      <c r="S234" s="108"/>
      <c r="T234" s="108"/>
      <c r="U234" s="108">
        <f t="shared" si="5"/>
        <v>0</v>
      </c>
      <c r="V234" s="108" t="str">
        <f>IFERROR(Table14[[#This Row],[اجمالى وقت التشغيل بالدقايق]]-Table14[[#This Row],[اجمالى وقت التوقف بالدقيقة]],"0")</f>
        <v>0</v>
      </c>
      <c r="W234" s="108"/>
      <c r="X234" s="106" t="str">
        <f>IFERROR(VLOOKUP(Table14[[#This Row],[كود العامل]],العاملين!A:C,2,0),"")</f>
        <v/>
      </c>
      <c r="Y234" s="108"/>
      <c r="Z234" s="108" t="str">
        <f>IFERROR(VLOOKUP(Table14[[#This Row],[كود العامل2]],العاملين!$A:$C,2,0),"")</f>
        <v/>
      </c>
      <c r="AA234" s="108"/>
      <c r="AB234" s="108" t="str">
        <f>IFERROR(VLOOKUP(Table14[[#This Row],[كود العامل3]],العاملين!$A:$C,2,0),"")</f>
        <v/>
      </c>
      <c r="AC234" s="108"/>
      <c r="AD234" s="108" t="str">
        <f>IFERROR(VLOOKUP(Table14[[#This Row],[كود العامل4]],العاملين!$A:$C,2,0),"")</f>
        <v/>
      </c>
      <c r="AE234" s="115">
        <f>IFERROR((Table14[[#This Row],[كمية الانتاج]]*Table14[[#This Row],[الزمن المعيارى لانتاج القطعة الواحدة بالدقيقة]])/V234,0%)</f>
        <v>0</v>
      </c>
      <c r="AF234" s="116"/>
      <c r="AG234" s="106"/>
      <c r="AH234" s="117" t="str">
        <f>IFERROR(Table14[[#This Row],[كمية الانتاج]]/(Table14[[#This Row],[كمية الانتاج]]+AG234+AF234),"")</f>
        <v/>
      </c>
      <c r="AI234" s="118"/>
      <c r="AJ234" s="121"/>
      <c r="AK234" s="121"/>
      <c r="AL234" s="121"/>
      <c r="AM234" s="121"/>
      <c r="AN234" s="121"/>
      <c r="AO234" s="121"/>
      <c r="AP234" s="121"/>
      <c r="AQ234" s="121"/>
      <c r="AR234" s="121"/>
    </row>
    <row r="235" spans="1:44" ht="20.100000000000001" customHeight="1">
      <c r="A235" s="105"/>
      <c r="B235" s="106"/>
      <c r="C235" s="107" t="str">
        <f>IFERROR(VLOOKUP(B235,المنتجات!$A:$B,2,0),"")</f>
        <v/>
      </c>
      <c r="D235" s="106" t="str">
        <f>IFERROR(VLOOKUP(B235,المنتجات!$A:$C,3,0),"")</f>
        <v/>
      </c>
      <c r="E235" s="108"/>
      <c r="F235" s="107" t="str">
        <f>IFERROR(VLOOKUP(Table14[[#This Row],[كود الصنف]],المنتجات!$D:$E,2,0),"")</f>
        <v/>
      </c>
      <c r="G235" s="109"/>
      <c r="H235" s="109" t="str">
        <f>IFERROR(IF(G235&lt;=1,VLOOKUP(Table14[[#This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35" s="110"/>
      <c r="J235" s="111"/>
      <c r="K235" s="112" t="str">
        <f>IFERROR(IF(VLOOKUP(Table14[[#This Row],[كود الصنف]],المنتجات!$D:$K,8,0)=0,"",(VLOOKUP(Table14[[#This Row],[كود الصنف]],المنتجات!$D:$K,8,0))),"")</f>
        <v/>
      </c>
      <c r="L23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35" s="114">
        <f>IFERROR(Table14[[#This Row],[كمية الهالك]]/(Table14[[#This Row],[كمية الخامات بالكيلو]]/Table14[[#This Row],[وزن القطعة]]),0)</f>
        <v>0</v>
      </c>
      <c r="N235" s="113"/>
      <c r="O235" s="106" t="str">
        <f>IFERROR(VLOOKUP(Table14[[#This Row],[كود العامل]],العاملين!$A$1:$D$100,4,0),"")</f>
        <v/>
      </c>
      <c r="P235" s="108"/>
      <c r="Q235" s="108"/>
      <c r="R235" s="108"/>
      <c r="S235" s="108"/>
      <c r="T235" s="108"/>
      <c r="U235" s="108">
        <f t="shared" si="5"/>
        <v>0</v>
      </c>
      <c r="V235" s="108" t="str">
        <f>IFERROR(Table14[[#This Row],[اجمالى وقت التشغيل بالدقايق]]-Table14[[#This Row],[اجمالى وقت التوقف بالدقيقة]],"0")</f>
        <v>0</v>
      </c>
      <c r="W235" s="108"/>
      <c r="X235" s="106" t="str">
        <f>IFERROR(VLOOKUP(Table14[[#This Row],[كود العامل]],العاملين!A:C,2,0),"")</f>
        <v/>
      </c>
      <c r="Y235" s="108"/>
      <c r="Z235" s="108" t="str">
        <f>IFERROR(VLOOKUP(Table14[[#This Row],[كود العامل2]],العاملين!$A:$C,2,0),"")</f>
        <v/>
      </c>
      <c r="AA235" s="108"/>
      <c r="AB235" s="108" t="str">
        <f>IFERROR(VLOOKUP(Table14[[#This Row],[كود العامل3]],العاملين!$A:$C,2,0),"")</f>
        <v/>
      </c>
      <c r="AC235" s="108"/>
      <c r="AD235" s="108" t="str">
        <f>IFERROR(VLOOKUP(Table14[[#This Row],[كود العامل4]],العاملين!$A:$C,2,0),"")</f>
        <v/>
      </c>
      <c r="AE235" s="115">
        <f>IFERROR((Table14[[#This Row],[كمية الانتاج]]*Table14[[#This Row],[الزمن المعيارى لانتاج القطعة الواحدة بالدقيقة]])/V235,0%)</f>
        <v>0</v>
      </c>
      <c r="AF235" s="116"/>
      <c r="AG235" s="106"/>
      <c r="AH235" s="117" t="str">
        <f>IFERROR(Table14[[#This Row],[كمية الانتاج]]/(Table14[[#This Row],[كمية الانتاج]]+AG235+AF235),"")</f>
        <v/>
      </c>
      <c r="AI235" s="118"/>
      <c r="AJ235" s="121"/>
      <c r="AK235" s="121"/>
      <c r="AL235" s="121"/>
      <c r="AM235" s="121"/>
      <c r="AN235" s="121"/>
      <c r="AO235" s="121"/>
      <c r="AP235" s="121"/>
      <c r="AQ235" s="121"/>
      <c r="AR235" s="121"/>
    </row>
    <row r="236" spans="1:44" ht="20.100000000000001" customHeight="1">
      <c r="A236" s="105"/>
      <c r="B236" s="106"/>
      <c r="C236" s="107" t="str">
        <f>IFERROR(VLOOKUP(B236,المنتجات!$A:$B,2,0),"")</f>
        <v/>
      </c>
      <c r="D236" s="106" t="str">
        <f>IFERROR(VLOOKUP(B236,المنتجات!$A:$C,3,0),"")</f>
        <v/>
      </c>
      <c r="E236" s="108"/>
      <c r="F236" s="107" t="str">
        <f>IFERROR(VLOOKUP(Table14[[#This Row],[كود الصنف]],المنتجات!$D:$E,2,0),"")</f>
        <v/>
      </c>
      <c r="G236" s="109"/>
      <c r="H236" s="109" t="str">
        <f>IFERROR(IF(G236&lt;=1,VLOOKUP(Table14[[#This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36" s="110"/>
      <c r="J236" s="111"/>
      <c r="K236" s="112" t="str">
        <f>IFERROR(IF(VLOOKUP(Table14[[#This Row],[كود الصنف]],المنتجات!$D:$K,8,0)=0,"",(VLOOKUP(Table14[[#This Row],[كود الصنف]],المنتجات!$D:$K,8,0))),"")</f>
        <v/>
      </c>
      <c r="L23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36" s="114">
        <f>IFERROR(Table14[[#This Row],[كمية الهالك]]/(Table14[[#This Row],[كمية الخامات بالكيلو]]/Table14[[#This Row],[وزن القطعة]]),0)</f>
        <v>0</v>
      </c>
      <c r="N236" s="113"/>
      <c r="O236" s="106" t="str">
        <f>IFERROR(VLOOKUP(Table14[[#This Row],[كود العامل]],العاملين!$A$1:$D$100,4,0),"")</f>
        <v/>
      </c>
      <c r="P236" s="108"/>
      <c r="Q236" s="108"/>
      <c r="R236" s="108"/>
      <c r="S236" s="108"/>
      <c r="T236" s="108"/>
      <c r="U236" s="108">
        <f t="shared" si="5"/>
        <v>0</v>
      </c>
      <c r="V236" s="108" t="str">
        <f>IFERROR(Table14[[#This Row],[اجمالى وقت التشغيل بالدقايق]]-Table14[[#This Row],[اجمالى وقت التوقف بالدقيقة]],"0")</f>
        <v>0</v>
      </c>
      <c r="W236" s="108"/>
      <c r="X236" s="106" t="str">
        <f>IFERROR(VLOOKUP(Table14[[#This Row],[كود العامل]],العاملين!A:C,2,0),"")</f>
        <v/>
      </c>
      <c r="Y236" s="108"/>
      <c r="Z236" s="108" t="str">
        <f>IFERROR(VLOOKUP(Table14[[#This Row],[كود العامل2]],العاملين!$A:$C,2,0),"")</f>
        <v/>
      </c>
      <c r="AA236" s="108"/>
      <c r="AB236" s="108" t="str">
        <f>IFERROR(VLOOKUP(Table14[[#This Row],[كود العامل3]],العاملين!$A:$C,2,0),"")</f>
        <v/>
      </c>
      <c r="AC236" s="108"/>
      <c r="AD236" s="108" t="str">
        <f>IFERROR(VLOOKUP(Table14[[#This Row],[كود العامل4]],العاملين!$A:$C,2,0),"")</f>
        <v/>
      </c>
      <c r="AE236" s="115">
        <f>IFERROR((Table14[[#This Row],[كمية الانتاج]]*Table14[[#This Row],[الزمن المعيارى لانتاج القطعة الواحدة بالدقيقة]])/V236,0%)</f>
        <v>0</v>
      </c>
      <c r="AF236" s="116"/>
      <c r="AG236" s="106"/>
      <c r="AH236" s="117" t="str">
        <f>IFERROR(Table14[[#This Row],[كمية الانتاج]]/(Table14[[#This Row],[كمية الانتاج]]+AG236+AF236),"")</f>
        <v/>
      </c>
      <c r="AI236" s="118"/>
      <c r="AJ236" s="121"/>
      <c r="AK236" s="121"/>
      <c r="AL236" s="121"/>
      <c r="AM236" s="121"/>
      <c r="AN236" s="121"/>
      <c r="AO236" s="121"/>
      <c r="AP236" s="121"/>
      <c r="AQ236" s="121"/>
      <c r="AR236" s="121"/>
    </row>
    <row r="237" spans="1:44" ht="20.100000000000001" customHeight="1">
      <c r="A237" s="105"/>
      <c r="B237" s="106"/>
      <c r="C237" s="107" t="str">
        <f>IFERROR(VLOOKUP(B237,المنتجات!$A:$B,2,0),"")</f>
        <v/>
      </c>
      <c r="D237" s="106" t="str">
        <f>IFERROR(VLOOKUP(B237,المنتجات!$A:$C,3,0),"")</f>
        <v/>
      </c>
      <c r="E237" s="108"/>
      <c r="F237" s="107" t="str">
        <f>IFERROR(VLOOKUP(Table14[[#This Row],[كود الصنف]],المنتجات!$D:$E,2,0),"")</f>
        <v/>
      </c>
      <c r="G237" s="109"/>
      <c r="H237" s="109" t="str">
        <f>IFERROR(IF(G237&lt;=1,VLOOKUP(Table14[[#This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37" s="110"/>
      <c r="J237" s="111"/>
      <c r="K237" s="112" t="str">
        <f>IFERROR(IF(VLOOKUP(Table14[[#This Row],[كود الصنف]],المنتجات!$D:$K,8,0)=0,"",(VLOOKUP(Table14[[#This Row],[كود الصنف]],المنتجات!$D:$K,8,0))),"")</f>
        <v/>
      </c>
      <c r="L23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37" s="114">
        <f>IFERROR(Table14[[#This Row],[كمية الهالك]]/(Table14[[#This Row],[كمية الخامات بالكيلو]]/Table14[[#This Row],[وزن القطعة]]),0)</f>
        <v>0</v>
      </c>
      <c r="N237" s="113"/>
      <c r="O237" s="106" t="str">
        <f>IFERROR(VLOOKUP(Table14[[#This Row],[كود العامل]],العاملين!$A$1:$D$100,4,0),"")</f>
        <v/>
      </c>
      <c r="P237" s="108"/>
      <c r="Q237" s="108"/>
      <c r="R237" s="108"/>
      <c r="S237" s="108"/>
      <c r="T237" s="108"/>
      <c r="U237" s="108">
        <f t="shared" si="5"/>
        <v>0</v>
      </c>
      <c r="V237" s="108" t="str">
        <f>IFERROR(Table14[[#This Row],[اجمالى وقت التشغيل بالدقايق]]-Table14[[#This Row],[اجمالى وقت التوقف بالدقيقة]],"0")</f>
        <v>0</v>
      </c>
      <c r="W237" s="108"/>
      <c r="X237" s="106" t="str">
        <f>IFERROR(VLOOKUP(Table14[[#This Row],[كود العامل]],العاملين!A:C,2,0),"")</f>
        <v/>
      </c>
      <c r="Y237" s="108"/>
      <c r="Z237" s="108" t="str">
        <f>IFERROR(VLOOKUP(Table14[[#This Row],[كود العامل2]],العاملين!$A:$C,2,0),"")</f>
        <v/>
      </c>
      <c r="AA237" s="108"/>
      <c r="AB237" s="108" t="str">
        <f>IFERROR(VLOOKUP(Table14[[#This Row],[كود العامل3]],العاملين!$A:$C,2,0),"")</f>
        <v/>
      </c>
      <c r="AC237" s="108"/>
      <c r="AD237" s="108" t="str">
        <f>IFERROR(VLOOKUP(Table14[[#This Row],[كود العامل4]],العاملين!$A:$C,2,0),"")</f>
        <v/>
      </c>
      <c r="AE237" s="115">
        <f>IFERROR((Table14[[#This Row],[كمية الانتاج]]*Table14[[#This Row],[الزمن المعيارى لانتاج القطعة الواحدة بالدقيقة]])/V237,0%)</f>
        <v>0</v>
      </c>
      <c r="AF237" s="116"/>
      <c r="AG237" s="106"/>
      <c r="AH237" s="117" t="str">
        <f>IFERROR(Table14[[#This Row],[كمية الانتاج]]/(Table14[[#This Row],[كمية الانتاج]]+AG237+AF237),"")</f>
        <v/>
      </c>
      <c r="AI237" s="118"/>
      <c r="AJ237" s="121"/>
      <c r="AK237" s="121"/>
      <c r="AL237" s="121"/>
      <c r="AM237" s="121"/>
      <c r="AN237" s="121"/>
      <c r="AO237" s="121"/>
      <c r="AP237" s="121"/>
      <c r="AQ237" s="121"/>
      <c r="AR237" s="121"/>
    </row>
    <row r="238" spans="1:44" ht="20.100000000000001" customHeight="1">
      <c r="A238" s="105"/>
      <c r="B238" s="106"/>
      <c r="C238" s="107" t="str">
        <f>IFERROR(VLOOKUP(B238,المنتجات!$A:$B,2,0),"")</f>
        <v/>
      </c>
      <c r="D238" s="106" t="str">
        <f>IFERROR(VLOOKUP(B238,المنتجات!$A:$C,3,0),"")</f>
        <v/>
      </c>
      <c r="E238" s="108"/>
      <c r="F238" s="107" t="str">
        <f>IFERROR(VLOOKUP(Table14[[#This Row],[كود الصنف]],المنتجات!$D:$E,2,0),"")</f>
        <v/>
      </c>
      <c r="G238" s="109"/>
      <c r="H238" s="109" t="str">
        <f>IFERROR(IF(G238&lt;=1,VLOOKUP(Table14[[#This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38" s="110"/>
      <c r="J238" s="111"/>
      <c r="K238" s="112" t="str">
        <f>IFERROR(IF(VLOOKUP(Table14[[#This Row],[كود الصنف]],المنتجات!$D:$K,8,0)=0,"",(VLOOKUP(Table14[[#This Row],[كود الصنف]],المنتجات!$D:$K,8,0))),"")</f>
        <v/>
      </c>
      <c r="L23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38" s="114">
        <f>IFERROR(Table14[[#This Row],[كمية الهالك]]/(Table14[[#This Row],[كمية الخامات بالكيلو]]/Table14[[#This Row],[وزن القطعة]]),0)</f>
        <v>0</v>
      </c>
      <c r="N238" s="113"/>
      <c r="O238" s="106" t="str">
        <f>IFERROR(VLOOKUP(Table14[[#This Row],[كود العامل]],العاملين!$A$1:$D$100,4,0),"")</f>
        <v/>
      </c>
      <c r="P238" s="108"/>
      <c r="Q238" s="108"/>
      <c r="R238" s="108"/>
      <c r="S238" s="108"/>
      <c r="T238" s="108"/>
      <c r="U238" s="108">
        <f t="shared" si="5"/>
        <v>0</v>
      </c>
      <c r="V238" s="108" t="str">
        <f>IFERROR(Table14[[#This Row],[اجمالى وقت التشغيل بالدقايق]]-Table14[[#This Row],[اجمالى وقت التوقف بالدقيقة]],"0")</f>
        <v>0</v>
      </c>
      <c r="W238" s="108"/>
      <c r="X238" s="106" t="str">
        <f>IFERROR(VLOOKUP(Table14[[#This Row],[كود العامل]],العاملين!A:C,2,0),"")</f>
        <v/>
      </c>
      <c r="Y238" s="108"/>
      <c r="Z238" s="108" t="str">
        <f>IFERROR(VLOOKUP(Table14[[#This Row],[كود العامل2]],العاملين!$A:$C,2,0),"")</f>
        <v/>
      </c>
      <c r="AA238" s="108"/>
      <c r="AB238" s="108" t="str">
        <f>IFERROR(VLOOKUP(Table14[[#This Row],[كود العامل3]],العاملين!$A:$C,2,0),"")</f>
        <v/>
      </c>
      <c r="AC238" s="108"/>
      <c r="AD238" s="108" t="str">
        <f>IFERROR(VLOOKUP(Table14[[#This Row],[كود العامل4]],العاملين!$A:$C,2,0),"")</f>
        <v/>
      </c>
      <c r="AE238" s="115">
        <f>IFERROR((Table14[[#This Row],[كمية الانتاج]]*Table14[[#This Row],[الزمن المعيارى لانتاج القطعة الواحدة بالدقيقة]])/V238,0%)</f>
        <v>0</v>
      </c>
      <c r="AF238" s="116"/>
      <c r="AG238" s="106"/>
      <c r="AH238" s="117" t="str">
        <f>IFERROR(Table14[[#This Row],[كمية الانتاج]]/(Table14[[#This Row],[كمية الانتاج]]+AG238+AF238),"")</f>
        <v/>
      </c>
      <c r="AI238" s="118"/>
      <c r="AJ238" s="121"/>
      <c r="AK238" s="121"/>
      <c r="AL238" s="121"/>
      <c r="AM238" s="121"/>
      <c r="AN238" s="121"/>
      <c r="AO238" s="121"/>
      <c r="AP238" s="121"/>
      <c r="AQ238" s="121"/>
      <c r="AR238" s="121"/>
    </row>
    <row r="239" spans="1:44" ht="20.100000000000001" customHeight="1">
      <c r="A239" s="105"/>
      <c r="B239" s="106"/>
      <c r="C239" s="107" t="str">
        <f>IFERROR(VLOOKUP(B239,المنتجات!$A:$B,2,0),"")</f>
        <v/>
      </c>
      <c r="D239" s="106" t="str">
        <f>IFERROR(VLOOKUP(B239,المنتجات!$A:$C,3,0),"")</f>
        <v/>
      </c>
      <c r="E239" s="108"/>
      <c r="F239" s="107" t="str">
        <f>IFERROR(VLOOKUP(Table14[[#This Row],[كود الصنف]],المنتجات!$D:$E,2,0),"")</f>
        <v/>
      </c>
      <c r="G239" s="109"/>
      <c r="H239" s="109" t="str">
        <f>IFERROR(IF(G239&lt;=1,VLOOKUP(Table14[[#This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39" s="110"/>
      <c r="J239" s="111"/>
      <c r="K239" s="112" t="str">
        <f>IFERROR(IF(VLOOKUP(Table14[[#This Row],[كود الصنف]],المنتجات!$D:$K,8,0)=0,"",(VLOOKUP(Table14[[#This Row],[كود الصنف]],المنتجات!$D:$K,8,0))),"")</f>
        <v/>
      </c>
      <c r="L23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39" s="114">
        <f>IFERROR(Table14[[#This Row],[كمية الهالك]]/(Table14[[#This Row],[كمية الخامات بالكيلو]]/Table14[[#This Row],[وزن القطعة]]),0)</f>
        <v>0</v>
      </c>
      <c r="N239" s="113"/>
      <c r="O239" s="106" t="str">
        <f>IFERROR(VLOOKUP(Table14[[#This Row],[كود العامل]],العاملين!$A$1:$D$100,4,0),"")</f>
        <v/>
      </c>
      <c r="P239" s="108"/>
      <c r="Q239" s="108"/>
      <c r="R239" s="108"/>
      <c r="S239" s="108"/>
      <c r="T239" s="108"/>
      <c r="U239" s="108">
        <f t="shared" si="5"/>
        <v>0</v>
      </c>
      <c r="V239" s="108" t="str">
        <f>IFERROR(Table14[[#This Row],[اجمالى وقت التشغيل بالدقايق]]-Table14[[#This Row],[اجمالى وقت التوقف بالدقيقة]],"0")</f>
        <v>0</v>
      </c>
      <c r="W239" s="108"/>
      <c r="X239" s="106" t="str">
        <f>IFERROR(VLOOKUP(Table14[[#This Row],[كود العامل]],العاملين!A:C,2,0),"")</f>
        <v/>
      </c>
      <c r="Y239" s="108"/>
      <c r="Z239" s="108" t="str">
        <f>IFERROR(VLOOKUP(Table14[[#This Row],[كود العامل2]],العاملين!$A:$C,2,0),"")</f>
        <v/>
      </c>
      <c r="AA239" s="108"/>
      <c r="AB239" s="108" t="str">
        <f>IFERROR(VLOOKUP(Table14[[#This Row],[كود العامل3]],العاملين!$A:$C,2,0),"")</f>
        <v/>
      </c>
      <c r="AC239" s="108"/>
      <c r="AD239" s="108" t="str">
        <f>IFERROR(VLOOKUP(Table14[[#This Row],[كود العامل4]],العاملين!$A:$C,2,0),"")</f>
        <v/>
      </c>
      <c r="AE239" s="115">
        <f>IFERROR((Table14[[#This Row],[كمية الانتاج]]*Table14[[#This Row],[الزمن المعيارى لانتاج القطعة الواحدة بالدقيقة]])/V239,0%)</f>
        <v>0</v>
      </c>
      <c r="AF239" s="116"/>
      <c r="AG239" s="106"/>
      <c r="AH239" s="117" t="str">
        <f>IFERROR(Table14[[#This Row],[كمية الانتاج]]/(Table14[[#This Row],[كمية الانتاج]]+AG239+AF239),"")</f>
        <v/>
      </c>
      <c r="AI239" s="118"/>
      <c r="AJ239" s="121"/>
      <c r="AK239" s="121"/>
      <c r="AL239" s="121"/>
      <c r="AM239" s="121"/>
      <c r="AN239" s="121"/>
      <c r="AO239" s="121"/>
      <c r="AP239" s="121"/>
      <c r="AQ239" s="121"/>
      <c r="AR239" s="121"/>
    </row>
    <row r="240" spans="1:44" ht="20.100000000000001" customHeight="1">
      <c r="A240" s="105"/>
      <c r="B240" s="106"/>
      <c r="C240" s="107" t="str">
        <f>IFERROR(VLOOKUP(B240,المنتجات!$A:$B,2,0),"")</f>
        <v/>
      </c>
      <c r="D240" s="106" t="str">
        <f>IFERROR(VLOOKUP(B240,المنتجات!$A:$C,3,0),"")</f>
        <v/>
      </c>
      <c r="E240" s="108"/>
      <c r="F240" s="107" t="str">
        <f>IFERROR(VLOOKUP(Table14[[#This Row],[كود الصنف]],المنتجات!$D:$E,2,0),"")</f>
        <v/>
      </c>
      <c r="G240" s="109"/>
      <c r="H240" s="109" t="str">
        <f>IFERROR(IF(G240&lt;=1,VLOOKUP(Table14[[#This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40" s="110"/>
      <c r="J240" s="111"/>
      <c r="K240" s="112" t="str">
        <f>IFERROR(IF(VLOOKUP(Table14[[#This Row],[كود الصنف]],المنتجات!$D:$K,8,0)=0,"",(VLOOKUP(Table14[[#This Row],[كود الصنف]],المنتجات!$D:$K,8,0))),"")</f>
        <v/>
      </c>
      <c r="L24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40" s="114">
        <f>IFERROR(Table14[[#This Row],[كمية الهالك]]/(Table14[[#This Row],[كمية الخامات بالكيلو]]/Table14[[#This Row],[وزن القطعة]]),0)</f>
        <v>0</v>
      </c>
      <c r="N240" s="113"/>
      <c r="O240" s="106" t="str">
        <f>IFERROR(VLOOKUP(Table14[[#This Row],[كود العامل]],العاملين!$A$1:$D$100,4,0),"")</f>
        <v/>
      </c>
      <c r="P240" s="108"/>
      <c r="Q240" s="108"/>
      <c r="R240" s="108"/>
      <c r="S240" s="108"/>
      <c r="T240" s="108"/>
      <c r="U240" s="108">
        <f t="shared" si="5"/>
        <v>0</v>
      </c>
      <c r="V240" s="108" t="str">
        <f>IFERROR(Table14[[#This Row],[اجمالى وقت التشغيل بالدقايق]]-Table14[[#This Row],[اجمالى وقت التوقف بالدقيقة]],"0")</f>
        <v>0</v>
      </c>
      <c r="W240" s="108"/>
      <c r="X240" s="106" t="str">
        <f>IFERROR(VLOOKUP(Table14[[#This Row],[كود العامل]],العاملين!A:C,2,0),"")</f>
        <v/>
      </c>
      <c r="Y240" s="108"/>
      <c r="Z240" s="108" t="str">
        <f>IFERROR(VLOOKUP(Table14[[#This Row],[كود العامل2]],العاملين!$A:$C,2,0),"")</f>
        <v/>
      </c>
      <c r="AA240" s="108"/>
      <c r="AB240" s="108" t="str">
        <f>IFERROR(VLOOKUP(Table14[[#This Row],[كود العامل3]],العاملين!$A:$C,2,0),"")</f>
        <v/>
      </c>
      <c r="AC240" s="108"/>
      <c r="AD240" s="108" t="str">
        <f>IFERROR(VLOOKUP(Table14[[#This Row],[كود العامل4]],العاملين!$A:$C,2,0),"")</f>
        <v/>
      </c>
      <c r="AE240" s="115">
        <f>IFERROR((Table14[[#This Row],[كمية الانتاج]]*Table14[[#This Row],[الزمن المعيارى لانتاج القطعة الواحدة بالدقيقة]])/V240,0%)</f>
        <v>0</v>
      </c>
      <c r="AF240" s="116"/>
      <c r="AG240" s="106"/>
      <c r="AH240" s="117" t="str">
        <f>IFERROR(Table14[[#This Row],[كمية الانتاج]]/(Table14[[#This Row],[كمية الانتاج]]+AG240+AF240),"")</f>
        <v/>
      </c>
      <c r="AI240" s="118"/>
      <c r="AJ240" s="121"/>
      <c r="AK240" s="121"/>
      <c r="AL240" s="121"/>
      <c r="AM240" s="121"/>
      <c r="AN240" s="121"/>
      <c r="AO240" s="121"/>
      <c r="AP240" s="121"/>
      <c r="AQ240" s="121"/>
      <c r="AR240" s="121"/>
    </row>
    <row r="241" spans="1:44" ht="20.100000000000001" customHeight="1">
      <c r="A241" s="105"/>
      <c r="B241" s="106"/>
      <c r="C241" s="107" t="str">
        <f>IFERROR(VLOOKUP(B241,المنتجات!$A:$B,2,0),"")</f>
        <v/>
      </c>
      <c r="D241" s="106" t="str">
        <f>IFERROR(VLOOKUP(B241,المنتجات!$A:$C,3,0),"")</f>
        <v/>
      </c>
      <c r="E241" s="108"/>
      <c r="F241" s="107" t="str">
        <f>IFERROR(VLOOKUP(Table14[[#This Row],[كود الصنف]],المنتجات!$D:$E,2,0),"")</f>
        <v/>
      </c>
      <c r="G241" s="109"/>
      <c r="H241" s="109" t="str">
        <f>IFERROR(IF(G241&lt;=1,VLOOKUP(Table14[[#This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41" s="110"/>
      <c r="J241" s="111"/>
      <c r="K241" s="112" t="str">
        <f>IFERROR(IF(VLOOKUP(Table14[[#This Row],[كود الصنف]],المنتجات!$D:$K,8,0)=0,"",(VLOOKUP(Table14[[#This Row],[كود الصنف]],المنتجات!$D:$K,8,0))),"")</f>
        <v/>
      </c>
      <c r="L24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41" s="114">
        <f>IFERROR(Table14[[#This Row],[كمية الهالك]]/(Table14[[#This Row],[كمية الخامات بالكيلو]]/Table14[[#This Row],[وزن القطعة]]),0)</f>
        <v>0</v>
      </c>
      <c r="N241" s="113"/>
      <c r="O241" s="106" t="str">
        <f>IFERROR(VLOOKUP(Table14[[#This Row],[كود العامل]],العاملين!$A$1:$D$100,4,0),"")</f>
        <v/>
      </c>
      <c r="P241" s="108"/>
      <c r="Q241" s="108"/>
      <c r="R241" s="108"/>
      <c r="S241" s="108"/>
      <c r="T241" s="108"/>
      <c r="U241" s="108">
        <f t="shared" si="5"/>
        <v>0</v>
      </c>
      <c r="V241" s="108" t="str">
        <f>IFERROR(Table14[[#This Row],[اجمالى وقت التشغيل بالدقايق]]-Table14[[#This Row],[اجمالى وقت التوقف بالدقيقة]],"0")</f>
        <v>0</v>
      </c>
      <c r="W241" s="108"/>
      <c r="X241" s="106" t="str">
        <f>IFERROR(VLOOKUP(Table14[[#This Row],[كود العامل]],العاملين!A:C,2,0),"")</f>
        <v/>
      </c>
      <c r="Y241" s="108"/>
      <c r="Z241" s="108" t="str">
        <f>IFERROR(VLOOKUP(Table14[[#This Row],[كود العامل2]],العاملين!$A:$C,2,0),"")</f>
        <v/>
      </c>
      <c r="AA241" s="108"/>
      <c r="AB241" s="108" t="str">
        <f>IFERROR(VLOOKUP(Table14[[#This Row],[كود العامل3]],العاملين!$A:$C,2,0),"")</f>
        <v/>
      </c>
      <c r="AC241" s="108"/>
      <c r="AD241" s="108" t="str">
        <f>IFERROR(VLOOKUP(Table14[[#This Row],[كود العامل4]],العاملين!$A:$C,2,0),"")</f>
        <v/>
      </c>
      <c r="AE241" s="115">
        <f>IFERROR((Table14[[#This Row],[كمية الانتاج]]*Table14[[#This Row],[الزمن المعيارى لانتاج القطعة الواحدة بالدقيقة]])/V241,0%)</f>
        <v>0</v>
      </c>
      <c r="AF241" s="116"/>
      <c r="AG241" s="106"/>
      <c r="AH241" s="117" t="str">
        <f>IFERROR(Table14[[#This Row],[كمية الانتاج]]/(Table14[[#This Row],[كمية الانتاج]]+AG241+AF241),"")</f>
        <v/>
      </c>
      <c r="AI241" s="118"/>
      <c r="AJ241" s="121"/>
      <c r="AK241" s="121"/>
      <c r="AL241" s="121"/>
      <c r="AM241" s="121"/>
      <c r="AN241" s="121"/>
      <c r="AO241" s="121"/>
      <c r="AP241" s="121"/>
      <c r="AQ241" s="121"/>
      <c r="AR241" s="121"/>
    </row>
    <row r="242" spans="1:44" ht="20.100000000000001" customHeight="1">
      <c r="A242" s="105"/>
      <c r="B242" s="106"/>
      <c r="C242" s="107" t="str">
        <f>IFERROR(VLOOKUP(B242,المنتجات!$A:$B,2,0),"")</f>
        <v/>
      </c>
      <c r="D242" s="106" t="str">
        <f>IFERROR(VLOOKUP(B242,المنتجات!$A:$C,3,0),"")</f>
        <v/>
      </c>
      <c r="E242" s="108"/>
      <c r="F242" s="107" t="str">
        <f>IFERROR(VLOOKUP(Table14[[#This Row],[كود الصنف]],المنتجات!$D:$E,2,0),"")</f>
        <v/>
      </c>
      <c r="G242" s="109"/>
      <c r="H242" s="109" t="str">
        <f>IFERROR(IF(G242&lt;=1,VLOOKUP(Table14[[#This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42" s="110"/>
      <c r="J242" s="111"/>
      <c r="K242" s="112" t="str">
        <f>IFERROR(IF(VLOOKUP(Table14[[#This Row],[كود الصنف]],المنتجات!$D:$K,8,0)=0,"",(VLOOKUP(Table14[[#This Row],[كود الصنف]],المنتجات!$D:$K,8,0))),"")</f>
        <v/>
      </c>
      <c r="L24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42" s="114">
        <f>IFERROR(Table14[[#This Row],[كمية الهالك]]/(Table14[[#This Row],[كمية الخامات بالكيلو]]/Table14[[#This Row],[وزن القطعة]]),0)</f>
        <v>0</v>
      </c>
      <c r="N242" s="113"/>
      <c r="O242" s="106" t="str">
        <f>IFERROR(VLOOKUP(Table14[[#This Row],[كود العامل]],العاملين!$A$1:$D$100,4,0),"")</f>
        <v/>
      </c>
      <c r="P242" s="108"/>
      <c r="Q242" s="108"/>
      <c r="R242" s="108"/>
      <c r="S242" s="108"/>
      <c r="T242" s="108"/>
      <c r="U242" s="108">
        <f t="shared" si="5"/>
        <v>0</v>
      </c>
      <c r="V242" s="108" t="str">
        <f>IFERROR(Table14[[#This Row],[اجمالى وقت التشغيل بالدقايق]]-Table14[[#This Row],[اجمالى وقت التوقف بالدقيقة]],"0")</f>
        <v>0</v>
      </c>
      <c r="W242" s="108"/>
      <c r="X242" s="106" t="str">
        <f>IFERROR(VLOOKUP(Table14[[#This Row],[كود العامل]],العاملين!A:C,2,0),"")</f>
        <v/>
      </c>
      <c r="Y242" s="108"/>
      <c r="Z242" s="108" t="str">
        <f>IFERROR(VLOOKUP(Table14[[#This Row],[كود العامل2]],العاملين!$A:$C,2,0),"")</f>
        <v/>
      </c>
      <c r="AA242" s="108"/>
      <c r="AB242" s="108" t="str">
        <f>IFERROR(VLOOKUP(Table14[[#This Row],[كود العامل3]],العاملين!$A:$C,2,0),"")</f>
        <v/>
      </c>
      <c r="AC242" s="108"/>
      <c r="AD242" s="108" t="str">
        <f>IFERROR(VLOOKUP(Table14[[#This Row],[كود العامل4]],العاملين!$A:$C,2,0),"")</f>
        <v/>
      </c>
      <c r="AE242" s="115">
        <f>IFERROR((Table14[[#This Row],[كمية الانتاج]]*Table14[[#This Row],[الزمن المعيارى لانتاج القطعة الواحدة بالدقيقة]])/V242,0%)</f>
        <v>0</v>
      </c>
      <c r="AF242" s="116"/>
      <c r="AG242" s="106"/>
      <c r="AH242" s="117" t="str">
        <f>IFERROR(Table14[[#This Row],[كمية الانتاج]]/(Table14[[#This Row],[كمية الانتاج]]+AG242+AF242),"")</f>
        <v/>
      </c>
      <c r="AI242" s="118"/>
      <c r="AJ242" s="121"/>
      <c r="AK242" s="121"/>
      <c r="AL242" s="121"/>
      <c r="AM242" s="121"/>
      <c r="AN242" s="121"/>
      <c r="AO242" s="121"/>
      <c r="AP242" s="121"/>
      <c r="AQ242" s="121"/>
      <c r="AR242" s="121"/>
    </row>
    <row r="243" spans="1:44" ht="20.100000000000001" customHeight="1">
      <c r="A243" s="105"/>
      <c r="B243" s="106"/>
      <c r="C243" s="107" t="str">
        <f>IFERROR(VLOOKUP(B243,المنتجات!$A:$B,2,0),"")</f>
        <v/>
      </c>
      <c r="D243" s="106" t="str">
        <f>IFERROR(VLOOKUP(B243,المنتجات!$A:$C,3,0),"")</f>
        <v/>
      </c>
      <c r="E243" s="108"/>
      <c r="F243" s="107" t="str">
        <f>IFERROR(VLOOKUP(Table14[[#This Row],[كود الصنف]],المنتجات!$D:$E,2,0),"")</f>
        <v/>
      </c>
      <c r="G243" s="109"/>
      <c r="H243" s="109" t="str">
        <f>IFERROR(IF(G243&lt;=1,VLOOKUP(Table14[[#This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43" s="110"/>
      <c r="J243" s="111"/>
      <c r="K243" s="112" t="str">
        <f>IFERROR(IF(VLOOKUP(Table14[[#This Row],[كود الصنف]],المنتجات!$D:$K,8,0)=0,"",(VLOOKUP(Table14[[#This Row],[كود الصنف]],المنتجات!$D:$K,8,0))),"")</f>
        <v/>
      </c>
      <c r="L24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43" s="114">
        <f>IFERROR(Table14[[#This Row],[كمية الهالك]]/(Table14[[#This Row],[كمية الخامات بالكيلو]]/Table14[[#This Row],[وزن القطعة]]),0)</f>
        <v>0</v>
      </c>
      <c r="N243" s="113"/>
      <c r="O243" s="106" t="str">
        <f>IFERROR(VLOOKUP(Table14[[#This Row],[كود العامل]],العاملين!$A$1:$D$100,4,0),"")</f>
        <v/>
      </c>
      <c r="P243" s="108"/>
      <c r="Q243" s="108"/>
      <c r="R243" s="108"/>
      <c r="S243" s="108"/>
      <c r="T243" s="108"/>
      <c r="U243" s="108">
        <f t="shared" si="5"/>
        <v>0</v>
      </c>
      <c r="V243" s="108" t="str">
        <f>IFERROR(Table14[[#This Row],[اجمالى وقت التشغيل بالدقايق]]-Table14[[#This Row],[اجمالى وقت التوقف بالدقيقة]],"0")</f>
        <v>0</v>
      </c>
      <c r="W243" s="108"/>
      <c r="X243" s="106" t="str">
        <f>IFERROR(VLOOKUP(Table14[[#This Row],[كود العامل]],العاملين!A:C,2,0),"")</f>
        <v/>
      </c>
      <c r="Y243" s="108"/>
      <c r="Z243" s="108" t="str">
        <f>IFERROR(VLOOKUP(Table14[[#This Row],[كود العامل2]],العاملين!$A:$C,2,0),"")</f>
        <v/>
      </c>
      <c r="AA243" s="108"/>
      <c r="AB243" s="108" t="str">
        <f>IFERROR(VLOOKUP(Table14[[#This Row],[كود العامل3]],العاملين!$A:$C,2,0),"")</f>
        <v/>
      </c>
      <c r="AC243" s="108"/>
      <c r="AD243" s="108" t="str">
        <f>IFERROR(VLOOKUP(Table14[[#This Row],[كود العامل4]],العاملين!$A:$C,2,0),"")</f>
        <v/>
      </c>
      <c r="AE243" s="115">
        <f>IFERROR((Table14[[#This Row],[كمية الانتاج]]*Table14[[#This Row],[الزمن المعيارى لانتاج القطعة الواحدة بالدقيقة]])/V243,0%)</f>
        <v>0</v>
      </c>
      <c r="AF243" s="116"/>
      <c r="AG243" s="106"/>
      <c r="AH243" s="117" t="str">
        <f>IFERROR(Table14[[#This Row],[كمية الانتاج]]/(Table14[[#This Row],[كمية الانتاج]]+AG243+AF243),"")</f>
        <v/>
      </c>
      <c r="AI243" s="118"/>
      <c r="AJ243" s="121"/>
      <c r="AK243" s="121"/>
      <c r="AL243" s="121"/>
      <c r="AM243" s="121"/>
      <c r="AN243" s="121"/>
      <c r="AO243" s="121"/>
      <c r="AP243" s="121"/>
      <c r="AQ243" s="121"/>
      <c r="AR243" s="121"/>
    </row>
    <row r="244" spans="1:44" ht="20.100000000000001" customHeight="1">
      <c r="A244" s="105"/>
      <c r="B244" s="106"/>
      <c r="C244" s="107" t="str">
        <f>IFERROR(VLOOKUP(B244,المنتجات!$A:$B,2,0),"")</f>
        <v/>
      </c>
      <c r="D244" s="106" t="str">
        <f>IFERROR(VLOOKUP(B244,المنتجات!$A:$C,3,0),"")</f>
        <v/>
      </c>
      <c r="E244" s="108"/>
      <c r="F244" s="107" t="str">
        <f>IFERROR(VLOOKUP(Table14[[#This Row],[كود الصنف]],المنتجات!$D:$E,2,0),"")</f>
        <v/>
      </c>
      <c r="G244" s="109"/>
      <c r="H244" s="109" t="str">
        <f>IFERROR(IF(G244&lt;=1,VLOOKUP(Table14[[#This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44" s="110"/>
      <c r="J244" s="111"/>
      <c r="K244" s="112" t="str">
        <f>IFERROR(IF(VLOOKUP(Table14[[#This Row],[كود الصنف]],المنتجات!$D:$K,8,0)=0,"",(VLOOKUP(Table14[[#This Row],[كود الصنف]],المنتجات!$D:$K,8,0))),"")</f>
        <v/>
      </c>
      <c r="L24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44" s="114">
        <f>IFERROR(Table14[[#This Row],[كمية الهالك]]/(Table14[[#This Row],[كمية الخامات بالكيلو]]/Table14[[#This Row],[وزن القطعة]]),0)</f>
        <v>0</v>
      </c>
      <c r="N244" s="113"/>
      <c r="O244" s="106" t="str">
        <f>IFERROR(VLOOKUP(Table14[[#This Row],[كود العامل]],العاملين!$A$1:$D$100,4,0),"")</f>
        <v/>
      </c>
      <c r="P244" s="108"/>
      <c r="Q244" s="108"/>
      <c r="R244" s="108"/>
      <c r="S244" s="108"/>
      <c r="T244" s="108"/>
      <c r="U244" s="108">
        <f t="shared" si="5"/>
        <v>0</v>
      </c>
      <c r="V244" s="108" t="str">
        <f>IFERROR(Table14[[#This Row],[اجمالى وقت التشغيل بالدقايق]]-Table14[[#This Row],[اجمالى وقت التوقف بالدقيقة]],"0")</f>
        <v>0</v>
      </c>
      <c r="W244" s="108"/>
      <c r="X244" s="106" t="str">
        <f>IFERROR(VLOOKUP(Table14[[#This Row],[كود العامل]],العاملين!A:C,2,0),"")</f>
        <v/>
      </c>
      <c r="Y244" s="108"/>
      <c r="Z244" s="108" t="str">
        <f>IFERROR(VLOOKUP(Table14[[#This Row],[كود العامل2]],العاملين!$A:$C,2,0),"")</f>
        <v/>
      </c>
      <c r="AA244" s="108"/>
      <c r="AB244" s="108" t="str">
        <f>IFERROR(VLOOKUP(Table14[[#This Row],[كود العامل3]],العاملين!$A:$C,2,0),"")</f>
        <v/>
      </c>
      <c r="AC244" s="108"/>
      <c r="AD244" s="108" t="str">
        <f>IFERROR(VLOOKUP(Table14[[#This Row],[كود العامل4]],العاملين!$A:$C,2,0),"")</f>
        <v/>
      </c>
      <c r="AE244" s="115">
        <f>IFERROR((Table14[[#This Row],[كمية الانتاج]]*Table14[[#This Row],[الزمن المعيارى لانتاج القطعة الواحدة بالدقيقة]])/V244,0%)</f>
        <v>0</v>
      </c>
      <c r="AF244" s="116"/>
      <c r="AG244" s="106"/>
      <c r="AH244" s="117" t="str">
        <f>IFERROR(Table14[[#This Row],[كمية الانتاج]]/(Table14[[#This Row],[كمية الانتاج]]+AG244+AF244),"")</f>
        <v/>
      </c>
      <c r="AI244" s="118"/>
      <c r="AJ244" s="121"/>
      <c r="AK244" s="121"/>
      <c r="AL244" s="121"/>
      <c r="AM244" s="121"/>
      <c r="AN244" s="121"/>
      <c r="AO244" s="121"/>
      <c r="AP244" s="121"/>
      <c r="AQ244" s="121"/>
      <c r="AR244" s="121"/>
    </row>
    <row r="245" spans="1:44" ht="20.100000000000001" customHeight="1">
      <c r="A245" s="105"/>
      <c r="B245" s="106"/>
      <c r="C245" s="107" t="str">
        <f>IFERROR(VLOOKUP(B245,المنتجات!$A:$B,2,0),"")</f>
        <v/>
      </c>
      <c r="D245" s="106" t="str">
        <f>IFERROR(VLOOKUP(B245,المنتجات!$A:$C,3,0),"")</f>
        <v/>
      </c>
      <c r="E245" s="108"/>
      <c r="F245" s="107" t="str">
        <f>IFERROR(VLOOKUP(Table14[[#This Row],[كود الصنف]],المنتجات!$D:$E,2,0),"")</f>
        <v/>
      </c>
      <c r="G245" s="109"/>
      <c r="H245" s="109" t="str">
        <f>IFERROR(IF(G245&lt;=1,VLOOKUP(Table14[[#This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45" s="110"/>
      <c r="J245" s="111"/>
      <c r="K245" s="112" t="str">
        <f>IFERROR(IF(VLOOKUP(Table14[[#This Row],[كود الصنف]],المنتجات!$D:$K,8,0)=0,"",(VLOOKUP(Table14[[#This Row],[كود الصنف]],المنتجات!$D:$K,8,0))),"")</f>
        <v/>
      </c>
      <c r="L24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45" s="114">
        <f>IFERROR(Table14[[#This Row],[كمية الهالك]]/(Table14[[#This Row],[كمية الخامات بالكيلو]]/Table14[[#This Row],[وزن القطعة]]),0)</f>
        <v>0</v>
      </c>
      <c r="N245" s="113"/>
      <c r="O245" s="106" t="str">
        <f>IFERROR(VLOOKUP(Table14[[#This Row],[كود العامل]],العاملين!$A$1:$D$100,4,0),"")</f>
        <v/>
      </c>
      <c r="P245" s="108"/>
      <c r="Q245" s="108"/>
      <c r="R245" s="108"/>
      <c r="S245" s="108"/>
      <c r="T245" s="108"/>
      <c r="U245" s="108">
        <f t="shared" si="5"/>
        <v>0</v>
      </c>
      <c r="V245" s="108" t="str">
        <f>IFERROR(Table14[[#This Row],[اجمالى وقت التشغيل بالدقايق]]-Table14[[#This Row],[اجمالى وقت التوقف بالدقيقة]],"0")</f>
        <v>0</v>
      </c>
      <c r="W245" s="108"/>
      <c r="X245" s="106" t="str">
        <f>IFERROR(VLOOKUP(Table14[[#This Row],[كود العامل]],العاملين!A:C,2,0),"")</f>
        <v/>
      </c>
      <c r="Y245" s="108"/>
      <c r="Z245" s="108" t="str">
        <f>IFERROR(VLOOKUP(Table14[[#This Row],[كود العامل2]],العاملين!$A:$C,2,0),"")</f>
        <v/>
      </c>
      <c r="AA245" s="108"/>
      <c r="AB245" s="108" t="str">
        <f>IFERROR(VLOOKUP(Table14[[#This Row],[كود العامل3]],العاملين!$A:$C,2,0),"")</f>
        <v/>
      </c>
      <c r="AC245" s="108"/>
      <c r="AD245" s="108" t="str">
        <f>IFERROR(VLOOKUP(Table14[[#This Row],[كود العامل4]],العاملين!$A:$C,2,0),"")</f>
        <v/>
      </c>
      <c r="AE245" s="115">
        <f>IFERROR((Table14[[#This Row],[كمية الانتاج]]*Table14[[#This Row],[الزمن المعيارى لانتاج القطعة الواحدة بالدقيقة]])/V245,0%)</f>
        <v>0</v>
      </c>
      <c r="AF245" s="116"/>
      <c r="AG245" s="106"/>
      <c r="AH245" s="117" t="str">
        <f>IFERROR(Table14[[#This Row],[كمية الانتاج]]/(Table14[[#This Row],[كمية الانتاج]]+AG245+AF245),"")</f>
        <v/>
      </c>
      <c r="AI245" s="118"/>
      <c r="AJ245" s="121"/>
      <c r="AK245" s="121"/>
      <c r="AL245" s="121"/>
      <c r="AM245" s="121"/>
      <c r="AN245" s="121"/>
      <c r="AO245" s="121"/>
      <c r="AP245" s="121"/>
      <c r="AQ245" s="121"/>
      <c r="AR245" s="121"/>
    </row>
    <row r="246" spans="1:44" ht="20.100000000000001" customHeight="1">
      <c r="A246" s="105"/>
      <c r="B246" s="106"/>
      <c r="C246" s="107" t="str">
        <f>IFERROR(VLOOKUP(B246,المنتجات!$A:$B,2,0),"")</f>
        <v/>
      </c>
      <c r="D246" s="106" t="str">
        <f>IFERROR(VLOOKUP(B246,المنتجات!$A:$C,3,0),"")</f>
        <v/>
      </c>
      <c r="E246" s="108"/>
      <c r="F246" s="107" t="str">
        <f>IFERROR(VLOOKUP(Table14[[#This Row],[كود الصنف]],المنتجات!$D:$E,2,0),"")</f>
        <v/>
      </c>
      <c r="G246" s="109"/>
      <c r="H246" s="109" t="str">
        <f>IFERROR(IF(G246&lt;=1,VLOOKUP(Table14[[#This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46" s="110"/>
      <c r="J246" s="111"/>
      <c r="K246" s="112" t="str">
        <f>IFERROR(IF(VLOOKUP(Table14[[#This Row],[كود الصنف]],المنتجات!$D:$K,8,0)=0,"",(VLOOKUP(Table14[[#This Row],[كود الصنف]],المنتجات!$D:$K,8,0))),"")</f>
        <v/>
      </c>
      <c r="L24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46" s="114">
        <f>IFERROR(Table14[[#This Row],[كمية الهالك]]/(Table14[[#This Row],[كمية الخامات بالكيلو]]/Table14[[#This Row],[وزن القطعة]]),0)</f>
        <v>0</v>
      </c>
      <c r="N246" s="113"/>
      <c r="O246" s="106" t="str">
        <f>IFERROR(VLOOKUP(Table14[[#This Row],[كود العامل]],العاملين!$A$1:$D$100,4,0),"")</f>
        <v/>
      </c>
      <c r="P246" s="108"/>
      <c r="Q246" s="108"/>
      <c r="R246" s="108"/>
      <c r="S246" s="108"/>
      <c r="T246" s="108"/>
      <c r="U246" s="108">
        <f t="shared" si="5"/>
        <v>0</v>
      </c>
      <c r="V246" s="108" t="str">
        <f>IFERROR(Table14[[#This Row],[اجمالى وقت التشغيل بالدقايق]]-Table14[[#This Row],[اجمالى وقت التوقف بالدقيقة]],"0")</f>
        <v>0</v>
      </c>
      <c r="W246" s="108"/>
      <c r="X246" s="106" t="str">
        <f>IFERROR(VLOOKUP(Table14[[#This Row],[كود العامل]],العاملين!A:C,2,0),"")</f>
        <v/>
      </c>
      <c r="Y246" s="108"/>
      <c r="Z246" s="108" t="str">
        <f>IFERROR(VLOOKUP(Table14[[#This Row],[كود العامل2]],العاملين!$A:$C,2,0),"")</f>
        <v/>
      </c>
      <c r="AA246" s="108"/>
      <c r="AB246" s="108" t="str">
        <f>IFERROR(VLOOKUP(Table14[[#This Row],[كود العامل3]],العاملين!$A:$C,2,0),"")</f>
        <v/>
      </c>
      <c r="AC246" s="108"/>
      <c r="AD246" s="108" t="str">
        <f>IFERROR(VLOOKUP(Table14[[#This Row],[كود العامل4]],العاملين!$A:$C,2,0),"")</f>
        <v/>
      </c>
      <c r="AE246" s="115">
        <f>IFERROR((Table14[[#This Row],[كمية الانتاج]]*Table14[[#This Row],[الزمن المعيارى لانتاج القطعة الواحدة بالدقيقة]])/V246,0%)</f>
        <v>0</v>
      </c>
      <c r="AF246" s="116"/>
      <c r="AG246" s="106"/>
      <c r="AH246" s="117" t="str">
        <f>IFERROR(Table14[[#This Row],[كمية الانتاج]]/(Table14[[#This Row],[كمية الانتاج]]+AG246+AF246),"")</f>
        <v/>
      </c>
      <c r="AI246" s="118"/>
      <c r="AJ246" s="121"/>
      <c r="AK246" s="121"/>
      <c r="AL246" s="121"/>
      <c r="AM246" s="121"/>
      <c r="AN246" s="121"/>
      <c r="AO246" s="121"/>
      <c r="AP246" s="121"/>
      <c r="AQ246" s="121"/>
      <c r="AR246" s="121"/>
    </row>
    <row r="247" spans="1:44" ht="20.100000000000001" customHeight="1">
      <c r="A247" s="105"/>
      <c r="B247" s="106"/>
      <c r="C247" s="107" t="str">
        <f>IFERROR(VLOOKUP(B247,المنتجات!$A:$B,2,0),"")</f>
        <v/>
      </c>
      <c r="D247" s="106" t="str">
        <f>IFERROR(VLOOKUP(B247,المنتجات!$A:$C,3,0),"")</f>
        <v/>
      </c>
      <c r="E247" s="108"/>
      <c r="F247" s="107" t="str">
        <f>IFERROR(VLOOKUP(Table14[[#This Row],[كود الصنف]],المنتجات!$D:$E,2,0),"")</f>
        <v/>
      </c>
      <c r="G247" s="109"/>
      <c r="H247" s="109" t="str">
        <f>IFERROR(IF(G247&lt;=1,VLOOKUP(Table14[[#This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47" s="110"/>
      <c r="J247" s="111"/>
      <c r="K247" s="112" t="str">
        <f>IFERROR(IF(VLOOKUP(Table14[[#This Row],[كود الصنف]],المنتجات!$D:$K,8,0)=0,"",(VLOOKUP(Table14[[#This Row],[كود الصنف]],المنتجات!$D:$K,8,0))),"")</f>
        <v/>
      </c>
      <c r="L24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47" s="114">
        <f>IFERROR(Table14[[#This Row],[كمية الهالك]]/(Table14[[#This Row],[كمية الخامات بالكيلو]]/Table14[[#This Row],[وزن القطعة]]),0)</f>
        <v>0</v>
      </c>
      <c r="N247" s="113"/>
      <c r="O247" s="106" t="str">
        <f>IFERROR(VLOOKUP(Table14[[#This Row],[كود العامل]],العاملين!$A$1:$D$100,4,0),"")</f>
        <v/>
      </c>
      <c r="P247" s="108"/>
      <c r="Q247" s="108"/>
      <c r="R247" s="108"/>
      <c r="S247" s="108"/>
      <c r="T247" s="108"/>
      <c r="U247" s="108">
        <f t="shared" si="5"/>
        <v>0</v>
      </c>
      <c r="V247" s="108" t="str">
        <f>IFERROR(Table14[[#This Row],[اجمالى وقت التشغيل بالدقايق]]-Table14[[#This Row],[اجمالى وقت التوقف بالدقيقة]],"0")</f>
        <v>0</v>
      </c>
      <c r="W247" s="108"/>
      <c r="X247" s="106" t="str">
        <f>IFERROR(VLOOKUP(Table14[[#This Row],[كود العامل]],العاملين!A:C,2,0),"")</f>
        <v/>
      </c>
      <c r="Y247" s="108"/>
      <c r="Z247" s="108" t="str">
        <f>IFERROR(VLOOKUP(Table14[[#This Row],[كود العامل2]],العاملين!$A:$C,2,0),"")</f>
        <v/>
      </c>
      <c r="AA247" s="108"/>
      <c r="AB247" s="108" t="str">
        <f>IFERROR(VLOOKUP(Table14[[#This Row],[كود العامل3]],العاملين!$A:$C,2,0),"")</f>
        <v/>
      </c>
      <c r="AC247" s="108"/>
      <c r="AD247" s="108" t="str">
        <f>IFERROR(VLOOKUP(Table14[[#This Row],[كود العامل4]],العاملين!$A:$C,2,0),"")</f>
        <v/>
      </c>
      <c r="AE247" s="115">
        <f>IFERROR((Table14[[#This Row],[كمية الانتاج]]*Table14[[#This Row],[الزمن المعيارى لانتاج القطعة الواحدة بالدقيقة]])/V247,0%)</f>
        <v>0</v>
      </c>
      <c r="AF247" s="116"/>
      <c r="AG247" s="106"/>
      <c r="AH247" s="117" t="str">
        <f>IFERROR(Table14[[#This Row],[كمية الانتاج]]/(Table14[[#This Row],[كمية الانتاج]]+AG247+AF247),"")</f>
        <v/>
      </c>
      <c r="AI247" s="118"/>
      <c r="AJ247" s="121"/>
      <c r="AK247" s="121"/>
      <c r="AL247" s="121"/>
      <c r="AM247" s="121"/>
      <c r="AN247" s="121"/>
      <c r="AO247" s="121"/>
      <c r="AP247" s="121"/>
      <c r="AQ247" s="121"/>
      <c r="AR247" s="121"/>
    </row>
    <row r="248" spans="1:44" ht="20.100000000000001" customHeight="1">
      <c r="A248" s="105"/>
      <c r="B248" s="106"/>
      <c r="C248" s="107" t="str">
        <f>IFERROR(VLOOKUP(B248,المنتجات!$A:$B,2,0),"")</f>
        <v/>
      </c>
      <c r="D248" s="106" t="str">
        <f>IFERROR(VLOOKUP(B248,المنتجات!$A:$C,3,0),"")</f>
        <v/>
      </c>
      <c r="E248" s="108"/>
      <c r="F248" s="107" t="str">
        <f>IFERROR(VLOOKUP(Table14[[#This Row],[كود الصنف]],المنتجات!$D:$E,2,0),"")</f>
        <v/>
      </c>
      <c r="G248" s="109"/>
      <c r="H248" s="109" t="str">
        <f>IFERROR(IF(G248&lt;=1,VLOOKUP(Table14[[#This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48" s="110"/>
      <c r="J248" s="111"/>
      <c r="K248" s="112" t="str">
        <f>IFERROR(IF(VLOOKUP(Table14[[#This Row],[كود الصنف]],المنتجات!$D:$K,8,0)=0,"",(VLOOKUP(Table14[[#This Row],[كود الصنف]],المنتجات!$D:$K,8,0))),"")</f>
        <v/>
      </c>
      <c r="L24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48" s="114">
        <f>IFERROR(Table14[[#This Row],[كمية الهالك]]/(Table14[[#This Row],[كمية الخامات بالكيلو]]/Table14[[#This Row],[وزن القطعة]]),0)</f>
        <v>0</v>
      </c>
      <c r="N248" s="113"/>
      <c r="O248" s="106" t="str">
        <f>IFERROR(VLOOKUP(Table14[[#This Row],[كود العامل]],العاملين!$A$1:$D$100,4,0),"")</f>
        <v/>
      </c>
      <c r="P248" s="108"/>
      <c r="Q248" s="108"/>
      <c r="R248" s="108"/>
      <c r="S248" s="108"/>
      <c r="T248" s="108"/>
      <c r="U248" s="108">
        <f t="shared" si="5"/>
        <v>0</v>
      </c>
      <c r="V248" s="108" t="str">
        <f>IFERROR(Table14[[#This Row],[اجمالى وقت التشغيل بالدقايق]]-Table14[[#This Row],[اجمالى وقت التوقف بالدقيقة]],"0")</f>
        <v>0</v>
      </c>
      <c r="W248" s="108"/>
      <c r="X248" s="106" t="str">
        <f>IFERROR(VLOOKUP(Table14[[#This Row],[كود العامل]],العاملين!A:C,2,0),"")</f>
        <v/>
      </c>
      <c r="Y248" s="108"/>
      <c r="Z248" s="108" t="str">
        <f>IFERROR(VLOOKUP(Table14[[#This Row],[كود العامل2]],العاملين!$A:$C,2,0),"")</f>
        <v/>
      </c>
      <c r="AA248" s="108"/>
      <c r="AB248" s="108" t="str">
        <f>IFERROR(VLOOKUP(Table14[[#This Row],[كود العامل3]],العاملين!$A:$C,2,0),"")</f>
        <v/>
      </c>
      <c r="AC248" s="108"/>
      <c r="AD248" s="108" t="str">
        <f>IFERROR(VLOOKUP(Table14[[#This Row],[كود العامل4]],العاملين!$A:$C,2,0),"")</f>
        <v/>
      </c>
      <c r="AE248" s="115">
        <f>IFERROR((Table14[[#This Row],[كمية الانتاج]]*Table14[[#This Row],[الزمن المعيارى لانتاج القطعة الواحدة بالدقيقة]])/V248,0%)</f>
        <v>0</v>
      </c>
      <c r="AF248" s="116"/>
      <c r="AG248" s="106"/>
      <c r="AH248" s="117" t="str">
        <f>IFERROR(Table14[[#This Row],[كمية الانتاج]]/(Table14[[#This Row],[كمية الانتاج]]+AG248+AF248),"")</f>
        <v/>
      </c>
      <c r="AI248" s="118"/>
      <c r="AJ248" s="121"/>
      <c r="AK248" s="121"/>
      <c r="AL248" s="121"/>
      <c r="AM248" s="121"/>
      <c r="AN248" s="121"/>
      <c r="AO248" s="121"/>
      <c r="AP248" s="121"/>
      <c r="AQ248" s="121"/>
      <c r="AR248" s="121"/>
    </row>
    <row r="249" spans="1:44" ht="20.100000000000001" customHeight="1">
      <c r="A249" s="105"/>
      <c r="B249" s="106"/>
      <c r="C249" s="107" t="str">
        <f>IFERROR(VLOOKUP(B249,المنتجات!$A:$B,2,0),"")</f>
        <v/>
      </c>
      <c r="D249" s="106" t="str">
        <f>IFERROR(VLOOKUP(B249,المنتجات!$A:$C,3,0),"")</f>
        <v/>
      </c>
      <c r="E249" s="108"/>
      <c r="F249" s="107" t="str">
        <f>IFERROR(VLOOKUP(Table14[[#This Row],[كود الصنف]],المنتجات!$D:$E,2,0),"")</f>
        <v/>
      </c>
      <c r="G249" s="109"/>
      <c r="H249" s="109" t="str">
        <f>IFERROR(IF(G249&lt;=1,VLOOKUP(Table14[[#This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49" s="110"/>
      <c r="J249" s="111"/>
      <c r="K249" s="112" t="str">
        <f>IFERROR(IF(VLOOKUP(Table14[[#This Row],[كود الصنف]],المنتجات!$D:$K,8,0)=0,"",(VLOOKUP(Table14[[#This Row],[كود الصنف]],المنتجات!$D:$K,8,0))),"")</f>
        <v/>
      </c>
      <c r="L24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49" s="114">
        <f>IFERROR(Table14[[#This Row],[كمية الهالك]]/(Table14[[#This Row],[كمية الخامات بالكيلو]]/Table14[[#This Row],[وزن القطعة]]),0)</f>
        <v>0</v>
      </c>
      <c r="N249" s="113"/>
      <c r="O249" s="106" t="str">
        <f>IFERROR(VLOOKUP(Table14[[#This Row],[كود العامل]],العاملين!$A$1:$D$100,4,0),"")</f>
        <v/>
      </c>
      <c r="P249" s="108"/>
      <c r="Q249" s="108"/>
      <c r="R249" s="108"/>
      <c r="S249" s="108"/>
      <c r="T249" s="108"/>
      <c r="U249" s="108">
        <f t="shared" si="5"/>
        <v>0</v>
      </c>
      <c r="V249" s="108" t="str">
        <f>IFERROR(Table14[[#This Row],[اجمالى وقت التشغيل بالدقايق]]-Table14[[#This Row],[اجمالى وقت التوقف بالدقيقة]],"0")</f>
        <v>0</v>
      </c>
      <c r="W249" s="108"/>
      <c r="X249" s="106" t="str">
        <f>IFERROR(VLOOKUP(Table14[[#This Row],[كود العامل]],العاملين!A:C,2,0),"")</f>
        <v/>
      </c>
      <c r="Y249" s="108"/>
      <c r="Z249" s="108" t="str">
        <f>IFERROR(VLOOKUP(Table14[[#This Row],[كود العامل2]],العاملين!$A:$C,2,0),"")</f>
        <v/>
      </c>
      <c r="AA249" s="108"/>
      <c r="AB249" s="108" t="str">
        <f>IFERROR(VLOOKUP(Table14[[#This Row],[كود العامل3]],العاملين!$A:$C,2,0),"")</f>
        <v/>
      </c>
      <c r="AC249" s="108"/>
      <c r="AD249" s="108" t="str">
        <f>IFERROR(VLOOKUP(Table14[[#This Row],[كود العامل4]],العاملين!$A:$C,2,0),"")</f>
        <v/>
      </c>
      <c r="AE249" s="115">
        <f>IFERROR((Table14[[#This Row],[كمية الانتاج]]*Table14[[#This Row],[الزمن المعيارى لانتاج القطعة الواحدة بالدقيقة]])/V249,0%)</f>
        <v>0</v>
      </c>
      <c r="AF249" s="116"/>
      <c r="AG249" s="106"/>
      <c r="AH249" s="117" t="str">
        <f>IFERROR(Table14[[#This Row],[كمية الانتاج]]/(Table14[[#This Row],[كمية الانتاج]]+AG249+AF249),"")</f>
        <v/>
      </c>
      <c r="AI249" s="118"/>
      <c r="AJ249" s="121"/>
      <c r="AK249" s="121"/>
      <c r="AL249" s="121"/>
      <c r="AM249" s="121"/>
      <c r="AN249" s="121"/>
      <c r="AO249" s="121"/>
      <c r="AP249" s="121"/>
      <c r="AQ249" s="121"/>
      <c r="AR249" s="121"/>
    </row>
    <row r="250" spans="1:44" ht="20.100000000000001" customHeight="1">
      <c r="A250" s="105"/>
      <c r="B250" s="106"/>
      <c r="C250" s="107" t="str">
        <f>IFERROR(VLOOKUP(B250,المنتجات!$A:$B,2,0),"")</f>
        <v/>
      </c>
      <c r="D250" s="106" t="str">
        <f>IFERROR(VLOOKUP(B250,المنتجات!$A:$C,3,0),"")</f>
        <v/>
      </c>
      <c r="E250" s="108"/>
      <c r="F250" s="107" t="str">
        <f>IFERROR(VLOOKUP(Table14[[#This Row],[كود الصنف]],المنتجات!$D:$E,2,0),"")</f>
        <v/>
      </c>
      <c r="G250" s="109"/>
      <c r="H250" s="109" t="str">
        <f>IFERROR(IF(G250&lt;=1,VLOOKUP(Table14[[#This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50" s="110"/>
      <c r="J250" s="111"/>
      <c r="K250" s="112" t="str">
        <f>IFERROR(IF(VLOOKUP(Table14[[#This Row],[كود الصنف]],المنتجات!$D:$K,8,0)=0,"",(VLOOKUP(Table14[[#This Row],[كود الصنف]],المنتجات!$D:$K,8,0))),"")</f>
        <v/>
      </c>
      <c r="L25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50" s="114">
        <f>IFERROR(Table14[[#This Row],[كمية الهالك]]/(Table14[[#This Row],[كمية الخامات بالكيلو]]/Table14[[#This Row],[وزن القطعة]]),0)</f>
        <v>0</v>
      </c>
      <c r="N250" s="113"/>
      <c r="O250" s="106" t="str">
        <f>IFERROR(VLOOKUP(Table14[[#This Row],[كود العامل]],العاملين!$A$1:$D$100,4,0),"")</f>
        <v/>
      </c>
      <c r="P250" s="108"/>
      <c r="Q250" s="108"/>
      <c r="R250" s="108"/>
      <c r="S250" s="108"/>
      <c r="T250" s="108"/>
      <c r="U250" s="108">
        <f t="shared" si="5"/>
        <v>0</v>
      </c>
      <c r="V250" s="108" t="str">
        <f>IFERROR(Table14[[#This Row],[اجمالى وقت التشغيل بالدقايق]]-Table14[[#This Row],[اجمالى وقت التوقف بالدقيقة]],"0")</f>
        <v>0</v>
      </c>
      <c r="W250" s="108"/>
      <c r="X250" s="106" t="str">
        <f>IFERROR(VLOOKUP(Table14[[#This Row],[كود العامل]],العاملين!A:C,2,0),"")</f>
        <v/>
      </c>
      <c r="Y250" s="108"/>
      <c r="Z250" s="108" t="str">
        <f>IFERROR(VLOOKUP(Table14[[#This Row],[كود العامل2]],العاملين!$A:$C,2,0),"")</f>
        <v/>
      </c>
      <c r="AA250" s="108"/>
      <c r="AB250" s="108" t="str">
        <f>IFERROR(VLOOKUP(Table14[[#This Row],[كود العامل3]],العاملين!$A:$C,2,0),"")</f>
        <v/>
      </c>
      <c r="AC250" s="108"/>
      <c r="AD250" s="108" t="str">
        <f>IFERROR(VLOOKUP(Table14[[#This Row],[كود العامل4]],العاملين!$A:$C,2,0),"")</f>
        <v/>
      </c>
      <c r="AE250" s="115">
        <f>IFERROR((Table14[[#This Row],[كمية الانتاج]]*Table14[[#This Row],[الزمن المعيارى لانتاج القطعة الواحدة بالدقيقة]])/V250,0%)</f>
        <v>0</v>
      </c>
      <c r="AF250" s="116"/>
      <c r="AG250" s="106"/>
      <c r="AH250" s="117" t="str">
        <f>IFERROR(Table14[[#This Row],[كمية الانتاج]]/(Table14[[#This Row],[كمية الانتاج]]+AG250+AF250),"")</f>
        <v/>
      </c>
      <c r="AI250" s="118"/>
      <c r="AJ250" s="121"/>
      <c r="AK250" s="121"/>
      <c r="AL250" s="121"/>
      <c r="AM250" s="121"/>
      <c r="AN250" s="121"/>
      <c r="AO250" s="121"/>
      <c r="AP250" s="121"/>
      <c r="AQ250" s="121"/>
      <c r="AR250" s="121"/>
    </row>
    <row r="251" spans="1:44" ht="20.100000000000001" customHeight="1">
      <c r="A251" s="105"/>
      <c r="B251" s="106"/>
      <c r="C251" s="107" t="str">
        <f>IFERROR(VLOOKUP(B251,المنتجات!$A:$B,2,0),"")</f>
        <v/>
      </c>
      <c r="D251" s="106" t="str">
        <f>IFERROR(VLOOKUP(B251,المنتجات!$A:$C,3,0),"")</f>
        <v/>
      </c>
      <c r="E251" s="108"/>
      <c r="F251" s="107" t="str">
        <f>IFERROR(VLOOKUP(Table14[[#This Row],[كود الصنف]],المنتجات!$D:$E,2,0),"")</f>
        <v/>
      </c>
      <c r="G251" s="109"/>
      <c r="H251" s="109" t="str">
        <f>IFERROR(IF(G251&lt;=1,VLOOKUP(Table14[[#This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51" s="110"/>
      <c r="J251" s="111"/>
      <c r="K251" s="112" t="str">
        <f>IFERROR(IF(VLOOKUP(Table14[[#This Row],[كود الصنف]],المنتجات!$D:$K,8,0)=0,"",(VLOOKUP(Table14[[#This Row],[كود الصنف]],المنتجات!$D:$K,8,0))),"")</f>
        <v/>
      </c>
      <c r="L25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51" s="114">
        <f>IFERROR(Table14[[#This Row],[كمية الهالك]]/(Table14[[#This Row],[كمية الخامات بالكيلو]]/Table14[[#This Row],[وزن القطعة]]),0)</f>
        <v>0</v>
      </c>
      <c r="N251" s="113"/>
      <c r="O251" s="106" t="str">
        <f>IFERROR(VLOOKUP(Table14[[#This Row],[كود العامل]],العاملين!$A$1:$D$100,4,0),"")</f>
        <v/>
      </c>
      <c r="P251" s="108"/>
      <c r="Q251" s="108"/>
      <c r="R251" s="108"/>
      <c r="S251" s="108"/>
      <c r="T251" s="108"/>
      <c r="U251" s="108">
        <f t="shared" si="5"/>
        <v>0</v>
      </c>
      <c r="V251" s="108" t="str">
        <f>IFERROR(Table14[[#This Row],[اجمالى وقت التشغيل بالدقايق]]-Table14[[#This Row],[اجمالى وقت التوقف بالدقيقة]],"0")</f>
        <v>0</v>
      </c>
      <c r="W251" s="108"/>
      <c r="X251" s="106" t="str">
        <f>IFERROR(VLOOKUP(Table14[[#This Row],[كود العامل]],العاملين!A:C,2,0),"")</f>
        <v/>
      </c>
      <c r="Y251" s="108"/>
      <c r="Z251" s="108" t="str">
        <f>IFERROR(VLOOKUP(Table14[[#This Row],[كود العامل2]],العاملين!$A:$C,2,0),"")</f>
        <v/>
      </c>
      <c r="AA251" s="108"/>
      <c r="AB251" s="108" t="str">
        <f>IFERROR(VLOOKUP(Table14[[#This Row],[كود العامل3]],العاملين!$A:$C,2,0),"")</f>
        <v/>
      </c>
      <c r="AC251" s="108"/>
      <c r="AD251" s="108" t="str">
        <f>IFERROR(VLOOKUP(Table14[[#This Row],[كود العامل4]],العاملين!$A:$C,2,0),"")</f>
        <v/>
      </c>
      <c r="AE251" s="115">
        <f>IFERROR((Table14[[#This Row],[كمية الانتاج]]*Table14[[#This Row],[الزمن المعيارى لانتاج القطعة الواحدة بالدقيقة]])/V251,0%)</f>
        <v>0</v>
      </c>
      <c r="AF251" s="116"/>
      <c r="AG251" s="106"/>
      <c r="AH251" s="117" t="str">
        <f>IFERROR(Table14[[#This Row],[كمية الانتاج]]/(Table14[[#This Row],[كمية الانتاج]]+AG251+AF251),"")</f>
        <v/>
      </c>
      <c r="AI251" s="118"/>
      <c r="AJ251" s="121"/>
      <c r="AK251" s="121"/>
      <c r="AL251" s="121"/>
      <c r="AM251" s="121"/>
      <c r="AN251" s="121"/>
      <c r="AO251" s="121"/>
      <c r="AP251" s="121"/>
      <c r="AQ251" s="121"/>
      <c r="AR251" s="121"/>
    </row>
    <row r="252" spans="1:44" ht="20.100000000000001" customHeight="1">
      <c r="A252" s="105"/>
      <c r="B252" s="106"/>
      <c r="C252" s="107" t="str">
        <f>IFERROR(VLOOKUP(B252,المنتجات!$A:$B,2,0),"")</f>
        <v/>
      </c>
      <c r="D252" s="106" t="str">
        <f>IFERROR(VLOOKUP(B252,المنتجات!$A:$C,3,0),"")</f>
        <v/>
      </c>
      <c r="E252" s="108"/>
      <c r="F252" s="107" t="str">
        <f>IFERROR(VLOOKUP(Table14[[#This Row],[كود الصنف]],المنتجات!$D:$E,2,0),"")</f>
        <v/>
      </c>
      <c r="G252" s="109"/>
      <c r="H252" s="109" t="str">
        <f>IFERROR(IF(G252&lt;=1,VLOOKUP(Table14[[#This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52" s="110"/>
      <c r="J252" s="111"/>
      <c r="K252" s="112" t="str">
        <f>IFERROR(IF(VLOOKUP(Table14[[#This Row],[كود الصنف]],المنتجات!$D:$K,8,0)=0,"",(VLOOKUP(Table14[[#This Row],[كود الصنف]],المنتجات!$D:$K,8,0))),"")</f>
        <v/>
      </c>
      <c r="L25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52" s="114">
        <f>IFERROR(Table14[[#This Row],[كمية الهالك]]/(Table14[[#This Row],[كمية الخامات بالكيلو]]/Table14[[#This Row],[وزن القطعة]]),0)</f>
        <v>0</v>
      </c>
      <c r="N252" s="113"/>
      <c r="O252" s="106" t="str">
        <f>IFERROR(VLOOKUP(Table14[[#This Row],[كود العامل]],العاملين!$A$1:$D$100,4,0),"")</f>
        <v/>
      </c>
      <c r="P252" s="108"/>
      <c r="Q252" s="108"/>
      <c r="R252" s="108"/>
      <c r="S252" s="108"/>
      <c r="T252" s="108"/>
      <c r="U252" s="108">
        <f t="shared" si="5"/>
        <v>0</v>
      </c>
      <c r="V252" s="108" t="str">
        <f>IFERROR(Table14[[#This Row],[اجمالى وقت التشغيل بالدقايق]]-Table14[[#This Row],[اجمالى وقت التوقف بالدقيقة]],"0")</f>
        <v>0</v>
      </c>
      <c r="W252" s="108"/>
      <c r="X252" s="106" t="str">
        <f>IFERROR(VLOOKUP(Table14[[#This Row],[كود العامل]],العاملين!A:C,2,0),"")</f>
        <v/>
      </c>
      <c r="Y252" s="108"/>
      <c r="Z252" s="108" t="str">
        <f>IFERROR(VLOOKUP(Table14[[#This Row],[كود العامل2]],العاملين!$A:$C,2,0),"")</f>
        <v/>
      </c>
      <c r="AA252" s="108"/>
      <c r="AB252" s="108" t="str">
        <f>IFERROR(VLOOKUP(Table14[[#This Row],[كود العامل3]],العاملين!$A:$C,2,0),"")</f>
        <v/>
      </c>
      <c r="AC252" s="108"/>
      <c r="AD252" s="108" t="str">
        <f>IFERROR(VLOOKUP(Table14[[#This Row],[كود العامل4]],العاملين!$A:$C,2,0),"")</f>
        <v/>
      </c>
      <c r="AE252" s="115">
        <f>IFERROR((Table14[[#This Row],[كمية الانتاج]]*Table14[[#This Row],[الزمن المعيارى لانتاج القطعة الواحدة بالدقيقة]])/V252,0%)</f>
        <v>0</v>
      </c>
      <c r="AF252" s="116"/>
      <c r="AG252" s="106"/>
      <c r="AH252" s="117" t="str">
        <f>IFERROR(Table14[[#This Row],[كمية الانتاج]]/(Table14[[#This Row],[كمية الانتاج]]+AG252+AF252),"")</f>
        <v/>
      </c>
      <c r="AI252" s="118"/>
      <c r="AJ252" s="121"/>
      <c r="AK252" s="121"/>
      <c r="AL252" s="121"/>
      <c r="AM252" s="121"/>
      <c r="AN252" s="121"/>
      <c r="AO252" s="121"/>
      <c r="AP252" s="121"/>
      <c r="AQ252" s="121"/>
      <c r="AR252" s="121"/>
    </row>
    <row r="253" spans="1:44" ht="20.100000000000001" customHeight="1">
      <c r="A253" s="105"/>
      <c r="B253" s="106"/>
      <c r="C253" s="107" t="str">
        <f>IFERROR(VLOOKUP(B253,المنتجات!$A:$B,2,0),"")</f>
        <v/>
      </c>
      <c r="D253" s="106" t="str">
        <f>IFERROR(VLOOKUP(B253,المنتجات!$A:$C,3,0),"")</f>
        <v/>
      </c>
      <c r="E253" s="108"/>
      <c r="F253" s="107" t="str">
        <f>IFERROR(VLOOKUP(Table14[[#This Row],[كود الصنف]],المنتجات!$D:$E,2,0),"")</f>
        <v/>
      </c>
      <c r="G253" s="109"/>
      <c r="H253" s="109" t="str">
        <f>IFERROR(IF(G253&lt;=1,VLOOKUP(Table14[[#This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53" s="110"/>
      <c r="J253" s="111"/>
      <c r="K253" s="112" t="str">
        <f>IFERROR(IF(VLOOKUP(Table14[[#This Row],[كود الصنف]],المنتجات!$D:$K,8,0)=0,"",(VLOOKUP(Table14[[#This Row],[كود الصنف]],المنتجات!$D:$K,8,0))),"")</f>
        <v/>
      </c>
      <c r="L25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53" s="114">
        <f>IFERROR(Table14[[#This Row],[كمية الهالك]]/(Table14[[#This Row],[كمية الخامات بالكيلو]]/Table14[[#This Row],[وزن القطعة]]),0)</f>
        <v>0</v>
      </c>
      <c r="N253" s="113"/>
      <c r="O253" s="106" t="str">
        <f>IFERROR(VLOOKUP(Table14[[#This Row],[كود العامل]],العاملين!$A$1:$D$100,4,0),"")</f>
        <v/>
      </c>
      <c r="P253" s="108"/>
      <c r="Q253" s="108"/>
      <c r="R253" s="108"/>
      <c r="S253" s="108"/>
      <c r="T253" s="108"/>
      <c r="U253" s="108">
        <f t="shared" si="5"/>
        <v>0</v>
      </c>
      <c r="V253" s="108" t="str">
        <f>IFERROR(Table14[[#This Row],[اجمالى وقت التشغيل بالدقايق]]-Table14[[#This Row],[اجمالى وقت التوقف بالدقيقة]],"0")</f>
        <v>0</v>
      </c>
      <c r="W253" s="108"/>
      <c r="X253" s="106" t="str">
        <f>IFERROR(VLOOKUP(Table14[[#This Row],[كود العامل]],العاملين!A:C,2,0),"")</f>
        <v/>
      </c>
      <c r="Y253" s="108"/>
      <c r="Z253" s="108" t="str">
        <f>IFERROR(VLOOKUP(Table14[[#This Row],[كود العامل2]],العاملين!$A:$C,2,0),"")</f>
        <v/>
      </c>
      <c r="AA253" s="108"/>
      <c r="AB253" s="108" t="str">
        <f>IFERROR(VLOOKUP(Table14[[#This Row],[كود العامل3]],العاملين!$A:$C,2,0),"")</f>
        <v/>
      </c>
      <c r="AC253" s="108"/>
      <c r="AD253" s="108" t="str">
        <f>IFERROR(VLOOKUP(Table14[[#This Row],[كود العامل4]],العاملين!$A:$C,2,0),"")</f>
        <v/>
      </c>
      <c r="AE253" s="115">
        <f>IFERROR((Table14[[#This Row],[كمية الانتاج]]*Table14[[#This Row],[الزمن المعيارى لانتاج القطعة الواحدة بالدقيقة]])/V253,0%)</f>
        <v>0</v>
      </c>
      <c r="AF253" s="116"/>
      <c r="AG253" s="106"/>
      <c r="AH253" s="117" t="str">
        <f>IFERROR(Table14[[#This Row],[كمية الانتاج]]/(Table14[[#This Row],[كمية الانتاج]]+AG253+AF253),"")</f>
        <v/>
      </c>
      <c r="AI253" s="118"/>
      <c r="AJ253" s="121"/>
      <c r="AK253" s="121"/>
      <c r="AL253" s="121"/>
      <c r="AM253" s="121"/>
      <c r="AN253" s="121"/>
      <c r="AO253" s="121"/>
      <c r="AP253" s="121"/>
      <c r="AQ253" s="121"/>
      <c r="AR253" s="121"/>
    </row>
    <row r="254" spans="1:44" ht="20.100000000000001" customHeight="1">
      <c r="A254" s="105"/>
      <c r="B254" s="106"/>
      <c r="C254" s="107" t="str">
        <f>IFERROR(VLOOKUP(B254,المنتجات!$A:$B,2,0),"")</f>
        <v/>
      </c>
      <c r="D254" s="106" t="str">
        <f>IFERROR(VLOOKUP(B254,المنتجات!$A:$C,3,0),"")</f>
        <v/>
      </c>
      <c r="E254" s="108"/>
      <c r="F254" s="107" t="str">
        <f>IFERROR(VLOOKUP(Table14[[#This Row],[كود الصنف]],المنتجات!$D:$E,2,0),"")</f>
        <v/>
      </c>
      <c r="G254" s="109"/>
      <c r="H254" s="109" t="str">
        <f>IFERROR(IF(G254&lt;=1,VLOOKUP(Table14[[#This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54" s="110"/>
      <c r="J254" s="111"/>
      <c r="K254" s="112" t="str">
        <f>IFERROR(IF(VLOOKUP(Table14[[#This Row],[كود الصنف]],المنتجات!$D:$K,8,0)=0,"",(VLOOKUP(Table14[[#This Row],[كود الصنف]],المنتجات!$D:$K,8,0))),"")</f>
        <v/>
      </c>
      <c r="L25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54" s="114">
        <f>IFERROR(Table14[[#This Row],[كمية الهالك]]/(Table14[[#This Row],[كمية الخامات بالكيلو]]/Table14[[#This Row],[وزن القطعة]]),0)</f>
        <v>0</v>
      </c>
      <c r="N254" s="113"/>
      <c r="O254" s="106" t="str">
        <f>IFERROR(VLOOKUP(Table14[[#This Row],[كود العامل]],العاملين!$A$1:$D$100,4,0),"")</f>
        <v/>
      </c>
      <c r="P254" s="108"/>
      <c r="Q254" s="108"/>
      <c r="R254" s="108"/>
      <c r="S254" s="108"/>
      <c r="T254" s="108"/>
      <c r="U254" s="108">
        <f t="shared" si="5"/>
        <v>0</v>
      </c>
      <c r="V254" s="108" t="str">
        <f>IFERROR(Table14[[#This Row],[اجمالى وقت التشغيل بالدقايق]]-Table14[[#This Row],[اجمالى وقت التوقف بالدقيقة]],"0")</f>
        <v>0</v>
      </c>
      <c r="W254" s="108"/>
      <c r="X254" s="106" t="str">
        <f>IFERROR(VLOOKUP(Table14[[#This Row],[كود العامل]],العاملين!A:C,2,0),"")</f>
        <v/>
      </c>
      <c r="Y254" s="108"/>
      <c r="Z254" s="108" t="str">
        <f>IFERROR(VLOOKUP(Table14[[#This Row],[كود العامل2]],العاملين!$A:$C,2,0),"")</f>
        <v/>
      </c>
      <c r="AA254" s="108"/>
      <c r="AB254" s="108" t="str">
        <f>IFERROR(VLOOKUP(Table14[[#This Row],[كود العامل3]],العاملين!$A:$C,2,0),"")</f>
        <v/>
      </c>
      <c r="AC254" s="108"/>
      <c r="AD254" s="108" t="str">
        <f>IFERROR(VLOOKUP(Table14[[#This Row],[كود العامل4]],العاملين!$A:$C,2,0),"")</f>
        <v/>
      </c>
      <c r="AE254" s="115">
        <f>IFERROR((Table14[[#This Row],[كمية الانتاج]]*Table14[[#This Row],[الزمن المعيارى لانتاج القطعة الواحدة بالدقيقة]])/V254,0%)</f>
        <v>0</v>
      </c>
      <c r="AF254" s="116"/>
      <c r="AG254" s="106"/>
      <c r="AH254" s="117" t="str">
        <f>IFERROR(Table14[[#This Row],[كمية الانتاج]]/(Table14[[#This Row],[كمية الانتاج]]+AG254+AF254),"")</f>
        <v/>
      </c>
      <c r="AI254" s="118"/>
      <c r="AJ254" s="121"/>
      <c r="AK254" s="121"/>
      <c r="AL254" s="121"/>
      <c r="AM254" s="121"/>
      <c r="AN254" s="121"/>
      <c r="AO254" s="121"/>
      <c r="AP254" s="121"/>
      <c r="AQ254" s="121"/>
      <c r="AR254" s="121"/>
    </row>
    <row r="255" spans="1:44" ht="20.100000000000001" customHeight="1">
      <c r="A255" s="105"/>
      <c r="B255" s="106"/>
      <c r="C255" s="107" t="str">
        <f>IFERROR(VLOOKUP(B255,المنتجات!$A:$B,2,0),"")</f>
        <v/>
      </c>
      <c r="D255" s="106" t="str">
        <f>IFERROR(VLOOKUP(B255,المنتجات!$A:$C,3,0),"")</f>
        <v/>
      </c>
      <c r="E255" s="108"/>
      <c r="F255" s="107" t="str">
        <f>IFERROR(VLOOKUP(Table14[[#This Row],[كود الصنف]],المنتجات!$D:$E,2,0),"")</f>
        <v/>
      </c>
      <c r="G255" s="109"/>
      <c r="H255" s="109" t="str">
        <f>IFERROR(IF(G255&lt;=1,VLOOKUP(Table14[[#This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55" s="110"/>
      <c r="J255" s="111"/>
      <c r="K255" s="112" t="str">
        <f>IFERROR(IF(VLOOKUP(Table14[[#This Row],[كود الصنف]],المنتجات!$D:$K,8,0)=0,"",(VLOOKUP(Table14[[#This Row],[كود الصنف]],المنتجات!$D:$K,8,0))),"")</f>
        <v/>
      </c>
      <c r="L25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55" s="114">
        <f>IFERROR(Table14[[#This Row],[كمية الهالك]]/(Table14[[#This Row],[كمية الخامات بالكيلو]]/Table14[[#This Row],[وزن القطعة]]),0)</f>
        <v>0</v>
      </c>
      <c r="N255" s="113"/>
      <c r="O255" s="106" t="str">
        <f>IFERROR(VLOOKUP(Table14[[#This Row],[كود العامل]],العاملين!$A$1:$D$100,4,0),"")</f>
        <v/>
      </c>
      <c r="P255" s="108"/>
      <c r="Q255" s="108"/>
      <c r="R255" s="108"/>
      <c r="S255" s="108"/>
      <c r="T255" s="108"/>
      <c r="U255" s="108">
        <f t="shared" si="5"/>
        <v>0</v>
      </c>
      <c r="V255" s="108" t="str">
        <f>IFERROR(Table14[[#This Row],[اجمالى وقت التشغيل بالدقايق]]-Table14[[#This Row],[اجمالى وقت التوقف بالدقيقة]],"0")</f>
        <v>0</v>
      </c>
      <c r="W255" s="108"/>
      <c r="X255" s="106" t="str">
        <f>IFERROR(VLOOKUP(Table14[[#This Row],[كود العامل]],العاملين!A:C,2,0),"")</f>
        <v/>
      </c>
      <c r="Y255" s="108"/>
      <c r="Z255" s="108" t="str">
        <f>IFERROR(VLOOKUP(Table14[[#This Row],[كود العامل2]],العاملين!$A:$C,2,0),"")</f>
        <v/>
      </c>
      <c r="AA255" s="108"/>
      <c r="AB255" s="108" t="str">
        <f>IFERROR(VLOOKUP(Table14[[#This Row],[كود العامل3]],العاملين!$A:$C,2,0),"")</f>
        <v/>
      </c>
      <c r="AC255" s="108"/>
      <c r="AD255" s="108" t="str">
        <f>IFERROR(VLOOKUP(Table14[[#This Row],[كود العامل4]],العاملين!$A:$C,2,0),"")</f>
        <v/>
      </c>
      <c r="AE255" s="115">
        <f>IFERROR((Table14[[#This Row],[كمية الانتاج]]*Table14[[#This Row],[الزمن المعيارى لانتاج القطعة الواحدة بالدقيقة]])/V255,0%)</f>
        <v>0</v>
      </c>
      <c r="AF255" s="116"/>
      <c r="AG255" s="106"/>
      <c r="AH255" s="117" t="str">
        <f>IFERROR(Table14[[#This Row],[كمية الانتاج]]/(Table14[[#This Row],[كمية الانتاج]]+AG255+AF255),"")</f>
        <v/>
      </c>
      <c r="AI255" s="118"/>
      <c r="AJ255" s="121"/>
      <c r="AK255" s="121"/>
      <c r="AL255" s="121"/>
      <c r="AM255" s="121"/>
      <c r="AN255" s="121"/>
      <c r="AO255" s="121"/>
      <c r="AP255" s="121"/>
      <c r="AQ255" s="121"/>
      <c r="AR255" s="121"/>
    </row>
    <row r="256" spans="1:44" ht="20.100000000000001" customHeight="1">
      <c r="A256" s="105"/>
      <c r="B256" s="106"/>
      <c r="C256" s="107" t="str">
        <f>IFERROR(VLOOKUP(B256,المنتجات!$A:$B,2,0),"")</f>
        <v/>
      </c>
      <c r="D256" s="106" t="str">
        <f>IFERROR(VLOOKUP(B256,المنتجات!$A:$C,3,0),"")</f>
        <v/>
      </c>
      <c r="E256" s="108"/>
      <c r="F256" s="107" t="str">
        <f>IFERROR(VLOOKUP(Table14[[#This Row],[كود الصنف]],المنتجات!$D:$E,2,0),"")</f>
        <v/>
      </c>
      <c r="G256" s="109"/>
      <c r="H256" s="109" t="str">
        <f>IFERROR(IF(G256&lt;=1,VLOOKUP(Table14[[#This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56" s="110"/>
      <c r="J256" s="111"/>
      <c r="K256" s="112" t="str">
        <f>IFERROR(IF(VLOOKUP(Table14[[#This Row],[كود الصنف]],المنتجات!$D:$K,8,0)=0,"",(VLOOKUP(Table14[[#This Row],[كود الصنف]],المنتجات!$D:$K,8,0))),"")</f>
        <v/>
      </c>
      <c r="L25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56" s="114">
        <f>IFERROR(Table14[[#This Row],[كمية الهالك]]/(Table14[[#This Row],[كمية الخامات بالكيلو]]/Table14[[#This Row],[وزن القطعة]]),0)</f>
        <v>0</v>
      </c>
      <c r="N256" s="113"/>
      <c r="O256" s="106" t="str">
        <f>IFERROR(VLOOKUP(Table14[[#This Row],[كود العامل]],العاملين!$A$1:$D$100,4,0),"")</f>
        <v/>
      </c>
      <c r="P256" s="108"/>
      <c r="Q256" s="108"/>
      <c r="R256" s="108"/>
      <c r="S256" s="108"/>
      <c r="T256" s="108"/>
      <c r="U256" s="108">
        <f t="shared" si="5"/>
        <v>0</v>
      </c>
      <c r="V256" s="108" t="str">
        <f>IFERROR(Table14[[#This Row],[اجمالى وقت التشغيل بالدقايق]]-Table14[[#This Row],[اجمالى وقت التوقف بالدقيقة]],"0")</f>
        <v>0</v>
      </c>
      <c r="W256" s="108"/>
      <c r="X256" s="106" t="str">
        <f>IFERROR(VLOOKUP(Table14[[#This Row],[كود العامل]],العاملين!A:C,2,0),"")</f>
        <v/>
      </c>
      <c r="Y256" s="108"/>
      <c r="Z256" s="108" t="str">
        <f>IFERROR(VLOOKUP(Table14[[#This Row],[كود العامل2]],العاملين!$A:$C,2,0),"")</f>
        <v/>
      </c>
      <c r="AA256" s="108"/>
      <c r="AB256" s="108" t="str">
        <f>IFERROR(VLOOKUP(Table14[[#This Row],[كود العامل3]],العاملين!$A:$C,2,0),"")</f>
        <v/>
      </c>
      <c r="AC256" s="108"/>
      <c r="AD256" s="108" t="str">
        <f>IFERROR(VLOOKUP(Table14[[#This Row],[كود العامل4]],العاملين!$A:$C,2,0),"")</f>
        <v/>
      </c>
      <c r="AE256" s="115">
        <f>IFERROR((Table14[[#This Row],[كمية الانتاج]]*Table14[[#This Row],[الزمن المعيارى لانتاج القطعة الواحدة بالدقيقة]])/V256,0%)</f>
        <v>0</v>
      </c>
      <c r="AF256" s="116"/>
      <c r="AG256" s="106"/>
      <c r="AH256" s="117" t="str">
        <f>IFERROR(Table14[[#This Row],[كمية الانتاج]]/(Table14[[#This Row],[كمية الانتاج]]+AG256+AF256),"")</f>
        <v/>
      </c>
      <c r="AI256" s="118"/>
      <c r="AJ256" s="121"/>
      <c r="AK256" s="121"/>
      <c r="AL256" s="121"/>
      <c r="AM256" s="121"/>
      <c r="AN256" s="121"/>
      <c r="AO256" s="121"/>
      <c r="AP256" s="121"/>
      <c r="AQ256" s="121"/>
      <c r="AR256" s="121"/>
    </row>
    <row r="257" spans="1:44" ht="20.100000000000001" customHeight="1">
      <c r="A257" s="105"/>
      <c r="B257" s="106"/>
      <c r="C257" s="107" t="str">
        <f>IFERROR(VLOOKUP(B257,المنتجات!$A:$B,2,0),"")</f>
        <v/>
      </c>
      <c r="D257" s="106" t="str">
        <f>IFERROR(VLOOKUP(B257,المنتجات!$A:$C,3,0),"")</f>
        <v/>
      </c>
      <c r="E257" s="108"/>
      <c r="F257" s="107" t="str">
        <f>IFERROR(VLOOKUP(Table14[[#This Row],[كود الصنف]],المنتجات!$D:$E,2,0),"")</f>
        <v/>
      </c>
      <c r="G257" s="109"/>
      <c r="H257" s="109" t="str">
        <f>IFERROR(IF(G257&lt;=1,VLOOKUP(Table14[[#This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57" s="110"/>
      <c r="J257" s="111"/>
      <c r="K257" s="112" t="str">
        <f>IFERROR(IF(VLOOKUP(Table14[[#This Row],[كود الصنف]],المنتجات!$D:$K,8,0)=0,"",(VLOOKUP(Table14[[#This Row],[كود الصنف]],المنتجات!$D:$K,8,0))),"")</f>
        <v/>
      </c>
      <c r="L25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57" s="114">
        <f>IFERROR(Table14[[#This Row],[كمية الهالك]]/(Table14[[#This Row],[كمية الخامات بالكيلو]]/Table14[[#This Row],[وزن القطعة]]),0)</f>
        <v>0</v>
      </c>
      <c r="N257" s="113"/>
      <c r="O257" s="106" t="str">
        <f>IFERROR(VLOOKUP(Table14[[#This Row],[كود العامل]],العاملين!$A$1:$D$100,4,0),"")</f>
        <v/>
      </c>
      <c r="P257" s="108"/>
      <c r="Q257" s="108"/>
      <c r="R257" s="108"/>
      <c r="S257" s="108"/>
      <c r="T257" s="108"/>
      <c r="U257" s="108">
        <f t="shared" si="5"/>
        <v>0</v>
      </c>
      <c r="V257" s="108" t="str">
        <f>IFERROR(Table14[[#This Row],[اجمالى وقت التشغيل بالدقايق]]-Table14[[#This Row],[اجمالى وقت التوقف بالدقيقة]],"0")</f>
        <v>0</v>
      </c>
      <c r="W257" s="108"/>
      <c r="X257" s="106" t="str">
        <f>IFERROR(VLOOKUP(Table14[[#This Row],[كود العامل]],العاملين!A:C,2,0),"")</f>
        <v/>
      </c>
      <c r="Y257" s="108"/>
      <c r="Z257" s="108" t="str">
        <f>IFERROR(VLOOKUP(Table14[[#This Row],[كود العامل2]],العاملين!$A:$C,2,0),"")</f>
        <v/>
      </c>
      <c r="AA257" s="108"/>
      <c r="AB257" s="108" t="str">
        <f>IFERROR(VLOOKUP(Table14[[#This Row],[كود العامل3]],العاملين!$A:$C,2,0),"")</f>
        <v/>
      </c>
      <c r="AC257" s="108"/>
      <c r="AD257" s="108" t="str">
        <f>IFERROR(VLOOKUP(Table14[[#This Row],[كود العامل4]],العاملين!$A:$C,2,0),"")</f>
        <v/>
      </c>
      <c r="AE257" s="115">
        <f>IFERROR((Table14[[#This Row],[كمية الانتاج]]*Table14[[#This Row],[الزمن المعيارى لانتاج القطعة الواحدة بالدقيقة]])/V257,0%)</f>
        <v>0</v>
      </c>
      <c r="AF257" s="116"/>
      <c r="AG257" s="106"/>
      <c r="AH257" s="117" t="str">
        <f>IFERROR(Table14[[#This Row],[كمية الانتاج]]/(Table14[[#This Row],[كمية الانتاج]]+AG257+AF257),"")</f>
        <v/>
      </c>
      <c r="AI257" s="118"/>
      <c r="AJ257" s="121"/>
      <c r="AK257" s="121"/>
      <c r="AL257" s="121"/>
      <c r="AM257" s="121"/>
      <c r="AN257" s="121"/>
      <c r="AO257" s="121"/>
      <c r="AP257" s="121"/>
      <c r="AQ257" s="121"/>
      <c r="AR257" s="121"/>
    </row>
    <row r="258" spans="1:44" ht="20.100000000000001" customHeight="1">
      <c r="A258" s="105"/>
      <c r="B258" s="106"/>
      <c r="C258" s="107" t="str">
        <f>IFERROR(VLOOKUP(B258,المنتجات!$A:$B,2,0),"")</f>
        <v/>
      </c>
      <c r="D258" s="106" t="str">
        <f>IFERROR(VLOOKUP(B258,المنتجات!$A:$C,3,0),"")</f>
        <v/>
      </c>
      <c r="E258" s="108"/>
      <c r="F258" s="107" t="str">
        <f>IFERROR(VLOOKUP(Table14[[#This Row],[كود الصنف]],المنتجات!$D:$E,2,0),"")</f>
        <v/>
      </c>
      <c r="G258" s="109"/>
      <c r="H258" s="109" t="str">
        <f>IFERROR(IF(G258&lt;=1,VLOOKUP(Table14[[#This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58" s="110"/>
      <c r="J258" s="111"/>
      <c r="K258" s="112" t="str">
        <f>IFERROR(IF(VLOOKUP(Table14[[#This Row],[كود الصنف]],المنتجات!$D:$K,8,0)=0,"",(VLOOKUP(Table14[[#This Row],[كود الصنف]],المنتجات!$D:$K,8,0))),"")</f>
        <v/>
      </c>
      <c r="L25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58" s="114">
        <f>IFERROR(Table14[[#This Row],[كمية الهالك]]/(Table14[[#This Row],[كمية الخامات بالكيلو]]/Table14[[#This Row],[وزن القطعة]]),0)</f>
        <v>0</v>
      </c>
      <c r="N258" s="113"/>
      <c r="O258" s="106" t="str">
        <f>IFERROR(VLOOKUP(Table14[[#This Row],[كود العامل]],العاملين!$A$1:$D$100,4,0),"")</f>
        <v/>
      </c>
      <c r="P258" s="108"/>
      <c r="Q258" s="108"/>
      <c r="R258" s="108"/>
      <c r="S258" s="108"/>
      <c r="T258" s="108"/>
      <c r="U258" s="108">
        <f t="shared" si="5"/>
        <v>0</v>
      </c>
      <c r="V258" s="108" t="str">
        <f>IFERROR(Table14[[#This Row],[اجمالى وقت التشغيل بالدقايق]]-Table14[[#This Row],[اجمالى وقت التوقف بالدقيقة]],"0")</f>
        <v>0</v>
      </c>
      <c r="W258" s="108"/>
      <c r="X258" s="106" t="str">
        <f>IFERROR(VLOOKUP(Table14[[#This Row],[كود العامل]],العاملين!A:C,2,0),"")</f>
        <v/>
      </c>
      <c r="Y258" s="108"/>
      <c r="Z258" s="108" t="str">
        <f>IFERROR(VLOOKUP(Table14[[#This Row],[كود العامل2]],العاملين!$A:$C,2,0),"")</f>
        <v/>
      </c>
      <c r="AA258" s="108"/>
      <c r="AB258" s="108" t="str">
        <f>IFERROR(VLOOKUP(Table14[[#This Row],[كود العامل3]],العاملين!$A:$C,2,0),"")</f>
        <v/>
      </c>
      <c r="AC258" s="108"/>
      <c r="AD258" s="108" t="str">
        <f>IFERROR(VLOOKUP(Table14[[#This Row],[كود العامل4]],العاملين!$A:$C,2,0),"")</f>
        <v/>
      </c>
      <c r="AE258" s="115">
        <f>IFERROR((Table14[[#This Row],[كمية الانتاج]]*Table14[[#This Row],[الزمن المعيارى لانتاج القطعة الواحدة بالدقيقة]])/V258,0%)</f>
        <v>0</v>
      </c>
      <c r="AF258" s="116"/>
      <c r="AG258" s="106"/>
      <c r="AH258" s="117" t="str">
        <f>IFERROR(Table14[[#This Row],[كمية الانتاج]]/(Table14[[#This Row],[كمية الانتاج]]+AG258+AF258),"")</f>
        <v/>
      </c>
      <c r="AI258" s="118"/>
      <c r="AJ258" s="121"/>
      <c r="AK258" s="121"/>
      <c r="AL258" s="121"/>
      <c r="AM258" s="121"/>
      <c r="AN258" s="121"/>
      <c r="AO258" s="121"/>
      <c r="AP258" s="121"/>
      <c r="AQ258" s="121"/>
      <c r="AR258" s="121"/>
    </row>
    <row r="259" spans="1:44" ht="20.100000000000001" customHeight="1">
      <c r="A259" s="105"/>
      <c r="B259" s="106"/>
      <c r="C259" s="107" t="str">
        <f>IFERROR(VLOOKUP(B259,المنتجات!$A:$B,2,0),"")</f>
        <v/>
      </c>
      <c r="D259" s="106" t="str">
        <f>IFERROR(VLOOKUP(B259,المنتجات!$A:$C,3,0),"")</f>
        <v/>
      </c>
      <c r="E259" s="108"/>
      <c r="F259" s="107" t="str">
        <f>IFERROR(VLOOKUP(Table14[[#This Row],[كود الصنف]],المنتجات!$D:$E,2,0),"")</f>
        <v/>
      </c>
      <c r="G259" s="109"/>
      <c r="H259" s="109" t="str">
        <f>IFERROR(IF(G259&lt;=1,VLOOKUP(Table14[[#This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59" s="110"/>
      <c r="J259" s="111"/>
      <c r="K259" s="112" t="str">
        <f>IFERROR(IF(VLOOKUP(Table14[[#This Row],[كود الصنف]],المنتجات!$D:$K,8,0)=0,"",(VLOOKUP(Table14[[#This Row],[كود الصنف]],المنتجات!$D:$K,8,0))),"")</f>
        <v/>
      </c>
      <c r="L25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59" s="114">
        <f>IFERROR(Table14[[#This Row],[كمية الهالك]]/(Table14[[#This Row],[كمية الخامات بالكيلو]]/Table14[[#This Row],[وزن القطعة]]),0)</f>
        <v>0</v>
      </c>
      <c r="N259" s="113"/>
      <c r="O259" s="106" t="str">
        <f>IFERROR(VLOOKUP(Table14[[#This Row],[كود العامل]],العاملين!$A$1:$D$100,4,0),"")</f>
        <v/>
      </c>
      <c r="P259" s="108"/>
      <c r="Q259" s="108"/>
      <c r="R259" s="108"/>
      <c r="S259" s="108"/>
      <c r="T259" s="108"/>
      <c r="U259" s="108">
        <f t="shared" si="5"/>
        <v>0</v>
      </c>
      <c r="V259" s="108" t="str">
        <f>IFERROR(Table14[[#This Row],[اجمالى وقت التشغيل بالدقايق]]-Table14[[#This Row],[اجمالى وقت التوقف بالدقيقة]],"0")</f>
        <v>0</v>
      </c>
      <c r="W259" s="108"/>
      <c r="X259" s="106" t="str">
        <f>IFERROR(VLOOKUP(Table14[[#This Row],[كود العامل]],العاملين!A:C,2,0),"")</f>
        <v/>
      </c>
      <c r="Y259" s="108"/>
      <c r="Z259" s="108" t="str">
        <f>IFERROR(VLOOKUP(Table14[[#This Row],[كود العامل2]],العاملين!$A:$C,2,0),"")</f>
        <v/>
      </c>
      <c r="AA259" s="108"/>
      <c r="AB259" s="108" t="str">
        <f>IFERROR(VLOOKUP(Table14[[#This Row],[كود العامل3]],العاملين!$A:$C,2,0),"")</f>
        <v/>
      </c>
      <c r="AC259" s="108"/>
      <c r="AD259" s="108" t="str">
        <f>IFERROR(VLOOKUP(Table14[[#This Row],[كود العامل4]],العاملين!$A:$C,2,0),"")</f>
        <v/>
      </c>
      <c r="AE259" s="115">
        <f>IFERROR((Table14[[#This Row],[كمية الانتاج]]*Table14[[#This Row],[الزمن المعيارى لانتاج القطعة الواحدة بالدقيقة]])/V259,0%)</f>
        <v>0</v>
      </c>
      <c r="AF259" s="116"/>
      <c r="AG259" s="106"/>
      <c r="AH259" s="117" t="str">
        <f>IFERROR(Table14[[#This Row],[كمية الانتاج]]/(Table14[[#This Row],[كمية الانتاج]]+AG259+AF259),"")</f>
        <v/>
      </c>
      <c r="AI259" s="118"/>
      <c r="AJ259" s="121"/>
      <c r="AK259" s="121"/>
      <c r="AL259" s="121"/>
      <c r="AM259" s="121"/>
      <c r="AN259" s="121"/>
      <c r="AO259" s="121"/>
      <c r="AP259" s="121"/>
      <c r="AQ259" s="121"/>
      <c r="AR259" s="121"/>
    </row>
    <row r="260" spans="1:44" ht="20.100000000000001" customHeight="1">
      <c r="A260" s="105"/>
      <c r="B260" s="106"/>
      <c r="C260" s="107" t="str">
        <f>IFERROR(VLOOKUP(B260,المنتجات!$A:$B,2,0),"")</f>
        <v/>
      </c>
      <c r="D260" s="106" t="str">
        <f>IFERROR(VLOOKUP(B260,المنتجات!$A:$C,3,0),"")</f>
        <v/>
      </c>
      <c r="E260" s="108"/>
      <c r="F260" s="107" t="str">
        <f>IFERROR(VLOOKUP(Table14[[#This Row],[كود الصنف]],المنتجات!$D:$E,2,0),"")</f>
        <v/>
      </c>
      <c r="G260" s="109"/>
      <c r="H260" s="109" t="str">
        <f>IFERROR(IF(G260&lt;=1,VLOOKUP(Table14[[#This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60" s="110"/>
      <c r="J260" s="111"/>
      <c r="K260" s="112" t="str">
        <f>IFERROR(IF(VLOOKUP(Table14[[#This Row],[كود الصنف]],المنتجات!$D:$K,8,0)=0,"",(VLOOKUP(Table14[[#This Row],[كود الصنف]],المنتجات!$D:$K,8,0))),"")</f>
        <v/>
      </c>
      <c r="L26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60" s="114">
        <f>IFERROR(Table14[[#This Row],[كمية الهالك]]/(Table14[[#This Row],[كمية الخامات بالكيلو]]/Table14[[#This Row],[وزن القطعة]]),0)</f>
        <v>0</v>
      </c>
      <c r="N260" s="113"/>
      <c r="O260" s="106" t="str">
        <f>IFERROR(VLOOKUP(Table14[[#This Row],[كود العامل]],العاملين!$A$1:$D$100,4,0),"")</f>
        <v/>
      </c>
      <c r="P260" s="108"/>
      <c r="Q260" s="108"/>
      <c r="R260" s="108"/>
      <c r="S260" s="108"/>
      <c r="T260" s="108"/>
      <c r="U260" s="108">
        <f t="shared" si="5"/>
        <v>0</v>
      </c>
      <c r="V260" s="108" t="str">
        <f>IFERROR(Table14[[#This Row],[اجمالى وقت التشغيل بالدقايق]]-Table14[[#This Row],[اجمالى وقت التوقف بالدقيقة]],"0")</f>
        <v>0</v>
      </c>
      <c r="W260" s="108"/>
      <c r="X260" s="106" t="str">
        <f>IFERROR(VLOOKUP(Table14[[#This Row],[كود العامل]],العاملين!A:C,2,0),"")</f>
        <v/>
      </c>
      <c r="Y260" s="108"/>
      <c r="Z260" s="108" t="str">
        <f>IFERROR(VLOOKUP(Table14[[#This Row],[كود العامل2]],العاملين!$A:$C,2,0),"")</f>
        <v/>
      </c>
      <c r="AA260" s="108"/>
      <c r="AB260" s="108" t="str">
        <f>IFERROR(VLOOKUP(Table14[[#This Row],[كود العامل3]],العاملين!$A:$C,2,0),"")</f>
        <v/>
      </c>
      <c r="AC260" s="108"/>
      <c r="AD260" s="108" t="str">
        <f>IFERROR(VLOOKUP(Table14[[#This Row],[كود العامل4]],العاملين!$A:$C,2,0),"")</f>
        <v/>
      </c>
      <c r="AE260" s="115">
        <f>IFERROR((Table14[[#This Row],[كمية الانتاج]]*Table14[[#This Row],[الزمن المعيارى لانتاج القطعة الواحدة بالدقيقة]])/V260,0%)</f>
        <v>0</v>
      </c>
      <c r="AF260" s="116"/>
      <c r="AG260" s="106"/>
      <c r="AH260" s="117" t="str">
        <f>IFERROR(Table14[[#This Row],[كمية الانتاج]]/(Table14[[#This Row],[كمية الانتاج]]+AG260+AF260),"")</f>
        <v/>
      </c>
      <c r="AI260" s="118"/>
      <c r="AJ260" s="121"/>
      <c r="AK260" s="121"/>
      <c r="AL260" s="121"/>
      <c r="AM260" s="121"/>
      <c r="AN260" s="121"/>
      <c r="AO260" s="121"/>
      <c r="AP260" s="121"/>
      <c r="AQ260" s="121"/>
      <c r="AR260" s="121"/>
    </row>
    <row r="261" spans="1:44" ht="20.100000000000001" customHeight="1">
      <c r="A261" s="105"/>
      <c r="B261" s="106"/>
      <c r="C261" s="107" t="str">
        <f>IFERROR(VLOOKUP(B261,المنتجات!$A:$B,2,0),"")</f>
        <v/>
      </c>
      <c r="D261" s="106" t="str">
        <f>IFERROR(VLOOKUP(B261,المنتجات!$A:$C,3,0),"")</f>
        <v/>
      </c>
      <c r="E261" s="108"/>
      <c r="F261" s="107" t="str">
        <f>IFERROR(VLOOKUP(Table14[[#This Row],[كود الصنف]],المنتجات!$D:$E,2,0),"")</f>
        <v/>
      </c>
      <c r="G261" s="109"/>
      <c r="H261" s="109" t="str">
        <f>IFERROR(IF(G261&lt;=1,VLOOKUP(Table14[[#This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61" s="110"/>
      <c r="J261" s="111"/>
      <c r="K261" s="112" t="str">
        <f>IFERROR(IF(VLOOKUP(Table14[[#This Row],[كود الصنف]],المنتجات!$D:$K,8,0)=0,"",(VLOOKUP(Table14[[#This Row],[كود الصنف]],المنتجات!$D:$K,8,0))),"")</f>
        <v/>
      </c>
      <c r="L26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61" s="114">
        <f>IFERROR(Table14[[#This Row],[كمية الهالك]]/(Table14[[#This Row],[كمية الخامات بالكيلو]]/Table14[[#This Row],[وزن القطعة]]),0)</f>
        <v>0</v>
      </c>
      <c r="N261" s="113"/>
      <c r="O261" s="106" t="str">
        <f>IFERROR(VLOOKUP(Table14[[#This Row],[كود العامل]],العاملين!$A$1:$D$100,4,0),"")</f>
        <v/>
      </c>
      <c r="P261" s="108"/>
      <c r="Q261" s="108"/>
      <c r="R261" s="108"/>
      <c r="S261" s="108"/>
      <c r="T261" s="108"/>
      <c r="U261" s="108">
        <f t="shared" si="5"/>
        <v>0</v>
      </c>
      <c r="V261" s="108" t="str">
        <f>IFERROR(Table14[[#This Row],[اجمالى وقت التشغيل بالدقايق]]-Table14[[#This Row],[اجمالى وقت التوقف بالدقيقة]],"0")</f>
        <v>0</v>
      </c>
      <c r="W261" s="108"/>
      <c r="X261" s="106" t="str">
        <f>IFERROR(VLOOKUP(Table14[[#This Row],[كود العامل]],العاملين!A:C,2,0),"")</f>
        <v/>
      </c>
      <c r="Y261" s="108"/>
      <c r="Z261" s="108" t="str">
        <f>IFERROR(VLOOKUP(Table14[[#This Row],[كود العامل2]],العاملين!$A:$C,2,0),"")</f>
        <v/>
      </c>
      <c r="AA261" s="108"/>
      <c r="AB261" s="108" t="str">
        <f>IFERROR(VLOOKUP(Table14[[#This Row],[كود العامل3]],العاملين!$A:$C,2,0),"")</f>
        <v/>
      </c>
      <c r="AC261" s="108"/>
      <c r="AD261" s="108" t="str">
        <f>IFERROR(VLOOKUP(Table14[[#This Row],[كود العامل4]],العاملين!$A:$C,2,0),"")</f>
        <v/>
      </c>
      <c r="AE261" s="115">
        <f>IFERROR((Table14[[#This Row],[كمية الانتاج]]*Table14[[#This Row],[الزمن المعيارى لانتاج القطعة الواحدة بالدقيقة]])/V261,0%)</f>
        <v>0</v>
      </c>
      <c r="AF261" s="116"/>
      <c r="AG261" s="106"/>
      <c r="AH261" s="117" t="str">
        <f>IFERROR(Table14[[#This Row],[كمية الانتاج]]/(Table14[[#This Row],[كمية الانتاج]]+AG261+AF261),"")</f>
        <v/>
      </c>
      <c r="AI261" s="118"/>
      <c r="AJ261" s="121"/>
      <c r="AK261" s="121"/>
      <c r="AL261" s="121"/>
      <c r="AM261" s="121"/>
      <c r="AN261" s="121"/>
      <c r="AO261" s="121"/>
      <c r="AP261" s="121"/>
      <c r="AQ261" s="121"/>
      <c r="AR261" s="121"/>
    </row>
    <row r="262" spans="1:44" ht="20.100000000000001" customHeight="1">
      <c r="A262" s="105"/>
      <c r="B262" s="106"/>
      <c r="C262" s="107" t="str">
        <f>IFERROR(VLOOKUP(B262,المنتجات!$A:$B,2,0),"")</f>
        <v/>
      </c>
      <c r="D262" s="106" t="str">
        <f>IFERROR(VLOOKUP(B262,المنتجات!$A:$C,3,0),"")</f>
        <v/>
      </c>
      <c r="E262" s="108"/>
      <c r="F262" s="107" t="str">
        <f>IFERROR(VLOOKUP(Table14[[#This Row],[كود الصنف]],المنتجات!$D:$E,2,0),"")</f>
        <v/>
      </c>
      <c r="G262" s="109"/>
      <c r="H262" s="109" t="str">
        <f>IFERROR(IF(G262&lt;=1,VLOOKUP(Table14[[#This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62" s="110"/>
      <c r="J262" s="111"/>
      <c r="K262" s="112" t="str">
        <f>IFERROR(IF(VLOOKUP(Table14[[#This Row],[كود الصنف]],المنتجات!$D:$K,8,0)=0,"",(VLOOKUP(Table14[[#This Row],[كود الصنف]],المنتجات!$D:$K,8,0))),"")</f>
        <v/>
      </c>
      <c r="L26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62" s="114">
        <f>IFERROR(Table14[[#This Row],[كمية الهالك]]/(Table14[[#This Row],[كمية الخامات بالكيلو]]/Table14[[#This Row],[وزن القطعة]]),0)</f>
        <v>0</v>
      </c>
      <c r="N262" s="113"/>
      <c r="O262" s="106" t="str">
        <f>IFERROR(VLOOKUP(Table14[[#This Row],[كود العامل]],العاملين!$A$1:$D$100,4,0),"")</f>
        <v/>
      </c>
      <c r="P262" s="108"/>
      <c r="Q262" s="108"/>
      <c r="R262" s="108"/>
      <c r="S262" s="108"/>
      <c r="T262" s="108"/>
      <c r="U262" s="108">
        <f t="shared" si="5"/>
        <v>0</v>
      </c>
      <c r="V262" s="108" t="str">
        <f>IFERROR(Table14[[#This Row],[اجمالى وقت التشغيل بالدقايق]]-Table14[[#This Row],[اجمالى وقت التوقف بالدقيقة]],"0")</f>
        <v>0</v>
      </c>
      <c r="W262" s="108"/>
      <c r="X262" s="106" t="str">
        <f>IFERROR(VLOOKUP(Table14[[#This Row],[كود العامل]],العاملين!A:C,2,0),"")</f>
        <v/>
      </c>
      <c r="Y262" s="108"/>
      <c r="Z262" s="108" t="str">
        <f>IFERROR(VLOOKUP(Table14[[#This Row],[كود العامل2]],العاملين!$A:$C,2,0),"")</f>
        <v/>
      </c>
      <c r="AA262" s="108"/>
      <c r="AB262" s="108" t="str">
        <f>IFERROR(VLOOKUP(Table14[[#This Row],[كود العامل3]],العاملين!$A:$C,2,0),"")</f>
        <v/>
      </c>
      <c r="AC262" s="108"/>
      <c r="AD262" s="108" t="str">
        <f>IFERROR(VLOOKUP(Table14[[#This Row],[كود العامل4]],العاملين!$A:$C,2,0),"")</f>
        <v/>
      </c>
      <c r="AE262" s="115">
        <f>IFERROR((Table14[[#This Row],[كمية الانتاج]]*Table14[[#This Row],[الزمن المعيارى لانتاج القطعة الواحدة بالدقيقة]])/V262,0%)</f>
        <v>0</v>
      </c>
      <c r="AF262" s="116"/>
      <c r="AG262" s="106"/>
      <c r="AH262" s="117" t="str">
        <f>IFERROR(Table14[[#This Row],[كمية الانتاج]]/(Table14[[#This Row],[كمية الانتاج]]+AG262+AF262),"")</f>
        <v/>
      </c>
      <c r="AI262" s="118"/>
      <c r="AJ262" s="121"/>
      <c r="AK262" s="121"/>
      <c r="AL262" s="121"/>
      <c r="AM262" s="121"/>
      <c r="AN262" s="121"/>
      <c r="AO262" s="121"/>
      <c r="AP262" s="121"/>
      <c r="AQ262" s="121"/>
      <c r="AR262" s="121"/>
    </row>
    <row r="263" spans="1:44" ht="20.100000000000001" customHeight="1">
      <c r="A263" s="105"/>
      <c r="B263" s="106"/>
      <c r="C263" s="107" t="str">
        <f>IFERROR(VLOOKUP(B263,المنتجات!$A:$B,2,0),"")</f>
        <v/>
      </c>
      <c r="D263" s="106" t="str">
        <f>IFERROR(VLOOKUP(B263,المنتجات!$A:$C,3,0),"")</f>
        <v/>
      </c>
      <c r="E263" s="108"/>
      <c r="F263" s="107" t="str">
        <f>IFERROR(VLOOKUP(Table14[[#This Row],[كود الصنف]],المنتجات!$D:$E,2,0),"")</f>
        <v/>
      </c>
      <c r="G263" s="109"/>
      <c r="H263" s="109" t="str">
        <f>IFERROR(IF(G263&lt;=1,VLOOKUP(Table14[[#This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63" s="110"/>
      <c r="J263" s="111"/>
      <c r="K263" s="112" t="str">
        <f>IFERROR(IF(VLOOKUP(Table14[[#This Row],[كود الصنف]],المنتجات!$D:$K,8,0)=0,"",(VLOOKUP(Table14[[#This Row],[كود الصنف]],المنتجات!$D:$K,8,0))),"")</f>
        <v/>
      </c>
      <c r="L26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63" s="114">
        <f>IFERROR(Table14[[#This Row],[كمية الهالك]]/(Table14[[#This Row],[كمية الخامات بالكيلو]]/Table14[[#This Row],[وزن القطعة]]),0)</f>
        <v>0</v>
      </c>
      <c r="N263" s="113"/>
      <c r="O263" s="106" t="str">
        <f>IFERROR(VLOOKUP(Table14[[#This Row],[كود العامل]],العاملين!$A$1:$D$100,4,0),"")</f>
        <v/>
      </c>
      <c r="P263" s="108"/>
      <c r="Q263" s="108"/>
      <c r="R263" s="108"/>
      <c r="S263" s="108"/>
      <c r="T263" s="108"/>
      <c r="U263" s="108">
        <f t="shared" si="5"/>
        <v>0</v>
      </c>
      <c r="V263" s="108" t="str">
        <f>IFERROR(Table14[[#This Row],[اجمالى وقت التشغيل بالدقايق]]-Table14[[#This Row],[اجمالى وقت التوقف بالدقيقة]],"0")</f>
        <v>0</v>
      </c>
      <c r="W263" s="108"/>
      <c r="X263" s="106" t="str">
        <f>IFERROR(VLOOKUP(Table14[[#This Row],[كود العامل]],العاملين!A:C,2,0),"")</f>
        <v/>
      </c>
      <c r="Y263" s="108"/>
      <c r="Z263" s="108" t="str">
        <f>IFERROR(VLOOKUP(Table14[[#This Row],[كود العامل2]],العاملين!$A:$C,2,0),"")</f>
        <v/>
      </c>
      <c r="AA263" s="108"/>
      <c r="AB263" s="108" t="str">
        <f>IFERROR(VLOOKUP(Table14[[#This Row],[كود العامل3]],العاملين!$A:$C,2,0),"")</f>
        <v/>
      </c>
      <c r="AC263" s="108"/>
      <c r="AD263" s="108" t="str">
        <f>IFERROR(VLOOKUP(Table14[[#This Row],[كود العامل4]],العاملين!$A:$C,2,0),"")</f>
        <v/>
      </c>
      <c r="AE263" s="115">
        <f>IFERROR((Table14[[#This Row],[كمية الانتاج]]*Table14[[#This Row],[الزمن المعيارى لانتاج القطعة الواحدة بالدقيقة]])/V263,0%)</f>
        <v>0</v>
      </c>
      <c r="AF263" s="116"/>
      <c r="AG263" s="106"/>
      <c r="AH263" s="117" t="str">
        <f>IFERROR(Table14[[#This Row],[كمية الانتاج]]/(Table14[[#This Row],[كمية الانتاج]]+AG263+AF263),"")</f>
        <v/>
      </c>
      <c r="AI263" s="118"/>
      <c r="AJ263" s="121"/>
      <c r="AK263" s="121"/>
      <c r="AL263" s="121"/>
      <c r="AM263" s="121"/>
      <c r="AN263" s="121"/>
      <c r="AO263" s="121"/>
      <c r="AP263" s="121"/>
      <c r="AQ263" s="121"/>
      <c r="AR263" s="121"/>
    </row>
    <row r="264" spans="1:44" ht="20.100000000000001" customHeight="1">
      <c r="A264" s="105"/>
      <c r="B264" s="106"/>
      <c r="C264" s="107" t="str">
        <f>IFERROR(VLOOKUP(B264,المنتجات!$A:$B,2,0),"")</f>
        <v/>
      </c>
      <c r="D264" s="106" t="str">
        <f>IFERROR(VLOOKUP(B264,المنتجات!$A:$C,3,0),"")</f>
        <v/>
      </c>
      <c r="E264" s="108"/>
      <c r="F264" s="107" t="str">
        <f>IFERROR(VLOOKUP(Table14[[#This Row],[كود الصنف]],المنتجات!$D:$E,2,0),"")</f>
        <v/>
      </c>
      <c r="G264" s="109"/>
      <c r="H264" s="109" t="str">
        <f>IFERROR(IF(G264&lt;=1,VLOOKUP(Table14[[#This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64" s="110"/>
      <c r="J264" s="111"/>
      <c r="K264" s="112" t="str">
        <f>IFERROR(IF(VLOOKUP(Table14[[#This Row],[كود الصنف]],المنتجات!$D:$K,8,0)=0,"",(VLOOKUP(Table14[[#This Row],[كود الصنف]],المنتجات!$D:$K,8,0))),"")</f>
        <v/>
      </c>
      <c r="L26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64" s="114">
        <f>IFERROR(Table14[[#This Row],[كمية الهالك]]/(Table14[[#This Row],[كمية الخامات بالكيلو]]/Table14[[#This Row],[وزن القطعة]]),0)</f>
        <v>0</v>
      </c>
      <c r="N264" s="113"/>
      <c r="O264" s="106" t="str">
        <f>IFERROR(VLOOKUP(Table14[[#This Row],[كود العامل]],العاملين!$A$1:$D$100,4,0),"")</f>
        <v/>
      </c>
      <c r="P264" s="108"/>
      <c r="Q264" s="108"/>
      <c r="R264" s="108"/>
      <c r="S264" s="108"/>
      <c r="T264" s="108"/>
      <c r="U264" s="108">
        <f t="shared" ref="U264:U327" si="6">SUM(P264:T264)</f>
        <v>0</v>
      </c>
      <c r="V264" s="108" t="str">
        <f>IFERROR(Table14[[#This Row],[اجمالى وقت التشغيل بالدقايق]]-Table14[[#This Row],[اجمالى وقت التوقف بالدقيقة]],"0")</f>
        <v>0</v>
      </c>
      <c r="W264" s="108"/>
      <c r="X264" s="106" t="str">
        <f>IFERROR(VLOOKUP(Table14[[#This Row],[كود العامل]],العاملين!A:C,2,0),"")</f>
        <v/>
      </c>
      <c r="Y264" s="108"/>
      <c r="Z264" s="108" t="str">
        <f>IFERROR(VLOOKUP(Table14[[#This Row],[كود العامل2]],العاملين!$A:$C,2,0),"")</f>
        <v/>
      </c>
      <c r="AA264" s="108"/>
      <c r="AB264" s="108" t="str">
        <f>IFERROR(VLOOKUP(Table14[[#This Row],[كود العامل3]],العاملين!$A:$C,2,0),"")</f>
        <v/>
      </c>
      <c r="AC264" s="108"/>
      <c r="AD264" s="108" t="str">
        <f>IFERROR(VLOOKUP(Table14[[#This Row],[كود العامل4]],العاملين!$A:$C,2,0),"")</f>
        <v/>
      </c>
      <c r="AE264" s="115">
        <f>IFERROR((Table14[[#This Row],[كمية الانتاج]]*Table14[[#This Row],[الزمن المعيارى لانتاج القطعة الواحدة بالدقيقة]])/V264,0%)</f>
        <v>0</v>
      </c>
      <c r="AF264" s="116"/>
      <c r="AG264" s="106"/>
      <c r="AH264" s="117" t="str">
        <f>IFERROR(Table14[[#This Row],[كمية الانتاج]]/(Table14[[#This Row],[كمية الانتاج]]+AG264+AF264),"")</f>
        <v/>
      </c>
      <c r="AI264" s="118"/>
      <c r="AJ264" s="121"/>
      <c r="AK264" s="121"/>
      <c r="AL264" s="121"/>
      <c r="AM264" s="121"/>
      <c r="AN264" s="121"/>
      <c r="AO264" s="121"/>
      <c r="AP264" s="121"/>
      <c r="AQ264" s="121"/>
      <c r="AR264" s="121"/>
    </row>
    <row r="265" spans="1:44" ht="20.100000000000001" customHeight="1">
      <c r="A265" s="105"/>
      <c r="B265" s="106"/>
      <c r="C265" s="107" t="str">
        <f>IFERROR(VLOOKUP(B265,المنتجات!$A:$B,2,0),"")</f>
        <v/>
      </c>
      <c r="D265" s="106" t="str">
        <f>IFERROR(VLOOKUP(B265,المنتجات!$A:$C,3,0),"")</f>
        <v/>
      </c>
      <c r="E265" s="108"/>
      <c r="F265" s="107" t="str">
        <f>IFERROR(VLOOKUP(Table14[[#This Row],[كود الصنف]],المنتجات!$D:$E,2,0),"")</f>
        <v/>
      </c>
      <c r="G265" s="109"/>
      <c r="H265" s="109" t="str">
        <f>IFERROR(IF(G265&lt;=1,VLOOKUP(Table14[[#This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65" s="110"/>
      <c r="J265" s="111"/>
      <c r="K265" s="112" t="str">
        <f>IFERROR(IF(VLOOKUP(Table14[[#This Row],[كود الصنف]],المنتجات!$D:$K,8,0)=0,"",(VLOOKUP(Table14[[#This Row],[كود الصنف]],المنتجات!$D:$K,8,0))),"")</f>
        <v/>
      </c>
      <c r="L26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65" s="114">
        <f>IFERROR(Table14[[#This Row],[كمية الهالك]]/(Table14[[#This Row],[كمية الخامات بالكيلو]]/Table14[[#This Row],[وزن القطعة]]),0)</f>
        <v>0</v>
      </c>
      <c r="N265" s="113"/>
      <c r="O265" s="106" t="str">
        <f>IFERROR(VLOOKUP(Table14[[#This Row],[كود العامل]],العاملين!$A$1:$D$100,4,0),"")</f>
        <v/>
      </c>
      <c r="P265" s="108"/>
      <c r="Q265" s="108"/>
      <c r="R265" s="108"/>
      <c r="S265" s="108"/>
      <c r="T265" s="108"/>
      <c r="U265" s="108">
        <f t="shared" si="6"/>
        <v>0</v>
      </c>
      <c r="V265" s="108" t="str">
        <f>IFERROR(Table14[[#This Row],[اجمالى وقت التشغيل بالدقايق]]-Table14[[#This Row],[اجمالى وقت التوقف بالدقيقة]],"0")</f>
        <v>0</v>
      </c>
      <c r="W265" s="108"/>
      <c r="X265" s="106" t="str">
        <f>IFERROR(VLOOKUP(Table14[[#This Row],[كود العامل]],العاملين!A:C,2,0),"")</f>
        <v/>
      </c>
      <c r="Y265" s="108"/>
      <c r="Z265" s="108" t="str">
        <f>IFERROR(VLOOKUP(Table14[[#This Row],[كود العامل2]],العاملين!$A:$C,2,0),"")</f>
        <v/>
      </c>
      <c r="AA265" s="108"/>
      <c r="AB265" s="108" t="str">
        <f>IFERROR(VLOOKUP(Table14[[#This Row],[كود العامل3]],العاملين!$A:$C,2,0),"")</f>
        <v/>
      </c>
      <c r="AC265" s="108"/>
      <c r="AD265" s="108" t="str">
        <f>IFERROR(VLOOKUP(Table14[[#This Row],[كود العامل4]],العاملين!$A:$C,2,0),"")</f>
        <v/>
      </c>
      <c r="AE265" s="115">
        <f>IFERROR((Table14[[#This Row],[كمية الانتاج]]*Table14[[#This Row],[الزمن المعيارى لانتاج القطعة الواحدة بالدقيقة]])/V265,0%)</f>
        <v>0</v>
      </c>
      <c r="AF265" s="116"/>
      <c r="AG265" s="106"/>
      <c r="AH265" s="117" t="str">
        <f>IFERROR(Table14[[#This Row],[كمية الانتاج]]/(Table14[[#This Row],[كمية الانتاج]]+AG265+AF265),"")</f>
        <v/>
      </c>
      <c r="AI265" s="118"/>
      <c r="AJ265" s="121"/>
      <c r="AK265" s="121"/>
      <c r="AL265" s="121"/>
      <c r="AM265" s="121"/>
      <c r="AN265" s="121"/>
      <c r="AO265" s="121"/>
      <c r="AP265" s="121"/>
      <c r="AQ265" s="121"/>
      <c r="AR265" s="121"/>
    </row>
    <row r="266" spans="1:44" ht="20.100000000000001" customHeight="1">
      <c r="A266" s="105"/>
      <c r="B266" s="106"/>
      <c r="C266" s="107" t="str">
        <f>IFERROR(VLOOKUP(B266,المنتجات!$A:$B,2,0),"")</f>
        <v/>
      </c>
      <c r="D266" s="106" t="str">
        <f>IFERROR(VLOOKUP(B266,المنتجات!$A:$C,3,0),"")</f>
        <v/>
      </c>
      <c r="E266" s="108"/>
      <c r="F266" s="107" t="str">
        <f>IFERROR(VLOOKUP(Table14[[#This Row],[كود الصنف]],المنتجات!$D:$E,2,0),"")</f>
        <v/>
      </c>
      <c r="G266" s="109"/>
      <c r="H266" s="109" t="str">
        <f>IFERROR(IF(G266&lt;=1,VLOOKUP(Table14[[#This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66" s="110"/>
      <c r="J266" s="111"/>
      <c r="K266" s="112" t="str">
        <f>IFERROR(IF(VLOOKUP(Table14[[#This Row],[كود الصنف]],المنتجات!$D:$K,8,0)=0,"",(VLOOKUP(Table14[[#This Row],[كود الصنف]],المنتجات!$D:$K,8,0))),"")</f>
        <v/>
      </c>
      <c r="L26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66" s="114">
        <f>IFERROR(Table14[[#This Row],[كمية الهالك]]/(Table14[[#This Row],[كمية الخامات بالكيلو]]/Table14[[#This Row],[وزن القطعة]]),0)</f>
        <v>0</v>
      </c>
      <c r="N266" s="113"/>
      <c r="O266" s="106" t="str">
        <f>IFERROR(VLOOKUP(Table14[[#This Row],[كود العامل]],العاملين!$A$1:$D$100,4,0),"")</f>
        <v/>
      </c>
      <c r="P266" s="108"/>
      <c r="Q266" s="108"/>
      <c r="R266" s="108"/>
      <c r="S266" s="108"/>
      <c r="T266" s="108"/>
      <c r="U266" s="108">
        <f t="shared" si="6"/>
        <v>0</v>
      </c>
      <c r="V266" s="108" t="str">
        <f>IFERROR(Table14[[#This Row],[اجمالى وقت التشغيل بالدقايق]]-Table14[[#This Row],[اجمالى وقت التوقف بالدقيقة]],"0")</f>
        <v>0</v>
      </c>
      <c r="W266" s="108"/>
      <c r="X266" s="106" t="str">
        <f>IFERROR(VLOOKUP(Table14[[#This Row],[كود العامل]],العاملين!A:C,2,0),"")</f>
        <v/>
      </c>
      <c r="Y266" s="108"/>
      <c r="Z266" s="108" t="str">
        <f>IFERROR(VLOOKUP(Table14[[#This Row],[كود العامل2]],العاملين!$A:$C,2,0),"")</f>
        <v/>
      </c>
      <c r="AA266" s="108"/>
      <c r="AB266" s="108" t="str">
        <f>IFERROR(VLOOKUP(Table14[[#This Row],[كود العامل3]],العاملين!$A:$C,2,0),"")</f>
        <v/>
      </c>
      <c r="AC266" s="108"/>
      <c r="AD266" s="108" t="str">
        <f>IFERROR(VLOOKUP(Table14[[#This Row],[كود العامل4]],العاملين!$A:$C,2,0),"")</f>
        <v/>
      </c>
      <c r="AE266" s="115">
        <f>IFERROR((Table14[[#This Row],[كمية الانتاج]]*Table14[[#This Row],[الزمن المعيارى لانتاج القطعة الواحدة بالدقيقة]])/V266,0%)</f>
        <v>0</v>
      </c>
      <c r="AF266" s="116"/>
      <c r="AG266" s="106"/>
      <c r="AH266" s="117" t="str">
        <f>IFERROR(Table14[[#This Row],[كمية الانتاج]]/(Table14[[#This Row],[كمية الانتاج]]+AG266+AF266),"")</f>
        <v/>
      </c>
      <c r="AI266" s="118"/>
      <c r="AJ266" s="121"/>
      <c r="AK266" s="121"/>
      <c r="AL266" s="121"/>
      <c r="AM266" s="121"/>
      <c r="AN266" s="121"/>
      <c r="AO266" s="121"/>
      <c r="AP266" s="121"/>
      <c r="AQ266" s="121"/>
      <c r="AR266" s="121"/>
    </row>
    <row r="267" spans="1:44" ht="20.100000000000001" customHeight="1">
      <c r="A267" s="105"/>
      <c r="B267" s="106"/>
      <c r="C267" s="107" t="str">
        <f>IFERROR(VLOOKUP(B267,المنتجات!$A:$B,2,0),"")</f>
        <v/>
      </c>
      <c r="D267" s="106" t="str">
        <f>IFERROR(VLOOKUP(B267,المنتجات!$A:$C,3,0),"")</f>
        <v/>
      </c>
      <c r="E267" s="108"/>
      <c r="F267" s="107" t="str">
        <f>IFERROR(VLOOKUP(Table14[[#This Row],[كود الصنف]],المنتجات!$D:$E,2,0),"")</f>
        <v/>
      </c>
      <c r="G267" s="109"/>
      <c r="H267" s="109" t="str">
        <f>IFERROR(IF(G267&lt;=1,VLOOKUP(Table14[[#This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67" s="110"/>
      <c r="J267" s="111"/>
      <c r="K267" s="112" t="str">
        <f>IFERROR(IF(VLOOKUP(Table14[[#This Row],[كود الصنف]],المنتجات!$D:$K,8,0)=0,"",(VLOOKUP(Table14[[#This Row],[كود الصنف]],المنتجات!$D:$K,8,0))),"")</f>
        <v/>
      </c>
      <c r="L26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67" s="114">
        <f>IFERROR(Table14[[#This Row],[كمية الهالك]]/(Table14[[#This Row],[كمية الخامات بالكيلو]]/Table14[[#This Row],[وزن القطعة]]),0)</f>
        <v>0</v>
      </c>
      <c r="N267" s="113"/>
      <c r="O267" s="106" t="str">
        <f>IFERROR(VLOOKUP(Table14[[#This Row],[كود العامل]],العاملين!$A$1:$D$100,4,0),"")</f>
        <v/>
      </c>
      <c r="P267" s="108"/>
      <c r="Q267" s="108"/>
      <c r="R267" s="108"/>
      <c r="S267" s="108"/>
      <c r="T267" s="108"/>
      <c r="U267" s="108">
        <f t="shared" si="6"/>
        <v>0</v>
      </c>
      <c r="V267" s="108" t="str">
        <f>IFERROR(Table14[[#This Row],[اجمالى وقت التشغيل بالدقايق]]-Table14[[#This Row],[اجمالى وقت التوقف بالدقيقة]],"0")</f>
        <v>0</v>
      </c>
      <c r="W267" s="108"/>
      <c r="X267" s="106" t="str">
        <f>IFERROR(VLOOKUP(Table14[[#This Row],[كود العامل]],العاملين!A:C,2,0),"")</f>
        <v/>
      </c>
      <c r="Y267" s="108"/>
      <c r="Z267" s="108" t="str">
        <f>IFERROR(VLOOKUP(Table14[[#This Row],[كود العامل2]],العاملين!$A:$C,2,0),"")</f>
        <v/>
      </c>
      <c r="AA267" s="108"/>
      <c r="AB267" s="108" t="str">
        <f>IFERROR(VLOOKUP(Table14[[#This Row],[كود العامل3]],العاملين!$A:$C,2,0),"")</f>
        <v/>
      </c>
      <c r="AC267" s="108"/>
      <c r="AD267" s="108" t="str">
        <f>IFERROR(VLOOKUP(Table14[[#This Row],[كود العامل4]],العاملين!$A:$C,2,0),"")</f>
        <v/>
      </c>
      <c r="AE267" s="115">
        <f>IFERROR((Table14[[#This Row],[كمية الانتاج]]*Table14[[#This Row],[الزمن المعيارى لانتاج القطعة الواحدة بالدقيقة]])/V267,0%)</f>
        <v>0</v>
      </c>
      <c r="AF267" s="116"/>
      <c r="AG267" s="106"/>
      <c r="AH267" s="117" t="str">
        <f>IFERROR(Table14[[#This Row],[كمية الانتاج]]/(Table14[[#This Row],[كمية الانتاج]]+AG267+AF267),"")</f>
        <v/>
      </c>
      <c r="AI267" s="118"/>
      <c r="AJ267" s="121"/>
      <c r="AK267" s="121"/>
      <c r="AL267" s="121"/>
      <c r="AM267" s="121"/>
      <c r="AN267" s="121"/>
      <c r="AO267" s="121"/>
      <c r="AP267" s="121"/>
      <c r="AQ267" s="121"/>
      <c r="AR267" s="121"/>
    </row>
    <row r="268" spans="1:44" ht="20.100000000000001" customHeight="1">
      <c r="A268" s="105"/>
      <c r="B268" s="106"/>
      <c r="C268" s="107" t="str">
        <f>IFERROR(VLOOKUP(B268,المنتجات!$A:$B,2,0),"")</f>
        <v/>
      </c>
      <c r="D268" s="106" t="str">
        <f>IFERROR(VLOOKUP(B268,المنتجات!$A:$C,3,0),"")</f>
        <v/>
      </c>
      <c r="E268" s="108"/>
      <c r="F268" s="107" t="str">
        <f>IFERROR(VLOOKUP(Table14[[#This Row],[كود الصنف]],المنتجات!$D:$E,2,0),"")</f>
        <v/>
      </c>
      <c r="G268" s="109"/>
      <c r="H268" s="109" t="str">
        <f>IFERROR(IF(G268&lt;=1,VLOOKUP(Table14[[#This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68" s="110"/>
      <c r="J268" s="111"/>
      <c r="K268" s="112" t="str">
        <f>IFERROR(IF(VLOOKUP(Table14[[#This Row],[كود الصنف]],المنتجات!$D:$K,8,0)=0,"",(VLOOKUP(Table14[[#This Row],[كود الصنف]],المنتجات!$D:$K,8,0))),"")</f>
        <v/>
      </c>
      <c r="L26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68" s="114">
        <f>IFERROR(Table14[[#This Row],[كمية الهالك]]/(Table14[[#This Row],[كمية الخامات بالكيلو]]/Table14[[#This Row],[وزن القطعة]]),0)</f>
        <v>0</v>
      </c>
      <c r="N268" s="113"/>
      <c r="O268" s="106" t="str">
        <f>IFERROR(VLOOKUP(Table14[[#This Row],[كود العامل]],العاملين!$A$1:$D$100,4,0),"")</f>
        <v/>
      </c>
      <c r="P268" s="108"/>
      <c r="Q268" s="108"/>
      <c r="R268" s="108"/>
      <c r="S268" s="108"/>
      <c r="T268" s="108"/>
      <c r="U268" s="108">
        <f t="shared" si="6"/>
        <v>0</v>
      </c>
      <c r="V268" s="108" t="str">
        <f>IFERROR(Table14[[#This Row],[اجمالى وقت التشغيل بالدقايق]]-Table14[[#This Row],[اجمالى وقت التوقف بالدقيقة]],"0")</f>
        <v>0</v>
      </c>
      <c r="W268" s="108"/>
      <c r="X268" s="106" t="str">
        <f>IFERROR(VLOOKUP(Table14[[#This Row],[كود العامل]],العاملين!A:C,2,0),"")</f>
        <v/>
      </c>
      <c r="Y268" s="108"/>
      <c r="Z268" s="108" t="str">
        <f>IFERROR(VLOOKUP(Table14[[#This Row],[كود العامل2]],العاملين!$A:$C,2,0),"")</f>
        <v/>
      </c>
      <c r="AA268" s="108"/>
      <c r="AB268" s="108" t="str">
        <f>IFERROR(VLOOKUP(Table14[[#This Row],[كود العامل3]],العاملين!$A:$C,2,0),"")</f>
        <v/>
      </c>
      <c r="AC268" s="108"/>
      <c r="AD268" s="108" t="str">
        <f>IFERROR(VLOOKUP(Table14[[#This Row],[كود العامل4]],العاملين!$A:$C,2,0),"")</f>
        <v/>
      </c>
      <c r="AE268" s="115">
        <f>IFERROR((Table14[[#This Row],[كمية الانتاج]]*Table14[[#This Row],[الزمن المعيارى لانتاج القطعة الواحدة بالدقيقة]])/V268,0%)</f>
        <v>0</v>
      </c>
      <c r="AF268" s="116"/>
      <c r="AG268" s="106"/>
      <c r="AH268" s="117" t="str">
        <f>IFERROR(Table14[[#This Row],[كمية الانتاج]]/(Table14[[#This Row],[كمية الانتاج]]+AG268+AF268),"")</f>
        <v/>
      </c>
      <c r="AI268" s="118"/>
      <c r="AJ268" s="121"/>
      <c r="AK268" s="121"/>
      <c r="AL268" s="121"/>
      <c r="AM268" s="121"/>
      <c r="AN268" s="121"/>
      <c r="AO268" s="121"/>
      <c r="AP268" s="121"/>
      <c r="AQ268" s="121"/>
      <c r="AR268" s="121"/>
    </row>
    <row r="269" spans="1:44" ht="20.100000000000001" customHeight="1">
      <c r="A269" s="105"/>
      <c r="B269" s="106"/>
      <c r="C269" s="107" t="str">
        <f>IFERROR(VLOOKUP(B269,المنتجات!$A:$B,2,0),"")</f>
        <v/>
      </c>
      <c r="D269" s="106" t="str">
        <f>IFERROR(VLOOKUP(B269,المنتجات!$A:$C,3,0),"")</f>
        <v/>
      </c>
      <c r="E269" s="108"/>
      <c r="F269" s="107" t="str">
        <f>IFERROR(VLOOKUP(Table14[[#This Row],[كود الصنف]],المنتجات!$D:$E,2,0),"")</f>
        <v/>
      </c>
      <c r="G269" s="109"/>
      <c r="H269" s="109" t="str">
        <f>IFERROR(IF(G269&lt;=1,VLOOKUP(Table14[[#This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69" s="110"/>
      <c r="J269" s="111"/>
      <c r="K269" s="112" t="str">
        <f>IFERROR(IF(VLOOKUP(Table14[[#This Row],[كود الصنف]],المنتجات!$D:$K,8,0)=0,"",(VLOOKUP(Table14[[#This Row],[كود الصنف]],المنتجات!$D:$K,8,0))),"")</f>
        <v/>
      </c>
      <c r="L26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69" s="114">
        <f>IFERROR(Table14[[#This Row],[كمية الهالك]]/(Table14[[#This Row],[كمية الخامات بالكيلو]]/Table14[[#This Row],[وزن القطعة]]),0)</f>
        <v>0</v>
      </c>
      <c r="N269" s="113"/>
      <c r="O269" s="106" t="str">
        <f>IFERROR(VLOOKUP(Table14[[#This Row],[كود العامل]],العاملين!$A$1:$D$100,4,0),"")</f>
        <v/>
      </c>
      <c r="P269" s="108"/>
      <c r="Q269" s="108"/>
      <c r="R269" s="108"/>
      <c r="S269" s="108"/>
      <c r="T269" s="108"/>
      <c r="U269" s="108">
        <f t="shared" si="6"/>
        <v>0</v>
      </c>
      <c r="V269" s="108" t="str">
        <f>IFERROR(Table14[[#This Row],[اجمالى وقت التشغيل بالدقايق]]-Table14[[#This Row],[اجمالى وقت التوقف بالدقيقة]],"0")</f>
        <v>0</v>
      </c>
      <c r="W269" s="108"/>
      <c r="X269" s="106" t="str">
        <f>IFERROR(VLOOKUP(Table14[[#This Row],[كود العامل]],العاملين!A:C,2,0),"")</f>
        <v/>
      </c>
      <c r="Y269" s="108"/>
      <c r="Z269" s="108" t="str">
        <f>IFERROR(VLOOKUP(Table14[[#This Row],[كود العامل2]],العاملين!$A:$C,2,0),"")</f>
        <v/>
      </c>
      <c r="AA269" s="108"/>
      <c r="AB269" s="108" t="str">
        <f>IFERROR(VLOOKUP(Table14[[#This Row],[كود العامل3]],العاملين!$A:$C,2,0),"")</f>
        <v/>
      </c>
      <c r="AC269" s="108"/>
      <c r="AD269" s="108" t="str">
        <f>IFERROR(VLOOKUP(Table14[[#This Row],[كود العامل4]],العاملين!$A:$C,2,0),"")</f>
        <v/>
      </c>
      <c r="AE269" s="115">
        <f>IFERROR((Table14[[#This Row],[كمية الانتاج]]*Table14[[#This Row],[الزمن المعيارى لانتاج القطعة الواحدة بالدقيقة]])/V269,0%)</f>
        <v>0</v>
      </c>
      <c r="AF269" s="116"/>
      <c r="AG269" s="106"/>
      <c r="AH269" s="117" t="str">
        <f>IFERROR(Table14[[#This Row],[كمية الانتاج]]/(Table14[[#This Row],[كمية الانتاج]]+AG269+AF269),"")</f>
        <v/>
      </c>
      <c r="AI269" s="118"/>
      <c r="AJ269" s="121"/>
      <c r="AK269" s="121"/>
      <c r="AL269" s="121"/>
      <c r="AM269" s="121"/>
      <c r="AN269" s="121"/>
      <c r="AO269" s="121"/>
      <c r="AP269" s="121"/>
      <c r="AQ269" s="121"/>
      <c r="AR269" s="121"/>
    </row>
    <row r="270" spans="1:44" ht="20.100000000000001" customHeight="1">
      <c r="A270" s="105"/>
      <c r="B270" s="106"/>
      <c r="C270" s="107" t="str">
        <f>IFERROR(VLOOKUP(B270,المنتجات!$A:$B,2,0),"")</f>
        <v/>
      </c>
      <c r="D270" s="106" t="str">
        <f>IFERROR(VLOOKUP(B270,المنتجات!$A:$C,3,0),"")</f>
        <v/>
      </c>
      <c r="E270" s="108"/>
      <c r="F270" s="107" t="str">
        <f>IFERROR(VLOOKUP(Table14[[#This Row],[كود الصنف]],المنتجات!$D:$E,2,0),"")</f>
        <v/>
      </c>
      <c r="G270" s="109"/>
      <c r="H270" s="109" t="str">
        <f>IFERROR(IF(G270&lt;=1,VLOOKUP(Table14[[#This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70" s="110"/>
      <c r="J270" s="111"/>
      <c r="K270" s="112" t="str">
        <f>IFERROR(IF(VLOOKUP(Table14[[#This Row],[كود الصنف]],المنتجات!$D:$K,8,0)=0,"",(VLOOKUP(Table14[[#This Row],[كود الصنف]],المنتجات!$D:$K,8,0))),"")</f>
        <v/>
      </c>
      <c r="L27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70" s="114">
        <f>IFERROR(Table14[[#This Row],[كمية الهالك]]/(Table14[[#This Row],[كمية الخامات بالكيلو]]/Table14[[#This Row],[وزن القطعة]]),0)</f>
        <v>0</v>
      </c>
      <c r="N270" s="113"/>
      <c r="O270" s="106" t="str">
        <f>IFERROR(VLOOKUP(Table14[[#This Row],[كود العامل]],العاملين!$A$1:$D$100,4,0),"")</f>
        <v/>
      </c>
      <c r="P270" s="108"/>
      <c r="Q270" s="108"/>
      <c r="R270" s="108"/>
      <c r="S270" s="108"/>
      <c r="T270" s="108"/>
      <c r="U270" s="108">
        <f t="shared" si="6"/>
        <v>0</v>
      </c>
      <c r="V270" s="108" t="str">
        <f>IFERROR(Table14[[#This Row],[اجمالى وقت التشغيل بالدقايق]]-Table14[[#This Row],[اجمالى وقت التوقف بالدقيقة]],"0")</f>
        <v>0</v>
      </c>
      <c r="W270" s="108"/>
      <c r="X270" s="106" t="str">
        <f>IFERROR(VLOOKUP(Table14[[#This Row],[كود العامل]],العاملين!A:C,2,0),"")</f>
        <v/>
      </c>
      <c r="Y270" s="108"/>
      <c r="Z270" s="108" t="str">
        <f>IFERROR(VLOOKUP(Table14[[#This Row],[كود العامل2]],العاملين!$A:$C,2,0),"")</f>
        <v/>
      </c>
      <c r="AA270" s="108"/>
      <c r="AB270" s="108" t="str">
        <f>IFERROR(VLOOKUP(Table14[[#This Row],[كود العامل3]],العاملين!$A:$C,2,0),"")</f>
        <v/>
      </c>
      <c r="AC270" s="108"/>
      <c r="AD270" s="108" t="str">
        <f>IFERROR(VLOOKUP(Table14[[#This Row],[كود العامل4]],العاملين!$A:$C,2,0),"")</f>
        <v/>
      </c>
      <c r="AE270" s="115">
        <f>IFERROR((Table14[[#This Row],[كمية الانتاج]]*Table14[[#This Row],[الزمن المعيارى لانتاج القطعة الواحدة بالدقيقة]])/V270,0%)</f>
        <v>0</v>
      </c>
      <c r="AF270" s="116"/>
      <c r="AG270" s="106"/>
      <c r="AH270" s="117" t="str">
        <f>IFERROR(Table14[[#This Row],[كمية الانتاج]]/(Table14[[#This Row],[كمية الانتاج]]+AG270+AF270),"")</f>
        <v/>
      </c>
      <c r="AI270" s="118"/>
      <c r="AJ270" s="121"/>
      <c r="AK270" s="121"/>
      <c r="AL270" s="121"/>
      <c r="AM270" s="121"/>
      <c r="AN270" s="121"/>
      <c r="AO270" s="121"/>
      <c r="AP270" s="121"/>
      <c r="AQ270" s="121"/>
      <c r="AR270" s="121"/>
    </row>
    <row r="271" spans="1:44" ht="20.100000000000001" customHeight="1">
      <c r="A271" s="105"/>
      <c r="B271" s="106"/>
      <c r="C271" s="107" t="str">
        <f>IFERROR(VLOOKUP(B271,المنتجات!$A:$B,2,0),"")</f>
        <v/>
      </c>
      <c r="D271" s="106" t="str">
        <f>IFERROR(VLOOKUP(B271,المنتجات!$A:$C,3,0),"")</f>
        <v/>
      </c>
      <c r="E271" s="108"/>
      <c r="F271" s="107" t="str">
        <f>IFERROR(VLOOKUP(Table14[[#This Row],[كود الصنف]],المنتجات!$D:$E,2,0),"")</f>
        <v/>
      </c>
      <c r="G271" s="109"/>
      <c r="H271" s="109" t="str">
        <f>IFERROR(IF(G271&lt;=1,VLOOKUP(Table14[[#This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71" s="110"/>
      <c r="J271" s="111"/>
      <c r="K271" s="112" t="str">
        <f>IFERROR(IF(VLOOKUP(Table14[[#This Row],[كود الصنف]],المنتجات!$D:$K,8,0)=0,"",(VLOOKUP(Table14[[#This Row],[كود الصنف]],المنتجات!$D:$K,8,0))),"")</f>
        <v/>
      </c>
      <c r="L27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71" s="114">
        <f>IFERROR(Table14[[#This Row],[كمية الهالك]]/(Table14[[#This Row],[كمية الخامات بالكيلو]]/Table14[[#This Row],[وزن القطعة]]),0)</f>
        <v>0</v>
      </c>
      <c r="N271" s="113"/>
      <c r="O271" s="106" t="str">
        <f>IFERROR(VLOOKUP(Table14[[#This Row],[كود العامل]],العاملين!$A$1:$D$100,4,0),"")</f>
        <v/>
      </c>
      <c r="P271" s="108"/>
      <c r="Q271" s="108"/>
      <c r="R271" s="108"/>
      <c r="S271" s="108"/>
      <c r="T271" s="108"/>
      <c r="U271" s="108">
        <f t="shared" si="6"/>
        <v>0</v>
      </c>
      <c r="V271" s="108" t="str">
        <f>IFERROR(Table14[[#This Row],[اجمالى وقت التشغيل بالدقايق]]-Table14[[#This Row],[اجمالى وقت التوقف بالدقيقة]],"0")</f>
        <v>0</v>
      </c>
      <c r="W271" s="108"/>
      <c r="X271" s="106" t="str">
        <f>IFERROR(VLOOKUP(Table14[[#This Row],[كود العامل]],العاملين!A:C,2,0),"")</f>
        <v/>
      </c>
      <c r="Y271" s="108"/>
      <c r="Z271" s="108" t="str">
        <f>IFERROR(VLOOKUP(Table14[[#This Row],[كود العامل2]],العاملين!$A:$C,2,0),"")</f>
        <v/>
      </c>
      <c r="AA271" s="108"/>
      <c r="AB271" s="108" t="str">
        <f>IFERROR(VLOOKUP(Table14[[#This Row],[كود العامل3]],العاملين!$A:$C,2,0),"")</f>
        <v/>
      </c>
      <c r="AC271" s="108"/>
      <c r="AD271" s="108" t="str">
        <f>IFERROR(VLOOKUP(Table14[[#This Row],[كود العامل4]],العاملين!$A:$C,2,0),"")</f>
        <v/>
      </c>
      <c r="AE271" s="115">
        <f>IFERROR((Table14[[#This Row],[كمية الانتاج]]*Table14[[#This Row],[الزمن المعيارى لانتاج القطعة الواحدة بالدقيقة]])/V271,0%)</f>
        <v>0</v>
      </c>
      <c r="AF271" s="116"/>
      <c r="AG271" s="106"/>
      <c r="AH271" s="117" t="str">
        <f>IFERROR(Table14[[#This Row],[كمية الانتاج]]/(Table14[[#This Row],[كمية الانتاج]]+AG271+AF271),"")</f>
        <v/>
      </c>
      <c r="AI271" s="118"/>
      <c r="AJ271" s="121"/>
      <c r="AK271" s="121"/>
      <c r="AL271" s="121"/>
      <c r="AM271" s="121"/>
      <c r="AN271" s="121"/>
      <c r="AO271" s="121"/>
      <c r="AP271" s="121"/>
      <c r="AQ271" s="121"/>
      <c r="AR271" s="121"/>
    </row>
    <row r="272" spans="1:44" ht="20.100000000000001" customHeight="1">
      <c r="A272" s="105"/>
      <c r="B272" s="106"/>
      <c r="C272" s="107" t="str">
        <f>IFERROR(VLOOKUP(B272,المنتجات!$A:$B,2,0),"")</f>
        <v/>
      </c>
      <c r="D272" s="106" t="str">
        <f>IFERROR(VLOOKUP(B272,المنتجات!$A:$C,3,0),"")</f>
        <v/>
      </c>
      <c r="E272" s="108"/>
      <c r="F272" s="107" t="str">
        <f>IFERROR(VLOOKUP(Table14[[#This Row],[كود الصنف]],المنتجات!$D:$E,2,0),"")</f>
        <v/>
      </c>
      <c r="G272" s="109"/>
      <c r="H272" s="109" t="str">
        <f>IFERROR(IF(G272&lt;=1,VLOOKUP(Table14[[#This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72" s="110"/>
      <c r="J272" s="111"/>
      <c r="K272" s="112" t="str">
        <f>IFERROR(IF(VLOOKUP(Table14[[#This Row],[كود الصنف]],المنتجات!$D:$K,8,0)=0,"",(VLOOKUP(Table14[[#This Row],[كود الصنف]],المنتجات!$D:$K,8,0))),"")</f>
        <v/>
      </c>
      <c r="L27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72" s="114">
        <f>IFERROR(Table14[[#This Row],[كمية الهالك]]/(Table14[[#This Row],[كمية الخامات بالكيلو]]/Table14[[#This Row],[وزن القطعة]]),0)</f>
        <v>0</v>
      </c>
      <c r="N272" s="113"/>
      <c r="O272" s="106" t="str">
        <f>IFERROR(VLOOKUP(Table14[[#This Row],[كود العامل]],العاملين!$A$1:$D$100,4,0),"")</f>
        <v/>
      </c>
      <c r="P272" s="108"/>
      <c r="Q272" s="108"/>
      <c r="R272" s="108"/>
      <c r="S272" s="108"/>
      <c r="T272" s="108"/>
      <c r="U272" s="108">
        <f t="shared" si="6"/>
        <v>0</v>
      </c>
      <c r="V272" s="108" t="str">
        <f>IFERROR(Table14[[#This Row],[اجمالى وقت التشغيل بالدقايق]]-Table14[[#This Row],[اجمالى وقت التوقف بالدقيقة]],"0")</f>
        <v>0</v>
      </c>
      <c r="W272" s="108"/>
      <c r="X272" s="106" t="str">
        <f>IFERROR(VLOOKUP(Table14[[#This Row],[كود العامل]],العاملين!A:C,2,0),"")</f>
        <v/>
      </c>
      <c r="Y272" s="108"/>
      <c r="Z272" s="108" t="str">
        <f>IFERROR(VLOOKUP(Table14[[#This Row],[كود العامل2]],العاملين!$A:$C,2,0),"")</f>
        <v/>
      </c>
      <c r="AA272" s="108"/>
      <c r="AB272" s="108" t="str">
        <f>IFERROR(VLOOKUP(Table14[[#This Row],[كود العامل3]],العاملين!$A:$C,2,0),"")</f>
        <v/>
      </c>
      <c r="AC272" s="108"/>
      <c r="AD272" s="108" t="str">
        <f>IFERROR(VLOOKUP(Table14[[#This Row],[كود العامل4]],العاملين!$A:$C,2,0),"")</f>
        <v/>
      </c>
      <c r="AE272" s="115">
        <f>IFERROR((Table14[[#This Row],[كمية الانتاج]]*Table14[[#This Row],[الزمن المعيارى لانتاج القطعة الواحدة بالدقيقة]])/V272,0%)</f>
        <v>0</v>
      </c>
      <c r="AF272" s="116"/>
      <c r="AG272" s="106"/>
      <c r="AH272" s="117" t="str">
        <f>IFERROR(Table14[[#This Row],[كمية الانتاج]]/(Table14[[#This Row],[كمية الانتاج]]+AG272+AF272),"")</f>
        <v/>
      </c>
      <c r="AI272" s="118"/>
      <c r="AJ272" s="121"/>
      <c r="AK272" s="121"/>
      <c r="AL272" s="121"/>
      <c r="AM272" s="121"/>
      <c r="AN272" s="121"/>
      <c r="AO272" s="121"/>
      <c r="AP272" s="121"/>
      <c r="AQ272" s="121"/>
      <c r="AR272" s="121"/>
    </row>
    <row r="273" spans="1:44" ht="20.100000000000001" customHeight="1">
      <c r="A273" s="105"/>
      <c r="B273" s="106"/>
      <c r="C273" s="107" t="str">
        <f>IFERROR(VLOOKUP(B273,المنتجات!$A:$B,2,0),"")</f>
        <v/>
      </c>
      <c r="D273" s="106" t="str">
        <f>IFERROR(VLOOKUP(B273,المنتجات!$A:$C,3,0),"")</f>
        <v/>
      </c>
      <c r="E273" s="108"/>
      <c r="F273" s="107" t="str">
        <f>IFERROR(VLOOKUP(Table14[[#This Row],[كود الصنف]],المنتجات!$D:$E,2,0),"")</f>
        <v/>
      </c>
      <c r="G273" s="109"/>
      <c r="H273" s="109" t="str">
        <f>IFERROR(IF(G273&lt;=1,VLOOKUP(Table14[[#This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73" s="110"/>
      <c r="J273" s="111"/>
      <c r="K273" s="112" t="str">
        <f>IFERROR(IF(VLOOKUP(Table14[[#This Row],[كود الصنف]],المنتجات!$D:$K,8,0)=0,"",(VLOOKUP(Table14[[#This Row],[كود الصنف]],المنتجات!$D:$K,8,0))),"")</f>
        <v/>
      </c>
      <c r="L27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73" s="114">
        <f>IFERROR(Table14[[#This Row],[كمية الهالك]]/(Table14[[#This Row],[كمية الخامات بالكيلو]]/Table14[[#This Row],[وزن القطعة]]),0)</f>
        <v>0</v>
      </c>
      <c r="N273" s="113"/>
      <c r="O273" s="106" t="str">
        <f>IFERROR(VLOOKUP(Table14[[#This Row],[كود العامل]],العاملين!$A$1:$D$100,4,0),"")</f>
        <v/>
      </c>
      <c r="P273" s="108"/>
      <c r="Q273" s="108"/>
      <c r="R273" s="108"/>
      <c r="S273" s="108"/>
      <c r="T273" s="108"/>
      <c r="U273" s="108">
        <f t="shared" si="6"/>
        <v>0</v>
      </c>
      <c r="V273" s="108" t="str">
        <f>IFERROR(Table14[[#This Row],[اجمالى وقت التشغيل بالدقايق]]-Table14[[#This Row],[اجمالى وقت التوقف بالدقيقة]],"0")</f>
        <v>0</v>
      </c>
      <c r="W273" s="108"/>
      <c r="X273" s="106" t="str">
        <f>IFERROR(VLOOKUP(Table14[[#This Row],[كود العامل]],العاملين!A:C,2,0),"")</f>
        <v/>
      </c>
      <c r="Y273" s="108"/>
      <c r="Z273" s="108" t="str">
        <f>IFERROR(VLOOKUP(Table14[[#This Row],[كود العامل2]],العاملين!$A:$C,2,0),"")</f>
        <v/>
      </c>
      <c r="AA273" s="108"/>
      <c r="AB273" s="108" t="str">
        <f>IFERROR(VLOOKUP(Table14[[#This Row],[كود العامل3]],العاملين!$A:$C,2,0),"")</f>
        <v/>
      </c>
      <c r="AC273" s="108"/>
      <c r="AD273" s="108" t="str">
        <f>IFERROR(VLOOKUP(Table14[[#This Row],[كود العامل4]],العاملين!$A:$C,2,0),"")</f>
        <v/>
      </c>
      <c r="AE273" s="115">
        <f>IFERROR((Table14[[#This Row],[كمية الانتاج]]*Table14[[#This Row],[الزمن المعيارى لانتاج القطعة الواحدة بالدقيقة]])/V273,0%)</f>
        <v>0</v>
      </c>
      <c r="AF273" s="116"/>
      <c r="AG273" s="106"/>
      <c r="AH273" s="117" t="str">
        <f>IFERROR(Table14[[#This Row],[كمية الانتاج]]/(Table14[[#This Row],[كمية الانتاج]]+AG273+AF273),"")</f>
        <v/>
      </c>
      <c r="AI273" s="118"/>
      <c r="AJ273" s="121"/>
      <c r="AK273" s="121"/>
      <c r="AL273" s="121"/>
      <c r="AM273" s="121"/>
      <c r="AN273" s="121"/>
      <c r="AO273" s="121"/>
      <c r="AP273" s="121"/>
      <c r="AQ273" s="121"/>
      <c r="AR273" s="121"/>
    </row>
    <row r="274" spans="1:44" ht="20.100000000000001" customHeight="1">
      <c r="A274" s="105"/>
      <c r="B274" s="106"/>
      <c r="C274" s="107" t="str">
        <f>IFERROR(VLOOKUP(B274,المنتجات!$A:$B,2,0),"")</f>
        <v/>
      </c>
      <c r="D274" s="106" t="str">
        <f>IFERROR(VLOOKUP(B274,المنتجات!$A:$C,3,0),"")</f>
        <v/>
      </c>
      <c r="E274" s="108"/>
      <c r="F274" s="107" t="str">
        <f>IFERROR(VLOOKUP(Table14[[#This Row],[كود الصنف]],المنتجات!$D:$E,2,0),"")</f>
        <v/>
      </c>
      <c r="G274" s="109"/>
      <c r="H274" s="109" t="str">
        <f>IFERROR(IF(G274&lt;=1,VLOOKUP(Table14[[#This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74" s="110"/>
      <c r="J274" s="111"/>
      <c r="K274" s="112" t="str">
        <f>IFERROR(IF(VLOOKUP(Table14[[#This Row],[كود الصنف]],المنتجات!$D:$K,8,0)=0,"",(VLOOKUP(Table14[[#This Row],[كود الصنف]],المنتجات!$D:$K,8,0))),"")</f>
        <v/>
      </c>
      <c r="L27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74" s="114">
        <f>IFERROR(Table14[[#This Row],[كمية الهالك]]/(Table14[[#This Row],[كمية الخامات بالكيلو]]/Table14[[#This Row],[وزن القطعة]]),0)</f>
        <v>0</v>
      </c>
      <c r="N274" s="113"/>
      <c r="O274" s="106" t="str">
        <f>IFERROR(VLOOKUP(Table14[[#This Row],[كود العامل]],العاملين!$A$1:$D$100,4,0),"")</f>
        <v/>
      </c>
      <c r="P274" s="108"/>
      <c r="Q274" s="108"/>
      <c r="R274" s="108"/>
      <c r="S274" s="108"/>
      <c r="T274" s="108"/>
      <c r="U274" s="108">
        <f t="shared" si="6"/>
        <v>0</v>
      </c>
      <c r="V274" s="108" t="str">
        <f>IFERROR(Table14[[#This Row],[اجمالى وقت التشغيل بالدقايق]]-Table14[[#This Row],[اجمالى وقت التوقف بالدقيقة]],"0")</f>
        <v>0</v>
      </c>
      <c r="W274" s="108"/>
      <c r="X274" s="106" t="str">
        <f>IFERROR(VLOOKUP(Table14[[#This Row],[كود العامل]],العاملين!A:C,2,0),"")</f>
        <v/>
      </c>
      <c r="Y274" s="108"/>
      <c r="Z274" s="108" t="str">
        <f>IFERROR(VLOOKUP(Table14[[#This Row],[كود العامل2]],العاملين!$A:$C,2,0),"")</f>
        <v/>
      </c>
      <c r="AA274" s="108"/>
      <c r="AB274" s="108" t="str">
        <f>IFERROR(VLOOKUP(Table14[[#This Row],[كود العامل3]],العاملين!$A:$C,2,0),"")</f>
        <v/>
      </c>
      <c r="AC274" s="108"/>
      <c r="AD274" s="108" t="str">
        <f>IFERROR(VLOOKUP(Table14[[#This Row],[كود العامل4]],العاملين!$A:$C,2,0),"")</f>
        <v/>
      </c>
      <c r="AE274" s="115">
        <f>IFERROR((Table14[[#This Row],[كمية الانتاج]]*Table14[[#This Row],[الزمن المعيارى لانتاج القطعة الواحدة بالدقيقة]])/V274,0%)</f>
        <v>0</v>
      </c>
      <c r="AF274" s="116"/>
      <c r="AG274" s="106"/>
      <c r="AH274" s="117" t="str">
        <f>IFERROR(Table14[[#This Row],[كمية الانتاج]]/(Table14[[#This Row],[كمية الانتاج]]+AG274+AF274),"")</f>
        <v/>
      </c>
      <c r="AI274" s="118"/>
      <c r="AJ274" s="121"/>
      <c r="AK274" s="121"/>
      <c r="AL274" s="121"/>
      <c r="AM274" s="121"/>
      <c r="AN274" s="121"/>
      <c r="AO274" s="121"/>
      <c r="AP274" s="121"/>
      <c r="AQ274" s="121"/>
      <c r="AR274" s="121"/>
    </row>
    <row r="275" spans="1:44" ht="20.100000000000001" customHeight="1">
      <c r="A275" s="105"/>
      <c r="B275" s="106"/>
      <c r="C275" s="107" t="str">
        <f>IFERROR(VLOOKUP(B275,المنتجات!$A:$B,2,0),"")</f>
        <v/>
      </c>
      <c r="D275" s="106" t="str">
        <f>IFERROR(VLOOKUP(B275,المنتجات!$A:$C,3,0),"")</f>
        <v/>
      </c>
      <c r="E275" s="108"/>
      <c r="F275" s="107" t="str">
        <f>IFERROR(VLOOKUP(Table14[[#This Row],[كود الصنف]],المنتجات!$D:$E,2,0),"")</f>
        <v/>
      </c>
      <c r="G275" s="109"/>
      <c r="H275" s="109" t="str">
        <f>IFERROR(IF(G275&lt;=1,VLOOKUP(Table14[[#This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75" s="110"/>
      <c r="J275" s="111"/>
      <c r="K275" s="112" t="str">
        <f>IFERROR(IF(VLOOKUP(Table14[[#This Row],[كود الصنف]],المنتجات!$D:$K,8,0)=0,"",(VLOOKUP(Table14[[#This Row],[كود الصنف]],المنتجات!$D:$K,8,0))),"")</f>
        <v/>
      </c>
      <c r="L27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75" s="114">
        <f>IFERROR(Table14[[#This Row],[كمية الهالك]]/(Table14[[#This Row],[كمية الخامات بالكيلو]]/Table14[[#This Row],[وزن القطعة]]),0)</f>
        <v>0</v>
      </c>
      <c r="N275" s="113"/>
      <c r="O275" s="106" t="str">
        <f>IFERROR(VLOOKUP(Table14[[#This Row],[كود العامل]],العاملين!$A$1:$D$100,4,0),"")</f>
        <v/>
      </c>
      <c r="P275" s="108"/>
      <c r="Q275" s="108"/>
      <c r="R275" s="108"/>
      <c r="S275" s="108"/>
      <c r="T275" s="108"/>
      <c r="U275" s="108">
        <f t="shared" si="6"/>
        <v>0</v>
      </c>
      <c r="V275" s="108" t="str">
        <f>IFERROR(Table14[[#This Row],[اجمالى وقت التشغيل بالدقايق]]-Table14[[#This Row],[اجمالى وقت التوقف بالدقيقة]],"0")</f>
        <v>0</v>
      </c>
      <c r="W275" s="108"/>
      <c r="X275" s="106" t="str">
        <f>IFERROR(VLOOKUP(Table14[[#This Row],[كود العامل]],العاملين!A:C,2,0),"")</f>
        <v/>
      </c>
      <c r="Y275" s="108"/>
      <c r="Z275" s="108" t="str">
        <f>IFERROR(VLOOKUP(Table14[[#This Row],[كود العامل2]],العاملين!$A:$C,2,0),"")</f>
        <v/>
      </c>
      <c r="AA275" s="108"/>
      <c r="AB275" s="108" t="str">
        <f>IFERROR(VLOOKUP(Table14[[#This Row],[كود العامل3]],العاملين!$A:$C,2,0),"")</f>
        <v/>
      </c>
      <c r="AC275" s="108"/>
      <c r="AD275" s="108" t="str">
        <f>IFERROR(VLOOKUP(Table14[[#This Row],[كود العامل4]],العاملين!$A:$C,2,0),"")</f>
        <v/>
      </c>
      <c r="AE275" s="115">
        <f>IFERROR((Table14[[#This Row],[كمية الانتاج]]*Table14[[#This Row],[الزمن المعيارى لانتاج القطعة الواحدة بالدقيقة]])/V275,0%)</f>
        <v>0</v>
      </c>
      <c r="AF275" s="116"/>
      <c r="AG275" s="106"/>
      <c r="AH275" s="117" t="str">
        <f>IFERROR(Table14[[#This Row],[كمية الانتاج]]/(Table14[[#This Row],[كمية الانتاج]]+AG275+AF275),"")</f>
        <v/>
      </c>
      <c r="AI275" s="118"/>
      <c r="AJ275" s="121"/>
      <c r="AK275" s="121"/>
      <c r="AL275" s="121"/>
      <c r="AM275" s="121"/>
      <c r="AN275" s="121"/>
      <c r="AO275" s="121"/>
      <c r="AP275" s="121"/>
      <c r="AQ275" s="121"/>
      <c r="AR275" s="121"/>
    </row>
    <row r="276" spans="1:44" ht="20.100000000000001" customHeight="1">
      <c r="A276" s="105"/>
      <c r="B276" s="106"/>
      <c r="C276" s="107" t="str">
        <f>IFERROR(VLOOKUP(B276,المنتجات!$A:$B,2,0),"")</f>
        <v/>
      </c>
      <c r="D276" s="106" t="str">
        <f>IFERROR(VLOOKUP(B276,المنتجات!$A:$C,3,0),"")</f>
        <v/>
      </c>
      <c r="E276" s="108"/>
      <c r="F276" s="107" t="str">
        <f>IFERROR(VLOOKUP(Table14[[#This Row],[كود الصنف]],المنتجات!$D:$E,2,0),"")</f>
        <v/>
      </c>
      <c r="G276" s="109"/>
      <c r="H276" s="109" t="str">
        <f>IFERROR(IF(G276&lt;=1,VLOOKUP(Table14[[#This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76" s="110"/>
      <c r="J276" s="111"/>
      <c r="K276" s="112" t="str">
        <f>IFERROR(IF(VLOOKUP(Table14[[#This Row],[كود الصنف]],المنتجات!$D:$K,8,0)=0,"",(VLOOKUP(Table14[[#This Row],[كود الصنف]],المنتجات!$D:$K,8,0))),"")</f>
        <v/>
      </c>
      <c r="L27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76" s="114">
        <f>IFERROR(Table14[[#This Row],[كمية الهالك]]/(Table14[[#This Row],[كمية الخامات بالكيلو]]/Table14[[#This Row],[وزن القطعة]]),0)</f>
        <v>0</v>
      </c>
      <c r="N276" s="113"/>
      <c r="O276" s="106" t="str">
        <f>IFERROR(VLOOKUP(Table14[[#This Row],[كود العامل]],العاملين!$A$1:$D$100,4,0),"")</f>
        <v/>
      </c>
      <c r="P276" s="108"/>
      <c r="Q276" s="108"/>
      <c r="R276" s="108"/>
      <c r="S276" s="108"/>
      <c r="T276" s="108"/>
      <c r="U276" s="108">
        <f t="shared" si="6"/>
        <v>0</v>
      </c>
      <c r="V276" s="108" t="str">
        <f>IFERROR(Table14[[#This Row],[اجمالى وقت التشغيل بالدقايق]]-Table14[[#This Row],[اجمالى وقت التوقف بالدقيقة]],"0")</f>
        <v>0</v>
      </c>
      <c r="W276" s="108"/>
      <c r="X276" s="106" t="str">
        <f>IFERROR(VLOOKUP(Table14[[#This Row],[كود العامل]],العاملين!A:C,2,0),"")</f>
        <v/>
      </c>
      <c r="Y276" s="108"/>
      <c r="Z276" s="108" t="str">
        <f>IFERROR(VLOOKUP(Table14[[#This Row],[كود العامل2]],العاملين!$A:$C,2,0),"")</f>
        <v/>
      </c>
      <c r="AA276" s="108"/>
      <c r="AB276" s="108" t="str">
        <f>IFERROR(VLOOKUP(Table14[[#This Row],[كود العامل3]],العاملين!$A:$C,2,0),"")</f>
        <v/>
      </c>
      <c r="AC276" s="108"/>
      <c r="AD276" s="108" t="str">
        <f>IFERROR(VLOOKUP(Table14[[#This Row],[كود العامل4]],العاملين!$A:$C,2,0),"")</f>
        <v/>
      </c>
      <c r="AE276" s="115">
        <f>IFERROR((Table14[[#This Row],[كمية الانتاج]]*Table14[[#This Row],[الزمن المعيارى لانتاج القطعة الواحدة بالدقيقة]])/V276,0%)</f>
        <v>0</v>
      </c>
      <c r="AF276" s="116"/>
      <c r="AG276" s="106"/>
      <c r="AH276" s="117" t="str">
        <f>IFERROR(Table14[[#This Row],[كمية الانتاج]]/(Table14[[#This Row],[كمية الانتاج]]+AG276+AF276),"")</f>
        <v/>
      </c>
      <c r="AI276" s="118"/>
      <c r="AJ276" s="121"/>
      <c r="AK276" s="121"/>
      <c r="AL276" s="121"/>
      <c r="AM276" s="121"/>
      <c r="AN276" s="121"/>
      <c r="AO276" s="121"/>
      <c r="AP276" s="121"/>
      <c r="AQ276" s="121"/>
      <c r="AR276" s="121"/>
    </row>
    <row r="277" spans="1:44" ht="20.100000000000001" customHeight="1">
      <c r="A277" s="105"/>
      <c r="B277" s="106"/>
      <c r="C277" s="107" t="str">
        <f>IFERROR(VLOOKUP(B277,المنتجات!$A:$B,2,0),"")</f>
        <v/>
      </c>
      <c r="D277" s="106" t="str">
        <f>IFERROR(VLOOKUP(B277,المنتجات!$A:$C,3,0),"")</f>
        <v/>
      </c>
      <c r="E277" s="108"/>
      <c r="F277" s="107" t="str">
        <f>IFERROR(VLOOKUP(Table14[[#This Row],[كود الصنف]],المنتجات!$D:$E,2,0),"")</f>
        <v/>
      </c>
      <c r="G277" s="109"/>
      <c r="H277" s="109" t="str">
        <f>IFERROR(IF(G277&lt;=1,VLOOKUP(Table14[[#This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77" s="110"/>
      <c r="J277" s="111"/>
      <c r="K277" s="112" t="str">
        <f>IFERROR(IF(VLOOKUP(Table14[[#This Row],[كود الصنف]],المنتجات!$D:$K,8,0)=0,"",(VLOOKUP(Table14[[#This Row],[كود الصنف]],المنتجات!$D:$K,8,0))),"")</f>
        <v/>
      </c>
      <c r="L27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77" s="114">
        <f>IFERROR(Table14[[#This Row],[كمية الهالك]]/(Table14[[#This Row],[كمية الخامات بالكيلو]]/Table14[[#This Row],[وزن القطعة]]),0)</f>
        <v>0</v>
      </c>
      <c r="N277" s="113"/>
      <c r="O277" s="106" t="str">
        <f>IFERROR(VLOOKUP(Table14[[#This Row],[كود العامل]],العاملين!$A$1:$D$100,4,0),"")</f>
        <v/>
      </c>
      <c r="P277" s="108"/>
      <c r="Q277" s="108"/>
      <c r="R277" s="108"/>
      <c r="S277" s="108"/>
      <c r="T277" s="108"/>
      <c r="U277" s="108">
        <f t="shared" si="6"/>
        <v>0</v>
      </c>
      <c r="V277" s="108" t="str">
        <f>IFERROR(Table14[[#This Row],[اجمالى وقت التشغيل بالدقايق]]-Table14[[#This Row],[اجمالى وقت التوقف بالدقيقة]],"0")</f>
        <v>0</v>
      </c>
      <c r="W277" s="108"/>
      <c r="X277" s="106" t="str">
        <f>IFERROR(VLOOKUP(Table14[[#This Row],[كود العامل]],العاملين!A:C,2,0),"")</f>
        <v/>
      </c>
      <c r="Y277" s="108"/>
      <c r="Z277" s="108" t="str">
        <f>IFERROR(VLOOKUP(Table14[[#This Row],[كود العامل2]],العاملين!$A:$C,2,0),"")</f>
        <v/>
      </c>
      <c r="AA277" s="108"/>
      <c r="AB277" s="108" t="str">
        <f>IFERROR(VLOOKUP(Table14[[#This Row],[كود العامل3]],العاملين!$A:$C,2,0),"")</f>
        <v/>
      </c>
      <c r="AC277" s="108"/>
      <c r="AD277" s="108" t="str">
        <f>IFERROR(VLOOKUP(Table14[[#This Row],[كود العامل4]],العاملين!$A:$C,2,0),"")</f>
        <v/>
      </c>
      <c r="AE277" s="115">
        <f>IFERROR((Table14[[#This Row],[كمية الانتاج]]*Table14[[#This Row],[الزمن المعيارى لانتاج القطعة الواحدة بالدقيقة]])/V277,0%)</f>
        <v>0</v>
      </c>
      <c r="AF277" s="116"/>
      <c r="AG277" s="106"/>
      <c r="AH277" s="117" t="str">
        <f>IFERROR(Table14[[#This Row],[كمية الانتاج]]/(Table14[[#This Row],[كمية الانتاج]]+AG277+AF277),"")</f>
        <v/>
      </c>
      <c r="AI277" s="118"/>
      <c r="AJ277" s="121"/>
      <c r="AK277" s="121"/>
      <c r="AL277" s="121"/>
      <c r="AM277" s="121"/>
      <c r="AN277" s="121"/>
      <c r="AO277" s="121"/>
      <c r="AP277" s="121"/>
      <c r="AQ277" s="121"/>
      <c r="AR277" s="121"/>
    </row>
    <row r="278" spans="1:44" ht="20.100000000000001" customHeight="1">
      <c r="A278" s="105"/>
      <c r="B278" s="106"/>
      <c r="C278" s="107" t="str">
        <f>IFERROR(VLOOKUP(B278,المنتجات!$A:$B,2,0),"")</f>
        <v/>
      </c>
      <c r="D278" s="106" t="str">
        <f>IFERROR(VLOOKUP(B278,المنتجات!$A:$C,3,0),"")</f>
        <v/>
      </c>
      <c r="E278" s="108"/>
      <c r="F278" s="107" t="str">
        <f>IFERROR(VLOOKUP(Table14[[#This Row],[كود الصنف]],المنتجات!$D:$E,2,0),"")</f>
        <v/>
      </c>
      <c r="G278" s="109"/>
      <c r="H278" s="109" t="str">
        <f>IFERROR(IF(G278&lt;=1,VLOOKUP(Table14[[#This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78" s="110"/>
      <c r="J278" s="111"/>
      <c r="K278" s="112" t="str">
        <f>IFERROR(IF(VLOOKUP(Table14[[#This Row],[كود الصنف]],المنتجات!$D:$K,8,0)=0,"",(VLOOKUP(Table14[[#This Row],[كود الصنف]],المنتجات!$D:$K,8,0))),"")</f>
        <v/>
      </c>
      <c r="L27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78" s="114">
        <f>IFERROR(Table14[[#This Row],[كمية الهالك]]/(Table14[[#This Row],[كمية الخامات بالكيلو]]/Table14[[#This Row],[وزن القطعة]]),0)</f>
        <v>0</v>
      </c>
      <c r="N278" s="113"/>
      <c r="O278" s="106" t="str">
        <f>IFERROR(VLOOKUP(Table14[[#This Row],[كود العامل]],العاملين!$A$1:$D$100,4,0),"")</f>
        <v/>
      </c>
      <c r="P278" s="108"/>
      <c r="Q278" s="108"/>
      <c r="R278" s="108"/>
      <c r="S278" s="108"/>
      <c r="T278" s="108"/>
      <c r="U278" s="108">
        <f t="shared" si="6"/>
        <v>0</v>
      </c>
      <c r="V278" s="108" t="str">
        <f>IFERROR(Table14[[#This Row],[اجمالى وقت التشغيل بالدقايق]]-Table14[[#This Row],[اجمالى وقت التوقف بالدقيقة]],"0")</f>
        <v>0</v>
      </c>
      <c r="W278" s="108"/>
      <c r="X278" s="106" t="str">
        <f>IFERROR(VLOOKUP(Table14[[#This Row],[كود العامل]],العاملين!A:C,2,0),"")</f>
        <v/>
      </c>
      <c r="Y278" s="108"/>
      <c r="Z278" s="108" t="str">
        <f>IFERROR(VLOOKUP(Table14[[#This Row],[كود العامل2]],العاملين!$A:$C,2,0),"")</f>
        <v/>
      </c>
      <c r="AA278" s="108"/>
      <c r="AB278" s="108" t="str">
        <f>IFERROR(VLOOKUP(Table14[[#This Row],[كود العامل3]],العاملين!$A:$C,2,0),"")</f>
        <v/>
      </c>
      <c r="AC278" s="108"/>
      <c r="AD278" s="108" t="str">
        <f>IFERROR(VLOOKUP(Table14[[#This Row],[كود العامل4]],العاملين!$A:$C,2,0),"")</f>
        <v/>
      </c>
      <c r="AE278" s="115">
        <f>IFERROR((Table14[[#This Row],[كمية الانتاج]]*Table14[[#This Row],[الزمن المعيارى لانتاج القطعة الواحدة بالدقيقة]])/V278,0%)</f>
        <v>0</v>
      </c>
      <c r="AF278" s="116"/>
      <c r="AG278" s="106"/>
      <c r="AH278" s="117" t="str">
        <f>IFERROR(Table14[[#This Row],[كمية الانتاج]]/(Table14[[#This Row],[كمية الانتاج]]+AG278+AF278),"")</f>
        <v/>
      </c>
      <c r="AI278" s="118"/>
      <c r="AJ278" s="121"/>
      <c r="AK278" s="121"/>
      <c r="AL278" s="121"/>
      <c r="AM278" s="121"/>
      <c r="AN278" s="121"/>
      <c r="AO278" s="121"/>
      <c r="AP278" s="121"/>
      <c r="AQ278" s="121"/>
      <c r="AR278" s="121"/>
    </row>
    <row r="279" spans="1:44" ht="20.100000000000001" customHeight="1">
      <c r="A279" s="105"/>
      <c r="B279" s="106"/>
      <c r="C279" s="107" t="str">
        <f>IFERROR(VLOOKUP(B279,المنتجات!$A:$B,2,0),"")</f>
        <v/>
      </c>
      <c r="D279" s="106" t="str">
        <f>IFERROR(VLOOKUP(B279,المنتجات!$A:$C,3,0),"")</f>
        <v/>
      </c>
      <c r="E279" s="108"/>
      <c r="F279" s="107" t="str">
        <f>IFERROR(VLOOKUP(Table14[[#This Row],[كود الصنف]],المنتجات!$D:$E,2,0),"")</f>
        <v/>
      </c>
      <c r="G279" s="109"/>
      <c r="H279" s="109" t="str">
        <f>IFERROR(IF(G279&lt;=1,VLOOKUP(Table14[[#This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79" s="110"/>
      <c r="J279" s="111"/>
      <c r="K279" s="112" t="str">
        <f>IFERROR(IF(VLOOKUP(Table14[[#This Row],[كود الصنف]],المنتجات!$D:$K,8,0)=0,"",(VLOOKUP(Table14[[#This Row],[كود الصنف]],المنتجات!$D:$K,8,0))),"")</f>
        <v/>
      </c>
      <c r="L27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79" s="114">
        <f>IFERROR(Table14[[#This Row],[كمية الهالك]]/(Table14[[#This Row],[كمية الخامات بالكيلو]]/Table14[[#This Row],[وزن القطعة]]),0)</f>
        <v>0</v>
      </c>
      <c r="N279" s="113"/>
      <c r="O279" s="106" t="str">
        <f>IFERROR(VLOOKUP(Table14[[#This Row],[كود العامل]],العاملين!$A$1:$D$100,4,0),"")</f>
        <v/>
      </c>
      <c r="P279" s="108"/>
      <c r="Q279" s="108"/>
      <c r="R279" s="108"/>
      <c r="S279" s="108"/>
      <c r="T279" s="108"/>
      <c r="U279" s="108">
        <f t="shared" si="6"/>
        <v>0</v>
      </c>
      <c r="V279" s="108" t="str">
        <f>IFERROR(Table14[[#This Row],[اجمالى وقت التشغيل بالدقايق]]-Table14[[#This Row],[اجمالى وقت التوقف بالدقيقة]],"0")</f>
        <v>0</v>
      </c>
      <c r="W279" s="108"/>
      <c r="X279" s="106" t="str">
        <f>IFERROR(VLOOKUP(Table14[[#This Row],[كود العامل]],العاملين!A:C,2,0),"")</f>
        <v/>
      </c>
      <c r="Y279" s="108"/>
      <c r="Z279" s="108" t="str">
        <f>IFERROR(VLOOKUP(Table14[[#This Row],[كود العامل2]],العاملين!$A:$C,2,0),"")</f>
        <v/>
      </c>
      <c r="AA279" s="108"/>
      <c r="AB279" s="108" t="str">
        <f>IFERROR(VLOOKUP(Table14[[#This Row],[كود العامل3]],العاملين!$A:$C,2,0),"")</f>
        <v/>
      </c>
      <c r="AC279" s="108"/>
      <c r="AD279" s="108" t="str">
        <f>IFERROR(VLOOKUP(Table14[[#This Row],[كود العامل4]],العاملين!$A:$C,2,0),"")</f>
        <v/>
      </c>
      <c r="AE279" s="115">
        <f>IFERROR((Table14[[#This Row],[كمية الانتاج]]*Table14[[#This Row],[الزمن المعيارى لانتاج القطعة الواحدة بالدقيقة]])/V279,0%)</f>
        <v>0</v>
      </c>
      <c r="AF279" s="116"/>
      <c r="AG279" s="106"/>
      <c r="AH279" s="117" t="str">
        <f>IFERROR(Table14[[#This Row],[كمية الانتاج]]/(Table14[[#This Row],[كمية الانتاج]]+AG279+AF279),"")</f>
        <v/>
      </c>
      <c r="AI279" s="118"/>
      <c r="AJ279" s="121"/>
      <c r="AK279" s="121"/>
      <c r="AL279" s="121"/>
      <c r="AM279" s="121"/>
      <c r="AN279" s="121"/>
      <c r="AO279" s="121"/>
      <c r="AP279" s="121"/>
      <c r="AQ279" s="121"/>
      <c r="AR279" s="121"/>
    </row>
    <row r="280" spans="1:44" ht="20.100000000000001" customHeight="1">
      <c r="A280" s="105"/>
      <c r="B280" s="106"/>
      <c r="C280" s="107" t="str">
        <f>IFERROR(VLOOKUP(B280,المنتجات!$A:$B,2,0),"")</f>
        <v/>
      </c>
      <c r="D280" s="106" t="str">
        <f>IFERROR(VLOOKUP(B280,المنتجات!$A:$C,3,0),"")</f>
        <v/>
      </c>
      <c r="E280" s="108"/>
      <c r="F280" s="107" t="str">
        <f>IFERROR(VLOOKUP(Table14[[#This Row],[كود الصنف]],المنتجات!$D:$E,2,0),"")</f>
        <v/>
      </c>
      <c r="G280" s="109"/>
      <c r="H280" s="109" t="str">
        <f>IFERROR(IF(G280&lt;=1,VLOOKUP(Table14[[#This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80" s="110"/>
      <c r="J280" s="111"/>
      <c r="K280" s="112" t="str">
        <f>IFERROR(IF(VLOOKUP(Table14[[#This Row],[كود الصنف]],المنتجات!$D:$K,8,0)=0,"",(VLOOKUP(Table14[[#This Row],[كود الصنف]],المنتجات!$D:$K,8,0))),"")</f>
        <v/>
      </c>
      <c r="L28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80" s="114">
        <f>IFERROR(Table14[[#This Row],[كمية الهالك]]/(Table14[[#This Row],[كمية الخامات بالكيلو]]/Table14[[#This Row],[وزن القطعة]]),0)</f>
        <v>0</v>
      </c>
      <c r="N280" s="113"/>
      <c r="O280" s="106" t="str">
        <f>IFERROR(VLOOKUP(Table14[[#This Row],[كود العامل]],العاملين!$A$1:$D$100,4,0),"")</f>
        <v/>
      </c>
      <c r="P280" s="108"/>
      <c r="Q280" s="108"/>
      <c r="R280" s="108"/>
      <c r="S280" s="108"/>
      <c r="T280" s="108"/>
      <c r="U280" s="108">
        <f t="shared" si="6"/>
        <v>0</v>
      </c>
      <c r="V280" s="108" t="str">
        <f>IFERROR(Table14[[#This Row],[اجمالى وقت التشغيل بالدقايق]]-Table14[[#This Row],[اجمالى وقت التوقف بالدقيقة]],"0")</f>
        <v>0</v>
      </c>
      <c r="W280" s="108"/>
      <c r="X280" s="106" t="str">
        <f>IFERROR(VLOOKUP(Table14[[#This Row],[كود العامل]],العاملين!A:C,2,0),"")</f>
        <v/>
      </c>
      <c r="Y280" s="108"/>
      <c r="Z280" s="108" t="str">
        <f>IFERROR(VLOOKUP(Table14[[#This Row],[كود العامل2]],العاملين!$A:$C,2,0),"")</f>
        <v/>
      </c>
      <c r="AA280" s="108"/>
      <c r="AB280" s="108" t="str">
        <f>IFERROR(VLOOKUP(Table14[[#This Row],[كود العامل3]],العاملين!$A:$C,2,0),"")</f>
        <v/>
      </c>
      <c r="AC280" s="108"/>
      <c r="AD280" s="108" t="str">
        <f>IFERROR(VLOOKUP(Table14[[#This Row],[كود العامل4]],العاملين!$A:$C,2,0),"")</f>
        <v/>
      </c>
      <c r="AE280" s="115">
        <f>IFERROR((Table14[[#This Row],[كمية الانتاج]]*Table14[[#This Row],[الزمن المعيارى لانتاج القطعة الواحدة بالدقيقة]])/V280,0%)</f>
        <v>0</v>
      </c>
      <c r="AF280" s="116"/>
      <c r="AG280" s="106"/>
      <c r="AH280" s="117" t="str">
        <f>IFERROR(Table14[[#This Row],[كمية الانتاج]]/(Table14[[#This Row],[كمية الانتاج]]+AG280+AF280),"")</f>
        <v/>
      </c>
      <c r="AI280" s="118"/>
      <c r="AJ280" s="121"/>
      <c r="AK280" s="121"/>
      <c r="AL280" s="121"/>
      <c r="AM280" s="121"/>
      <c r="AN280" s="121"/>
      <c r="AO280" s="121"/>
      <c r="AP280" s="121"/>
      <c r="AQ280" s="121"/>
      <c r="AR280" s="121"/>
    </row>
    <row r="281" spans="1:44" ht="20.100000000000001" customHeight="1">
      <c r="A281" s="105"/>
      <c r="B281" s="106"/>
      <c r="C281" s="107" t="str">
        <f>IFERROR(VLOOKUP(B281,المنتجات!$A:$B,2,0),"")</f>
        <v/>
      </c>
      <c r="D281" s="106" t="str">
        <f>IFERROR(VLOOKUP(B281,المنتجات!$A:$C,3,0),"")</f>
        <v/>
      </c>
      <c r="E281" s="108"/>
      <c r="F281" s="107" t="str">
        <f>IFERROR(VLOOKUP(Table14[[#This Row],[كود الصنف]],المنتجات!$D:$E,2,0),"")</f>
        <v/>
      </c>
      <c r="G281" s="109"/>
      <c r="H281" s="109" t="str">
        <f>IFERROR(IF(G281&lt;=1,VLOOKUP(Table14[[#This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81" s="110"/>
      <c r="J281" s="111"/>
      <c r="K281" s="112" t="str">
        <f>IFERROR(IF(VLOOKUP(Table14[[#This Row],[كود الصنف]],المنتجات!$D:$K,8,0)=0,"",(VLOOKUP(Table14[[#This Row],[كود الصنف]],المنتجات!$D:$K,8,0))),"")</f>
        <v/>
      </c>
      <c r="L28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81" s="114">
        <f>IFERROR(Table14[[#This Row],[كمية الهالك]]/(Table14[[#This Row],[كمية الخامات بالكيلو]]/Table14[[#This Row],[وزن القطعة]]),0)</f>
        <v>0</v>
      </c>
      <c r="N281" s="113"/>
      <c r="O281" s="106" t="str">
        <f>IFERROR(VLOOKUP(Table14[[#This Row],[كود العامل]],العاملين!$A$1:$D$100,4,0),"")</f>
        <v/>
      </c>
      <c r="P281" s="108"/>
      <c r="Q281" s="108"/>
      <c r="R281" s="108"/>
      <c r="S281" s="108"/>
      <c r="T281" s="108"/>
      <c r="U281" s="108">
        <f t="shared" si="6"/>
        <v>0</v>
      </c>
      <c r="V281" s="108" t="str">
        <f>IFERROR(Table14[[#This Row],[اجمالى وقت التشغيل بالدقايق]]-Table14[[#This Row],[اجمالى وقت التوقف بالدقيقة]],"0")</f>
        <v>0</v>
      </c>
      <c r="W281" s="108"/>
      <c r="X281" s="106" t="str">
        <f>IFERROR(VLOOKUP(Table14[[#This Row],[كود العامل]],العاملين!A:C,2,0),"")</f>
        <v/>
      </c>
      <c r="Y281" s="108"/>
      <c r="Z281" s="108" t="str">
        <f>IFERROR(VLOOKUP(Table14[[#This Row],[كود العامل2]],العاملين!$A:$C,2,0),"")</f>
        <v/>
      </c>
      <c r="AA281" s="108"/>
      <c r="AB281" s="108" t="str">
        <f>IFERROR(VLOOKUP(Table14[[#This Row],[كود العامل3]],العاملين!$A:$C,2,0),"")</f>
        <v/>
      </c>
      <c r="AC281" s="108"/>
      <c r="AD281" s="108" t="str">
        <f>IFERROR(VLOOKUP(Table14[[#This Row],[كود العامل4]],العاملين!$A:$C,2,0),"")</f>
        <v/>
      </c>
      <c r="AE281" s="115">
        <f>IFERROR((Table14[[#This Row],[كمية الانتاج]]*Table14[[#This Row],[الزمن المعيارى لانتاج القطعة الواحدة بالدقيقة]])/V281,0%)</f>
        <v>0</v>
      </c>
      <c r="AF281" s="116"/>
      <c r="AG281" s="106"/>
      <c r="AH281" s="117" t="str">
        <f>IFERROR(Table14[[#This Row],[كمية الانتاج]]/(Table14[[#This Row],[كمية الانتاج]]+AG281+AF281),"")</f>
        <v/>
      </c>
      <c r="AI281" s="118"/>
      <c r="AJ281" s="121"/>
      <c r="AK281" s="121"/>
      <c r="AL281" s="121"/>
      <c r="AM281" s="121"/>
      <c r="AN281" s="121"/>
      <c r="AO281" s="121"/>
      <c r="AP281" s="121"/>
      <c r="AQ281" s="121"/>
      <c r="AR281" s="121"/>
    </row>
    <row r="282" spans="1:44" ht="20.100000000000001" customHeight="1">
      <c r="A282" s="105"/>
      <c r="B282" s="106"/>
      <c r="C282" s="107" t="str">
        <f>IFERROR(VLOOKUP(B282,المنتجات!$A:$B,2,0),"")</f>
        <v/>
      </c>
      <c r="D282" s="106" t="str">
        <f>IFERROR(VLOOKUP(B282,المنتجات!$A:$C,3,0),"")</f>
        <v/>
      </c>
      <c r="E282" s="108"/>
      <c r="F282" s="107" t="str">
        <f>IFERROR(VLOOKUP(Table14[[#This Row],[كود الصنف]],المنتجات!$D:$E,2,0),"")</f>
        <v/>
      </c>
      <c r="G282" s="109"/>
      <c r="H282" s="109" t="str">
        <f>IFERROR(IF(G282&lt;=1,VLOOKUP(Table14[[#This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82" s="110"/>
      <c r="J282" s="111"/>
      <c r="K282" s="112" t="str">
        <f>IFERROR(IF(VLOOKUP(Table14[[#This Row],[كود الصنف]],المنتجات!$D:$K,8,0)=0,"",(VLOOKUP(Table14[[#This Row],[كود الصنف]],المنتجات!$D:$K,8,0))),"")</f>
        <v/>
      </c>
      <c r="L28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82" s="114">
        <f>IFERROR(Table14[[#This Row],[كمية الهالك]]/(Table14[[#This Row],[كمية الخامات بالكيلو]]/Table14[[#This Row],[وزن القطعة]]),0)</f>
        <v>0</v>
      </c>
      <c r="N282" s="113"/>
      <c r="O282" s="106" t="str">
        <f>IFERROR(VLOOKUP(Table14[[#This Row],[كود العامل]],العاملين!$A$1:$D$100,4,0),"")</f>
        <v/>
      </c>
      <c r="P282" s="108"/>
      <c r="Q282" s="108"/>
      <c r="R282" s="108"/>
      <c r="S282" s="108"/>
      <c r="T282" s="108"/>
      <c r="U282" s="108">
        <f t="shared" si="6"/>
        <v>0</v>
      </c>
      <c r="V282" s="108" t="str">
        <f>IFERROR(Table14[[#This Row],[اجمالى وقت التشغيل بالدقايق]]-Table14[[#This Row],[اجمالى وقت التوقف بالدقيقة]],"0")</f>
        <v>0</v>
      </c>
      <c r="W282" s="108"/>
      <c r="X282" s="106" t="str">
        <f>IFERROR(VLOOKUP(Table14[[#This Row],[كود العامل]],العاملين!A:C,2,0),"")</f>
        <v/>
      </c>
      <c r="Y282" s="108"/>
      <c r="Z282" s="108" t="str">
        <f>IFERROR(VLOOKUP(Table14[[#This Row],[كود العامل2]],العاملين!$A:$C,2,0),"")</f>
        <v/>
      </c>
      <c r="AA282" s="108"/>
      <c r="AB282" s="108" t="str">
        <f>IFERROR(VLOOKUP(Table14[[#This Row],[كود العامل3]],العاملين!$A:$C,2,0),"")</f>
        <v/>
      </c>
      <c r="AC282" s="108"/>
      <c r="AD282" s="108" t="str">
        <f>IFERROR(VLOOKUP(Table14[[#This Row],[كود العامل4]],العاملين!$A:$C,2,0),"")</f>
        <v/>
      </c>
      <c r="AE282" s="115">
        <f>IFERROR((Table14[[#This Row],[كمية الانتاج]]*Table14[[#This Row],[الزمن المعيارى لانتاج القطعة الواحدة بالدقيقة]])/V282,0%)</f>
        <v>0</v>
      </c>
      <c r="AF282" s="116"/>
      <c r="AG282" s="106"/>
      <c r="AH282" s="117" t="str">
        <f>IFERROR(Table14[[#This Row],[كمية الانتاج]]/(Table14[[#This Row],[كمية الانتاج]]+AG282+AF282),"")</f>
        <v/>
      </c>
      <c r="AI282" s="118"/>
      <c r="AJ282" s="121"/>
      <c r="AK282" s="121"/>
      <c r="AL282" s="121"/>
      <c r="AM282" s="121"/>
      <c r="AN282" s="121"/>
      <c r="AO282" s="121"/>
      <c r="AP282" s="121"/>
      <c r="AQ282" s="121"/>
      <c r="AR282" s="121"/>
    </row>
    <row r="283" spans="1:44" ht="20.100000000000001" customHeight="1">
      <c r="A283" s="105"/>
      <c r="B283" s="106"/>
      <c r="C283" s="107" t="str">
        <f>IFERROR(VLOOKUP(B283,المنتجات!$A:$B,2,0),"")</f>
        <v/>
      </c>
      <c r="D283" s="106" t="str">
        <f>IFERROR(VLOOKUP(B283,المنتجات!$A:$C,3,0),"")</f>
        <v/>
      </c>
      <c r="E283" s="108"/>
      <c r="F283" s="107" t="str">
        <f>IFERROR(VLOOKUP(Table14[[#This Row],[كود الصنف]],المنتجات!$D:$E,2,0),"")</f>
        <v/>
      </c>
      <c r="G283" s="109"/>
      <c r="H283" s="109" t="str">
        <f>IFERROR(IF(G283&lt;=1,VLOOKUP(Table14[[#This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83" s="110"/>
      <c r="J283" s="111"/>
      <c r="K283" s="112" t="str">
        <f>IFERROR(IF(VLOOKUP(Table14[[#This Row],[كود الصنف]],المنتجات!$D:$K,8,0)=0,"",(VLOOKUP(Table14[[#This Row],[كود الصنف]],المنتجات!$D:$K,8,0))),"")</f>
        <v/>
      </c>
      <c r="L28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83" s="114">
        <f>IFERROR(Table14[[#This Row],[كمية الهالك]]/(Table14[[#This Row],[كمية الخامات بالكيلو]]/Table14[[#This Row],[وزن القطعة]]),0)</f>
        <v>0</v>
      </c>
      <c r="N283" s="113"/>
      <c r="O283" s="106" t="str">
        <f>IFERROR(VLOOKUP(Table14[[#This Row],[كود العامل]],العاملين!$A$1:$D$100,4,0),"")</f>
        <v/>
      </c>
      <c r="P283" s="108"/>
      <c r="Q283" s="108"/>
      <c r="R283" s="108"/>
      <c r="S283" s="108"/>
      <c r="T283" s="108"/>
      <c r="U283" s="108">
        <f t="shared" si="6"/>
        <v>0</v>
      </c>
      <c r="V283" s="108" t="str">
        <f>IFERROR(Table14[[#This Row],[اجمالى وقت التشغيل بالدقايق]]-Table14[[#This Row],[اجمالى وقت التوقف بالدقيقة]],"0")</f>
        <v>0</v>
      </c>
      <c r="W283" s="108"/>
      <c r="X283" s="106" t="str">
        <f>IFERROR(VLOOKUP(Table14[[#This Row],[كود العامل]],العاملين!A:C,2,0),"")</f>
        <v/>
      </c>
      <c r="Y283" s="108"/>
      <c r="Z283" s="108" t="str">
        <f>IFERROR(VLOOKUP(Table14[[#This Row],[كود العامل2]],العاملين!$A:$C,2,0),"")</f>
        <v/>
      </c>
      <c r="AA283" s="108"/>
      <c r="AB283" s="108" t="str">
        <f>IFERROR(VLOOKUP(Table14[[#This Row],[كود العامل3]],العاملين!$A:$C,2,0),"")</f>
        <v/>
      </c>
      <c r="AC283" s="108"/>
      <c r="AD283" s="108" t="str">
        <f>IFERROR(VLOOKUP(Table14[[#This Row],[كود العامل4]],العاملين!$A:$C,2,0),"")</f>
        <v/>
      </c>
      <c r="AE283" s="115">
        <f>IFERROR((Table14[[#This Row],[كمية الانتاج]]*Table14[[#This Row],[الزمن المعيارى لانتاج القطعة الواحدة بالدقيقة]])/V283,0%)</f>
        <v>0</v>
      </c>
      <c r="AF283" s="116"/>
      <c r="AG283" s="106"/>
      <c r="AH283" s="117" t="str">
        <f>IFERROR(Table14[[#This Row],[كمية الانتاج]]/(Table14[[#This Row],[كمية الانتاج]]+AG283+AF283),"")</f>
        <v/>
      </c>
      <c r="AI283" s="118"/>
      <c r="AJ283" s="121"/>
      <c r="AK283" s="121"/>
      <c r="AL283" s="121"/>
      <c r="AM283" s="121"/>
      <c r="AN283" s="121"/>
      <c r="AO283" s="121"/>
      <c r="AP283" s="121"/>
      <c r="AQ283" s="121"/>
      <c r="AR283" s="121"/>
    </row>
    <row r="284" spans="1:44" ht="20.100000000000001" customHeight="1">
      <c r="A284" s="105"/>
      <c r="B284" s="106"/>
      <c r="C284" s="107" t="str">
        <f>IFERROR(VLOOKUP(B284,المنتجات!$A:$B,2,0),"")</f>
        <v/>
      </c>
      <c r="D284" s="106" t="str">
        <f>IFERROR(VLOOKUP(B284,المنتجات!$A:$C,3,0),"")</f>
        <v/>
      </c>
      <c r="E284" s="108"/>
      <c r="F284" s="107" t="str">
        <f>IFERROR(VLOOKUP(Table14[[#This Row],[كود الصنف]],المنتجات!$D:$E,2,0),"")</f>
        <v/>
      </c>
      <c r="G284" s="109"/>
      <c r="H284" s="109" t="str">
        <f>IFERROR(IF(G284&lt;=1,VLOOKUP(Table14[[#This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84" s="110"/>
      <c r="J284" s="111"/>
      <c r="K284" s="112" t="str">
        <f>IFERROR(IF(VLOOKUP(Table14[[#This Row],[كود الصنف]],المنتجات!$D:$K,8,0)=0,"",(VLOOKUP(Table14[[#This Row],[كود الصنف]],المنتجات!$D:$K,8,0))),"")</f>
        <v/>
      </c>
      <c r="L28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84" s="114">
        <f>IFERROR(Table14[[#This Row],[كمية الهالك]]/(Table14[[#This Row],[كمية الخامات بالكيلو]]/Table14[[#This Row],[وزن القطعة]]),0)</f>
        <v>0</v>
      </c>
      <c r="N284" s="113"/>
      <c r="O284" s="106" t="str">
        <f>IFERROR(VLOOKUP(Table14[[#This Row],[كود العامل]],العاملين!$A$1:$D$100,4,0),"")</f>
        <v/>
      </c>
      <c r="P284" s="108"/>
      <c r="Q284" s="108"/>
      <c r="R284" s="108"/>
      <c r="S284" s="108"/>
      <c r="T284" s="108"/>
      <c r="U284" s="108">
        <f t="shared" si="6"/>
        <v>0</v>
      </c>
      <c r="V284" s="108" t="str">
        <f>IFERROR(Table14[[#This Row],[اجمالى وقت التشغيل بالدقايق]]-Table14[[#This Row],[اجمالى وقت التوقف بالدقيقة]],"0")</f>
        <v>0</v>
      </c>
      <c r="W284" s="108"/>
      <c r="X284" s="106" t="str">
        <f>IFERROR(VLOOKUP(Table14[[#This Row],[كود العامل]],العاملين!A:C,2,0),"")</f>
        <v/>
      </c>
      <c r="Y284" s="108"/>
      <c r="Z284" s="108" t="str">
        <f>IFERROR(VLOOKUP(Table14[[#This Row],[كود العامل2]],العاملين!$A:$C,2,0),"")</f>
        <v/>
      </c>
      <c r="AA284" s="108"/>
      <c r="AB284" s="108" t="str">
        <f>IFERROR(VLOOKUP(Table14[[#This Row],[كود العامل3]],العاملين!$A:$C,2,0),"")</f>
        <v/>
      </c>
      <c r="AC284" s="108"/>
      <c r="AD284" s="108" t="str">
        <f>IFERROR(VLOOKUP(Table14[[#This Row],[كود العامل4]],العاملين!$A:$C,2,0),"")</f>
        <v/>
      </c>
      <c r="AE284" s="115">
        <f>IFERROR((Table14[[#This Row],[كمية الانتاج]]*Table14[[#This Row],[الزمن المعيارى لانتاج القطعة الواحدة بالدقيقة]])/V284,0%)</f>
        <v>0</v>
      </c>
      <c r="AF284" s="116"/>
      <c r="AG284" s="106"/>
      <c r="AH284" s="117" t="str">
        <f>IFERROR(Table14[[#This Row],[كمية الانتاج]]/(Table14[[#This Row],[كمية الانتاج]]+AG284+AF284),"")</f>
        <v/>
      </c>
      <c r="AI284" s="118"/>
      <c r="AJ284" s="121"/>
      <c r="AK284" s="121"/>
      <c r="AL284" s="121"/>
      <c r="AM284" s="121"/>
      <c r="AN284" s="121"/>
      <c r="AO284" s="121"/>
      <c r="AP284" s="121"/>
      <c r="AQ284" s="121"/>
      <c r="AR284" s="121"/>
    </row>
    <row r="285" spans="1:44" ht="20.100000000000001" customHeight="1">
      <c r="A285" s="105"/>
      <c r="B285" s="106"/>
      <c r="C285" s="107" t="str">
        <f>IFERROR(VLOOKUP(B285,المنتجات!$A:$B,2,0),"")</f>
        <v/>
      </c>
      <c r="D285" s="106" t="str">
        <f>IFERROR(VLOOKUP(B285,المنتجات!$A:$C,3,0),"")</f>
        <v/>
      </c>
      <c r="E285" s="108"/>
      <c r="F285" s="107" t="str">
        <f>IFERROR(VLOOKUP(Table14[[#This Row],[كود الصنف]],المنتجات!$D:$E,2,0),"")</f>
        <v/>
      </c>
      <c r="G285" s="109"/>
      <c r="H285" s="109" t="str">
        <f>IFERROR(IF(G285&lt;=1,VLOOKUP(Table14[[#This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85" s="110"/>
      <c r="J285" s="111"/>
      <c r="K285" s="112" t="str">
        <f>IFERROR(IF(VLOOKUP(Table14[[#This Row],[كود الصنف]],المنتجات!$D:$K,8,0)=0,"",(VLOOKUP(Table14[[#This Row],[كود الصنف]],المنتجات!$D:$K,8,0))),"")</f>
        <v/>
      </c>
      <c r="L28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85" s="114">
        <f>IFERROR(Table14[[#This Row],[كمية الهالك]]/(Table14[[#This Row],[كمية الخامات بالكيلو]]/Table14[[#This Row],[وزن القطعة]]),0)</f>
        <v>0</v>
      </c>
      <c r="N285" s="113"/>
      <c r="O285" s="106" t="str">
        <f>IFERROR(VLOOKUP(Table14[[#This Row],[كود العامل]],العاملين!$A$1:$D$100,4,0),"")</f>
        <v/>
      </c>
      <c r="P285" s="108"/>
      <c r="Q285" s="108"/>
      <c r="R285" s="108"/>
      <c r="S285" s="108"/>
      <c r="T285" s="108"/>
      <c r="U285" s="108">
        <f t="shared" si="6"/>
        <v>0</v>
      </c>
      <c r="V285" s="108" t="str">
        <f>IFERROR(Table14[[#This Row],[اجمالى وقت التشغيل بالدقايق]]-Table14[[#This Row],[اجمالى وقت التوقف بالدقيقة]],"0")</f>
        <v>0</v>
      </c>
      <c r="W285" s="108"/>
      <c r="X285" s="106" t="str">
        <f>IFERROR(VLOOKUP(Table14[[#This Row],[كود العامل]],العاملين!A:C,2,0),"")</f>
        <v/>
      </c>
      <c r="Y285" s="108"/>
      <c r="Z285" s="108" t="str">
        <f>IFERROR(VLOOKUP(Table14[[#This Row],[كود العامل2]],العاملين!$A:$C,2,0),"")</f>
        <v/>
      </c>
      <c r="AA285" s="108"/>
      <c r="AB285" s="108" t="str">
        <f>IFERROR(VLOOKUP(Table14[[#This Row],[كود العامل3]],العاملين!$A:$C,2,0),"")</f>
        <v/>
      </c>
      <c r="AC285" s="108"/>
      <c r="AD285" s="108" t="str">
        <f>IFERROR(VLOOKUP(Table14[[#This Row],[كود العامل4]],العاملين!$A:$C,2,0),"")</f>
        <v/>
      </c>
      <c r="AE285" s="115">
        <f>IFERROR((Table14[[#This Row],[كمية الانتاج]]*Table14[[#This Row],[الزمن المعيارى لانتاج القطعة الواحدة بالدقيقة]])/V285,0%)</f>
        <v>0</v>
      </c>
      <c r="AF285" s="116"/>
      <c r="AG285" s="106"/>
      <c r="AH285" s="117" t="str">
        <f>IFERROR(Table14[[#This Row],[كمية الانتاج]]/(Table14[[#This Row],[كمية الانتاج]]+AG285+AF285),"")</f>
        <v/>
      </c>
      <c r="AI285" s="118"/>
      <c r="AJ285" s="121"/>
      <c r="AK285" s="121"/>
      <c r="AL285" s="121"/>
      <c r="AM285" s="121"/>
      <c r="AN285" s="121"/>
      <c r="AO285" s="121"/>
      <c r="AP285" s="121"/>
      <c r="AQ285" s="121"/>
      <c r="AR285" s="121"/>
    </row>
    <row r="286" spans="1:44" ht="20.100000000000001" customHeight="1">
      <c r="A286" s="105"/>
      <c r="B286" s="106"/>
      <c r="C286" s="107" t="str">
        <f>IFERROR(VLOOKUP(B286,المنتجات!$A:$B,2,0),"")</f>
        <v/>
      </c>
      <c r="D286" s="106" t="str">
        <f>IFERROR(VLOOKUP(B286,المنتجات!$A:$C,3,0),"")</f>
        <v/>
      </c>
      <c r="E286" s="108"/>
      <c r="F286" s="107" t="str">
        <f>IFERROR(VLOOKUP(Table14[[#This Row],[كود الصنف]],المنتجات!$D:$E,2,0),"")</f>
        <v/>
      </c>
      <c r="G286" s="109"/>
      <c r="H286" s="109" t="str">
        <f>IFERROR(IF(G286&lt;=1,VLOOKUP(Table14[[#This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86" s="110"/>
      <c r="J286" s="111"/>
      <c r="K286" s="112" t="str">
        <f>IFERROR(IF(VLOOKUP(Table14[[#This Row],[كود الصنف]],المنتجات!$D:$K,8,0)=0,"",(VLOOKUP(Table14[[#This Row],[كود الصنف]],المنتجات!$D:$K,8,0))),"")</f>
        <v/>
      </c>
      <c r="L28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86" s="114">
        <f>IFERROR(Table14[[#This Row],[كمية الهالك]]/(Table14[[#This Row],[كمية الخامات بالكيلو]]/Table14[[#This Row],[وزن القطعة]]),0)</f>
        <v>0</v>
      </c>
      <c r="N286" s="113"/>
      <c r="O286" s="106" t="str">
        <f>IFERROR(VLOOKUP(Table14[[#This Row],[كود العامل]],العاملين!$A$1:$D$100,4,0),"")</f>
        <v/>
      </c>
      <c r="P286" s="108"/>
      <c r="Q286" s="108"/>
      <c r="R286" s="108"/>
      <c r="S286" s="108"/>
      <c r="T286" s="108"/>
      <c r="U286" s="108">
        <f t="shared" si="6"/>
        <v>0</v>
      </c>
      <c r="V286" s="108" t="str">
        <f>IFERROR(Table14[[#This Row],[اجمالى وقت التشغيل بالدقايق]]-Table14[[#This Row],[اجمالى وقت التوقف بالدقيقة]],"0")</f>
        <v>0</v>
      </c>
      <c r="W286" s="108"/>
      <c r="X286" s="106" t="str">
        <f>IFERROR(VLOOKUP(Table14[[#This Row],[كود العامل]],العاملين!A:C,2,0),"")</f>
        <v/>
      </c>
      <c r="Y286" s="108"/>
      <c r="Z286" s="108" t="str">
        <f>IFERROR(VLOOKUP(Table14[[#This Row],[كود العامل2]],العاملين!$A:$C,2,0),"")</f>
        <v/>
      </c>
      <c r="AA286" s="108"/>
      <c r="AB286" s="108" t="str">
        <f>IFERROR(VLOOKUP(Table14[[#This Row],[كود العامل3]],العاملين!$A:$C,2,0),"")</f>
        <v/>
      </c>
      <c r="AC286" s="108"/>
      <c r="AD286" s="108" t="str">
        <f>IFERROR(VLOOKUP(Table14[[#This Row],[كود العامل4]],العاملين!$A:$C,2,0),"")</f>
        <v/>
      </c>
      <c r="AE286" s="115">
        <f>IFERROR((Table14[[#This Row],[كمية الانتاج]]*Table14[[#This Row],[الزمن المعيارى لانتاج القطعة الواحدة بالدقيقة]])/V286,0%)</f>
        <v>0</v>
      </c>
      <c r="AF286" s="116"/>
      <c r="AG286" s="106"/>
      <c r="AH286" s="117" t="str">
        <f>IFERROR(Table14[[#This Row],[كمية الانتاج]]/(Table14[[#This Row],[كمية الانتاج]]+AG286+AF286),"")</f>
        <v/>
      </c>
      <c r="AI286" s="118"/>
      <c r="AJ286" s="121"/>
      <c r="AK286" s="121"/>
      <c r="AL286" s="121"/>
      <c r="AM286" s="121"/>
      <c r="AN286" s="121"/>
      <c r="AO286" s="121"/>
      <c r="AP286" s="121"/>
      <c r="AQ286" s="121"/>
      <c r="AR286" s="121"/>
    </row>
    <row r="287" spans="1:44" ht="20.100000000000001" customHeight="1">
      <c r="A287" s="105"/>
      <c r="B287" s="106"/>
      <c r="C287" s="107" t="str">
        <f>IFERROR(VLOOKUP(B287,المنتجات!$A:$B,2,0),"")</f>
        <v/>
      </c>
      <c r="D287" s="106" t="str">
        <f>IFERROR(VLOOKUP(B287,المنتجات!$A:$C,3,0),"")</f>
        <v/>
      </c>
      <c r="E287" s="108"/>
      <c r="F287" s="107" t="str">
        <f>IFERROR(VLOOKUP(Table14[[#This Row],[كود الصنف]],المنتجات!$D:$E,2,0),"")</f>
        <v/>
      </c>
      <c r="G287" s="109"/>
      <c r="H287" s="109" t="str">
        <f>IFERROR(IF(G287&lt;=1,VLOOKUP(Table14[[#This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87" s="110"/>
      <c r="J287" s="111"/>
      <c r="K287" s="112" t="str">
        <f>IFERROR(IF(VLOOKUP(Table14[[#This Row],[كود الصنف]],المنتجات!$D:$K,8,0)=0,"",(VLOOKUP(Table14[[#This Row],[كود الصنف]],المنتجات!$D:$K,8,0))),"")</f>
        <v/>
      </c>
      <c r="L28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87" s="114">
        <f>IFERROR(Table14[[#This Row],[كمية الهالك]]/(Table14[[#This Row],[كمية الخامات بالكيلو]]/Table14[[#This Row],[وزن القطعة]]),0)</f>
        <v>0</v>
      </c>
      <c r="N287" s="113"/>
      <c r="O287" s="106" t="str">
        <f>IFERROR(VLOOKUP(Table14[[#This Row],[كود العامل]],العاملين!$A$1:$D$100,4,0),"")</f>
        <v/>
      </c>
      <c r="P287" s="108"/>
      <c r="Q287" s="108"/>
      <c r="R287" s="108"/>
      <c r="S287" s="108"/>
      <c r="T287" s="108"/>
      <c r="U287" s="108">
        <f t="shared" si="6"/>
        <v>0</v>
      </c>
      <c r="V287" s="108" t="str">
        <f>IFERROR(Table14[[#This Row],[اجمالى وقت التشغيل بالدقايق]]-Table14[[#This Row],[اجمالى وقت التوقف بالدقيقة]],"0")</f>
        <v>0</v>
      </c>
      <c r="W287" s="108"/>
      <c r="X287" s="106" t="str">
        <f>IFERROR(VLOOKUP(Table14[[#This Row],[كود العامل]],العاملين!A:C,2,0),"")</f>
        <v/>
      </c>
      <c r="Y287" s="108"/>
      <c r="Z287" s="108" t="str">
        <f>IFERROR(VLOOKUP(Table14[[#This Row],[كود العامل2]],العاملين!$A:$C,2,0),"")</f>
        <v/>
      </c>
      <c r="AA287" s="108"/>
      <c r="AB287" s="108" t="str">
        <f>IFERROR(VLOOKUP(Table14[[#This Row],[كود العامل3]],العاملين!$A:$C,2,0),"")</f>
        <v/>
      </c>
      <c r="AC287" s="108"/>
      <c r="AD287" s="108" t="str">
        <f>IFERROR(VLOOKUP(Table14[[#This Row],[كود العامل4]],العاملين!$A:$C,2,0),"")</f>
        <v/>
      </c>
      <c r="AE287" s="115">
        <f>IFERROR((Table14[[#This Row],[كمية الانتاج]]*Table14[[#This Row],[الزمن المعيارى لانتاج القطعة الواحدة بالدقيقة]])/V287,0%)</f>
        <v>0</v>
      </c>
      <c r="AF287" s="116"/>
      <c r="AG287" s="106"/>
      <c r="AH287" s="117" t="str">
        <f>IFERROR(Table14[[#This Row],[كمية الانتاج]]/(Table14[[#This Row],[كمية الانتاج]]+AG287+AF287),"")</f>
        <v/>
      </c>
      <c r="AI287" s="118"/>
      <c r="AJ287" s="121"/>
      <c r="AK287" s="121"/>
      <c r="AL287" s="121"/>
      <c r="AM287" s="121"/>
      <c r="AN287" s="121"/>
      <c r="AO287" s="121"/>
      <c r="AP287" s="121"/>
      <c r="AQ287" s="121"/>
      <c r="AR287" s="121"/>
    </row>
    <row r="288" spans="1:44" ht="20.100000000000001" customHeight="1">
      <c r="A288" s="105"/>
      <c r="B288" s="106"/>
      <c r="C288" s="107" t="str">
        <f>IFERROR(VLOOKUP(B288,المنتجات!$A:$B,2,0),"")</f>
        <v/>
      </c>
      <c r="D288" s="106" t="str">
        <f>IFERROR(VLOOKUP(B288,المنتجات!$A:$C,3,0),"")</f>
        <v/>
      </c>
      <c r="E288" s="108"/>
      <c r="F288" s="107" t="str">
        <f>IFERROR(VLOOKUP(Table14[[#This Row],[كود الصنف]],المنتجات!$D:$E,2,0),"")</f>
        <v/>
      </c>
      <c r="G288" s="109"/>
      <c r="H288" s="109" t="str">
        <f>IFERROR(IF(G288&lt;=1,VLOOKUP(Table14[[#This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88" s="110"/>
      <c r="J288" s="111"/>
      <c r="K288" s="112" t="str">
        <f>IFERROR(IF(VLOOKUP(Table14[[#This Row],[كود الصنف]],المنتجات!$D:$K,8,0)=0,"",(VLOOKUP(Table14[[#This Row],[كود الصنف]],المنتجات!$D:$K,8,0))),"")</f>
        <v/>
      </c>
      <c r="L28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88" s="114">
        <f>IFERROR(Table14[[#This Row],[كمية الهالك]]/(Table14[[#This Row],[كمية الخامات بالكيلو]]/Table14[[#This Row],[وزن القطعة]]),0)</f>
        <v>0</v>
      </c>
      <c r="N288" s="113"/>
      <c r="O288" s="106" t="str">
        <f>IFERROR(VLOOKUP(Table14[[#This Row],[كود العامل]],العاملين!$A$1:$D$100,4,0),"")</f>
        <v/>
      </c>
      <c r="P288" s="108"/>
      <c r="Q288" s="108"/>
      <c r="R288" s="108"/>
      <c r="S288" s="108"/>
      <c r="T288" s="108"/>
      <c r="U288" s="108">
        <f t="shared" si="6"/>
        <v>0</v>
      </c>
      <c r="V288" s="108" t="str">
        <f>IFERROR(Table14[[#This Row],[اجمالى وقت التشغيل بالدقايق]]-Table14[[#This Row],[اجمالى وقت التوقف بالدقيقة]],"0")</f>
        <v>0</v>
      </c>
      <c r="W288" s="108"/>
      <c r="X288" s="106" t="str">
        <f>IFERROR(VLOOKUP(Table14[[#This Row],[كود العامل]],العاملين!A:C,2,0),"")</f>
        <v/>
      </c>
      <c r="Y288" s="108"/>
      <c r="Z288" s="108" t="str">
        <f>IFERROR(VLOOKUP(Table14[[#This Row],[كود العامل2]],العاملين!$A:$C,2,0),"")</f>
        <v/>
      </c>
      <c r="AA288" s="108"/>
      <c r="AB288" s="108" t="str">
        <f>IFERROR(VLOOKUP(Table14[[#This Row],[كود العامل3]],العاملين!$A:$C,2,0),"")</f>
        <v/>
      </c>
      <c r="AC288" s="108"/>
      <c r="AD288" s="108" t="str">
        <f>IFERROR(VLOOKUP(Table14[[#This Row],[كود العامل4]],العاملين!$A:$C,2,0),"")</f>
        <v/>
      </c>
      <c r="AE288" s="115">
        <f>IFERROR((Table14[[#This Row],[كمية الانتاج]]*Table14[[#This Row],[الزمن المعيارى لانتاج القطعة الواحدة بالدقيقة]])/V288,0%)</f>
        <v>0</v>
      </c>
      <c r="AF288" s="116"/>
      <c r="AG288" s="106"/>
      <c r="AH288" s="117" t="str">
        <f>IFERROR(Table14[[#This Row],[كمية الانتاج]]/(Table14[[#This Row],[كمية الانتاج]]+AG288+AF288),"")</f>
        <v/>
      </c>
      <c r="AI288" s="118"/>
      <c r="AJ288" s="121"/>
      <c r="AK288" s="121"/>
      <c r="AL288" s="121"/>
      <c r="AM288" s="121"/>
      <c r="AN288" s="121"/>
      <c r="AO288" s="121"/>
      <c r="AP288" s="121"/>
      <c r="AQ288" s="121"/>
      <c r="AR288" s="121"/>
    </row>
    <row r="289" spans="1:44" ht="20.100000000000001" customHeight="1">
      <c r="A289" s="105"/>
      <c r="B289" s="106"/>
      <c r="C289" s="107" t="str">
        <f>IFERROR(VLOOKUP(B289,المنتجات!$A:$B,2,0),"")</f>
        <v/>
      </c>
      <c r="D289" s="106" t="str">
        <f>IFERROR(VLOOKUP(B289,المنتجات!$A:$C,3,0),"")</f>
        <v/>
      </c>
      <c r="E289" s="108"/>
      <c r="F289" s="107" t="str">
        <f>IFERROR(VLOOKUP(Table14[[#This Row],[كود الصنف]],المنتجات!$D:$E,2,0),"")</f>
        <v/>
      </c>
      <c r="G289" s="109"/>
      <c r="H289" s="109" t="str">
        <f>IFERROR(IF(G289&lt;=1,VLOOKUP(Table14[[#This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89" s="110"/>
      <c r="J289" s="111"/>
      <c r="K289" s="112" t="str">
        <f>IFERROR(IF(VLOOKUP(Table14[[#This Row],[كود الصنف]],المنتجات!$D:$K,8,0)=0,"",(VLOOKUP(Table14[[#This Row],[كود الصنف]],المنتجات!$D:$K,8,0))),"")</f>
        <v/>
      </c>
      <c r="L28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89" s="114">
        <f>IFERROR(Table14[[#This Row],[كمية الهالك]]/(Table14[[#This Row],[كمية الخامات بالكيلو]]/Table14[[#This Row],[وزن القطعة]]),0)</f>
        <v>0</v>
      </c>
      <c r="N289" s="113"/>
      <c r="O289" s="106" t="str">
        <f>IFERROR(VLOOKUP(Table14[[#This Row],[كود العامل]],العاملين!$A$1:$D$100,4,0),"")</f>
        <v/>
      </c>
      <c r="P289" s="108"/>
      <c r="Q289" s="108"/>
      <c r="R289" s="108"/>
      <c r="S289" s="108"/>
      <c r="T289" s="108"/>
      <c r="U289" s="108">
        <f t="shared" si="6"/>
        <v>0</v>
      </c>
      <c r="V289" s="108" t="str">
        <f>IFERROR(Table14[[#This Row],[اجمالى وقت التشغيل بالدقايق]]-Table14[[#This Row],[اجمالى وقت التوقف بالدقيقة]],"0")</f>
        <v>0</v>
      </c>
      <c r="W289" s="108"/>
      <c r="X289" s="106" t="str">
        <f>IFERROR(VLOOKUP(Table14[[#This Row],[كود العامل]],العاملين!A:C,2,0),"")</f>
        <v/>
      </c>
      <c r="Y289" s="108"/>
      <c r="Z289" s="108" t="str">
        <f>IFERROR(VLOOKUP(Table14[[#This Row],[كود العامل2]],العاملين!$A:$C,2,0),"")</f>
        <v/>
      </c>
      <c r="AA289" s="108"/>
      <c r="AB289" s="108" t="str">
        <f>IFERROR(VLOOKUP(Table14[[#This Row],[كود العامل3]],العاملين!$A:$C,2,0),"")</f>
        <v/>
      </c>
      <c r="AC289" s="108"/>
      <c r="AD289" s="108" t="str">
        <f>IFERROR(VLOOKUP(Table14[[#This Row],[كود العامل4]],العاملين!$A:$C,2,0),"")</f>
        <v/>
      </c>
      <c r="AE289" s="115">
        <f>IFERROR((Table14[[#This Row],[كمية الانتاج]]*Table14[[#This Row],[الزمن المعيارى لانتاج القطعة الواحدة بالدقيقة]])/V289,0%)</f>
        <v>0</v>
      </c>
      <c r="AF289" s="116"/>
      <c r="AG289" s="106"/>
      <c r="AH289" s="117" t="str">
        <f>IFERROR(Table14[[#This Row],[كمية الانتاج]]/(Table14[[#This Row],[كمية الانتاج]]+AG289+AF289),"")</f>
        <v/>
      </c>
      <c r="AI289" s="118"/>
      <c r="AJ289" s="121"/>
      <c r="AK289" s="121"/>
      <c r="AL289" s="121"/>
      <c r="AM289" s="121"/>
      <c r="AN289" s="121"/>
      <c r="AO289" s="121"/>
      <c r="AP289" s="121"/>
      <c r="AQ289" s="121"/>
      <c r="AR289" s="121"/>
    </row>
    <row r="290" spans="1:44" ht="20.100000000000001" customHeight="1">
      <c r="A290" s="105"/>
      <c r="B290" s="106"/>
      <c r="C290" s="107" t="str">
        <f>IFERROR(VLOOKUP(B290,المنتجات!$A:$B,2,0),"")</f>
        <v/>
      </c>
      <c r="D290" s="106" t="str">
        <f>IFERROR(VLOOKUP(B290,المنتجات!$A:$C,3,0),"")</f>
        <v/>
      </c>
      <c r="E290" s="108"/>
      <c r="F290" s="107" t="str">
        <f>IFERROR(VLOOKUP(Table14[[#This Row],[كود الصنف]],المنتجات!$D:$E,2,0),"")</f>
        <v/>
      </c>
      <c r="G290" s="109"/>
      <c r="H290" s="109" t="str">
        <f>IFERROR(IF(G290&lt;=1,VLOOKUP(Table14[[#This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90" s="110"/>
      <c r="J290" s="111"/>
      <c r="K290" s="112" t="str">
        <f>IFERROR(IF(VLOOKUP(Table14[[#This Row],[كود الصنف]],المنتجات!$D:$K,8,0)=0,"",(VLOOKUP(Table14[[#This Row],[كود الصنف]],المنتجات!$D:$K,8,0))),"")</f>
        <v/>
      </c>
      <c r="L29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90" s="114">
        <f>IFERROR(Table14[[#This Row],[كمية الهالك]]/(Table14[[#This Row],[كمية الخامات بالكيلو]]/Table14[[#This Row],[وزن القطعة]]),0)</f>
        <v>0</v>
      </c>
      <c r="N290" s="113"/>
      <c r="O290" s="106" t="str">
        <f>IFERROR(VLOOKUP(Table14[[#This Row],[كود العامل]],العاملين!$A$1:$D$100,4,0),"")</f>
        <v/>
      </c>
      <c r="P290" s="108"/>
      <c r="Q290" s="108"/>
      <c r="R290" s="108"/>
      <c r="S290" s="108"/>
      <c r="T290" s="108"/>
      <c r="U290" s="108">
        <f t="shared" si="6"/>
        <v>0</v>
      </c>
      <c r="V290" s="108" t="str">
        <f>IFERROR(Table14[[#This Row],[اجمالى وقت التشغيل بالدقايق]]-Table14[[#This Row],[اجمالى وقت التوقف بالدقيقة]],"0")</f>
        <v>0</v>
      </c>
      <c r="W290" s="108"/>
      <c r="X290" s="106" t="str">
        <f>IFERROR(VLOOKUP(Table14[[#This Row],[كود العامل]],العاملين!A:C,2,0),"")</f>
        <v/>
      </c>
      <c r="Y290" s="108"/>
      <c r="Z290" s="108" t="str">
        <f>IFERROR(VLOOKUP(Table14[[#This Row],[كود العامل2]],العاملين!$A:$C,2,0),"")</f>
        <v/>
      </c>
      <c r="AA290" s="108"/>
      <c r="AB290" s="108" t="str">
        <f>IFERROR(VLOOKUP(Table14[[#This Row],[كود العامل3]],العاملين!$A:$C,2,0),"")</f>
        <v/>
      </c>
      <c r="AC290" s="108"/>
      <c r="AD290" s="108" t="str">
        <f>IFERROR(VLOOKUP(Table14[[#This Row],[كود العامل4]],العاملين!$A:$C,2,0),"")</f>
        <v/>
      </c>
      <c r="AE290" s="115">
        <f>IFERROR((Table14[[#This Row],[كمية الانتاج]]*Table14[[#This Row],[الزمن المعيارى لانتاج القطعة الواحدة بالدقيقة]])/V290,0%)</f>
        <v>0</v>
      </c>
      <c r="AF290" s="116"/>
      <c r="AG290" s="106"/>
      <c r="AH290" s="117" t="str">
        <f>IFERROR(Table14[[#This Row],[كمية الانتاج]]/(Table14[[#This Row],[كمية الانتاج]]+AG290+AF290),"")</f>
        <v/>
      </c>
      <c r="AI290" s="118"/>
      <c r="AJ290" s="121"/>
      <c r="AK290" s="121"/>
      <c r="AL290" s="121"/>
      <c r="AM290" s="121"/>
      <c r="AN290" s="121"/>
      <c r="AO290" s="121"/>
      <c r="AP290" s="121"/>
      <c r="AQ290" s="121"/>
      <c r="AR290" s="121"/>
    </row>
    <row r="291" spans="1:44" ht="20.100000000000001" customHeight="1">
      <c r="A291" s="105"/>
      <c r="B291" s="106"/>
      <c r="C291" s="107" t="str">
        <f>IFERROR(VLOOKUP(B291,المنتجات!$A:$B,2,0),"")</f>
        <v/>
      </c>
      <c r="D291" s="106" t="str">
        <f>IFERROR(VLOOKUP(B291,المنتجات!$A:$C,3,0),"")</f>
        <v/>
      </c>
      <c r="E291" s="108"/>
      <c r="F291" s="107" t="str">
        <f>IFERROR(VLOOKUP(Table14[[#This Row],[كود الصنف]],المنتجات!$D:$E,2,0),"")</f>
        <v/>
      </c>
      <c r="G291" s="109"/>
      <c r="H291" s="109" t="str">
        <f>IFERROR(IF(G291&lt;=1,VLOOKUP(Table14[[#This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91" s="110"/>
      <c r="J291" s="111"/>
      <c r="K291" s="112" t="str">
        <f>IFERROR(IF(VLOOKUP(Table14[[#This Row],[كود الصنف]],المنتجات!$D:$K,8,0)=0,"",(VLOOKUP(Table14[[#This Row],[كود الصنف]],المنتجات!$D:$K,8,0))),"")</f>
        <v/>
      </c>
      <c r="L29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91" s="114">
        <f>IFERROR(Table14[[#This Row],[كمية الهالك]]/(Table14[[#This Row],[كمية الخامات بالكيلو]]/Table14[[#This Row],[وزن القطعة]]),0)</f>
        <v>0</v>
      </c>
      <c r="N291" s="113"/>
      <c r="O291" s="106" t="str">
        <f>IFERROR(VLOOKUP(Table14[[#This Row],[كود العامل]],العاملين!$A$1:$D$100,4,0),"")</f>
        <v/>
      </c>
      <c r="P291" s="108"/>
      <c r="Q291" s="108"/>
      <c r="R291" s="108"/>
      <c r="S291" s="108"/>
      <c r="T291" s="108"/>
      <c r="U291" s="108">
        <f t="shared" si="6"/>
        <v>0</v>
      </c>
      <c r="V291" s="108" t="str">
        <f>IFERROR(Table14[[#This Row],[اجمالى وقت التشغيل بالدقايق]]-Table14[[#This Row],[اجمالى وقت التوقف بالدقيقة]],"0")</f>
        <v>0</v>
      </c>
      <c r="W291" s="108"/>
      <c r="X291" s="106" t="str">
        <f>IFERROR(VLOOKUP(Table14[[#This Row],[كود العامل]],العاملين!A:C,2,0),"")</f>
        <v/>
      </c>
      <c r="Y291" s="108"/>
      <c r="Z291" s="108" t="str">
        <f>IFERROR(VLOOKUP(Table14[[#This Row],[كود العامل2]],العاملين!$A:$C,2,0),"")</f>
        <v/>
      </c>
      <c r="AA291" s="108"/>
      <c r="AB291" s="108" t="str">
        <f>IFERROR(VLOOKUP(Table14[[#This Row],[كود العامل3]],العاملين!$A:$C,2,0),"")</f>
        <v/>
      </c>
      <c r="AC291" s="108"/>
      <c r="AD291" s="108" t="str">
        <f>IFERROR(VLOOKUP(Table14[[#This Row],[كود العامل4]],العاملين!$A:$C,2,0),"")</f>
        <v/>
      </c>
      <c r="AE291" s="115">
        <f>IFERROR((Table14[[#This Row],[كمية الانتاج]]*Table14[[#This Row],[الزمن المعيارى لانتاج القطعة الواحدة بالدقيقة]])/V291,0%)</f>
        <v>0</v>
      </c>
      <c r="AF291" s="116"/>
      <c r="AG291" s="106"/>
      <c r="AH291" s="117" t="str">
        <f>IFERROR(Table14[[#This Row],[كمية الانتاج]]/(Table14[[#This Row],[كمية الانتاج]]+AG291+AF291),"")</f>
        <v/>
      </c>
      <c r="AI291" s="118"/>
      <c r="AJ291" s="121"/>
      <c r="AK291" s="121"/>
      <c r="AL291" s="121"/>
      <c r="AM291" s="121"/>
      <c r="AN291" s="121"/>
      <c r="AO291" s="121"/>
      <c r="AP291" s="121"/>
      <c r="AQ291" s="121"/>
      <c r="AR291" s="121"/>
    </row>
    <row r="292" spans="1:44" ht="20.100000000000001" customHeight="1">
      <c r="A292" s="105"/>
      <c r="B292" s="106"/>
      <c r="C292" s="107" t="str">
        <f>IFERROR(VLOOKUP(B292,المنتجات!$A:$B,2,0),"")</f>
        <v/>
      </c>
      <c r="D292" s="106" t="str">
        <f>IFERROR(VLOOKUP(B292,المنتجات!$A:$C,3,0),"")</f>
        <v/>
      </c>
      <c r="E292" s="108"/>
      <c r="F292" s="107" t="str">
        <f>IFERROR(VLOOKUP(Table14[[#This Row],[كود الصنف]],المنتجات!$D:$E,2,0),"")</f>
        <v/>
      </c>
      <c r="G292" s="109"/>
      <c r="H292" s="109" t="str">
        <f>IFERROR(IF(G292&lt;=1,VLOOKUP(Table14[[#This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92" s="110"/>
      <c r="J292" s="111"/>
      <c r="K292" s="112" t="str">
        <f>IFERROR(IF(VLOOKUP(Table14[[#This Row],[كود الصنف]],المنتجات!$D:$K,8,0)=0,"",(VLOOKUP(Table14[[#This Row],[كود الصنف]],المنتجات!$D:$K,8,0))),"")</f>
        <v/>
      </c>
      <c r="L29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92" s="114">
        <f>IFERROR(Table14[[#This Row],[كمية الهالك]]/(Table14[[#This Row],[كمية الخامات بالكيلو]]/Table14[[#This Row],[وزن القطعة]]),0)</f>
        <v>0</v>
      </c>
      <c r="N292" s="113"/>
      <c r="O292" s="106" t="str">
        <f>IFERROR(VLOOKUP(Table14[[#This Row],[كود العامل]],العاملين!$A$1:$D$100,4,0),"")</f>
        <v/>
      </c>
      <c r="P292" s="108"/>
      <c r="Q292" s="108"/>
      <c r="R292" s="108"/>
      <c r="S292" s="108"/>
      <c r="T292" s="108"/>
      <c r="U292" s="108">
        <f t="shared" si="6"/>
        <v>0</v>
      </c>
      <c r="V292" s="108" t="str">
        <f>IFERROR(Table14[[#This Row],[اجمالى وقت التشغيل بالدقايق]]-Table14[[#This Row],[اجمالى وقت التوقف بالدقيقة]],"0")</f>
        <v>0</v>
      </c>
      <c r="W292" s="108"/>
      <c r="X292" s="106" t="str">
        <f>IFERROR(VLOOKUP(Table14[[#This Row],[كود العامل]],العاملين!A:C,2,0),"")</f>
        <v/>
      </c>
      <c r="Y292" s="108"/>
      <c r="Z292" s="108" t="str">
        <f>IFERROR(VLOOKUP(Table14[[#This Row],[كود العامل2]],العاملين!$A:$C,2,0),"")</f>
        <v/>
      </c>
      <c r="AA292" s="108"/>
      <c r="AB292" s="108" t="str">
        <f>IFERROR(VLOOKUP(Table14[[#This Row],[كود العامل3]],العاملين!$A:$C,2,0),"")</f>
        <v/>
      </c>
      <c r="AC292" s="108"/>
      <c r="AD292" s="108" t="str">
        <f>IFERROR(VLOOKUP(Table14[[#This Row],[كود العامل4]],العاملين!$A:$C,2,0),"")</f>
        <v/>
      </c>
      <c r="AE292" s="115">
        <f>IFERROR((Table14[[#This Row],[كمية الانتاج]]*Table14[[#This Row],[الزمن المعيارى لانتاج القطعة الواحدة بالدقيقة]])/V292,0%)</f>
        <v>0</v>
      </c>
      <c r="AF292" s="116"/>
      <c r="AG292" s="106"/>
      <c r="AH292" s="117" t="str">
        <f>IFERROR(Table14[[#This Row],[كمية الانتاج]]/(Table14[[#This Row],[كمية الانتاج]]+AG292+AF292),"")</f>
        <v/>
      </c>
      <c r="AI292" s="118"/>
      <c r="AJ292" s="121"/>
      <c r="AK292" s="121"/>
      <c r="AL292" s="121"/>
      <c r="AM292" s="121"/>
      <c r="AN292" s="121"/>
      <c r="AO292" s="121"/>
      <c r="AP292" s="121"/>
      <c r="AQ292" s="121"/>
      <c r="AR292" s="121"/>
    </row>
    <row r="293" spans="1:44" ht="20.100000000000001" customHeight="1">
      <c r="A293" s="105"/>
      <c r="B293" s="106"/>
      <c r="C293" s="107" t="str">
        <f>IFERROR(VLOOKUP(B293,المنتجات!$A:$B,2,0),"")</f>
        <v/>
      </c>
      <c r="D293" s="106" t="str">
        <f>IFERROR(VLOOKUP(B293,المنتجات!$A:$C,3,0),"")</f>
        <v/>
      </c>
      <c r="E293" s="108"/>
      <c r="F293" s="107" t="str">
        <f>IFERROR(VLOOKUP(Table14[[#This Row],[كود الصنف]],المنتجات!$D:$E,2,0),"")</f>
        <v/>
      </c>
      <c r="G293" s="109"/>
      <c r="H293" s="109" t="str">
        <f>IFERROR(IF(G293&lt;=1,VLOOKUP(Table14[[#This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93" s="110"/>
      <c r="J293" s="111"/>
      <c r="K293" s="112" t="str">
        <f>IFERROR(IF(VLOOKUP(Table14[[#This Row],[كود الصنف]],المنتجات!$D:$K,8,0)=0,"",(VLOOKUP(Table14[[#This Row],[كود الصنف]],المنتجات!$D:$K,8,0))),"")</f>
        <v/>
      </c>
      <c r="L29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93" s="114">
        <f>IFERROR(Table14[[#This Row],[كمية الهالك]]/(Table14[[#This Row],[كمية الخامات بالكيلو]]/Table14[[#This Row],[وزن القطعة]]),0)</f>
        <v>0</v>
      </c>
      <c r="N293" s="113"/>
      <c r="O293" s="106" t="str">
        <f>IFERROR(VLOOKUP(Table14[[#This Row],[كود العامل]],العاملين!$A$1:$D$100,4,0),"")</f>
        <v/>
      </c>
      <c r="P293" s="108"/>
      <c r="Q293" s="108"/>
      <c r="R293" s="108"/>
      <c r="S293" s="108"/>
      <c r="T293" s="108"/>
      <c r="U293" s="108">
        <f t="shared" si="6"/>
        <v>0</v>
      </c>
      <c r="V293" s="108" t="str">
        <f>IFERROR(Table14[[#This Row],[اجمالى وقت التشغيل بالدقايق]]-Table14[[#This Row],[اجمالى وقت التوقف بالدقيقة]],"0")</f>
        <v>0</v>
      </c>
      <c r="W293" s="108"/>
      <c r="X293" s="106" t="str">
        <f>IFERROR(VLOOKUP(Table14[[#This Row],[كود العامل]],العاملين!A:C,2,0),"")</f>
        <v/>
      </c>
      <c r="Y293" s="108"/>
      <c r="Z293" s="108" t="str">
        <f>IFERROR(VLOOKUP(Table14[[#This Row],[كود العامل2]],العاملين!$A:$C,2,0),"")</f>
        <v/>
      </c>
      <c r="AA293" s="108"/>
      <c r="AB293" s="108" t="str">
        <f>IFERROR(VLOOKUP(Table14[[#This Row],[كود العامل3]],العاملين!$A:$C,2,0),"")</f>
        <v/>
      </c>
      <c r="AC293" s="108"/>
      <c r="AD293" s="108" t="str">
        <f>IFERROR(VLOOKUP(Table14[[#This Row],[كود العامل4]],العاملين!$A:$C,2,0),"")</f>
        <v/>
      </c>
      <c r="AE293" s="115">
        <f>IFERROR((Table14[[#This Row],[كمية الانتاج]]*Table14[[#This Row],[الزمن المعيارى لانتاج القطعة الواحدة بالدقيقة]])/V293,0%)</f>
        <v>0</v>
      </c>
      <c r="AF293" s="116"/>
      <c r="AG293" s="106"/>
      <c r="AH293" s="117" t="str">
        <f>IFERROR(Table14[[#This Row],[كمية الانتاج]]/(Table14[[#This Row],[كمية الانتاج]]+AG293+AF293),"")</f>
        <v/>
      </c>
      <c r="AI293" s="118"/>
      <c r="AJ293" s="121"/>
      <c r="AK293" s="121"/>
      <c r="AL293" s="121"/>
      <c r="AM293" s="121"/>
      <c r="AN293" s="121"/>
      <c r="AO293" s="121"/>
      <c r="AP293" s="121"/>
      <c r="AQ293" s="121"/>
      <c r="AR293" s="121"/>
    </row>
    <row r="294" spans="1:44" ht="20.100000000000001" customHeight="1">
      <c r="A294" s="105"/>
      <c r="B294" s="106"/>
      <c r="C294" s="107" t="str">
        <f>IFERROR(VLOOKUP(B294,المنتجات!$A:$B,2,0),"")</f>
        <v/>
      </c>
      <c r="D294" s="106" t="str">
        <f>IFERROR(VLOOKUP(B294,المنتجات!$A:$C,3,0),"")</f>
        <v/>
      </c>
      <c r="E294" s="108"/>
      <c r="F294" s="107" t="str">
        <f>IFERROR(VLOOKUP(Table14[[#This Row],[كود الصنف]],المنتجات!$D:$E,2,0),"")</f>
        <v/>
      </c>
      <c r="G294" s="109"/>
      <c r="H294" s="109" t="str">
        <f>IFERROR(IF(G294&lt;=1,VLOOKUP(Table14[[#This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94" s="110"/>
      <c r="J294" s="111"/>
      <c r="K294" s="112" t="str">
        <f>IFERROR(IF(VLOOKUP(Table14[[#This Row],[كود الصنف]],المنتجات!$D:$K,8,0)=0,"",(VLOOKUP(Table14[[#This Row],[كود الصنف]],المنتجات!$D:$K,8,0))),"")</f>
        <v/>
      </c>
      <c r="L29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94" s="114">
        <f>IFERROR(Table14[[#This Row],[كمية الهالك]]/(Table14[[#This Row],[كمية الخامات بالكيلو]]/Table14[[#This Row],[وزن القطعة]]),0)</f>
        <v>0</v>
      </c>
      <c r="N294" s="113"/>
      <c r="O294" s="106" t="str">
        <f>IFERROR(VLOOKUP(Table14[[#This Row],[كود العامل]],العاملين!$A$1:$D$100,4,0),"")</f>
        <v/>
      </c>
      <c r="P294" s="108"/>
      <c r="Q294" s="108"/>
      <c r="R294" s="108"/>
      <c r="S294" s="108"/>
      <c r="T294" s="108"/>
      <c r="U294" s="108">
        <f t="shared" si="6"/>
        <v>0</v>
      </c>
      <c r="V294" s="108" t="str">
        <f>IFERROR(Table14[[#This Row],[اجمالى وقت التشغيل بالدقايق]]-Table14[[#This Row],[اجمالى وقت التوقف بالدقيقة]],"0")</f>
        <v>0</v>
      </c>
      <c r="W294" s="108"/>
      <c r="X294" s="106" t="str">
        <f>IFERROR(VLOOKUP(Table14[[#This Row],[كود العامل]],العاملين!A:C,2,0),"")</f>
        <v/>
      </c>
      <c r="Y294" s="108"/>
      <c r="Z294" s="108" t="str">
        <f>IFERROR(VLOOKUP(Table14[[#This Row],[كود العامل2]],العاملين!$A:$C,2,0),"")</f>
        <v/>
      </c>
      <c r="AA294" s="108"/>
      <c r="AB294" s="108" t="str">
        <f>IFERROR(VLOOKUP(Table14[[#This Row],[كود العامل3]],العاملين!$A:$C,2,0),"")</f>
        <v/>
      </c>
      <c r="AC294" s="108"/>
      <c r="AD294" s="108" t="str">
        <f>IFERROR(VLOOKUP(Table14[[#This Row],[كود العامل4]],العاملين!$A:$C,2,0),"")</f>
        <v/>
      </c>
      <c r="AE294" s="115">
        <f>IFERROR((Table14[[#This Row],[كمية الانتاج]]*Table14[[#This Row],[الزمن المعيارى لانتاج القطعة الواحدة بالدقيقة]])/V294,0%)</f>
        <v>0</v>
      </c>
      <c r="AF294" s="116"/>
      <c r="AG294" s="106"/>
      <c r="AH294" s="117" t="str">
        <f>IFERROR(Table14[[#This Row],[كمية الانتاج]]/(Table14[[#This Row],[كمية الانتاج]]+AG294+AF294),"")</f>
        <v/>
      </c>
      <c r="AI294" s="118"/>
      <c r="AJ294" s="121"/>
      <c r="AK294" s="121"/>
      <c r="AL294" s="121"/>
      <c r="AM294" s="121"/>
      <c r="AN294" s="121"/>
      <c r="AO294" s="121"/>
      <c r="AP294" s="121"/>
      <c r="AQ294" s="121"/>
      <c r="AR294" s="121"/>
    </row>
    <row r="295" spans="1:44" ht="20.100000000000001" customHeight="1">
      <c r="A295" s="105"/>
      <c r="B295" s="106"/>
      <c r="C295" s="107" t="str">
        <f>IFERROR(VLOOKUP(B295,المنتجات!$A:$B,2,0),"")</f>
        <v/>
      </c>
      <c r="D295" s="106" t="str">
        <f>IFERROR(VLOOKUP(B295,المنتجات!$A:$C,3,0),"")</f>
        <v/>
      </c>
      <c r="E295" s="108"/>
      <c r="F295" s="107" t="str">
        <f>IFERROR(VLOOKUP(Table14[[#This Row],[كود الصنف]],المنتجات!$D:$E,2,0),"")</f>
        <v/>
      </c>
      <c r="G295" s="109"/>
      <c r="H295" s="109" t="str">
        <f>IFERROR(IF(G295&lt;=1,VLOOKUP(Table14[[#This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95" s="110"/>
      <c r="J295" s="111"/>
      <c r="K295" s="112" t="str">
        <f>IFERROR(IF(VLOOKUP(Table14[[#This Row],[كود الصنف]],المنتجات!$D:$K,8,0)=0,"",(VLOOKUP(Table14[[#This Row],[كود الصنف]],المنتجات!$D:$K,8,0))),"")</f>
        <v/>
      </c>
      <c r="L29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95" s="114">
        <f>IFERROR(Table14[[#This Row],[كمية الهالك]]/(Table14[[#This Row],[كمية الخامات بالكيلو]]/Table14[[#This Row],[وزن القطعة]]),0)</f>
        <v>0</v>
      </c>
      <c r="N295" s="113"/>
      <c r="O295" s="106" t="str">
        <f>IFERROR(VLOOKUP(Table14[[#This Row],[كود العامل]],العاملين!$A$1:$D$100,4,0),"")</f>
        <v/>
      </c>
      <c r="P295" s="108"/>
      <c r="Q295" s="108"/>
      <c r="R295" s="108"/>
      <c r="S295" s="108"/>
      <c r="T295" s="108"/>
      <c r="U295" s="108">
        <f t="shared" si="6"/>
        <v>0</v>
      </c>
      <c r="V295" s="108" t="str">
        <f>IFERROR(Table14[[#This Row],[اجمالى وقت التشغيل بالدقايق]]-Table14[[#This Row],[اجمالى وقت التوقف بالدقيقة]],"0")</f>
        <v>0</v>
      </c>
      <c r="W295" s="108"/>
      <c r="X295" s="106" t="str">
        <f>IFERROR(VLOOKUP(Table14[[#This Row],[كود العامل]],العاملين!A:C,2,0),"")</f>
        <v/>
      </c>
      <c r="Y295" s="108"/>
      <c r="Z295" s="108" t="str">
        <f>IFERROR(VLOOKUP(Table14[[#This Row],[كود العامل2]],العاملين!$A:$C,2,0),"")</f>
        <v/>
      </c>
      <c r="AA295" s="108"/>
      <c r="AB295" s="108" t="str">
        <f>IFERROR(VLOOKUP(Table14[[#This Row],[كود العامل3]],العاملين!$A:$C,2,0),"")</f>
        <v/>
      </c>
      <c r="AC295" s="108"/>
      <c r="AD295" s="108" t="str">
        <f>IFERROR(VLOOKUP(Table14[[#This Row],[كود العامل4]],العاملين!$A:$C,2,0),"")</f>
        <v/>
      </c>
      <c r="AE295" s="115">
        <f>IFERROR((Table14[[#This Row],[كمية الانتاج]]*Table14[[#This Row],[الزمن المعيارى لانتاج القطعة الواحدة بالدقيقة]])/V295,0%)</f>
        <v>0</v>
      </c>
      <c r="AF295" s="116"/>
      <c r="AG295" s="106"/>
      <c r="AH295" s="117" t="str">
        <f>IFERROR(Table14[[#This Row],[كمية الانتاج]]/(Table14[[#This Row],[كمية الانتاج]]+AG295+AF295),"")</f>
        <v/>
      </c>
      <c r="AI295" s="118"/>
      <c r="AJ295" s="121"/>
      <c r="AK295" s="121"/>
      <c r="AL295" s="121"/>
      <c r="AM295" s="121"/>
      <c r="AN295" s="121"/>
      <c r="AO295" s="121"/>
      <c r="AP295" s="121"/>
      <c r="AQ295" s="121"/>
      <c r="AR295" s="121"/>
    </row>
    <row r="296" spans="1:44" ht="20.100000000000001" customHeight="1">
      <c r="A296" s="105"/>
      <c r="B296" s="106"/>
      <c r="C296" s="107" t="str">
        <f>IFERROR(VLOOKUP(B296,المنتجات!$A:$B,2,0),"")</f>
        <v/>
      </c>
      <c r="D296" s="106" t="str">
        <f>IFERROR(VLOOKUP(B296,المنتجات!$A:$C,3,0),"")</f>
        <v/>
      </c>
      <c r="E296" s="108"/>
      <c r="F296" s="107" t="str">
        <f>IFERROR(VLOOKUP(Table14[[#This Row],[كود الصنف]],المنتجات!$D:$E,2,0),"")</f>
        <v/>
      </c>
      <c r="G296" s="109"/>
      <c r="H296" s="109" t="str">
        <f>IFERROR(IF(G296&lt;=1,VLOOKUP(Table14[[#This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96" s="110"/>
      <c r="J296" s="111"/>
      <c r="K296" s="112" t="str">
        <f>IFERROR(IF(VLOOKUP(Table14[[#This Row],[كود الصنف]],المنتجات!$D:$K,8,0)=0,"",(VLOOKUP(Table14[[#This Row],[كود الصنف]],المنتجات!$D:$K,8,0))),"")</f>
        <v/>
      </c>
      <c r="L29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96" s="114">
        <f>IFERROR(Table14[[#This Row],[كمية الهالك]]/(Table14[[#This Row],[كمية الخامات بالكيلو]]/Table14[[#This Row],[وزن القطعة]]),0)</f>
        <v>0</v>
      </c>
      <c r="N296" s="113"/>
      <c r="O296" s="106" t="str">
        <f>IFERROR(VLOOKUP(Table14[[#This Row],[كود العامل]],العاملين!$A$1:$D$100,4,0),"")</f>
        <v/>
      </c>
      <c r="P296" s="108"/>
      <c r="Q296" s="108"/>
      <c r="R296" s="108"/>
      <c r="S296" s="108"/>
      <c r="T296" s="108"/>
      <c r="U296" s="108">
        <f t="shared" si="6"/>
        <v>0</v>
      </c>
      <c r="V296" s="108" t="str">
        <f>IFERROR(Table14[[#This Row],[اجمالى وقت التشغيل بالدقايق]]-Table14[[#This Row],[اجمالى وقت التوقف بالدقيقة]],"0")</f>
        <v>0</v>
      </c>
      <c r="W296" s="108"/>
      <c r="X296" s="106" t="str">
        <f>IFERROR(VLOOKUP(Table14[[#This Row],[كود العامل]],العاملين!A:C,2,0),"")</f>
        <v/>
      </c>
      <c r="Y296" s="108"/>
      <c r="Z296" s="108" t="str">
        <f>IFERROR(VLOOKUP(Table14[[#This Row],[كود العامل2]],العاملين!$A:$C,2,0),"")</f>
        <v/>
      </c>
      <c r="AA296" s="108"/>
      <c r="AB296" s="108" t="str">
        <f>IFERROR(VLOOKUP(Table14[[#This Row],[كود العامل3]],العاملين!$A:$C,2,0),"")</f>
        <v/>
      </c>
      <c r="AC296" s="108"/>
      <c r="AD296" s="108" t="str">
        <f>IFERROR(VLOOKUP(Table14[[#This Row],[كود العامل4]],العاملين!$A:$C,2,0),"")</f>
        <v/>
      </c>
      <c r="AE296" s="115">
        <f>IFERROR((Table14[[#This Row],[كمية الانتاج]]*Table14[[#This Row],[الزمن المعيارى لانتاج القطعة الواحدة بالدقيقة]])/V296,0%)</f>
        <v>0</v>
      </c>
      <c r="AF296" s="116"/>
      <c r="AG296" s="106"/>
      <c r="AH296" s="117" t="str">
        <f>IFERROR(Table14[[#This Row],[كمية الانتاج]]/(Table14[[#This Row],[كمية الانتاج]]+AG296+AF296),"")</f>
        <v/>
      </c>
      <c r="AI296" s="118"/>
      <c r="AJ296" s="121"/>
      <c r="AK296" s="121"/>
      <c r="AL296" s="121"/>
      <c r="AM296" s="121"/>
      <c r="AN296" s="121"/>
      <c r="AO296" s="121"/>
      <c r="AP296" s="121"/>
      <c r="AQ296" s="121"/>
      <c r="AR296" s="121"/>
    </row>
    <row r="297" spans="1:44" ht="20.100000000000001" customHeight="1">
      <c r="A297" s="105"/>
      <c r="B297" s="106"/>
      <c r="C297" s="107" t="str">
        <f>IFERROR(VLOOKUP(B297,المنتجات!$A:$B,2,0),"")</f>
        <v/>
      </c>
      <c r="D297" s="106" t="str">
        <f>IFERROR(VLOOKUP(B297,المنتجات!$A:$C,3,0),"")</f>
        <v/>
      </c>
      <c r="E297" s="108"/>
      <c r="F297" s="107" t="str">
        <f>IFERROR(VLOOKUP(Table14[[#This Row],[كود الصنف]],المنتجات!$D:$E,2,0),"")</f>
        <v/>
      </c>
      <c r="G297" s="109"/>
      <c r="H297" s="109" t="str">
        <f>IFERROR(IF(G297&lt;=1,VLOOKUP(Table14[[#This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97" s="110"/>
      <c r="J297" s="111"/>
      <c r="K297" s="112" t="str">
        <f>IFERROR(IF(VLOOKUP(Table14[[#This Row],[كود الصنف]],المنتجات!$D:$K,8,0)=0,"",(VLOOKUP(Table14[[#This Row],[كود الصنف]],المنتجات!$D:$K,8,0))),"")</f>
        <v/>
      </c>
      <c r="L29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97" s="114">
        <f>IFERROR(Table14[[#This Row],[كمية الهالك]]/(Table14[[#This Row],[كمية الخامات بالكيلو]]/Table14[[#This Row],[وزن القطعة]]),0)</f>
        <v>0</v>
      </c>
      <c r="N297" s="113"/>
      <c r="O297" s="106" t="str">
        <f>IFERROR(VLOOKUP(Table14[[#This Row],[كود العامل]],العاملين!$A$1:$D$100,4,0),"")</f>
        <v/>
      </c>
      <c r="P297" s="108"/>
      <c r="Q297" s="108"/>
      <c r="R297" s="108"/>
      <c r="S297" s="108"/>
      <c r="T297" s="108"/>
      <c r="U297" s="108">
        <f t="shared" si="6"/>
        <v>0</v>
      </c>
      <c r="V297" s="108" t="str">
        <f>IFERROR(Table14[[#This Row],[اجمالى وقت التشغيل بالدقايق]]-Table14[[#This Row],[اجمالى وقت التوقف بالدقيقة]],"0")</f>
        <v>0</v>
      </c>
      <c r="W297" s="108"/>
      <c r="X297" s="106" t="str">
        <f>IFERROR(VLOOKUP(Table14[[#This Row],[كود العامل]],العاملين!A:C,2,0),"")</f>
        <v/>
      </c>
      <c r="Y297" s="108"/>
      <c r="Z297" s="108" t="str">
        <f>IFERROR(VLOOKUP(Table14[[#This Row],[كود العامل2]],العاملين!$A:$C,2,0),"")</f>
        <v/>
      </c>
      <c r="AA297" s="108"/>
      <c r="AB297" s="108" t="str">
        <f>IFERROR(VLOOKUP(Table14[[#This Row],[كود العامل3]],العاملين!$A:$C,2,0),"")</f>
        <v/>
      </c>
      <c r="AC297" s="108"/>
      <c r="AD297" s="108" t="str">
        <f>IFERROR(VLOOKUP(Table14[[#This Row],[كود العامل4]],العاملين!$A:$C,2,0),"")</f>
        <v/>
      </c>
      <c r="AE297" s="115">
        <f>IFERROR((Table14[[#This Row],[كمية الانتاج]]*Table14[[#This Row],[الزمن المعيارى لانتاج القطعة الواحدة بالدقيقة]])/V297,0%)</f>
        <v>0</v>
      </c>
      <c r="AF297" s="116"/>
      <c r="AG297" s="106"/>
      <c r="AH297" s="117" t="str">
        <f>IFERROR(Table14[[#This Row],[كمية الانتاج]]/(Table14[[#This Row],[كمية الانتاج]]+AG297+AF297),"")</f>
        <v/>
      </c>
      <c r="AI297" s="118"/>
      <c r="AJ297" s="121"/>
      <c r="AK297" s="121"/>
      <c r="AL297" s="121"/>
      <c r="AM297" s="121"/>
      <c r="AN297" s="121"/>
      <c r="AO297" s="121"/>
      <c r="AP297" s="121"/>
      <c r="AQ297" s="121"/>
      <c r="AR297" s="121"/>
    </row>
    <row r="298" spans="1:44" ht="20.100000000000001" customHeight="1">
      <c r="A298" s="105"/>
      <c r="B298" s="106"/>
      <c r="C298" s="107" t="str">
        <f>IFERROR(VLOOKUP(B298,المنتجات!$A:$B,2,0),"")</f>
        <v/>
      </c>
      <c r="D298" s="106" t="str">
        <f>IFERROR(VLOOKUP(B298,المنتجات!$A:$C,3,0),"")</f>
        <v/>
      </c>
      <c r="E298" s="108"/>
      <c r="F298" s="107" t="str">
        <f>IFERROR(VLOOKUP(Table14[[#This Row],[كود الصنف]],المنتجات!$D:$E,2,0),"")</f>
        <v/>
      </c>
      <c r="G298" s="109"/>
      <c r="H298" s="109" t="str">
        <f>IFERROR(IF(G298&lt;=1,VLOOKUP(Table14[[#This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98" s="110"/>
      <c r="J298" s="111"/>
      <c r="K298" s="112" t="str">
        <f>IFERROR(IF(VLOOKUP(Table14[[#This Row],[كود الصنف]],المنتجات!$D:$K,8,0)=0,"",(VLOOKUP(Table14[[#This Row],[كود الصنف]],المنتجات!$D:$K,8,0))),"")</f>
        <v/>
      </c>
      <c r="L29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98" s="114">
        <f>IFERROR(Table14[[#This Row],[كمية الهالك]]/(Table14[[#This Row],[كمية الخامات بالكيلو]]/Table14[[#This Row],[وزن القطعة]]),0)</f>
        <v>0</v>
      </c>
      <c r="N298" s="113"/>
      <c r="O298" s="106" t="str">
        <f>IFERROR(VLOOKUP(Table14[[#This Row],[كود العامل]],العاملين!$A$1:$D$100,4,0),"")</f>
        <v/>
      </c>
      <c r="P298" s="108"/>
      <c r="Q298" s="108"/>
      <c r="R298" s="108"/>
      <c r="S298" s="108"/>
      <c r="T298" s="108"/>
      <c r="U298" s="108">
        <f t="shared" si="6"/>
        <v>0</v>
      </c>
      <c r="V298" s="108" t="str">
        <f>IFERROR(Table14[[#This Row],[اجمالى وقت التشغيل بالدقايق]]-Table14[[#This Row],[اجمالى وقت التوقف بالدقيقة]],"0")</f>
        <v>0</v>
      </c>
      <c r="W298" s="108"/>
      <c r="X298" s="106" t="str">
        <f>IFERROR(VLOOKUP(Table14[[#This Row],[كود العامل]],العاملين!A:C,2,0),"")</f>
        <v/>
      </c>
      <c r="Y298" s="108"/>
      <c r="Z298" s="108" t="str">
        <f>IFERROR(VLOOKUP(Table14[[#This Row],[كود العامل2]],العاملين!$A:$C,2,0),"")</f>
        <v/>
      </c>
      <c r="AA298" s="108"/>
      <c r="AB298" s="108" t="str">
        <f>IFERROR(VLOOKUP(Table14[[#This Row],[كود العامل3]],العاملين!$A:$C,2,0),"")</f>
        <v/>
      </c>
      <c r="AC298" s="108"/>
      <c r="AD298" s="108" t="str">
        <f>IFERROR(VLOOKUP(Table14[[#This Row],[كود العامل4]],العاملين!$A:$C,2,0),"")</f>
        <v/>
      </c>
      <c r="AE298" s="115">
        <f>IFERROR((Table14[[#This Row],[كمية الانتاج]]*Table14[[#This Row],[الزمن المعيارى لانتاج القطعة الواحدة بالدقيقة]])/V298,0%)</f>
        <v>0</v>
      </c>
      <c r="AF298" s="116"/>
      <c r="AG298" s="106"/>
      <c r="AH298" s="117" t="str">
        <f>IFERROR(Table14[[#This Row],[كمية الانتاج]]/(Table14[[#This Row],[كمية الانتاج]]+AG298+AF298),"")</f>
        <v/>
      </c>
      <c r="AI298" s="118"/>
      <c r="AJ298" s="121"/>
      <c r="AK298" s="121"/>
      <c r="AL298" s="121"/>
      <c r="AM298" s="121"/>
      <c r="AN298" s="121"/>
      <c r="AO298" s="121"/>
      <c r="AP298" s="121"/>
      <c r="AQ298" s="121"/>
      <c r="AR298" s="121"/>
    </row>
    <row r="299" spans="1:44" ht="20.100000000000001" customHeight="1">
      <c r="A299" s="105"/>
      <c r="B299" s="106"/>
      <c r="C299" s="107" t="str">
        <f>IFERROR(VLOOKUP(B299,المنتجات!$A:$B,2,0),"")</f>
        <v/>
      </c>
      <c r="D299" s="106" t="str">
        <f>IFERROR(VLOOKUP(B299,المنتجات!$A:$C,3,0),"")</f>
        <v/>
      </c>
      <c r="E299" s="108"/>
      <c r="F299" s="107" t="str">
        <f>IFERROR(VLOOKUP(Table14[[#This Row],[كود الصنف]],المنتجات!$D:$E,2,0),"")</f>
        <v/>
      </c>
      <c r="G299" s="109"/>
      <c r="H299" s="109" t="str">
        <f>IFERROR(IF(G299&lt;=1,VLOOKUP(Table14[[#This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99" s="110"/>
      <c r="J299" s="111"/>
      <c r="K299" s="112" t="str">
        <f>IFERROR(IF(VLOOKUP(Table14[[#This Row],[كود الصنف]],المنتجات!$D:$K,8,0)=0,"",(VLOOKUP(Table14[[#This Row],[كود الصنف]],المنتجات!$D:$K,8,0))),"")</f>
        <v/>
      </c>
      <c r="L29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99" s="114">
        <f>IFERROR(Table14[[#This Row],[كمية الهالك]]/(Table14[[#This Row],[كمية الخامات بالكيلو]]/Table14[[#This Row],[وزن القطعة]]),0)</f>
        <v>0</v>
      </c>
      <c r="N299" s="113"/>
      <c r="O299" s="106" t="str">
        <f>IFERROR(VLOOKUP(Table14[[#This Row],[كود العامل]],العاملين!$A$1:$D$100,4,0),"")</f>
        <v/>
      </c>
      <c r="P299" s="108"/>
      <c r="Q299" s="108"/>
      <c r="R299" s="108"/>
      <c r="S299" s="108"/>
      <c r="T299" s="108"/>
      <c r="U299" s="108">
        <f t="shared" si="6"/>
        <v>0</v>
      </c>
      <c r="V299" s="108" t="str">
        <f>IFERROR(Table14[[#This Row],[اجمالى وقت التشغيل بالدقايق]]-Table14[[#This Row],[اجمالى وقت التوقف بالدقيقة]],"0")</f>
        <v>0</v>
      </c>
      <c r="W299" s="108"/>
      <c r="X299" s="106" t="str">
        <f>IFERROR(VLOOKUP(Table14[[#This Row],[كود العامل]],العاملين!A:C,2,0),"")</f>
        <v/>
      </c>
      <c r="Y299" s="108"/>
      <c r="Z299" s="108" t="str">
        <f>IFERROR(VLOOKUP(Table14[[#This Row],[كود العامل2]],العاملين!$A:$C,2,0),"")</f>
        <v/>
      </c>
      <c r="AA299" s="108"/>
      <c r="AB299" s="108" t="str">
        <f>IFERROR(VLOOKUP(Table14[[#This Row],[كود العامل3]],العاملين!$A:$C,2,0),"")</f>
        <v/>
      </c>
      <c r="AC299" s="108"/>
      <c r="AD299" s="108" t="str">
        <f>IFERROR(VLOOKUP(Table14[[#This Row],[كود العامل4]],العاملين!$A:$C,2,0),"")</f>
        <v/>
      </c>
      <c r="AE299" s="115">
        <f>IFERROR((Table14[[#This Row],[كمية الانتاج]]*Table14[[#This Row],[الزمن المعيارى لانتاج القطعة الواحدة بالدقيقة]])/V299,0%)</f>
        <v>0</v>
      </c>
      <c r="AF299" s="116"/>
      <c r="AG299" s="106"/>
      <c r="AH299" s="117" t="str">
        <f>IFERROR(Table14[[#This Row],[كمية الانتاج]]/(Table14[[#This Row],[كمية الانتاج]]+AG299+AF299),"")</f>
        <v/>
      </c>
      <c r="AI299" s="118"/>
      <c r="AJ299" s="121"/>
      <c r="AK299" s="121"/>
      <c r="AL299" s="121"/>
      <c r="AM299" s="121"/>
      <c r="AN299" s="121"/>
      <c r="AO299" s="121"/>
      <c r="AP299" s="121"/>
      <c r="AQ299" s="121"/>
      <c r="AR299" s="121"/>
    </row>
    <row r="300" spans="1:44" ht="20.100000000000001" customHeight="1">
      <c r="A300" s="105"/>
      <c r="B300" s="106"/>
      <c r="C300" s="107" t="str">
        <f>IFERROR(VLOOKUP(B300,المنتجات!$A:$B,2,0),"")</f>
        <v/>
      </c>
      <c r="D300" s="106" t="str">
        <f>IFERROR(VLOOKUP(B300,المنتجات!$A:$C,3,0),"")</f>
        <v/>
      </c>
      <c r="E300" s="108"/>
      <c r="F300" s="107" t="str">
        <f>IFERROR(VLOOKUP(Table14[[#This Row],[كود الصنف]],المنتجات!$D:$E,2,0),"")</f>
        <v/>
      </c>
      <c r="G300" s="109"/>
      <c r="H300" s="109" t="str">
        <f>IFERROR(IF(G300&lt;=1,VLOOKUP(Table14[[#This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00" s="110"/>
      <c r="J300" s="111"/>
      <c r="K300" s="112" t="str">
        <f>IFERROR(IF(VLOOKUP(Table14[[#This Row],[كود الصنف]],المنتجات!$D:$K,8,0)=0,"",(VLOOKUP(Table14[[#This Row],[كود الصنف]],المنتجات!$D:$K,8,0))),"")</f>
        <v/>
      </c>
      <c r="L30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00" s="114">
        <f>IFERROR(Table14[[#This Row],[كمية الهالك]]/(Table14[[#This Row],[كمية الخامات بالكيلو]]/Table14[[#This Row],[وزن القطعة]]),0)</f>
        <v>0</v>
      </c>
      <c r="N300" s="113"/>
      <c r="O300" s="106" t="str">
        <f>IFERROR(VLOOKUP(Table14[[#This Row],[كود العامل]],العاملين!$A$1:$D$100,4,0),"")</f>
        <v/>
      </c>
      <c r="P300" s="108"/>
      <c r="Q300" s="108"/>
      <c r="R300" s="108"/>
      <c r="S300" s="108"/>
      <c r="T300" s="108"/>
      <c r="U300" s="108">
        <f t="shared" si="6"/>
        <v>0</v>
      </c>
      <c r="V300" s="108" t="str">
        <f>IFERROR(Table14[[#This Row],[اجمالى وقت التشغيل بالدقايق]]-Table14[[#This Row],[اجمالى وقت التوقف بالدقيقة]],"0")</f>
        <v>0</v>
      </c>
      <c r="W300" s="108"/>
      <c r="X300" s="106" t="str">
        <f>IFERROR(VLOOKUP(Table14[[#This Row],[كود العامل]],العاملين!A:C,2,0),"")</f>
        <v/>
      </c>
      <c r="Y300" s="108"/>
      <c r="Z300" s="108" t="str">
        <f>IFERROR(VLOOKUP(Table14[[#This Row],[كود العامل2]],العاملين!$A:$C,2,0),"")</f>
        <v/>
      </c>
      <c r="AA300" s="108"/>
      <c r="AB300" s="108" t="str">
        <f>IFERROR(VLOOKUP(Table14[[#This Row],[كود العامل3]],العاملين!$A:$C,2,0),"")</f>
        <v/>
      </c>
      <c r="AC300" s="108"/>
      <c r="AD300" s="108" t="str">
        <f>IFERROR(VLOOKUP(Table14[[#This Row],[كود العامل4]],العاملين!$A:$C,2,0),"")</f>
        <v/>
      </c>
      <c r="AE300" s="115">
        <f>IFERROR((Table14[[#This Row],[كمية الانتاج]]*Table14[[#This Row],[الزمن المعيارى لانتاج القطعة الواحدة بالدقيقة]])/V300,0%)</f>
        <v>0</v>
      </c>
      <c r="AF300" s="116"/>
      <c r="AG300" s="106"/>
      <c r="AH300" s="117" t="str">
        <f>IFERROR(Table14[[#This Row],[كمية الانتاج]]/(Table14[[#This Row],[كمية الانتاج]]+AG300+AF300),"")</f>
        <v/>
      </c>
      <c r="AI300" s="118"/>
      <c r="AJ300" s="121"/>
      <c r="AK300" s="121"/>
      <c r="AL300" s="121"/>
      <c r="AM300" s="121"/>
      <c r="AN300" s="121"/>
      <c r="AO300" s="121"/>
      <c r="AP300" s="121"/>
      <c r="AQ300" s="121"/>
      <c r="AR300" s="121"/>
    </row>
    <row r="301" spans="1:44" ht="20.100000000000001" customHeight="1">
      <c r="A301" s="105"/>
      <c r="B301" s="106"/>
      <c r="C301" s="107" t="str">
        <f>IFERROR(VLOOKUP(B301,المنتجات!$A:$B,2,0),"")</f>
        <v/>
      </c>
      <c r="D301" s="106" t="str">
        <f>IFERROR(VLOOKUP(B301,المنتجات!$A:$C,3,0),"")</f>
        <v/>
      </c>
      <c r="E301" s="108"/>
      <c r="F301" s="107" t="str">
        <f>IFERROR(VLOOKUP(Table14[[#This Row],[كود الصنف]],المنتجات!$D:$E,2,0),"")</f>
        <v/>
      </c>
      <c r="G301" s="109"/>
      <c r="H301" s="109" t="str">
        <f>IFERROR(IF(G301&lt;=1,VLOOKUP(Table14[[#This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01" s="110"/>
      <c r="J301" s="111"/>
      <c r="K301" s="112" t="str">
        <f>IFERROR(IF(VLOOKUP(Table14[[#This Row],[كود الصنف]],المنتجات!$D:$K,8,0)=0,"",(VLOOKUP(Table14[[#This Row],[كود الصنف]],المنتجات!$D:$K,8,0))),"")</f>
        <v/>
      </c>
      <c r="L30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01" s="114">
        <f>IFERROR(Table14[[#This Row],[كمية الهالك]]/(Table14[[#This Row],[كمية الخامات بالكيلو]]/Table14[[#This Row],[وزن القطعة]]),0)</f>
        <v>0</v>
      </c>
      <c r="N301" s="113"/>
      <c r="O301" s="106" t="str">
        <f>IFERROR(VLOOKUP(Table14[[#This Row],[كود العامل]],العاملين!$A$1:$D$100,4,0),"")</f>
        <v/>
      </c>
      <c r="P301" s="108"/>
      <c r="Q301" s="108"/>
      <c r="R301" s="108"/>
      <c r="S301" s="108"/>
      <c r="T301" s="108"/>
      <c r="U301" s="108">
        <f t="shared" si="6"/>
        <v>0</v>
      </c>
      <c r="V301" s="108" t="str">
        <f>IFERROR(Table14[[#This Row],[اجمالى وقت التشغيل بالدقايق]]-Table14[[#This Row],[اجمالى وقت التوقف بالدقيقة]],"0")</f>
        <v>0</v>
      </c>
      <c r="W301" s="108"/>
      <c r="X301" s="106" t="str">
        <f>IFERROR(VLOOKUP(Table14[[#This Row],[كود العامل]],العاملين!A:C,2,0),"")</f>
        <v/>
      </c>
      <c r="Y301" s="108"/>
      <c r="Z301" s="108" t="str">
        <f>IFERROR(VLOOKUP(Table14[[#This Row],[كود العامل2]],العاملين!$A:$C,2,0),"")</f>
        <v/>
      </c>
      <c r="AA301" s="108"/>
      <c r="AB301" s="108" t="str">
        <f>IFERROR(VLOOKUP(Table14[[#This Row],[كود العامل3]],العاملين!$A:$C,2,0),"")</f>
        <v/>
      </c>
      <c r="AC301" s="108"/>
      <c r="AD301" s="108" t="str">
        <f>IFERROR(VLOOKUP(Table14[[#This Row],[كود العامل4]],العاملين!$A:$C,2,0),"")</f>
        <v/>
      </c>
      <c r="AE301" s="115">
        <f>IFERROR((Table14[[#This Row],[كمية الانتاج]]*Table14[[#This Row],[الزمن المعيارى لانتاج القطعة الواحدة بالدقيقة]])/V301,0%)</f>
        <v>0</v>
      </c>
      <c r="AF301" s="116"/>
      <c r="AG301" s="106"/>
      <c r="AH301" s="117" t="str">
        <f>IFERROR(Table14[[#This Row],[كمية الانتاج]]/(Table14[[#This Row],[كمية الانتاج]]+AG301+AF301),"")</f>
        <v/>
      </c>
      <c r="AI301" s="118"/>
      <c r="AJ301" s="121"/>
      <c r="AK301" s="121"/>
      <c r="AL301" s="121"/>
      <c r="AM301" s="121"/>
      <c r="AN301" s="121"/>
      <c r="AO301" s="121"/>
      <c r="AP301" s="121"/>
      <c r="AQ301" s="121"/>
      <c r="AR301" s="121"/>
    </row>
    <row r="302" spans="1:44" ht="20.100000000000001" customHeight="1">
      <c r="A302" s="105"/>
      <c r="B302" s="106"/>
      <c r="C302" s="107" t="str">
        <f>IFERROR(VLOOKUP(B302,المنتجات!$A:$B,2,0),"")</f>
        <v/>
      </c>
      <c r="D302" s="106" t="str">
        <f>IFERROR(VLOOKUP(B302,المنتجات!$A:$C,3,0),"")</f>
        <v/>
      </c>
      <c r="E302" s="108"/>
      <c r="F302" s="107" t="str">
        <f>IFERROR(VLOOKUP(Table14[[#This Row],[كود الصنف]],المنتجات!$D:$E,2,0),"")</f>
        <v/>
      </c>
      <c r="G302" s="109"/>
      <c r="H302" s="109" t="str">
        <f>IFERROR(IF(G302&lt;=1,VLOOKUP(Table14[[#This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02" s="110"/>
      <c r="J302" s="111"/>
      <c r="K302" s="112" t="str">
        <f>IFERROR(IF(VLOOKUP(Table14[[#This Row],[كود الصنف]],المنتجات!$D:$K,8,0)=0,"",(VLOOKUP(Table14[[#This Row],[كود الصنف]],المنتجات!$D:$K,8,0))),"")</f>
        <v/>
      </c>
      <c r="L30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02" s="114">
        <f>IFERROR(Table14[[#This Row],[كمية الهالك]]/(Table14[[#This Row],[كمية الخامات بالكيلو]]/Table14[[#This Row],[وزن القطعة]]),0)</f>
        <v>0</v>
      </c>
      <c r="N302" s="113"/>
      <c r="O302" s="106" t="str">
        <f>IFERROR(VLOOKUP(Table14[[#This Row],[كود العامل]],العاملين!$A$1:$D$100,4,0),"")</f>
        <v/>
      </c>
      <c r="P302" s="108"/>
      <c r="Q302" s="108"/>
      <c r="R302" s="108"/>
      <c r="S302" s="108"/>
      <c r="T302" s="108"/>
      <c r="U302" s="108">
        <f t="shared" si="6"/>
        <v>0</v>
      </c>
      <c r="V302" s="108" t="str">
        <f>IFERROR(Table14[[#This Row],[اجمالى وقت التشغيل بالدقايق]]-Table14[[#This Row],[اجمالى وقت التوقف بالدقيقة]],"0")</f>
        <v>0</v>
      </c>
      <c r="W302" s="108"/>
      <c r="X302" s="106" t="str">
        <f>IFERROR(VLOOKUP(Table14[[#This Row],[كود العامل]],العاملين!A:C,2,0),"")</f>
        <v/>
      </c>
      <c r="Y302" s="108"/>
      <c r="Z302" s="108" t="str">
        <f>IFERROR(VLOOKUP(Table14[[#This Row],[كود العامل2]],العاملين!$A:$C,2,0),"")</f>
        <v/>
      </c>
      <c r="AA302" s="108"/>
      <c r="AB302" s="108" t="str">
        <f>IFERROR(VLOOKUP(Table14[[#This Row],[كود العامل3]],العاملين!$A:$C,2,0),"")</f>
        <v/>
      </c>
      <c r="AC302" s="108"/>
      <c r="AD302" s="108" t="str">
        <f>IFERROR(VLOOKUP(Table14[[#This Row],[كود العامل4]],العاملين!$A:$C,2,0),"")</f>
        <v/>
      </c>
      <c r="AE302" s="115">
        <f>IFERROR((Table14[[#This Row],[كمية الانتاج]]*Table14[[#This Row],[الزمن المعيارى لانتاج القطعة الواحدة بالدقيقة]])/V302,0%)</f>
        <v>0</v>
      </c>
      <c r="AF302" s="116"/>
      <c r="AG302" s="106"/>
      <c r="AH302" s="117" t="str">
        <f>IFERROR(Table14[[#This Row],[كمية الانتاج]]/(Table14[[#This Row],[كمية الانتاج]]+AG302+AF302),"")</f>
        <v/>
      </c>
      <c r="AI302" s="118"/>
      <c r="AJ302" s="121"/>
      <c r="AK302" s="121"/>
      <c r="AL302" s="121"/>
      <c r="AM302" s="121"/>
      <c r="AN302" s="121"/>
      <c r="AO302" s="121"/>
      <c r="AP302" s="121"/>
      <c r="AQ302" s="121"/>
      <c r="AR302" s="121"/>
    </row>
    <row r="303" spans="1:44" ht="20.100000000000001" customHeight="1">
      <c r="A303" s="105"/>
      <c r="B303" s="106"/>
      <c r="C303" s="107" t="str">
        <f>IFERROR(VLOOKUP(B303,المنتجات!$A:$B,2,0),"")</f>
        <v/>
      </c>
      <c r="D303" s="106" t="str">
        <f>IFERROR(VLOOKUP(B303,المنتجات!$A:$C,3,0),"")</f>
        <v/>
      </c>
      <c r="E303" s="108"/>
      <c r="F303" s="107" t="str">
        <f>IFERROR(VLOOKUP(Table14[[#This Row],[كود الصنف]],المنتجات!$D:$E,2,0),"")</f>
        <v/>
      </c>
      <c r="G303" s="109"/>
      <c r="H303" s="109" t="str">
        <f>IFERROR(IF(G303&lt;=1,VLOOKUP(Table14[[#This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03" s="110"/>
      <c r="J303" s="111"/>
      <c r="K303" s="112" t="str">
        <f>IFERROR(IF(VLOOKUP(Table14[[#This Row],[كود الصنف]],المنتجات!$D:$K,8,0)=0,"",(VLOOKUP(Table14[[#This Row],[كود الصنف]],المنتجات!$D:$K,8,0))),"")</f>
        <v/>
      </c>
      <c r="L30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03" s="114">
        <f>IFERROR(Table14[[#This Row],[كمية الهالك]]/(Table14[[#This Row],[كمية الخامات بالكيلو]]/Table14[[#This Row],[وزن القطعة]]),0)</f>
        <v>0</v>
      </c>
      <c r="N303" s="113"/>
      <c r="O303" s="106" t="str">
        <f>IFERROR(VLOOKUP(Table14[[#This Row],[كود العامل]],العاملين!$A$1:$D$100,4,0),"")</f>
        <v/>
      </c>
      <c r="P303" s="108"/>
      <c r="Q303" s="108"/>
      <c r="R303" s="108"/>
      <c r="S303" s="108"/>
      <c r="T303" s="108"/>
      <c r="U303" s="108">
        <f t="shared" si="6"/>
        <v>0</v>
      </c>
      <c r="V303" s="108" t="str">
        <f>IFERROR(Table14[[#This Row],[اجمالى وقت التشغيل بالدقايق]]-Table14[[#This Row],[اجمالى وقت التوقف بالدقيقة]],"0")</f>
        <v>0</v>
      </c>
      <c r="W303" s="108"/>
      <c r="X303" s="106" t="str">
        <f>IFERROR(VLOOKUP(Table14[[#This Row],[كود العامل]],العاملين!A:C,2,0),"")</f>
        <v/>
      </c>
      <c r="Y303" s="108"/>
      <c r="Z303" s="108" t="str">
        <f>IFERROR(VLOOKUP(Table14[[#This Row],[كود العامل2]],العاملين!$A:$C,2,0),"")</f>
        <v/>
      </c>
      <c r="AA303" s="108"/>
      <c r="AB303" s="108" t="str">
        <f>IFERROR(VLOOKUP(Table14[[#This Row],[كود العامل3]],العاملين!$A:$C,2,0),"")</f>
        <v/>
      </c>
      <c r="AC303" s="108"/>
      <c r="AD303" s="108" t="str">
        <f>IFERROR(VLOOKUP(Table14[[#This Row],[كود العامل4]],العاملين!$A:$C,2,0),"")</f>
        <v/>
      </c>
      <c r="AE303" s="115">
        <f>IFERROR((Table14[[#This Row],[كمية الانتاج]]*Table14[[#This Row],[الزمن المعيارى لانتاج القطعة الواحدة بالدقيقة]])/V303,0%)</f>
        <v>0</v>
      </c>
      <c r="AF303" s="116"/>
      <c r="AG303" s="106"/>
      <c r="AH303" s="117" t="str">
        <f>IFERROR(Table14[[#This Row],[كمية الانتاج]]/(Table14[[#This Row],[كمية الانتاج]]+AG303+AF303),"")</f>
        <v/>
      </c>
      <c r="AI303" s="118"/>
      <c r="AJ303" s="121"/>
      <c r="AK303" s="121"/>
      <c r="AL303" s="121"/>
      <c r="AM303" s="121"/>
      <c r="AN303" s="121"/>
      <c r="AO303" s="121"/>
      <c r="AP303" s="121"/>
      <c r="AQ303" s="121"/>
      <c r="AR303" s="121"/>
    </row>
    <row r="304" spans="1:44" ht="20.100000000000001" customHeight="1">
      <c r="A304" s="105"/>
      <c r="B304" s="106"/>
      <c r="C304" s="107" t="str">
        <f>IFERROR(VLOOKUP(B304,المنتجات!$A:$B,2,0),"")</f>
        <v/>
      </c>
      <c r="D304" s="106" t="str">
        <f>IFERROR(VLOOKUP(B304,المنتجات!$A:$C,3,0),"")</f>
        <v/>
      </c>
      <c r="E304" s="108"/>
      <c r="F304" s="107" t="str">
        <f>IFERROR(VLOOKUP(Table14[[#This Row],[كود الصنف]],المنتجات!$D:$E,2,0),"")</f>
        <v/>
      </c>
      <c r="G304" s="109"/>
      <c r="H304" s="109" t="str">
        <f>IFERROR(IF(G304&lt;=1,VLOOKUP(Table14[[#This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04" s="110"/>
      <c r="J304" s="111"/>
      <c r="K304" s="112" t="str">
        <f>IFERROR(IF(VLOOKUP(Table14[[#This Row],[كود الصنف]],المنتجات!$D:$K,8,0)=0,"",(VLOOKUP(Table14[[#This Row],[كود الصنف]],المنتجات!$D:$K,8,0))),"")</f>
        <v/>
      </c>
      <c r="L30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04" s="114">
        <f>IFERROR(Table14[[#This Row],[كمية الهالك]]/(Table14[[#This Row],[كمية الخامات بالكيلو]]/Table14[[#This Row],[وزن القطعة]]),0)</f>
        <v>0</v>
      </c>
      <c r="N304" s="113"/>
      <c r="O304" s="106" t="str">
        <f>IFERROR(VLOOKUP(Table14[[#This Row],[كود العامل]],العاملين!$A$1:$D$100,4,0),"")</f>
        <v/>
      </c>
      <c r="P304" s="108"/>
      <c r="Q304" s="108"/>
      <c r="R304" s="108"/>
      <c r="S304" s="108"/>
      <c r="T304" s="108"/>
      <c r="U304" s="108">
        <f t="shared" si="6"/>
        <v>0</v>
      </c>
      <c r="V304" s="108" t="str">
        <f>IFERROR(Table14[[#This Row],[اجمالى وقت التشغيل بالدقايق]]-Table14[[#This Row],[اجمالى وقت التوقف بالدقيقة]],"0")</f>
        <v>0</v>
      </c>
      <c r="W304" s="108"/>
      <c r="X304" s="106" t="str">
        <f>IFERROR(VLOOKUP(Table14[[#This Row],[كود العامل]],العاملين!A:C,2,0),"")</f>
        <v/>
      </c>
      <c r="Y304" s="108"/>
      <c r="Z304" s="108" t="str">
        <f>IFERROR(VLOOKUP(Table14[[#This Row],[كود العامل2]],العاملين!$A:$C,2,0),"")</f>
        <v/>
      </c>
      <c r="AA304" s="108"/>
      <c r="AB304" s="108" t="str">
        <f>IFERROR(VLOOKUP(Table14[[#This Row],[كود العامل3]],العاملين!$A:$C,2,0),"")</f>
        <v/>
      </c>
      <c r="AC304" s="108"/>
      <c r="AD304" s="108" t="str">
        <f>IFERROR(VLOOKUP(Table14[[#This Row],[كود العامل4]],العاملين!$A:$C,2,0),"")</f>
        <v/>
      </c>
      <c r="AE304" s="115">
        <f>IFERROR((Table14[[#This Row],[كمية الانتاج]]*Table14[[#This Row],[الزمن المعيارى لانتاج القطعة الواحدة بالدقيقة]])/V304,0%)</f>
        <v>0</v>
      </c>
      <c r="AF304" s="116"/>
      <c r="AG304" s="106"/>
      <c r="AH304" s="117" t="str">
        <f>IFERROR(Table14[[#This Row],[كمية الانتاج]]/(Table14[[#This Row],[كمية الانتاج]]+AG304+AF304),"")</f>
        <v/>
      </c>
      <c r="AI304" s="118"/>
      <c r="AJ304" s="121"/>
      <c r="AK304" s="121"/>
      <c r="AL304" s="121"/>
      <c r="AM304" s="121"/>
      <c r="AN304" s="121"/>
      <c r="AO304" s="121"/>
      <c r="AP304" s="121"/>
      <c r="AQ304" s="121"/>
      <c r="AR304" s="121"/>
    </row>
    <row r="305" spans="1:44" ht="20.100000000000001" customHeight="1">
      <c r="A305" s="105"/>
      <c r="B305" s="106"/>
      <c r="C305" s="107" t="str">
        <f>IFERROR(VLOOKUP(B305,المنتجات!$A:$B,2,0),"")</f>
        <v/>
      </c>
      <c r="D305" s="106" t="str">
        <f>IFERROR(VLOOKUP(B305,المنتجات!$A:$C,3,0),"")</f>
        <v/>
      </c>
      <c r="E305" s="108"/>
      <c r="F305" s="107" t="str">
        <f>IFERROR(VLOOKUP(Table14[[#This Row],[كود الصنف]],المنتجات!$D:$E,2,0),"")</f>
        <v/>
      </c>
      <c r="G305" s="109"/>
      <c r="H305" s="109" t="str">
        <f>IFERROR(IF(G305&lt;=1,VLOOKUP(Table14[[#This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05" s="110"/>
      <c r="J305" s="111"/>
      <c r="K305" s="112" t="str">
        <f>IFERROR(IF(VLOOKUP(Table14[[#This Row],[كود الصنف]],المنتجات!$D:$K,8,0)=0,"",(VLOOKUP(Table14[[#This Row],[كود الصنف]],المنتجات!$D:$K,8,0))),"")</f>
        <v/>
      </c>
      <c r="L30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05" s="114">
        <f>IFERROR(Table14[[#This Row],[كمية الهالك]]/(Table14[[#This Row],[كمية الخامات بالكيلو]]/Table14[[#This Row],[وزن القطعة]]),0)</f>
        <v>0</v>
      </c>
      <c r="N305" s="113"/>
      <c r="O305" s="106" t="str">
        <f>IFERROR(VLOOKUP(Table14[[#This Row],[كود العامل]],العاملين!$A$1:$D$100,4,0),"")</f>
        <v/>
      </c>
      <c r="P305" s="108"/>
      <c r="Q305" s="108"/>
      <c r="R305" s="108"/>
      <c r="S305" s="108"/>
      <c r="T305" s="108"/>
      <c r="U305" s="108">
        <f t="shared" si="6"/>
        <v>0</v>
      </c>
      <c r="V305" s="108" t="str">
        <f>IFERROR(Table14[[#This Row],[اجمالى وقت التشغيل بالدقايق]]-Table14[[#This Row],[اجمالى وقت التوقف بالدقيقة]],"0")</f>
        <v>0</v>
      </c>
      <c r="W305" s="108"/>
      <c r="X305" s="106" t="str">
        <f>IFERROR(VLOOKUP(Table14[[#This Row],[كود العامل]],العاملين!A:C,2,0),"")</f>
        <v/>
      </c>
      <c r="Y305" s="108"/>
      <c r="Z305" s="108" t="str">
        <f>IFERROR(VLOOKUP(Table14[[#This Row],[كود العامل2]],العاملين!$A:$C,2,0),"")</f>
        <v/>
      </c>
      <c r="AA305" s="108"/>
      <c r="AB305" s="108" t="str">
        <f>IFERROR(VLOOKUP(Table14[[#This Row],[كود العامل3]],العاملين!$A:$C,2,0),"")</f>
        <v/>
      </c>
      <c r="AC305" s="108"/>
      <c r="AD305" s="108" t="str">
        <f>IFERROR(VLOOKUP(Table14[[#This Row],[كود العامل4]],العاملين!$A:$C,2,0),"")</f>
        <v/>
      </c>
      <c r="AE305" s="115">
        <f>IFERROR((Table14[[#This Row],[كمية الانتاج]]*Table14[[#This Row],[الزمن المعيارى لانتاج القطعة الواحدة بالدقيقة]])/V305,0%)</f>
        <v>0</v>
      </c>
      <c r="AF305" s="116"/>
      <c r="AG305" s="106"/>
      <c r="AH305" s="117" t="str">
        <f>IFERROR(Table14[[#This Row],[كمية الانتاج]]/(Table14[[#This Row],[كمية الانتاج]]+AG305+AF305),"")</f>
        <v/>
      </c>
      <c r="AI305" s="118"/>
      <c r="AJ305" s="121"/>
      <c r="AK305" s="121"/>
      <c r="AL305" s="121"/>
      <c r="AM305" s="121"/>
      <c r="AN305" s="121"/>
      <c r="AO305" s="121"/>
      <c r="AP305" s="121"/>
      <c r="AQ305" s="121"/>
      <c r="AR305" s="121"/>
    </row>
    <row r="306" spans="1:44" ht="20.100000000000001" customHeight="1">
      <c r="A306" s="105"/>
      <c r="B306" s="106"/>
      <c r="C306" s="107" t="str">
        <f>IFERROR(VLOOKUP(B306,المنتجات!$A:$B,2,0),"")</f>
        <v/>
      </c>
      <c r="D306" s="106" t="str">
        <f>IFERROR(VLOOKUP(B306,المنتجات!$A:$C,3,0),"")</f>
        <v/>
      </c>
      <c r="E306" s="108"/>
      <c r="F306" s="107" t="str">
        <f>IFERROR(VLOOKUP(Table14[[#This Row],[كود الصنف]],المنتجات!$D:$E,2,0),"")</f>
        <v/>
      </c>
      <c r="G306" s="109"/>
      <c r="H306" s="109" t="str">
        <f>IFERROR(IF(G306&lt;=1,VLOOKUP(Table14[[#This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06" s="110"/>
      <c r="J306" s="111"/>
      <c r="K306" s="112" t="str">
        <f>IFERROR(IF(VLOOKUP(Table14[[#This Row],[كود الصنف]],المنتجات!$D:$K,8,0)=0,"",(VLOOKUP(Table14[[#This Row],[كود الصنف]],المنتجات!$D:$K,8,0))),"")</f>
        <v/>
      </c>
      <c r="L30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06" s="114">
        <f>IFERROR(Table14[[#This Row],[كمية الهالك]]/(Table14[[#This Row],[كمية الخامات بالكيلو]]/Table14[[#This Row],[وزن القطعة]]),0)</f>
        <v>0</v>
      </c>
      <c r="N306" s="113"/>
      <c r="O306" s="106" t="str">
        <f>IFERROR(VLOOKUP(Table14[[#This Row],[كود العامل]],العاملين!$A$1:$D$100,4,0),"")</f>
        <v/>
      </c>
      <c r="P306" s="108"/>
      <c r="Q306" s="108"/>
      <c r="R306" s="108"/>
      <c r="S306" s="108"/>
      <c r="T306" s="108"/>
      <c r="U306" s="108">
        <f t="shared" si="6"/>
        <v>0</v>
      </c>
      <c r="V306" s="108" t="str">
        <f>IFERROR(Table14[[#This Row],[اجمالى وقت التشغيل بالدقايق]]-Table14[[#This Row],[اجمالى وقت التوقف بالدقيقة]],"0")</f>
        <v>0</v>
      </c>
      <c r="W306" s="108"/>
      <c r="X306" s="106" t="str">
        <f>IFERROR(VLOOKUP(Table14[[#This Row],[كود العامل]],العاملين!A:C,2,0),"")</f>
        <v/>
      </c>
      <c r="Y306" s="108"/>
      <c r="Z306" s="108" t="str">
        <f>IFERROR(VLOOKUP(Table14[[#This Row],[كود العامل2]],العاملين!$A:$C,2,0),"")</f>
        <v/>
      </c>
      <c r="AA306" s="108"/>
      <c r="AB306" s="108" t="str">
        <f>IFERROR(VLOOKUP(Table14[[#This Row],[كود العامل3]],العاملين!$A:$C,2,0),"")</f>
        <v/>
      </c>
      <c r="AC306" s="108"/>
      <c r="AD306" s="108" t="str">
        <f>IFERROR(VLOOKUP(Table14[[#This Row],[كود العامل4]],العاملين!$A:$C,2,0),"")</f>
        <v/>
      </c>
      <c r="AE306" s="115">
        <f>IFERROR((Table14[[#This Row],[كمية الانتاج]]*Table14[[#This Row],[الزمن المعيارى لانتاج القطعة الواحدة بالدقيقة]])/V306,0%)</f>
        <v>0</v>
      </c>
      <c r="AF306" s="116"/>
      <c r="AG306" s="106"/>
      <c r="AH306" s="117" t="str">
        <f>IFERROR(Table14[[#This Row],[كمية الانتاج]]/(Table14[[#This Row],[كمية الانتاج]]+AG306+AF306),"")</f>
        <v/>
      </c>
      <c r="AI306" s="118"/>
      <c r="AJ306" s="121"/>
      <c r="AK306" s="121"/>
      <c r="AL306" s="121"/>
      <c r="AM306" s="121"/>
      <c r="AN306" s="121"/>
      <c r="AO306" s="121"/>
      <c r="AP306" s="121"/>
      <c r="AQ306" s="121"/>
      <c r="AR306" s="121"/>
    </row>
    <row r="307" spans="1:44" ht="20.100000000000001" customHeight="1">
      <c r="A307" s="105"/>
      <c r="B307" s="106"/>
      <c r="C307" s="107" t="str">
        <f>IFERROR(VLOOKUP(B307,المنتجات!$A:$B,2,0),"")</f>
        <v/>
      </c>
      <c r="D307" s="106" t="str">
        <f>IFERROR(VLOOKUP(B307,المنتجات!$A:$C,3,0),"")</f>
        <v/>
      </c>
      <c r="E307" s="108"/>
      <c r="F307" s="107" t="str">
        <f>IFERROR(VLOOKUP(Table14[[#This Row],[كود الصنف]],المنتجات!$D:$E,2,0),"")</f>
        <v/>
      </c>
      <c r="G307" s="109"/>
      <c r="H307" s="109" t="str">
        <f>IFERROR(IF(G307&lt;=1,VLOOKUP(Table14[[#This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07" s="110"/>
      <c r="J307" s="111"/>
      <c r="K307" s="112" t="str">
        <f>IFERROR(IF(VLOOKUP(Table14[[#This Row],[كود الصنف]],المنتجات!$D:$K,8,0)=0,"",(VLOOKUP(Table14[[#This Row],[كود الصنف]],المنتجات!$D:$K,8,0))),"")</f>
        <v/>
      </c>
      <c r="L30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07" s="114">
        <f>IFERROR(Table14[[#This Row],[كمية الهالك]]/(Table14[[#This Row],[كمية الخامات بالكيلو]]/Table14[[#This Row],[وزن القطعة]]),0)</f>
        <v>0</v>
      </c>
      <c r="N307" s="113"/>
      <c r="O307" s="106" t="str">
        <f>IFERROR(VLOOKUP(Table14[[#This Row],[كود العامل]],العاملين!$A$1:$D$100,4,0),"")</f>
        <v/>
      </c>
      <c r="P307" s="108"/>
      <c r="Q307" s="108"/>
      <c r="R307" s="108"/>
      <c r="S307" s="108"/>
      <c r="T307" s="108"/>
      <c r="U307" s="108">
        <f t="shared" si="6"/>
        <v>0</v>
      </c>
      <c r="V307" s="108" t="str">
        <f>IFERROR(Table14[[#This Row],[اجمالى وقت التشغيل بالدقايق]]-Table14[[#This Row],[اجمالى وقت التوقف بالدقيقة]],"0")</f>
        <v>0</v>
      </c>
      <c r="W307" s="108"/>
      <c r="X307" s="106" t="str">
        <f>IFERROR(VLOOKUP(Table14[[#This Row],[كود العامل]],العاملين!A:C,2,0),"")</f>
        <v/>
      </c>
      <c r="Y307" s="108"/>
      <c r="Z307" s="108" t="str">
        <f>IFERROR(VLOOKUP(Table14[[#This Row],[كود العامل2]],العاملين!$A:$C,2,0),"")</f>
        <v/>
      </c>
      <c r="AA307" s="108"/>
      <c r="AB307" s="108" t="str">
        <f>IFERROR(VLOOKUP(Table14[[#This Row],[كود العامل3]],العاملين!$A:$C,2,0),"")</f>
        <v/>
      </c>
      <c r="AC307" s="108"/>
      <c r="AD307" s="108" t="str">
        <f>IFERROR(VLOOKUP(Table14[[#This Row],[كود العامل4]],العاملين!$A:$C,2,0),"")</f>
        <v/>
      </c>
      <c r="AE307" s="115">
        <f>IFERROR((Table14[[#This Row],[كمية الانتاج]]*Table14[[#This Row],[الزمن المعيارى لانتاج القطعة الواحدة بالدقيقة]])/V307,0%)</f>
        <v>0</v>
      </c>
      <c r="AF307" s="116"/>
      <c r="AG307" s="106"/>
      <c r="AH307" s="117" t="str">
        <f>IFERROR(Table14[[#This Row],[كمية الانتاج]]/(Table14[[#This Row],[كمية الانتاج]]+AG307+AF307),"")</f>
        <v/>
      </c>
      <c r="AI307" s="118"/>
      <c r="AJ307" s="121"/>
      <c r="AK307" s="121"/>
      <c r="AL307" s="121"/>
      <c r="AM307" s="121"/>
      <c r="AN307" s="121"/>
      <c r="AO307" s="121"/>
      <c r="AP307" s="121"/>
      <c r="AQ307" s="121"/>
      <c r="AR307" s="121"/>
    </row>
    <row r="308" spans="1:44" ht="20.100000000000001" customHeight="1">
      <c r="A308" s="105"/>
      <c r="B308" s="106"/>
      <c r="C308" s="107" t="str">
        <f>IFERROR(VLOOKUP(B308,المنتجات!$A:$B,2,0),"")</f>
        <v/>
      </c>
      <c r="D308" s="106" t="str">
        <f>IFERROR(VLOOKUP(B308,المنتجات!$A:$C,3,0),"")</f>
        <v/>
      </c>
      <c r="E308" s="108"/>
      <c r="F308" s="107" t="str">
        <f>IFERROR(VLOOKUP(Table14[[#This Row],[كود الصنف]],المنتجات!$D:$E,2,0),"")</f>
        <v/>
      </c>
      <c r="G308" s="109"/>
      <c r="H308" s="109" t="str">
        <f>IFERROR(IF(G308&lt;=1,VLOOKUP(Table14[[#This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08" s="110"/>
      <c r="J308" s="111"/>
      <c r="K308" s="112" t="str">
        <f>IFERROR(IF(VLOOKUP(Table14[[#This Row],[كود الصنف]],المنتجات!$D:$K,8,0)=0,"",(VLOOKUP(Table14[[#This Row],[كود الصنف]],المنتجات!$D:$K,8,0))),"")</f>
        <v/>
      </c>
      <c r="L30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08" s="114">
        <f>IFERROR(Table14[[#This Row],[كمية الهالك]]/(Table14[[#This Row],[كمية الخامات بالكيلو]]/Table14[[#This Row],[وزن القطعة]]),0)</f>
        <v>0</v>
      </c>
      <c r="N308" s="113"/>
      <c r="O308" s="106" t="str">
        <f>IFERROR(VLOOKUP(Table14[[#This Row],[كود العامل]],العاملين!$A$1:$D$100,4,0),"")</f>
        <v/>
      </c>
      <c r="P308" s="108"/>
      <c r="Q308" s="108"/>
      <c r="R308" s="108"/>
      <c r="S308" s="108"/>
      <c r="T308" s="108"/>
      <c r="U308" s="108">
        <f t="shared" si="6"/>
        <v>0</v>
      </c>
      <c r="V308" s="108" t="str">
        <f>IFERROR(Table14[[#This Row],[اجمالى وقت التشغيل بالدقايق]]-Table14[[#This Row],[اجمالى وقت التوقف بالدقيقة]],"0")</f>
        <v>0</v>
      </c>
      <c r="W308" s="108"/>
      <c r="X308" s="106" t="str">
        <f>IFERROR(VLOOKUP(Table14[[#This Row],[كود العامل]],العاملين!A:C,2,0),"")</f>
        <v/>
      </c>
      <c r="Y308" s="108"/>
      <c r="Z308" s="108" t="str">
        <f>IFERROR(VLOOKUP(Table14[[#This Row],[كود العامل2]],العاملين!$A:$C,2,0),"")</f>
        <v/>
      </c>
      <c r="AA308" s="108"/>
      <c r="AB308" s="108" t="str">
        <f>IFERROR(VLOOKUP(Table14[[#This Row],[كود العامل3]],العاملين!$A:$C,2,0),"")</f>
        <v/>
      </c>
      <c r="AC308" s="108"/>
      <c r="AD308" s="108" t="str">
        <f>IFERROR(VLOOKUP(Table14[[#This Row],[كود العامل4]],العاملين!$A:$C,2,0),"")</f>
        <v/>
      </c>
      <c r="AE308" s="115">
        <f>IFERROR((Table14[[#This Row],[كمية الانتاج]]*Table14[[#This Row],[الزمن المعيارى لانتاج القطعة الواحدة بالدقيقة]])/V308,0%)</f>
        <v>0</v>
      </c>
      <c r="AF308" s="116"/>
      <c r="AG308" s="106"/>
      <c r="AH308" s="117" t="str">
        <f>IFERROR(Table14[[#This Row],[كمية الانتاج]]/(Table14[[#This Row],[كمية الانتاج]]+AG308+AF308),"")</f>
        <v/>
      </c>
      <c r="AI308" s="118"/>
      <c r="AJ308" s="121"/>
      <c r="AK308" s="121"/>
      <c r="AL308" s="121"/>
      <c r="AM308" s="121"/>
      <c r="AN308" s="121"/>
      <c r="AO308" s="121"/>
      <c r="AP308" s="121"/>
      <c r="AQ308" s="121"/>
      <c r="AR308" s="121"/>
    </row>
    <row r="309" spans="1:44" ht="20.100000000000001" customHeight="1">
      <c r="A309" s="105"/>
      <c r="B309" s="106"/>
      <c r="C309" s="107" t="str">
        <f>IFERROR(VLOOKUP(B309,المنتجات!$A:$B,2,0),"")</f>
        <v/>
      </c>
      <c r="D309" s="106" t="str">
        <f>IFERROR(VLOOKUP(B309,المنتجات!$A:$C,3,0),"")</f>
        <v/>
      </c>
      <c r="E309" s="108"/>
      <c r="F309" s="107" t="str">
        <f>IFERROR(VLOOKUP(Table14[[#This Row],[كود الصنف]],المنتجات!$D:$E,2,0),"")</f>
        <v/>
      </c>
      <c r="G309" s="109"/>
      <c r="H309" s="109" t="str">
        <f>IFERROR(IF(G309&lt;=1,VLOOKUP(Table14[[#This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09" s="110"/>
      <c r="J309" s="111"/>
      <c r="K309" s="112" t="str">
        <f>IFERROR(IF(VLOOKUP(Table14[[#This Row],[كود الصنف]],المنتجات!$D:$K,8,0)=0,"",(VLOOKUP(Table14[[#This Row],[كود الصنف]],المنتجات!$D:$K,8,0))),"")</f>
        <v/>
      </c>
      <c r="L30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09" s="114">
        <f>IFERROR(Table14[[#This Row],[كمية الهالك]]/(Table14[[#This Row],[كمية الخامات بالكيلو]]/Table14[[#This Row],[وزن القطعة]]),0)</f>
        <v>0</v>
      </c>
      <c r="N309" s="113"/>
      <c r="O309" s="106" t="str">
        <f>IFERROR(VLOOKUP(Table14[[#This Row],[كود العامل]],العاملين!$A$1:$D$100,4,0),"")</f>
        <v/>
      </c>
      <c r="P309" s="108"/>
      <c r="Q309" s="108"/>
      <c r="R309" s="108"/>
      <c r="S309" s="108"/>
      <c r="T309" s="108"/>
      <c r="U309" s="108">
        <f t="shared" si="6"/>
        <v>0</v>
      </c>
      <c r="V309" s="108" t="str">
        <f>IFERROR(Table14[[#This Row],[اجمالى وقت التشغيل بالدقايق]]-Table14[[#This Row],[اجمالى وقت التوقف بالدقيقة]],"0")</f>
        <v>0</v>
      </c>
      <c r="W309" s="108"/>
      <c r="X309" s="106" t="str">
        <f>IFERROR(VLOOKUP(Table14[[#This Row],[كود العامل]],العاملين!A:C,2,0),"")</f>
        <v/>
      </c>
      <c r="Y309" s="108"/>
      <c r="Z309" s="108" t="str">
        <f>IFERROR(VLOOKUP(Table14[[#This Row],[كود العامل2]],العاملين!$A:$C,2,0),"")</f>
        <v/>
      </c>
      <c r="AA309" s="108"/>
      <c r="AB309" s="108" t="str">
        <f>IFERROR(VLOOKUP(Table14[[#This Row],[كود العامل3]],العاملين!$A:$C,2,0),"")</f>
        <v/>
      </c>
      <c r="AC309" s="108"/>
      <c r="AD309" s="108" t="str">
        <f>IFERROR(VLOOKUP(Table14[[#This Row],[كود العامل4]],العاملين!$A:$C,2,0),"")</f>
        <v/>
      </c>
      <c r="AE309" s="115">
        <f>IFERROR((Table14[[#This Row],[كمية الانتاج]]*Table14[[#This Row],[الزمن المعيارى لانتاج القطعة الواحدة بالدقيقة]])/V309,0%)</f>
        <v>0</v>
      </c>
      <c r="AF309" s="116"/>
      <c r="AG309" s="106"/>
      <c r="AH309" s="117" t="str">
        <f>IFERROR(Table14[[#This Row],[كمية الانتاج]]/(Table14[[#This Row],[كمية الانتاج]]+AG309+AF309),"")</f>
        <v/>
      </c>
      <c r="AI309" s="118"/>
      <c r="AJ309" s="121"/>
      <c r="AK309" s="121"/>
      <c r="AL309" s="121"/>
      <c r="AM309" s="121"/>
      <c r="AN309" s="121"/>
      <c r="AO309" s="121"/>
      <c r="AP309" s="121"/>
      <c r="AQ309" s="121"/>
      <c r="AR309" s="121"/>
    </row>
    <row r="310" spans="1:44" ht="20.100000000000001" customHeight="1">
      <c r="A310" s="105"/>
      <c r="B310" s="106"/>
      <c r="C310" s="107" t="str">
        <f>IFERROR(VLOOKUP(B310,المنتجات!$A:$B,2,0),"")</f>
        <v/>
      </c>
      <c r="D310" s="106" t="str">
        <f>IFERROR(VLOOKUP(B310,المنتجات!$A:$C,3,0),"")</f>
        <v/>
      </c>
      <c r="E310" s="108"/>
      <c r="F310" s="107" t="str">
        <f>IFERROR(VLOOKUP(Table14[[#This Row],[كود الصنف]],المنتجات!$D:$E,2,0),"")</f>
        <v/>
      </c>
      <c r="G310" s="109"/>
      <c r="H310" s="109" t="str">
        <f>IFERROR(IF(G310&lt;=1,VLOOKUP(Table14[[#This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10" s="110"/>
      <c r="J310" s="111"/>
      <c r="K310" s="112" t="str">
        <f>IFERROR(IF(VLOOKUP(Table14[[#This Row],[كود الصنف]],المنتجات!$D:$K,8,0)=0,"",(VLOOKUP(Table14[[#This Row],[كود الصنف]],المنتجات!$D:$K,8,0))),"")</f>
        <v/>
      </c>
      <c r="L31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10" s="114">
        <f>IFERROR(Table14[[#This Row],[كمية الهالك]]/(Table14[[#This Row],[كمية الخامات بالكيلو]]/Table14[[#This Row],[وزن القطعة]]),0)</f>
        <v>0</v>
      </c>
      <c r="N310" s="113"/>
      <c r="O310" s="106" t="str">
        <f>IFERROR(VLOOKUP(Table14[[#This Row],[كود العامل]],العاملين!$A$1:$D$100,4,0),"")</f>
        <v/>
      </c>
      <c r="P310" s="108"/>
      <c r="Q310" s="108"/>
      <c r="R310" s="108"/>
      <c r="S310" s="108"/>
      <c r="T310" s="108"/>
      <c r="U310" s="108">
        <f t="shared" si="6"/>
        <v>0</v>
      </c>
      <c r="V310" s="108" t="str">
        <f>IFERROR(Table14[[#This Row],[اجمالى وقت التشغيل بالدقايق]]-Table14[[#This Row],[اجمالى وقت التوقف بالدقيقة]],"0")</f>
        <v>0</v>
      </c>
      <c r="W310" s="108"/>
      <c r="X310" s="106" t="str">
        <f>IFERROR(VLOOKUP(Table14[[#This Row],[كود العامل]],العاملين!A:C,2,0),"")</f>
        <v/>
      </c>
      <c r="Y310" s="108"/>
      <c r="Z310" s="108" t="str">
        <f>IFERROR(VLOOKUP(Table14[[#This Row],[كود العامل2]],العاملين!$A:$C,2,0),"")</f>
        <v/>
      </c>
      <c r="AA310" s="108"/>
      <c r="AB310" s="108" t="str">
        <f>IFERROR(VLOOKUP(Table14[[#This Row],[كود العامل3]],العاملين!$A:$C,2,0),"")</f>
        <v/>
      </c>
      <c r="AC310" s="108"/>
      <c r="AD310" s="108" t="str">
        <f>IFERROR(VLOOKUP(Table14[[#This Row],[كود العامل4]],العاملين!$A:$C,2,0),"")</f>
        <v/>
      </c>
      <c r="AE310" s="115">
        <f>IFERROR((Table14[[#This Row],[كمية الانتاج]]*Table14[[#This Row],[الزمن المعيارى لانتاج القطعة الواحدة بالدقيقة]])/V310,0%)</f>
        <v>0</v>
      </c>
      <c r="AF310" s="116"/>
      <c r="AG310" s="106"/>
      <c r="AH310" s="117" t="str">
        <f>IFERROR(Table14[[#This Row],[كمية الانتاج]]/(Table14[[#This Row],[كمية الانتاج]]+AG310+AF310),"")</f>
        <v/>
      </c>
      <c r="AI310" s="118"/>
      <c r="AJ310" s="121"/>
      <c r="AK310" s="121"/>
      <c r="AL310" s="121"/>
      <c r="AM310" s="121"/>
      <c r="AN310" s="121"/>
      <c r="AO310" s="121"/>
      <c r="AP310" s="121"/>
      <c r="AQ310" s="121"/>
      <c r="AR310" s="121"/>
    </row>
    <row r="311" spans="1:44" ht="20.100000000000001" customHeight="1">
      <c r="A311" s="105"/>
      <c r="B311" s="106"/>
      <c r="C311" s="107" t="str">
        <f>IFERROR(VLOOKUP(B311,المنتجات!$A:$B,2,0),"")</f>
        <v/>
      </c>
      <c r="D311" s="106" t="str">
        <f>IFERROR(VLOOKUP(B311,المنتجات!$A:$C,3,0),"")</f>
        <v/>
      </c>
      <c r="E311" s="108"/>
      <c r="F311" s="107" t="str">
        <f>IFERROR(VLOOKUP(Table14[[#This Row],[كود الصنف]],المنتجات!$D:$E,2,0),"")</f>
        <v/>
      </c>
      <c r="G311" s="109"/>
      <c r="H311" s="109" t="str">
        <f>IFERROR(IF(G311&lt;=1,VLOOKUP(Table14[[#This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11" s="110"/>
      <c r="J311" s="111"/>
      <c r="K311" s="112" t="str">
        <f>IFERROR(IF(VLOOKUP(Table14[[#This Row],[كود الصنف]],المنتجات!$D:$K,8,0)=0,"",(VLOOKUP(Table14[[#This Row],[كود الصنف]],المنتجات!$D:$K,8,0))),"")</f>
        <v/>
      </c>
      <c r="L31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11" s="114">
        <f>IFERROR(Table14[[#This Row],[كمية الهالك]]/(Table14[[#This Row],[كمية الخامات بالكيلو]]/Table14[[#This Row],[وزن القطعة]]),0)</f>
        <v>0</v>
      </c>
      <c r="N311" s="113"/>
      <c r="O311" s="106" t="str">
        <f>IFERROR(VLOOKUP(Table14[[#This Row],[كود العامل]],العاملين!$A$1:$D$100,4,0),"")</f>
        <v/>
      </c>
      <c r="P311" s="108"/>
      <c r="Q311" s="108"/>
      <c r="R311" s="108"/>
      <c r="S311" s="108"/>
      <c r="T311" s="108"/>
      <c r="U311" s="108">
        <f t="shared" si="6"/>
        <v>0</v>
      </c>
      <c r="V311" s="108" t="str">
        <f>IFERROR(Table14[[#This Row],[اجمالى وقت التشغيل بالدقايق]]-Table14[[#This Row],[اجمالى وقت التوقف بالدقيقة]],"0")</f>
        <v>0</v>
      </c>
      <c r="W311" s="108"/>
      <c r="X311" s="106" t="str">
        <f>IFERROR(VLOOKUP(Table14[[#This Row],[كود العامل]],العاملين!A:C,2,0),"")</f>
        <v/>
      </c>
      <c r="Y311" s="108"/>
      <c r="Z311" s="108" t="str">
        <f>IFERROR(VLOOKUP(Table14[[#This Row],[كود العامل2]],العاملين!$A:$C,2,0),"")</f>
        <v/>
      </c>
      <c r="AA311" s="108"/>
      <c r="AB311" s="108" t="str">
        <f>IFERROR(VLOOKUP(Table14[[#This Row],[كود العامل3]],العاملين!$A:$C,2,0),"")</f>
        <v/>
      </c>
      <c r="AC311" s="108"/>
      <c r="AD311" s="108" t="str">
        <f>IFERROR(VLOOKUP(Table14[[#This Row],[كود العامل4]],العاملين!$A:$C,2,0),"")</f>
        <v/>
      </c>
      <c r="AE311" s="115">
        <f>IFERROR((Table14[[#This Row],[كمية الانتاج]]*Table14[[#This Row],[الزمن المعيارى لانتاج القطعة الواحدة بالدقيقة]])/V311,0%)</f>
        <v>0</v>
      </c>
      <c r="AF311" s="116"/>
      <c r="AG311" s="106"/>
      <c r="AH311" s="117" t="str">
        <f>IFERROR(Table14[[#This Row],[كمية الانتاج]]/(Table14[[#This Row],[كمية الانتاج]]+AG311+AF311),"")</f>
        <v/>
      </c>
      <c r="AI311" s="118"/>
      <c r="AJ311" s="121"/>
      <c r="AK311" s="121"/>
      <c r="AL311" s="121"/>
      <c r="AM311" s="121"/>
      <c r="AN311" s="121"/>
      <c r="AO311" s="121"/>
      <c r="AP311" s="121"/>
      <c r="AQ311" s="121"/>
      <c r="AR311" s="121"/>
    </row>
    <row r="312" spans="1:44" ht="20.100000000000001" customHeight="1">
      <c r="A312" s="105"/>
      <c r="B312" s="106"/>
      <c r="C312" s="107" t="str">
        <f>IFERROR(VLOOKUP(B312,المنتجات!$A:$B,2,0),"")</f>
        <v/>
      </c>
      <c r="D312" s="106" t="str">
        <f>IFERROR(VLOOKUP(B312,المنتجات!$A:$C,3,0),"")</f>
        <v/>
      </c>
      <c r="E312" s="108"/>
      <c r="F312" s="107" t="str">
        <f>IFERROR(VLOOKUP(Table14[[#This Row],[كود الصنف]],المنتجات!$D:$E,2,0),"")</f>
        <v/>
      </c>
      <c r="G312" s="109"/>
      <c r="H312" s="109" t="str">
        <f>IFERROR(IF(G312&lt;=1,VLOOKUP(Table14[[#This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12" s="110"/>
      <c r="J312" s="111"/>
      <c r="K312" s="112" t="str">
        <f>IFERROR(IF(VLOOKUP(Table14[[#This Row],[كود الصنف]],المنتجات!$D:$K,8,0)=0,"",(VLOOKUP(Table14[[#This Row],[كود الصنف]],المنتجات!$D:$K,8,0))),"")</f>
        <v/>
      </c>
      <c r="L31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12" s="114">
        <f>IFERROR(Table14[[#This Row],[كمية الهالك]]/(Table14[[#This Row],[كمية الخامات بالكيلو]]/Table14[[#This Row],[وزن القطعة]]),0)</f>
        <v>0</v>
      </c>
      <c r="N312" s="113"/>
      <c r="O312" s="106" t="str">
        <f>IFERROR(VLOOKUP(Table14[[#This Row],[كود العامل]],العاملين!$A$1:$D$100,4,0),"")</f>
        <v/>
      </c>
      <c r="P312" s="108"/>
      <c r="Q312" s="108"/>
      <c r="R312" s="108"/>
      <c r="S312" s="108"/>
      <c r="T312" s="108"/>
      <c r="U312" s="108">
        <f t="shared" si="6"/>
        <v>0</v>
      </c>
      <c r="V312" s="108" t="str">
        <f>IFERROR(Table14[[#This Row],[اجمالى وقت التشغيل بالدقايق]]-Table14[[#This Row],[اجمالى وقت التوقف بالدقيقة]],"0")</f>
        <v>0</v>
      </c>
      <c r="W312" s="108"/>
      <c r="X312" s="106" t="str">
        <f>IFERROR(VLOOKUP(Table14[[#This Row],[كود العامل]],العاملين!A:C,2,0),"")</f>
        <v/>
      </c>
      <c r="Y312" s="108"/>
      <c r="Z312" s="108" t="str">
        <f>IFERROR(VLOOKUP(Table14[[#This Row],[كود العامل2]],العاملين!$A:$C,2,0),"")</f>
        <v/>
      </c>
      <c r="AA312" s="108"/>
      <c r="AB312" s="108" t="str">
        <f>IFERROR(VLOOKUP(Table14[[#This Row],[كود العامل3]],العاملين!$A:$C,2,0),"")</f>
        <v/>
      </c>
      <c r="AC312" s="108"/>
      <c r="AD312" s="108" t="str">
        <f>IFERROR(VLOOKUP(Table14[[#This Row],[كود العامل4]],العاملين!$A:$C,2,0),"")</f>
        <v/>
      </c>
      <c r="AE312" s="115">
        <f>IFERROR((Table14[[#This Row],[كمية الانتاج]]*Table14[[#This Row],[الزمن المعيارى لانتاج القطعة الواحدة بالدقيقة]])/V312,0%)</f>
        <v>0</v>
      </c>
      <c r="AF312" s="116"/>
      <c r="AG312" s="106"/>
      <c r="AH312" s="117" t="str">
        <f>IFERROR(Table14[[#This Row],[كمية الانتاج]]/(Table14[[#This Row],[كمية الانتاج]]+AG312+AF312),"")</f>
        <v/>
      </c>
      <c r="AI312" s="118"/>
      <c r="AJ312" s="121"/>
      <c r="AK312" s="121"/>
      <c r="AL312" s="121"/>
      <c r="AM312" s="121"/>
      <c r="AN312" s="121"/>
      <c r="AO312" s="121"/>
      <c r="AP312" s="121"/>
      <c r="AQ312" s="121"/>
      <c r="AR312" s="121"/>
    </row>
    <row r="313" spans="1:44" ht="20.100000000000001" customHeight="1">
      <c r="A313" s="105"/>
      <c r="B313" s="106"/>
      <c r="C313" s="107" t="str">
        <f>IFERROR(VLOOKUP(B313,المنتجات!$A:$B,2,0),"")</f>
        <v/>
      </c>
      <c r="D313" s="106" t="str">
        <f>IFERROR(VLOOKUP(B313,المنتجات!$A:$C,3,0),"")</f>
        <v/>
      </c>
      <c r="E313" s="108"/>
      <c r="F313" s="107" t="str">
        <f>IFERROR(VLOOKUP(Table14[[#This Row],[كود الصنف]],المنتجات!$D:$E,2,0),"")</f>
        <v/>
      </c>
      <c r="G313" s="109"/>
      <c r="H313" s="109" t="str">
        <f>IFERROR(IF(G313&lt;=1,VLOOKUP(Table14[[#This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13" s="110"/>
      <c r="J313" s="111"/>
      <c r="K313" s="112" t="str">
        <f>IFERROR(IF(VLOOKUP(Table14[[#This Row],[كود الصنف]],المنتجات!$D:$K,8,0)=0,"",(VLOOKUP(Table14[[#This Row],[كود الصنف]],المنتجات!$D:$K,8,0))),"")</f>
        <v/>
      </c>
      <c r="L31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13" s="114">
        <f>IFERROR(Table14[[#This Row],[كمية الهالك]]/(Table14[[#This Row],[كمية الخامات بالكيلو]]/Table14[[#This Row],[وزن القطعة]]),0)</f>
        <v>0</v>
      </c>
      <c r="N313" s="113"/>
      <c r="O313" s="106" t="str">
        <f>IFERROR(VLOOKUP(Table14[[#This Row],[كود العامل]],العاملين!$A$1:$D$100,4,0),"")</f>
        <v/>
      </c>
      <c r="P313" s="108"/>
      <c r="Q313" s="108"/>
      <c r="R313" s="108"/>
      <c r="S313" s="108"/>
      <c r="T313" s="108"/>
      <c r="U313" s="108">
        <f t="shared" si="6"/>
        <v>0</v>
      </c>
      <c r="V313" s="108" t="str">
        <f>IFERROR(Table14[[#This Row],[اجمالى وقت التشغيل بالدقايق]]-Table14[[#This Row],[اجمالى وقت التوقف بالدقيقة]],"0")</f>
        <v>0</v>
      </c>
      <c r="W313" s="108"/>
      <c r="X313" s="106" t="str">
        <f>IFERROR(VLOOKUP(Table14[[#This Row],[كود العامل]],العاملين!A:C,2,0),"")</f>
        <v/>
      </c>
      <c r="Y313" s="108"/>
      <c r="Z313" s="108" t="str">
        <f>IFERROR(VLOOKUP(Table14[[#This Row],[كود العامل2]],العاملين!$A:$C,2,0),"")</f>
        <v/>
      </c>
      <c r="AA313" s="108"/>
      <c r="AB313" s="108" t="str">
        <f>IFERROR(VLOOKUP(Table14[[#This Row],[كود العامل3]],العاملين!$A:$C,2,0),"")</f>
        <v/>
      </c>
      <c r="AC313" s="108"/>
      <c r="AD313" s="108" t="str">
        <f>IFERROR(VLOOKUP(Table14[[#This Row],[كود العامل4]],العاملين!$A:$C,2,0),"")</f>
        <v/>
      </c>
      <c r="AE313" s="115">
        <f>IFERROR((Table14[[#This Row],[كمية الانتاج]]*Table14[[#This Row],[الزمن المعيارى لانتاج القطعة الواحدة بالدقيقة]])/V313,0%)</f>
        <v>0</v>
      </c>
      <c r="AF313" s="116"/>
      <c r="AG313" s="106"/>
      <c r="AH313" s="117" t="str">
        <f>IFERROR(Table14[[#This Row],[كمية الانتاج]]/(Table14[[#This Row],[كمية الانتاج]]+AG313+AF313),"")</f>
        <v/>
      </c>
      <c r="AI313" s="118"/>
      <c r="AJ313" s="121"/>
      <c r="AK313" s="121"/>
      <c r="AL313" s="121"/>
      <c r="AM313" s="121"/>
      <c r="AN313" s="121"/>
      <c r="AO313" s="121"/>
      <c r="AP313" s="121"/>
      <c r="AQ313" s="121"/>
      <c r="AR313" s="121"/>
    </row>
    <row r="314" spans="1:44" ht="20.100000000000001" customHeight="1">
      <c r="A314" s="105"/>
      <c r="B314" s="106"/>
      <c r="C314" s="107" t="str">
        <f>IFERROR(VLOOKUP(B314,المنتجات!$A:$B,2,0),"")</f>
        <v/>
      </c>
      <c r="D314" s="106" t="str">
        <f>IFERROR(VLOOKUP(B314,المنتجات!$A:$C,3,0),"")</f>
        <v/>
      </c>
      <c r="E314" s="108"/>
      <c r="F314" s="107" t="str">
        <f>IFERROR(VLOOKUP(Table14[[#This Row],[كود الصنف]],المنتجات!$D:$E,2,0),"")</f>
        <v/>
      </c>
      <c r="G314" s="109"/>
      <c r="H314" s="109" t="str">
        <f>IFERROR(IF(G314&lt;=1,VLOOKUP(Table14[[#This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14" s="110"/>
      <c r="J314" s="111"/>
      <c r="K314" s="112" t="str">
        <f>IFERROR(IF(VLOOKUP(Table14[[#This Row],[كود الصنف]],المنتجات!$D:$K,8,0)=0,"",(VLOOKUP(Table14[[#This Row],[كود الصنف]],المنتجات!$D:$K,8,0))),"")</f>
        <v/>
      </c>
      <c r="L31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14" s="114">
        <f>IFERROR(Table14[[#This Row],[كمية الهالك]]/(Table14[[#This Row],[كمية الخامات بالكيلو]]/Table14[[#This Row],[وزن القطعة]]),0)</f>
        <v>0</v>
      </c>
      <c r="N314" s="113"/>
      <c r="O314" s="106" t="str">
        <f>IFERROR(VLOOKUP(Table14[[#This Row],[كود العامل]],العاملين!$A$1:$D$100,4,0),"")</f>
        <v/>
      </c>
      <c r="P314" s="108"/>
      <c r="Q314" s="108"/>
      <c r="R314" s="108"/>
      <c r="S314" s="108"/>
      <c r="T314" s="108"/>
      <c r="U314" s="108">
        <f t="shared" si="6"/>
        <v>0</v>
      </c>
      <c r="V314" s="108" t="str">
        <f>IFERROR(Table14[[#This Row],[اجمالى وقت التشغيل بالدقايق]]-Table14[[#This Row],[اجمالى وقت التوقف بالدقيقة]],"0")</f>
        <v>0</v>
      </c>
      <c r="W314" s="108"/>
      <c r="X314" s="106" t="str">
        <f>IFERROR(VLOOKUP(Table14[[#This Row],[كود العامل]],العاملين!A:C,2,0),"")</f>
        <v/>
      </c>
      <c r="Y314" s="108"/>
      <c r="Z314" s="108" t="str">
        <f>IFERROR(VLOOKUP(Table14[[#This Row],[كود العامل2]],العاملين!$A:$C,2,0),"")</f>
        <v/>
      </c>
      <c r="AA314" s="108"/>
      <c r="AB314" s="108" t="str">
        <f>IFERROR(VLOOKUP(Table14[[#This Row],[كود العامل3]],العاملين!$A:$C,2,0),"")</f>
        <v/>
      </c>
      <c r="AC314" s="108"/>
      <c r="AD314" s="108" t="str">
        <f>IFERROR(VLOOKUP(Table14[[#This Row],[كود العامل4]],العاملين!$A:$C,2,0),"")</f>
        <v/>
      </c>
      <c r="AE314" s="115">
        <f>IFERROR((Table14[[#This Row],[كمية الانتاج]]*Table14[[#This Row],[الزمن المعيارى لانتاج القطعة الواحدة بالدقيقة]])/V314,0%)</f>
        <v>0</v>
      </c>
      <c r="AF314" s="116"/>
      <c r="AG314" s="106"/>
      <c r="AH314" s="117" t="str">
        <f>IFERROR(Table14[[#This Row],[كمية الانتاج]]/(Table14[[#This Row],[كمية الانتاج]]+AG314+AF314),"")</f>
        <v/>
      </c>
      <c r="AI314" s="118"/>
      <c r="AJ314" s="121"/>
      <c r="AK314" s="121"/>
      <c r="AL314" s="121"/>
      <c r="AM314" s="121"/>
      <c r="AN314" s="121"/>
      <c r="AO314" s="121"/>
      <c r="AP314" s="121"/>
      <c r="AQ314" s="121"/>
      <c r="AR314" s="121"/>
    </row>
    <row r="315" spans="1:44" ht="20.100000000000001" customHeight="1">
      <c r="A315" s="105"/>
      <c r="B315" s="106"/>
      <c r="C315" s="107" t="str">
        <f>IFERROR(VLOOKUP(B315,المنتجات!$A:$B,2,0),"")</f>
        <v/>
      </c>
      <c r="D315" s="106" t="str">
        <f>IFERROR(VLOOKUP(B315,المنتجات!$A:$C,3,0),"")</f>
        <v/>
      </c>
      <c r="E315" s="108"/>
      <c r="F315" s="107" t="str">
        <f>IFERROR(VLOOKUP(Table14[[#This Row],[كود الصنف]],المنتجات!$D:$E,2,0),"")</f>
        <v/>
      </c>
      <c r="G315" s="109"/>
      <c r="H315" s="109" t="str">
        <f>IFERROR(IF(G315&lt;=1,VLOOKUP(Table14[[#This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15" s="110"/>
      <c r="J315" s="111"/>
      <c r="K315" s="112" t="str">
        <f>IFERROR(IF(VLOOKUP(Table14[[#This Row],[كود الصنف]],المنتجات!$D:$K,8,0)=0,"",(VLOOKUP(Table14[[#This Row],[كود الصنف]],المنتجات!$D:$K,8,0))),"")</f>
        <v/>
      </c>
      <c r="L31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15" s="114">
        <f>IFERROR(Table14[[#This Row],[كمية الهالك]]/(Table14[[#This Row],[كمية الخامات بالكيلو]]/Table14[[#This Row],[وزن القطعة]]),0)</f>
        <v>0</v>
      </c>
      <c r="N315" s="113"/>
      <c r="O315" s="106" t="str">
        <f>IFERROR(VLOOKUP(Table14[[#This Row],[كود العامل]],العاملين!$A$1:$D$100,4,0),"")</f>
        <v/>
      </c>
      <c r="P315" s="108"/>
      <c r="Q315" s="108"/>
      <c r="R315" s="108"/>
      <c r="S315" s="108"/>
      <c r="T315" s="108"/>
      <c r="U315" s="108">
        <f t="shared" si="6"/>
        <v>0</v>
      </c>
      <c r="V315" s="108" t="str">
        <f>IFERROR(Table14[[#This Row],[اجمالى وقت التشغيل بالدقايق]]-Table14[[#This Row],[اجمالى وقت التوقف بالدقيقة]],"0")</f>
        <v>0</v>
      </c>
      <c r="W315" s="108"/>
      <c r="X315" s="106" t="str">
        <f>IFERROR(VLOOKUP(Table14[[#This Row],[كود العامل]],العاملين!A:C,2,0),"")</f>
        <v/>
      </c>
      <c r="Y315" s="108"/>
      <c r="Z315" s="108" t="str">
        <f>IFERROR(VLOOKUP(Table14[[#This Row],[كود العامل2]],العاملين!$A:$C,2,0),"")</f>
        <v/>
      </c>
      <c r="AA315" s="108"/>
      <c r="AB315" s="108" t="str">
        <f>IFERROR(VLOOKUP(Table14[[#This Row],[كود العامل3]],العاملين!$A:$C,2,0),"")</f>
        <v/>
      </c>
      <c r="AC315" s="108"/>
      <c r="AD315" s="108" t="str">
        <f>IFERROR(VLOOKUP(Table14[[#This Row],[كود العامل4]],العاملين!$A:$C,2,0),"")</f>
        <v/>
      </c>
      <c r="AE315" s="115">
        <f>IFERROR((Table14[[#This Row],[كمية الانتاج]]*Table14[[#This Row],[الزمن المعيارى لانتاج القطعة الواحدة بالدقيقة]])/V315,0%)</f>
        <v>0</v>
      </c>
      <c r="AF315" s="116"/>
      <c r="AG315" s="106"/>
      <c r="AH315" s="117" t="str">
        <f>IFERROR(Table14[[#This Row],[كمية الانتاج]]/(Table14[[#This Row],[كمية الانتاج]]+AG315+AF315),"")</f>
        <v/>
      </c>
      <c r="AI315" s="118"/>
      <c r="AJ315" s="121"/>
      <c r="AK315" s="121"/>
      <c r="AL315" s="121"/>
      <c r="AM315" s="121"/>
      <c r="AN315" s="121"/>
      <c r="AO315" s="121"/>
      <c r="AP315" s="121"/>
      <c r="AQ315" s="121"/>
      <c r="AR315" s="121"/>
    </row>
    <row r="316" spans="1:44" ht="20.100000000000001" customHeight="1">
      <c r="A316" s="105"/>
      <c r="B316" s="106"/>
      <c r="C316" s="107" t="str">
        <f>IFERROR(VLOOKUP(B316,المنتجات!$A:$B,2,0),"")</f>
        <v/>
      </c>
      <c r="D316" s="106" t="str">
        <f>IFERROR(VLOOKUP(B316,المنتجات!$A:$C,3,0),"")</f>
        <v/>
      </c>
      <c r="E316" s="108"/>
      <c r="F316" s="107" t="str">
        <f>IFERROR(VLOOKUP(Table14[[#This Row],[كود الصنف]],المنتجات!$D:$E,2,0),"")</f>
        <v/>
      </c>
      <c r="G316" s="109"/>
      <c r="H316" s="109" t="str">
        <f>IFERROR(IF(G316&lt;=1,VLOOKUP(Table14[[#This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16" s="110"/>
      <c r="J316" s="111"/>
      <c r="K316" s="112" t="str">
        <f>IFERROR(IF(VLOOKUP(Table14[[#This Row],[كود الصنف]],المنتجات!$D:$K,8,0)=0,"",(VLOOKUP(Table14[[#This Row],[كود الصنف]],المنتجات!$D:$K,8,0))),"")</f>
        <v/>
      </c>
      <c r="L31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16" s="114">
        <f>IFERROR(Table14[[#This Row],[كمية الهالك]]/(Table14[[#This Row],[كمية الخامات بالكيلو]]/Table14[[#This Row],[وزن القطعة]]),0)</f>
        <v>0</v>
      </c>
      <c r="N316" s="113"/>
      <c r="O316" s="106" t="str">
        <f>IFERROR(VLOOKUP(Table14[[#This Row],[كود العامل]],العاملين!$A$1:$D$100,4,0),"")</f>
        <v/>
      </c>
      <c r="P316" s="108"/>
      <c r="Q316" s="108"/>
      <c r="R316" s="108"/>
      <c r="S316" s="108"/>
      <c r="T316" s="108"/>
      <c r="U316" s="108">
        <f t="shared" si="6"/>
        <v>0</v>
      </c>
      <c r="V316" s="108" t="str">
        <f>IFERROR(Table14[[#This Row],[اجمالى وقت التشغيل بالدقايق]]-Table14[[#This Row],[اجمالى وقت التوقف بالدقيقة]],"0")</f>
        <v>0</v>
      </c>
      <c r="W316" s="108"/>
      <c r="X316" s="106" t="str">
        <f>IFERROR(VLOOKUP(Table14[[#This Row],[كود العامل]],العاملين!A:C,2,0),"")</f>
        <v/>
      </c>
      <c r="Y316" s="108"/>
      <c r="Z316" s="108" t="str">
        <f>IFERROR(VLOOKUP(Table14[[#This Row],[كود العامل2]],العاملين!$A:$C,2,0),"")</f>
        <v/>
      </c>
      <c r="AA316" s="108"/>
      <c r="AB316" s="108" t="str">
        <f>IFERROR(VLOOKUP(Table14[[#This Row],[كود العامل3]],العاملين!$A:$C,2,0),"")</f>
        <v/>
      </c>
      <c r="AC316" s="108"/>
      <c r="AD316" s="108" t="str">
        <f>IFERROR(VLOOKUP(Table14[[#This Row],[كود العامل4]],العاملين!$A:$C,2,0),"")</f>
        <v/>
      </c>
      <c r="AE316" s="115">
        <f>IFERROR((Table14[[#This Row],[كمية الانتاج]]*Table14[[#This Row],[الزمن المعيارى لانتاج القطعة الواحدة بالدقيقة]])/V316,0%)</f>
        <v>0</v>
      </c>
      <c r="AF316" s="116"/>
      <c r="AG316" s="106"/>
      <c r="AH316" s="117" t="str">
        <f>IFERROR(Table14[[#This Row],[كمية الانتاج]]/(Table14[[#This Row],[كمية الانتاج]]+AG316+AF316),"")</f>
        <v/>
      </c>
      <c r="AI316" s="118"/>
      <c r="AJ316" s="121"/>
      <c r="AK316" s="121"/>
      <c r="AL316" s="121"/>
      <c r="AM316" s="121"/>
      <c r="AN316" s="121"/>
      <c r="AO316" s="121"/>
      <c r="AP316" s="121"/>
      <c r="AQ316" s="121"/>
      <c r="AR316" s="121"/>
    </row>
    <row r="317" spans="1:44" ht="20.100000000000001" customHeight="1">
      <c r="A317" s="105"/>
      <c r="B317" s="106"/>
      <c r="C317" s="107" t="str">
        <f>IFERROR(VLOOKUP(B317,المنتجات!$A:$B,2,0),"")</f>
        <v/>
      </c>
      <c r="D317" s="106" t="str">
        <f>IFERROR(VLOOKUP(B317,المنتجات!$A:$C,3,0),"")</f>
        <v/>
      </c>
      <c r="E317" s="108"/>
      <c r="F317" s="107" t="str">
        <f>IFERROR(VLOOKUP(Table14[[#This Row],[كود الصنف]],المنتجات!$D:$E,2,0),"")</f>
        <v/>
      </c>
      <c r="G317" s="109"/>
      <c r="H317" s="109" t="str">
        <f>IFERROR(IF(G317&lt;=1,VLOOKUP(Table14[[#This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17" s="110"/>
      <c r="J317" s="111"/>
      <c r="K317" s="112" t="str">
        <f>IFERROR(IF(VLOOKUP(Table14[[#This Row],[كود الصنف]],المنتجات!$D:$K,8,0)=0,"",(VLOOKUP(Table14[[#This Row],[كود الصنف]],المنتجات!$D:$K,8,0))),"")</f>
        <v/>
      </c>
      <c r="L31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17" s="114">
        <f>IFERROR(Table14[[#This Row],[كمية الهالك]]/(Table14[[#This Row],[كمية الخامات بالكيلو]]/Table14[[#This Row],[وزن القطعة]]),0)</f>
        <v>0</v>
      </c>
      <c r="N317" s="113"/>
      <c r="O317" s="106" t="str">
        <f>IFERROR(VLOOKUP(Table14[[#This Row],[كود العامل]],العاملين!$A$1:$D$100,4,0),"")</f>
        <v/>
      </c>
      <c r="P317" s="108"/>
      <c r="Q317" s="108"/>
      <c r="R317" s="108"/>
      <c r="S317" s="108"/>
      <c r="T317" s="108"/>
      <c r="U317" s="108">
        <f t="shared" si="6"/>
        <v>0</v>
      </c>
      <c r="V317" s="108" t="str">
        <f>IFERROR(Table14[[#This Row],[اجمالى وقت التشغيل بالدقايق]]-Table14[[#This Row],[اجمالى وقت التوقف بالدقيقة]],"0")</f>
        <v>0</v>
      </c>
      <c r="W317" s="108"/>
      <c r="X317" s="106" t="str">
        <f>IFERROR(VLOOKUP(Table14[[#This Row],[كود العامل]],العاملين!A:C,2,0),"")</f>
        <v/>
      </c>
      <c r="Y317" s="108"/>
      <c r="Z317" s="108" t="str">
        <f>IFERROR(VLOOKUP(Table14[[#This Row],[كود العامل2]],العاملين!$A:$C,2,0),"")</f>
        <v/>
      </c>
      <c r="AA317" s="108"/>
      <c r="AB317" s="108" t="str">
        <f>IFERROR(VLOOKUP(Table14[[#This Row],[كود العامل3]],العاملين!$A:$C,2,0),"")</f>
        <v/>
      </c>
      <c r="AC317" s="108"/>
      <c r="AD317" s="108" t="str">
        <f>IFERROR(VLOOKUP(Table14[[#This Row],[كود العامل4]],العاملين!$A:$C,2,0),"")</f>
        <v/>
      </c>
      <c r="AE317" s="115">
        <f>IFERROR((Table14[[#This Row],[كمية الانتاج]]*Table14[[#This Row],[الزمن المعيارى لانتاج القطعة الواحدة بالدقيقة]])/V317,0%)</f>
        <v>0</v>
      </c>
      <c r="AF317" s="116"/>
      <c r="AG317" s="106"/>
      <c r="AH317" s="117" t="str">
        <f>IFERROR(Table14[[#This Row],[كمية الانتاج]]/(Table14[[#This Row],[كمية الانتاج]]+AG317+AF317),"")</f>
        <v/>
      </c>
      <c r="AI317" s="118"/>
      <c r="AJ317" s="121"/>
      <c r="AK317" s="121"/>
      <c r="AL317" s="121"/>
      <c r="AM317" s="121"/>
      <c r="AN317" s="121"/>
      <c r="AO317" s="121"/>
      <c r="AP317" s="121"/>
      <c r="AQ317" s="121"/>
      <c r="AR317" s="121"/>
    </row>
    <row r="318" spans="1:44" ht="20.100000000000001" customHeight="1">
      <c r="A318" s="105"/>
      <c r="B318" s="106"/>
      <c r="C318" s="107" t="str">
        <f>IFERROR(VLOOKUP(B318,المنتجات!$A:$B,2,0),"")</f>
        <v/>
      </c>
      <c r="D318" s="106" t="str">
        <f>IFERROR(VLOOKUP(B318,المنتجات!$A:$C,3,0),"")</f>
        <v/>
      </c>
      <c r="E318" s="108"/>
      <c r="F318" s="107" t="str">
        <f>IFERROR(VLOOKUP(Table14[[#This Row],[كود الصنف]],المنتجات!$D:$E,2,0),"")</f>
        <v/>
      </c>
      <c r="G318" s="109"/>
      <c r="H318" s="109" t="str">
        <f>IFERROR(IF(G318&lt;=1,VLOOKUP(Table14[[#This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18" s="110"/>
      <c r="J318" s="111"/>
      <c r="K318" s="112" t="str">
        <f>IFERROR(IF(VLOOKUP(Table14[[#This Row],[كود الصنف]],المنتجات!$D:$K,8,0)=0,"",(VLOOKUP(Table14[[#This Row],[كود الصنف]],المنتجات!$D:$K,8,0))),"")</f>
        <v/>
      </c>
      <c r="L31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18" s="114">
        <f>IFERROR(Table14[[#This Row],[كمية الهالك]]/(Table14[[#This Row],[كمية الخامات بالكيلو]]/Table14[[#This Row],[وزن القطعة]]),0)</f>
        <v>0</v>
      </c>
      <c r="N318" s="113"/>
      <c r="O318" s="106" t="str">
        <f>IFERROR(VLOOKUP(Table14[[#This Row],[كود العامل]],العاملين!$A$1:$D$100,4,0),"")</f>
        <v/>
      </c>
      <c r="P318" s="108"/>
      <c r="Q318" s="108"/>
      <c r="R318" s="108"/>
      <c r="S318" s="108"/>
      <c r="T318" s="108"/>
      <c r="U318" s="108">
        <f t="shared" si="6"/>
        <v>0</v>
      </c>
      <c r="V318" s="108" t="str">
        <f>IFERROR(Table14[[#This Row],[اجمالى وقت التشغيل بالدقايق]]-Table14[[#This Row],[اجمالى وقت التوقف بالدقيقة]],"0")</f>
        <v>0</v>
      </c>
      <c r="W318" s="108"/>
      <c r="X318" s="106" t="str">
        <f>IFERROR(VLOOKUP(Table14[[#This Row],[كود العامل]],العاملين!A:C,2,0),"")</f>
        <v/>
      </c>
      <c r="Y318" s="108"/>
      <c r="Z318" s="108" t="str">
        <f>IFERROR(VLOOKUP(Table14[[#This Row],[كود العامل2]],العاملين!$A:$C,2,0),"")</f>
        <v/>
      </c>
      <c r="AA318" s="108"/>
      <c r="AB318" s="108" t="str">
        <f>IFERROR(VLOOKUP(Table14[[#This Row],[كود العامل3]],العاملين!$A:$C,2,0),"")</f>
        <v/>
      </c>
      <c r="AC318" s="108"/>
      <c r="AD318" s="108" t="str">
        <f>IFERROR(VLOOKUP(Table14[[#This Row],[كود العامل4]],العاملين!$A:$C,2,0),"")</f>
        <v/>
      </c>
      <c r="AE318" s="115">
        <f>IFERROR((Table14[[#This Row],[كمية الانتاج]]*Table14[[#This Row],[الزمن المعيارى لانتاج القطعة الواحدة بالدقيقة]])/V318,0%)</f>
        <v>0</v>
      </c>
      <c r="AF318" s="116"/>
      <c r="AG318" s="106"/>
      <c r="AH318" s="117" t="str">
        <f>IFERROR(Table14[[#This Row],[كمية الانتاج]]/(Table14[[#This Row],[كمية الانتاج]]+AG318+AF318),"")</f>
        <v/>
      </c>
      <c r="AI318" s="118"/>
      <c r="AJ318" s="121"/>
      <c r="AK318" s="121"/>
      <c r="AL318" s="121"/>
      <c r="AM318" s="121"/>
      <c r="AN318" s="121"/>
      <c r="AO318" s="121"/>
      <c r="AP318" s="121"/>
      <c r="AQ318" s="121"/>
      <c r="AR318" s="121"/>
    </row>
    <row r="319" spans="1:44" ht="20.100000000000001" customHeight="1">
      <c r="A319" s="105"/>
      <c r="B319" s="106"/>
      <c r="C319" s="107" t="str">
        <f>IFERROR(VLOOKUP(B319,المنتجات!$A:$B,2,0),"")</f>
        <v/>
      </c>
      <c r="D319" s="106" t="str">
        <f>IFERROR(VLOOKUP(B319,المنتجات!$A:$C,3,0),"")</f>
        <v/>
      </c>
      <c r="E319" s="108"/>
      <c r="F319" s="107" t="str">
        <f>IFERROR(VLOOKUP(Table14[[#This Row],[كود الصنف]],المنتجات!$D:$E,2,0),"")</f>
        <v/>
      </c>
      <c r="G319" s="109"/>
      <c r="H319" s="109" t="str">
        <f>IFERROR(IF(G319&lt;=1,VLOOKUP(Table14[[#This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19" s="110"/>
      <c r="J319" s="111"/>
      <c r="K319" s="112" t="str">
        <f>IFERROR(IF(VLOOKUP(Table14[[#This Row],[كود الصنف]],المنتجات!$D:$K,8,0)=0,"",(VLOOKUP(Table14[[#This Row],[كود الصنف]],المنتجات!$D:$K,8,0))),"")</f>
        <v/>
      </c>
      <c r="L31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19" s="114">
        <f>IFERROR(Table14[[#This Row],[كمية الهالك]]/(Table14[[#This Row],[كمية الخامات بالكيلو]]/Table14[[#This Row],[وزن القطعة]]),0)</f>
        <v>0</v>
      </c>
      <c r="N319" s="113"/>
      <c r="O319" s="106" t="str">
        <f>IFERROR(VLOOKUP(Table14[[#This Row],[كود العامل]],العاملين!$A$1:$D$100,4,0),"")</f>
        <v/>
      </c>
      <c r="P319" s="108"/>
      <c r="Q319" s="108"/>
      <c r="R319" s="108"/>
      <c r="S319" s="108"/>
      <c r="T319" s="108"/>
      <c r="U319" s="108">
        <f t="shared" si="6"/>
        <v>0</v>
      </c>
      <c r="V319" s="108" t="str">
        <f>IFERROR(Table14[[#This Row],[اجمالى وقت التشغيل بالدقايق]]-Table14[[#This Row],[اجمالى وقت التوقف بالدقيقة]],"0")</f>
        <v>0</v>
      </c>
      <c r="W319" s="108"/>
      <c r="X319" s="106" t="str">
        <f>IFERROR(VLOOKUP(Table14[[#This Row],[كود العامل]],العاملين!A:C,2,0),"")</f>
        <v/>
      </c>
      <c r="Y319" s="108"/>
      <c r="Z319" s="108" t="str">
        <f>IFERROR(VLOOKUP(Table14[[#This Row],[كود العامل2]],العاملين!$A:$C,2,0),"")</f>
        <v/>
      </c>
      <c r="AA319" s="108"/>
      <c r="AB319" s="108" t="str">
        <f>IFERROR(VLOOKUP(Table14[[#This Row],[كود العامل3]],العاملين!$A:$C,2,0),"")</f>
        <v/>
      </c>
      <c r="AC319" s="108"/>
      <c r="AD319" s="108" t="str">
        <f>IFERROR(VLOOKUP(Table14[[#This Row],[كود العامل4]],العاملين!$A:$C,2,0),"")</f>
        <v/>
      </c>
      <c r="AE319" s="115">
        <f>IFERROR((Table14[[#This Row],[كمية الانتاج]]*Table14[[#This Row],[الزمن المعيارى لانتاج القطعة الواحدة بالدقيقة]])/V319,0%)</f>
        <v>0</v>
      </c>
      <c r="AF319" s="116"/>
      <c r="AG319" s="106"/>
      <c r="AH319" s="117" t="str">
        <f>IFERROR(Table14[[#This Row],[كمية الانتاج]]/(Table14[[#This Row],[كمية الانتاج]]+AG319+AF319),"")</f>
        <v/>
      </c>
      <c r="AI319" s="118"/>
      <c r="AJ319" s="121"/>
      <c r="AK319" s="121"/>
      <c r="AL319" s="121"/>
      <c r="AM319" s="121"/>
      <c r="AN319" s="121"/>
      <c r="AO319" s="121"/>
      <c r="AP319" s="121"/>
      <c r="AQ319" s="121"/>
      <c r="AR319" s="121"/>
    </row>
    <row r="320" spans="1:44" ht="20.100000000000001" customHeight="1">
      <c r="A320" s="105"/>
      <c r="B320" s="106"/>
      <c r="C320" s="107" t="str">
        <f>IFERROR(VLOOKUP(B320,المنتجات!$A:$B,2,0),"")</f>
        <v/>
      </c>
      <c r="D320" s="106" t="str">
        <f>IFERROR(VLOOKUP(B320,المنتجات!$A:$C,3,0),"")</f>
        <v/>
      </c>
      <c r="E320" s="108"/>
      <c r="F320" s="107" t="str">
        <f>IFERROR(VLOOKUP(Table14[[#This Row],[كود الصنف]],المنتجات!$D:$E,2,0),"")</f>
        <v/>
      </c>
      <c r="G320" s="109"/>
      <c r="H320" s="109" t="str">
        <f>IFERROR(IF(G320&lt;=1,VLOOKUP(Table14[[#This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20" s="110"/>
      <c r="J320" s="111"/>
      <c r="K320" s="112" t="str">
        <f>IFERROR(IF(VLOOKUP(Table14[[#This Row],[كود الصنف]],المنتجات!$D:$K,8,0)=0,"",(VLOOKUP(Table14[[#This Row],[كود الصنف]],المنتجات!$D:$K,8,0))),"")</f>
        <v/>
      </c>
      <c r="L32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20" s="114">
        <f>IFERROR(Table14[[#This Row],[كمية الهالك]]/(Table14[[#This Row],[كمية الخامات بالكيلو]]/Table14[[#This Row],[وزن القطعة]]),0)</f>
        <v>0</v>
      </c>
      <c r="N320" s="113"/>
      <c r="O320" s="106" t="str">
        <f>IFERROR(VLOOKUP(Table14[[#This Row],[كود العامل]],العاملين!$A$1:$D$100,4,0),"")</f>
        <v/>
      </c>
      <c r="P320" s="108"/>
      <c r="Q320" s="108"/>
      <c r="R320" s="108"/>
      <c r="S320" s="108"/>
      <c r="T320" s="108"/>
      <c r="U320" s="108">
        <f t="shared" si="6"/>
        <v>0</v>
      </c>
      <c r="V320" s="108" t="str">
        <f>IFERROR(Table14[[#This Row],[اجمالى وقت التشغيل بالدقايق]]-Table14[[#This Row],[اجمالى وقت التوقف بالدقيقة]],"0")</f>
        <v>0</v>
      </c>
      <c r="W320" s="108"/>
      <c r="X320" s="106" t="str">
        <f>IFERROR(VLOOKUP(Table14[[#This Row],[كود العامل]],العاملين!A:C,2,0),"")</f>
        <v/>
      </c>
      <c r="Y320" s="108"/>
      <c r="Z320" s="108" t="str">
        <f>IFERROR(VLOOKUP(Table14[[#This Row],[كود العامل2]],العاملين!$A:$C,2,0),"")</f>
        <v/>
      </c>
      <c r="AA320" s="108"/>
      <c r="AB320" s="108" t="str">
        <f>IFERROR(VLOOKUP(Table14[[#This Row],[كود العامل3]],العاملين!$A:$C,2,0),"")</f>
        <v/>
      </c>
      <c r="AC320" s="108"/>
      <c r="AD320" s="108" t="str">
        <f>IFERROR(VLOOKUP(Table14[[#This Row],[كود العامل4]],العاملين!$A:$C,2,0),"")</f>
        <v/>
      </c>
      <c r="AE320" s="115">
        <f>IFERROR((Table14[[#This Row],[كمية الانتاج]]*Table14[[#This Row],[الزمن المعيارى لانتاج القطعة الواحدة بالدقيقة]])/V320,0%)</f>
        <v>0</v>
      </c>
      <c r="AF320" s="116"/>
      <c r="AG320" s="106"/>
      <c r="AH320" s="117" t="str">
        <f>IFERROR(Table14[[#This Row],[كمية الانتاج]]/(Table14[[#This Row],[كمية الانتاج]]+AG320+AF320),"")</f>
        <v/>
      </c>
      <c r="AI320" s="118"/>
      <c r="AJ320" s="121"/>
      <c r="AK320" s="121"/>
      <c r="AL320" s="121"/>
      <c r="AM320" s="121"/>
      <c r="AN320" s="121"/>
      <c r="AO320" s="121"/>
      <c r="AP320" s="121"/>
      <c r="AQ320" s="121"/>
      <c r="AR320" s="121"/>
    </row>
    <row r="321" spans="1:44" ht="20.100000000000001" customHeight="1">
      <c r="A321" s="105"/>
      <c r="B321" s="106"/>
      <c r="C321" s="107" t="str">
        <f>IFERROR(VLOOKUP(B321,المنتجات!$A:$B,2,0),"")</f>
        <v/>
      </c>
      <c r="D321" s="106" t="str">
        <f>IFERROR(VLOOKUP(B321,المنتجات!$A:$C,3,0),"")</f>
        <v/>
      </c>
      <c r="E321" s="108"/>
      <c r="F321" s="107" t="str">
        <f>IFERROR(VLOOKUP(Table14[[#This Row],[كود الصنف]],المنتجات!$D:$E,2,0),"")</f>
        <v/>
      </c>
      <c r="G321" s="109"/>
      <c r="H321" s="109" t="str">
        <f>IFERROR(IF(G321&lt;=1,VLOOKUP(Table14[[#This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21" s="110"/>
      <c r="J321" s="111"/>
      <c r="K321" s="112" t="str">
        <f>IFERROR(IF(VLOOKUP(Table14[[#This Row],[كود الصنف]],المنتجات!$D:$K,8,0)=0,"",(VLOOKUP(Table14[[#This Row],[كود الصنف]],المنتجات!$D:$K,8,0))),"")</f>
        <v/>
      </c>
      <c r="L32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21" s="114">
        <f>IFERROR(Table14[[#This Row],[كمية الهالك]]/(Table14[[#This Row],[كمية الخامات بالكيلو]]/Table14[[#This Row],[وزن القطعة]]),0)</f>
        <v>0</v>
      </c>
      <c r="N321" s="113"/>
      <c r="O321" s="106" t="str">
        <f>IFERROR(VLOOKUP(Table14[[#This Row],[كود العامل]],العاملين!$A$1:$D$100,4,0),"")</f>
        <v/>
      </c>
      <c r="P321" s="108"/>
      <c r="Q321" s="108"/>
      <c r="R321" s="108"/>
      <c r="S321" s="108"/>
      <c r="T321" s="108"/>
      <c r="U321" s="108">
        <f t="shared" si="6"/>
        <v>0</v>
      </c>
      <c r="V321" s="108" t="str">
        <f>IFERROR(Table14[[#This Row],[اجمالى وقت التشغيل بالدقايق]]-Table14[[#This Row],[اجمالى وقت التوقف بالدقيقة]],"0")</f>
        <v>0</v>
      </c>
      <c r="W321" s="108"/>
      <c r="X321" s="106" t="str">
        <f>IFERROR(VLOOKUP(Table14[[#This Row],[كود العامل]],العاملين!A:C,2,0),"")</f>
        <v/>
      </c>
      <c r="Y321" s="108"/>
      <c r="Z321" s="108" t="str">
        <f>IFERROR(VLOOKUP(Table14[[#This Row],[كود العامل2]],العاملين!$A:$C,2,0),"")</f>
        <v/>
      </c>
      <c r="AA321" s="108"/>
      <c r="AB321" s="108" t="str">
        <f>IFERROR(VLOOKUP(Table14[[#This Row],[كود العامل3]],العاملين!$A:$C,2,0),"")</f>
        <v/>
      </c>
      <c r="AC321" s="108"/>
      <c r="AD321" s="108" t="str">
        <f>IFERROR(VLOOKUP(Table14[[#This Row],[كود العامل4]],العاملين!$A:$C,2,0),"")</f>
        <v/>
      </c>
      <c r="AE321" s="115">
        <f>IFERROR((Table14[[#This Row],[كمية الانتاج]]*Table14[[#This Row],[الزمن المعيارى لانتاج القطعة الواحدة بالدقيقة]])/V321,0%)</f>
        <v>0</v>
      </c>
      <c r="AF321" s="116"/>
      <c r="AG321" s="106"/>
      <c r="AH321" s="117" t="str">
        <f>IFERROR(Table14[[#This Row],[كمية الانتاج]]/(Table14[[#This Row],[كمية الانتاج]]+AG321+AF321),"")</f>
        <v/>
      </c>
      <c r="AI321" s="118"/>
      <c r="AJ321" s="121"/>
      <c r="AK321" s="121"/>
      <c r="AL321" s="121"/>
      <c r="AM321" s="121"/>
      <c r="AN321" s="121"/>
      <c r="AO321" s="121"/>
      <c r="AP321" s="121"/>
      <c r="AQ321" s="121"/>
      <c r="AR321" s="121"/>
    </row>
    <row r="322" spans="1:44" ht="20.100000000000001" customHeight="1">
      <c r="A322" s="105"/>
      <c r="B322" s="106"/>
      <c r="C322" s="107" t="str">
        <f>IFERROR(VLOOKUP(B322,المنتجات!$A:$B,2,0),"")</f>
        <v/>
      </c>
      <c r="D322" s="106" t="str">
        <f>IFERROR(VLOOKUP(B322,المنتجات!$A:$C,3,0),"")</f>
        <v/>
      </c>
      <c r="E322" s="108"/>
      <c r="F322" s="107" t="str">
        <f>IFERROR(VLOOKUP(Table14[[#This Row],[كود الصنف]],المنتجات!$D:$E,2,0),"")</f>
        <v/>
      </c>
      <c r="G322" s="109"/>
      <c r="H322" s="109" t="str">
        <f>IFERROR(IF(G322&lt;=1,VLOOKUP(Table14[[#This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22" s="110"/>
      <c r="J322" s="111"/>
      <c r="K322" s="112" t="str">
        <f>IFERROR(IF(VLOOKUP(Table14[[#This Row],[كود الصنف]],المنتجات!$D:$K,8,0)=0,"",(VLOOKUP(Table14[[#This Row],[كود الصنف]],المنتجات!$D:$K,8,0))),"")</f>
        <v/>
      </c>
      <c r="L32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22" s="114">
        <f>IFERROR(Table14[[#This Row],[كمية الهالك]]/(Table14[[#This Row],[كمية الخامات بالكيلو]]/Table14[[#This Row],[وزن القطعة]]),0)</f>
        <v>0</v>
      </c>
      <c r="N322" s="113"/>
      <c r="O322" s="106" t="str">
        <f>IFERROR(VLOOKUP(Table14[[#This Row],[كود العامل]],العاملين!$A$1:$D$100,4,0),"")</f>
        <v/>
      </c>
      <c r="P322" s="108"/>
      <c r="Q322" s="108"/>
      <c r="R322" s="108"/>
      <c r="S322" s="108"/>
      <c r="T322" s="108"/>
      <c r="U322" s="108">
        <f t="shared" si="6"/>
        <v>0</v>
      </c>
      <c r="V322" s="108" t="str">
        <f>IFERROR(Table14[[#This Row],[اجمالى وقت التشغيل بالدقايق]]-Table14[[#This Row],[اجمالى وقت التوقف بالدقيقة]],"0")</f>
        <v>0</v>
      </c>
      <c r="W322" s="108"/>
      <c r="X322" s="106" t="str">
        <f>IFERROR(VLOOKUP(Table14[[#This Row],[كود العامل]],العاملين!A:C,2,0),"")</f>
        <v/>
      </c>
      <c r="Y322" s="108"/>
      <c r="Z322" s="108" t="str">
        <f>IFERROR(VLOOKUP(Table14[[#This Row],[كود العامل2]],العاملين!$A:$C,2,0),"")</f>
        <v/>
      </c>
      <c r="AA322" s="108"/>
      <c r="AB322" s="108" t="str">
        <f>IFERROR(VLOOKUP(Table14[[#This Row],[كود العامل3]],العاملين!$A:$C,2,0),"")</f>
        <v/>
      </c>
      <c r="AC322" s="108"/>
      <c r="AD322" s="108" t="str">
        <f>IFERROR(VLOOKUP(Table14[[#This Row],[كود العامل4]],العاملين!$A:$C,2,0),"")</f>
        <v/>
      </c>
      <c r="AE322" s="115">
        <f>IFERROR((Table14[[#This Row],[كمية الانتاج]]*Table14[[#This Row],[الزمن المعيارى لانتاج القطعة الواحدة بالدقيقة]])/V322,0%)</f>
        <v>0</v>
      </c>
      <c r="AF322" s="116"/>
      <c r="AG322" s="106"/>
      <c r="AH322" s="117" t="str">
        <f>IFERROR(Table14[[#This Row],[كمية الانتاج]]/(Table14[[#This Row],[كمية الانتاج]]+AG322+AF322),"")</f>
        <v/>
      </c>
      <c r="AI322" s="118"/>
      <c r="AJ322" s="121"/>
      <c r="AK322" s="121"/>
      <c r="AL322" s="121"/>
      <c r="AM322" s="121"/>
      <c r="AN322" s="121"/>
      <c r="AO322" s="121"/>
      <c r="AP322" s="121"/>
      <c r="AQ322" s="121"/>
      <c r="AR322" s="121"/>
    </row>
    <row r="323" spans="1:44" ht="20.100000000000001" customHeight="1">
      <c r="A323" s="105"/>
      <c r="B323" s="106"/>
      <c r="C323" s="107" t="str">
        <f>IFERROR(VLOOKUP(B323,المنتجات!$A:$B,2,0),"")</f>
        <v/>
      </c>
      <c r="D323" s="106" t="str">
        <f>IFERROR(VLOOKUP(B323,المنتجات!$A:$C,3,0),"")</f>
        <v/>
      </c>
      <c r="E323" s="108"/>
      <c r="F323" s="107" t="str">
        <f>IFERROR(VLOOKUP(Table14[[#This Row],[كود الصنف]],المنتجات!$D:$E,2,0),"")</f>
        <v/>
      </c>
      <c r="G323" s="109"/>
      <c r="H323" s="109" t="str">
        <f>IFERROR(IF(G323&lt;=1,VLOOKUP(Table14[[#This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23" s="110"/>
      <c r="J323" s="111"/>
      <c r="K323" s="112" t="str">
        <f>IFERROR(IF(VLOOKUP(Table14[[#This Row],[كود الصنف]],المنتجات!$D:$K,8,0)=0,"",(VLOOKUP(Table14[[#This Row],[كود الصنف]],المنتجات!$D:$K,8,0))),"")</f>
        <v/>
      </c>
      <c r="L32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23" s="114">
        <f>IFERROR(Table14[[#This Row],[كمية الهالك]]/(Table14[[#This Row],[كمية الخامات بالكيلو]]/Table14[[#This Row],[وزن القطعة]]),0)</f>
        <v>0</v>
      </c>
      <c r="N323" s="113"/>
      <c r="O323" s="106" t="str">
        <f>IFERROR(VLOOKUP(Table14[[#This Row],[كود العامل]],العاملين!$A$1:$D$100,4,0),"")</f>
        <v/>
      </c>
      <c r="P323" s="108"/>
      <c r="Q323" s="108"/>
      <c r="R323" s="108"/>
      <c r="S323" s="108"/>
      <c r="T323" s="108"/>
      <c r="U323" s="108">
        <f t="shared" si="6"/>
        <v>0</v>
      </c>
      <c r="V323" s="108" t="str">
        <f>IFERROR(Table14[[#This Row],[اجمالى وقت التشغيل بالدقايق]]-Table14[[#This Row],[اجمالى وقت التوقف بالدقيقة]],"0")</f>
        <v>0</v>
      </c>
      <c r="W323" s="108"/>
      <c r="X323" s="106" t="str">
        <f>IFERROR(VLOOKUP(Table14[[#This Row],[كود العامل]],العاملين!A:C,2,0),"")</f>
        <v/>
      </c>
      <c r="Y323" s="108"/>
      <c r="Z323" s="108" t="str">
        <f>IFERROR(VLOOKUP(Table14[[#This Row],[كود العامل2]],العاملين!$A:$C,2,0),"")</f>
        <v/>
      </c>
      <c r="AA323" s="108"/>
      <c r="AB323" s="108" t="str">
        <f>IFERROR(VLOOKUP(Table14[[#This Row],[كود العامل3]],العاملين!$A:$C,2,0),"")</f>
        <v/>
      </c>
      <c r="AC323" s="108"/>
      <c r="AD323" s="108" t="str">
        <f>IFERROR(VLOOKUP(Table14[[#This Row],[كود العامل4]],العاملين!$A:$C,2,0),"")</f>
        <v/>
      </c>
      <c r="AE323" s="115">
        <f>IFERROR((Table14[[#This Row],[كمية الانتاج]]*Table14[[#This Row],[الزمن المعيارى لانتاج القطعة الواحدة بالدقيقة]])/V323,0%)</f>
        <v>0</v>
      </c>
      <c r="AF323" s="116"/>
      <c r="AG323" s="106"/>
      <c r="AH323" s="117" t="str">
        <f>IFERROR(Table14[[#This Row],[كمية الانتاج]]/(Table14[[#This Row],[كمية الانتاج]]+AG323+AF323),"")</f>
        <v/>
      </c>
      <c r="AI323" s="118"/>
      <c r="AJ323" s="121"/>
      <c r="AK323" s="121"/>
      <c r="AL323" s="121"/>
      <c r="AM323" s="121"/>
      <c r="AN323" s="121"/>
      <c r="AO323" s="121"/>
      <c r="AP323" s="121"/>
      <c r="AQ323" s="121"/>
      <c r="AR323" s="121"/>
    </row>
    <row r="324" spans="1:44" ht="20.100000000000001" customHeight="1">
      <c r="A324" s="105"/>
      <c r="B324" s="106"/>
      <c r="C324" s="107" t="str">
        <f>IFERROR(VLOOKUP(B324,المنتجات!$A:$B,2,0),"")</f>
        <v/>
      </c>
      <c r="D324" s="106" t="str">
        <f>IFERROR(VLOOKUP(B324,المنتجات!$A:$C,3,0),"")</f>
        <v/>
      </c>
      <c r="E324" s="108"/>
      <c r="F324" s="107" t="str">
        <f>IFERROR(VLOOKUP(Table14[[#This Row],[كود الصنف]],المنتجات!$D:$E,2,0),"")</f>
        <v/>
      </c>
      <c r="G324" s="109"/>
      <c r="H324" s="109" t="str">
        <f>IFERROR(IF(G324&lt;=1,VLOOKUP(Table14[[#This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24" s="110"/>
      <c r="J324" s="111"/>
      <c r="K324" s="112" t="str">
        <f>IFERROR(IF(VLOOKUP(Table14[[#This Row],[كود الصنف]],المنتجات!$D:$K,8,0)=0,"",(VLOOKUP(Table14[[#This Row],[كود الصنف]],المنتجات!$D:$K,8,0))),"")</f>
        <v/>
      </c>
      <c r="L32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24" s="114">
        <f>IFERROR(Table14[[#This Row],[كمية الهالك]]/(Table14[[#This Row],[كمية الخامات بالكيلو]]/Table14[[#This Row],[وزن القطعة]]),0)</f>
        <v>0</v>
      </c>
      <c r="N324" s="113"/>
      <c r="O324" s="106" t="str">
        <f>IFERROR(VLOOKUP(Table14[[#This Row],[كود العامل]],العاملين!$A$1:$D$100,4,0),"")</f>
        <v/>
      </c>
      <c r="P324" s="108"/>
      <c r="Q324" s="108"/>
      <c r="R324" s="108"/>
      <c r="S324" s="108"/>
      <c r="T324" s="108"/>
      <c r="U324" s="108">
        <f t="shared" si="6"/>
        <v>0</v>
      </c>
      <c r="V324" s="108" t="str">
        <f>IFERROR(Table14[[#This Row],[اجمالى وقت التشغيل بالدقايق]]-Table14[[#This Row],[اجمالى وقت التوقف بالدقيقة]],"0")</f>
        <v>0</v>
      </c>
      <c r="W324" s="108"/>
      <c r="X324" s="106" t="str">
        <f>IFERROR(VLOOKUP(Table14[[#This Row],[كود العامل]],العاملين!A:C,2,0),"")</f>
        <v/>
      </c>
      <c r="Y324" s="108"/>
      <c r="Z324" s="108" t="str">
        <f>IFERROR(VLOOKUP(Table14[[#This Row],[كود العامل2]],العاملين!$A:$C,2,0),"")</f>
        <v/>
      </c>
      <c r="AA324" s="108"/>
      <c r="AB324" s="108" t="str">
        <f>IFERROR(VLOOKUP(Table14[[#This Row],[كود العامل3]],العاملين!$A:$C,2,0),"")</f>
        <v/>
      </c>
      <c r="AC324" s="108"/>
      <c r="AD324" s="108" t="str">
        <f>IFERROR(VLOOKUP(Table14[[#This Row],[كود العامل4]],العاملين!$A:$C,2,0),"")</f>
        <v/>
      </c>
      <c r="AE324" s="115">
        <f>IFERROR((Table14[[#This Row],[كمية الانتاج]]*Table14[[#This Row],[الزمن المعيارى لانتاج القطعة الواحدة بالدقيقة]])/V324,0%)</f>
        <v>0</v>
      </c>
      <c r="AF324" s="116"/>
      <c r="AG324" s="106"/>
      <c r="AH324" s="117" t="str">
        <f>IFERROR(Table14[[#This Row],[كمية الانتاج]]/(Table14[[#This Row],[كمية الانتاج]]+AG324+AF324),"")</f>
        <v/>
      </c>
      <c r="AI324" s="118"/>
      <c r="AJ324" s="121"/>
      <c r="AK324" s="121"/>
      <c r="AL324" s="121"/>
      <c r="AM324" s="121"/>
      <c r="AN324" s="121"/>
      <c r="AO324" s="121"/>
      <c r="AP324" s="121"/>
      <c r="AQ324" s="121"/>
      <c r="AR324" s="121"/>
    </row>
    <row r="325" spans="1:44" ht="20.100000000000001" customHeight="1">
      <c r="A325" s="105"/>
      <c r="B325" s="106"/>
      <c r="C325" s="107" t="str">
        <f>IFERROR(VLOOKUP(B325,المنتجات!$A:$B,2,0),"")</f>
        <v/>
      </c>
      <c r="D325" s="106" t="str">
        <f>IFERROR(VLOOKUP(B325,المنتجات!$A:$C,3,0),"")</f>
        <v/>
      </c>
      <c r="E325" s="108"/>
      <c r="F325" s="107" t="str">
        <f>IFERROR(VLOOKUP(Table14[[#This Row],[كود الصنف]],المنتجات!$D:$E,2,0),"")</f>
        <v/>
      </c>
      <c r="G325" s="109"/>
      <c r="H325" s="109" t="str">
        <f>IFERROR(IF(G325&lt;=1,VLOOKUP(Table14[[#This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25" s="110"/>
      <c r="J325" s="111"/>
      <c r="K325" s="112" t="str">
        <f>IFERROR(IF(VLOOKUP(Table14[[#This Row],[كود الصنف]],المنتجات!$D:$K,8,0)=0,"",(VLOOKUP(Table14[[#This Row],[كود الصنف]],المنتجات!$D:$K,8,0))),"")</f>
        <v/>
      </c>
      <c r="L32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25" s="114">
        <f>IFERROR(Table14[[#This Row],[كمية الهالك]]/(Table14[[#This Row],[كمية الخامات بالكيلو]]/Table14[[#This Row],[وزن القطعة]]),0)</f>
        <v>0</v>
      </c>
      <c r="N325" s="113"/>
      <c r="O325" s="106" t="str">
        <f>IFERROR(VLOOKUP(Table14[[#This Row],[كود العامل]],العاملين!$A$1:$D$100,4,0),"")</f>
        <v/>
      </c>
      <c r="P325" s="108"/>
      <c r="Q325" s="108"/>
      <c r="R325" s="108"/>
      <c r="S325" s="108"/>
      <c r="T325" s="108"/>
      <c r="U325" s="108">
        <f t="shared" si="6"/>
        <v>0</v>
      </c>
      <c r="V325" s="108" t="str">
        <f>IFERROR(Table14[[#This Row],[اجمالى وقت التشغيل بالدقايق]]-Table14[[#This Row],[اجمالى وقت التوقف بالدقيقة]],"0")</f>
        <v>0</v>
      </c>
      <c r="W325" s="108"/>
      <c r="X325" s="106" t="str">
        <f>IFERROR(VLOOKUP(Table14[[#This Row],[كود العامل]],العاملين!A:C,2,0),"")</f>
        <v/>
      </c>
      <c r="Y325" s="108"/>
      <c r="Z325" s="108" t="str">
        <f>IFERROR(VLOOKUP(Table14[[#This Row],[كود العامل2]],العاملين!$A:$C,2,0),"")</f>
        <v/>
      </c>
      <c r="AA325" s="108"/>
      <c r="AB325" s="108" t="str">
        <f>IFERROR(VLOOKUP(Table14[[#This Row],[كود العامل3]],العاملين!$A:$C,2,0),"")</f>
        <v/>
      </c>
      <c r="AC325" s="108"/>
      <c r="AD325" s="108" t="str">
        <f>IFERROR(VLOOKUP(Table14[[#This Row],[كود العامل4]],العاملين!$A:$C,2,0),"")</f>
        <v/>
      </c>
      <c r="AE325" s="115">
        <f>IFERROR((Table14[[#This Row],[كمية الانتاج]]*Table14[[#This Row],[الزمن المعيارى لانتاج القطعة الواحدة بالدقيقة]])/V325,0%)</f>
        <v>0</v>
      </c>
      <c r="AF325" s="116"/>
      <c r="AG325" s="106"/>
      <c r="AH325" s="117" t="str">
        <f>IFERROR(Table14[[#This Row],[كمية الانتاج]]/(Table14[[#This Row],[كمية الانتاج]]+AG325+AF325),"")</f>
        <v/>
      </c>
      <c r="AI325" s="118"/>
      <c r="AJ325" s="121"/>
      <c r="AK325" s="121"/>
      <c r="AL325" s="121"/>
      <c r="AM325" s="121"/>
      <c r="AN325" s="121"/>
      <c r="AO325" s="121"/>
      <c r="AP325" s="121"/>
      <c r="AQ325" s="121"/>
      <c r="AR325" s="121"/>
    </row>
    <row r="326" spans="1:44" ht="20.100000000000001" customHeight="1">
      <c r="A326" s="105"/>
      <c r="B326" s="106"/>
      <c r="C326" s="107" t="str">
        <f>IFERROR(VLOOKUP(B326,المنتجات!$A:$B,2,0),"")</f>
        <v/>
      </c>
      <c r="D326" s="106" t="str">
        <f>IFERROR(VLOOKUP(B326,المنتجات!$A:$C,3,0),"")</f>
        <v/>
      </c>
      <c r="E326" s="108"/>
      <c r="F326" s="107" t="str">
        <f>IFERROR(VLOOKUP(Table14[[#This Row],[كود الصنف]],المنتجات!$D:$E,2,0),"")</f>
        <v/>
      </c>
      <c r="G326" s="109"/>
      <c r="H326" s="109" t="str">
        <f>IFERROR(IF(G326&lt;=1,VLOOKUP(Table14[[#This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26" s="110"/>
      <c r="J326" s="111"/>
      <c r="K326" s="112" t="str">
        <f>IFERROR(IF(VLOOKUP(Table14[[#This Row],[كود الصنف]],المنتجات!$D:$K,8,0)=0,"",(VLOOKUP(Table14[[#This Row],[كود الصنف]],المنتجات!$D:$K,8,0))),"")</f>
        <v/>
      </c>
      <c r="L32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26" s="114">
        <f>IFERROR(Table14[[#This Row],[كمية الهالك]]/(Table14[[#This Row],[كمية الخامات بالكيلو]]/Table14[[#This Row],[وزن القطعة]]),0)</f>
        <v>0</v>
      </c>
      <c r="N326" s="113"/>
      <c r="O326" s="106" t="str">
        <f>IFERROR(VLOOKUP(Table14[[#This Row],[كود العامل]],العاملين!$A$1:$D$100,4,0),"")</f>
        <v/>
      </c>
      <c r="P326" s="108"/>
      <c r="Q326" s="108"/>
      <c r="R326" s="108"/>
      <c r="S326" s="108"/>
      <c r="T326" s="108"/>
      <c r="U326" s="108">
        <f t="shared" si="6"/>
        <v>0</v>
      </c>
      <c r="V326" s="108" t="str">
        <f>IFERROR(Table14[[#This Row],[اجمالى وقت التشغيل بالدقايق]]-Table14[[#This Row],[اجمالى وقت التوقف بالدقيقة]],"0")</f>
        <v>0</v>
      </c>
      <c r="W326" s="108"/>
      <c r="X326" s="106" t="str">
        <f>IFERROR(VLOOKUP(Table14[[#This Row],[كود العامل]],العاملين!A:C,2,0),"")</f>
        <v/>
      </c>
      <c r="Y326" s="108"/>
      <c r="Z326" s="108" t="str">
        <f>IFERROR(VLOOKUP(Table14[[#This Row],[كود العامل2]],العاملين!$A:$C,2,0),"")</f>
        <v/>
      </c>
      <c r="AA326" s="108"/>
      <c r="AB326" s="108" t="str">
        <f>IFERROR(VLOOKUP(Table14[[#This Row],[كود العامل3]],العاملين!$A:$C,2,0),"")</f>
        <v/>
      </c>
      <c r="AC326" s="108"/>
      <c r="AD326" s="108" t="str">
        <f>IFERROR(VLOOKUP(Table14[[#This Row],[كود العامل4]],العاملين!$A:$C,2,0),"")</f>
        <v/>
      </c>
      <c r="AE326" s="115">
        <f>IFERROR((Table14[[#This Row],[كمية الانتاج]]*Table14[[#This Row],[الزمن المعيارى لانتاج القطعة الواحدة بالدقيقة]])/V326,0%)</f>
        <v>0</v>
      </c>
      <c r="AF326" s="116"/>
      <c r="AG326" s="106"/>
      <c r="AH326" s="117" t="str">
        <f>IFERROR(Table14[[#This Row],[كمية الانتاج]]/(Table14[[#This Row],[كمية الانتاج]]+AG326+AF326),"")</f>
        <v/>
      </c>
      <c r="AI326" s="118"/>
      <c r="AJ326" s="121"/>
      <c r="AK326" s="121"/>
      <c r="AL326" s="121"/>
      <c r="AM326" s="121"/>
      <c r="AN326" s="121"/>
      <c r="AO326" s="121"/>
      <c r="AP326" s="121"/>
      <c r="AQ326" s="121"/>
      <c r="AR326" s="121"/>
    </row>
    <row r="327" spans="1:44" ht="20.100000000000001" customHeight="1">
      <c r="A327" s="105"/>
      <c r="B327" s="106"/>
      <c r="C327" s="107" t="str">
        <f>IFERROR(VLOOKUP(B327,المنتجات!$A:$B,2,0),"")</f>
        <v/>
      </c>
      <c r="D327" s="106" t="str">
        <f>IFERROR(VLOOKUP(B327,المنتجات!$A:$C,3,0),"")</f>
        <v/>
      </c>
      <c r="E327" s="108"/>
      <c r="F327" s="107" t="str">
        <f>IFERROR(VLOOKUP(Table14[[#This Row],[كود الصنف]],المنتجات!$D:$E,2,0),"")</f>
        <v/>
      </c>
      <c r="G327" s="109"/>
      <c r="H327" s="109" t="str">
        <f>IFERROR(IF(G327&lt;=1,VLOOKUP(Table14[[#This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27" s="110"/>
      <c r="J327" s="111"/>
      <c r="K327" s="112" t="str">
        <f>IFERROR(IF(VLOOKUP(Table14[[#This Row],[كود الصنف]],المنتجات!$D:$K,8,0)=0,"",(VLOOKUP(Table14[[#This Row],[كود الصنف]],المنتجات!$D:$K,8,0))),"")</f>
        <v/>
      </c>
      <c r="L32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27" s="114">
        <f>IFERROR(Table14[[#This Row],[كمية الهالك]]/(Table14[[#This Row],[كمية الخامات بالكيلو]]/Table14[[#This Row],[وزن القطعة]]),0)</f>
        <v>0</v>
      </c>
      <c r="N327" s="113"/>
      <c r="O327" s="106" t="str">
        <f>IFERROR(VLOOKUP(Table14[[#This Row],[كود العامل]],العاملين!$A$1:$D$100,4,0),"")</f>
        <v/>
      </c>
      <c r="P327" s="108"/>
      <c r="Q327" s="108"/>
      <c r="R327" s="108"/>
      <c r="S327" s="108"/>
      <c r="T327" s="108"/>
      <c r="U327" s="108">
        <f t="shared" si="6"/>
        <v>0</v>
      </c>
      <c r="V327" s="108" t="str">
        <f>IFERROR(Table14[[#This Row],[اجمالى وقت التشغيل بالدقايق]]-Table14[[#This Row],[اجمالى وقت التوقف بالدقيقة]],"0")</f>
        <v>0</v>
      </c>
      <c r="W327" s="108"/>
      <c r="X327" s="106" t="str">
        <f>IFERROR(VLOOKUP(Table14[[#This Row],[كود العامل]],العاملين!A:C,2,0),"")</f>
        <v/>
      </c>
      <c r="Y327" s="108"/>
      <c r="Z327" s="108" t="str">
        <f>IFERROR(VLOOKUP(Table14[[#This Row],[كود العامل2]],العاملين!$A:$C,2,0),"")</f>
        <v/>
      </c>
      <c r="AA327" s="108"/>
      <c r="AB327" s="108" t="str">
        <f>IFERROR(VLOOKUP(Table14[[#This Row],[كود العامل3]],العاملين!$A:$C,2,0),"")</f>
        <v/>
      </c>
      <c r="AC327" s="108"/>
      <c r="AD327" s="108" t="str">
        <f>IFERROR(VLOOKUP(Table14[[#This Row],[كود العامل4]],العاملين!$A:$C,2,0),"")</f>
        <v/>
      </c>
      <c r="AE327" s="115">
        <f>IFERROR((Table14[[#This Row],[كمية الانتاج]]*Table14[[#This Row],[الزمن المعيارى لانتاج القطعة الواحدة بالدقيقة]])/V327,0%)</f>
        <v>0</v>
      </c>
      <c r="AF327" s="116"/>
      <c r="AG327" s="106"/>
      <c r="AH327" s="117" t="str">
        <f>IFERROR(Table14[[#This Row],[كمية الانتاج]]/(Table14[[#This Row],[كمية الانتاج]]+AG327+AF327),"")</f>
        <v/>
      </c>
      <c r="AI327" s="118"/>
      <c r="AJ327" s="121"/>
      <c r="AK327" s="121"/>
      <c r="AL327" s="121"/>
      <c r="AM327" s="121"/>
      <c r="AN327" s="121"/>
      <c r="AO327" s="121"/>
      <c r="AP327" s="121"/>
      <c r="AQ327" s="121"/>
      <c r="AR327" s="121"/>
    </row>
    <row r="328" spans="1:44" ht="20.100000000000001" customHeight="1">
      <c r="A328" s="105"/>
      <c r="B328" s="106"/>
      <c r="C328" s="107" t="str">
        <f>IFERROR(VLOOKUP(B328,المنتجات!$A:$B,2,0),"")</f>
        <v/>
      </c>
      <c r="D328" s="106" t="str">
        <f>IFERROR(VLOOKUP(B328,المنتجات!$A:$C,3,0),"")</f>
        <v/>
      </c>
      <c r="E328" s="108"/>
      <c r="F328" s="107" t="str">
        <f>IFERROR(VLOOKUP(Table14[[#This Row],[كود الصنف]],المنتجات!$D:$E,2,0),"")</f>
        <v/>
      </c>
      <c r="G328" s="109"/>
      <c r="H328" s="109" t="str">
        <f>IFERROR(IF(G328&lt;=1,VLOOKUP(Table14[[#This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28" s="110"/>
      <c r="J328" s="111"/>
      <c r="K328" s="112" t="str">
        <f>IFERROR(IF(VLOOKUP(Table14[[#This Row],[كود الصنف]],المنتجات!$D:$K,8,0)=0,"",(VLOOKUP(Table14[[#This Row],[كود الصنف]],المنتجات!$D:$K,8,0))),"")</f>
        <v/>
      </c>
      <c r="L32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28" s="114">
        <f>IFERROR(Table14[[#This Row],[كمية الهالك]]/(Table14[[#This Row],[كمية الخامات بالكيلو]]/Table14[[#This Row],[وزن القطعة]]),0)</f>
        <v>0</v>
      </c>
      <c r="N328" s="113"/>
      <c r="O328" s="106" t="str">
        <f>IFERROR(VLOOKUP(Table14[[#This Row],[كود العامل]],العاملين!$A$1:$D$100,4,0),"")</f>
        <v/>
      </c>
      <c r="P328" s="108"/>
      <c r="Q328" s="108"/>
      <c r="R328" s="108"/>
      <c r="S328" s="108"/>
      <c r="T328" s="108"/>
      <c r="U328" s="108">
        <f t="shared" ref="U328:U391" si="7">SUM(P328:T328)</f>
        <v>0</v>
      </c>
      <c r="V328" s="108" t="str">
        <f>IFERROR(Table14[[#This Row],[اجمالى وقت التشغيل بالدقايق]]-Table14[[#This Row],[اجمالى وقت التوقف بالدقيقة]],"0")</f>
        <v>0</v>
      </c>
      <c r="W328" s="108"/>
      <c r="X328" s="106" t="str">
        <f>IFERROR(VLOOKUP(Table14[[#This Row],[كود العامل]],العاملين!A:C,2,0),"")</f>
        <v/>
      </c>
      <c r="Y328" s="108"/>
      <c r="Z328" s="108" t="str">
        <f>IFERROR(VLOOKUP(Table14[[#This Row],[كود العامل2]],العاملين!$A:$C,2,0),"")</f>
        <v/>
      </c>
      <c r="AA328" s="108"/>
      <c r="AB328" s="108" t="str">
        <f>IFERROR(VLOOKUP(Table14[[#This Row],[كود العامل3]],العاملين!$A:$C,2,0),"")</f>
        <v/>
      </c>
      <c r="AC328" s="108"/>
      <c r="AD328" s="108" t="str">
        <f>IFERROR(VLOOKUP(Table14[[#This Row],[كود العامل4]],العاملين!$A:$C,2,0),"")</f>
        <v/>
      </c>
      <c r="AE328" s="115">
        <f>IFERROR((Table14[[#This Row],[كمية الانتاج]]*Table14[[#This Row],[الزمن المعيارى لانتاج القطعة الواحدة بالدقيقة]])/V328,0%)</f>
        <v>0</v>
      </c>
      <c r="AF328" s="116"/>
      <c r="AG328" s="106"/>
      <c r="AH328" s="117" t="str">
        <f>IFERROR(Table14[[#This Row],[كمية الانتاج]]/(Table14[[#This Row],[كمية الانتاج]]+AG328+AF328),"")</f>
        <v/>
      </c>
      <c r="AI328" s="118"/>
      <c r="AJ328" s="121"/>
      <c r="AK328" s="121"/>
      <c r="AL328" s="121"/>
      <c r="AM328" s="121"/>
      <c r="AN328" s="121"/>
      <c r="AO328" s="121"/>
      <c r="AP328" s="121"/>
      <c r="AQ328" s="121"/>
      <c r="AR328" s="121"/>
    </row>
    <row r="329" spans="1:44" ht="20.100000000000001" customHeight="1">
      <c r="A329" s="105"/>
      <c r="B329" s="106"/>
      <c r="C329" s="107" t="str">
        <f>IFERROR(VLOOKUP(B329,المنتجات!$A:$B,2,0),"")</f>
        <v/>
      </c>
      <c r="D329" s="106" t="str">
        <f>IFERROR(VLOOKUP(B329,المنتجات!$A:$C,3,0),"")</f>
        <v/>
      </c>
      <c r="E329" s="108"/>
      <c r="F329" s="107" t="str">
        <f>IFERROR(VLOOKUP(Table14[[#This Row],[كود الصنف]],المنتجات!$D:$E,2,0),"")</f>
        <v/>
      </c>
      <c r="G329" s="109"/>
      <c r="H329" s="109" t="str">
        <f>IFERROR(IF(G329&lt;=1,VLOOKUP(Table14[[#This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29" s="110"/>
      <c r="J329" s="111"/>
      <c r="K329" s="112" t="str">
        <f>IFERROR(IF(VLOOKUP(Table14[[#This Row],[كود الصنف]],المنتجات!$D:$K,8,0)=0,"",(VLOOKUP(Table14[[#This Row],[كود الصنف]],المنتجات!$D:$K,8,0))),"")</f>
        <v/>
      </c>
      <c r="L32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29" s="114">
        <f>IFERROR(Table14[[#This Row],[كمية الهالك]]/(Table14[[#This Row],[كمية الخامات بالكيلو]]/Table14[[#This Row],[وزن القطعة]]),0)</f>
        <v>0</v>
      </c>
      <c r="N329" s="113"/>
      <c r="O329" s="106" t="str">
        <f>IFERROR(VLOOKUP(Table14[[#This Row],[كود العامل]],العاملين!$A$1:$D$100,4,0),"")</f>
        <v/>
      </c>
      <c r="P329" s="108"/>
      <c r="Q329" s="108"/>
      <c r="R329" s="108"/>
      <c r="S329" s="108"/>
      <c r="T329" s="108"/>
      <c r="U329" s="108">
        <f t="shared" si="7"/>
        <v>0</v>
      </c>
      <c r="V329" s="108" t="str">
        <f>IFERROR(Table14[[#This Row],[اجمالى وقت التشغيل بالدقايق]]-Table14[[#This Row],[اجمالى وقت التوقف بالدقيقة]],"0")</f>
        <v>0</v>
      </c>
      <c r="W329" s="108"/>
      <c r="X329" s="106" t="str">
        <f>IFERROR(VLOOKUP(Table14[[#This Row],[كود العامل]],العاملين!A:C,2,0),"")</f>
        <v/>
      </c>
      <c r="Y329" s="108"/>
      <c r="Z329" s="108" t="str">
        <f>IFERROR(VLOOKUP(Table14[[#This Row],[كود العامل2]],العاملين!$A:$C,2,0),"")</f>
        <v/>
      </c>
      <c r="AA329" s="108"/>
      <c r="AB329" s="108" t="str">
        <f>IFERROR(VLOOKUP(Table14[[#This Row],[كود العامل3]],العاملين!$A:$C,2,0),"")</f>
        <v/>
      </c>
      <c r="AC329" s="108"/>
      <c r="AD329" s="108" t="str">
        <f>IFERROR(VLOOKUP(Table14[[#This Row],[كود العامل4]],العاملين!$A:$C,2,0),"")</f>
        <v/>
      </c>
      <c r="AE329" s="115">
        <f>IFERROR((Table14[[#This Row],[كمية الانتاج]]*Table14[[#This Row],[الزمن المعيارى لانتاج القطعة الواحدة بالدقيقة]])/V329,0%)</f>
        <v>0</v>
      </c>
      <c r="AF329" s="116"/>
      <c r="AG329" s="106"/>
      <c r="AH329" s="117" t="str">
        <f>IFERROR(Table14[[#This Row],[كمية الانتاج]]/(Table14[[#This Row],[كمية الانتاج]]+AG329+AF329),"")</f>
        <v/>
      </c>
      <c r="AI329" s="118"/>
      <c r="AJ329" s="121"/>
      <c r="AK329" s="121"/>
      <c r="AL329" s="121"/>
      <c r="AM329" s="121"/>
      <c r="AN329" s="121"/>
      <c r="AO329" s="121"/>
      <c r="AP329" s="121"/>
      <c r="AQ329" s="121"/>
      <c r="AR329" s="121"/>
    </row>
    <row r="330" spans="1:44" ht="20.100000000000001" customHeight="1">
      <c r="A330" s="105"/>
      <c r="B330" s="106"/>
      <c r="C330" s="107" t="str">
        <f>IFERROR(VLOOKUP(B330,المنتجات!$A:$B,2,0),"")</f>
        <v/>
      </c>
      <c r="D330" s="106" t="str">
        <f>IFERROR(VLOOKUP(B330,المنتجات!$A:$C,3,0),"")</f>
        <v/>
      </c>
      <c r="E330" s="108"/>
      <c r="F330" s="107" t="str">
        <f>IFERROR(VLOOKUP(Table14[[#This Row],[كود الصنف]],المنتجات!$D:$E,2,0),"")</f>
        <v/>
      </c>
      <c r="G330" s="109"/>
      <c r="H330" s="109" t="str">
        <f>IFERROR(IF(G330&lt;=1,VLOOKUP(Table14[[#This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30" s="110"/>
      <c r="J330" s="111"/>
      <c r="K330" s="112" t="str">
        <f>IFERROR(IF(VLOOKUP(Table14[[#This Row],[كود الصنف]],المنتجات!$D:$K,8,0)=0,"",(VLOOKUP(Table14[[#This Row],[كود الصنف]],المنتجات!$D:$K,8,0))),"")</f>
        <v/>
      </c>
      <c r="L33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30" s="114">
        <f>IFERROR(Table14[[#This Row],[كمية الهالك]]/(Table14[[#This Row],[كمية الخامات بالكيلو]]/Table14[[#This Row],[وزن القطعة]]),0)</f>
        <v>0</v>
      </c>
      <c r="N330" s="113"/>
      <c r="O330" s="106" t="str">
        <f>IFERROR(VLOOKUP(Table14[[#This Row],[كود العامل]],العاملين!$A$1:$D$100,4,0),"")</f>
        <v/>
      </c>
      <c r="P330" s="108"/>
      <c r="Q330" s="108"/>
      <c r="R330" s="108"/>
      <c r="S330" s="108"/>
      <c r="T330" s="108"/>
      <c r="U330" s="108">
        <f t="shared" si="7"/>
        <v>0</v>
      </c>
      <c r="V330" s="108" t="str">
        <f>IFERROR(Table14[[#This Row],[اجمالى وقت التشغيل بالدقايق]]-Table14[[#This Row],[اجمالى وقت التوقف بالدقيقة]],"0")</f>
        <v>0</v>
      </c>
      <c r="W330" s="108"/>
      <c r="X330" s="106" t="str">
        <f>IFERROR(VLOOKUP(Table14[[#This Row],[كود العامل]],العاملين!A:C,2,0),"")</f>
        <v/>
      </c>
      <c r="Y330" s="108"/>
      <c r="Z330" s="108" t="str">
        <f>IFERROR(VLOOKUP(Table14[[#This Row],[كود العامل2]],العاملين!$A:$C,2,0),"")</f>
        <v/>
      </c>
      <c r="AA330" s="108"/>
      <c r="AB330" s="108" t="str">
        <f>IFERROR(VLOOKUP(Table14[[#This Row],[كود العامل3]],العاملين!$A:$C,2,0),"")</f>
        <v/>
      </c>
      <c r="AC330" s="108"/>
      <c r="AD330" s="108" t="str">
        <f>IFERROR(VLOOKUP(Table14[[#This Row],[كود العامل4]],العاملين!$A:$C,2,0),"")</f>
        <v/>
      </c>
      <c r="AE330" s="115">
        <f>IFERROR((Table14[[#This Row],[كمية الانتاج]]*Table14[[#This Row],[الزمن المعيارى لانتاج القطعة الواحدة بالدقيقة]])/V330,0%)</f>
        <v>0</v>
      </c>
      <c r="AF330" s="116"/>
      <c r="AG330" s="106"/>
      <c r="AH330" s="117" t="str">
        <f>IFERROR(Table14[[#This Row],[كمية الانتاج]]/(Table14[[#This Row],[كمية الانتاج]]+AG330+AF330),"")</f>
        <v/>
      </c>
      <c r="AI330" s="118"/>
      <c r="AJ330" s="121"/>
      <c r="AK330" s="121"/>
      <c r="AL330" s="121"/>
      <c r="AM330" s="121"/>
      <c r="AN330" s="121"/>
      <c r="AO330" s="121"/>
      <c r="AP330" s="121"/>
      <c r="AQ330" s="121"/>
      <c r="AR330" s="121"/>
    </row>
    <row r="331" spans="1:44" ht="20.100000000000001" customHeight="1">
      <c r="A331" s="105"/>
      <c r="B331" s="106"/>
      <c r="C331" s="107" t="str">
        <f>IFERROR(VLOOKUP(B331,المنتجات!$A:$B,2,0),"")</f>
        <v/>
      </c>
      <c r="D331" s="106" t="str">
        <f>IFERROR(VLOOKUP(B331,المنتجات!$A:$C,3,0),"")</f>
        <v/>
      </c>
      <c r="E331" s="108"/>
      <c r="F331" s="107" t="str">
        <f>IFERROR(VLOOKUP(Table14[[#This Row],[كود الصنف]],المنتجات!$D:$E,2,0),"")</f>
        <v/>
      </c>
      <c r="G331" s="109"/>
      <c r="H331" s="109" t="str">
        <f>IFERROR(IF(G331&lt;=1,VLOOKUP(Table14[[#This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31" s="110"/>
      <c r="J331" s="111"/>
      <c r="K331" s="112" t="str">
        <f>IFERROR(IF(VLOOKUP(Table14[[#This Row],[كود الصنف]],المنتجات!$D:$K,8,0)=0,"",(VLOOKUP(Table14[[#This Row],[كود الصنف]],المنتجات!$D:$K,8,0))),"")</f>
        <v/>
      </c>
      <c r="L33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31" s="114">
        <f>IFERROR(Table14[[#This Row],[كمية الهالك]]/(Table14[[#This Row],[كمية الخامات بالكيلو]]/Table14[[#This Row],[وزن القطعة]]),0)</f>
        <v>0</v>
      </c>
      <c r="N331" s="113"/>
      <c r="O331" s="106" t="str">
        <f>IFERROR(VLOOKUP(Table14[[#This Row],[كود العامل]],العاملين!$A$1:$D$100,4,0),"")</f>
        <v/>
      </c>
      <c r="P331" s="108"/>
      <c r="Q331" s="108"/>
      <c r="R331" s="108"/>
      <c r="S331" s="108"/>
      <c r="T331" s="108"/>
      <c r="U331" s="108">
        <f t="shared" si="7"/>
        <v>0</v>
      </c>
      <c r="V331" s="108" t="str">
        <f>IFERROR(Table14[[#This Row],[اجمالى وقت التشغيل بالدقايق]]-Table14[[#This Row],[اجمالى وقت التوقف بالدقيقة]],"0")</f>
        <v>0</v>
      </c>
      <c r="W331" s="108"/>
      <c r="X331" s="106" t="str">
        <f>IFERROR(VLOOKUP(Table14[[#This Row],[كود العامل]],العاملين!A:C,2,0),"")</f>
        <v/>
      </c>
      <c r="Y331" s="108"/>
      <c r="Z331" s="108" t="str">
        <f>IFERROR(VLOOKUP(Table14[[#This Row],[كود العامل2]],العاملين!$A:$C,2,0),"")</f>
        <v/>
      </c>
      <c r="AA331" s="108"/>
      <c r="AB331" s="108" t="str">
        <f>IFERROR(VLOOKUP(Table14[[#This Row],[كود العامل3]],العاملين!$A:$C,2,0),"")</f>
        <v/>
      </c>
      <c r="AC331" s="108"/>
      <c r="AD331" s="108" t="str">
        <f>IFERROR(VLOOKUP(Table14[[#This Row],[كود العامل4]],العاملين!$A:$C,2,0),"")</f>
        <v/>
      </c>
      <c r="AE331" s="115">
        <f>IFERROR((Table14[[#This Row],[كمية الانتاج]]*Table14[[#This Row],[الزمن المعيارى لانتاج القطعة الواحدة بالدقيقة]])/V331,0%)</f>
        <v>0</v>
      </c>
      <c r="AF331" s="116"/>
      <c r="AG331" s="106"/>
      <c r="AH331" s="117" t="str">
        <f>IFERROR(Table14[[#This Row],[كمية الانتاج]]/(Table14[[#This Row],[كمية الانتاج]]+AG331+AF331),"")</f>
        <v/>
      </c>
      <c r="AI331" s="118"/>
      <c r="AJ331" s="121"/>
      <c r="AK331" s="121"/>
      <c r="AL331" s="121"/>
      <c r="AM331" s="121"/>
      <c r="AN331" s="121"/>
      <c r="AO331" s="121"/>
      <c r="AP331" s="121"/>
      <c r="AQ331" s="121"/>
      <c r="AR331" s="121"/>
    </row>
    <row r="332" spans="1:44" ht="20.100000000000001" customHeight="1">
      <c r="A332" s="105"/>
      <c r="B332" s="106"/>
      <c r="C332" s="107" t="str">
        <f>IFERROR(VLOOKUP(B332,المنتجات!$A:$B,2,0),"")</f>
        <v/>
      </c>
      <c r="D332" s="106" t="str">
        <f>IFERROR(VLOOKUP(B332,المنتجات!$A:$C,3,0),"")</f>
        <v/>
      </c>
      <c r="E332" s="108"/>
      <c r="F332" s="107" t="str">
        <f>IFERROR(VLOOKUP(Table14[[#This Row],[كود الصنف]],المنتجات!$D:$E,2,0),"")</f>
        <v/>
      </c>
      <c r="G332" s="109"/>
      <c r="H332" s="109" t="str">
        <f>IFERROR(IF(G332&lt;=1,VLOOKUP(Table14[[#This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32" s="110"/>
      <c r="J332" s="111"/>
      <c r="K332" s="112" t="str">
        <f>IFERROR(IF(VLOOKUP(Table14[[#This Row],[كود الصنف]],المنتجات!$D:$K,8,0)=0,"",(VLOOKUP(Table14[[#This Row],[كود الصنف]],المنتجات!$D:$K,8,0))),"")</f>
        <v/>
      </c>
      <c r="L33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32" s="114">
        <f>IFERROR(Table14[[#This Row],[كمية الهالك]]/(Table14[[#This Row],[كمية الخامات بالكيلو]]/Table14[[#This Row],[وزن القطعة]]),0)</f>
        <v>0</v>
      </c>
      <c r="N332" s="113"/>
      <c r="O332" s="106" t="str">
        <f>IFERROR(VLOOKUP(Table14[[#This Row],[كود العامل]],العاملين!$A$1:$D$100,4,0),"")</f>
        <v/>
      </c>
      <c r="P332" s="108"/>
      <c r="Q332" s="108"/>
      <c r="R332" s="108"/>
      <c r="S332" s="108"/>
      <c r="T332" s="108"/>
      <c r="U332" s="108">
        <f t="shared" si="7"/>
        <v>0</v>
      </c>
      <c r="V332" s="108" t="str">
        <f>IFERROR(Table14[[#This Row],[اجمالى وقت التشغيل بالدقايق]]-Table14[[#This Row],[اجمالى وقت التوقف بالدقيقة]],"0")</f>
        <v>0</v>
      </c>
      <c r="W332" s="108"/>
      <c r="X332" s="106" t="str">
        <f>IFERROR(VLOOKUP(Table14[[#This Row],[كود العامل]],العاملين!A:C,2,0),"")</f>
        <v/>
      </c>
      <c r="Y332" s="108"/>
      <c r="Z332" s="108" t="str">
        <f>IFERROR(VLOOKUP(Table14[[#This Row],[كود العامل2]],العاملين!$A:$C,2,0),"")</f>
        <v/>
      </c>
      <c r="AA332" s="108"/>
      <c r="AB332" s="108" t="str">
        <f>IFERROR(VLOOKUP(Table14[[#This Row],[كود العامل3]],العاملين!$A:$C,2,0),"")</f>
        <v/>
      </c>
      <c r="AC332" s="108"/>
      <c r="AD332" s="108" t="str">
        <f>IFERROR(VLOOKUP(Table14[[#This Row],[كود العامل4]],العاملين!$A:$C,2,0),"")</f>
        <v/>
      </c>
      <c r="AE332" s="115">
        <f>IFERROR((Table14[[#This Row],[كمية الانتاج]]*Table14[[#This Row],[الزمن المعيارى لانتاج القطعة الواحدة بالدقيقة]])/V332,0%)</f>
        <v>0</v>
      </c>
      <c r="AF332" s="116"/>
      <c r="AG332" s="106"/>
      <c r="AH332" s="117" t="str">
        <f>IFERROR(Table14[[#This Row],[كمية الانتاج]]/(Table14[[#This Row],[كمية الانتاج]]+AG332+AF332),"")</f>
        <v/>
      </c>
      <c r="AI332" s="118"/>
      <c r="AJ332" s="121"/>
      <c r="AK332" s="121"/>
      <c r="AL332" s="121"/>
      <c r="AM332" s="121"/>
      <c r="AN332" s="121"/>
      <c r="AO332" s="121"/>
      <c r="AP332" s="121"/>
      <c r="AQ332" s="121"/>
      <c r="AR332" s="121"/>
    </row>
    <row r="333" spans="1:44" ht="20.100000000000001" customHeight="1">
      <c r="A333" s="105"/>
      <c r="B333" s="106"/>
      <c r="C333" s="107" t="str">
        <f>IFERROR(VLOOKUP(B333,المنتجات!$A:$B,2,0),"")</f>
        <v/>
      </c>
      <c r="D333" s="106" t="str">
        <f>IFERROR(VLOOKUP(B333,المنتجات!$A:$C,3,0),"")</f>
        <v/>
      </c>
      <c r="E333" s="108"/>
      <c r="F333" s="107" t="str">
        <f>IFERROR(VLOOKUP(Table14[[#This Row],[كود الصنف]],المنتجات!$D:$E,2,0),"")</f>
        <v/>
      </c>
      <c r="G333" s="109"/>
      <c r="H333" s="109" t="str">
        <f>IFERROR(IF(G333&lt;=1,VLOOKUP(Table14[[#This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33" s="110"/>
      <c r="J333" s="111"/>
      <c r="K333" s="112" t="str">
        <f>IFERROR(IF(VLOOKUP(Table14[[#This Row],[كود الصنف]],المنتجات!$D:$K,8,0)=0,"",(VLOOKUP(Table14[[#This Row],[كود الصنف]],المنتجات!$D:$K,8,0))),"")</f>
        <v/>
      </c>
      <c r="L33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33" s="114">
        <f>IFERROR(Table14[[#This Row],[كمية الهالك]]/(Table14[[#This Row],[كمية الخامات بالكيلو]]/Table14[[#This Row],[وزن القطعة]]),0)</f>
        <v>0</v>
      </c>
      <c r="N333" s="113"/>
      <c r="O333" s="106" t="str">
        <f>IFERROR(VLOOKUP(Table14[[#This Row],[كود العامل]],العاملين!$A$1:$D$100,4,0),"")</f>
        <v/>
      </c>
      <c r="P333" s="108"/>
      <c r="Q333" s="108"/>
      <c r="R333" s="108"/>
      <c r="S333" s="108"/>
      <c r="T333" s="108"/>
      <c r="U333" s="108">
        <f t="shared" si="7"/>
        <v>0</v>
      </c>
      <c r="V333" s="108" t="str">
        <f>IFERROR(Table14[[#This Row],[اجمالى وقت التشغيل بالدقايق]]-Table14[[#This Row],[اجمالى وقت التوقف بالدقيقة]],"0")</f>
        <v>0</v>
      </c>
      <c r="W333" s="108"/>
      <c r="X333" s="106" t="str">
        <f>IFERROR(VLOOKUP(Table14[[#This Row],[كود العامل]],العاملين!A:C,2,0),"")</f>
        <v/>
      </c>
      <c r="Y333" s="108"/>
      <c r="Z333" s="108" t="str">
        <f>IFERROR(VLOOKUP(Table14[[#This Row],[كود العامل2]],العاملين!$A:$C,2,0),"")</f>
        <v/>
      </c>
      <c r="AA333" s="108"/>
      <c r="AB333" s="108" t="str">
        <f>IFERROR(VLOOKUP(Table14[[#This Row],[كود العامل3]],العاملين!$A:$C,2,0),"")</f>
        <v/>
      </c>
      <c r="AC333" s="108"/>
      <c r="AD333" s="108" t="str">
        <f>IFERROR(VLOOKUP(Table14[[#This Row],[كود العامل4]],العاملين!$A:$C,2,0),"")</f>
        <v/>
      </c>
      <c r="AE333" s="115">
        <f>IFERROR((Table14[[#This Row],[كمية الانتاج]]*Table14[[#This Row],[الزمن المعيارى لانتاج القطعة الواحدة بالدقيقة]])/V333,0%)</f>
        <v>0</v>
      </c>
      <c r="AF333" s="116"/>
      <c r="AG333" s="106"/>
      <c r="AH333" s="117" t="str">
        <f>IFERROR(Table14[[#This Row],[كمية الانتاج]]/(Table14[[#This Row],[كمية الانتاج]]+AG333+AF333),"")</f>
        <v/>
      </c>
      <c r="AI333" s="118"/>
      <c r="AJ333" s="121"/>
      <c r="AK333" s="121"/>
      <c r="AL333" s="121"/>
      <c r="AM333" s="121"/>
      <c r="AN333" s="121"/>
      <c r="AO333" s="121"/>
      <c r="AP333" s="121"/>
      <c r="AQ333" s="121"/>
      <c r="AR333" s="121"/>
    </row>
    <row r="334" spans="1:44" ht="20.100000000000001" customHeight="1">
      <c r="A334" s="105"/>
      <c r="B334" s="106"/>
      <c r="C334" s="107" t="str">
        <f>IFERROR(VLOOKUP(B334,المنتجات!$A:$B,2,0),"")</f>
        <v/>
      </c>
      <c r="D334" s="106" t="str">
        <f>IFERROR(VLOOKUP(B334,المنتجات!$A:$C,3,0),"")</f>
        <v/>
      </c>
      <c r="E334" s="108"/>
      <c r="F334" s="107" t="str">
        <f>IFERROR(VLOOKUP(Table14[[#This Row],[كود الصنف]],المنتجات!$D:$E,2,0),"")</f>
        <v/>
      </c>
      <c r="G334" s="109"/>
      <c r="H334" s="109" t="str">
        <f>IFERROR(IF(G334&lt;=1,VLOOKUP(Table14[[#This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34" s="110"/>
      <c r="J334" s="111"/>
      <c r="K334" s="112" t="str">
        <f>IFERROR(IF(VLOOKUP(Table14[[#This Row],[كود الصنف]],المنتجات!$D:$K,8,0)=0,"",(VLOOKUP(Table14[[#This Row],[كود الصنف]],المنتجات!$D:$K,8,0))),"")</f>
        <v/>
      </c>
      <c r="L33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34" s="114">
        <f>IFERROR(Table14[[#This Row],[كمية الهالك]]/(Table14[[#This Row],[كمية الخامات بالكيلو]]/Table14[[#This Row],[وزن القطعة]]),0)</f>
        <v>0</v>
      </c>
      <c r="N334" s="113"/>
      <c r="O334" s="106" t="str">
        <f>IFERROR(VLOOKUP(Table14[[#This Row],[كود العامل]],العاملين!$A$1:$D$100,4,0),"")</f>
        <v/>
      </c>
      <c r="P334" s="108"/>
      <c r="Q334" s="108"/>
      <c r="R334" s="108"/>
      <c r="S334" s="108"/>
      <c r="T334" s="108"/>
      <c r="U334" s="108">
        <f t="shared" si="7"/>
        <v>0</v>
      </c>
      <c r="V334" s="108" t="str">
        <f>IFERROR(Table14[[#This Row],[اجمالى وقت التشغيل بالدقايق]]-Table14[[#This Row],[اجمالى وقت التوقف بالدقيقة]],"0")</f>
        <v>0</v>
      </c>
      <c r="W334" s="108"/>
      <c r="X334" s="106" t="str">
        <f>IFERROR(VLOOKUP(Table14[[#This Row],[كود العامل]],العاملين!A:C,2,0),"")</f>
        <v/>
      </c>
      <c r="Y334" s="108"/>
      <c r="Z334" s="108" t="str">
        <f>IFERROR(VLOOKUP(Table14[[#This Row],[كود العامل2]],العاملين!$A:$C,2,0),"")</f>
        <v/>
      </c>
      <c r="AA334" s="108"/>
      <c r="AB334" s="108" t="str">
        <f>IFERROR(VLOOKUP(Table14[[#This Row],[كود العامل3]],العاملين!$A:$C,2,0),"")</f>
        <v/>
      </c>
      <c r="AC334" s="108"/>
      <c r="AD334" s="108" t="str">
        <f>IFERROR(VLOOKUP(Table14[[#This Row],[كود العامل4]],العاملين!$A:$C,2,0),"")</f>
        <v/>
      </c>
      <c r="AE334" s="115">
        <f>IFERROR((Table14[[#This Row],[كمية الانتاج]]*Table14[[#This Row],[الزمن المعيارى لانتاج القطعة الواحدة بالدقيقة]])/V334,0%)</f>
        <v>0</v>
      </c>
      <c r="AF334" s="116"/>
      <c r="AG334" s="106"/>
      <c r="AH334" s="117" t="str">
        <f>IFERROR(Table14[[#This Row],[كمية الانتاج]]/(Table14[[#This Row],[كمية الانتاج]]+AG334+AF334),"")</f>
        <v/>
      </c>
      <c r="AI334" s="118"/>
      <c r="AJ334" s="121"/>
      <c r="AK334" s="121"/>
      <c r="AL334" s="121"/>
      <c r="AM334" s="121"/>
      <c r="AN334" s="121"/>
      <c r="AO334" s="121"/>
      <c r="AP334" s="121"/>
      <c r="AQ334" s="121"/>
      <c r="AR334" s="121"/>
    </row>
    <row r="335" spans="1:44" ht="20.100000000000001" customHeight="1">
      <c r="A335" s="105"/>
      <c r="B335" s="106"/>
      <c r="C335" s="107" t="str">
        <f>IFERROR(VLOOKUP(B335,المنتجات!$A:$B,2,0),"")</f>
        <v/>
      </c>
      <c r="D335" s="106" t="str">
        <f>IFERROR(VLOOKUP(B335,المنتجات!$A:$C,3,0),"")</f>
        <v/>
      </c>
      <c r="E335" s="108"/>
      <c r="F335" s="107" t="str">
        <f>IFERROR(VLOOKUP(Table14[[#This Row],[كود الصنف]],المنتجات!$D:$E,2,0),"")</f>
        <v/>
      </c>
      <c r="G335" s="109"/>
      <c r="H335" s="109" t="str">
        <f>IFERROR(IF(G335&lt;=1,VLOOKUP(Table14[[#This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35" s="110"/>
      <c r="J335" s="111"/>
      <c r="K335" s="112" t="str">
        <f>IFERROR(IF(VLOOKUP(Table14[[#This Row],[كود الصنف]],المنتجات!$D:$K,8,0)=0,"",(VLOOKUP(Table14[[#This Row],[كود الصنف]],المنتجات!$D:$K,8,0))),"")</f>
        <v/>
      </c>
      <c r="L33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35" s="114">
        <f>IFERROR(Table14[[#This Row],[كمية الهالك]]/(Table14[[#This Row],[كمية الخامات بالكيلو]]/Table14[[#This Row],[وزن القطعة]]),0)</f>
        <v>0</v>
      </c>
      <c r="N335" s="113"/>
      <c r="O335" s="106" t="str">
        <f>IFERROR(VLOOKUP(Table14[[#This Row],[كود العامل]],العاملين!$A$1:$D$100,4,0),"")</f>
        <v/>
      </c>
      <c r="P335" s="108"/>
      <c r="Q335" s="108"/>
      <c r="R335" s="108"/>
      <c r="S335" s="108"/>
      <c r="T335" s="108"/>
      <c r="U335" s="108">
        <f t="shared" si="7"/>
        <v>0</v>
      </c>
      <c r="V335" s="108" t="str">
        <f>IFERROR(Table14[[#This Row],[اجمالى وقت التشغيل بالدقايق]]-Table14[[#This Row],[اجمالى وقت التوقف بالدقيقة]],"0")</f>
        <v>0</v>
      </c>
      <c r="W335" s="108"/>
      <c r="X335" s="106" t="str">
        <f>IFERROR(VLOOKUP(Table14[[#This Row],[كود العامل]],العاملين!A:C,2,0),"")</f>
        <v/>
      </c>
      <c r="Y335" s="108"/>
      <c r="Z335" s="108" t="str">
        <f>IFERROR(VLOOKUP(Table14[[#This Row],[كود العامل2]],العاملين!$A:$C,2,0),"")</f>
        <v/>
      </c>
      <c r="AA335" s="108"/>
      <c r="AB335" s="108" t="str">
        <f>IFERROR(VLOOKUP(Table14[[#This Row],[كود العامل3]],العاملين!$A:$C,2,0),"")</f>
        <v/>
      </c>
      <c r="AC335" s="108"/>
      <c r="AD335" s="108" t="str">
        <f>IFERROR(VLOOKUP(Table14[[#This Row],[كود العامل4]],العاملين!$A:$C,2,0),"")</f>
        <v/>
      </c>
      <c r="AE335" s="115">
        <f>IFERROR((Table14[[#This Row],[كمية الانتاج]]*Table14[[#This Row],[الزمن المعيارى لانتاج القطعة الواحدة بالدقيقة]])/V335,0%)</f>
        <v>0</v>
      </c>
      <c r="AF335" s="116"/>
      <c r="AG335" s="106"/>
      <c r="AH335" s="117" t="str">
        <f>IFERROR(Table14[[#This Row],[كمية الانتاج]]/(Table14[[#This Row],[كمية الانتاج]]+AG335+AF335),"")</f>
        <v/>
      </c>
      <c r="AI335" s="118"/>
      <c r="AJ335" s="121"/>
      <c r="AK335" s="121"/>
      <c r="AL335" s="121"/>
      <c r="AM335" s="121"/>
      <c r="AN335" s="121"/>
      <c r="AO335" s="121"/>
      <c r="AP335" s="121"/>
      <c r="AQ335" s="121"/>
      <c r="AR335" s="121"/>
    </row>
    <row r="336" spans="1:44" ht="20.100000000000001" customHeight="1">
      <c r="A336" s="105"/>
      <c r="B336" s="106"/>
      <c r="C336" s="107" t="str">
        <f>IFERROR(VLOOKUP(B336,المنتجات!$A:$B,2,0),"")</f>
        <v/>
      </c>
      <c r="D336" s="106" t="str">
        <f>IFERROR(VLOOKUP(B336,المنتجات!$A:$C,3,0),"")</f>
        <v/>
      </c>
      <c r="E336" s="108"/>
      <c r="F336" s="107" t="str">
        <f>IFERROR(VLOOKUP(Table14[[#This Row],[كود الصنف]],المنتجات!$D:$E,2,0),"")</f>
        <v/>
      </c>
      <c r="G336" s="109"/>
      <c r="H336" s="109" t="str">
        <f>IFERROR(IF(G336&lt;=1,VLOOKUP(Table14[[#This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36" s="110"/>
      <c r="J336" s="111"/>
      <c r="K336" s="112" t="str">
        <f>IFERROR(IF(VLOOKUP(Table14[[#This Row],[كود الصنف]],المنتجات!$D:$K,8,0)=0,"",(VLOOKUP(Table14[[#This Row],[كود الصنف]],المنتجات!$D:$K,8,0))),"")</f>
        <v/>
      </c>
      <c r="L33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36" s="114">
        <f>IFERROR(Table14[[#This Row],[كمية الهالك]]/(Table14[[#This Row],[كمية الخامات بالكيلو]]/Table14[[#This Row],[وزن القطعة]]),0)</f>
        <v>0</v>
      </c>
      <c r="N336" s="113"/>
      <c r="O336" s="106" t="str">
        <f>IFERROR(VLOOKUP(Table14[[#This Row],[كود العامل]],العاملين!$A$1:$D$100,4,0),"")</f>
        <v/>
      </c>
      <c r="P336" s="108"/>
      <c r="Q336" s="108"/>
      <c r="R336" s="108"/>
      <c r="S336" s="108"/>
      <c r="T336" s="108"/>
      <c r="U336" s="108">
        <f t="shared" si="7"/>
        <v>0</v>
      </c>
      <c r="V336" s="108" t="str">
        <f>IFERROR(Table14[[#This Row],[اجمالى وقت التشغيل بالدقايق]]-Table14[[#This Row],[اجمالى وقت التوقف بالدقيقة]],"0")</f>
        <v>0</v>
      </c>
      <c r="W336" s="108"/>
      <c r="X336" s="106" t="str">
        <f>IFERROR(VLOOKUP(Table14[[#This Row],[كود العامل]],العاملين!A:C,2,0),"")</f>
        <v/>
      </c>
      <c r="Y336" s="108"/>
      <c r="Z336" s="108" t="str">
        <f>IFERROR(VLOOKUP(Table14[[#This Row],[كود العامل2]],العاملين!$A:$C,2,0),"")</f>
        <v/>
      </c>
      <c r="AA336" s="108"/>
      <c r="AB336" s="108" t="str">
        <f>IFERROR(VLOOKUP(Table14[[#This Row],[كود العامل3]],العاملين!$A:$C,2,0),"")</f>
        <v/>
      </c>
      <c r="AC336" s="108"/>
      <c r="AD336" s="108" t="str">
        <f>IFERROR(VLOOKUP(Table14[[#This Row],[كود العامل4]],العاملين!$A:$C,2,0),"")</f>
        <v/>
      </c>
      <c r="AE336" s="115">
        <f>IFERROR((Table14[[#This Row],[كمية الانتاج]]*Table14[[#This Row],[الزمن المعيارى لانتاج القطعة الواحدة بالدقيقة]])/V336,0%)</f>
        <v>0</v>
      </c>
      <c r="AF336" s="116"/>
      <c r="AG336" s="106"/>
      <c r="AH336" s="117" t="str">
        <f>IFERROR(Table14[[#This Row],[كمية الانتاج]]/(Table14[[#This Row],[كمية الانتاج]]+AG336+AF336),"")</f>
        <v/>
      </c>
      <c r="AI336" s="118"/>
      <c r="AJ336" s="121"/>
      <c r="AK336" s="121"/>
      <c r="AL336" s="121"/>
      <c r="AM336" s="121"/>
      <c r="AN336" s="121"/>
      <c r="AO336" s="121"/>
      <c r="AP336" s="121"/>
      <c r="AQ336" s="121"/>
      <c r="AR336" s="121"/>
    </row>
    <row r="337" spans="1:44" ht="20.100000000000001" customHeight="1">
      <c r="A337" s="105"/>
      <c r="B337" s="106"/>
      <c r="C337" s="107" t="str">
        <f>IFERROR(VLOOKUP(B337,المنتجات!$A:$B,2,0),"")</f>
        <v/>
      </c>
      <c r="D337" s="106" t="str">
        <f>IFERROR(VLOOKUP(B337,المنتجات!$A:$C,3,0),"")</f>
        <v/>
      </c>
      <c r="E337" s="108"/>
      <c r="F337" s="107" t="str">
        <f>IFERROR(VLOOKUP(Table14[[#This Row],[كود الصنف]],المنتجات!$D:$E,2,0),"")</f>
        <v/>
      </c>
      <c r="G337" s="109"/>
      <c r="H337" s="109" t="str">
        <f>IFERROR(IF(G337&lt;=1,VLOOKUP(Table14[[#This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37" s="110"/>
      <c r="J337" s="111"/>
      <c r="K337" s="112" t="str">
        <f>IFERROR(IF(VLOOKUP(Table14[[#This Row],[كود الصنف]],المنتجات!$D:$K,8,0)=0,"",(VLOOKUP(Table14[[#This Row],[كود الصنف]],المنتجات!$D:$K,8,0))),"")</f>
        <v/>
      </c>
      <c r="L33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37" s="114">
        <f>IFERROR(Table14[[#This Row],[كمية الهالك]]/(Table14[[#This Row],[كمية الخامات بالكيلو]]/Table14[[#This Row],[وزن القطعة]]),0)</f>
        <v>0</v>
      </c>
      <c r="N337" s="113"/>
      <c r="O337" s="106" t="str">
        <f>IFERROR(VLOOKUP(Table14[[#This Row],[كود العامل]],العاملين!$A$1:$D$100,4,0),"")</f>
        <v/>
      </c>
      <c r="P337" s="108"/>
      <c r="Q337" s="108"/>
      <c r="R337" s="108"/>
      <c r="S337" s="108"/>
      <c r="T337" s="108"/>
      <c r="U337" s="108">
        <f t="shared" si="7"/>
        <v>0</v>
      </c>
      <c r="V337" s="108" t="str">
        <f>IFERROR(Table14[[#This Row],[اجمالى وقت التشغيل بالدقايق]]-Table14[[#This Row],[اجمالى وقت التوقف بالدقيقة]],"0")</f>
        <v>0</v>
      </c>
      <c r="W337" s="108"/>
      <c r="X337" s="106" t="str">
        <f>IFERROR(VLOOKUP(Table14[[#This Row],[كود العامل]],العاملين!A:C,2,0),"")</f>
        <v/>
      </c>
      <c r="Y337" s="108"/>
      <c r="Z337" s="108" t="str">
        <f>IFERROR(VLOOKUP(Table14[[#This Row],[كود العامل2]],العاملين!$A:$C,2,0),"")</f>
        <v/>
      </c>
      <c r="AA337" s="108"/>
      <c r="AB337" s="108" t="str">
        <f>IFERROR(VLOOKUP(Table14[[#This Row],[كود العامل3]],العاملين!$A:$C,2,0),"")</f>
        <v/>
      </c>
      <c r="AC337" s="108"/>
      <c r="AD337" s="108" t="str">
        <f>IFERROR(VLOOKUP(Table14[[#This Row],[كود العامل4]],العاملين!$A:$C,2,0),"")</f>
        <v/>
      </c>
      <c r="AE337" s="115">
        <f>IFERROR((Table14[[#This Row],[كمية الانتاج]]*Table14[[#This Row],[الزمن المعيارى لانتاج القطعة الواحدة بالدقيقة]])/V337,0%)</f>
        <v>0</v>
      </c>
      <c r="AF337" s="116"/>
      <c r="AG337" s="106"/>
      <c r="AH337" s="117" t="str">
        <f>IFERROR(Table14[[#This Row],[كمية الانتاج]]/(Table14[[#This Row],[كمية الانتاج]]+AG337+AF337),"")</f>
        <v/>
      </c>
      <c r="AI337" s="118"/>
      <c r="AJ337" s="121"/>
      <c r="AK337" s="121"/>
      <c r="AL337" s="121"/>
      <c r="AM337" s="121"/>
      <c r="AN337" s="121"/>
      <c r="AO337" s="121"/>
      <c r="AP337" s="121"/>
      <c r="AQ337" s="121"/>
      <c r="AR337" s="121"/>
    </row>
    <row r="338" spans="1:44" ht="20.100000000000001" customHeight="1">
      <c r="A338" s="105"/>
      <c r="B338" s="106"/>
      <c r="C338" s="107" t="str">
        <f>IFERROR(VLOOKUP(B338,المنتجات!$A:$B,2,0),"")</f>
        <v/>
      </c>
      <c r="D338" s="106" t="str">
        <f>IFERROR(VLOOKUP(B338,المنتجات!$A:$C,3,0),"")</f>
        <v/>
      </c>
      <c r="E338" s="108"/>
      <c r="F338" s="107" t="str">
        <f>IFERROR(VLOOKUP(Table14[[#This Row],[كود الصنف]],المنتجات!$D:$E,2,0),"")</f>
        <v/>
      </c>
      <c r="G338" s="109"/>
      <c r="H338" s="109" t="str">
        <f>IFERROR(IF(G338&lt;=1,VLOOKUP(Table14[[#This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38" s="110"/>
      <c r="J338" s="111"/>
      <c r="K338" s="112" t="str">
        <f>IFERROR(IF(VLOOKUP(Table14[[#This Row],[كود الصنف]],المنتجات!$D:$K,8,0)=0,"",(VLOOKUP(Table14[[#This Row],[كود الصنف]],المنتجات!$D:$K,8,0))),"")</f>
        <v/>
      </c>
      <c r="L33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38" s="114">
        <f>IFERROR(Table14[[#This Row],[كمية الهالك]]/(Table14[[#This Row],[كمية الخامات بالكيلو]]/Table14[[#This Row],[وزن القطعة]]),0)</f>
        <v>0</v>
      </c>
      <c r="N338" s="113"/>
      <c r="O338" s="106" t="str">
        <f>IFERROR(VLOOKUP(Table14[[#This Row],[كود العامل]],العاملين!$A$1:$D$100,4,0),"")</f>
        <v/>
      </c>
      <c r="P338" s="108"/>
      <c r="Q338" s="108"/>
      <c r="R338" s="108"/>
      <c r="S338" s="108"/>
      <c r="T338" s="108"/>
      <c r="U338" s="108">
        <f t="shared" si="7"/>
        <v>0</v>
      </c>
      <c r="V338" s="108" t="str">
        <f>IFERROR(Table14[[#This Row],[اجمالى وقت التشغيل بالدقايق]]-Table14[[#This Row],[اجمالى وقت التوقف بالدقيقة]],"0")</f>
        <v>0</v>
      </c>
      <c r="W338" s="108"/>
      <c r="X338" s="106" t="str">
        <f>IFERROR(VLOOKUP(Table14[[#This Row],[كود العامل]],العاملين!A:C,2,0),"")</f>
        <v/>
      </c>
      <c r="Y338" s="108"/>
      <c r="Z338" s="108" t="str">
        <f>IFERROR(VLOOKUP(Table14[[#This Row],[كود العامل2]],العاملين!$A:$C,2,0),"")</f>
        <v/>
      </c>
      <c r="AA338" s="108"/>
      <c r="AB338" s="108" t="str">
        <f>IFERROR(VLOOKUP(Table14[[#This Row],[كود العامل3]],العاملين!$A:$C,2,0),"")</f>
        <v/>
      </c>
      <c r="AC338" s="108"/>
      <c r="AD338" s="108" t="str">
        <f>IFERROR(VLOOKUP(Table14[[#This Row],[كود العامل4]],العاملين!$A:$C,2,0),"")</f>
        <v/>
      </c>
      <c r="AE338" s="115">
        <f>IFERROR((Table14[[#This Row],[كمية الانتاج]]*Table14[[#This Row],[الزمن المعيارى لانتاج القطعة الواحدة بالدقيقة]])/V338,0%)</f>
        <v>0</v>
      </c>
      <c r="AF338" s="116"/>
      <c r="AG338" s="106"/>
      <c r="AH338" s="117" t="str">
        <f>IFERROR(Table14[[#This Row],[كمية الانتاج]]/(Table14[[#This Row],[كمية الانتاج]]+AG338+AF338),"")</f>
        <v/>
      </c>
      <c r="AI338" s="118"/>
      <c r="AJ338" s="121"/>
      <c r="AK338" s="121"/>
      <c r="AL338" s="121"/>
      <c r="AM338" s="121"/>
      <c r="AN338" s="121"/>
      <c r="AO338" s="121"/>
      <c r="AP338" s="121"/>
      <c r="AQ338" s="121"/>
      <c r="AR338" s="121"/>
    </row>
    <row r="339" spans="1:44" ht="20.100000000000001" customHeight="1">
      <c r="A339" s="105"/>
      <c r="B339" s="106"/>
      <c r="C339" s="107" t="str">
        <f>IFERROR(VLOOKUP(B339,المنتجات!$A:$B,2,0),"")</f>
        <v/>
      </c>
      <c r="D339" s="106" t="str">
        <f>IFERROR(VLOOKUP(B339,المنتجات!$A:$C,3,0),"")</f>
        <v/>
      </c>
      <c r="E339" s="108"/>
      <c r="F339" s="107" t="str">
        <f>IFERROR(VLOOKUP(Table14[[#This Row],[كود الصنف]],المنتجات!$D:$E,2,0),"")</f>
        <v/>
      </c>
      <c r="G339" s="109"/>
      <c r="H339" s="109" t="str">
        <f>IFERROR(IF(G339&lt;=1,VLOOKUP(Table14[[#This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39" s="110"/>
      <c r="J339" s="111"/>
      <c r="K339" s="112" t="str">
        <f>IFERROR(IF(VLOOKUP(Table14[[#This Row],[كود الصنف]],المنتجات!$D:$K,8,0)=0,"",(VLOOKUP(Table14[[#This Row],[كود الصنف]],المنتجات!$D:$K,8,0))),"")</f>
        <v/>
      </c>
      <c r="L33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39" s="114">
        <f>IFERROR(Table14[[#This Row],[كمية الهالك]]/(Table14[[#This Row],[كمية الخامات بالكيلو]]/Table14[[#This Row],[وزن القطعة]]),0)</f>
        <v>0</v>
      </c>
      <c r="N339" s="113"/>
      <c r="O339" s="106" t="str">
        <f>IFERROR(VLOOKUP(Table14[[#This Row],[كود العامل]],العاملين!$A$1:$D$100,4,0),"")</f>
        <v/>
      </c>
      <c r="P339" s="108"/>
      <c r="Q339" s="108"/>
      <c r="R339" s="108"/>
      <c r="S339" s="108"/>
      <c r="T339" s="108"/>
      <c r="U339" s="108">
        <f t="shared" si="7"/>
        <v>0</v>
      </c>
      <c r="V339" s="108" t="str">
        <f>IFERROR(Table14[[#This Row],[اجمالى وقت التشغيل بالدقايق]]-Table14[[#This Row],[اجمالى وقت التوقف بالدقيقة]],"0")</f>
        <v>0</v>
      </c>
      <c r="W339" s="108"/>
      <c r="X339" s="106" t="str">
        <f>IFERROR(VLOOKUP(Table14[[#This Row],[كود العامل]],العاملين!A:C,2,0),"")</f>
        <v/>
      </c>
      <c r="Y339" s="108"/>
      <c r="Z339" s="108" t="str">
        <f>IFERROR(VLOOKUP(Table14[[#This Row],[كود العامل2]],العاملين!$A:$C,2,0),"")</f>
        <v/>
      </c>
      <c r="AA339" s="108"/>
      <c r="AB339" s="108" t="str">
        <f>IFERROR(VLOOKUP(Table14[[#This Row],[كود العامل3]],العاملين!$A:$C,2,0),"")</f>
        <v/>
      </c>
      <c r="AC339" s="108"/>
      <c r="AD339" s="108" t="str">
        <f>IFERROR(VLOOKUP(Table14[[#This Row],[كود العامل4]],العاملين!$A:$C,2,0),"")</f>
        <v/>
      </c>
      <c r="AE339" s="115">
        <f>IFERROR((Table14[[#This Row],[كمية الانتاج]]*Table14[[#This Row],[الزمن المعيارى لانتاج القطعة الواحدة بالدقيقة]])/V339,0%)</f>
        <v>0</v>
      </c>
      <c r="AF339" s="116"/>
      <c r="AG339" s="106"/>
      <c r="AH339" s="117" t="str">
        <f>IFERROR(Table14[[#This Row],[كمية الانتاج]]/(Table14[[#This Row],[كمية الانتاج]]+AG339+AF339),"")</f>
        <v/>
      </c>
      <c r="AI339" s="118"/>
      <c r="AJ339" s="121"/>
      <c r="AK339" s="121"/>
      <c r="AL339" s="121"/>
      <c r="AM339" s="121"/>
      <c r="AN339" s="121"/>
      <c r="AO339" s="121"/>
      <c r="AP339" s="121"/>
      <c r="AQ339" s="121"/>
      <c r="AR339" s="121"/>
    </row>
    <row r="340" spans="1:44" ht="20.100000000000001" customHeight="1">
      <c r="A340" s="105"/>
      <c r="B340" s="106"/>
      <c r="C340" s="107" t="str">
        <f>IFERROR(VLOOKUP(B340,المنتجات!$A:$B,2,0),"")</f>
        <v/>
      </c>
      <c r="D340" s="106" t="str">
        <f>IFERROR(VLOOKUP(B340,المنتجات!$A:$C,3,0),"")</f>
        <v/>
      </c>
      <c r="E340" s="108"/>
      <c r="F340" s="107" t="str">
        <f>IFERROR(VLOOKUP(Table14[[#This Row],[كود الصنف]],المنتجات!$D:$E,2,0),"")</f>
        <v/>
      </c>
      <c r="G340" s="109"/>
      <c r="H340" s="109" t="str">
        <f>IFERROR(IF(G340&lt;=1,VLOOKUP(Table14[[#This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40" s="110"/>
      <c r="J340" s="111"/>
      <c r="K340" s="112" t="str">
        <f>IFERROR(IF(VLOOKUP(Table14[[#This Row],[كود الصنف]],المنتجات!$D:$K,8,0)=0,"",(VLOOKUP(Table14[[#This Row],[كود الصنف]],المنتجات!$D:$K,8,0))),"")</f>
        <v/>
      </c>
      <c r="L34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40" s="114">
        <f>IFERROR(Table14[[#This Row],[كمية الهالك]]/(Table14[[#This Row],[كمية الخامات بالكيلو]]/Table14[[#This Row],[وزن القطعة]]),0)</f>
        <v>0</v>
      </c>
      <c r="N340" s="113"/>
      <c r="O340" s="106" t="str">
        <f>IFERROR(VLOOKUP(Table14[[#This Row],[كود العامل]],العاملين!$A$1:$D$100,4,0),"")</f>
        <v/>
      </c>
      <c r="P340" s="108"/>
      <c r="Q340" s="108"/>
      <c r="R340" s="108"/>
      <c r="S340" s="108"/>
      <c r="T340" s="108"/>
      <c r="U340" s="108">
        <f t="shared" si="7"/>
        <v>0</v>
      </c>
      <c r="V340" s="108" t="str">
        <f>IFERROR(Table14[[#This Row],[اجمالى وقت التشغيل بالدقايق]]-Table14[[#This Row],[اجمالى وقت التوقف بالدقيقة]],"0")</f>
        <v>0</v>
      </c>
      <c r="W340" s="108"/>
      <c r="X340" s="106" t="str">
        <f>IFERROR(VLOOKUP(Table14[[#This Row],[كود العامل]],العاملين!A:C,2,0),"")</f>
        <v/>
      </c>
      <c r="Y340" s="108"/>
      <c r="Z340" s="108" t="str">
        <f>IFERROR(VLOOKUP(Table14[[#This Row],[كود العامل2]],العاملين!$A:$C,2,0),"")</f>
        <v/>
      </c>
      <c r="AA340" s="108"/>
      <c r="AB340" s="108" t="str">
        <f>IFERROR(VLOOKUP(Table14[[#This Row],[كود العامل3]],العاملين!$A:$C,2,0),"")</f>
        <v/>
      </c>
      <c r="AC340" s="108"/>
      <c r="AD340" s="108" t="str">
        <f>IFERROR(VLOOKUP(Table14[[#This Row],[كود العامل4]],العاملين!$A:$C,2,0),"")</f>
        <v/>
      </c>
      <c r="AE340" s="115">
        <f>IFERROR((Table14[[#This Row],[كمية الانتاج]]*Table14[[#This Row],[الزمن المعيارى لانتاج القطعة الواحدة بالدقيقة]])/V340,0%)</f>
        <v>0</v>
      </c>
      <c r="AF340" s="116"/>
      <c r="AG340" s="106"/>
      <c r="AH340" s="117" t="str">
        <f>IFERROR(Table14[[#This Row],[كمية الانتاج]]/(Table14[[#This Row],[كمية الانتاج]]+AG340+AF340),"")</f>
        <v/>
      </c>
      <c r="AI340" s="118"/>
      <c r="AJ340" s="121"/>
      <c r="AK340" s="121"/>
      <c r="AL340" s="121"/>
      <c r="AM340" s="121"/>
      <c r="AN340" s="121"/>
      <c r="AO340" s="121"/>
      <c r="AP340" s="121"/>
      <c r="AQ340" s="121"/>
      <c r="AR340" s="121"/>
    </row>
    <row r="341" spans="1:44" ht="20.100000000000001" customHeight="1">
      <c r="A341" s="105"/>
      <c r="B341" s="106"/>
      <c r="C341" s="107" t="str">
        <f>IFERROR(VLOOKUP(B341,المنتجات!$A:$B,2,0),"")</f>
        <v/>
      </c>
      <c r="D341" s="106" t="str">
        <f>IFERROR(VLOOKUP(B341,المنتجات!$A:$C,3,0),"")</f>
        <v/>
      </c>
      <c r="E341" s="108"/>
      <c r="F341" s="107" t="str">
        <f>IFERROR(VLOOKUP(Table14[[#This Row],[كود الصنف]],المنتجات!$D:$E,2,0),"")</f>
        <v/>
      </c>
      <c r="G341" s="109"/>
      <c r="H341" s="109" t="str">
        <f>IFERROR(IF(G341&lt;=1,VLOOKUP(Table14[[#This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41" s="110"/>
      <c r="J341" s="111"/>
      <c r="K341" s="112" t="str">
        <f>IFERROR(IF(VLOOKUP(Table14[[#This Row],[كود الصنف]],المنتجات!$D:$K,8,0)=0,"",(VLOOKUP(Table14[[#This Row],[كود الصنف]],المنتجات!$D:$K,8,0))),"")</f>
        <v/>
      </c>
      <c r="L34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41" s="114">
        <f>IFERROR(Table14[[#This Row],[كمية الهالك]]/(Table14[[#This Row],[كمية الخامات بالكيلو]]/Table14[[#This Row],[وزن القطعة]]),0)</f>
        <v>0</v>
      </c>
      <c r="N341" s="113"/>
      <c r="O341" s="106" t="str">
        <f>IFERROR(VLOOKUP(Table14[[#This Row],[كود العامل]],العاملين!$A$1:$D$100,4,0),"")</f>
        <v/>
      </c>
      <c r="P341" s="108"/>
      <c r="Q341" s="108"/>
      <c r="R341" s="108"/>
      <c r="S341" s="108"/>
      <c r="T341" s="108"/>
      <c r="U341" s="108">
        <f t="shared" si="7"/>
        <v>0</v>
      </c>
      <c r="V341" s="108" t="str">
        <f>IFERROR(Table14[[#This Row],[اجمالى وقت التشغيل بالدقايق]]-Table14[[#This Row],[اجمالى وقت التوقف بالدقيقة]],"0")</f>
        <v>0</v>
      </c>
      <c r="W341" s="108"/>
      <c r="X341" s="106" t="str">
        <f>IFERROR(VLOOKUP(Table14[[#This Row],[كود العامل]],العاملين!A:C,2,0),"")</f>
        <v/>
      </c>
      <c r="Y341" s="108"/>
      <c r="Z341" s="108" t="str">
        <f>IFERROR(VLOOKUP(Table14[[#This Row],[كود العامل2]],العاملين!$A:$C,2,0),"")</f>
        <v/>
      </c>
      <c r="AA341" s="108"/>
      <c r="AB341" s="108" t="str">
        <f>IFERROR(VLOOKUP(Table14[[#This Row],[كود العامل3]],العاملين!$A:$C,2,0),"")</f>
        <v/>
      </c>
      <c r="AC341" s="108"/>
      <c r="AD341" s="108" t="str">
        <f>IFERROR(VLOOKUP(Table14[[#This Row],[كود العامل4]],العاملين!$A:$C,2,0),"")</f>
        <v/>
      </c>
      <c r="AE341" s="115">
        <f>IFERROR((Table14[[#This Row],[كمية الانتاج]]*Table14[[#This Row],[الزمن المعيارى لانتاج القطعة الواحدة بالدقيقة]])/V341,0%)</f>
        <v>0</v>
      </c>
      <c r="AF341" s="116"/>
      <c r="AG341" s="106"/>
      <c r="AH341" s="117" t="str">
        <f>IFERROR(Table14[[#This Row],[كمية الانتاج]]/(Table14[[#This Row],[كمية الانتاج]]+AG341+AF341),"")</f>
        <v/>
      </c>
      <c r="AI341" s="118"/>
      <c r="AJ341" s="121"/>
      <c r="AK341" s="121"/>
      <c r="AL341" s="121"/>
      <c r="AM341" s="121"/>
      <c r="AN341" s="121"/>
      <c r="AO341" s="121"/>
      <c r="AP341" s="121"/>
      <c r="AQ341" s="121"/>
      <c r="AR341" s="121"/>
    </row>
    <row r="342" spans="1:44" ht="20.100000000000001" customHeight="1">
      <c r="A342" s="105"/>
      <c r="B342" s="106"/>
      <c r="C342" s="107" t="str">
        <f>IFERROR(VLOOKUP(B342,المنتجات!$A:$B,2,0),"")</f>
        <v/>
      </c>
      <c r="D342" s="106" t="str">
        <f>IFERROR(VLOOKUP(B342,المنتجات!$A:$C,3,0),"")</f>
        <v/>
      </c>
      <c r="E342" s="108"/>
      <c r="F342" s="107" t="str">
        <f>IFERROR(VLOOKUP(Table14[[#This Row],[كود الصنف]],المنتجات!$D:$E,2,0),"")</f>
        <v/>
      </c>
      <c r="G342" s="109"/>
      <c r="H342" s="109" t="str">
        <f>IFERROR(IF(G342&lt;=1,VLOOKUP(Table14[[#This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42" s="110"/>
      <c r="J342" s="111"/>
      <c r="K342" s="112" t="str">
        <f>IFERROR(IF(VLOOKUP(Table14[[#This Row],[كود الصنف]],المنتجات!$D:$K,8,0)=0,"",(VLOOKUP(Table14[[#This Row],[كود الصنف]],المنتجات!$D:$K,8,0))),"")</f>
        <v/>
      </c>
      <c r="L34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42" s="114">
        <f>IFERROR(Table14[[#This Row],[كمية الهالك]]/(Table14[[#This Row],[كمية الخامات بالكيلو]]/Table14[[#This Row],[وزن القطعة]]),0)</f>
        <v>0</v>
      </c>
      <c r="N342" s="113"/>
      <c r="O342" s="106" t="str">
        <f>IFERROR(VLOOKUP(Table14[[#This Row],[كود العامل]],العاملين!$A$1:$D$100,4,0),"")</f>
        <v/>
      </c>
      <c r="P342" s="108"/>
      <c r="Q342" s="108"/>
      <c r="R342" s="108"/>
      <c r="S342" s="108"/>
      <c r="T342" s="108"/>
      <c r="U342" s="108">
        <f t="shared" si="7"/>
        <v>0</v>
      </c>
      <c r="V342" s="108" t="str">
        <f>IFERROR(Table14[[#This Row],[اجمالى وقت التشغيل بالدقايق]]-Table14[[#This Row],[اجمالى وقت التوقف بالدقيقة]],"0")</f>
        <v>0</v>
      </c>
      <c r="W342" s="108"/>
      <c r="X342" s="106" t="str">
        <f>IFERROR(VLOOKUP(Table14[[#This Row],[كود العامل]],العاملين!A:C,2,0),"")</f>
        <v/>
      </c>
      <c r="Y342" s="108"/>
      <c r="Z342" s="108" t="str">
        <f>IFERROR(VLOOKUP(Table14[[#This Row],[كود العامل2]],العاملين!$A:$C,2,0),"")</f>
        <v/>
      </c>
      <c r="AA342" s="108"/>
      <c r="AB342" s="108" t="str">
        <f>IFERROR(VLOOKUP(Table14[[#This Row],[كود العامل3]],العاملين!$A:$C,2,0),"")</f>
        <v/>
      </c>
      <c r="AC342" s="108"/>
      <c r="AD342" s="108" t="str">
        <f>IFERROR(VLOOKUP(Table14[[#This Row],[كود العامل4]],العاملين!$A:$C,2,0),"")</f>
        <v/>
      </c>
      <c r="AE342" s="115">
        <f>IFERROR((Table14[[#This Row],[كمية الانتاج]]*Table14[[#This Row],[الزمن المعيارى لانتاج القطعة الواحدة بالدقيقة]])/V342,0%)</f>
        <v>0</v>
      </c>
      <c r="AF342" s="116"/>
      <c r="AG342" s="106"/>
      <c r="AH342" s="117" t="str">
        <f>IFERROR(Table14[[#This Row],[كمية الانتاج]]/(Table14[[#This Row],[كمية الانتاج]]+AG342+AF342),"")</f>
        <v/>
      </c>
      <c r="AI342" s="118"/>
      <c r="AJ342" s="121"/>
      <c r="AK342" s="121"/>
      <c r="AL342" s="121"/>
      <c r="AM342" s="121"/>
      <c r="AN342" s="121"/>
      <c r="AO342" s="121"/>
      <c r="AP342" s="121"/>
      <c r="AQ342" s="121"/>
      <c r="AR342" s="121"/>
    </row>
    <row r="343" spans="1:44" ht="20.100000000000001" customHeight="1">
      <c r="A343" s="105"/>
      <c r="B343" s="106"/>
      <c r="C343" s="107" t="str">
        <f>IFERROR(VLOOKUP(B343,المنتجات!$A:$B,2,0),"")</f>
        <v/>
      </c>
      <c r="D343" s="106" t="str">
        <f>IFERROR(VLOOKUP(B343,المنتجات!$A:$C,3,0),"")</f>
        <v/>
      </c>
      <c r="E343" s="108"/>
      <c r="F343" s="107" t="str">
        <f>IFERROR(VLOOKUP(Table14[[#This Row],[كود الصنف]],المنتجات!$D:$E,2,0),"")</f>
        <v/>
      </c>
      <c r="G343" s="109"/>
      <c r="H343" s="109" t="str">
        <f>IFERROR(IF(G343&lt;=1,VLOOKUP(Table14[[#This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43" s="110"/>
      <c r="J343" s="111"/>
      <c r="K343" s="112" t="str">
        <f>IFERROR(IF(VLOOKUP(Table14[[#This Row],[كود الصنف]],المنتجات!$D:$K,8,0)=0,"",(VLOOKUP(Table14[[#This Row],[كود الصنف]],المنتجات!$D:$K,8,0))),"")</f>
        <v/>
      </c>
      <c r="L34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43" s="114">
        <f>IFERROR(Table14[[#This Row],[كمية الهالك]]/(Table14[[#This Row],[كمية الخامات بالكيلو]]/Table14[[#This Row],[وزن القطعة]]),0)</f>
        <v>0</v>
      </c>
      <c r="N343" s="113"/>
      <c r="O343" s="106" t="str">
        <f>IFERROR(VLOOKUP(Table14[[#This Row],[كود العامل]],العاملين!$A$1:$D$100,4,0),"")</f>
        <v/>
      </c>
      <c r="P343" s="108"/>
      <c r="Q343" s="108"/>
      <c r="R343" s="108"/>
      <c r="S343" s="108"/>
      <c r="T343" s="108"/>
      <c r="U343" s="108">
        <f t="shared" si="7"/>
        <v>0</v>
      </c>
      <c r="V343" s="108" t="str">
        <f>IFERROR(Table14[[#This Row],[اجمالى وقت التشغيل بالدقايق]]-Table14[[#This Row],[اجمالى وقت التوقف بالدقيقة]],"0")</f>
        <v>0</v>
      </c>
      <c r="W343" s="108"/>
      <c r="X343" s="106" t="str">
        <f>IFERROR(VLOOKUP(Table14[[#This Row],[كود العامل]],العاملين!A:C,2,0),"")</f>
        <v/>
      </c>
      <c r="Y343" s="108"/>
      <c r="Z343" s="108" t="str">
        <f>IFERROR(VLOOKUP(Table14[[#This Row],[كود العامل2]],العاملين!$A:$C,2,0),"")</f>
        <v/>
      </c>
      <c r="AA343" s="108"/>
      <c r="AB343" s="108" t="str">
        <f>IFERROR(VLOOKUP(Table14[[#This Row],[كود العامل3]],العاملين!$A:$C,2,0),"")</f>
        <v/>
      </c>
      <c r="AC343" s="108"/>
      <c r="AD343" s="108" t="str">
        <f>IFERROR(VLOOKUP(Table14[[#This Row],[كود العامل4]],العاملين!$A:$C,2,0),"")</f>
        <v/>
      </c>
      <c r="AE343" s="115">
        <f>IFERROR((Table14[[#This Row],[كمية الانتاج]]*Table14[[#This Row],[الزمن المعيارى لانتاج القطعة الواحدة بالدقيقة]])/V343,0%)</f>
        <v>0</v>
      </c>
      <c r="AF343" s="116"/>
      <c r="AG343" s="106"/>
      <c r="AH343" s="117" t="str">
        <f>IFERROR(Table14[[#This Row],[كمية الانتاج]]/(Table14[[#This Row],[كمية الانتاج]]+AG343+AF343),"")</f>
        <v/>
      </c>
      <c r="AI343" s="118"/>
      <c r="AJ343" s="121"/>
      <c r="AK343" s="121"/>
      <c r="AL343" s="121"/>
      <c r="AM343" s="121"/>
      <c r="AN343" s="121"/>
      <c r="AO343" s="121"/>
      <c r="AP343" s="121"/>
      <c r="AQ343" s="121"/>
      <c r="AR343" s="121"/>
    </row>
    <row r="344" spans="1:44" ht="20.100000000000001" customHeight="1">
      <c r="A344" s="105"/>
      <c r="B344" s="106"/>
      <c r="C344" s="107" t="str">
        <f>IFERROR(VLOOKUP(B344,المنتجات!$A:$B,2,0),"")</f>
        <v/>
      </c>
      <c r="D344" s="106" t="str">
        <f>IFERROR(VLOOKUP(B344,المنتجات!$A:$C,3,0),"")</f>
        <v/>
      </c>
      <c r="E344" s="108"/>
      <c r="F344" s="107" t="str">
        <f>IFERROR(VLOOKUP(Table14[[#This Row],[كود الصنف]],المنتجات!$D:$E,2,0),"")</f>
        <v/>
      </c>
      <c r="G344" s="109"/>
      <c r="H344" s="109" t="str">
        <f>IFERROR(IF(G344&lt;=1,VLOOKUP(Table14[[#This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44" s="110"/>
      <c r="J344" s="111"/>
      <c r="K344" s="112" t="str">
        <f>IFERROR(IF(VLOOKUP(Table14[[#This Row],[كود الصنف]],المنتجات!$D:$K,8,0)=0,"",(VLOOKUP(Table14[[#This Row],[كود الصنف]],المنتجات!$D:$K,8,0))),"")</f>
        <v/>
      </c>
      <c r="L34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44" s="114">
        <f>IFERROR(Table14[[#This Row],[كمية الهالك]]/(Table14[[#This Row],[كمية الخامات بالكيلو]]/Table14[[#This Row],[وزن القطعة]]),0)</f>
        <v>0</v>
      </c>
      <c r="N344" s="113"/>
      <c r="O344" s="106" t="str">
        <f>IFERROR(VLOOKUP(Table14[[#This Row],[كود العامل]],العاملين!$A$1:$D$100,4,0),"")</f>
        <v/>
      </c>
      <c r="P344" s="108"/>
      <c r="Q344" s="108"/>
      <c r="R344" s="108"/>
      <c r="S344" s="108"/>
      <c r="T344" s="108"/>
      <c r="U344" s="108">
        <f t="shared" si="7"/>
        <v>0</v>
      </c>
      <c r="V344" s="108" t="str">
        <f>IFERROR(Table14[[#This Row],[اجمالى وقت التشغيل بالدقايق]]-Table14[[#This Row],[اجمالى وقت التوقف بالدقيقة]],"0")</f>
        <v>0</v>
      </c>
      <c r="W344" s="108"/>
      <c r="X344" s="106" t="str">
        <f>IFERROR(VLOOKUP(Table14[[#This Row],[كود العامل]],العاملين!A:C,2,0),"")</f>
        <v/>
      </c>
      <c r="Y344" s="108"/>
      <c r="Z344" s="108" t="str">
        <f>IFERROR(VLOOKUP(Table14[[#This Row],[كود العامل2]],العاملين!$A:$C,2,0),"")</f>
        <v/>
      </c>
      <c r="AA344" s="108"/>
      <c r="AB344" s="108" t="str">
        <f>IFERROR(VLOOKUP(Table14[[#This Row],[كود العامل3]],العاملين!$A:$C,2,0),"")</f>
        <v/>
      </c>
      <c r="AC344" s="108"/>
      <c r="AD344" s="108" t="str">
        <f>IFERROR(VLOOKUP(Table14[[#This Row],[كود العامل4]],العاملين!$A:$C,2,0),"")</f>
        <v/>
      </c>
      <c r="AE344" s="115">
        <f>IFERROR((Table14[[#This Row],[كمية الانتاج]]*Table14[[#This Row],[الزمن المعيارى لانتاج القطعة الواحدة بالدقيقة]])/V344,0%)</f>
        <v>0</v>
      </c>
      <c r="AF344" s="116"/>
      <c r="AG344" s="106"/>
      <c r="AH344" s="117" t="str">
        <f>IFERROR(Table14[[#This Row],[كمية الانتاج]]/(Table14[[#This Row],[كمية الانتاج]]+AG344+AF344),"")</f>
        <v/>
      </c>
      <c r="AI344" s="118"/>
      <c r="AJ344" s="121"/>
      <c r="AK344" s="121"/>
      <c r="AL344" s="121"/>
      <c r="AM344" s="121"/>
      <c r="AN344" s="121"/>
      <c r="AO344" s="121"/>
      <c r="AP344" s="121"/>
      <c r="AQ344" s="121"/>
      <c r="AR344" s="121"/>
    </row>
    <row r="345" spans="1:44" ht="20.100000000000001" customHeight="1">
      <c r="A345" s="105"/>
      <c r="B345" s="106"/>
      <c r="C345" s="107" t="str">
        <f>IFERROR(VLOOKUP(B345,المنتجات!$A:$B,2,0),"")</f>
        <v/>
      </c>
      <c r="D345" s="106" t="str">
        <f>IFERROR(VLOOKUP(B345,المنتجات!$A:$C,3,0),"")</f>
        <v/>
      </c>
      <c r="E345" s="108"/>
      <c r="F345" s="107" t="str">
        <f>IFERROR(VLOOKUP(Table14[[#This Row],[كود الصنف]],المنتجات!$D:$E,2,0),"")</f>
        <v/>
      </c>
      <c r="G345" s="109"/>
      <c r="H345" s="109" t="str">
        <f>IFERROR(IF(G345&lt;=1,VLOOKUP(Table14[[#This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45" s="110"/>
      <c r="J345" s="111"/>
      <c r="K345" s="112" t="str">
        <f>IFERROR(IF(VLOOKUP(Table14[[#This Row],[كود الصنف]],المنتجات!$D:$K,8,0)=0,"",(VLOOKUP(Table14[[#This Row],[كود الصنف]],المنتجات!$D:$K,8,0))),"")</f>
        <v/>
      </c>
      <c r="L34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45" s="114">
        <f>IFERROR(Table14[[#This Row],[كمية الهالك]]/(Table14[[#This Row],[كمية الخامات بالكيلو]]/Table14[[#This Row],[وزن القطعة]]),0)</f>
        <v>0</v>
      </c>
      <c r="N345" s="113"/>
      <c r="O345" s="106" t="str">
        <f>IFERROR(VLOOKUP(Table14[[#This Row],[كود العامل]],العاملين!$A$1:$D$100,4,0),"")</f>
        <v/>
      </c>
      <c r="P345" s="108"/>
      <c r="Q345" s="108"/>
      <c r="R345" s="108"/>
      <c r="S345" s="108"/>
      <c r="T345" s="108"/>
      <c r="U345" s="108">
        <f t="shared" si="7"/>
        <v>0</v>
      </c>
      <c r="V345" s="108" t="str">
        <f>IFERROR(Table14[[#This Row],[اجمالى وقت التشغيل بالدقايق]]-Table14[[#This Row],[اجمالى وقت التوقف بالدقيقة]],"0")</f>
        <v>0</v>
      </c>
      <c r="W345" s="108"/>
      <c r="X345" s="106" t="str">
        <f>IFERROR(VLOOKUP(Table14[[#This Row],[كود العامل]],العاملين!A:C,2,0),"")</f>
        <v/>
      </c>
      <c r="Y345" s="108"/>
      <c r="Z345" s="108" t="str">
        <f>IFERROR(VLOOKUP(Table14[[#This Row],[كود العامل2]],العاملين!$A:$C,2,0),"")</f>
        <v/>
      </c>
      <c r="AA345" s="108"/>
      <c r="AB345" s="108" t="str">
        <f>IFERROR(VLOOKUP(Table14[[#This Row],[كود العامل3]],العاملين!$A:$C,2,0),"")</f>
        <v/>
      </c>
      <c r="AC345" s="108"/>
      <c r="AD345" s="108" t="str">
        <f>IFERROR(VLOOKUP(Table14[[#This Row],[كود العامل4]],العاملين!$A:$C,2,0),"")</f>
        <v/>
      </c>
      <c r="AE345" s="115">
        <f>IFERROR((Table14[[#This Row],[كمية الانتاج]]*Table14[[#This Row],[الزمن المعيارى لانتاج القطعة الواحدة بالدقيقة]])/V345,0%)</f>
        <v>0</v>
      </c>
      <c r="AF345" s="116"/>
      <c r="AG345" s="106"/>
      <c r="AH345" s="117" t="str">
        <f>IFERROR(Table14[[#This Row],[كمية الانتاج]]/(Table14[[#This Row],[كمية الانتاج]]+AG345+AF345),"")</f>
        <v/>
      </c>
      <c r="AI345" s="118"/>
      <c r="AJ345" s="121"/>
      <c r="AK345" s="121"/>
      <c r="AL345" s="121"/>
      <c r="AM345" s="121"/>
      <c r="AN345" s="121"/>
      <c r="AO345" s="121"/>
      <c r="AP345" s="121"/>
      <c r="AQ345" s="121"/>
      <c r="AR345" s="121"/>
    </row>
    <row r="346" spans="1:44" ht="20.100000000000001" customHeight="1">
      <c r="A346" s="105"/>
      <c r="B346" s="106"/>
      <c r="C346" s="107" t="str">
        <f>IFERROR(VLOOKUP(B346,المنتجات!$A:$B,2,0),"")</f>
        <v/>
      </c>
      <c r="D346" s="106" t="str">
        <f>IFERROR(VLOOKUP(B346,المنتجات!$A:$C,3,0),"")</f>
        <v/>
      </c>
      <c r="E346" s="108"/>
      <c r="F346" s="107" t="str">
        <f>IFERROR(VLOOKUP(Table14[[#This Row],[كود الصنف]],المنتجات!$D:$E,2,0),"")</f>
        <v/>
      </c>
      <c r="G346" s="109"/>
      <c r="H346" s="109" t="str">
        <f>IFERROR(IF(G346&lt;=1,VLOOKUP(Table14[[#This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46" s="110"/>
      <c r="J346" s="111"/>
      <c r="K346" s="112" t="str">
        <f>IFERROR(IF(VLOOKUP(Table14[[#This Row],[كود الصنف]],المنتجات!$D:$K,8,0)=0,"",(VLOOKUP(Table14[[#This Row],[كود الصنف]],المنتجات!$D:$K,8,0))),"")</f>
        <v/>
      </c>
      <c r="L34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46" s="114">
        <f>IFERROR(Table14[[#This Row],[كمية الهالك]]/(Table14[[#This Row],[كمية الخامات بالكيلو]]/Table14[[#This Row],[وزن القطعة]]),0)</f>
        <v>0</v>
      </c>
      <c r="N346" s="113"/>
      <c r="O346" s="106" t="str">
        <f>IFERROR(VLOOKUP(Table14[[#This Row],[كود العامل]],العاملين!$A$1:$D$100,4,0),"")</f>
        <v/>
      </c>
      <c r="P346" s="108"/>
      <c r="Q346" s="108"/>
      <c r="R346" s="108"/>
      <c r="S346" s="108"/>
      <c r="T346" s="108"/>
      <c r="U346" s="108">
        <f t="shared" si="7"/>
        <v>0</v>
      </c>
      <c r="V346" s="108" t="str">
        <f>IFERROR(Table14[[#This Row],[اجمالى وقت التشغيل بالدقايق]]-Table14[[#This Row],[اجمالى وقت التوقف بالدقيقة]],"0")</f>
        <v>0</v>
      </c>
      <c r="W346" s="108"/>
      <c r="X346" s="106" t="str">
        <f>IFERROR(VLOOKUP(Table14[[#This Row],[كود العامل]],العاملين!A:C,2,0),"")</f>
        <v/>
      </c>
      <c r="Y346" s="108"/>
      <c r="Z346" s="108" t="str">
        <f>IFERROR(VLOOKUP(Table14[[#This Row],[كود العامل2]],العاملين!$A:$C,2,0),"")</f>
        <v/>
      </c>
      <c r="AA346" s="108"/>
      <c r="AB346" s="108" t="str">
        <f>IFERROR(VLOOKUP(Table14[[#This Row],[كود العامل3]],العاملين!$A:$C,2,0),"")</f>
        <v/>
      </c>
      <c r="AC346" s="108"/>
      <c r="AD346" s="108" t="str">
        <f>IFERROR(VLOOKUP(Table14[[#This Row],[كود العامل4]],العاملين!$A:$C,2,0),"")</f>
        <v/>
      </c>
      <c r="AE346" s="115">
        <f>IFERROR((Table14[[#This Row],[كمية الانتاج]]*Table14[[#This Row],[الزمن المعيارى لانتاج القطعة الواحدة بالدقيقة]])/V346,0%)</f>
        <v>0</v>
      </c>
      <c r="AF346" s="116"/>
      <c r="AG346" s="106"/>
      <c r="AH346" s="117" t="str">
        <f>IFERROR(Table14[[#This Row],[كمية الانتاج]]/(Table14[[#This Row],[كمية الانتاج]]+AG346+AF346),"")</f>
        <v/>
      </c>
      <c r="AI346" s="118"/>
      <c r="AJ346" s="121"/>
      <c r="AK346" s="121"/>
      <c r="AL346" s="121"/>
      <c r="AM346" s="121"/>
      <c r="AN346" s="121"/>
      <c r="AO346" s="121"/>
      <c r="AP346" s="121"/>
      <c r="AQ346" s="121"/>
      <c r="AR346" s="121"/>
    </row>
    <row r="347" spans="1:44" ht="20.100000000000001" customHeight="1">
      <c r="A347" s="105"/>
      <c r="B347" s="106"/>
      <c r="C347" s="107" t="str">
        <f>IFERROR(VLOOKUP(B347,المنتجات!$A:$B,2,0),"")</f>
        <v/>
      </c>
      <c r="D347" s="106" t="str">
        <f>IFERROR(VLOOKUP(B347,المنتجات!$A:$C,3,0),"")</f>
        <v/>
      </c>
      <c r="E347" s="108"/>
      <c r="F347" s="107" t="str">
        <f>IFERROR(VLOOKUP(Table14[[#This Row],[كود الصنف]],المنتجات!$D:$E,2,0),"")</f>
        <v/>
      </c>
      <c r="G347" s="109"/>
      <c r="H347" s="109" t="str">
        <f>IFERROR(IF(G347&lt;=1,VLOOKUP(Table14[[#This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47" s="110"/>
      <c r="J347" s="111"/>
      <c r="K347" s="112" t="str">
        <f>IFERROR(IF(VLOOKUP(Table14[[#This Row],[كود الصنف]],المنتجات!$D:$K,8,0)=0,"",(VLOOKUP(Table14[[#This Row],[كود الصنف]],المنتجات!$D:$K,8,0))),"")</f>
        <v/>
      </c>
      <c r="L34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47" s="114">
        <f>IFERROR(Table14[[#This Row],[كمية الهالك]]/(Table14[[#This Row],[كمية الخامات بالكيلو]]/Table14[[#This Row],[وزن القطعة]]),0)</f>
        <v>0</v>
      </c>
      <c r="N347" s="113"/>
      <c r="O347" s="106" t="str">
        <f>IFERROR(VLOOKUP(Table14[[#This Row],[كود العامل]],العاملين!$A$1:$D$100,4,0),"")</f>
        <v/>
      </c>
      <c r="P347" s="108"/>
      <c r="Q347" s="108"/>
      <c r="R347" s="108"/>
      <c r="S347" s="108"/>
      <c r="T347" s="108"/>
      <c r="U347" s="108">
        <f t="shared" si="7"/>
        <v>0</v>
      </c>
      <c r="V347" s="108" t="str">
        <f>IFERROR(Table14[[#This Row],[اجمالى وقت التشغيل بالدقايق]]-Table14[[#This Row],[اجمالى وقت التوقف بالدقيقة]],"0")</f>
        <v>0</v>
      </c>
      <c r="W347" s="108"/>
      <c r="X347" s="106" t="str">
        <f>IFERROR(VLOOKUP(Table14[[#This Row],[كود العامل]],العاملين!A:C,2,0),"")</f>
        <v/>
      </c>
      <c r="Y347" s="108"/>
      <c r="Z347" s="108" t="str">
        <f>IFERROR(VLOOKUP(Table14[[#This Row],[كود العامل2]],العاملين!$A:$C,2,0),"")</f>
        <v/>
      </c>
      <c r="AA347" s="108"/>
      <c r="AB347" s="108" t="str">
        <f>IFERROR(VLOOKUP(Table14[[#This Row],[كود العامل3]],العاملين!$A:$C,2,0),"")</f>
        <v/>
      </c>
      <c r="AC347" s="108"/>
      <c r="AD347" s="108" t="str">
        <f>IFERROR(VLOOKUP(Table14[[#This Row],[كود العامل4]],العاملين!$A:$C,2,0),"")</f>
        <v/>
      </c>
      <c r="AE347" s="115">
        <f>IFERROR((Table14[[#This Row],[كمية الانتاج]]*Table14[[#This Row],[الزمن المعيارى لانتاج القطعة الواحدة بالدقيقة]])/V347,0%)</f>
        <v>0</v>
      </c>
      <c r="AF347" s="116"/>
      <c r="AG347" s="106"/>
      <c r="AH347" s="117" t="str">
        <f>IFERROR(Table14[[#This Row],[كمية الانتاج]]/(Table14[[#This Row],[كمية الانتاج]]+AG347+AF347),"")</f>
        <v/>
      </c>
      <c r="AI347" s="118"/>
      <c r="AJ347" s="121"/>
      <c r="AK347" s="121"/>
      <c r="AL347" s="121"/>
      <c r="AM347" s="121"/>
      <c r="AN347" s="121"/>
      <c r="AO347" s="121"/>
      <c r="AP347" s="121"/>
      <c r="AQ347" s="121"/>
      <c r="AR347" s="121"/>
    </row>
    <row r="348" spans="1:44" ht="20.100000000000001" customHeight="1">
      <c r="A348" s="105"/>
      <c r="B348" s="106"/>
      <c r="C348" s="107" t="str">
        <f>IFERROR(VLOOKUP(B348,المنتجات!$A:$B,2,0),"")</f>
        <v/>
      </c>
      <c r="D348" s="106" t="str">
        <f>IFERROR(VLOOKUP(B348,المنتجات!$A:$C,3,0),"")</f>
        <v/>
      </c>
      <c r="E348" s="108"/>
      <c r="F348" s="107" t="str">
        <f>IFERROR(VLOOKUP(Table14[[#This Row],[كود الصنف]],المنتجات!$D:$E,2,0),"")</f>
        <v/>
      </c>
      <c r="G348" s="109"/>
      <c r="H348" s="109" t="str">
        <f>IFERROR(IF(G348&lt;=1,VLOOKUP(Table14[[#This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48" s="110"/>
      <c r="J348" s="111"/>
      <c r="K348" s="112" t="str">
        <f>IFERROR(IF(VLOOKUP(Table14[[#This Row],[كود الصنف]],المنتجات!$D:$K,8,0)=0,"",(VLOOKUP(Table14[[#This Row],[كود الصنف]],المنتجات!$D:$K,8,0))),"")</f>
        <v/>
      </c>
      <c r="L34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48" s="114">
        <f>IFERROR(Table14[[#This Row],[كمية الهالك]]/(Table14[[#This Row],[كمية الخامات بالكيلو]]/Table14[[#This Row],[وزن القطعة]]),0)</f>
        <v>0</v>
      </c>
      <c r="N348" s="113"/>
      <c r="O348" s="106" t="str">
        <f>IFERROR(VLOOKUP(Table14[[#This Row],[كود العامل]],العاملين!$A$1:$D$100,4,0),"")</f>
        <v/>
      </c>
      <c r="P348" s="108"/>
      <c r="Q348" s="108"/>
      <c r="R348" s="108"/>
      <c r="S348" s="108"/>
      <c r="T348" s="108"/>
      <c r="U348" s="108">
        <f t="shared" si="7"/>
        <v>0</v>
      </c>
      <c r="V348" s="108" t="str">
        <f>IFERROR(Table14[[#This Row],[اجمالى وقت التشغيل بالدقايق]]-Table14[[#This Row],[اجمالى وقت التوقف بالدقيقة]],"0")</f>
        <v>0</v>
      </c>
      <c r="W348" s="108"/>
      <c r="X348" s="106" t="str">
        <f>IFERROR(VLOOKUP(Table14[[#This Row],[كود العامل]],العاملين!A:C,2,0),"")</f>
        <v/>
      </c>
      <c r="Y348" s="108"/>
      <c r="Z348" s="108" t="str">
        <f>IFERROR(VLOOKUP(Table14[[#This Row],[كود العامل2]],العاملين!$A:$C,2,0),"")</f>
        <v/>
      </c>
      <c r="AA348" s="108"/>
      <c r="AB348" s="108" t="str">
        <f>IFERROR(VLOOKUP(Table14[[#This Row],[كود العامل3]],العاملين!$A:$C,2,0),"")</f>
        <v/>
      </c>
      <c r="AC348" s="108"/>
      <c r="AD348" s="108" t="str">
        <f>IFERROR(VLOOKUP(Table14[[#This Row],[كود العامل4]],العاملين!$A:$C,2,0),"")</f>
        <v/>
      </c>
      <c r="AE348" s="115">
        <f>IFERROR((Table14[[#This Row],[كمية الانتاج]]*Table14[[#This Row],[الزمن المعيارى لانتاج القطعة الواحدة بالدقيقة]])/V348,0%)</f>
        <v>0</v>
      </c>
      <c r="AF348" s="116"/>
      <c r="AG348" s="106"/>
      <c r="AH348" s="117" t="str">
        <f>IFERROR(Table14[[#This Row],[كمية الانتاج]]/(Table14[[#This Row],[كمية الانتاج]]+AG348+AF348),"")</f>
        <v/>
      </c>
      <c r="AI348" s="118"/>
      <c r="AJ348" s="121"/>
      <c r="AK348" s="121"/>
      <c r="AL348" s="121"/>
      <c r="AM348" s="121"/>
      <c r="AN348" s="121"/>
      <c r="AO348" s="121"/>
      <c r="AP348" s="121"/>
      <c r="AQ348" s="121"/>
      <c r="AR348" s="121"/>
    </row>
    <row r="349" spans="1:44" ht="20.100000000000001" customHeight="1">
      <c r="A349" s="105"/>
      <c r="B349" s="106"/>
      <c r="C349" s="107" t="str">
        <f>IFERROR(VLOOKUP(B349,المنتجات!$A:$B,2,0),"")</f>
        <v/>
      </c>
      <c r="D349" s="106" t="str">
        <f>IFERROR(VLOOKUP(B349,المنتجات!$A:$C,3,0),"")</f>
        <v/>
      </c>
      <c r="E349" s="108"/>
      <c r="F349" s="107" t="str">
        <f>IFERROR(VLOOKUP(Table14[[#This Row],[كود الصنف]],المنتجات!$D:$E,2,0),"")</f>
        <v/>
      </c>
      <c r="G349" s="109"/>
      <c r="H349" s="109" t="str">
        <f>IFERROR(IF(G349&lt;=1,VLOOKUP(Table14[[#This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49" s="110"/>
      <c r="J349" s="111"/>
      <c r="K349" s="112" t="str">
        <f>IFERROR(IF(VLOOKUP(Table14[[#This Row],[كود الصنف]],المنتجات!$D:$K,8,0)=0,"",(VLOOKUP(Table14[[#This Row],[كود الصنف]],المنتجات!$D:$K,8,0))),"")</f>
        <v/>
      </c>
      <c r="L34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49" s="114">
        <f>IFERROR(Table14[[#This Row],[كمية الهالك]]/(Table14[[#This Row],[كمية الخامات بالكيلو]]/Table14[[#This Row],[وزن القطعة]]),0)</f>
        <v>0</v>
      </c>
      <c r="N349" s="113"/>
      <c r="O349" s="106" t="str">
        <f>IFERROR(VLOOKUP(Table14[[#This Row],[كود العامل]],العاملين!$A$1:$D$100,4,0),"")</f>
        <v/>
      </c>
      <c r="P349" s="108"/>
      <c r="Q349" s="108"/>
      <c r="R349" s="108"/>
      <c r="S349" s="108"/>
      <c r="T349" s="108"/>
      <c r="U349" s="108">
        <f t="shared" si="7"/>
        <v>0</v>
      </c>
      <c r="V349" s="108" t="str">
        <f>IFERROR(Table14[[#This Row],[اجمالى وقت التشغيل بالدقايق]]-Table14[[#This Row],[اجمالى وقت التوقف بالدقيقة]],"0")</f>
        <v>0</v>
      </c>
      <c r="W349" s="108"/>
      <c r="X349" s="106" t="str">
        <f>IFERROR(VLOOKUP(Table14[[#This Row],[كود العامل]],العاملين!A:C,2,0),"")</f>
        <v/>
      </c>
      <c r="Y349" s="108"/>
      <c r="Z349" s="108" t="str">
        <f>IFERROR(VLOOKUP(Table14[[#This Row],[كود العامل2]],العاملين!$A:$C,2,0),"")</f>
        <v/>
      </c>
      <c r="AA349" s="108"/>
      <c r="AB349" s="108" t="str">
        <f>IFERROR(VLOOKUP(Table14[[#This Row],[كود العامل3]],العاملين!$A:$C,2,0),"")</f>
        <v/>
      </c>
      <c r="AC349" s="108"/>
      <c r="AD349" s="108" t="str">
        <f>IFERROR(VLOOKUP(Table14[[#This Row],[كود العامل4]],العاملين!$A:$C,2,0),"")</f>
        <v/>
      </c>
      <c r="AE349" s="115">
        <f>IFERROR((Table14[[#This Row],[كمية الانتاج]]*Table14[[#This Row],[الزمن المعيارى لانتاج القطعة الواحدة بالدقيقة]])/V349,0%)</f>
        <v>0</v>
      </c>
      <c r="AF349" s="116"/>
      <c r="AG349" s="106"/>
      <c r="AH349" s="117" t="str">
        <f>IFERROR(Table14[[#This Row],[كمية الانتاج]]/(Table14[[#This Row],[كمية الانتاج]]+AG349+AF349),"")</f>
        <v/>
      </c>
      <c r="AI349" s="118"/>
      <c r="AJ349" s="121"/>
      <c r="AK349" s="121"/>
      <c r="AL349" s="121"/>
      <c r="AM349" s="121"/>
      <c r="AN349" s="121"/>
      <c r="AO349" s="121"/>
      <c r="AP349" s="121"/>
      <c r="AQ349" s="121"/>
      <c r="AR349" s="121"/>
    </row>
    <row r="350" spans="1:44" ht="20.100000000000001" customHeight="1">
      <c r="A350" s="105"/>
      <c r="B350" s="106"/>
      <c r="C350" s="107" t="str">
        <f>IFERROR(VLOOKUP(B350,المنتجات!$A:$B,2,0),"")</f>
        <v/>
      </c>
      <c r="D350" s="106" t="str">
        <f>IFERROR(VLOOKUP(B350,المنتجات!$A:$C,3,0),"")</f>
        <v/>
      </c>
      <c r="E350" s="108"/>
      <c r="F350" s="107" t="str">
        <f>IFERROR(VLOOKUP(Table14[[#This Row],[كود الصنف]],المنتجات!$D:$E,2,0),"")</f>
        <v/>
      </c>
      <c r="G350" s="109"/>
      <c r="H350" s="109" t="str">
        <f>IFERROR(IF(G350&lt;=1,VLOOKUP(Table14[[#This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50" s="110"/>
      <c r="J350" s="111"/>
      <c r="K350" s="112" t="str">
        <f>IFERROR(IF(VLOOKUP(Table14[[#This Row],[كود الصنف]],المنتجات!$D:$K,8,0)=0,"",(VLOOKUP(Table14[[#This Row],[كود الصنف]],المنتجات!$D:$K,8,0))),"")</f>
        <v/>
      </c>
      <c r="L35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50" s="114">
        <f>IFERROR(Table14[[#This Row],[كمية الهالك]]/(Table14[[#This Row],[كمية الخامات بالكيلو]]/Table14[[#This Row],[وزن القطعة]]),0)</f>
        <v>0</v>
      </c>
      <c r="N350" s="113"/>
      <c r="O350" s="106" t="str">
        <f>IFERROR(VLOOKUP(Table14[[#This Row],[كود العامل]],العاملين!$A$1:$D$100,4,0),"")</f>
        <v/>
      </c>
      <c r="P350" s="108"/>
      <c r="Q350" s="108"/>
      <c r="R350" s="108"/>
      <c r="S350" s="108"/>
      <c r="T350" s="108"/>
      <c r="U350" s="108">
        <f t="shared" si="7"/>
        <v>0</v>
      </c>
      <c r="V350" s="108" t="str">
        <f>IFERROR(Table14[[#This Row],[اجمالى وقت التشغيل بالدقايق]]-Table14[[#This Row],[اجمالى وقت التوقف بالدقيقة]],"0")</f>
        <v>0</v>
      </c>
      <c r="W350" s="108"/>
      <c r="X350" s="106" t="str">
        <f>IFERROR(VLOOKUP(Table14[[#This Row],[كود العامل]],العاملين!A:C,2,0),"")</f>
        <v/>
      </c>
      <c r="Y350" s="108"/>
      <c r="Z350" s="108" t="str">
        <f>IFERROR(VLOOKUP(Table14[[#This Row],[كود العامل2]],العاملين!$A:$C,2,0),"")</f>
        <v/>
      </c>
      <c r="AA350" s="108"/>
      <c r="AB350" s="108" t="str">
        <f>IFERROR(VLOOKUP(Table14[[#This Row],[كود العامل3]],العاملين!$A:$C,2,0),"")</f>
        <v/>
      </c>
      <c r="AC350" s="108"/>
      <c r="AD350" s="108" t="str">
        <f>IFERROR(VLOOKUP(Table14[[#This Row],[كود العامل4]],العاملين!$A:$C,2,0),"")</f>
        <v/>
      </c>
      <c r="AE350" s="115">
        <f>IFERROR((Table14[[#This Row],[كمية الانتاج]]*Table14[[#This Row],[الزمن المعيارى لانتاج القطعة الواحدة بالدقيقة]])/V350,0%)</f>
        <v>0</v>
      </c>
      <c r="AF350" s="116"/>
      <c r="AG350" s="106"/>
      <c r="AH350" s="117" t="str">
        <f>IFERROR(Table14[[#This Row],[كمية الانتاج]]/(Table14[[#This Row],[كمية الانتاج]]+AG350+AF350),"")</f>
        <v/>
      </c>
      <c r="AI350" s="118"/>
      <c r="AJ350" s="121"/>
      <c r="AK350" s="121"/>
      <c r="AL350" s="121"/>
      <c r="AM350" s="121"/>
      <c r="AN350" s="121"/>
      <c r="AO350" s="121"/>
      <c r="AP350" s="121"/>
      <c r="AQ350" s="121"/>
      <c r="AR350" s="121"/>
    </row>
    <row r="351" spans="1:44" ht="20.100000000000001" customHeight="1">
      <c r="A351" s="105"/>
      <c r="B351" s="106"/>
      <c r="C351" s="107" t="str">
        <f>IFERROR(VLOOKUP(B351,المنتجات!$A:$B,2,0),"")</f>
        <v/>
      </c>
      <c r="D351" s="106" t="str">
        <f>IFERROR(VLOOKUP(B351,المنتجات!$A:$C,3,0),"")</f>
        <v/>
      </c>
      <c r="E351" s="108"/>
      <c r="F351" s="107" t="str">
        <f>IFERROR(VLOOKUP(Table14[[#This Row],[كود الصنف]],المنتجات!$D:$E,2,0),"")</f>
        <v/>
      </c>
      <c r="G351" s="109"/>
      <c r="H351" s="109" t="str">
        <f>IFERROR(IF(G351&lt;=1,VLOOKUP(Table14[[#This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51" s="110"/>
      <c r="J351" s="111"/>
      <c r="K351" s="112" t="str">
        <f>IFERROR(IF(VLOOKUP(Table14[[#This Row],[كود الصنف]],المنتجات!$D:$K,8,0)=0,"",(VLOOKUP(Table14[[#This Row],[كود الصنف]],المنتجات!$D:$K,8,0))),"")</f>
        <v/>
      </c>
      <c r="L35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51" s="114">
        <f>IFERROR(Table14[[#This Row],[كمية الهالك]]/(Table14[[#This Row],[كمية الخامات بالكيلو]]/Table14[[#This Row],[وزن القطعة]]),0)</f>
        <v>0</v>
      </c>
      <c r="N351" s="113"/>
      <c r="O351" s="106" t="str">
        <f>IFERROR(VLOOKUP(Table14[[#This Row],[كود العامل]],العاملين!$A$1:$D$100,4,0),"")</f>
        <v/>
      </c>
      <c r="P351" s="108"/>
      <c r="Q351" s="108"/>
      <c r="R351" s="108"/>
      <c r="S351" s="108"/>
      <c r="T351" s="108"/>
      <c r="U351" s="108">
        <f t="shared" si="7"/>
        <v>0</v>
      </c>
      <c r="V351" s="108" t="str">
        <f>IFERROR(Table14[[#This Row],[اجمالى وقت التشغيل بالدقايق]]-Table14[[#This Row],[اجمالى وقت التوقف بالدقيقة]],"0")</f>
        <v>0</v>
      </c>
      <c r="W351" s="108"/>
      <c r="X351" s="106" t="str">
        <f>IFERROR(VLOOKUP(Table14[[#This Row],[كود العامل]],العاملين!A:C,2,0),"")</f>
        <v/>
      </c>
      <c r="Y351" s="108"/>
      <c r="Z351" s="108" t="str">
        <f>IFERROR(VLOOKUP(Table14[[#This Row],[كود العامل2]],العاملين!$A:$C,2,0),"")</f>
        <v/>
      </c>
      <c r="AA351" s="108"/>
      <c r="AB351" s="108" t="str">
        <f>IFERROR(VLOOKUP(Table14[[#This Row],[كود العامل3]],العاملين!$A:$C,2,0),"")</f>
        <v/>
      </c>
      <c r="AC351" s="108"/>
      <c r="AD351" s="108" t="str">
        <f>IFERROR(VLOOKUP(Table14[[#This Row],[كود العامل4]],العاملين!$A:$C,2,0),"")</f>
        <v/>
      </c>
      <c r="AE351" s="115">
        <f>IFERROR((Table14[[#This Row],[كمية الانتاج]]*Table14[[#This Row],[الزمن المعيارى لانتاج القطعة الواحدة بالدقيقة]])/V351,0%)</f>
        <v>0</v>
      </c>
      <c r="AF351" s="116"/>
      <c r="AG351" s="106"/>
      <c r="AH351" s="117" t="str">
        <f>IFERROR(Table14[[#This Row],[كمية الانتاج]]/(Table14[[#This Row],[كمية الانتاج]]+AG351+AF351),"")</f>
        <v/>
      </c>
      <c r="AI351" s="118"/>
      <c r="AJ351" s="121"/>
      <c r="AK351" s="121"/>
      <c r="AL351" s="121"/>
      <c r="AM351" s="121"/>
      <c r="AN351" s="121"/>
      <c r="AO351" s="121"/>
      <c r="AP351" s="121"/>
      <c r="AQ351" s="121"/>
      <c r="AR351" s="121"/>
    </row>
    <row r="352" spans="1:44" ht="20.100000000000001" customHeight="1">
      <c r="A352" s="105"/>
      <c r="B352" s="106"/>
      <c r="C352" s="107" t="str">
        <f>IFERROR(VLOOKUP(B352,المنتجات!$A:$B,2,0),"")</f>
        <v/>
      </c>
      <c r="D352" s="106" t="str">
        <f>IFERROR(VLOOKUP(B352,المنتجات!$A:$C,3,0),"")</f>
        <v/>
      </c>
      <c r="E352" s="108"/>
      <c r="F352" s="107" t="str">
        <f>IFERROR(VLOOKUP(Table14[[#This Row],[كود الصنف]],المنتجات!$D:$E,2,0),"")</f>
        <v/>
      </c>
      <c r="G352" s="109"/>
      <c r="H352" s="109" t="str">
        <f>IFERROR(IF(G352&lt;=1,VLOOKUP(Table14[[#This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52" s="110"/>
      <c r="J352" s="111"/>
      <c r="K352" s="112" t="str">
        <f>IFERROR(IF(VLOOKUP(Table14[[#This Row],[كود الصنف]],المنتجات!$D:$K,8,0)=0,"",(VLOOKUP(Table14[[#This Row],[كود الصنف]],المنتجات!$D:$K,8,0))),"")</f>
        <v/>
      </c>
      <c r="L35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52" s="114">
        <f>IFERROR(Table14[[#This Row],[كمية الهالك]]/(Table14[[#This Row],[كمية الخامات بالكيلو]]/Table14[[#This Row],[وزن القطعة]]),0)</f>
        <v>0</v>
      </c>
      <c r="N352" s="113"/>
      <c r="O352" s="106" t="str">
        <f>IFERROR(VLOOKUP(Table14[[#This Row],[كود العامل]],العاملين!$A$1:$D$100,4,0),"")</f>
        <v/>
      </c>
      <c r="P352" s="108"/>
      <c r="Q352" s="108"/>
      <c r="R352" s="108"/>
      <c r="S352" s="108"/>
      <c r="T352" s="108"/>
      <c r="U352" s="108">
        <f t="shared" si="7"/>
        <v>0</v>
      </c>
      <c r="V352" s="108" t="str">
        <f>IFERROR(Table14[[#This Row],[اجمالى وقت التشغيل بالدقايق]]-Table14[[#This Row],[اجمالى وقت التوقف بالدقيقة]],"0")</f>
        <v>0</v>
      </c>
      <c r="W352" s="108"/>
      <c r="X352" s="106" t="str">
        <f>IFERROR(VLOOKUP(Table14[[#This Row],[كود العامل]],العاملين!A:C,2,0),"")</f>
        <v/>
      </c>
      <c r="Y352" s="108"/>
      <c r="Z352" s="108" t="str">
        <f>IFERROR(VLOOKUP(Table14[[#This Row],[كود العامل2]],العاملين!$A:$C,2,0),"")</f>
        <v/>
      </c>
      <c r="AA352" s="108"/>
      <c r="AB352" s="108" t="str">
        <f>IFERROR(VLOOKUP(Table14[[#This Row],[كود العامل3]],العاملين!$A:$C,2,0),"")</f>
        <v/>
      </c>
      <c r="AC352" s="108"/>
      <c r="AD352" s="108" t="str">
        <f>IFERROR(VLOOKUP(Table14[[#This Row],[كود العامل4]],العاملين!$A:$C,2,0),"")</f>
        <v/>
      </c>
      <c r="AE352" s="115">
        <f>IFERROR((Table14[[#This Row],[كمية الانتاج]]*Table14[[#This Row],[الزمن المعيارى لانتاج القطعة الواحدة بالدقيقة]])/V352,0%)</f>
        <v>0</v>
      </c>
      <c r="AF352" s="116"/>
      <c r="AG352" s="106"/>
      <c r="AH352" s="117" t="str">
        <f>IFERROR(Table14[[#This Row],[كمية الانتاج]]/(Table14[[#This Row],[كمية الانتاج]]+AG352+AF352),"")</f>
        <v/>
      </c>
      <c r="AI352" s="118"/>
      <c r="AJ352" s="121"/>
      <c r="AK352" s="121"/>
      <c r="AL352" s="121"/>
      <c r="AM352" s="121"/>
      <c r="AN352" s="121"/>
      <c r="AO352" s="121"/>
      <c r="AP352" s="121"/>
      <c r="AQ352" s="121"/>
      <c r="AR352" s="121"/>
    </row>
    <row r="353" spans="1:44" ht="20.100000000000001" customHeight="1">
      <c r="A353" s="105"/>
      <c r="B353" s="106"/>
      <c r="C353" s="107" t="str">
        <f>IFERROR(VLOOKUP(B353,المنتجات!$A:$B,2,0),"")</f>
        <v/>
      </c>
      <c r="D353" s="106" t="str">
        <f>IFERROR(VLOOKUP(B353,المنتجات!$A:$C,3,0),"")</f>
        <v/>
      </c>
      <c r="E353" s="108"/>
      <c r="F353" s="107" t="str">
        <f>IFERROR(VLOOKUP(Table14[[#This Row],[كود الصنف]],المنتجات!$D:$E,2,0),"")</f>
        <v/>
      </c>
      <c r="G353" s="109"/>
      <c r="H353" s="109" t="str">
        <f>IFERROR(IF(G353&lt;=1,VLOOKUP(Table14[[#This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53" s="110"/>
      <c r="J353" s="111"/>
      <c r="K353" s="112" t="str">
        <f>IFERROR(IF(VLOOKUP(Table14[[#This Row],[كود الصنف]],المنتجات!$D:$K,8,0)=0,"",(VLOOKUP(Table14[[#This Row],[كود الصنف]],المنتجات!$D:$K,8,0))),"")</f>
        <v/>
      </c>
      <c r="L35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53" s="114">
        <f>IFERROR(Table14[[#This Row],[كمية الهالك]]/(Table14[[#This Row],[كمية الخامات بالكيلو]]/Table14[[#This Row],[وزن القطعة]]),0)</f>
        <v>0</v>
      </c>
      <c r="N353" s="113"/>
      <c r="O353" s="106" t="str">
        <f>IFERROR(VLOOKUP(Table14[[#This Row],[كود العامل]],العاملين!$A$1:$D$100,4,0),"")</f>
        <v/>
      </c>
      <c r="P353" s="108"/>
      <c r="Q353" s="108"/>
      <c r="R353" s="108"/>
      <c r="S353" s="108"/>
      <c r="T353" s="108"/>
      <c r="U353" s="108">
        <f t="shared" si="7"/>
        <v>0</v>
      </c>
      <c r="V353" s="108" t="str">
        <f>IFERROR(Table14[[#This Row],[اجمالى وقت التشغيل بالدقايق]]-Table14[[#This Row],[اجمالى وقت التوقف بالدقيقة]],"0")</f>
        <v>0</v>
      </c>
      <c r="W353" s="108"/>
      <c r="X353" s="106" t="str">
        <f>IFERROR(VLOOKUP(Table14[[#This Row],[كود العامل]],العاملين!A:C,2,0),"")</f>
        <v/>
      </c>
      <c r="Y353" s="108"/>
      <c r="Z353" s="108" t="str">
        <f>IFERROR(VLOOKUP(Table14[[#This Row],[كود العامل2]],العاملين!$A:$C,2,0),"")</f>
        <v/>
      </c>
      <c r="AA353" s="108"/>
      <c r="AB353" s="108" t="str">
        <f>IFERROR(VLOOKUP(Table14[[#This Row],[كود العامل3]],العاملين!$A:$C,2,0),"")</f>
        <v/>
      </c>
      <c r="AC353" s="108"/>
      <c r="AD353" s="108" t="str">
        <f>IFERROR(VLOOKUP(Table14[[#This Row],[كود العامل4]],العاملين!$A:$C,2,0),"")</f>
        <v/>
      </c>
      <c r="AE353" s="115">
        <f>IFERROR((Table14[[#This Row],[كمية الانتاج]]*Table14[[#This Row],[الزمن المعيارى لانتاج القطعة الواحدة بالدقيقة]])/V353,0%)</f>
        <v>0</v>
      </c>
      <c r="AF353" s="116"/>
      <c r="AG353" s="106"/>
      <c r="AH353" s="117" t="str">
        <f>IFERROR(Table14[[#This Row],[كمية الانتاج]]/(Table14[[#This Row],[كمية الانتاج]]+AG353+AF353),"")</f>
        <v/>
      </c>
      <c r="AI353" s="118"/>
      <c r="AJ353" s="121"/>
      <c r="AK353" s="121"/>
      <c r="AL353" s="121"/>
      <c r="AM353" s="121"/>
      <c r="AN353" s="121"/>
      <c r="AO353" s="121"/>
      <c r="AP353" s="121"/>
      <c r="AQ353" s="121"/>
      <c r="AR353" s="121"/>
    </row>
    <row r="354" spans="1:44" ht="20.100000000000001" customHeight="1">
      <c r="A354" s="105"/>
      <c r="B354" s="106"/>
      <c r="C354" s="107" t="str">
        <f>IFERROR(VLOOKUP(B354,المنتجات!$A:$B,2,0),"")</f>
        <v/>
      </c>
      <c r="D354" s="106" t="str">
        <f>IFERROR(VLOOKUP(B354,المنتجات!$A:$C,3,0),"")</f>
        <v/>
      </c>
      <c r="E354" s="108"/>
      <c r="F354" s="107" t="str">
        <f>IFERROR(VLOOKUP(Table14[[#This Row],[كود الصنف]],المنتجات!$D:$E,2,0),"")</f>
        <v/>
      </c>
      <c r="G354" s="109"/>
      <c r="H354" s="109" t="str">
        <f>IFERROR(IF(G354&lt;=1,VLOOKUP(Table14[[#This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54" s="110"/>
      <c r="J354" s="111"/>
      <c r="K354" s="112" t="str">
        <f>IFERROR(IF(VLOOKUP(Table14[[#This Row],[كود الصنف]],المنتجات!$D:$K,8,0)=0,"",(VLOOKUP(Table14[[#This Row],[كود الصنف]],المنتجات!$D:$K,8,0))),"")</f>
        <v/>
      </c>
      <c r="L35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54" s="114">
        <f>IFERROR(Table14[[#This Row],[كمية الهالك]]/(Table14[[#This Row],[كمية الخامات بالكيلو]]/Table14[[#This Row],[وزن القطعة]]),0)</f>
        <v>0</v>
      </c>
      <c r="N354" s="113"/>
      <c r="O354" s="106" t="str">
        <f>IFERROR(VLOOKUP(Table14[[#This Row],[كود العامل]],العاملين!$A$1:$D$100,4,0),"")</f>
        <v/>
      </c>
      <c r="P354" s="108"/>
      <c r="Q354" s="108"/>
      <c r="R354" s="108"/>
      <c r="S354" s="108"/>
      <c r="T354" s="108"/>
      <c r="U354" s="108">
        <f t="shared" si="7"/>
        <v>0</v>
      </c>
      <c r="V354" s="108" t="str">
        <f>IFERROR(Table14[[#This Row],[اجمالى وقت التشغيل بالدقايق]]-Table14[[#This Row],[اجمالى وقت التوقف بالدقيقة]],"0")</f>
        <v>0</v>
      </c>
      <c r="W354" s="108"/>
      <c r="X354" s="106" t="str">
        <f>IFERROR(VLOOKUP(Table14[[#This Row],[كود العامل]],العاملين!A:C,2,0),"")</f>
        <v/>
      </c>
      <c r="Y354" s="108"/>
      <c r="Z354" s="108" t="str">
        <f>IFERROR(VLOOKUP(Table14[[#This Row],[كود العامل2]],العاملين!$A:$C,2,0),"")</f>
        <v/>
      </c>
      <c r="AA354" s="108"/>
      <c r="AB354" s="108" t="str">
        <f>IFERROR(VLOOKUP(Table14[[#This Row],[كود العامل3]],العاملين!$A:$C,2,0),"")</f>
        <v/>
      </c>
      <c r="AC354" s="108"/>
      <c r="AD354" s="108" t="str">
        <f>IFERROR(VLOOKUP(Table14[[#This Row],[كود العامل4]],العاملين!$A:$C,2,0),"")</f>
        <v/>
      </c>
      <c r="AE354" s="115">
        <f>IFERROR((Table14[[#This Row],[كمية الانتاج]]*Table14[[#This Row],[الزمن المعيارى لانتاج القطعة الواحدة بالدقيقة]])/V354,0%)</f>
        <v>0</v>
      </c>
      <c r="AF354" s="116"/>
      <c r="AG354" s="106"/>
      <c r="AH354" s="117" t="str">
        <f>IFERROR(Table14[[#This Row],[كمية الانتاج]]/(Table14[[#This Row],[كمية الانتاج]]+AG354+AF354),"")</f>
        <v/>
      </c>
      <c r="AI354" s="118"/>
      <c r="AJ354" s="121"/>
      <c r="AK354" s="121"/>
      <c r="AL354" s="121"/>
      <c r="AM354" s="121"/>
      <c r="AN354" s="121"/>
      <c r="AO354" s="121"/>
      <c r="AP354" s="121"/>
      <c r="AQ354" s="121"/>
      <c r="AR354" s="121"/>
    </row>
    <row r="355" spans="1:44" ht="20.100000000000001" customHeight="1">
      <c r="A355" s="105"/>
      <c r="B355" s="106"/>
      <c r="C355" s="107" t="str">
        <f>IFERROR(VLOOKUP(B355,المنتجات!$A:$B,2,0),"")</f>
        <v/>
      </c>
      <c r="D355" s="106" t="str">
        <f>IFERROR(VLOOKUP(B355,المنتجات!$A:$C,3,0),"")</f>
        <v/>
      </c>
      <c r="E355" s="108"/>
      <c r="F355" s="107" t="str">
        <f>IFERROR(VLOOKUP(Table14[[#This Row],[كود الصنف]],المنتجات!$D:$E,2,0),"")</f>
        <v/>
      </c>
      <c r="G355" s="109"/>
      <c r="H355" s="109" t="str">
        <f>IFERROR(IF(G355&lt;=1,VLOOKUP(Table14[[#This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55" s="110"/>
      <c r="J355" s="111"/>
      <c r="K355" s="112" t="str">
        <f>IFERROR(IF(VLOOKUP(Table14[[#This Row],[كود الصنف]],المنتجات!$D:$K,8,0)=0,"",(VLOOKUP(Table14[[#This Row],[كود الصنف]],المنتجات!$D:$K,8,0))),"")</f>
        <v/>
      </c>
      <c r="L35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55" s="114">
        <f>IFERROR(Table14[[#This Row],[كمية الهالك]]/(Table14[[#This Row],[كمية الخامات بالكيلو]]/Table14[[#This Row],[وزن القطعة]]),0)</f>
        <v>0</v>
      </c>
      <c r="N355" s="113"/>
      <c r="O355" s="106" t="str">
        <f>IFERROR(VLOOKUP(Table14[[#This Row],[كود العامل]],العاملين!$A$1:$D$100,4,0),"")</f>
        <v/>
      </c>
      <c r="P355" s="108"/>
      <c r="Q355" s="108"/>
      <c r="R355" s="108"/>
      <c r="S355" s="108"/>
      <c r="T355" s="108"/>
      <c r="U355" s="108">
        <f t="shared" si="7"/>
        <v>0</v>
      </c>
      <c r="V355" s="108" t="str">
        <f>IFERROR(Table14[[#This Row],[اجمالى وقت التشغيل بالدقايق]]-Table14[[#This Row],[اجمالى وقت التوقف بالدقيقة]],"0")</f>
        <v>0</v>
      </c>
      <c r="W355" s="108"/>
      <c r="X355" s="106" t="str">
        <f>IFERROR(VLOOKUP(Table14[[#This Row],[كود العامل]],العاملين!A:C,2,0),"")</f>
        <v/>
      </c>
      <c r="Y355" s="108"/>
      <c r="Z355" s="108" t="str">
        <f>IFERROR(VLOOKUP(Table14[[#This Row],[كود العامل2]],العاملين!$A:$C,2,0),"")</f>
        <v/>
      </c>
      <c r="AA355" s="108"/>
      <c r="AB355" s="108" t="str">
        <f>IFERROR(VLOOKUP(Table14[[#This Row],[كود العامل3]],العاملين!$A:$C,2,0),"")</f>
        <v/>
      </c>
      <c r="AC355" s="108"/>
      <c r="AD355" s="108" t="str">
        <f>IFERROR(VLOOKUP(Table14[[#This Row],[كود العامل4]],العاملين!$A:$C,2,0),"")</f>
        <v/>
      </c>
      <c r="AE355" s="115">
        <f>IFERROR((Table14[[#This Row],[كمية الانتاج]]*Table14[[#This Row],[الزمن المعيارى لانتاج القطعة الواحدة بالدقيقة]])/V355,0%)</f>
        <v>0</v>
      </c>
      <c r="AF355" s="116"/>
      <c r="AG355" s="106"/>
      <c r="AH355" s="117" t="str">
        <f>IFERROR(Table14[[#This Row],[كمية الانتاج]]/(Table14[[#This Row],[كمية الانتاج]]+AG355+AF355),"")</f>
        <v/>
      </c>
      <c r="AI355" s="118"/>
      <c r="AJ355" s="121"/>
      <c r="AK355" s="121"/>
      <c r="AL355" s="121"/>
      <c r="AM355" s="121"/>
      <c r="AN355" s="121"/>
      <c r="AO355" s="121"/>
      <c r="AP355" s="121"/>
      <c r="AQ355" s="121"/>
      <c r="AR355" s="121"/>
    </row>
    <row r="356" spans="1:44" ht="20.100000000000001" customHeight="1">
      <c r="A356" s="105"/>
      <c r="B356" s="106"/>
      <c r="C356" s="107" t="str">
        <f>IFERROR(VLOOKUP(B356,المنتجات!$A:$B,2,0),"")</f>
        <v/>
      </c>
      <c r="D356" s="106" t="str">
        <f>IFERROR(VLOOKUP(B356,المنتجات!$A:$C,3,0),"")</f>
        <v/>
      </c>
      <c r="E356" s="108"/>
      <c r="F356" s="107" t="str">
        <f>IFERROR(VLOOKUP(Table14[[#This Row],[كود الصنف]],المنتجات!$D:$E,2,0),"")</f>
        <v/>
      </c>
      <c r="G356" s="109"/>
      <c r="H356" s="109" t="str">
        <f>IFERROR(IF(G356&lt;=1,VLOOKUP(Table14[[#This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56" s="110"/>
      <c r="J356" s="111"/>
      <c r="K356" s="112" t="str">
        <f>IFERROR(IF(VLOOKUP(Table14[[#This Row],[كود الصنف]],المنتجات!$D:$K,8,0)=0,"",(VLOOKUP(Table14[[#This Row],[كود الصنف]],المنتجات!$D:$K,8,0))),"")</f>
        <v/>
      </c>
      <c r="L35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56" s="114">
        <f>IFERROR(Table14[[#This Row],[كمية الهالك]]/(Table14[[#This Row],[كمية الخامات بالكيلو]]/Table14[[#This Row],[وزن القطعة]]),0)</f>
        <v>0</v>
      </c>
      <c r="N356" s="113"/>
      <c r="O356" s="106" t="str">
        <f>IFERROR(VLOOKUP(Table14[[#This Row],[كود العامل]],العاملين!$A$1:$D$100,4,0),"")</f>
        <v/>
      </c>
      <c r="P356" s="108"/>
      <c r="Q356" s="108"/>
      <c r="R356" s="108"/>
      <c r="S356" s="108"/>
      <c r="T356" s="108"/>
      <c r="U356" s="108">
        <f t="shared" si="7"/>
        <v>0</v>
      </c>
      <c r="V356" s="108" t="str">
        <f>IFERROR(Table14[[#This Row],[اجمالى وقت التشغيل بالدقايق]]-Table14[[#This Row],[اجمالى وقت التوقف بالدقيقة]],"0")</f>
        <v>0</v>
      </c>
      <c r="W356" s="108"/>
      <c r="X356" s="106" t="str">
        <f>IFERROR(VLOOKUP(Table14[[#This Row],[كود العامل]],العاملين!A:C,2,0),"")</f>
        <v/>
      </c>
      <c r="Y356" s="108"/>
      <c r="Z356" s="108" t="str">
        <f>IFERROR(VLOOKUP(Table14[[#This Row],[كود العامل2]],العاملين!$A:$C,2,0),"")</f>
        <v/>
      </c>
      <c r="AA356" s="108"/>
      <c r="AB356" s="108" t="str">
        <f>IFERROR(VLOOKUP(Table14[[#This Row],[كود العامل3]],العاملين!$A:$C,2,0),"")</f>
        <v/>
      </c>
      <c r="AC356" s="108"/>
      <c r="AD356" s="108" t="str">
        <f>IFERROR(VLOOKUP(Table14[[#This Row],[كود العامل4]],العاملين!$A:$C,2,0),"")</f>
        <v/>
      </c>
      <c r="AE356" s="115">
        <f>IFERROR((Table14[[#This Row],[كمية الانتاج]]*Table14[[#This Row],[الزمن المعيارى لانتاج القطعة الواحدة بالدقيقة]])/V356,0%)</f>
        <v>0</v>
      </c>
      <c r="AF356" s="116"/>
      <c r="AG356" s="106"/>
      <c r="AH356" s="117" t="str">
        <f>IFERROR(Table14[[#This Row],[كمية الانتاج]]/(Table14[[#This Row],[كمية الانتاج]]+AG356+AF356),"")</f>
        <v/>
      </c>
      <c r="AI356" s="118"/>
      <c r="AJ356" s="121"/>
      <c r="AK356" s="121"/>
      <c r="AL356" s="121"/>
      <c r="AM356" s="121"/>
      <c r="AN356" s="121"/>
      <c r="AO356" s="121"/>
      <c r="AP356" s="121"/>
      <c r="AQ356" s="121"/>
      <c r="AR356" s="121"/>
    </row>
    <row r="357" spans="1:44" ht="20.100000000000001" customHeight="1">
      <c r="A357" s="105"/>
      <c r="B357" s="106"/>
      <c r="C357" s="107" t="str">
        <f>IFERROR(VLOOKUP(B357,المنتجات!$A:$B,2,0),"")</f>
        <v/>
      </c>
      <c r="D357" s="106" t="str">
        <f>IFERROR(VLOOKUP(B357,المنتجات!$A:$C,3,0),"")</f>
        <v/>
      </c>
      <c r="E357" s="108"/>
      <c r="F357" s="107" t="str">
        <f>IFERROR(VLOOKUP(Table14[[#This Row],[كود الصنف]],المنتجات!$D:$E,2,0),"")</f>
        <v/>
      </c>
      <c r="G357" s="109"/>
      <c r="H357" s="109" t="str">
        <f>IFERROR(IF(G357&lt;=1,VLOOKUP(Table14[[#This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57" s="110"/>
      <c r="J357" s="111"/>
      <c r="K357" s="112" t="str">
        <f>IFERROR(IF(VLOOKUP(Table14[[#This Row],[كود الصنف]],المنتجات!$D:$K,8,0)=0,"",(VLOOKUP(Table14[[#This Row],[كود الصنف]],المنتجات!$D:$K,8,0))),"")</f>
        <v/>
      </c>
      <c r="L35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57" s="114">
        <f>IFERROR(Table14[[#This Row],[كمية الهالك]]/(Table14[[#This Row],[كمية الخامات بالكيلو]]/Table14[[#This Row],[وزن القطعة]]),0)</f>
        <v>0</v>
      </c>
      <c r="N357" s="113"/>
      <c r="O357" s="106" t="str">
        <f>IFERROR(VLOOKUP(Table14[[#This Row],[كود العامل]],العاملين!$A$1:$D$100,4,0),"")</f>
        <v/>
      </c>
      <c r="P357" s="108"/>
      <c r="Q357" s="108"/>
      <c r="R357" s="108"/>
      <c r="S357" s="108"/>
      <c r="T357" s="108"/>
      <c r="U357" s="108">
        <f t="shared" si="7"/>
        <v>0</v>
      </c>
      <c r="V357" s="108" t="str">
        <f>IFERROR(Table14[[#This Row],[اجمالى وقت التشغيل بالدقايق]]-Table14[[#This Row],[اجمالى وقت التوقف بالدقيقة]],"0")</f>
        <v>0</v>
      </c>
      <c r="W357" s="108"/>
      <c r="X357" s="106" t="str">
        <f>IFERROR(VLOOKUP(Table14[[#This Row],[كود العامل]],العاملين!A:C,2,0),"")</f>
        <v/>
      </c>
      <c r="Y357" s="108"/>
      <c r="Z357" s="108" t="str">
        <f>IFERROR(VLOOKUP(Table14[[#This Row],[كود العامل2]],العاملين!$A:$C,2,0),"")</f>
        <v/>
      </c>
      <c r="AA357" s="108"/>
      <c r="AB357" s="108" t="str">
        <f>IFERROR(VLOOKUP(Table14[[#This Row],[كود العامل3]],العاملين!$A:$C,2,0),"")</f>
        <v/>
      </c>
      <c r="AC357" s="108"/>
      <c r="AD357" s="108" t="str">
        <f>IFERROR(VLOOKUP(Table14[[#This Row],[كود العامل4]],العاملين!$A:$C,2,0),"")</f>
        <v/>
      </c>
      <c r="AE357" s="115">
        <f>IFERROR((Table14[[#This Row],[كمية الانتاج]]*Table14[[#This Row],[الزمن المعيارى لانتاج القطعة الواحدة بالدقيقة]])/V357,0%)</f>
        <v>0</v>
      </c>
      <c r="AF357" s="116"/>
      <c r="AG357" s="106"/>
      <c r="AH357" s="117" t="str">
        <f>IFERROR(Table14[[#This Row],[كمية الانتاج]]/(Table14[[#This Row],[كمية الانتاج]]+AG357+AF357),"")</f>
        <v/>
      </c>
      <c r="AI357" s="118"/>
      <c r="AJ357" s="121"/>
      <c r="AK357" s="121"/>
      <c r="AL357" s="121"/>
      <c r="AM357" s="121"/>
      <c r="AN357" s="121"/>
      <c r="AO357" s="121"/>
      <c r="AP357" s="121"/>
      <c r="AQ357" s="121"/>
      <c r="AR357" s="121"/>
    </row>
    <row r="358" spans="1:44" ht="20.100000000000001" customHeight="1">
      <c r="A358" s="105"/>
      <c r="B358" s="106"/>
      <c r="C358" s="107" t="str">
        <f>IFERROR(VLOOKUP(B358,المنتجات!$A:$B,2,0),"")</f>
        <v/>
      </c>
      <c r="D358" s="106" t="str">
        <f>IFERROR(VLOOKUP(B358,المنتجات!$A:$C,3,0),"")</f>
        <v/>
      </c>
      <c r="E358" s="108"/>
      <c r="F358" s="107" t="str">
        <f>IFERROR(VLOOKUP(Table14[[#This Row],[كود الصنف]],المنتجات!$D:$E,2,0),"")</f>
        <v/>
      </c>
      <c r="G358" s="109"/>
      <c r="H358" s="109" t="str">
        <f>IFERROR(IF(G358&lt;=1,VLOOKUP(Table14[[#This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58" s="110"/>
      <c r="J358" s="111"/>
      <c r="K358" s="112" t="str">
        <f>IFERROR(IF(VLOOKUP(Table14[[#This Row],[كود الصنف]],المنتجات!$D:$K,8,0)=0,"",(VLOOKUP(Table14[[#This Row],[كود الصنف]],المنتجات!$D:$K,8,0))),"")</f>
        <v/>
      </c>
      <c r="L35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58" s="114">
        <f>IFERROR(Table14[[#This Row],[كمية الهالك]]/(Table14[[#This Row],[كمية الخامات بالكيلو]]/Table14[[#This Row],[وزن القطعة]]),0)</f>
        <v>0</v>
      </c>
      <c r="N358" s="113"/>
      <c r="O358" s="106" t="str">
        <f>IFERROR(VLOOKUP(Table14[[#This Row],[كود العامل]],العاملين!$A$1:$D$100,4,0),"")</f>
        <v/>
      </c>
      <c r="P358" s="108"/>
      <c r="Q358" s="108"/>
      <c r="R358" s="108"/>
      <c r="S358" s="108"/>
      <c r="T358" s="108"/>
      <c r="U358" s="108">
        <f t="shared" si="7"/>
        <v>0</v>
      </c>
      <c r="V358" s="108" t="str">
        <f>IFERROR(Table14[[#This Row],[اجمالى وقت التشغيل بالدقايق]]-Table14[[#This Row],[اجمالى وقت التوقف بالدقيقة]],"0")</f>
        <v>0</v>
      </c>
      <c r="W358" s="108"/>
      <c r="X358" s="106" t="str">
        <f>IFERROR(VLOOKUP(Table14[[#This Row],[كود العامل]],العاملين!A:C,2,0),"")</f>
        <v/>
      </c>
      <c r="Y358" s="108"/>
      <c r="Z358" s="108" t="str">
        <f>IFERROR(VLOOKUP(Table14[[#This Row],[كود العامل2]],العاملين!$A:$C,2,0),"")</f>
        <v/>
      </c>
      <c r="AA358" s="108"/>
      <c r="AB358" s="108" t="str">
        <f>IFERROR(VLOOKUP(Table14[[#This Row],[كود العامل3]],العاملين!$A:$C,2,0),"")</f>
        <v/>
      </c>
      <c r="AC358" s="108"/>
      <c r="AD358" s="108" t="str">
        <f>IFERROR(VLOOKUP(Table14[[#This Row],[كود العامل4]],العاملين!$A:$C,2,0),"")</f>
        <v/>
      </c>
      <c r="AE358" s="115">
        <f>IFERROR((Table14[[#This Row],[كمية الانتاج]]*Table14[[#This Row],[الزمن المعيارى لانتاج القطعة الواحدة بالدقيقة]])/V358,0%)</f>
        <v>0</v>
      </c>
      <c r="AF358" s="116"/>
      <c r="AG358" s="106"/>
      <c r="AH358" s="117" t="str">
        <f>IFERROR(Table14[[#This Row],[كمية الانتاج]]/(Table14[[#This Row],[كمية الانتاج]]+AG358+AF358),"")</f>
        <v/>
      </c>
      <c r="AI358" s="118"/>
      <c r="AJ358" s="121"/>
      <c r="AK358" s="121"/>
      <c r="AL358" s="121"/>
      <c r="AM358" s="121"/>
      <c r="AN358" s="121"/>
      <c r="AO358" s="121"/>
      <c r="AP358" s="121"/>
      <c r="AQ358" s="121"/>
      <c r="AR358" s="121"/>
    </row>
    <row r="359" spans="1:44" ht="20.100000000000001" customHeight="1">
      <c r="A359" s="105"/>
      <c r="B359" s="106"/>
      <c r="C359" s="107" t="str">
        <f>IFERROR(VLOOKUP(B359,المنتجات!$A:$B,2,0),"")</f>
        <v/>
      </c>
      <c r="D359" s="106" t="str">
        <f>IFERROR(VLOOKUP(B359,المنتجات!$A:$C,3,0),"")</f>
        <v/>
      </c>
      <c r="E359" s="108"/>
      <c r="F359" s="107" t="str">
        <f>IFERROR(VLOOKUP(Table14[[#This Row],[كود الصنف]],المنتجات!$D:$E,2,0),"")</f>
        <v/>
      </c>
      <c r="G359" s="109"/>
      <c r="H359" s="109" t="str">
        <f>IFERROR(IF(G359&lt;=1,VLOOKUP(Table14[[#This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59" s="110"/>
      <c r="J359" s="111"/>
      <c r="K359" s="112" t="str">
        <f>IFERROR(IF(VLOOKUP(Table14[[#This Row],[كود الصنف]],المنتجات!$D:$K,8,0)=0,"",(VLOOKUP(Table14[[#This Row],[كود الصنف]],المنتجات!$D:$K,8,0))),"")</f>
        <v/>
      </c>
      <c r="L35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59" s="114">
        <f>IFERROR(Table14[[#This Row],[كمية الهالك]]/(Table14[[#This Row],[كمية الخامات بالكيلو]]/Table14[[#This Row],[وزن القطعة]]),0)</f>
        <v>0</v>
      </c>
      <c r="N359" s="113"/>
      <c r="O359" s="106" t="str">
        <f>IFERROR(VLOOKUP(Table14[[#This Row],[كود العامل]],العاملين!$A$1:$D$100,4,0),"")</f>
        <v/>
      </c>
      <c r="P359" s="108"/>
      <c r="Q359" s="108"/>
      <c r="R359" s="108"/>
      <c r="S359" s="108"/>
      <c r="T359" s="108"/>
      <c r="U359" s="108">
        <f t="shared" si="7"/>
        <v>0</v>
      </c>
      <c r="V359" s="108" t="str">
        <f>IFERROR(Table14[[#This Row],[اجمالى وقت التشغيل بالدقايق]]-Table14[[#This Row],[اجمالى وقت التوقف بالدقيقة]],"0")</f>
        <v>0</v>
      </c>
      <c r="W359" s="108"/>
      <c r="X359" s="106" t="str">
        <f>IFERROR(VLOOKUP(Table14[[#This Row],[كود العامل]],العاملين!A:C,2,0),"")</f>
        <v/>
      </c>
      <c r="Y359" s="108"/>
      <c r="Z359" s="108" t="str">
        <f>IFERROR(VLOOKUP(Table14[[#This Row],[كود العامل2]],العاملين!$A:$C,2,0),"")</f>
        <v/>
      </c>
      <c r="AA359" s="108"/>
      <c r="AB359" s="108" t="str">
        <f>IFERROR(VLOOKUP(Table14[[#This Row],[كود العامل3]],العاملين!$A:$C,2,0),"")</f>
        <v/>
      </c>
      <c r="AC359" s="108"/>
      <c r="AD359" s="108" t="str">
        <f>IFERROR(VLOOKUP(Table14[[#This Row],[كود العامل4]],العاملين!$A:$C,2,0),"")</f>
        <v/>
      </c>
      <c r="AE359" s="115">
        <f>IFERROR((Table14[[#This Row],[كمية الانتاج]]*Table14[[#This Row],[الزمن المعيارى لانتاج القطعة الواحدة بالدقيقة]])/V359,0%)</f>
        <v>0</v>
      </c>
      <c r="AF359" s="116"/>
      <c r="AG359" s="106"/>
      <c r="AH359" s="117" t="str">
        <f>IFERROR(Table14[[#This Row],[كمية الانتاج]]/(Table14[[#This Row],[كمية الانتاج]]+AG359+AF359),"")</f>
        <v/>
      </c>
      <c r="AI359" s="118"/>
      <c r="AJ359" s="121"/>
      <c r="AK359" s="121"/>
      <c r="AL359" s="121"/>
      <c r="AM359" s="121"/>
      <c r="AN359" s="121"/>
      <c r="AO359" s="121"/>
      <c r="AP359" s="121"/>
      <c r="AQ359" s="121"/>
      <c r="AR359" s="121"/>
    </row>
    <row r="360" spans="1:44" ht="20.100000000000001" customHeight="1">
      <c r="A360" s="105"/>
      <c r="B360" s="106"/>
      <c r="C360" s="107" t="str">
        <f>IFERROR(VLOOKUP(B360,المنتجات!$A:$B,2,0),"")</f>
        <v/>
      </c>
      <c r="D360" s="106" t="str">
        <f>IFERROR(VLOOKUP(B360,المنتجات!$A:$C,3,0),"")</f>
        <v/>
      </c>
      <c r="E360" s="108"/>
      <c r="F360" s="107" t="str">
        <f>IFERROR(VLOOKUP(Table14[[#This Row],[كود الصنف]],المنتجات!$D:$E,2,0),"")</f>
        <v/>
      </c>
      <c r="G360" s="109"/>
      <c r="H360" s="109" t="str">
        <f>IFERROR(IF(G360&lt;=1,VLOOKUP(Table14[[#This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60" s="110"/>
      <c r="J360" s="111"/>
      <c r="K360" s="112" t="str">
        <f>IFERROR(IF(VLOOKUP(Table14[[#This Row],[كود الصنف]],المنتجات!$D:$K,8,0)=0,"",(VLOOKUP(Table14[[#This Row],[كود الصنف]],المنتجات!$D:$K,8,0))),"")</f>
        <v/>
      </c>
      <c r="L36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60" s="114">
        <f>IFERROR(Table14[[#This Row],[كمية الهالك]]/(Table14[[#This Row],[كمية الخامات بالكيلو]]/Table14[[#This Row],[وزن القطعة]]),0)</f>
        <v>0</v>
      </c>
      <c r="N360" s="113"/>
      <c r="O360" s="106" t="str">
        <f>IFERROR(VLOOKUP(Table14[[#This Row],[كود العامل]],العاملين!$A$1:$D$100,4,0),"")</f>
        <v/>
      </c>
      <c r="P360" s="108"/>
      <c r="Q360" s="108"/>
      <c r="R360" s="108"/>
      <c r="S360" s="108"/>
      <c r="T360" s="108"/>
      <c r="U360" s="108">
        <f t="shared" si="7"/>
        <v>0</v>
      </c>
      <c r="V360" s="108" t="str">
        <f>IFERROR(Table14[[#This Row],[اجمالى وقت التشغيل بالدقايق]]-Table14[[#This Row],[اجمالى وقت التوقف بالدقيقة]],"0")</f>
        <v>0</v>
      </c>
      <c r="W360" s="108"/>
      <c r="X360" s="106" t="str">
        <f>IFERROR(VLOOKUP(Table14[[#This Row],[كود العامل]],العاملين!A:C,2,0),"")</f>
        <v/>
      </c>
      <c r="Y360" s="108"/>
      <c r="Z360" s="108" t="str">
        <f>IFERROR(VLOOKUP(Table14[[#This Row],[كود العامل2]],العاملين!$A:$C,2,0),"")</f>
        <v/>
      </c>
      <c r="AA360" s="108"/>
      <c r="AB360" s="108" t="str">
        <f>IFERROR(VLOOKUP(Table14[[#This Row],[كود العامل3]],العاملين!$A:$C,2,0),"")</f>
        <v/>
      </c>
      <c r="AC360" s="108"/>
      <c r="AD360" s="108" t="str">
        <f>IFERROR(VLOOKUP(Table14[[#This Row],[كود العامل4]],العاملين!$A:$C,2,0),"")</f>
        <v/>
      </c>
      <c r="AE360" s="115">
        <f>IFERROR((Table14[[#This Row],[كمية الانتاج]]*Table14[[#This Row],[الزمن المعيارى لانتاج القطعة الواحدة بالدقيقة]])/V360,0%)</f>
        <v>0</v>
      </c>
      <c r="AF360" s="116"/>
      <c r="AG360" s="106"/>
      <c r="AH360" s="117" t="str">
        <f>IFERROR(Table14[[#This Row],[كمية الانتاج]]/(Table14[[#This Row],[كمية الانتاج]]+AG360+AF360),"")</f>
        <v/>
      </c>
      <c r="AI360" s="118"/>
      <c r="AJ360" s="121"/>
      <c r="AK360" s="121"/>
      <c r="AL360" s="121"/>
      <c r="AM360" s="121"/>
      <c r="AN360" s="121"/>
      <c r="AO360" s="121"/>
      <c r="AP360" s="121"/>
      <c r="AQ360" s="121"/>
      <c r="AR360" s="121"/>
    </row>
    <row r="361" spans="1:44" ht="20.100000000000001" customHeight="1">
      <c r="A361" s="105"/>
      <c r="B361" s="106"/>
      <c r="C361" s="107" t="str">
        <f>IFERROR(VLOOKUP(B361,المنتجات!$A:$B,2,0),"")</f>
        <v/>
      </c>
      <c r="D361" s="106" t="str">
        <f>IFERROR(VLOOKUP(B361,المنتجات!$A:$C,3,0),"")</f>
        <v/>
      </c>
      <c r="E361" s="108"/>
      <c r="F361" s="107" t="str">
        <f>IFERROR(VLOOKUP(Table14[[#This Row],[كود الصنف]],المنتجات!$D:$E,2,0),"")</f>
        <v/>
      </c>
      <c r="G361" s="109"/>
      <c r="H361" s="109" t="str">
        <f>IFERROR(IF(G361&lt;=1,VLOOKUP(Table14[[#This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61" s="110"/>
      <c r="J361" s="111"/>
      <c r="K361" s="112" t="str">
        <f>IFERROR(IF(VLOOKUP(Table14[[#This Row],[كود الصنف]],المنتجات!$D:$K,8,0)=0,"",(VLOOKUP(Table14[[#This Row],[كود الصنف]],المنتجات!$D:$K,8,0))),"")</f>
        <v/>
      </c>
      <c r="L36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61" s="114">
        <f>IFERROR(Table14[[#This Row],[كمية الهالك]]/(Table14[[#This Row],[كمية الخامات بالكيلو]]/Table14[[#This Row],[وزن القطعة]]),0)</f>
        <v>0</v>
      </c>
      <c r="N361" s="113"/>
      <c r="O361" s="106" t="str">
        <f>IFERROR(VLOOKUP(Table14[[#This Row],[كود العامل]],العاملين!$A$1:$D$100,4,0),"")</f>
        <v/>
      </c>
      <c r="P361" s="108"/>
      <c r="Q361" s="108"/>
      <c r="R361" s="108"/>
      <c r="S361" s="108"/>
      <c r="T361" s="108"/>
      <c r="U361" s="108">
        <f t="shared" si="7"/>
        <v>0</v>
      </c>
      <c r="V361" s="108" t="str">
        <f>IFERROR(Table14[[#This Row],[اجمالى وقت التشغيل بالدقايق]]-Table14[[#This Row],[اجمالى وقت التوقف بالدقيقة]],"0")</f>
        <v>0</v>
      </c>
      <c r="W361" s="108"/>
      <c r="X361" s="106" t="str">
        <f>IFERROR(VLOOKUP(Table14[[#This Row],[كود العامل]],العاملين!A:C,2,0),"")</f>
        <v/>
      </c>
      <c r="Y361" s="108"/>
      <c r="Z361" s="108" t="str">
        <f>IFERROR(VLOOKUP(Table14[[#This Row],[كود العامل2]],العاملين!$A:$C,2,0),"")</f>
        <v/>
      </c>
      <c r="AA361" s="108"/>
      <c r="AB361" s="108" t="str">
        <f>IFERROR(VLOOKUP(Table14[[#This Row],[كود العامل3]],العاملين!$A:$C,2,0),"")</f>
        <v/>
      </c>
      <c r="AC361" s="108"/>
      <c r="AD361" s="108" t="str">
        <f>IFERROR(VLOOKUP(Table14[[#This Row],[كود العامل4]],العاملين!$A:$C,2,0),"")</f>
        <v/>
      </c>
      <c r="AE361" s="115">
        <f>IFERROR((Table14[[#This Row],[كمية الانتاج]]*Table14[[#This Row],[الزمن المعيارى لانتاج القطعة الواحدة بالدقيقة]])/V361,0%)</f>
        <v>0</v>
      </c>
      <c r="AF361" s="116"/>
      <c r="AG361" s="106"/>
      <c r="AH361" s="117" t="str">
        <f>IFERROR(Table14[[#This Row],[كمية الانتاج]]/(Table14[[#This Row],[كمية الانتاج]]+AG361+AF361),"")</f>
        <v/>
      </c>
      <c r="AI361" s="118"/>
      <c r="AJ361" s="121"/>
      <c r="AK361" s="121"/>
      <c r="AL361" s="121"/>
      <c r="AM361" s="121"/>
      <c r="AN361" s="121"/>
      <c r="AO361" s="121"/>
      <c r="AP361" s="121"/>
      <c r="AQ361" s="121"/>
      <c r="AR361" s="121"/>
    </row>
    <row r="362" spans="1:44" ht="20.100000000000001" customHeight="1">
      <c r="A362" s="105"/>
      <c r="B362" s="106"/>
      <c r="C362" s="107" t="str">
        <f>IFERROR(VLOOKUP(B362,المنتجات!$A:$B,2,0),"")</f>
        <v/>
      </c>
      <c r="D362" s="106" t="str">
        <f>IFERROR(VLOOKUP(B362,المنتجات!$A:$C,3,0),"")</f>
        <v/>
      </c>
      <c r="E362" s="108"/>
      <c r="F362" s="107" t="str">
        <f>IFERROR(VLOOKUP(Table14[[#This Row],[كود الصنف]],المنتجات!$D:$E,2,0),"")</f>
        <v/>
      </c>
      <c r="G362" s="109"/>
      <c r="H362" s="109" t="str">
        <f>IFERROR(IF(G362&lt;=1,VLOOKUP(Table14[[#This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62" s="110"/>
      <c r="J362" s="111"/>
      <c r="K362" s="112" t="str">
        <f>IFERROR(IF(VLOOKUP(Table14[[#This Row],[كود الصنف]],المنتجات!$D:$K,8,0)=0,"",(VLOOKUP(Table14[[#This Row],[كود الصنف]],المنتجات!$D:$K,8,0))),"")</f>
        <v/>
      </c>
      <c r="L36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62" s="114">
        <f>IFERROR(Table14[[#This Row],[كمية الهالك]]/(Table14[[#This Row],[كمية الخامات بالكيلو]]/Table14[[#This Row],[وزن القطعة]]),0)</f>
        <v>0</v>
      </c>
      <c r="N362" s="113"/>
      <c r="O362" s="106" t="str">
        <f>IFERROR(VLOOKUP(Table14[[#This Row],[كود العامل]],العاملين!$A$1:$D$100,4,0),"")</f>
        <v/>
      </c>
      <c r="P362" s="108"/>
      <c r="Q362" s="108"/>
      <c r="R362" s="108"/>
      <c r="S362" s="108"/>
      <c r="T362" s="108"/>
      <c r="U362" s="108">
        <f t="shared" si="7"/>
        <v>0</v>
      </c>
      <c r="V362" s="108" t="str">
        <f>IFERROR(Table14[[#This Row],[اجمالى وقت التشغيل بالدقايق]]-Table14[[#This Row],[اجمالى وقت التوقف بالدقيقة]],"0")</f>
        <v>0</v>
      </c>
      <c r="W362" s="108"/>
      <c r="X362" s="106" t="str">
        <f>IFERROR(VLOOKUP(Table14[[#This Row],[كود العامل]],العاملين!A:C,2,0),"")</f>
        <v/>
      </c>
      <c r="Y362" s="108"/>
      <c r="Z362" s="108" t="str">
        <f>IFERROR(VLOOKUP(Table14[[#This Row],[كود العامل2]],العاملين!$A:$C,2,0),"")</f>
        <v/>
      </c>
      <c r="AA362" s="108"/>
      <c r="AB362" s="108" t="str">
        <f>IFERROR(VLOOKUP(Table14[[#This Row],[كود العامل3]],العاملين!$A:$C,2,0),"")</f>
        <v/>
      </c>
      <c r="AC362" s="108"/>
      <c r="AD362" s="108" t="str">
        <f>IFERROR(VLOOKUP(Table14[[#This Row],[كود العامل4]],العاملين!$A:$C,2,0),"")</f>
        <v/>
      </c>
      <c r="AE362" s="115">
        <f>IFERROR((Table14[[#This Row],[كمية الانتاج]]*Table14[[#This Row],[الزمن المعيارى لانتاج القطعة الواحدة بالدقيقة]])/V362,0%)</f>
        <v>0</v>
      </c>
      <c r="AF362" s="116"/>
      <c r="AG362" s="106"/>
      <c r="AH362" s="117" t="str">
        <f>IFERROR(Table14[[#This Row],[كمية الانتاج]]/(Table14[[#This Row],[كمية الانتاج]]+AG362+AF362),"")</f>
        <v/>
      </c>
      <c r="AI362" s="118"/>
      <c r="AJ362" s="121"/>
      <c r="AK362" s="121"/>
      <c r="AL362" s="121"/>
      <c r="AM362" s="121"/>
      <c r="AN362" s="121"/>
      <c r="AO362" s="121"/>
      <c r="AP362" s="121"/>
      <c r="AQ362" s="121"/>
      <c r="AR362" s="121"/>
    </row>
    <row r="363" spans="1:44" ht="20.100000000000001" customHeight="1">
      <c r="A363" s="105"/>
      <c r="B363" s="106"/>
      <c r="C363" s="107" t="str">
        <f>IFERROR(VLOOKUP(B363,المنتجات!$A:$B,2,0),"")</f>
        <v/>
      </c>
      <c r="D363" s="106" t="str">
        <f>IFERROR(VLOOKUP(B363,المنتجات!$A:$C,3,0),"")</f>
        <v/>
      </c>
      <c r="E363" s="108"/>
      <c r="F363" s="107" t="str">
        <f>IFERROR(VLOOKUP(Table14[[#This Row],[كود الصنف]],المنتجات!$D:$E,2,0),"")</f>
        <v/>
      </c>
      <c r="G363" s="109"/>
      <c r="H363" s="109" t="str">
        <f>IFERROR(IF(G363&lt;=1,VLOOKUP(Table14[[#This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63" s="110"/>
      <c r="J363" s="111"/>
      <c r="K363" s="112" t="str">
        <f>IFERROR(IF(VLOOKUP(Table14[[#This Row],[كود الصنف]],المنتجات!$D:$K,8,0)=0,"",(VLOOKUP(Table14[[#This Row],[كود الصنف]],المنتجات!$D:$K,8,0))),"")</f>
        <v/>
      </c>
      <c r="L36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63" s="114">
        <f>IFERROR(Table14[[#This Row],[كمية الهالك]]/(Table14[[#This Row],[كمية الخامات بالكيلو]]/Table14[[#This Row],[وزن القطعة]]),0)</f>
        <v>0</v>
      </c>
      <c r="N363" s="113"/>
      <c r="O363" s="106" t="str">
        <f>IFERROR(VLOOKUP(Table14[[#This Row],[كود العامل]],العاملين!$A$1:$D$100,4,0),"")</f>
        <v/>
      </c>
      <c r="P363" s="108"/>
      <c r="Q363" s="108"/>
      <c r="R363" s="108"/>
      <c r="S363" s="108"/>
      <c r="T363" s="108"/>
      <c r="U363" s="108">
        <f t="shared" si="7"/>
        <v>0</v>
      </c>
      <c r="V363" s="108" t="str">
        <f>IFERROR(Table14[[#This Row],[اجمالى وقت التشغيل بالدقايق]]-Table14[[#This Row],[اجمالى وقت التوقف بالدقيقة]],"0")</f>
        <v>0</v>
      </c>
      <c r="W363" s="108"/>
      <c r="X363" s="106" t="str">
        <f>IFERROR(VLOOKUP(Table14[[#This Row],[كود العامل]],العاملين!A:C,2,0),"")</f>
        <v/>
      </c>
      <c r="Y363" s="108"/>
      <c r="Z363" s="108" t="str">
        <f>IFERROR(VLOOKUP(Table14[[#This Row],[كود العامل2]],العاملين!$A:$C,2,0),"")</f>
        <v/>
      </c>
      <c r="AA363" s="108"/>
      <c r="AB363" s="108" t="str">
        <f>IFERROR(VLOOKUP(Table14[[#This Row],[كود العامل3]],العاملين!$A:$C,2,0),"")</f>
        <v/>
      </c>
      <c r="AC363" s="108"/>
      <c r="AD363" s="108" t="str">
        <f>IFERROR(VLOOKUP(Table14[[#This Row],[كود العامل4]],العاملين!$A:$C,2,0),"")</f>
        <v/>
      </c>
      <c r="AE363" s="115">
        <f>IFERROR((Table14[[#This Row],[كمية الانتاج]]*Table14[[#This Row],[الزمن المعيارى لانتاج القطعة الواحدة بالدقيقة]])/V363,0%)</f>
        <v>0</v>
      </c>
      <c r="AF363" s="116"/>
      <c r="AG363" s="106"/>
      <c r="AH363" s="117" t="str">
        <f>IFERROR(Table14[[#This Row],[كمية الانتاج]]/(Table14[[#This Row],[كمية الانتاج]]+AG363+AF363),"")</f>
        <v/>
      </c>
      <c r="AI363" s="118"/>
      <c r="AJ363" s="121"/>
      <c r="AK363" s="121"/>
      <c r="AL363" s="121"/>
      <c r="AM363" s="121"/>
      <c r="AN363" s="121"/>
      <c r="AO363" s="121"/>
      <c r="AP363" s="121"/>
      <c r="AQ363" s="121"/>
      <c r="AR363" s="121"/>
    </row>
    <row r="364" spans="1:44" ht="20.100000000000001" customHeight="1">
      <c r="A364" s="105"/>
      <c r="B364" s="106"/>
      <c r="C364" s="107" t="str">
        <f>IFERROR(VLOOKUP(B364,المنتجات!$A:$B,2,0),"")</f>
        <v/>
      </c>
      <c r="D364" s="106" t="str">
        <f>IFERROR(VLOOKUP(B364,المنتجات!$A:$C,3,0),"")</f>
        <v/>
      </c>
      <c r="E364" s="108"/>
      <c r="F364" s="107" t="str">
        <f>IFERROR(VLOOKUP(Table14[[#This Row],[كود الصنف]],المنتجات!$D:$E,2,0),"")</f>
        <v/>
      </c>
      <c r="G364" s="109"/>
      <c r="H364" s="109" t="str">
        <f>IFERROR(IF(G364&lt;=1,VLOOKUP(Table14[[#This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64" s="110"/>
      <c r="J364" s="111"/>
      <c r="K364" s="112" t="str">
        <f>IFERROR(IF(VLOOKUP(Table14[[#This Row],[كود الصنف]],المنتجات!$D:$K,8,0)=0,"",(VLOOKUP(Table14[[#This Row],[كود الصنف]],المنتجات!$D:$K,8,0))),"")</f>
        <v/>
      </c>
      <c r="L36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64" s="114">
        <f>IFERROR(Table14[[#This Row],[كمية الهالك]]/(Table14[[#This Row],[كمية الخامات بالكيلو]]/Table14[[#This Row],[وزن القطعة]]),0)</f>
        <v>0</v>
      </c>
      <c r="N364" s="113"/>
      <c r="O364" s="106" t="str">
        <f>IFERROR(VLOOKUP(Table14[[#This Row],[كود العامل]],العاملين!$A$1:$D$100,4,0),"")</f>
        <v/>
      </c>
      <c r="P364" s="108"/>
      <c r="Q364" s="108"/>
      <c r="R364" s="108"/>
      <c r="S364" s="108"/>
      <c r="T364" s="108"/>
      <c r="U364" s="108">
        <f t="shared" si="7"/>
        <v>0</v>
      </c>
      <c r="V364" s="108" t="str">
        <f>IFERROR(Table14[[#This Row],[اجمالى وقت التشغيل بالدقايق]]-Table14[[#This Row],[اجمالى وقت التوقف بالدقيقة]],"0")</f>
        <v>0</v>
      </c>
      <c r="W364" s="108"/>
      <c r="X364" s="106" t="str">
        <f>IFERROR(VLOOKUP(Table14[[#This Row],[كود العامل]],العاملين!A:C,2,0),"")</f>
        <v/>
      </c>
      <c r="Y364" s="108"/>
      <c r="Z364" s="108" t="str">
        <f>IFERROR(VLOOKUP(Table14[[#This Row],[كود العامل2]],العاملين!$A:$C,2,0),"")</f>
        <v/>
      </c>
      <c r="AA364" s="108"/>
      <c r="AB364" s="108" t="str">
        <f>IFERROR(VLOOKUP(Table14[[#This Row],[كود العامل3]],العاملين!$A:$C,2,0),"")</f>
        <v/>
      </c>
      <c r="AC364" s="108"/>
      <c r="AD364" s="108" t="str">
        <f>IFERROR(VLOOKUP(Table14[[#This Row],[كود العامل4]],العاملين!$A:$C,2,0),"")</f>
        <v/>
      </c>
      <c r="AE364" s="115">
        <f>IFERROR((Table14[[#This Row],[كمية الانتاج]]*Table14[[#This Row],[الزمن المعيارى لانتاج القطعة الواحدة بالدقيقة]])/V364,0%)</f>
        <v>0</v>
      </c>
      <c r="AF364" s="116"/>
      <c r="AG364" s="106"/>
      <c r="AH364" s="117" t="str">
        <f>IFERROR(Table14[[#This Row],[كمية الانتاج]]/(Table14[[#This Row],[كمية الانتاج]]+AG364+AF364),"")</f>
        <v/>
      </c>
      <c r="AI364" s="118"/>
      <c r="AJ364" s="121"/>
      <c r="AK364" s="121"/>
      <c r="AL364" s="121"/>
      <c r="AM364" s="121"/>
      <c r="AN364" s="121"/>
      <c r="AO364" s="121"/>
      <c r="AP364" s="121"/>
      <c r="AQ364" s="121"/>
      <c r="AR364" s="121"/>
    </row>
    <row r="365" spans="1:44" ht="20.100000000000001" customHeight="1">
      <c r="A365" s="105"/>
      <c r="B365" s="106"/>
      <c r="C365" s="107" t="str">
        <f>IFERROR(VLOOKUP(B365,المنتجات!$A:$B,2,0),"")</f>
        <v/>
      </c>
      <c r="D365" s="106" t="str">
        <f>IFERROR(VLOOKUP(B365,المنتجات!$A:$C,3,0),"")</f>
        <v/>
      </c>
      <c r="E365" s="108"/>
      <c r="F365" s="107" t="str">
        <f>IFERROR(VLOOKUP(Table14[[#This Row],[كود الصنف]],المنتجات!$D:$E,2,0),"")</f>
        <v/>
      </c>
      <c r="G365" s="109"/>
      <c r="H365" s="109" t="str">
        <f>IFERROR(IF(G365&lt;=1,VLOOKUP(Table14[[#This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65" s="110"/>
      <c r="J365" s="111"/>
      <c r="K365" s="112" t="str">
        <f>IFERROR(IF(VLOOKUP(Table14[[#This Row],[كود الصنف]],المنتجات!$D:$K,8,0)=0,"",(VLOOKUP(Table14[[#This Row],[كود الصنف]],المنتجات!$D:$K,8,0))),"")</f>
        <v/>
      </c>
      <c r="L36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65" s="114">
        <f>IFERROR(Table14[[#This Row],[كمية الهالك]]/(Table14[[#This Row],[كمية الخامات بالكيلو]]/Table14[[#This Row],[وزن القطعة]]),0)</f>
        <v>0</v>
      </c>
      <c r="N365" s="113"/>
      <c r="O365" s="106" t="str">
        <f>IFERROR(VLOOKUP(Table14[[#This Row],[كود العامل]],العاملين!$A$1:$D$100,4,0),"")</f>
        <v/>
      </c>
      <c r="P365" s="108"/>
      <c r="Q365" s="108"/>
      <c r="R365" s="108"/>
      <c r="S365" s="108"/>
      <c r="T365" s="108"/>
      <c r="U365" s="108">
        <f t="shared" si="7"/>
        <v>0</v>
      </c>
      <c r="V365" s="108" t="str">
        <f>IFERROR(Table14[[#This Row],[اجمالى وقت التشغيل بالدقايق]]-Table14[[#This Row],[اجمالى وقت التوقف بالدقيقة]],"0")</f>
        <v>0</v>
      </c>
      <c r="W365" s="108"/>
      <c r="X365" s="106" t="str">
        <f>IFERROR(VLOOKUP(Table14[[#This Row],[كود العامل]],العاملين!A:C,2,0),"")</f>
        <v/>
      </c>
      <c r="Y365" s="108"/>
      <c r="Z365" s="108" t="str">
        <f>IFERROR(VLOOKUP(Table14[[#This Row],[كود العامل2]],العاملين!$A:$C,2,0),"")</f>
        <v/>
      </c>
      <c r="AA365" s="108"/>
      <c r="AB365" s="108" t="str">
        <f>IFERROR(VLOOKUP(Table14[[#This Row],[كود العامل3]],العاملين!$A:$C,2,0),"")</f>
        <v/>
      </c>
      <c r="AC365" s="108"/>
      <c r="AD365" s="108" t="str">
        <f>IFERROR(VLOOKUP(Table14[[#This Row],[كود العامل4]],العاملين!$A:$C,2,0),"")</f>
        <v/>
      </c>
      <c r="AE365" s="115">
        <f>IFERROR((Table14[[#This Row],[كمية الانتاج]]*Table14[[#This Row],[الزمن المعيارى لانتاج القطعة الواحدة بالدقيقة]])/V365,0%)</f>
        <v>0</v>
      </c>
      <c r="AF365" s="116"/>
      <c r="AG365" s="106"/>
      <c r="AH365" s="117" t="str">
        <f>IFERROR(Table14[[#This Row],[كمية الانتاج]]/(Table14[[#This Row],[كمية الانتاج]]+AG365+AF365),"")</f>
        <v/>
      </c>
      <c r="AI365" s="118"/>
      <c r="AJ365" s="121"/>
      <c r="AK365" s="121"/>
      <c r="AL365" s="121"/>
      <c r="AM365" s="121"/>
      <c r="AN365" s="121"/>
      <c r="AO365" s="121"/>
      <c r="AP365" s="121"/>
      <c r="AQ365" s="121"/>
      <c r="AR365" s="121"/>
    </row>
    <row r="366" spans="1:44" ht="20.100000000000001" customHeight="1">
      <c r="A366" s="105"/>
      <c r="B366" s="106"/>
      <c r="C366" s="107" t="str">
        <f>IFERROR(VLOOKUP(B366,المنتجات!$A:$B,2,0),"")</f>
        <v/>
      </c>
      <c r="D366" s="106" t="str">
        <f>IFERROR(VLOOKUP(B366,المنتجات!$A:$C,3,0),"")</f>
        <v/>
      </c>
      <c r="E366" s="108"/>
      <c r="F366" s="107" t="str">
        <f>IFERROR(VLOOKUP(Table14[[#This Row],[كود الصنف]],المنتجات!$D:$E,2,0),"")</f>
        <v/>
      </c>
      <c r="G366" s="109"/>
      <c r="H366" s="109" t="str">
        <f>IFERROR(IF(G366&lt;=1,VLOOKUP(Table14[[#This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66" s="110"/>
      <c r="J366" s="111"/>
      <c r="K366" s="112" t="str">
        <f>IFERROR(IF(VLOOKUP(Table14[[#This Row],[كود الصنف]],المنتجات!$D:$K,8,0)=0,"",(VLOOKUP(Table14[[#This Row],[كود الصنف]],المنتجات!$D:$K,8,0))),"")</f>
        <v/>
      </c>
      <c r="L36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66" s="114">
        <f>IFERROR(Table14[[#This Row],[كمية الهالك]]/(Table14[[#This Row],[كمية الخامات بالكيلو]]/Table14[[#This Row],[وزن القطعة]]),0)</f>
        <v>0</v>
      </c>
      <c r="N366" s="113"/>
      <c r="O366" s="106" t="str">
        <f>IFERROR(VLOOKUP(Table14[[#This Row],[كود العامل]],العاملين!$A$1:$D$100,4,0),"")</f>
        <v/>
      </c>
      <c r="P366" s="108"/>
      <c r="Q366" s="108"/>
      <c r="R366" s="108"/>
      <c r="S366" s="108"/>
      <c r="T366" s="108"/>
      <c r="U366" s="108">
        <f t="shared" si="7"/>
        <v>0</v>
      </c>
      <c r="V366" s="108" t="str">
        <f>IFERROR(Table14[[#This Row],[اجمالى وقت التشغيل بالدقايق]]-Table14[[#This Row],[اجمالى وقت التوقف بالدقيقة]],"0")</f>
        <v>0</v>
      </c>
      <c r="W366" s="108"/>
      <c r="X366" s="106" t="str">
        <f>IFERROR(VLOOKUP(Table14[[#This Row],[كود العامل]],العاملين!A:C,2,0),"")</f>
        <v/>
      </c>
      <c r="Y366" s="108"/>
      <c r="Z366" s="108" t="str">
        <f>IFERROR(VLOOKUP(Table14[[#This Row],[كود العامل2]],العاملين!$A:$C,2,0),"")</f>
        <v/>
      </c>
      <c r="AA366" s="108"/>
      <c r="AB366" s="108" t="str">
        <f>IFERROR(VLOOKUP(Table14[[#This Row],[كود العامل3]],العاملين!$A:$C,2,0),"")</f>
        <v/>
      </c>
      <c r="AC366" s="108"/>
      <c r="AD366" s="108" t="str">
        <f>IFERROR(VLOOKUP(Table14[[#This Row],[كود العامل4]],العاملين!$A:$C,2,0),"")</f>
        <v/>
      </c>
      <c r="AE366" s="115">
        <f>IFERROR((Table14[[#This Row],[كمية الانتاج]]*Table14[[#This Row],[الزمن المعيارى لانتاج القطعة الواحدة بالدقيقة]])/V366,0%)</f>
        <v>0</v>
      </c>
      <c r="AF366" s="116"/>
      <c r="AG366" s="106"/>
      <c r="AH366" s="117" t="str">
        <f>IFERROR(Table14[[#This Row],[كمية الانتاج]]/(Table14[[#This Row],[كمية الانتاج]]+AG366+AF366),"")</f>
        <v/>
      </c>
      <c r="AI366" s="118"/>
      <c r="AJ366" s="121"/>
      <c r="AK366" s="121"/>
      <c r="AL366" s="121"/>
      <c r="AM366" s="121"/>
      <c r="AN366" s="121"/>
      <c r="AO366" s="121"/>
      <c r="AP366" s="121"/>
      <c r="AQ366" s="121"/>
      <c r="AR366" s="121"/>
    </row>
    <row r="367" spans="1:44" ht="20.100000000000001" customHeight="1">
      <c r="A367" s="105"/>
      <c r="B367" s="106"/>
      <c r="C367" s="107" t="str">
        <f>IFERROR(VLOOKUP(B367,المنتجات!$A:$B,2,0),"")</f>
        <v/>
      </c>
      <c r="D367" s="106" t="str">
        <f>IFERROR(VLOOKUP(B367,المنتجات!$A:$C,3,0),"")</f>
        <v/>
      </c>
      <c r="E367" s="108"/>
      <c r="F367" s="107" t="str">
        <f>IFERROR(VLOOKUP(Table14[[#This Row],[كود الصنف]],المنتجات!$D:$E,2,0),"")</f>
        <v/>
      </c>
      <c r="G367" s="109"/>
      <c r="H367" s="109" t="str">
        <f>IFERROR(IF(G367&lt;=1,VLOOKUP(Table14[[#This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67" s="110"/>
      <c r="J367" s="111"/>
      <c r="K367" s="112" t="str">
        <f>IFERROR(IF(VLOOKUP(Table14[[#This Row],[كود الصنف]],المنتجات!$D:$K,8,0)=0,"",(VLOOKUP(Table14[[#This Row],[كود الصنف]],المنتجات!$D:$K,8,0))),"")</f>
        <v/>
      </c>
      <c r="L36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67" s="114">
        <f>IFERROR(Table14[[#This Row],[كمية الهالك]]/(Table14[[#This Row],[كمية الخامات بالكيلو]]/Table14[[#This Row],[وزن القطعة]]),0)</f>
        <v>0</v>
      </c>
      <c r="N367" s="113"/>
      <c r="O367" s="106" t="str">
        <f>IFERROR(VLOOKUP(Table14[[#This Row],[كود العامل]],العاملين!$A$1:$D$100,4,0),"")</f>
        <v/>
      </c>
      <c r="P367" s="108"/>
      <c r="Q367" s="108"/>
      <c r="R367" s="108"/>
      <c r="S367" s="108"/>
      <c r="T367" s="108"/>
      <c r="U367" s="108">
        <f t="shared" si="7"/>
        <v>0</v>
      </c>
      <c r="V367" s="108" t="str">
        <f>IFERROR(Table14[[#This Row],[اجمالى وقت التشغيل بالدقايق]]-Table14[[#This Row],[اجمالى وقت التوقف بالدقيقة]],"0")</f>
        <v>0</v>
      </c>
      <c r="W367" s="108"/>
      <c r="X367" s="106" t="str">
        <f>IFERROR(VLOOKUP(Table14[[#This Row],[كود العامل]],العاملين!A:C,2,0),"")</f>
        <v/>
      </c>
      <c r="Y367" s="108"/>
      <c r="Z367" s="108" t="str">
        <f>IFERROR(VLOOKUP(Table14[[#This Row],[كود العامل2]],العاملين!$A:$C,2,0),"")</f>
        <v/>
      </c>
      <c r="AA367" s="108"/>
      <c r="AB367" s="108" t="str">
        <f>IFERROR(VLOOKUP(Table14[[#This Row],[كود العامل3]],العاملين!$A:$C,2,0),"")</f>
        <v/>
      </c>
      <c r="AC367" s="108"/>
      <c r="AD367" s="108" t="str">
        <f>IFERROR(VLOOKUP(Table14[[#This Row],[كود العامل4]],العاملين!$A:$C,2,0),"")</f>
        <v/>
      </c>
      <c r="AE367" s="115">
        <f>IFERROR((Table14[[#This Row],[كمية الانتاج]]*Table14[[#This Row],[الزمن المعيارى لانتاج القطعة الواحدة بالدقيقة]])/V367,0%)</f>
        <v>0</v>
      </c>
      <c r="AF367" s="116"/>
      <c r="AG367" s="106"/>
      <c r="AH367" s="117" t="str">
        <f>IFERROR(Table14[[#This Row],[كمية الانتاج]]/(Table14[[#This Row],[كمية الانتاج]]+AG367+AF367),"")</f>
        <v/>
      </c>
      <c r="AI367" s="118"/>
      <c r="AJ367" s="121"/>
      <c r="AK367" s="121"/>
      <c r="AL367" s="121"/>
      <c r="AM367" s="121"/>
      <c r="AN367" s="121"/>
      <c r="AO367" s="121"/>
      <c r="AP367" s="121"/>
      <c r="AQ367" s="121"/>
      <c r="AR367" s="121"/>
    </row>
    <row r="368" spans="1:44" ht="20.100000000000001" customHeight="1">
      <c r="A368" s="105"/>
      <c r="B368" s="106"/>
      <c r="C368" s="107" t="str">
        <f>IFERROR(VLOOKUP(B368,المنتجات!$A:$B,2,0),"")</f>
        <v/>
      </c>
      <c r="D368" s="106" t="str">
        <f>IFERROR(VLOOKUP(B368,المنتجات!$A:$C,3,0),"")</f>
        <v/>
      </c>
      <c r="E368" s="108"/>
      <c r="F368" s="107" t="str">
        <f>IFERROR(VLOOKUP(Table14[[#This Row],[كود الصنف]],المنتجات!$D:$E,2,0),"")</f>
        <v/>
      </c>
      <c r="G368" s="109"/>
      <c r="H368" s="109" t="str">
        <f>IFERROR(IF(G368&lt;=1,VLOOKUP(Table14[[#This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68" s="110"/>
      <c r="J368" s="111"/>
      <c r="K368" s="112" t="str">
        <f>IFERROR(IF(VLOOKUP(Table14[[#This Row],[كود الصنف]],المنتجات!$D:$K,8,0)=0,"",(VLOOKUP(Table14[[#This Row],[كود الصنف]],المنتجات!$D:$K,8,0))),"")</f>
        <v/>
      </c>
      <c r="L36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68" s="114">
        <f>IFERROR(Table14[[#This Row],[كمية الهالك]]/(Table14[[#This Row],[كمية الخامات بالكيلو]]/Table14[[#This Row],[وزن القطعة]]),0)</f>
        <v>0</v>
      </c>
      <c r="N368" s="113"/>
      <c r="O368" s="106" t="str">
        <f>IFERROR(VLOOKUP(Table14[[#This Row],[كود العامل]],العاملين!$A$1:$D$100,4,0),"")</f>
        <v/>
      </c>
      <c r="P368" s="108"/>
      <c r="Q368" s="108"/>
      <c r="R368" s="108"/>
      <c r="S368" s="108"/>
      <c r="T368" s="108"/>
      <c r="U368" s="108">
        <f t="shared" si="7"/>
        <v>0</v>
      </c>
      <c r="V368" s="108" t="str">
        <f>IFERROR(Table14[[#This Row],[اجمالى وقت التشغيل بالدقايق]]-Table14[[#This Row],[اجمالى وقت التوقف بالدقيقة]],"0")</f>
        <v>0</v>
      </c>
      <c r="W368" s="108"/>
      <c r="X368" s="106" t="str">
        <f>IFERROR(VLOOKUP(Table14[[#This Row],[كود العامل]],العاملين!A:C,2,0),"")</f>
        <v/>
      </c>
      <c r="Y368" s="108"/>
      <c r="Z368" s="108" t="str">
        <f>IFERROR(VLOOKUP(Table14[[#This Row],[كود العامل2]],العاملين!$A:$C,2,0),"")</f>
        <v/>
      </c>
      <c r="AA368" s="108"/>
      <c r="AB368" s="108" t="str">
        <f>IFERROR(VLOOKUP(Table14[[#This Row],[كود العامل3]],العاملين!$A:$C,2,0),"")</f>
        <v/>
      </c>
      <c r="AC368" s="108"/>
      <c r="AD368" s="108" t="str">
        <f>IFERROR(VLOOKUP(Table14[[#This Row],[كود العامل4]],العاملين!$A:$C,2,0),"")</f>
        <v/>
      </c>
      <c r="AE368" s="115">
        <f>IFERROR((Table14[[#This Row],[كمية الانتاج]]*Table14[[#This Row],[الزمن المعيارى لانتاج القطعة الواحدة بالدقيقة]])/V368,0%)</f>
        <v>0</v>
      </c>
      <c r="AF368" s="116"/>
      <c r="AG368" s="106"/>
      <c r="AH368" s="117" t="str">
        <f>IFERROR(Table14[[#This Row],[كمية الانتاج]]/(Table14[[#This Row],[كمية الانتاج]]+AG368+AF368),"")</f>
        <v/>
      </c>
      <c r="AI368" s="118"/>
      <c r="AJ368" s="121"/>
      <c r="AK368" s="121"/>
      <c r="AL368" s="121"/>
      <c r="AM368" s="121"/>
      <c r="AN368" s="121"/>
      <c r="AO368" s="121"/>
      <c r="AP368" s="121"/>
      <c r="AQ368" s="121"/>
      <c r="AR368" s="121"/>
    </row>
    <row r="369" spans="1:44" ht="20.100000000000001" customHeight="1">
      <c r="A369" s="105"/>
      <c r="B369" s="106"/>
      <c r="C369" s="107" t="str">
        <f>IFERROR(VLOOKUP(B369,المنتجات!$A:$B,2,0),"")</f>
        <v/>
      </c>
      <c r="D369" s="106" t="str">
        <f>IFERROR(VLOOKUP(B369,المنتجات!$A:$C,3,0),"")</f>
        <v/>
      </c>
      <c r="E369" s="108"/>
      <c r="F369" s="107" t="str">
        <f>IFERROR(VLOOKUP(Table14[[#This Row],[كود الصنف]],المنتجات!$D:$E,2,0),"")</f>
        <v/>
      </c>
      <c r="G369" s="109"/>
      <c r="H369" s="109" t="str">
        <f>IFERROR(IF(G369&lt;=1,VLOOKUP(Table14[[#This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69" s="110"/>
      <c r="J369" s="111"/>
      <c r="K369" s="112" t="str">
        <f>IFERROR(IF(VLOOKUP(Table14[[#This Row],[كود الصنف]],المنتجات!$D:$K,8,0)=0,"",(VLOOKUP(Table14[[#This Row],[كود الصنف]],المنتجات!$D:$K,8,0))),"")</f>
        <v/>
      </c>
      <c r="L36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69" s="114">
        <f>IFERROR(Table14[[#This Row],[كمية الهالك]]/(Table14[[#This Row],[كمية الخامات بالكيلو]]/Table14[[#This Row],[وزن القطعة]]),0)</f>
        <v>0</v>
      </c>
      <c r="N369" s="113"/>
      <c r="O369" s="106" t="str">
        <f>IFERROR(VLOOKUP(Table14[[#This Row],[كود العامل]],العاملين!$A$1:$D$100,4,0),"")</f>
        <v/>
      </c>
      <c r="P369" s="108"/>
      <c r="Q369" s="108"/>
      <c r="R369" s="108"/>
      <c r="S369" s="108"/>
      <c r="T369" s="108"/>
      <c r="U369" s="108">
        <f t="shared" si="7"/>
        <v>0</v>
      </c>
      <c r="V369" s="108" t="str">
        <f>IFERROR(Table14[[#This Row],[اجمالى وقت التشغيل بالدقايق]]-Table14[[#This Row],[اجمالى وقت التوقف بالدقيقة]],"0")</f>
        <v>0</v>
      </c>
      <c r="W369" s="108"/>
      <c r="X369" s="106" t="str">
        <f>IFERROR(VLOOKUP(Table14[[#This Row],[كود العامل]],العاملين!A:C,2,0),"")</f>
        <v/>
      </c>
      <c r="Y369" s="108"/>
      <c r="Z369" s="108" t="str">
        <f>IFERROR(VLOOKUP(Table14[[#This Row],[كود العامل2]],العاملين!$A:$C,2,0),"")</f>
        <v/>
      </c>
      <c r="AA369" s="108"/>
      <c r="AB369" s="108" t="str">
        <f>IFERROR(VLOOKUP(Table14[[#This Row],[كود العامل3]],العاملين!$A:$C,2,0),"")</f>
        <v/>
      </c>
      <c r="AC369" s="108"/>
      <c r="AD369" s="108" t="str">
        <f>IFERROR(VLOOKUP(Table14[[#This Row],[كود العامل4]],العاملين!$A:$C,2,0),"")</f>
        <v/>
      </c>
      <c r="AE369" s="115">
        <f>IFERROR((Table14[[#This Row],[كمية الانتاج]]*Table14[[#This Row],[الزمن المعيارى لانتاج القطعة الواحدة بالدقيقة]])/V369,0%)</f>
        <v>0</v>
      </c>
      <c r="AF369" s="116"/>
      <c r="AG369" s="106"/>
      <c r="AH369" s="117" t="str">
        <f>IFERROR(Table14[[#This Row],[كمية الانتاج]]/(Table14[[#This Row],[كمية الانتاج]]+AG369+AF369),"")</f>
        <v/>
      </c>
      <c r="AI369" s="118"/>
      <c r="AJ369" s="121"/>
      <c r="AK369" s="121"/>
      <c r="AL369" s="121"/>
      <c r="AM369" s="121"/>
      <c r="AN369" s="121"/>
      <c r="AO369" s="121"/>
      <c r="AP369" s="121"/>
      <c r="AQ369" s="121"/>
      <c r="AR369" s="121"/>
    </row>
    <row r="370" spans="1:44" ht="20.100000000000001" customHeight="1">
      <c r="A370" s="105"/>
      <c r="B370" s="106"/>
      <c r="C370" s="107" t="str">
        <f>IFERROR(VLOOKUP(B370,المنتجات!$A:$B,2,0),"")</f>
        <v/>
      </c>
      <c r="D370" s="106" t="str">
        <f>IFERROR(VLOOKUP(B370,المنتجات!$A:$C,3,0),"")</f>
        <v/>
      </c>
      <c r="E370" s="108"/>
      <c r="F370" s="107" t="str">
        <f>IFERROR(VLOOKUP(Table14[[#This Row],[كود الصنف]],المنتجات!$D:$E,2,0),"")</f>
        <v/>
      </c>
      <c r="G370" s="109"/>
      <c r="H370" s="109" t="str">
        <f>IFERROR(IF(G370&lt;=1,VLOOKUP(Table14[[#This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70" s="110"/>
      <c r="J370" s="111"/>
      <c r="K370" s="112" t="str">
        <f>IFERROR(IF(VLOOKUP(Table14[[#This Row],[كود الصنف]],المنتجات!$D:$K,8,0)=0,"",(VLOOKUP(Table14[[#This Row],[كود الصنف]],المنتجات!$D:$K,8,0))),"")</f>
        <v/>
      </c>
      <c r="L37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70" s="114">
        <f>IFERROR(Table14[[#This Row],[كمية الهالك]]/(Table14[[#This Row],[كمية الخامات بالكيلو]]/Table14[[#This Row],[وزن القطعة]]),0)</f>
        <v>0</v>
      </c>
      <c r="N370" s="113"/>
      <c r="O370" s="106" t="str">
        <f>IFERROR(VLOOKUP(Table14[[#This Row],[كود العامل]],العاملين!$A$1:$D$100,4,0),"")</f>
        <v/>
      </c>
      <c r="P370" s="108"/>
      <c r="Q370" s="108"/>
      <c r="R370" s="108"/>
      <c r="S370" s="108"/>
      <c r="T370" s="108"/>
      <c r="U370" s="108">
        <f t="shared" si="7"/>
        <v>0</v>
      </c>
      <c r="V370" s="108" t="str">
        <f>IFERROR(Table14[[#This Row],[اجمالى وقت التشغيل بالدقايق]]-Table14[[#This Row],[اجمالى وقت التوقف بالدقيقة]],"0")</f>
        <v>0</v>
      </c>
      <c r="W370" s="108"/>
      <c r="X370" s="106" t="str">
        <f>IFERROR(VLOOKUP(Table14[[#This Row],[كود العامل]],العاملين!A:C,2,0),"")</f>
        <v/>
      </c>
      <c r="Y370" s="108"/>
      <c r="Z370" s="108" t="str">
        <f>IFERROR(VLOOKUP(Table14[[#This Row],[كود العامل2]],العاملين!$A:$C,2,0),"")</f>
        <v/>
      </c>
      <c r="AA370" s="108"/>
      <c r="AB370" s="108" t="str">
        <f>IFERROR(VLOOKUP(Table14[[#This Row],[كود العامل3]],العاملين!$A:$C,2,0),"")</f>
        <v/>
      </c>
      <c r="AC370" s="108"/>
      <c r="AD370" s="108" t="str">
        <f>IFERROR(VLOOKUP(Table14[[#This Row],[كود العامل4]],العاملين!$A:$C,2,0),"")</f>
        <v/>
      </c>
      <c r="AE370" s="115">
        <f>IFERROR((Table14[[#This Row],[كمية الانتاج]]*Table14[[#This Row],[الزمن المعيارى لانتاج القطعة الواحدة بالدقيقة]])/V370,0%)</f>
        <v>0</v>
      </c>
      <c r="AF370" s="116"/>
      <c r="AG370" s="106"/>
      <c r="AH370" s="117" t="str">
        <f>IFERROR(Table14[[#This Row],[كمية الانتاج]]/(Table14[[#This Row],[كمية الانتاج]]+AG370+AF370),"")</f>
        <v/>
      </c>
      <c r="AI370" s="118"/>
      <c r="AJ370" s="121"/>
      <c r="AK370" s="121"/>
      <c r="AL370" s="121"/>
      <c r="AM370" s="121"/>
      <c r="AN370" s="121"/>
      <c r="AO370" s="121"/>
      <c r="AP370" s="121"/>
      <c r="AQ370" s="121"/>
      <c r="AR370" s="121"/>
    </row>
    <row r="371" spans="1:44" ht="20.100000000000001" customHeight="1">
      <c r="A371" s="105"/>
      <c r="B371" s="106"/>
      <c r="C371" s="107" t="str">
        <f>IFERROR(VLOOKUP(B371,المنتجات!$A:$B,2,0),"")</f>
        <v/>
      </c>
      <c r="D371" s="106" t="str">
        <f>IFERROR(VLOOKUP(B371,المنتجات!$A:$C,3,0),"")</f>
        <v/>
      </c>
      <c r="E371" s="108"/>
      <c r="F371" s="107" t="str">
        <f>IFERROR(VLOOKUP(Table14[[#This Row],[كود الصنف]],المنتجات!$D:$E,2,0),"")</f>
        <v/>
      </c>
      <c r="G371" s="109"/>
      <c r="H371" s="109" t="str">
        <f>IFERROR(IF(G371&lt;=1,VLOOKUP(Table14[[#This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71" s="110"/>
      <c r="J371" s="111"/>
      <c r="K371" s="112" t="str">
        <f>IFERROR(IF(VLOOKUP(Table14[[#This Row],[كود الصنف]],المنتجات!$D:$K,8,0)=0,"",(VLOOKUP(Table14[[#This Row],[كود الصنف]],المنتجات!$D:$K,8,0))),"")</f>
        <v/>
      </c>
      <c r="L37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71" s="114">
        <f>IFERROR(Table14[[#This Row],[كمية الهالك]]/(Table14[[#This Row],[كمية الخامات بالكيلو]]/Table14[[#This Row],[وزن القطعة]]),0)</f>
        <v>0</v>
      </c>
      <c r="N371" s="113"/>
      <c r="O371" s="106" t="str">
        <f>IFERROR(VLOOKUP(Table14[[#This Row],[كود العامل]],العاملين!$A$1:$D$100,4,0),"")</f>
        <v/>
      </c>
      <c r="P371" s="108"/>
      <c r="Q371" s="108"/>
      <c r="R371" s="108"/>
      <c r="S371" s="108"/>
      <c r="T371" s="108"/>
      <c r="U371" s="108">
        <f t="shared" si="7"/>
        <v>0</v>
      </c>
      <c r="V371" s="108" t="str">
        <f>IFERROR(Table14[[#This Row],[اجمالى وقت التشغيل بالدقايق]]-Table14[[#This Row],[اجمالى وقت التوقف بالدقيقة]],"0")</f>
        <v>0</v>
      </c>
      <c r="W371" s="108"/>
      <c r="X371" s="106" t="str">
        <f>IFERROR(VLOOKUP(Table14[[#This Row],[كود العامل]],العاملين!A:C,2,0),"")</f>
        <v/>
      </c>
      <c r="Y371" s="108"/>
      <c r="Z371" s="108" t="str">
        <f>IFERROR(VLOOKUP(Table14[[#This Row],[كود العامل2]],العاملين!$A:$C,2,0),"")</f>
        <v/>
      </c>
      <c r="AA371" s="108"/>
      <c r="AB371" s="108" t="str">
        <f>IFERROR(VLOOKUP(Table14[[#This Row],[كود العامل3]],العاملين!$A:$C,2,0),"")</f>
        <v/>
      </c>
      <c r="AC371" s="108"/>
      <c r="AD371" s="108" t="str">
        <f>IFERROR(VLOOKUP(Table14[[#This Row],[كود العامل4]],العاملين!$A:$C,2,0),"")</f>
        <v/>
      </c>
      <c r="AE371" s="115">
        <f>IFERROR((Table14[[#This Row],[كمية الانتاج]]*Table14[[#This Row],[الزمن المعيارى لانتاج القطعة الواحدة بالدقيقة]])/V371,0%)</f>
        <v>0</v>
      </c>
      <c r="AF371" s="116"/>
      <c r="AG371" s="106"/>
      <c r="AH371" s="117" t="str">
        <f>IFERROR(Table14[[#This Row],[كمية الانتاج]]/(Table14[[#This Row],[كمية الانتاج]]+AG371+AF371),"")</f>
        <v/>
      </c>
      <c r="AI371" s="118"/>
      <c r="AJ371" s="121"/>
      <c r="AK371" s="121"/>
      <c r="AL371" s="121"/>
      <c r="AM371" s="121"/>
      <c r="AN371" s="121"/>
      <c r="AO371" s="121"/>
      <c r="AP371" s="121"/>
      <c r="AQ371" s="121"/>
      <c r="AR371" s="121"/>
    </row>
    <row r="372" spans="1:44" ht="20.100000000000001" customHeight="1">
      <c r="A372" s="105"/>
      <c r="B372" s="106"/>
      <c r="C372" s="107" t="str">
        <f>IFERROR(VLOOKUP(B372,المنتجات!$A:$B,2,0),"")</f>
        <v/>
      </c>
      <c r="D372" s="106" t="str">
        <f>IFERROR(VLOOKUP(B372,المنتجات!$A:$C,3,0),"")</f>
        <v/>
      </c>
      <c r="E372" s="108"/>
      <c r="F372" s="107" t="str">
        <f>IFERROR(VLOOKUP(Table14[[#This Row],[كود الصنف]],المنتجات!$D:$E,2,0),"")</f>
        <v/>
      </c>
      <c r="G372" s="109"/>
      <c r="H372" s="109" t="str">
        <f>IFERROR(IF(G372&lt;=1,VLOOKUP(Table14[[#This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72" s="110"/>
      <c r="J372" s="111"/>
      <c r="K372" s="112" t="str">
        <f>IFERROR(IF(VLOOKUP(Table14[[#This Row],[كود الصنف]],المنتجات!$D:$K,8,0)=0,"",(VLOOKUP(Table14[[#This Row],[كود الصنف]],المنتجات!$D:$K,8,0))),"")</f>
        <v/>
      </c>
      <c r="L37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72" s="114">
        <f>IFERROR(Table14[[#This Row],[كمية الهالك]]/(Table14[[#This Row],[كمية الخامات بالكيلو]]/Table14[[#This Row],[وزن القطعة]]),0)</f>
        <v>0</v>
      </c>
      <c r="N372" s="113"/>
      <c r="O372" s="106" t="str">
        <f>IFERROR(VLOOKUP(Table14[[#This Row],[كود العامل]],العاملين!$A$1:$D$100,4,0),"")</f>
        <v/>
      </c>
      <c r="P372" s="108"/>
      <c r="Q372" s="108"/>
      <c r="R372" s="108"/>
      <c r="S372" s="108"/>
      <c r="T372" s="108"/>
      <c r="U372" s="108">
        <f t="shared" si="7"/>
        <v>0</v>
      </c>
      <c r="V372" s="108" t="str">
        <f>IFERROR(Table14[[#This Row],[اجمالى وقت التشغيل بالدقايق]]-Table14[[#This Row],[اجمالى وقت التوقف بالدقيقة]],"0")</f>
        <v>0</v>
      </c>
      <c r="W372" s="108"/>
      <c r="X372" s="106" t="str">
        <f>IFERROR(VLOOKUP(Table14[[#This Row],[كود العامل]],العاملين!A:C,2,0),"")</f>
        <v/>
      </c>
      <c r="Y372" s="108"/>
      <c r="Z372" s="108" t="str">
        <f>IFERROR(VLOOKUP(Table14[[#This Row],[كود العامل2]],العاملين!$A:$C,2,0),"")</f>
        <v/>
      </c>
      <c r="AA372" s="108"/>
      <c r="AB372" s="108" t="str">
        <f>IFERROR(VLOOKUP(Table14[[#This Row],[كود العامل3]],العاملين!$A:$C,2,0),"")</f>
        <v/>
      </c>
      <c r="AC372" s="108"/>
      <c r="AD372" s="108" t="str">
        <f>IFERROR(VLOOKUP(Table14[[#This Row],[كود العامل4]],العاملين!$A:$C,2,0),"")</f>
        <v/>
      </c>
      <c r="AE372" s="115">
        <f>IFERROR((Table14[[#This Row],[كمية الانتاج]]*Table14[[#This Row],[الزمن المعيارى لانتاج القطعة الواحدة بالدقيقة]])/V372,0%)</f>
        <v>0</v>
      </c>
      <c r="AF372" s="116"/>
      <c r="AG372" s="106"/>
      <c r="AH372" s="117" t="str">
        <f>IFERROR(Table14[[#This Row],[كمية الانتاج]]/(Table14[[#This Row],[كمية الانتاج]]+AG372+AF372),"")</f>
        <v/>
      </c>
      <c r="AI372" s="118"/>
      <c r="AJ372" s="121"/>
      <c r="AK372" s="121"/>
      <c r="AL372" s="121"/>
      <c r="AM372" s="121"/>
      <c r="AN372" s="121"/>
      <c r="AO372" s="121"/>
      <c r="AP372" s="121"/>
      <c r="AQ372" s="121"/>
      <c r="AR372" s="121"/>
    </row>
    <row r="373" spans="1:44" ht="20.100000000000001" customHeight="1">
      <c r="A373" s="105"/>
      <c r="B373" s="106"/>
      <c r="C373" s="107" t="str">
        <f>IFERROR(VLOOKUP(B373,المنتجات!$A:$B,2,0),"")</f>
        <v/>
      </c>
      <c r="D373" s="106" t="str">
        <f>IFERROR(VLOOKUP(B373,المنتجات!$A:$C,3,0),"")</f>
        <v/>
      </c>
      <c r="E373" s="108"/>
      <c r="F373" s="107" t="str">
        <f>IFERROR(VLOOKUP(Table14[[#This Row],[كود الصنف]],المنتجات!$D:$E,2,0),"")</f>
        <v/>
      </c>
      <c r="G373" s="109"/>
      <c r="H373" s="109" t="str">
        <f>IFERROR(IF(G373&lt;=1,VLOOKUP(Table14[[#This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73" s="110"/>
      <c r="J373" s="111"/>
      <c r="K373" s="112" t="str">
        <f>IFERROR(IF(VLOOKUP(Table14[[#This Row],[كود الصنف]],المنتجات!$D:$K,8,0)=0,"",(VLOOKUP(Table14[[#This Row],[كود الصنف]],المنتجات!$D:$K,8,0))),"")</f>
        <v/>
      </c>
      <c r="L37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73" s="114">
        <f>IFERROR(Table14[[#This Row],[كمية الهالك]]/(Table14[[#This Row],[كمية الخامات بالكيلو]]/Table14[[#This Row],[وزن القطعة]]),0)</f>
        <v>0</v>
      </c>
      <c r="N373" s="113"/>
      <c r="O373" s="106" t="str">
        <f>IFERROR(VLOOKUP(Table14[[#This Row],[كود العامل]],العاملين!$A$1:$D$100,4,0),"")</f>
        <v/>
      </c>
      <c r="P373" s="108"/>
      <c r="Q373" s="108"/>
      <c r="R373" s="108"/>
      <c r="S373" s="108"/>
      <c r="T373" s="108"/>
      <c r="U373" s="108">
        <f t="shared" si="7"/>
        <v>0</v>
      </c>
      <c r="V373" s="108" t="str">
        <f>IFERROR(Table14[[#This Row],[اجمالى وقت التشغيل بالدقايق]]-Table14[[#This Row],[اجمالى وقت التوقف بالدقيقة]],"0")</f>
        <v>0</v>
      </c>
      <c r="W373" s="108"/>
      <c r="X373" s="106" t="str">
        <f>IFERROR(VLOOKUP(Table14[[#This Row],[كود العامل]],العاملين!A:C,2,0),"")</f>
        <v/>
      </c>
      <c r="Y373" s="108"/>
      <c r="Z373" s="108" t="str">
        <f>IFERROR(VLOOKUP(Table14[[#This Row],[كود العامل2]],العاملين!$A:$C,2,0),"")</f>
        <v/>
      </c>
      <c r="AA373" s="108"/>
      <c r="AB373" s="108" t="str">
        <f>IFERROR(VLOOKUP(Table14[[#This Row],[كود العامل3]],العاملين!$A:$C,2,0),"")</f>
        <v/>
      </c>
      <c r="AC373" s="108"/>
      <c r="AD373" s="108" t="str">
        <f>IFERROR(VLOOKUP(Table14[[#This Row],[كود العامل4]],العاملين!$A:$C,2,0),"")</f>
        <v/>
      </c>
      <c r="AE373" s="115">
        <f>IFERROR((Table14[[#This Row],[كمية الانتاج]]*Table14[[#This Row],[الزمن المعيارى لانتاج القطعة الواحدة بالدقيقة]])/V373,0%)</f>
        <v>0</v>
      </c>
      <c r="AF373" s="116"/>
      <c r="AG373" s="106"/>
      <c r="AH373" s="117" t="str">
        <f>IFERROR(Table14[[#This Row],[كمية الانتاج]]/(Table14[[#This Row],[كمية الانتاج]]+AG373+AF373),"")</f>
        <v/>
      </c>
      <c r="AI373" s="118"/>
      <c r="AJ373" s="121"/>
      <c r="AK373" s="121"/>
      <c r="AL373" s="121"/>
      <c r="AM373" s="121"/>
      <c r="AN373" s="121"/>
      <c r="AO373" s="121"/>
      <c r="AP373" s="121"/>
      <c r="AQ373" s="121"/>
      <c r="AR373" s="121"/>
    </row>
    <row r="374" spans="1:44" ht="20.100000000000001" customHeight="1">
      <c r="A374" s="105"/>
      <c r="B374" s="106"/>
      <c r="C374" s="107" t="str">
        <f>IFERROR(VLOOKUP(B374,المنتجات!$A:$B,2,0),"")</f>
        <v/>
      </c>
      <c r="D374" s="106" t="str">
        <f>IFERROR(VLOOKUP(B374,المنتجات!$A:$C,3,0),"")</f>
        <v/>
      </c>
      <c r="E374" s="108"/>
      <c r="F374" s="107" t="str">
        <f>IFERROR(VLOOKUP(Table14[[#This Row],[كود الصنف]],المنتجات!$D:$E,2,0),"")</f>
        <v/>
      </c>
      <c r="G374" s="109"/>
      <c r="H374" s="109" t="str">
        <f>IFERROR(IF(G374&lt;=1,VLOOKUP(Table14[[#This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74" s="110"/>
      <c r="J374" s="111"/>
      <c r="K374" s="112" t="str">
        <f>IFERROR(IF(VLOOKUP(Table14[[#This Row],[كود الصنف]],المنتجات!$D:$K,8,0)=0,"",(VLOOKUP(Table14[[#This Row],[كود الصنف]],المنتجات!$D:$K,8,0))),"")</f>
        <v/>
      </c>
      <c r="L37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74" s="114">
        <f>IFERROR(Table14[[#This Row],[كمية الهالك]]/(Table14[[#This Row],[كمية الخامات بالكيلو]]/Table14[[#This Row],[وزن القطعة]]),0)</f>
        <v>0</v>
      </c>
      <c r="N374" s="113"/>
      <c r="O374" s="106" t="str">
        <f>IFERROR(VLOOKUP(Table14[[#This Row],[كود العامل]],العاملين!$A$1:$D$100,4,0),"")</f>
        <v/>
      </c>
      <c r="P374" s="108"/>
      <c r="Q374" s="108"/>
      <c r="R374" s="108"/>
      <c r="S374" s="108"/>
      <c r="T374" s="108"/>
      <c r="U374" s="108">
        <f t="shared" si="7"/>
        <v>0</v>
      </c>
      <c r="V374" s="108" t="str">
        <f>IFERROR(Table14[[#This Row],[اجمالى وقت التشغيل بالدقايق]]-Table14[[#This Row],[اجمالى وقت التوقف بالدقيقة]],"0")</f>
        <v>0</v>
      </c>
      <c r="W374" s="108"/>
      <c r="X374" s="106" t="str">
        <f>IFERROR(VLOOKUP(Table14[[#This Row],[كود العامل]],العاملين!A:C,2,0),"")</f>
        <v/>
      </c>
      <c r="Y374" s="108"/>
      <c r="Z374" s="108" t="str">
        <f>IFERROR(VLOOKUP(Table14[[#This Row],[كود العامل2]],العاملين!$A:$C,2,0),"")</f>
        <v/>
      </c>
      <c r="AA374" s="108"/>
      <c r="AB374" s="108" t="str">
        <f>IFERROR(VLOOKUP(Table14[[#This Row],[كود العامل3]],العاملين!$A:$C,2,0),"")</f>
        <v/>
      </c>
      <c r="AC374" s="108"/>
      <c r="AD374" s="108" t="str">
        <f>IFERROR(VLOOKUP(Table14[[#This Row],[كود العامل4]],العاملين!$A:$C,2,0),"")</f>
        <v/>
      </c>
      <c r="AE374" s="115">
        <f>IFERROR((Table14[[#This Row],[كمية الانتاج]]*Table14[[#This Row],[الزمن المعيارى لانتاج القطعة الواحدة بالدقيقة]])/V374,0%)</f>
        <v>0</v>
      </c>
      <c r="AF374" s="116"/>
      <c r="AG374" s="106"/>
      <c r="AH374" s="117" t="str">
        <f>IFERROR(Table14[[#This Row],[كمية الانتاج]]/(Table14[[#This Row],[كمية الانتاج]]+AG374+AF374),"")</f>
        <v/>
      </c>
      <c r="AI374" s="118"/>
      <c r="AJ374" s="121"/>
      <c r="AK374" s="121"/>
      <c r="AL374" s="121"/>
      <c r="AM374" s="121"/>
      <c r="AN374" s="121"/>
      <c r="AO374" s="121"/>
      <c r="AP374" s="121"/>
      <c r="AQ374" s="121"/>
      <c r="AR374" s="121"/>
    </row>
    <row r="375" spans="1:44" ht="20.100000000000001" customHeight="1">
      <c r="A375" s="105"/>
      <c r="B375" s="106"/>
      <c r="C375" s="107" t="str">
        <f>IFERROR(VLOOKUP(B375,المنتجات!$A:$B,2,0),"")</f>
        <v/>
      </c>
      <c r="D375" s="106" t="str">
        <f>IFERROR(VLOOKUP(B375,المنتجات!$A:$C,3,0),"")</f>
        <v/>
      </c>
      <c r="E375" s="108"/>
      <c r="F375" s="107" t="str">
        <f>IFERROR(VLOOKUP(Table14[[#This Row],[كود الصنف]],المنتجات!$D:$E,2,0),"")</f>
        <v/>
      </c>
      <c r="G375" s="109"/>
      <c r="H375" s="109" t="str">
        <f>IFERROR(IF(G375&lt;=1,VLOOKUP(Table14[[#This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75" s="110"/>
      <c r="J375" s="111"/>
      <c r="K375" s="112" t="str">
        <f>IFERROR(IF(VLOOKUP(Table14[[#This Row],[كود الصنف]],المنتجات!$D:$K,8,0)=0,"",(VLOOKUP(Table14[[#This Row],[كود الصنف]],المنتجات!$D:$K,8,0))),"")</f>
        <v/>
      </c>
      <c r="L37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75" s="114">
        <f>IFERROR(Table14[[#This Row],[كمية الهالك]]/(Table14[[#This Row],[كمية الخامات بالكيلو]]/Table14[[#This Row],[وزن القطعة]]),0)</f>
        <v>0</v>
      </c>
      <c r="N375" s="113"/>
      <c r="O375" s="106" t="str">
        <f>IFERROR(VLOOKUP(Table14[[#This Row],[كود العامل]],العاملين!$A$1:$D$100,4,0),"")</f>
        <v/>
      </c>
      <c r="P375" s="108"/>
      <c r="Q375" s="108"/>
      <c r="R375" s="108"/>
      <c r="S375" s="108"/>
      <c r="T375" s="108"/>
      <c r="U375" s="108">
        <f t="shared" si="7"/>
        <v>0</v>
      </c>
      <c r="V375" s="108" t="str">
        <f>IFERROR(Table14[[#This Row],[اجمالى وقت التشغيل بالدقايق]]-Table14[[#This Row],[اجمالى وقت التوقف بالدقيقة]],"0")</f>
        <v>0</v>
      </c>
      <c r="W375" s="108"/>
      <c r="X375" s="106" t="str">
        <f>IFERROR(VLOOKUP(Table14[[#This Row],[كود العامل]],العاملين!A:C,2,0),"")</f>
        <v/>
      </c>
      <c r="Y375" s="108"/>
      <c r="Z375" s="108" t="str">
        <f>IFERROR(VLOOKUP(Table14[[#This Row],[كود العامل2]],العاملين!$A:$C,2,0),"")</f>
        <v/>
      </c>
      <c r="AA375" s="108"/>
      <c r="AB375" s="108" t="str">
        <f>IFERROR(VLOOKUP(Table14[[#This Row],[كود العامل3]],العاملين!$A:$C,2,0),"")</f>
        <v/>
      </c>
      <c r="AC375" s="108"/>
      <c r="AD375" s="108" t="str">
        <f>IFERROR(VLOOKUP(Table14[[#This Row],[كود العامل4]],العاملين!$A:$C,2,0),"")</f>
        <v/>
      </c>
      <c r="AE375" s="115">
        <f>IFERROR((Table14[[#This Row],[كمية الانتاج]]*Table14[[#This Row],[الزمن المعيارى لانتاج القطعة الواحدة بالدقيقة]])/V375,0%)</f>
        <v>0</v>
      </c>
      <c r="AF375" s="116"/>
      <c r="AG375" s="106"/>
      <c r="AH375" s="117" t="str">
        <f>IFERROR(Table14[[#This Row],[كمية الانتاج]]/(Table14[[#This Row],[كمية الانتاج]]+AG375+AF375),"")</f>
        <v/>
      </c>
      <c r="AI375" s="118"/>
      <c r="AJ375" s="121"/>
      <c r="AK375" s="121"/>
      <c r="AL375" s="121"/>
      <c r="AM375" s="121"/>
      <c r="AN375" s="121"/>
      <c r="AO375" s="121"/>
      <c r="AP375" s="121"/>
      <c r="AQ375" s="121"/>
      <c r="AR375" s="121"/>
    </row>
    <row r="376" spans="1:44" ht="20.100000000000001" customHeight="1">
      <c r="A376" s="105"/>
      <c r="B376" s="106"/>
      <c r="C376" s="107" t="str">
        <f>IFERROR(VLOOKUP(B376,المنتجات!$A:$B,2,0),"")</f>
        <v/>
      </c>
      <c r="D376" s="106" t="str">
        <f>IFERROR(VLOOKUP(B376,المنتجات!$A:$C,3,0),"")</f>
        <v/>
      </c>
      <c r="E376" s="108"/>
      <c r="F376" s="107" t="str">
        <f>IFERROR(VLOOKUP(Table14[[#This Row],[كود الصنف]],المنتجات!$D:$E,2,0),"")</f>
        <v/>
      </c>
      <c r="G376" s="109"/>
      <c r="H376" s="109" t="str">
        <f>IFERROR(IF(G376&lt;=1,VLOOKUP(Table14[[#This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76" s="110"/>
      <c r="J376" s="111"/>
      <c r="K376" s="112" t="str">
        <f>IFERROR(IF(VLOOKUP(Table14[[#This Row],[كود الصنف]],المنتجات!$D:$K,8,0)=0,"",(VLOOKUP(Table14[[#This Row],[كود الصنف]],المنتجات!$D:$K,8,0))),"")</f>
        <v/>
      </c>
      <c r="L37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76" s="114">
        <f>IFERROR(Table14[[#This Row],[كمية الهالك]]/(Table14[[#This Row],[كمية الخامات بالكيلو]]/Table14[[#This Row],[وزن القطعة]]),0)</f>
        <v>0</v>
      </c>
      <c r="N376" s="113"/>
      <c r="O376" s="106" t="str">
        <f>IFERROR(VLOOKUP(Table14[[#This Row],[كود العامل]],العاملين!$A$1:$D$100,4,0),"")</f>
        <v/>
      </c>
      <c r="P376" s="108"/>
      <c r="Q376" s="108"/>
      <c r="R376" s="108"/>
      <c r="S376" s="108"/>
      <c r="T376" s="108"/>
      <c r="U376" s="108">
        <f t="shared" si="7"/>
        <v>0</v>
      </c>
      <c r="V376" s="108" t="str">
        <f>IFERROR(Table14[[#This Row],[اجمالى وقت التشغيل بالدقايق]]-Table14[[#This Row],[اجمالى وقت التوقف بالدقيقة]],"0")</f>
        <v>0</v>
      </c>
      <c r="W376" s="108"/>
      <c r="X376" s="106" t="str">
        <f>IFERROR(VLOOKUP(Table14[[#This Row],[كود العامل]],العاملين!A:C,2,0),"")</f>
        <v/>
      </c>
      <c r="Y376" s="108"/>
      <c r="Z376" s="108" t="str">
        <f>IFERROR(VLOOKUP(Table14[[#This Row],[كود العامل2]],العاملين!$A:$C,2,0),"")</f>
        <v/>
      </c>
      <c r="AA376" s="108"/>
      <c r="AB376" s="108" t="str">
        <f>IFERROR(VLOOKUP(Table14[[#This Row],[كود العامل3]],العاملين!$A:$C,2,0),"")</f>
        <v/>
      </c>
      <c r="AC376" s="108"/>
      <c r="AD376" s="108" t="str">
        <f>IFERROR(VLOOKUP(Table14[[#This Row],[كود العامل4]],العاملين!$A:$C,2,0),"")</f>
        <v/>
      </c>
      <c r="AE376" s="115">
        <f>IFERROR((Table14[[#This Row],[كمية الانتاج]]*Table14[[#This Row],[الزمن المعيارى لانتاج القطعة الواحدة بالدقيقة]])/V376,0%)</f>
        <v>0</v>
      </c>
      <c r="AF376" s="116"/>
      <c r="AG376" s="106"/>
      <c r="AH376" s="117" t="str">
        <f>IFERROR(Table14[[#This Row],[كمية الانتاج]]/(Table14[[#This Row],[كمية الانتاج]]+AG376+AF376),"")</f>
        <v/>
      </c>
      <c r="AI376" s="118"/>
      <c r="AJ376" s="121"/>
      <c r="AK376" s="121"/>
      <c r="AL376" s="121"/>
      <c r="AM376" s="121"/>
      <c r="AN376" s="121"/>
      <c r="AO376" s="121"/>
      <c r="AP376" s="121"/>
      <c r="AQ376" s="121"/>
      <c r="AR376" s="121"/>
    </row>
    <row r="377" spans="1:44" ht="20.100000000000001" customHeight="1">
      <c r="A377" s="105"/>
      <c r="B377" s="106"/>
      <c r="C377" s="107" t="str">
        <f>IFERROR(VLOOKUP(B377,المنتجات!$A:$B,2,0),"")</f>
        <v/>
      </c>
      <c r="D377" s="106" t="str">
        <f>IFERROR(VLOOKUP(B377,المنتجات!$A:$C,3,0),"")</f>
        <v/>
      </c>
      <c r="E377" s="108"/>
      <c r="F377" s="107" t="str">
        <f>IFERROR(VLOOKUP(Table14[[#This Row],[كود الصنف]],المنتجات!$D:$E,2,0),"")</f>
        <v/>
      </c>
      <c r="G377" s="109"/>
      <c r="H377" s="109" t="str">
        <f>IFERROR(IF(G377&lt;=1,VLOOKUP(Table14[[#This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77" s="110"/>
      <c r="J377" s="111"/>
      <c r="K377" s="112" t="str">
        <f>IFERROR(IF(VLOOKUP(Table14[[#This Row],[كود الصنف]],المنتجات!$D:$K,8,0)=0,"",(VLOOKUP(Table14[[#This Row],[كود الصنف]],المنتجات!$D:$K,8,0))),"")</f>
        <v/>
      </c>
      <c r="L37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77" s="114">
        <f>IFERROR(Table14[[#This Row],[كمية الهالك]]/(Table14[[#This Row],[كمية الخامات بالكيلو]]/Table14[[#This Row],[وزن القطعة]]),0)</f>
        <v>0</v>
      </c>
      <c r="N377" s="113"/>
      <c r="O377" s="106" t="str">
        <f>IFERROR(VLOOKUP(Table14[[#This Row],[كود العامل]],العاملين!$A$1:$D$100,4,0),"")</f>
        <v/>
      </c>
      <c r="P377" s="108"/>
      <c r="Q377" s="108"/>
      <c r="R377" s="108"/>
      <c r="S377" s="108"/>
      <c r="T377" s="108"/>
      <c r="U377" s="108">
        <f t="shared" si="7"/>
        <v>0</v>
      </c>
      <c r="V377" s="108" t="str">
        <f>IFERROR(Table14[[#This Row],[اجمالى وقت التشغيل بالدقايق]]-Table14[[#This Row],[اجمالى وقت التوقف بالدقيقة]],"0")</f>
        <v>0</v>
      </c>
      <c r="W377" s="108"/>
      <c r="X377" s="106" t="str">
        <f>IFERROR(VLOOKUP(Table14[[#This Row],[كود العامل]],العاملين!A:C,2,0),"")</f>
        <v/>
      </c>
      <c r="Y377" s="108"/>
      <c r="Z377" s="108" t="str">
        <f>IFERROR(VLOOKUP(Table14[[#This Row],[كود العامل2]],العاملين!$A:$C,2,0),"")</f>
        <v/>
      </c>
      <c r="AA377" s="108"/>
      <c r="AB377" s="108" t="str">
        <f>IFERROR(VLOOKUP(Table14[[#This Row],[كود العامل3]],العاملين!$A:$C,2,0),"")</f>
        <v/>
      </c>
      <c r="AC377" s="108"/>
      <c r="AD377" s="108" t="str">
        <f>IFERROR(VLOOKUP(Table14[[#This Row],[كود العامل4]],العاملين!$A:$C,2,0),"")</f>
        <v/>
      </c>
      <c r="AE377" s="115">
        <f>IFERROR((Table14[[#This Row],[كمية الانتاج]]*Table14[[#This Row],[الزمن المعيارى لانتاج القطعة الواحدة بالدقيقة]])/V377,0%)</f>
        <v>0</v>
      </c>
      <c r="AF377" s="116"/>
      <c r="AG377" s="106"/>
      <c r="AH377" s="117" t="str">
        <f>IFERROR(Table14[[#This Row],[كمية الانتاج]]/(Table14[[#This Row],[كمية الانتاج]]+AG377+AF377),"")</f>
        <v/>
      </c>
      <c r="AI377" s="118"/>
      <c r="AJ377" s="121"/>
      <c r="AK377" s="121"/>
      <c r="AL377" s="121"/>
      <c r="AM377" s="121"/>
      <c r="AN377" s="121"/>
      <c r="AO377" s="121"/>
      <c r="AP377" s="121"/>
      <c r="AQ377" s="121"/>
      <c r="AR377" s="121"/>
    </row>
    <row r="378" spans="1:44" ht="20.100000000000001" customHeight="1">
      <c r="A378" s="105"/>
      <c r="B378" s="106"/>
      <c r="C378" s="107" t="str">
        <f>IFERROR(VLOOKUP(B378,المنتجات!$A:$B,2,0),"")</f>
        <v/>
      </c>
      <c r="D378" s="106" t="str">
        <f>IFERROR(VLOOKUP(B378,المنتجات!$A:$C,3,0),"")</f>
        <v/>
      </c>
      <c r="E378" s="108"/>
      <c r="F378" s="107" t="str">
        <f>IFERROR(VLOOKUP(Table14[[#This Row],[كود الصنف]],المنتجات!$D:$E,2,0),"")</f>
        <v/>
      </c>
      <c r="G378" s="109"/>
      <c r="H378" s="109" t="str">
        <f>IFERROR(IF(G378&lt;=1,VLOOKUP(Table14[[#This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78" s="110"/>
      <c r="J378" s="111"/>
      <c r="K378" s="112" t="str">
        <f>IFERROR(IF(VLOOKUP(Table14[[#This Row],[كود الصنف]],المنتجات!$D:$K,8,0)=0,"",(VLOOKUP(Table14[[#This Row],[كود الصنف]],المنتجات!$D:$K,8,0))),"")</f>
        <v/>
      </c>
      <c r="L37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78" s="114">
        <f>IFERROR(Table14[[#This Row],[كمية الهالك]]/(Table14[[#This Row],[كمية الخامات بالكيلو]]/Table14[[#This Row],[وزن القطعة]]),0)</f>
        <v>0</v>
      </c>
      <c r="N378" s="113"/>
      <c r="O378" s="106" t="str">
        <f>IFERROR(VLOOKUP(Table14[[#This Row],[كود العامل]],العاملين!$A$1:$D$100,4,0),"")</f>
        <v/>
      </c>
      <c r="P378" s="108"/>
      <c r="Q378" s="108"/>
      <c r="R378" s="108"/>
      <c r="S378" s="108"/>
      <c r="T378" s="108"/>
      <c r="U378" s="108">
        <f t="shared" si="7"/>
        <v>0</v>
      </c>
      <c r="V378" s="108" t="str">
        <f>IFERROR(Table14[[#This Row],[اجمالى وقت التشغيل بالدقايق]]-Table14[[#This Row],[اجمالى وقت التوقف بالدقيقة]],"0")</f>
        <v>0</v>
      </c>
      <c r="W378" s="108"/>
      <c r="X378" s="106" t="str">
        <f>IFERROR(VLOOKUP(Table14[[#This Row],[كود العامل]],العاملين!A:C,2,0),"")</f>
        <v/>
      </c>
      <c r="Y378" s="108"/>
      <c r="Z378" s="108" t="str">
        <f>IFERROR(VLOOKUP(Table14[[#This Row],[كود العامل2]],العاملين!$A:$C,2,0),"")</f>
        <v/>
      </c>
      <c r="AA378" s="108"/>
      <c r="AB378" s="108" t="str">
        <f>IFERROR(VLOOKUP(Table14[[#This Row],[كود العامل3]],العاملين!$A:$C,2,0),"")</f>
        <v/>
      </c>
      <c r="AC378" s="108"/>
      <c r="AD378" s="108" t="str">
        <f>IFERROR(VLOOKUP(Table14[[#This Row],[كود العامل4]],العاملين!$A:$C,2,0),"")</f>
        <v/>
      </c>
      <c r="AE378" s="115">
        <f>IFERROR((Table14[[#This Row],[كمية الانتاج]]*Table14[[#This Row],[الزمن المعيارى لانتاج القطعة الواحدة بالدقيقة]])/V378,0%)</f>
        <v>0</v>
      </c>
      <c r="AF378" s="116"/>
      <c r="AG378" s="106"/>
      <c r="AH378" s="117" t="str">
        <f>IFERROR(Table14[[#This Row],[كمية الانتاج]]/(Table14[[#This Row],[كمية الانتاج]]+AG378+AF378),"")</f>
        <v/>
      </c>
      <c r="AI378" s="118"/>
      <c r="AJ378" s="121"/>
      <c r="AK378" s="121"/>
      <c r="AL378" s="121"/>
      <c r="AM378" s="121"/>
      <c r="AN378" s="121"/>
      <c r="AO378" s="121"/>
      <c r="AP378" s="121"/>
      <c r="AQ378" s="121"/>
      <c r="AR378" s="121"/>
    </row>
    <row r="379" spans="1:44" ht="20.100000000000001" customHeight="1">
      <c r="A379" s="105"/>
      <c r="B379" s="106"/>
      <c r="C379" s="107" t="str">
        <f>IFERROR(VLOOKUP(B379,المنتجات!$A:$B,2,0),"")</f>
        <v/>
      </c>
      <c r="D379" s="106" t="str">
        <f>IFERROR(VLOOKUP(B379,المنتجات!$A:$C,3,0),"")</f>
        <v/>
      </c>
      <c r="E379" s="108"/>
      <c r="F379" s="107" t="str">
        <f>IFERROR(VLOOKUP(Table14[[#This Row],[كود الصنف]],المنتجات!$D:$E,2,0),"")</f>
        <v/>
      </c>
      <c r="G379" s="109"/>
      <c r="H379" s="109" t="str">
        <f>IFERROR(IF(G379&lt;=1,VLOOKUP(Table14[[#This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79" s="110"/>
      <c r="J379" s="111"/>
      <c r="K379" s="112" t="str">
        <f>IFERROR(IF(VLOOKUP(Table14[[#This Row],[كود الصنف]],المنتجات!$D:$K,8,0)=0,"",(VLOOKUP(Table14[[#This Row],[كود الصنف]],المنتجات!$D:$K,8,0))),"")</f>
        <v/>
      </c>
      <c r="L37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79" s="114">
        <f>IFERROR(Table14[[#This Row],[كمية الهالك]]/(Table14[[#This Row],[كمية الخامات بالكيلو]]/Table14[[#This Row],[وزن القطعة]]),0)</f>
        <v>0</v>
      </c>
      <c r="N379" s="113"/>
      <c r="O379" s="106" t="str">
        <f>IFERROR(VLOOKUP(Table14[[#This Row],[كود العامل]],العاملين!$A$1:$D$100,4,0),"")</f>
        <v/>
      </c>
      <c r="P379" s="108"/>
      <c r="Q379" s="108"/>
      <c r="R379" s="108"/>
      <c r="S379" s="108"/>
      <c r="T379" s="108"/>
      <c r="U379" s="108">
        <f t="shared" si="7"/>
        <v>0</v>
      </c>
      <c r="V379" s="108" t="str">
        <f>IFERROR(Table14[[#This Row],[اجمالى وقت التشغيل بالدقايق]]-Table14[[#This Row],[اجمالى وقت التوقف بالدقيقة]],"0")</f>
        <v>0</v>
      </c>
      <c r="W379" s="108"/>
      <c r="X379" s="106" t="str">
        <f>IFERROR(VLOOKUP(Table14[[#This Row],[كود العامل]],العاملين!A:C,2,0),"")</f>
        <v/>
      </c>
      <c r="Y379" s="108"/>
      <c r="Z379" s="108" t="str">
        <f>IFERROR(VLOOKUP(Table14[[#This Row],[كود العامل2]],العاملين!$A:$C,2,0),"")</f>
        <v/>
      </c>
      <c r="AA379" s="108"/>
      <c r="AB379" s="108" t="str">
        <f>IFERROR(VLOOKUP(Table14[[#This Row],[كود العامل3]],العاملين!$A:$C,2,0),"")</f>
        <v/>
      </c>
      <c r="AC379" s="108"/>
      <c r="AD379" s="108" t="str">
        <f>IFERROR(VLOOKUP(Table14[[#This Row],[كود العامل4]],العاملين!$A:$C,2,0),"")</f>
        <v/>
      </c>
      <c r="AE379" s="115">
        <f>IFERROR((Table14[[#This Row],[كمية الانتاج]]*Table14[[#This Row],[الزمن المعيارى لانتاج القطعة الواحدة بالدقيقة]])/V379,0%)</f>
        <v>0</v>
      </c>
      <c r="AF379" s="116"/>
      <c r="AG379" s="106"/>
      <c r="AH379" s="117" t="str">
        <f>IFERROR(Table14[[#This Row],[كمية الانتاج]]/(Table14[[#This Row],[كمية الانتاج]]+AG379+AF379),"")</f>
        <v/>
      </c>
      <c r="AI379" s="118"/>
      <c r="AJ379" s="121"/>
      <c r="AK379" s="121"/>
      <c r="AL379" s="121"/>
      <c r="AM379" s="121"/>
      <c r="AN379" s="121"/>
      <c r="AO379" s="121"/>
      <c r="AP379" s="121"/>
      <c r="AQ379" s="121"/>
      <c r="AR379" s="121"/>
    </row>
    <row r="380" spans="1:44" ht="20.100000000000001" customHeight="1">
      <c r="A380" s="105"/>
      <c r="B380" s="106"/>
      <c r="C380" s="107" t="str">
        <f>IFERROR(VLOOKUP(B380,المنتجات!$A:$B,2,0),"")</f>
        <v/>
      </c>
      <c r="D380" s="106" t="str">
        <f>IFERROR(VLOOKUP(B380,المنتجات!$A:$C,3,0),"")</f>
        <v/>
      </c>
      <c r="E380" s="108"/>
      <c r="F380" s="107" t="str">
        <f>IFERROR(VLOOKUP(Table14[[#This Row],[كود الصنف]],المنتجات!$D:$E,2,0),"")</f>
        <v/>
      </c>
      <c r="G380" s="109"/>
      <c r="H380" s="109" t="str">
        <f>IFERROR(IF(G380&lt;=1,VLOOKUP(Table14[[#This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80" s="110"/>
      <c r="J380" s="111"/>
      <c r="K380" s="112" t="str">
        <f>IFERROR(IF(VLOOKUP(Table14[[#This Row],[كود الصنف]],المنتجات!$D:$K,8,0)=0,"",(VLOOKUP(Table14[[#This Row],[كود الصنف]],المنتجات!$D:$K,8,0))),"")</f>
        <v/>
      </c>
      <c r="L38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80" s="114">
        <f>IFERROR(Table14[[#This Row],[كمية الهالك]]/(Table14[[#This Row],[كمية الخامات بالكيلو]]/Table14[[#This Row],[وزن القطعة]]),0)</f>
        <v>0</v>
      </c>
      <c r="N380" s="113"/>
      <c r="O380" s="106" t="str">
        <f>IFERROR(VLOOKUP(Table14[[#This Row],[كود العامل]],العاملين!$A$1:$D$100,4,0),"")</f>
        <v/>
      </c>
      <c r="P380" s="108"/>
      <c r="Q380" s="108"/>
      <c r="R380" s="108"/>
      <c r="S380" s="108"/>
      <c r="T380" s="108"/>
      <c r="U380" s="108">
        <f t="shared" si="7"/>
        <v>0</v>
      </c>
      <c r="V380" s="108" t="str">
        <f>IFERROR(Table14[[#This Row],[اجمالى وقت التشغيل بالدقايق]]-Table14[[#This Row],[اجمالى وقت التوقف بالدقيقة]],"0")</f>
        <v>0</v>
      </c>
      <c r="W380" s="108"/>
      <c r="X380" s="106" t="str">
        <f>IFERROR(VLOOKUP(Table14[[#This Row],[كود العامل]],العاملين!A:C,2,0),"")</f>
        <v/>
      </c>
      <c r="Y380" s="108"/>
      <c r="Z380" s="108" t="str">
        <f>IFERROR(VLOOKUP(Table14[[#This Row],[كود العامل2]],العاملين!$A:$C,2,0),"")</f>
        <v/>
      </c>
      <c r="AA380" s="108"/>
      <c r="AB380" s="108" t="str">
        <f>IFERROR(VLOOKUP(Table14[[#This Row],[كود العامل3]],العاملين!$A:$C,2,0),"")</f>
        <v/>
      </c>
      <c r="AC380" s="108"/>
      <c r="AD380" s="108" t="str">
        <f>IFERROR(VLOOKUP(Table14[[#This Row],[كود العامل4]],العاملين!$A:$C,2,0),"")</f>
        <v/>
      </c>
      <c r="AE380" s="115">
        <f>IFERROR((Table14[[#This Row],[كمية الانتاج]]*Table14[[#This Row],[الزمن المعيارى لانتاج القطعة الواحدة بالدقيقة]])/V380,0%)</f>
        <v>0</v>
      </c>
      <c r="AF380" s="116"/>
      <c r="AG380" s="106"/>
      <c r="AH380" s="117" t="str">
        <f>IFERROR(Table14[[#This Row],[كمية الانتاج]]/(Table14[[#This Row],[كمية الانتاج]]+AG380+AF380),"")</f>
        <v/>
      </c>
      <c r="AI380" s="118"/>
      <c r="AJ380" s="121"/>
      <c r="AK380" s="121"/>
      <c r="AL380" s="121"/>
      <c r="AM380" s="121"/>
      <c r="AN380" s="121"/>
      <c r="AO380" s="121"/>
      <c r="AP380" s="121"/>
      <c r="AQ380" s="121"/>
      <c r="AR380" s="121"/>
    </row>
    <row r="381" spans="1:44" ht="20.100000000000001" customHeight="1">
      <c r="A381" s="105"/>
      <c r="B381" s="106"/>
      <c r="C381" s="107" t="str">
        <f>IFERROR(VLOOKUP(B381,المنتجات!$A:$B,2,0),"")</f>
        <v/>
      </c>
      <c r="D381" s="106" t="str">
        <f>IFERROR(VLOOKUP(B381,المنتجات!$A:$C,3,0),"")</f>
        <v/>
      </c>
      <c r="E381" s="108"/>
      <c r="F381" s="107" t="str">
        <f>IFERROR(VLOOKUP(Table14[[#This Row],[كود الصنف]],المنتجات!$D:$E,2,0),"")</f>
        <v/>
      </c>
      <c r="G381" s="109"/>
      <c r="H381" s="109" t="str">
        <f>IFERROR(IF(G381&lt;=1,VLOOKUP(Table14[[#This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81" s="110"/>
      <c r="J381" s="111"/>
      <c r="K381" s="112" t="str">
        <f>IFERROR(IF(VLOOKUP(Table14[[#This Row],[كود الصنف]],المنتجات!$D:$K,8,0)=0,"",(VLOOKUP(Table14[[#This Row],[كود الصنف]],المنتجات!$D:$K,8,0))),"")</f>
        <v/>
      </c>
      <c r="L38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81" s="114">
        <f>IFERROR(Table14[[#This Row],[كمية الهالك]]/(Table14[[#This Row],[كمية الخامات بالكيلو]]/Table14[[#This Row],[وزن القطعة]]),0)</f>
        <v>0</v>
      </c>
      <c r="N381" s="113"/>
      <c r="O381" s="106" t="str">
        <f>IFERROR(VLOOKUP(Table14[[#This Row],[كود العامل]],العاملين!$A$1:$D$100,4,0),"")</f>
        <v/>
      </c>
      <c r="P381" s="108"/>
      <c r="Q381" s="108"/>
      <c r="R381" s="108"/>
      <c r="S381" s="108"/>
      <c r="T381" s="108"/>
      <c r="U381" s="108">
        <f t="shared" si="7"/>
        <v>0</v>
      </c>
      <c r="V381" s="108" t="str">
        <f>IFERROR(Table14[[#This Row],[اجمالى وقت التشغيل بالدقايق]]-Table14[[#This Row],[اجمالى وقت التوقف بالدقيقة]],"0")</f>
        <v>0</v>
      </c>
      <c r="W381" s="108"/>
      <c r="X381" s="106" t="str">
        <f>IFERROR(VLOOKUP(Table14[[#This Row],[كود العامل]],العاملين!A:C,2,0),"")</f>
        <v/>
      </c>
      <c r="Y381" s="108"/>
      <c r="Z381" s="108" t="str">
        <f>IFERROR(VLOOKUP(Table14[[#This Row],[كود العامل2]],العاملين!$A:$C,2,0),"")</f>
        <v/>
      </c>
      <c r="AA381" s="108"/>
      <c r="AB381" s="108" t="str">
        <f>IFERROR(VLOOKUP(Table14[[#This Row],[كود العامل3]],العاملين!$A:$C,2,0),"")</f>
        <v/>
      </c>
      <c r="AC381" s="108"/>
      <c r="AD381" s="108" t="str">
        <f>IFERROR(VLOOKUP(Table14[[#This Row],[كود العامل4]],العاملين!$A:$C,2,0),"")</f>
        <v/>
      </c>
      <c r="AE381" s="115">
        <f>IFERROR((Table14[[#This Row],[كمية الانتاج]]*Table14[[#This Row],[الزمن المعيارى لانتاج القطعة الواحدة بالدقيقة]])/V381,0%)</f>
        <v>0</v>
      </c>
      <c r="AF381" s="116"/>
      <c r="AG381" s="106"/>
      <c r="AH381" s="117" t="str">
        <f>IFERROR(Table14[[#This Row],[كمية الانتاج]]/(Table14[[#This Row],[كمية الانتاج]]+AG381+AF381),"")</f>
        <v/>
      </c>
      <c r="AI381" s="118"/>
      <c r="AJ381" s="121"/>
      <c r="AK381" s="121"/>
      <c r="AL381" s="121"/>
      <c r="AM381" s="121"/>
      <c r="AN381" s="121"/>
      <c r="AO381" s="121"/>
      <c r="AP381" s="121"/>
      <c r="AQ381" s="121"/>
      <c r="AR381" s="121"/>
    </row>
    <row r="382" spans="1:44" ht="20.100000000000001" customHeight="1">
      <c r="A382" s="105"/>
      <c r="B382" s="106"/>
      <c r="C382" s="107" t="str">
        <f>IFERROR(VLOOKUP(B382,المنتجات!$A:$B,2,0),"")</f>
        <v/>
      </c>
      <c r="D382" s="106" t="str">
        <f>IFERROR(VLOOKUP(B382,المنتجات!$A:$C,3,0),"")</f>
        <v/>
      </c>
      <c r="E382" s="108"/>
      <c r="F382" s="107" t="str">
        <f>IFERROR(VLOOKUP(Table14[[#This Row],[كود الصنف]],المنتجات!$D:$E,2,0),"")</f>
        <v/>
      </c>
      <c r="G382" s="109"/>
      <c r="H382" s="109" t="str">
        <f>IFERROR(IF(G382&lt;=1,VLOOKUP(Table14[[#This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82" s="110"/>
      <c r="J382" s="111"/>
      <c r="K382" s="112" t="str">
        <f>IFERROR(IF(VLOOKUP(Table14[[#This Row],[كود الصنف]],المنتجات!$D:$K,8,0)=0,"",(VLOOKUP(Table14[[#This Row],[كود الصنف]],المنتجات!$D:$K,8,0))),"")</f>
        <v/>
      </c>
      <c r="L38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82" s="114">
        <f>IFERROR(Table14[[#This Row],[كمية الهالك]]/(Table14[[#This Row],[كمية الخامات بالكيلو]]/Table14[[#This Row],[وزن القطعة]]),0)</f>
        <v>0</v>
      </c>
      <c r="N382" s="113"/>
      <c r="O382" s="106" t="str">
        <f>IFERROR(VLOOKUP(Table14[[#This Row],[كود العامل]],العاملين!$A$1:$D$100,4,0),"")</f>
        <v/>
      </c>
      <c r="P382" s="108"/>
      <c r="Q382" s="108"/>
      <c r="R382" s="108"/>
      <c r="S382" s="108"/>
      <c r="T382" s="108"/>
      <c r="U382" s="108">
        <f t="shared" si="7"/>
        <v>0</v>
      </c>
      <c r="V382" s="108" t="str">
        <f>IFERROR(Table14[[#This Row],[اجمالى وقت التشغيل بالدقايق]]-Table14[[#This Row],[اجمالى وقت التوقف بالدقيقة]],"0")</f>
        <v>0</v>
      </c>
      <c r="W382" s="108"/>
      <c r="X382" s="106" t="str">
        <f>IFERROR(VLOOKUP(Table14[[#This Row],[كود العامل]],العاملين!A:C,2,0),"")</f>
        <v/>
      </c>
      <c r="Y382" s="108"/>
      <c r="Z382" s="108" t="str">
        <f>IFERROR(VLOOKUP(Table14[[#This Row],[كود العامل2]],العاملين!$A:$C,2,0),"")</f>
        <v/>
      </c>
      <c r="AA382" s="108"/>
      <c r="AB382" s="108" t="str">
        <f>IFERROR(VLOOKUP(Table14[[#This Row],[كود العامل3]],العاملين!$A:$C,2,0),"")</f>
        <v/>
      </c>
      <c r="AC382" s="108"/>
      <c r="AD382" s="108" t="str">
        <f>IFERROR(VLOOKUP(Table14[[#This Row],[كود العامل4]],العاملين!$A:$C,2,0),"")</f>
        <v/>
      </c>
      <c r="AE382" s="115">
        <f>IFERROR((Table14[[#This Row],[كمية الانتاج]]*Table14[[#This Row],[الزمن المعيارى لانتاج القطعة الواحدة بالدقيقة]])/V382,0%)</f>
        <v>0</v>
      </c>
      <c r="AF382" s="116"/>
      <c r="AG382" s="106"/>
      <c r="AH382" s="117" t="str">
        <f>IFERROR(Table14[[#This Row],[كمية الانتاج]]/(Table14[[#This Row],[كمية الانتاج]]+AG382+AF382),"")</f>
        <v/>
      </c>
      <c r="AI382" s="118"/>
      <c r="AJ382" s="121"/>
      <c r="AK382" s="121"/>
      <c r="AL382" s="121"/>
      <c r="AM382" s="121"/>
      <c r="AN382" s="121"/>
      <c r="AO382" s="121"/>
      <c r="AP382" s="121"/>
      <c r="AQ382" s="121"/>
      <c r="AR382" s="121"/>
    </row>
    <row r="383" spans="1:44" ht="20.100000000000001" customHeight="1">
      <c r="A383" s="105"/>
      <c r="B383" s="106"/>
      <c r="C383" s="107" t="str">
        <f>IFERROR(VLOOKUP(B383,المنتجات!$A:$B,2,0),"")</f>
        <v/>
      </c>
      <c r="D383" s="106" t="str">
        <f>IFERROR(VLOOKUP(B383,المنتجات!$A:$C,3,0),"")</f>
        <v/>
      </c>
      <c r="E383" s="108"/>
      <c r="F383" s="107" t="str">
        <f>IFERROR(VLOOKUP(Table14[[#This Row],[كود الصنف]],المنتجات!$D:$E,2,0),"")</f>
        <v/>
      </c>
      <c r="G383" s="109"/>
      <c r="H383" s="109" t="str">
        <f>IFERROR(IF(G383&lt;=1,VLOOKUP(Table14[[#This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83" s="110"/>
      <c r="J383" s="111"/>
      <c r="K383" s="112" t="str">
        <f>IFERROR(IF(VLOOKUP(Table14[[#This Row],[كود الصنف]],المنتجات!$D:$K,8,0)=0,"",(VLOOKUP(Table14[[#This Row],[كود الصنف]],المنتجات!$D:$K,8,0))),"")</f>
        <v/>
      </c>
      <c r="L38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83" s="114">
        <f>IFERROR(Table14[[#This Row],[كمية الهالك]]/(Table14[[#This Row],[كمية الخامات بالكيلو]]/Table14[[#This Row],[وزن القطعة]]),0)</f>
        <v>0</v>
      </c>
      <c r="N383" s="113"/>
      <c r="O383" s="106" t="str">
        <f>IFERROR(VLOOKUP(Table14[[#This Row],[كود العامل]],العاملين!$A$1:$D$100,4,0),"")</f>
        <v/>
      </c>
      <c r="P383" s="108"/>
      <c r="Q383" s="108"/>
      <c r="R383" s="108"/>
      <c r="S383" s="108"/>
      <c r="T383" s="108"/>
      <c r="U383" s="108">
        <f t="shared" si="7"/>
        <v>0</v>
      </c>
      <c r="V383" s="108" t="str">
        <f>IFERROR(Table14[[#This Row],[اجمالى وقت التشغيل بالدقايق]]-Table14[[#This Row],[اجمالى وقت التوقف بالدقيقة]],"0")</f>
        <v>0</v>
      </c>
      <c r="W383" s="108"/>
      <c r="X383" s="106" t="str">
        <f>IFERROR(VLOOKUP(Table14[[#This Row],[كود العامل]],العاملين!A:C,2,0),"")</f>
        <v/>
      </c>
      <c r="Y383" s="108"/>
      <c r="Z383" s="108" t="str">
        <f>IFERROR(VLOOKUP(Table14[[#This Row],[كود العامل2]],العاملين!$A:$C,2,0),"")</f>
        <v/>
      </c>
      <c r="AA383" s="108"/>
      <c r="AB383" s="108" t="str">
        <f>IFERROR(VLOOKUP(Table14[[#This Row],[كود العامل3]],العاملين!$A:$C,2,0),"")</f>
        <v/>
      </c>
      <c r="AC383" s="108"/>
      <c r="AD383" s="108" t="str">
        <f>IFERROR(VLOOKUP(Table14[[#This Row],[كود العامل4]],العاملين!$A:$C,2,0),"")</f>
        <v/>
      </c>
      <c r="AE383" s="115">
        <f>IFERROR((Table14[[#This Row],[كمية الانتاج]]*Table14[[#This Row],[الزمن المعيارى لانتاج القطعة الواحدة بالدقيقة]])/V383,0%)</f>
        <v>0</v>
      </c>
      <c r="AF383" s="116"/>
      <c r="AG383" s="106"/>
      <c r="AH383" s="117" t="str">
        <f>IFERROR(Table14[[#This Row],[كمية الانتاج]]/(Table14[[#This Row],[كمية الانتاج]]+AG383+AF383),"")</f>
        <v/>
      </c>
      <c r="AI383" s="118"/>
      <c r="AJ383" s="121"/>
      <c r="AK383" s="121"/>
      <c r="AL383" s="121"/>
      <c r="AM383" s="121"/>
      <c r="AN383" s="121"/>
      <c r="AO383" s="121"/>
      <c r="AP383" s="121"/>
      <c r="AQ383" s="121"/>
      <c r="AR383" s="121"/>
    </row>
    <row r="384" spans="1:44" ht="20.100000000000001" customHeight="1">
      <c r="A384" s="105"/>
      <c r="B384" s="106"/>
      <c r="C384" s="107" t="str">
        <f>IFERROR(VLOOKUP(B384,المنتجات!$A:$B,2,0),"")</f>
        <v/>
      </c>
      <c r="D384" s="106" t="str">
        <f>IFERROR(VLOOKUP(B384,المنتجات!$A:$C,3,0),"")</f>
        <v/>
      </c>
      <c r="E384" s="108"/>
      <c r="F384" s="107" t="str">
        <f>IFERROR(VLOOKUP(Table14[[#This Row],[كود الصنف]],المنتجات!$D:$E,2,0),"")</f>
        <v/>
      </c>
      <c r="G384" s="109"/>
      <c r="H384" s="109" t="str">
        <f>IFERROR(IF(G384&lt;=1,VLOOKUP(Table14[[#This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84" s="110"/>
      <c r="J384" s="111"/>
      <c r="K384" s="112" t="str">
        <f>IFERROR(IF(VLOOKUP(Table14[[#This Row],[كود الصنف]],المنتجات!$D:$K,8,0)=0,"",(VLOOKUP(Table14[[#This Row],[كود الصنف]],المنتجات!$D:$K,8,0))),"")</f>
        <v/>
      </c>
      <c r="L38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84" s="114">
        <f>IFERROR(Table14[[#This Row],[كمية الهالك]]/(Table14[[#This Row],[كمية الخامات بالكيلو]]/Table14[[#This Row],[وزن القطعة]]),0)</f>
        <v>0</v>
      </c>
      <c r="N384" s="113"/>
      <c r="O384" s="106" t="str">
        <f>IFERROR(VLOOKUP(Table14[[#This Row],[كود العامل]],العاملين!$A$1:$D$100,4,0),"")</f>
        <v/>
      </c>
      <c r="P384" s="108"/>
      <c r="Q384" s="108"/>
      <c r="R384" s="108"/>
      <c r="S384" s="108"/>
      <c r="T384" s="108"/>
      <c r="U384" s="108">
        <f t="shared" si="7"/>
        <v>0</v>
      </c>
      <c r="V384" s="108" t="str">
        <f>IFERROR(Table14[[#This Row],[اجمالى وقت التشغيل بالدقايق]]-Table14[[#This Row],[اجمالى وقت التوقف بالدقيقة]],"0")</f>
        <v>0</v>
      </c>
      <c r="W384" s="108"/>
      <c r="X384" s="106" t="str">
        <f>IFERROR(VLOOKUP(Table14[[#This Row],[كود العامل]],العاملين!A:C,2,0),"")</f>
        <v/>
      </c>
      <c r="Y384" s="108"/>
      <c r="Z384" s="108" t="str">
        <f>IFERROR(VLOOKUP(Table14[[#This Row],[كود العامل2]],العاملين!$A:$C,2,0),"")</f>
        <v/>
      </c>
      <c r="AA384" s="108"/>
      <c r="AB384" s="108" t="str">
        <f>IFERROR(VLOOKUP(Table14[[#This Row],[كود العامل3]],العاملين!$A:$C,2,0),"")</f>
        <v/>
      </c>
      <c r="AC384" s="108"/>
      <c r="AD384" s="108" t="str">
        <f>IFERROR(VLOOKUP(Table14[[#This Row],[كود العامل4]],العاملين!$A:$C,2,0),"")</f>
        <v/>
      </c>
      <c r="AE384" s="115">
        <f>IFERROR((Table14[[#This Row],[كمية الانتاج]]*Table14[[#This Row],[الزمن المعيارى لانتاج القطعة الواحدة بالدقيقة]])/V384,0%)</f>
        <v>0</v>
      </c>
      <c r="AF384" s="116"/>
      <c r="AG384" s="106"/>
      <c r="AH384" s="117" t="str">
        <f>IFERROR(Table14[[#This Row],[كمية الانتاج]]/(Table14[[#This Row],[كمية الانتاج]]+AG384+AF384),"")</f>
        <v/>
      </c>
      <c r="AI384" s="118"/>
      <c r="AJ384" s="121"/>
      <c r="AK384" s="121"/>
      <c r="AL384" s="121"/>
      <c r="AM384" s="121"/>
      <c r="AN384" s="121"/>
      <c r="AO384" s="121"/>
      <c r="AP384" s="121"/>
      <c r="AQ384" s="121"/>
      <c r="AR384" s="121"/>
    </row>
    <row r="385" spans="1:44" ht="20.100000000000001" customHeight="1">
      <c r="A385" s="105"/>
      <c r="B385" s="106"/>
      <c r="C385" s="107" t="str">
        <f>IFERROR(VLOOKUP(B385,المنتجات!$A:$B,2,0),"")</f>
        <v/>
      </c>
      <c r="D385" s="106" t="str">
        <f>IFERROR(VLOOKUP(B385,المنتجات!$A:$C,3,0),"")</f>
        <v/>
      </c>
      <c r="E385" s="108"/>
      <c r="F385" s="107" t="str">
        <f>IFERROR(VLOOKUP(Table14[[#This Row],[كود الصنف]],المنتجات!$D:$E,2,0),"")</f>
        <v/>
      </c>
      <c r="G385" s="109"/>
      <c r="H385" s="109" t="str">
        <f>IFERROR(IF(G385&lt;=1,VLOOKUP(Table14[[#This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85" s="110"/>
      <c r="J385" s="111"/>
      <c r="K385" s="112" t="str">
        <f>IFERROR(IF(VLOOKUP(Table14[[#This Row],[كود الصنف]],المنتجات!$D:$K,8,0)=0,"",(VLOOKUP(Table14[[#This Row],[كود الصنف]],المنتجات!$D:$K,8,0))),"")</f>
        <v/>
      </c>
      <c r="L38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85" s="114">
        <f>IFERROR(Table14[[#This Row],[كمية الهالك]]/(Table14[[#This Row],[كمية الخامات بالكيلو]]/Table14[[#This Row],[وزن القطعة]]),0)</f>
        <v>0</v>
      </c>
      <c r="N385" s="113"/>
      <c r="O385" s="106" t="str">
        <f>IFERROR(VLOOKUP(Table14[[#This Row],[كود العامل]],العاملين!$A$1:$D$100,4,0),"")</f>
        <v/>
      </c>
      <c r="P385" s="108"/>
      <c r="Q385" s="108"/>
      <c r="R385" s="108"/>
      <c r="S385" s="108"/>
      <c r="T385" s="108"/>
      <c r="U385" s="108">
        <f t="shared" si="7"/>
        <v>0</v>
      </c>
      <c r="V385" s="108" t="str">
        <f>IFERROR(Table14[[#This Row],[اجمالى وقت التشغيل بالدقايق]]-Table14[[#This Row],[اجمالى وقت التوقف بالدقيقة]],"0")</f>
        <v>0</v>
      </c>
      <c r="W385" s="108"/>
      <c r="X385" s="106" t="str">
        <f>IFERROR(VLOOKUP(Table14[[#This Row],[كود العامل]],العاملين!A:C,2,0),"")</f>
        <v/>
      </c>
      <c r="Y385" s="108"/>
      <c r="Z385" s="108" t="str">
        <f>IFERROR(VLOOKUP(Table14[[#This Row],[كود العامل2]],العاملين!$A:$C,2,0),"")</f>
        <v/>
      </c>
      <c r="AA385" s="108"/>
      <c r="AB385" s="108" t="str">
        <f>IFERROR(VLOOKUP(Table14[[#This Row],[كود العامل3]],العاملين!$A:$C,2,0),"")</f>
        <v/>
      </c>
      <c r="AC385" s="108"/>
      <c r="AD385" s="108" t="str">
        <f>IFERROR(VLOOKUP(Table14[[#This Row],[كود العامل4]],العاملين!$A:$C,2,0),"")</f>
        <v/>
      </c>
      <c r="AE385" s="115">
        <f>IFERROR((Table14[[#This Row],[كمية الانتاج]]*Table14[[#This Row],[الزمن المعيارى لانتاج القطعة الواحدة بالدقيقة]])/V385,0%)</f>
        <v>0</v>
      </c>
      <c r="AF385" s="116"/>
      <c r="AG385" s="106"/>
      <c r="AH385" s="117" t="str">
        <f>IFERROR(Table14[[#This Row],[كمية الانتاج]]/(Table14[[#This Row],[كمية الانتاج]]+AG385+AF385),"")</f>
        <v/>
      </c>
      <c r="AI385" s="118"/>
      <c r="AJ385" s="121"/>
      <c r="AK385" s="121"/>
      <c r="AL385" s="121"/>
      <c r="AM385" s="121"/>
      <c r="AN385" s="121"/>
      <c r="AO385" s="121"/>
      <c r="AP385" s="121"/>
      <c r="AQ385" s="121"/>
      <c r="AR385" s="121"/>
    </row>
    <row r="386" spans="1:44" ht="20.100000000000001" customHeight="1">
      <c r="A386" s="105"/>
      <c r="B386" s="106"/>
      <c r="C386" s="107" t="str">
        <f>IFERROR(VLOOKUP(B386,المنتجات!$A:$B,2,0),"")</f>
        <v/>
      </c>
      <c r="D386" s="106" t="str">
        <f>IFERROR(VLOOKUP(B386,المنتجات!$A:$C,3,0),"")</f>
        <v/>
      </c>
      <c r="E386" s="108"/>
      <c r="F386" s="107" t="str">
        <f>IFERROR(VLOOKUP(Table14[[#This Row],[كود الصنف]],المنتجات!$D:$E,2,0),"")</f>
        <v/>
      </c>
      <c r="G386" s="109"/>
      <c r="H386" s="109" t="str">
        <f>IFERROR(IF(G386&lt;=1,VLOOKUP(Table14[[#This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86" s="110"/>
      <c r="J386" s="111"/>
      <c r="K386" s="112" t="str">
        <f>IFERROR(IF(VLOOKUP(Table14[[#This Row],[كود الصنف]],المنتجات!$D:$K,8,0)=0,"",(VLOOKUP(Table14[[#This Row],[كود الصنف]],المنتجات!$D:$K,8,0))),"")</f>
        <v/>
      </c>
      <c r="L38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86" s="114">
        <f>IFERROR(Table14[[#This Row],[كمية الهالك]]/(Table14[[#This Row],[كمية الخامات بالكيلو]]/Table14[[#This Row],[وزن القطعة]]),0)</f>
        <v>0</v>
      </c>
      <c r="N386" s="113"/>
      <c r="O386" s="106" t="str">
        <f>IFERROR(VLOOKUP(Table14[[#This Row],[كود العامل]],العاملين!$A$1:$D$100,4,0),"")</f>
        <v/>
      </c>
      <c r="P386" s="108"/>
      <c r="Q386" s="108"/>
      <c r="R386" s="108"/>
      <c r="S386" s="108"/>
      <c r="T386" s="108"/>
      <c r="U386" s="108">
        <f t="shared" si="7"/>
        <v>0</v>
      </c>
      <c r="V386" s="108" t="str">
        <f>IFERROR(Table14[[#This Row],[اجمالى وقت التشغيل بالدقايق]]-Table14[[#This Row],[اجمالى وقت التوقف بالدقيقة]],"0")</f>
        <v>0</v>
      </c>
      <c r="W386" s="108"/>
      <c r="X386" s="106" t="str">
        <f>IFERROR(VLOOKUP(Table14[[#This Row],[كود العامل]],العاملين!A:C,2,0),"")</f>
        <v/>
      </c>
      <c r="Y386" s="108"/>
      <c r="Z386" s="108" t="str">
        <f>IFERROR(VLOOKUP(Table14[[#This Row],[كود العامل2]],العاملين!$A:$C,2,0),"")</f>
        <v/>
      </c>
      <c r="AA386" s="108"/>
      <c r="AB386" s="108" t="str">
        <f>IFERROR(VLOOKUP(Table14[[#This Row],[كود العامل3]],العاملين!$A:$C,2,0),"")</f>
        <v/>
      </c>
      <c r="AC386" s="108"/>
      <c r="AD386" s="108" t="str">
        <f>IFERROR(VLOOKUP(Table14[[#This Row],[كود العامل4]],العاملين!$A:$C,2,0),"")</f>
        <v/>
      </c>
      <c r="AE386" s="115">
        <f>IFERROR((Table14[[#This Row],[كمية الانتاج]]*Table14[[#This Row],[الزمن المعيارى لانتاج القطعة الواحدة بالدقيقة]])/V386,0%)</f>
        <v>0</v>
      </c>
      <c r="AF386" s="116"/>
      <c r="AG386" s="106"/>
      <c r="AH386" s="117" t="str">
        <f>IFERROR(Table14[[#This Row],[كمية الانتاج]]/(Table14[[#This Row],[كمية الانتاج]]+AG386+AF386),"")</f>
        <v/>
      </c>
      <c r="AI386" s="118"/>
      <c r="AJ386" s="121"/>
      <c r="AK386" s="121"/>
      <c r="AL386" s="121"/>
      <c r="AM386" s="121"/>
      <c r="AN386" s="121"/>
      <c r="AO386" s="121"/>
      <c r="AP386" s="121"/>
      <c r="AQ386" s="121"/>
      <c r="AR386" s="121"/>
    </row>
    <row r="387" spans="1:44" ht="20.100000000000001" customHeight="1">
      <c r="A387" s="105"/>
      <c r="B387" s="106"/>
      <c r="C387" s="107" t="str">
        <f>IFERROR(VLOOKUP(B387,المنتجات!$A:$B,2,0),"")</f>
        <v/>
      </c>
      <c r="D387" s="106" t="str">
        <f>IFERROR(VLOOKUP(B387,المنتجات!$A:$C,3,0),"")</f>
        <v/>
      </c>
      <c r="E387" s="108"/>
      <c r="F387" s="107" t="str">
        <f>IFERROR(VLOOKUP(Table14[[#This Row],[كود الصنف]],المنتجات!$D:$E,2,0),"")</f>
        <v/>
      </c>
      <c r="G387" s="109"/>
      <c r="H387" s="109" t="str">
        <f>IFERROR(IF(G387&lt;=1,VLOOKUP(Table14[[#This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87" s="110"/>
      <c r="J387" s="111"/>
      <c r="K387" s="112" t="str">
        <f>IFERROR(IF(VLOOKUP(Table14[[#This Row],[كود الصنف]],المنتجات!$D:$K,8,0)=0,"",(VLOOKUP(Table14[[#This Row],[كود الصنف]],المنتجات!$D:$K,8,0))),"")</f>
        <v/>
      </c>
      <c r="L38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87" s="114">
        <f>IFERROR(Table14[[#This Row],[كمية الهالك]]/(Table14[[#This Row],[كمية الخامات بالكيلو]]/Table14[[#This Row],[وزن القطعة]]),0)</f>
        <v>0</v>
      </c>
      <c r="N387" s="113"/>
      <c r="O387" s="106" t="str">
        <f>IFERROR(VLOOKUP(Table14[[#This Row],[كود العامل]],العاملين!$A$1:$D$100,4,0),"")</f>
        <v/>
      </c>
      <c r="P387" s="108"/>
      <c r="Q387" s="108"/>
      <c r="R387" s="108"/>
      <c r="S387" s="108"/>
      <c r="T387" s="108"/>
      <c r="U387" s="108">
        <f t="shared" si="7"/>
        <v>0</v>
      </c>
      <c r="V387" s="108" t="str">
        <f>IFERROR(Table14[[#This Row],[اجمالى وقت التشغيل بالدقايق]]-Table14[[#This Row],[اجمالى وقت التوقف بالدقيقة]],"0")</f>
        <v>0</v>
      </c>
      <c r="W387" s="108"/>
      <c r="X387" s="106" t="str">
        <f>IFERROR(VLOOKUP(Table14[[#This Row],[كود العامل]],العاملين!A:C,2,0),"")</f>
        <v/>
      </c>
      <c r="Y387" s="108"/>
      <c r="Z387" s="108" t="str">
        <f>IFERROR(VLOOKUP(Table14[[#This Row],[كود العامل2]],العاملين!$A:$C,2,0),"")</f>
        <v/>
      </c>
      <c r="AA387" s="108"/>
      <c r="AB387" s="108" t="str">
        <f>IFERROR(VLOOKUP(Table14[[#This Row],[كود العامل3]],العاملين!$A:$C,2,0),"")</f>
        <v/>
      </c>
      <c r="AC387" s="108"/>
      <c r="AD387" s="108" t="str">
        <f>IFERROR(VLOOKUP(Table14[[#This Row],[كود العامل4]],العاملين!$A:$C,2,0),"")</f>
        <v/>
      </c>
      <c r="AE387" s="115">
        <f>IFERROR((Table14[[#This Row],[كمية الانتاج]]*Table14[[#This Row],[الزمن المعيارى لانتاج القطعة الواحدة بالدقيقة]])/V387,0%)</f>
        <v>0</v>
      </c>
      <c r="AF387" s="116"/>
      <c r="AG387" s="106"/>
      <c r="AH387" s="117" t="str">
        <f>IFERROR(Table14[[#This Row],[كمية الانتاج]]/(Table14[[#This Row],[كمية الانتاج]]+AG387+AF387),"")</f>
        <v/>
      </c>
      <c r="AI387" s="118"/>
      <c r="AJ387" s="121"/>
      <c r="AK387" s="121"/>
      <c r="AL387" s="121"/>
      <c r="AM387" s="121"/>
      <c r="AN387" s="121"/>
      <c r="AO387" s="121"/>
      <c r="AP387" s="121"/>
      <c r="AQ387" s="121"/>
      <c r="AR387" s="121"/>
    </row>
    <row r="388" spans="1:44" ht="20.100000000000001" customHeight="1">
      <c r="A388" s="105"/>
      <c r="B388" s="106"/>
      <c r="C388" s="107" t="str">
        <f>IFERROR(VLOOKUP(B388,المنتجات!$A:$B,2,0),"")</f>
        <v/>
      </c>
      <c r="D388" s="106" t="str">
        <f>IFERROR(VLOOKUP(B388,المنتجات!$A:$C,3,0),"")</f>
        <v/>
      </c>
      <c r="E388" s="108"/>
      <c r="F388" s="107" t="str">
        <f>IFERROR(VLOOKUP(Table14[[#This Row],[كود الصنف]],المنتجات!$D:$E,2,0),"")</f>
        <v/>
      </c>
      <c r="G388" s="109"/>
      <c r="H388" s="109" t="str">
        <f>IFERROR(IF(G388&lt;=1,VLOOKUP(Table14[[#This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88" s="110"/>
      <c r="J388" s="111"/>
      <c r="K388" s="112" t="str">
        <f>IFERROR(IF(VLOOKUP(Table14[[#This Row],[كود الصنف]],المنتجات!$D:$K,8,0)=0,"",(VLOOKUP(Table14[[#This Row],[كود الصنف]],المنتجات!$D:$K,8,0))),"")</f>
        <v/>
      </c>
      <c r="L38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88" s="114">
        <f>IFERROR(Table14[[#This Row],[كمية الهالك]]/(Table14[[#This Row],[كمية الخامات بالكيلو]]/Table14[[#This Row],[وزن القطعة]]),0)</f>
        <v>0</v>
      </c>
      <c r="N388" s="113"/>
      <c r="O388" s="106" t="str">
        <f>IFERROR(VLOOKUP(Table14[[#This Row],[كود العامل]],العاملين!$A$1:$D$100,4,0),"")</f>
        <v/>
      </c>
      <c r="P388" s="108"/>
      <c r="Q388" s="108"/>
      <c r="R388" s="108"/>
      <c r="S388" s="108"/>
      <c r="T388" s="108"/>
      <c r="U388" s="108">
        <f t="shared" si="7"/>
        <v>0</v>
      </c>
      <c r="V388" s="108" t="str">
        <f>IFERROR(Table14[[#This Row],[اجمالى وقت التشغيل بالدقايق]]-Table14[[#This Row],[اجمالى وقت التوقف بالدقيقة]],"0")</f>
        <v>0</v>
      </c>
      <c r="W388" s="108"/>
      <c r="X388" s="106" t="str">
        <f>IFERROR(VLOOKUP(Table14[[#This Row],[كود العامل]],العاملين!A:C,2,0),"")</f>
        <v/>
      </c>
      <c r="Y388" s="108"/>
      <c r="Z388" s="108" t="str">
        <f>IFERROR(VLOOKUP(Table14[[#This Row],[كود العامل2]],العاملين!$A:$C,2,0),"")</f>
        <v/>
      </c>
      <c r="AA388" s="108"/>
      <c r="AB388" s="108" t="str">
        <f>IFERROR(VLOOKUP(Table14[[#This Row],[كود العامل3]],العاملين!$A:$C,2,0),"")</f>
        <v/>
      </c>
      <c r="AC388" s="108"/>
      <c r="AD388" s="108" t="str">
        <f>IFERROR(VLOOKUP(Table14[[#This Row],[كود العامل4]],العاملين!$A:$C,2,0),"")</f>
        <v/>
      </c>
      <c r="AE388" s="115">
        <f>IFERROR((Table14[[#This Row],[كمية الانتاج]]*Table14[[#This Row],[الزمن المعيارى لانتاج القطعة الواحدة بالدقيقة]])/V388,0%)</f>
        <v>0</v>
      </c>
      <c r="AF388" s="116"/>
      <c r="AG388" s="106"/>
      <c r="AH388" s="117" t="str">
        <f>IFERROR(Table14[[#This Row],[كمية الانتاج]]/(Table14[[#This Row],[كمية الانتاج]]+AG388+AF388),"")</f>
        <v/>
      </c>
      <c r="AI388" s="118"/>
      <c r="AJ388" s="121"/>
      <c r="AK388" s="121"/>
      <c r="AL388" s="121"/>
      <c r="AM388" s="121"/>
      <c r="AN388" s="121"/>
      <c r="AO388" s="121"/>
      <c r="AP388" s="121"/>
      <c r="AQ388" s="121"/>
      <c r="AR388" s="121"/>
    </row>
    <row r="389" spans="1:44" ht="20.100000000000001" customHeight="1">
      <c r="A389" s="105"/>
      <c r="B389" s="106"/>
      <c r="C389" s="107" t="str">
        <f>IFERROR(VLOOKUP(B389,المنتجات!$A:$B,2,0),"")</f>
        <v/>
      </c>
      <c r="D389" s="106" t="str">
        <f>IFERROR(VLOOKUP(B389,المنتجات!$A:$C,3,0),"")</f>
        <v/>
      </c>
      <c r="E389" s="108"/>
      <c r="F389" s="107" t="str">
        <f>IFERROR(VLOOKUP(Table14[[#This Row],[كود الصنف]],المنتجات!$D:$E,2,0),"")</f>
        <v/>
      </c>
      <c r="G389" s="109"/>
      <c r="H389" s="109" t="str">
        <f>IFERROR(IF(G389&lt;=1,VLOOKUP(Table14[[#This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89" s="110"/>
      <c r="J389" s="111"/>
      <c r="K389" s="112" t="str">
        <f>IFERROR(IF(VLOOKUP(Table14[[#This Row],[كود الصنف]],المنتجات!$D:$K,8,0)=0,"",(VLOOKUP(Table14[[#This Row],[كود الصنف]],المنتجات!$D:$K,8,0))),"")</f>
        <v/>
      </c>
      <c r="L38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89" s="114">
        <f>IFERROR(Table14[[#This Row],[كمية الهالك]]/(Table14[[#This Row],[كمية الخامات بالكيلو]]/Table14[[#This Row],[وزن القطعة]]),0)</f>
        <v>0</v>
      </c>
      <c r="N389" s="113"/>
      <c r="O389" s="106" t="str">
        <f>IFERROR(VLOOKUP(Table14[[#This Row],[كود العامل]],العاملين!$A$1:$D$100,4,0),"")</f>
        <v/>
      </c>
      <c r="P389" s="108"/>
      <c r="Q389" s="108"/>
      <c r="R389" s="108"/>
      <c r="S389" s="108"/>
      <c r="T389" s="108"/>
      <c r="U389" s="108">
        <f t="shared" si="7"/>
        <v>0</v>
      </c>
      <c r="V389" s="108" t="str">
        <f>IFERROR(Table14[[#This Row],[اجمالى وقت التشغيل بالدقايق]]-Table14[[#This Row],[اجمالى وقت التوقف بالدقيقة]],"0")</f>
        <v>0</v>
      </c>
      <c r="W389" s="108"/>
      <c r="X389" s="106" t="str">
        <f>IFERROR(VLOOKUP(Table14[[#This Row],[كود العامل]],العاملين!A:C,2,0),"")</f>
        <v/>
      </c>
      <c r="Y389" s="108"/>
      <c r="Z389" s="108" t="str">
        <f>IFERROR(VLOOKUP(Table14[[#This Row],[كود العامل2]],العاملين!$A:$C,2,0),"")</f>
        <v/>
      </c>
      <c r="AA389" s="108"/>
      <c r="AB389" s="108" t="str">
        <f>IFERROR(VLOOKUP(Table14[[#This Row],[كود العامل3]],العاملين!$A:$C,2,0),"")</f>
        <v/>
      </c>
      <c r="AC389" s="108"/>
      <c r="AD389" s="108" t="str">
        <f>IFERROR(VLOOKUP(Table14[[#This Row],[كود العامل4]],العاملين!$A:$C,2,0),"")</f>
        <v/>
      </c>
      <c r="AE389" s="115">
        <f>IFERROR((Table14[[#This Row],[كمية الانتاج]]*Table14[[#This Row],[الزمن المعيارى لانتاج القطعة الواحدة بالدقيقة]])/V389,0%)</f>
        <v>0</v>
      </c>
      <c r="AF389" s="116"/>
      <c r="AG389" s="106"/>
      <c r="AH389" s="117" t="str">
        <f>IFERROR(Table14[[#This Row],[كمية الانتاج]]/(Table14[[#This Row],[كمية الانتاج]]+AG389+AF389),"")</f>
        <v/>
      </c>
      <c r="AI389" s="118"/>
      <c r="AJ389" s="121"/>
      <c r="AK389" s="121"/>
      <c r="AL389" s="121"/>
      <c r="AM389" s="121"/>
      <c r="AN389" s="121"/>
      <c r="AO389" s="121"/>
      <c r="AP389" s="121"/>
      <c r="AQ389" s="121"/>
      <c r="AR389" s="121"/>
    </row>
    <row r="390" spans="1:44" ht="20.100000000000001" customHeight="1">
      <c r="A390" s="105"/>
      <c r="B390" s="106"/>
      <c r="C390" s="107" t="str">
        <f>IFERROR(VLOOKUP(B390,المنتجات!$A:$B,2,0),"")</f>
        <v/>
      </c>
      <c r="D390" s="106" t="str">
        <f>IFERROR(VLOOKUP(B390,المنتجات!$A:$C,3,0),"")</f>
        <v/>
      </c>
      <c r="E390" s="108"/>
      <c r="F390" s="107" t="str">
        <f>IFERROR(VLOOKUP(Table14[[#This Row],[كود الصنف]],المنتجات!$D:$E,2,0),"")</f>
        <v/>
      </c>
      <c r="G390" s="109"/>
      <c r="H390" s="109" t="str">
        <f>IFERROR(IF(G390&lt;=1,VLOOKUP(Table14[[#This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90" s="110"/>
      <c r="J390" s="111"/>
      <c r="K390" s="112" t="str">
        <f>IFERROR(IF(VLOOKUP(Table14[[#This Row],[كود الصنف]],المنتجات!$D:$K,8,0)=0,"",(VLOOKUP(Table14[[#This Row],[كود الصنف]],المنتجات!$D:$K,8,0))),"")</f>
        <v/>
      </c>
      <c r="L39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90" s="114">
        <f>IFERROR(Table14[[#This Row],[كمية الهالك]]/(Table14[[#This Row],[كمية الخامات بالكيلو]]/Table14[[#This Row],[وزن القطعة]]),0)</f>
        <v>0</v>
      </c>
      <c r="N390" s="113"/>
      <c r="O390" s="106" t="str">
        <f>IFERROR(VLOOKUP(Table14[[#This Row],[كود العامل]],العاملين!$A$1:$D$100,4,0),"")</f>
        <v/>
      </c>
      <c r="P390" s="108"/>
      <c r="Q390" s="108"/>
      <c r="R390" s="108"/>
      <c r="S390" s="108"/>
      <c r="T390" s="108"/>
      <c r="U390" s="108">
        <f t="shared" si="7"/>
        <v>0</v>
      </c>
      <c r="V390" s="108" t="str">
        <f>IFERROR(Table14[[#This Row],[اجمالى وقت التشغيل بالدقايق]]-Table14[[#This Row],[اجمالى وقت التوقف بالدقيقة]],"0")</f>
        <v>0</v>
      </c>
      <c r="W390" s="108"/>
      <c r="X390" s="106" t="str">
        <f>IFERROR(VLOOKUP(Table14[[#This Row],[كود العامل]],العاملين!A:C,2,0),"")</f>
        <v/>
      </c>
      <c r="Y390" s="108"/>
      <c r="Z390" s="108" t="str">
        <f>IFERROR(VLOOKUP(Table14[[#This Row],[كود العامل2]],العاملين!$A:$C,2,0),"")</f>
        <v/>
      </c>
      <c r="AA390" s="108"/>
      <c r="AB390" s="108" t="str">
        <f>IFERROR(VLOOKUP(Table14[[#This Row],[كود العامل3]],العاملين!$A:$C,2,0),"")</f>
        <v/>
      </c>
      <c r="AC390" s="108"/>
      <c r="AD390" s="108" t="str">
        <f>IFERROR(VLOOKUP(Table14[[#This Row],[كود العامل4]],العاملين!$A:$C,2,0),"")</f>
        <v/>
      </c>
      <c r="AE390" s="115">
        <f>IFERROR((Table14[[#This Row],[كمية الانتاج]]*Table14[[#This Row],[الزمن المعيارى لانتاج القطعة الواحدة بالدقيقة]])/V390,0%)</f>
        <v>0</v>
      </c>
      <c r="AF390" s="116"/>
      <c r="AG390" s="106"/>
      <c r="AH390" s="117" t="str">
        <f>IFERROR(Table14[[#This Row],[كمية الانتاج]]/(Table14[[#This Row],[كمية الانتاج]]+AG390+AF390),"")</f>
        <v/>
      </c>
      <c r="AI390" s="118"/>
      <c r="AJ390" s="121"/>
      <c r="AK390" s="121"/>
      <c r="AL390" s="121"/>
      <c r="AM390" s="121"/>
      <c r="AN390" s="121"/>
      <c r="AO390" s="121"/>
      <c r="AP390" s="121"/>
      <c r="AQ390" s="121"/>
      <c r="AR390" s="121"/>
    </row>
    <row r="391" spans="1:44" ht="20.100000000000001" customHeight="1">
      <c r="A391" s="105"/>
      <c r="B391" s="106"/>
      <c r="C391" s="107" t="str">
        <f>IFERROR(VLOOKUP(B391,المنتجات!$A:$B,2,0),"")</f>
        <v/>
      </c>
      <c r="D391" s="106" t="str">
        <f>IFERROR(VLOOKUP(B391,المنتجات!$A:$C,3,0),"")</f>
        <v/>
      </c>
      <c r="E391" s="108"/>
      <c r="F391" s="107" t="str">
        <f>IFERROR(VLOOKUP(Table14[[#This Row],[كود الصنف]],المنتجات!$D:$E,2,0),"")</f>
        <v/>
      </c>
      <c r="G391" s="109"/>
      <c r="H391" s="109" t="str">
        <f>IFERROR(IF(G391&lt;=1,VLOOKUP(Table14[[#This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91" s="110"/>
      <c r="J391" s="111"/>
      <c r="K391" s="112" t="str">
        <f>IFERROR(IF(VLOOKUP(Table14[[#This Row],[كود الصنف]],المنتجات!$D:$K,8,0)=0,"",(VLOOKUP(Table14[[#This Row],[كود الصنف]],المنتجات!$D:$K,8,0))),"")</f>
        <v/>
      </c>
      <c r="L39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91" s="114">
        <f>IFERROR(Table14[[#This Row],[كمية الهالك]]/(Table14[[#This Row],[كمية الخامات بالكيلو]]/Table14[[#This Row],[وزن القطعة]]),0)</f>
        <v>0</v>
      </c>
      <c r="N391" s="113"/>
      <c r="O391" s="106" t="str">
        <f>IFERROR(VLOOKUP(Table14[[#This Row],[كود العامل]],العاملين!$A$1:$D$100,4,0),"")</f>
        <v/>
      </c>
      <c r="P391" s="108"/>
      <c r="Q391" s="108"/>
      <c r="R391" s="108"/>
      <c r="S391" s="108"/>
      <c r="T391" s="108"/>
      <c r="U391" s="108">
        <f t="shared" si="7"/>
        <v>0</v>
      </c>
      <c r="V391" s="108" t="str">
        <f>IFERROR(Table14[[#This Row],[اجمالى وقت التشغيل بالدقايق]]-Table14[[#This Row],[اجمالى وقت التوقف بالدقيقة]],"0")</f>
        <v>0</v>
      </c>
      <c r="W391" s="108"/>
      <c r="X391" s="106" t="str">
        <f>IFERROR(VLOOKUP(Table14[[#This Row],[كود العامل]],العاملين!A:C,2,0),"")</f>
        <v/>
      </c>
      <c r="Y391" s="108"/>
      <c r="Z391" s="108" t="str">
        <f>IFERROR(VLOOKUP(Table14[[#This Row],[كود العامل2]],العاملين!$A:$C,2,0),"")</f>
        <v/>
      </c>
      <c r="AA391" s="108"/>
      <c r="AB391" s="108" t="str">
        <f>IFERROR(VLOOKUP(Table14[[#This Row],[كود العامل3]],العاملين!$A:$C,2,0),"")</f>
        <v/>
      </c>
      <c r="AC391" s="108"/>
      <c r="AD391" s="108" t="str">
        <f>IFERROR(VLOOKUP(Table14[[#This Row],[كود العامل4]],العاملين!$A:$C,2,0),"")</f>
        <v/>
      </c>
      <c r="AE391" s="115">
        <f>IFERROR((Table14[[#This Row],[كمية الانتاج]]*Table14[[#This Row],[الزمن المعيارى لانتاج القطعة الواحدة بالدقيقة]])/V391,0%)</f>
        <v>0</v>
      </c>
      <c r="AF391" s="116"/>
      <c r="AG391" s="106"/>
      <c r="AH391" s="117" t="str">
        <f>IFERROR(Table14[[#This Row],[كمية الانتاج]]/(Table14[[#This Row],[كمية الانتاج]]+AG391+AF391),"")</f>
        <v/>
      </c>
      <c r="AI391" s="118"/>
      <c r="AJ391" s="121"/>
      <c r="AK391" s="121"/>
      <c r="AL391" s="121"/>
      <c r="AM391" s="121"/>
      <c r="AN391" s="121"/>
      <c r="AO391" s="121"/>
      <c r="AP391" s="121"/>
      <c r="AQ391" s="121"/>
      <c r="AR391" s="121"/>
    </row>
    <row r="392" spans="1:44" ht="20.100000000000001" customHeight="1">
      <c r="A392" s="105"/>
      <c r="B392" s="106"/>
      <c r="C392" s="107" t="str">
        <f>IFERROR(VLOOKUP(B392,المنتجات!$A:$B,2,0),"")</f>
        <v/>
      </c>
      <c r="D392" s="106" t="str">
        <f>IFERROR(VLOOKUP(B392,المنتجات!$A:$C,3,0),"")</f>
        <v/>
      </c>
      <c r="E392" s="108"/>
      <c r="F392" s="107" t="str">
        <f>IFERROR(VLOOKUP(Table14[[#This Row],[كود الصنف]],المنتجات!$D:$E,2,0),"")</f>
        <v/>
      </c>
      <c r="G392" s="109"/>
      <c r="H392" s="109" t="str">
        <f>IFERROR(IF(G392&lt;=1,VLOOKUP(Table14[[#This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92" s="110"/>
      <c r="J392" s="111"/>
      <c r="K392" s="112" t="str">
        <f>IFERROR(IF(VLOOKUP(Table14[[#This Row],[كود الصنف]],المنتجات!$D:$K,8,0)=0,"",(VLOOKUP(Table14[[#This Row],[كود الصنف]],المنتجات!$D:$K,8,0))),"")</f>
        <v/>
      </c>
      <c r="L39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92" s="114">
        <f>IFERROR(Table14[[#This Row],[كمية الهالك]]/(Table14[[#This Row],[كمية الخامات بالكيلو]]/Table14[[#This Row],[وزن القطعة]]),0)</f>
        <v>0</v>
      </c>
      <c r="N392" s="113"/>
      <c r="O392" s="106" t="str">
        <f>IFERROR(VLOOKUP(Table14[[#This Row],[كود العامل]],العاملين!$A$1:$D$100,4,0),"")</f>
        <v/>
      </c>
      <c r="P392" s="108"/>
      <c r="Q392" s="108"/>
      <c r="R392" s="108"/>
      <c r="S392" s="108"/>
      <c r="T392" s="108"/>
      <c r="U392" s="108">
        <f t="shared" ref="U392:U455" si="8">SUM(P392:T392)</f>
        <v>0</v>
      </c>
      <c r="V392" s="108" t="str">
        <f>IFERROR(Table14[[#This Row],[اجمالى وقت التشغيل بالدقايق]]-Table14[[#This Row],[اجمالى وقت التوقف بالدقيقة]],"0")</f>
        <v>0</v>
      </c>
      <c r="W392" s="108"/>
      <c r="X392" s="106" t="str">
        <f>IFERROR(VLOOKUP(Table14[[#This Row],[كود العامل]],العاملين!A:C,2,0),"")</f>
        <v/>
      </c>
      <c r="Y392" s="108"/>
      <c r="Z392" s="108" t="str">
        <f>IFERROR(VLOOKUP(Table14[[#This Row],[كود العامل2]],العاملين!$A:$C,2,0),"")</f>
        <v/>
      </c>
      <c r="AA392" s="108"/>
      <c r="AB392" s="108" t="str">
        <f>IFERROR(VLOOKUP(Table14[[#This Row],[كود العامل3]],العاملين!$A:$C,2,0),"")</f>
        <v/>
      </c>
      <c r="AC392" s="108"/>
      <c r="AD392" s="108" t="str">
        <f>IFERROR(VLOOKUP(Table14[[#This Row],[كود العامل4]],العاملين!$A:$C,2,0),"")</f>
        <v/>
      </c>
      <c r="AE392" s="115">
        <f>IFERROR((Table14[[#This Row],[كمية الانتاج]]*Table14[[#This Row],[الزمن المعيارى لانتاج القطعة الواحدة بالدقيقة]])/V392,0%)</f>
        <v>0</v>
      </c>
      <c r="AF392" s="116"/>
      <c r="AG392" s="106"/>
      <c r="AH392" s="117" t="str">
        <f>IFERROR(Table14[[#This Row],[كمية الانتاج]]/(Table14[[#This Row],[كمية الانتاج]]+AG392+AF392),"")</f>
        <v/>
      </c>
      <c r="AI392" s="118"/>
      <c r="AJ392" s="121"/>
      <c r="AK392" s="121"/>
      <c r="AL392" s="121"/>
      <c r="AM392" s="121"/>
      <c r="AN392" s="121"/>
      <c r="AO392" s="121"/>
      <c r="AP392" s="121"/>
      <c r="AQ392" s="121"/>
      <c r="AR392" s="121"/>
    </row>
    <row r="393" spans="1:44" ht="20.100000000000001" customHeight="1">
      <c r="A393" s="105"/>
      <c r="B393" s="106"/>
      <c r="C393" s="107" t="str">
        <f>IFERROR(VLOOKUP(B393,المنتجات!$A:$B,2,0),"")</f>
        <v/>
      </c>
      <c r="D393" s="106" t="str">
        <f>IFERROR(VLOOKUP(B393,المنتجات!$A:$C,3,0),"")</f>
        <v/>
      </c>
      <c r="E393" s="108"/>
      <c r="F393" s="107" t="str">
        <f>IFERROR(VLOOKUP(Table14[[#This Row],[كود الصنف]],المنتجات!$D:$E,2,0),"")</f>
        <v/>
      </c>
      <c r="G393" s="109"/>
      <c r="H393" s="109" t="str">
        <f>IFERROR(IF(G393&lt;=1,VLOOKUP(Table14[[#This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93" s="110"/>
      <c r="J393" s="111"/>
      <c r="K393" s="112" t="str">
        <f>IFERROR(IF(VLOOKUP(Table14[[#This Row],[كود الصنف]],المنتجات!$D:$K,8,0)=0,"",(VLOOKUP(Table14[[#This Row],[كود الصنف]],المنتجات!$D:$K,8,0))),"")</f>
        <v/>
      </c>
      <c r="L39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93" s="114">
        <f>IFERROR(Table14[[#This Row],[كمية الهالك]]/(Table14[[#This Row],[كمية الخامات بالكيلو]]/Table14[[#This Row],[وزن القطعة]]),0)</f>
        <v>0</v>
      </c>
      <c r="N393" s="113"/>
      <c r="O393" s="106" t="str">
        <f>IFERROR(VLOOKUP(Table14[[#This Row],[كود العامل]],العاملين!$A$1:$D$100,4,0),"")</f>
        <v/>
      </c>
      <c r="P393" s="108"/>
      <c r="Q393" s="108"/>
      <c r="R393" s="108"/>
      <c r="S393" s="108"/>
      <c r="T393" s="108"/>
      <c r="U393" s="108">
        <f t="shared" si="8"/>
        <v>0</v>
      </c>
      <c r="V393" s="108" t="str">
        <f>IFERROR(Table14[[#This Row],[اجمالى وقت التشغيل بالدقايق]]-Table14[[#This Row],[اجمالى وقت التوقف بالدقيقة]],"0")</f>
        <v>0</v>
      </c>
      <c r="W393" s="108"/>
      <c r="X393" s="106" t="str">
        <f>IFERROR(VLOOKUP(Table14[[#This Row],[كود العامل]],العاملين!A:C,2,0),"")</f>
        <v/>
      </c>
      <c r="Y393" s="108"/>
      <c r="Z393" s="108" t="str">
        <f>IFERROR(VLOOKUP(Table14[[#This Row],[كود العامل2]],العاملين!$A:$C,2,0),"")</f>
        <v/>
      </c>
      <c r="AA393" s="108"/>
      <c r="AB393" s="108" t="str">
        <f>IFERROR(VLOOKUP(Table14[[#This Row],[كود العامل3]],العاملين!$A:$C,2,0),"")</f>
        <v/>
      </c>
      <c r="AC393" s="108"/>
      <c r="AD393" s="108" t="str">
        <f>IFERROR(VLOOKUP(Table14[[#This Row],[كود العامل4]],العاملين!$A:$C,2,0),"")</f>
        <v/>
      </c>
      <c r="AE393" s="115">
        <f>IFERROR((Table14[[#This Row],[كمية الانتاج]]*Table14[[#This Row],[الزمن المعيارى لانتاج القطعة الواحدة بالدقيقة]])/V393,0%)</f>
        <v>0</v>
      </c>
      <c r="AF393" s="116"/>
      <c r="AG393" s="106"/>
      <c r="AH393" s="117" t="str">
        <f>IFERROR(Table14[[#This Row],[كمية الانتاج]]/(Table14[[#This Row],[كمية الانتاج]]+AG393+AF393),"")</f>
        <v/>
      </c>
      <c r="AI393" s="118"/>
      <c r="AJ393" s="121"/>
      <c r="AK393" s="121"/>
      <c r="AL393" s="121"/>
      <c r="AM393" s="121"/>
      <c r="AN393" s="121"/>
      <c r="AO393" s="121"/>
      <c r="AP393" s="121"/>
      <c r="AQ393" s="121"/>
      <c r="AR393" s="121"/>
    </row>
    <row r="394" spans="1:44" ht="20.100000000000001" customHeight="1">
      <c r="A394" s="105"/>
      <c r="B394" s="106"/>
      <c r="C394" s="107" t="str">
        <f>IFERROR(VLOOKUP(B394,المنتجات!$A:$B,2,0),"")</f>
        <v/>
      </c>
      <c r="D394" s="106" t="str">
        <f>IFERROR(VLOOKUP(B394,المنتجات!$A:$C,3,0),"")</f>
        <v/>
      </c>
      <c r="E394" s="108"/>
      <c r="F394" s="107" t="str">
        <f>IFERROR(VLOOKUP(Table14[[#This Row],[كود الصنف]],المنتجات!$D:$E,2,0),"")</f>
        <v/>
      </c>
      <c r="G394" s="109"/>
      <c r="H394" s="109" t="str">
        <f>IFERROR(IF(G394&lt;=1,VLOOKUP(Table14[[#This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94" s="110"/>
      <c r="J394" s="111"/>
      <c r="K394" s="112" t="str">
        <f>IFERROR(IF(VLOOKUP(Table14[[#This Row],[كود الصنف]],المنتجات!$D:$K,8,0)=0,"",(VLOOKUP(Table14[[#This Row],[كود الصنف]],المنتجات!$D:$K,8,0))),"")</f>
        <v/>
      </c>
      <c r="L39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94" s="114">
        <f>IFERROR(Table14[[#This Row],[كمية الهالك]]/(Table14[[#This Row],[كمية الخامات بالكيلو]]/Table14[[#This Row],[وزن القطعة]]),0)</f>
        <v>0</v>
      </c>
      <c r="N394" s="113"/>
      <c r="O394" s="106" t="str">
        <f>IFERROR(VLOOKUP(Table14[[#This Row],[كود العامل]],العاملين!$A$1:$D$100,4,0),"")</f>
        <v/>
      </c>
      <c r="P394" s="108"/>
      <c r="Q394" s="108"/>
      <c r="R394" s="108"/>
      <c r="S394" s="108"/>
      <c r="T394" s="108"/>
      <c r="U394" s="108">
        <f t="shared" si="8"/>
        <v>0</v>
      </c>
      <c r="V394" s="108" t="str">
        <f>IFERROR(Table14[[#This Row],[اجمالى وقت التشغيل بالدقايق]]-Table14[[#This Row],[اجمالى وقت التوقف بالدقيقة]],"0")</f>
        <v>0</v>
      </c>
      <c r="W394" s="108"/>
      <c r="X394" s="106" t="str">
        <f>IFERROR(VLOOKUP(Table14[[#This Row],[كود العامل]],العاملين!A:C,2,0),"")</f>
        <v/>
      </c>
      <c r="Y394" s="108"/>
      <c r="Z394" s="108" t="str">
        <f>IFERROR(VLOOKUP(Table14[[#This Row],[كود العامل2]],العاملين!$A:$C,2,0),"")</f>
        <v/>
      </c>
      <c r="AA394" s="108"/>
      <c r="AB394" s="108" t="str">
        <f>IFERROR(VLOOKUP(Table14[[#This Row],[كود العامل3]],العاملين!$A:$C,2,0),"")</f>
        <v/>
      </c>
      <c r="AC394" s="108"/>
      <c r="AD394" s="108" t="str">
        <f>IFERROR(VLOOKUP(Table14[[#This Row],[كود العامل4]],العاملين!$A:$C,2,0),"")</f>
        <v/>
      </c>
      <c r="AE394" s="115">
        <f>IFERROR((Table14[[#This Row],[كمية الانتاج]]*Table14[[#This Row],[الزمن المعيارى لانتاج القطعة الواحدة بالدقيقة]])/V394,0%)</f>
        <v>0</v>
      </c>
      <c r="AF394" s="116"/>
      <c r="AG394" s="106"/>
      <c r="AH394" s="117" t="str">
        <f>IFERROR(Table14[[#This Row],[كمية الانتاج]]/(Table14[[#This Row],[كمية الانتاج]]+AG394+AF394),"")</f>
        <v/>
      </c>
      <c r="AI394" s="118"/>
      <c r="AJ394" s="121"/>
      <c r="AK394" s="121"/>
      <c r="AL394" s="121"/>
      <c r="AM394" s="121"/>
      <c r="AN394" s="121"/>
      <c r="AO394" s="121"/>
      <c r="AP394" s="121"/>
      <c r="AQ394" s="121"/>
      <c r="AR394" s="121"/>
    </row>
    <row r="395" spans="1:44" ht="20.100000000000001" customHeight="1">
      <c r="A395" s="105"/>
      <c r="B395" s="106"/>
      <c r="C395" s="107" t="str">
        <f>IFERROR(VLOOKUP(B395,المنتجات!$A:$B,2,0),"")</f>
        <v/>
      </c>
      <c r="D395" s="106" t="str">
        <f>IFERROR(VLOOKUP(B395,المنتجات!$A:$C,3,0),"")</f>
        <v/>
      </c>
      <c r="E395" s="108"/>
      <c r="F395" s="107" t="str">
        <f>IFERROR(VLOOKUP(Table14[[#This Row],[كود الصنف]],المنتجات!$D:$E,2,0),"")</f>
        <v/>
      </c>
      <c r="G395" s="109"/>
      <c r="H395" s="109" t="str">
        <f>IFERROR(IF(G395&lt;=1,VLOOKUP(Table14[[#This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95" s="110"/>
      <c r="J395" s="111"/>
      <c r="K395" s="112" t="str">
        <f>IFERROR(IF(VLOOKUP(Table14[[#This Row],[كود الصنف]],المنتجات!$D:$K,8,0)=0,"",(VLOOKUP(Table14[[#This Row],[كود الصنف]],المنتجات!$D:$K,8,0))),"")</f>
        <v/>
      </c>
      <c r="L39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95" s="114">
        <f>IFERROR(Table14[[#This Row],[كمية الهالك]]/(Table14[[#This Row],[كمية الخامات بالكيلو]]/Table14[[#This Row],[وزن القطعة]]),0)</f>
        <v>0</v>
      </c>
      <c r="N395" s="113"/>
      <c r="O395" s="106" t="str">
        <f>IFERROR(VLOOKUP(Table14[[#This Row],[كود العامل]],العاملين!$A$1:$D$100,4,0),"")</f>
        <v/>
      </c>
      <c r="P395" s="108"/>
      <c r="Q395" s="108"/>
      <c r="R395" s="108"/>
      <c r="S395" s="108"/>
      <c r="T395" s="108"/>
      <c r="U395" s="108">
        <f t="shared" si="8"/>
        <v>0</v>
      </c>
      <c r="V395" s="108" t="str">
        <f>IFERROR(Table14[[#This Row],[اجمالى وقت التشغيل بالدقايق]]-Table14[[#This Row],[اجمالى وقت التوقف بالدقيقة]],"0")</f>
        <v>0</v>
      </c>
      <c r="W395" s="108"/>
      <c r="X395" s="106" t="str">
        <f>IFERROR(VLOOKUP(Table14[[#This Row],[كود العامل]],العاملين!A:C,2,0),"")</f>
        <v/>
      </c>
      <c r="Y395" s="108"/>
      <c r="Z395" s="108" t="str">
        <f>IFERROR(VLOOKUP(Table14[[#This Row],[كود العامل2]],العاملين!$A:$C,2,0),"")</f>
        <v/>
      </c>
      <c r="AA395" s="108"/>
      <c r="AB395" s="108" t="str">
        <f>IFERROR(VLOOKUP(Table14[[#This Row],[كود العامل3]],العاملين!$A:$C,2,0),"")</f>
        <v/>
      </c>
      <c r="AC395" s="108"/>
      <c r="AD395" s="108" t="str">
        <f>IFERROR(VLOOKUP(Table14[[#This Row],[كود العامل4]],العاملين!$A:$C,2,0),"")</f>
        <v/>
      </c>
      <c r="AE395" s="115">
        <f>IFERROR((Table14[[#This Row],[كمية الانتاج]]*Table14[[#This Row],[الزمن المعيارى لانتاج القطعة الواحدة بالدقيقة]])/V395,0%)</f>
        <v>0</v>
      </c>
      <c r="AF395" s="116"/>
      <c r="AG395" s="106"/>
      <c r="AH395" s="117" t="str">
        <f>IFERROR(Table14[[#This Row],[كمية الانتاج]]/(Table14[[#This Row],[كمية الانتاج]]+AG395+AF395),"")</f>
        <v/>
      </c>
      <c r="AI395" s="118"/>
      <c r="AJ395" s="121"/>
      <c r="AK395" s="121"/>
      <c r="AL395" s="121"/>
      <c r="AM395" s="121"/>
      <c r="AN395" s="121"/>
      <c r="AO395" s="121"/>
      <c r="AP395" s="121"/>
      <c r="AQ395" s="121"/>
      <c r="AR395" s="121"/>
    </row>
    <row r="396" spans="1:44" ht="20.100000000000001" customHeight="1">
      <c r="A396" s="105"/>
      <c r="B396" s="106"/>
      <c r="C396" s="107" t="str">
        <f>IFERROR(VLOOKUP(B396,المنتجات!$A:$B,2,0),"")</f>
        <v/>
      </c>
      <c r="D396" s="106" t="str">
        <f>IFERROR(VLOOKUP(B396,المنتجات!$A:$C,3,0),"")</f>
        <v/>
      </c>
      <c r="E396" s="108"/>
      <c r="F396" s="107" t="str">
        <f>IFERROR(VLOOKUP(Table14[[#This Row],[كود الصنف]],المنتجات!$D:$E,2,0),"")</f>
        <v/>
      </c>
      <c r="G396" s="109"/>
      <c r="H396" s="109" t="str">
        <f>IFERROR(IF(G396&lt;=1,VLOOKUP(Table14[[#This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96" s="110"/>
      <c r="J396" s="111"/>
      <c r="K396" s="112" t="str">
        <f>IFERROR(IF(VLOOKUP(Table14[[#This Row],[كود الصنف]],المنتجات!$D:$K,8,0)=0,"",(VLOOKUP(Table14[[#This Row],[كود الصنف]],المنتجات!$D:$K,8,0))),"")</f>
        <v/>
      </c>
      <c r="L39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96" s="114">
        <f>IFERROR(Table14[[#This Row],[كمية الهالك]]/(Table14[[#This Row],[كمية الخامات بالكيلو]]/Table14[[#This Row],[وزن القطعة]]),0)</f>
        <v>0</v>
      </c>
      <c r="N396" s="113"/>
      <c r="O396" s="106" t="str">
        <f>IFERROR(VLOOKUP(Table14[[#This Row],[كود العامل]],العاملين!$A$1:$D$100,4,0),"")</f>
        <v/>
      </c>
      <c r="P396" s="108"/>
      <c r="Q396" s="108"/>
      <c r="R396" s="108"/>
      <c r="S396" s="108"/>
      <c r="T396" s="108"/>
      <c r="U396" s="108">
        <f t="shared" si="8"/>
        <v>0</v>
      </c>
      <c r="V396" s="108" t="str">
        <f>IFERROR(Table14[[#This Row],[اجمالى وقت التشغيل بالدقايق]]-Table14[[#This Row],[اجمالى وقت التوقف بالدقيقة]],"0")</f>
        <v>0</v>
      </c>
      <c r="W396" s="108"/>
      <c r="X396" s="106" t="str">
        <f>IFERROR(VLOOKUP(Table14[[#This Row],[كود العامل]],العاملين!A:C,2,0),"")</f>
        <v/>
      </c>
      <c r="Y396" s="108"/>
      <c r="Z396" s="108" t="str">
        <f>IFERROR(VLOOKUP(Table14[[#This Row],[كود العامل2]],العاملين!$A:$C,2,0),"")</f>
        <v/>
      </c>
      <c r="AA396" s="108"/>
      <c r="AB396" s="108" t="str">
        <f>IFERROR(VLOOKUP(Table14[[#This Row],[كود العامل3]],العاملين!$A:$C,2,0),"")</f>
        <v/>
      </c>
      <c r="AC396" s="108"/>
      <c r="AD396" s="108" t="str">
        <f>IFERROR(VLOOKUP(Table14[[#This Row],[كود العامل4]],العاملين!$A:$C,2,0),"")</f>
        <v/>
      </c>
      <c r="AE396" s="115">
        <f>IFERROR((Table14[[#This Row],[كمية الانتاج]]*Table14[[#This Row],[الزمن المعيارى لانتاج القطعة الواحدة بالدقيقة]])/V396,0%)</f>
        <v>0</v>
      </c>
      <c r="AF396" s="116"/>
      <c r="AG396" s="106"/>
      <c r="AH396" s="117" t="str">
        <f>IFERROR(Table14[[#This Row],[كمية الانتاج]]/(Table14[[#This Row],[كمية الانتاج]]+AG396+AF396),"")</f>
        <v/>
      </c>
      <c r="AI396" s="118"/>
      <c r="AJ396" s="121"/>
      <c r="AK396" s="121"/>
      <c r="AL396" s="121"/>
      <c r="AM396" s="121"/>
      <c r="AN396" s="121"/>
      <c r="AO396" s="121"/>
      <c r="AP396" s="121"/>
      <c r="AQ396" s="121"/>
      <c r="AR396" s="121"/>
    </row>
    <row r="397" spans="1:44" ht="20.100000000000001" customHeight="1">
      <c r="A397" s="105"/>
      <c r="B397" s="106"/>
      <c r="C397" s="107" t="str">
        <f>IFERROR(VLOOKUP(B397,المنتجات!$A:$B,2,0),"")</f>
        <v/>
      </c>
      <c r="D397" s="106" t="str">
        <f>IFERROR(VLOOKUP(B397,المنتجات!$A:$C,3,0),"")</f>
        <v/>
      </c>
      <c r="E397" s="108"/>
      <c r="F397" s="107" t="str">
        <f>IFERROR(VLOOKUP(Table14[[#This Row],[كود الصنف]],المنتجات!$D:$E,2,0),"")</f>
        <v/>
      </c>
      <c r="G397" s="109"/>
      <c r="H397" s="109" t="str">
        <f>IFERROR(IF(G397&lt;=1,VLOOKUP(Table14[[#This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97" s="110"/>
      <c r="J397" s="111"/>
      <c r="K397" s="112" t="str">
        <f>IFERROR(IF(VLOOKUP(Table14[[#This Row],[كود الصنف]],المنتجات!$D:$K,8,0)=0,"",(VLOOKUP(Table14[[#This Row],[كود الصنف]],المنتجات!$D:$K,8,0))),"")</f>
        <v/>
      </c>
      <c r="L39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97" s="114">
        <f>IFERROR(Table14[[#This Row],[كمية الهالك]]/(Table14[[#This Row],[كمية الخامات بالكيلو]]/Table14[[#This Row],[وزن القطعة]]),0)</f>
        <v>0</v>
      </c>
      <c r="N397" s="113"/>
      <c r="O397" s="106" t="str">
        <f>IFERROR(VLOOKUP(Table14[[#This Row],[كود العامل]],العاملين!$A$1:$D$100,4,0),"")</f>
        <v/>
      </c>
      <c r="P397" s="108"/>
      <c r="Q397" s="108"/>
      <c r="R397" s="108"/>
      <c r="S397" s="108"/>
      <c r="T397" s="108"/>
      <c r="U397" s="108">
        <f t="shared" si="8"/>
        <v>0</v>
      </c>
      <c r="V397" s="108" t="str">
        <f>IFERROR(Table14[[#This Row],[اجمالى وقت التشغيل بالدقايق]]-Table14[[#This Row],[اجمالى وقت التوقف بالدقيقة]],"0")</f>
        <v>0</v>
      </c>
      <c r="W397" s="108"/>
      <c r="X397" s="106" t="str">
        <f>IFERROR(VLOOKUP(Table14[[#This Row],[كود العامل]],العاملين!A:C,2,0),"")</f>
        <v/>
      </c>
      <c r="Y397" s="108"/>
      <c r="Z397" s="108" t="str">
        <f>IFERROR(VLOOKUP(Table14[[#This Row],[كود العامل2]],العاملين!$A:$C,2,0),"")</f>
        <v/>
      </c>
      <c r="AA397" s="108"/>
      <c r="AB397" s="108" t="str">
        <f>IFERROR(VLOOKUP(Table14[[#This Row],[كود العامل3]],العاملين!$A:$C,2,0),"")</f>
        <v/>
      </c>
      <c r="AC397" s="108"/>
      <c r="AD397" s="108" t="str">
        <f>IFERROR(VLOOKUP(Table14[[#This Row],[كود العامل4]],العاملين!$A:$C,2,0),"")</f>
        <v/>
      </c>
      <c r="AE397" s="115">
        <f>IFERROR((Table14[[#This Row],[كمية الانتاج]]*Table14[[#This Row],[الزمن المعيارى لانتاج القطعة الواحدة بالدقيقة]])/V397,0%)</f>
        <v>0</v>
      </c>
      <c r="AF397" s="116"/>
      <c r="AG397" s="106"/>
      <c r="AH397" s="117" t="str">
        <f>IFERROR(Table14[[#This Row],[كمية الانتاج]]/(Table14[[#This Row],[كمية الانتاج]]+AG397+AF397),"")</f>
        <v/>
      </c>
      <c r="AI397" s="118"/>
      <c r="AJ397" s="121"/>
      <c r="AK397" s="121"/>
      <c r="AL397" s="121"/>
      <c r="AM397" s="121"/>
      <c r="AN397" s="121"/>
      <c r="AO397" s="121"/>
      <c r="AP397" s="121"/>
      <c r="AQ397" s="121"/>
      <c r="AR397" s="121"/>
    </row>
    <row r="398" spans="1:44" ht="20.100000000000001" customHeight="1">
      <c r="A398" s="105"/>
      <c r="B398" s="106"/>
      <c r="C398" s="107" t="str">
        <f>IFERROR(VLOOKUP(B398,المنتجات!$A:$B,2,0),"")</f>
        <v/>
      </c>
      <c r="D398" s="106" t="str">
        <f>IFERROR(VLOOKUP(B398,المنتجات!$A:$C,3,0),"")</f>
        <v/>
      </c>
      <c r="E398" s="108"/>
      <c r="F398" s="107" t="str">
        <f>IFERROR(VLOOKUP(Table14[[#This Row],[كود الصنف]],المنتجات!$D:$E,2,0),"")</f>
        <v/>
      </c>
      <c r="G398" s="109"/>
      <c r="H398" s="109" t="str">
        <f>IFERROR(IF(G398&lt;=1,VLOOKUP(Table14[[#This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98" s="110"/>
      <c r="J398" s="111"/>
      <c r="K398" s="112" t="str">
        <f>IFERROR(IF(VLOOKUP(Table14[[#This Row],[كود الصنف]],المنتجات!$D:$K,8,0)=0,"",(VLOOKUP(Table14[[#This Row],[كود الصنف]],المنتجات!$D:$K,8,0))),"")</f>
        <v/>
      </c>
      <c r="L39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98" s="114">
        <f>IFERROR(Table14[[#This Row],[كمية الهالك]]/(Table14[[#This Row],[كمية الخامات بالكيلو]]/Table14[[#This Row],[وزن القطعة]]),0)</f>
        <v>0</v>
      </c>
      <c r="N398" s="113"/>
      <c r="O398" s="106" t="str">
        <f>IFERROR(VLOOKUP(Table14[[#This Row],[كود العامل]],العاملين!$A$1:$D$100,4,0),"")</f>
        <v/>
      </c>
      <c r="P398" s="108"/>
      <c r="Q398" s="108"/>
      <c r="R398" s="108"/>
      <c r="S398" s="108"/>
      <c r="T398" s="108"/>
      <c r="U398" s="108">
        <f t="shared" si="8"/>
        <v>0</v>
      </c>
      <c r="V398" s="108" t="str">
        <f>IFERROR(Table14[[#This Row],[اجمالى وقت التشغيل بالدقايق]]-Table14[[#This Row],[اجمالى وقت التوقف بالدقيقة]],"0")</f>
        <v>0</v>
      </c>
      <c r="W398" s="108"/>
      <c r="X398" s="106" t="str">
        <f>IFERROR(VLOOKUP(Table14[[#This Row],[كود العامل]],العاملين!A:C,2,0),"")</f>
        <v/>
      </c>
      <c r="Y398" s="108"/>
      <c r="Z398" s="108" t="str">
        <f>IFERROR(VLOOKUP(Table14[[#This Row],[كود العامل2]],العاملين!$A:$C,2,0),"")</f>
        <v/>
      </c>
      <c r="AA398" s="108"/>
      <c r="AB398" s="108" t="str">
        <f>IFERROR(VLOOKUP(Table14[[#This Row],[كود العامل3]],العاملين!$A:$C,2,0),"")</f>
        <v/>
      </c>
      <c r="AC398" s="108"/>
      <c r="AD398" s="108" t="str">
        <f>IFERROR(VLOOKUP(Table14[[#This Row],[كود العامل4]],العاملين!$A:$C,2,0),"")</f>
        <v/>
      </c>
      <c r="AE398" s="115">
        <f>IFERROR((Table14[[#This Row],[كمية الانتاج]]*Table14[[#This Row],[الزمن المعيارى لانتاج القطعة الواحدة بالدقيقة]])/V398,0%)</f>
        <v>0</v>
      </c>
      <c r="AF398" s="116"/>
      <c r="AG398" s="106"/>
      <c r="AH398" s="117" t="str">
        <f>IFERROR(Table14[[#This Row],[كمية الانتاج]]/(Table14[[#This Row],[كمية الانتاج]]+AG398+AF398),"")</f>
        <v/>
      </c>
      <c r="AI398" s="118"/>
      <c r="AJ398" s="121"/>
      <c r="AK398" s="121"/>
      <c r="AL398" s="121"/>
      <c r="AM398" s="121"/>
      <c r="AN398" s="121"/>
      <c r="AO398" s="121"/>
      <c r="AP398" s="121"/>
      <c r="AQ398" s="121"/>
      <c r="AR398" s="121"/>
    </row>
    <row r="399" spans="1:44" ht="20.100000000000001" customHeight="1">
      <c r="A399" s="105"/>
      <c r="B399" s="106"/>
      <c r="C399" s="107" t="str">
        <f>IFERROR(VLOOKUP(B399,المنتجات!$A:$B,2,0),"")</f>
        <v/>
      </c>
      <c r="D399" s="106" t="str">
        <f>IFERROR(VLOOKUP(B399,المنتجات!$A:$C,3,0),"")</f>
        <v/>
      </c>
      <c r="E399" s="108"/>
      <c r="F399" s="107" t="str">
        <f>IFERROR(VLOOKUP(Table14[[#This Row],[كود الصنف]],المنتجات!$D:$E,2,0),"")</f>
        <v/>
      </c>
      <c r="G399" s="109"/>
      <c r="H399" s="109" t="str">
        <f>IFERROR(IF(G399&lt;=1,VLOOKUP(Table14[[#This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99" s="110"/>
      <c r="J399" s="111"/>
      <c r="K399" s="112" t="str">
        <f>IFERROR(IF(VLOOKUP(Table14[[#This Row],[كود الصنف]],المنتجات!$D:$K,8,0)=0,"",(VLOOKUP(Table14[[#This Row],[كود الصنف]],المنتجات!$D:$K,8,0))),"")</f>
        <v/>
      </c>
      <c r="L39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99" s="114">
        <f>IFERROR(Table14[[#This Row],[كمية الهالك]]/(Table14[[#This Row],[كمية الخامات بالكيلو]]/Table14[[#This Row],[وزن القطعة]]),0)</f>
        <v>0</v>
      </c>
      <c r="N399" s="113"/>
      <c r="O399" s="106" t="str">
        <f>IFERROR(VLOOKUP(Table14[[#This Row],[كود العامل]],العاملين!$A$1:$D$100,4,0),"")</f>
        <v/>
      </c>
      <c r="P399" s="108"/>
      <c r="Q399" s="108"/>
      <c r="R399" s="108"/>
      <c r="S399" s="108"/>
      <c r="T399" s="108"/>
      <c r="U399" s="108">
        <f t="shared" si="8"/>
        <v>0</v>
      </c>
      <c r="V399" s="108" t="str">
        <f>IFERROR(Table14[[#This Row],[اجمالى وقت التشغيل بالدقايق]]-Table14[[#This Row],[اجمالى وقت التوقف بالدقيقة]],"0")</f>
        <v>0</v>
      </c>
      <c r="W399" s="108"/>
      <c r="X399" s="106" t="str">
        <f>IFERROR(VLOOKUP(Table14[[#This Row],[كود العامل]],العاملين!A:C,2,0),"")</f>
        <v/>
      </c>
      <c r="Y399" s="108"/>
      <c r="Z399" s="108" t="str">
        <f>IFERROR(VLOOKUP(Table14[[#This Row],[كود العامل2]],العاملين!$A:$C,2,0),"")</f>
        <v/>
      </c>
      <c r="AA399" s="108"/>
      <c r="AB399" s="108" t="str">
        <f>IFERROR(VLOOKUP(Table14[[#This Row],[كود العامل3]],العاملين!$A:$C,2,0),"")</f>
        <v/>
      </c>
      <c r="AC399" s="108"/>
      <c r="AD399" s="108" t="str">
        <f>IFERROR(VLOOKUP(Table14[[#This Row],[كود العامل4]],العاملين!$A:$C,2,0),"")</f>
        <v/>
      </c>
      <c r="AE399" s="115">
        <f>IFERROR((Table14[[#This Row],[كمية الانتاج]]*Table14[[#This Row],[الزمن المعيارى لانتاج القطعة الواحدة بالدقيقة]])/V399,0%)</f>
        <v>0</v>
      </c>
      <c r="AF399" s="116"/>
      <c r="AG399" s="106"/>
      <c r="AH399" s="117" t="str">
        <f>IFERROR(Table14[[#This Row],[كمية الانتاج]]/(Table14[[#This Row],[كمية الانتاج]]+AG399+AF399),"")</f>
        <v/>
      </c>
      <c r="AI399" s="118"/>
      <c r="AJ399" s="121"/>
      <c r="AK399" s="121"/>
      <c r="AL399" s="121"/>
      <c r="AM399" s="121"/>
      <c r="AN399" s="121"/>
      <c r="AO399" s="121"/>
      <c r="AP399" s="121"/>
      <c r="AQ399" s="121"/>
      <c r="AR399" s="121"/>
    </row>
    <row r="400" spans="1:44" ht="20.100000000000001" customHeight="1">
      <c r="A400" s="105"/>
      <c r="B400" s="106"/>
      <c r="C400" s="107" t="str">
        <f>IFERROR(VLOOKUP(B400,المنتجات!$A:$B,2,0),"")</f>
        <v/>
      </c>
      <c r="D400" s="106" t="str">
        <f>IFERROR(VLOOKUP(B400,المنتجات!$A:$C,3,0),"")</f>
        <v/>
      </c>
      <c r="E400" s="108"/>
      <c r="F400" s="107" t="str">
        <f>IFERROR(VLOOKUP(Table14[[#This Row],[كود الصنف]],المنتجات!$D:$E,2,0),"")</f>
        <v/>
      </c>
      <c r="G400" s="109"/>
      <c r="H400" s="109" t="str">
        <f>IFERROR(IF(G400&lt;=1,VLOOKUP(Table14[[#This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00" s="110"/>
      <c r="J400" s="111"/>
      <c r="K400" s="112" t="str">
        <f>IFERROR(IF(VLOOKUP(Table14[[#This Row],[كود الصنف]],المنتجات!$D:$K,8,0)=0,"",(VLOOKUP(Table14[[#This Row],[كود الصنف]],المنتجات!$D:$K,8,0))),"")</f>
        <v/>
      </c>
      <c r="L40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00" s="114">
        <f>IFERROR(Table14[[#This Row],[كمية الهالك]]/(Table14[[#This Row],[كمية الخامات بالكيلو]]/Table14[[#This Row],[وزن القطعة]]),0)</f>
        <v>0</v>
      </c>
      <c r="N400" s="113"/>
      <c r="O400" s="106" t="str">
        <f>IFERROR(VLOOKUP(Table14[[#This Row],[كود العامل]],العاملين!$A$1:$D$100,4,0),"")</f>
        <v/>
      </c>
      <c r="P400" s="108"/>
      <c r="Q400" s="108"/>
      <c r="R400" s="108"/>
      <c r="S400" s="108"/>
      <c r="T400" s="108"/>
      <c r="U400" s="108">
        <f t="shared" si="8"/>
        <v>0</v>
      </c>
      <c r="V400" s="108" t="str">
        <f>IFERROR(Table14[[#This Row],[اجمالى وقت التشغيل بالدقايق]]-Table14[[#This Row],[اجمالى وقت التوقف بالدقيقة]],"0")</f>
        <v>0</v>
      </c>
      <c r="W400" s="108"/>
      <c r="X400" s="106" t="str">
        <f>IFERROR(VLOOKUP(Table14[[#This Row],[كود العامل]],العاملين!A:C,2,0),"")</f>
        <v/>
      </c>
      <c r="Y400" s="108"/>
      <c r="Z400" s="108" t="str">
        <f>IFERROR(VLOOKUP(Table14[[#This Row],[كود العامل2]],العاملين!$A:$C,2,0),"")</f>
        <v/>
      </c>
      <c r="AA400" s="108"/>
      <c r="AB400" s="108" t="str">
        <f>IFERROR(VLOOKUP(Table14[[#This Row],[كود العامل3]],العاملين!$A:$C,2,0),"")</f>
        <v/>
      </c>
      <c r="AC400" s="108"/>
      <c r="AD400" s="108" t="str">
        <f>IFERROR(VLOOKUP(Table14[[#This Row],[كود العامل4]],العاملين!$A:$C,2,0),"")</f>
        <v/>
      </c>
      <c r="AE400" s="115">
        <f>IFERROR((Table14[[#This Row],[كمية الانتاج]]*Table14[[#This Row],[الزمن المعيارى لانتاج القطعة الواحدة بالدقيقة]])/V400,0%)</f>
        <v>0</v>
      </c>
      <c r="AF400" s="116"/>
      <c r="AG400" s="106"/>
      <c r="AH400" s="117" t="str">
        <f>IFERROR(Table14[[#This Row],[كمية الانتاج]]/(Table14[[#This Row],[كمية الانتاج]]+AG400+AF400),"")</f>
        <v/>
      </c>
      <c r="AI400" s="118"/>
      <c r="AJ400" s="121"/>
      <c r="AK400" s="121"/>
      <c r="AL400" s="121"/>
      <c r="AM400" s="121"/>
      <c r="AN400" s="121"/>
      <c r="AO400" s="121"/>
      <c r="AP400" s="121"/>
      <c r="AQ400" s="121"/>
      <c r="AR400" s="121"/>
    </row>
    <row r="401" spans="1:44" ht="20.100000000000001" customHeight="1">
      <c r="A401" s="105"/>
      <c r="B401" s="106"/>
      <c r="C401" s="107" t="str">
        <f>IFERROR(VLOOKUP(B401,المنتجات!$A:$B,2,0),"")</f>
        <v/>
      </c>
      <c r="D401" s="106" t="str">
        <f>IFERROR(VLOOKUP(B401,المنتجات!$A:$C,3,0),"")</f>
        <v/>
      </c>
      <c r="E401" s="108"/>
      <c r="F401" s="107" t="str">
        <f>IFERROR(VLOOKUP(Table14[[#This Row],[كود الصنف]],المنتجات!$D:$E,2,0),"")</f>
        <v/>
      </c>
      <c r="G401" s="109"/>
      <c r="H401" s="109" t="str">
        <f>IFERROR(IF(G401&lt;=1,VLOOKUP(Table14[[#This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01" s="110"/>
      <c r="J401" s="111"/>
      <c r="K401" s="112" t="str">
        <f>IFERROR(IF(VLOOKUP(Table14[[#This Row],[كود الصنف]],المنتجات!$D:$K,8,0)=0,"",(VLOOKUP(Table14[[#This Row],[كود الصنف]],المنتجات!$D:$K,8,0))),"")</f>
        <v/>
      </c>
      <c r="L40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01" s="114">
        <f>IFERROR(Table14[[#This Row],[كمية الهالك]]/(Table14[[#This Row],[كمية الخامات بالكيلو]]/Table14[[#This Row],[وزن القطعة]]),0)</f>
        <v>0</v>
      </c>
      <c r="N401" s="113"/>
      <c r="O401" s="106" t="str">
        <f>IFERROR(VLOOKUP(Table14[[#This Row],[كود العامل]],العاملين!$A$1:$D$100,4,0),"")</f>
        <v/>
      </c>
      <c r="P401" s="108"/>
      <c r="Q401" s="108"/>
      <c r="R401" s="108"/>
      <c r="S401" s="108"/>
      <c r="T401" s="108"/>
      <c r="U401" s="108">
        <f t="shared" si="8"/>
        <v>0</v>
      </c>
      <c r="V401" s="108" t="str">
        <f>IFERROR(Table14[[#This Row],[اجمالى وقت التشغيل بالدقايق]]-Table14[[#This Row],[اجمالى وقت التوقف بالدقيقة]],"0")</f>
        <v>0</v>
      </c>
      <c r="W401" s="108"/>
      <c r="X401" s="106" t="str">
        <f>IFERROR(VLOOKUP(Table14[[#This Row],[كود العامل]],العاملين!A:C,2,0),"")</f>
        <v/>
      </c>
      <c r="Y401" s="108"/>
      <c r="Z401" s="108" t="str">
        <f>IFERROR(VLOOKUP(Table14[[#This Row],[كود العامل2]],العاملين!$A:$C,2,0),"")</f>
        <v/>
      </c>
      <c r="AA401" s="108"/>
      <c r="AB401" s="108" t="str">
        <f>IFERROR(VLOOKUP(Table14[[#This Row],[كود العامل3]],العاملين!$A:$C,2,0),"")</f>
        <v/>
      </c>
      <c r="AC401" s="108"/>
      <c r="AD401" s="108" t="str">
        <f>IFERROR(VLOOKUP(Table14[[#This Row],[كود العامل4]],العاملين!$A:$C,2,0),"")</f>
        <v/>
      </c>
      <c r="AE401" s="115">
        <f>IFERROR((Table14[[#This Row],[كمية الانتاج]]*Table14[[#This Row],[الزمن المعيارى لانتاج القطعة الواحدة بالدقيقة]])/V401,0%)</f>
        <v>0</v>
      </c>
      <c r="AF401" s="116"/>
      <c r="AG401" s="106"/>
      <c r="AH401" s="117" t="str">
        <f>IFERROR(Table14[[#This Row],[كمية الانتاج]]/(Table14[[#This Row],[كمية الانتاج]]+AG401+AF401),"")</f>
        <v/>
      </c>
      <c r="AI401" s="118"/>
      <c r="AJ401" s="121"/>
      <c r="AK401" s="121"/>
      <c r="AL401" s="121"/>
      <c r="AM401" s="121"/>
      <c r="AN401" s="121"/>
      <c r="AO401" s="121"/>
      <c r="AP401" s="121"/>
      <c r="AQ401" s="121"/>
      <c r="AR401" s="121"/>
    </row>
    <row r="402" spans="1:44" ht="20.100000000000001" customHeight="1">
      <c r="A402" s="105"/>
      <c r="B402" s="106"/>
      <c r="C402" s="107" t="str">
        <f>IFERROR(VLOOKUP(B402,المنتجات!$A:$B,2,0),"")</f>
        <v/>
      </c>
      <c r="D402" s="106" t="str">
        <f>IFERROR(VLOOKUP(B402,المنتجات!$A:$C,3,0),"")</f>
        <v/>
      </c>
      <c r="E402" s="108"/>
      <c r="F402" s="107" t="str">
        <f>IFERROR(VLOOKUP(Table14[[#This Row],[كود الصنف]],المنتجات!$D:$E,2,0),"")</f>
        <v/>
      </c>
      <c r="G402" s="109"/>
      <c r="H402" s="109" t="str">
        <f>IFERROR(IF(G402&lt;=1,VLOOKUP(Table14[[#This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02" s="110"/>
      <c r="J402" s="111"/>
      <c r="K402" s="112" t="str">
        <f>IFERROR(IF(VLOOKUP(Table14[[#This Row],[كود الصنف]],المنتجات!$D:$K,8,0)=0,"",(VLOOKUP(Table14[[#This Row],[كود الصنف]],المنتجات!$D:$K,8,0))),"")</f>
        <v/>
      </c>
      <c r="L40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02" s="114">
        <f>IFERROR(Table14[[#This Row],[كمية الهالك]]/(Table14[[#This Row],[كمية الخامات بالكيلو]]/Table14[[#This Row],[وزن القطعة]]),0)</f>
        <v>0</v>
      </c>
      <c r="N402" s="113"/>
      <c r="O402" s="106" t="str">
        <f>IFERROR(VLOOKUP(Table14[[#This Row],[كود العامل]],العاملين!$A$1:$D$100,4,0),"")</f>
        <v/>
      </c>
      <c r="P402" s="108"/>
      <c r="Q402" s="108"/>
      <c r="R402" s="108"/>
      <c r="S402" s="108"/>
      <c r="T402" s="108"/>
      <c r="U402" s="108">
        <f t="shared" si="8"/>
        <v>0</v>
      </c>
      <c r="V402" s="108" t="str">
        <f>IFERROR(Table14[[#This Row],[اجمالى وقت التشغيل بالدقايق]]-Table14[[#This Row],[اجمالى وقت التوقف بالدقيقة]],"0")</f>
        <v>0</v>
      </c>
      <c r="W402" s="108"/>
      <c r="X402" s="106" t="str">
        <f>IFERROR(VLOOKUP(Table14[[#This Row],[كود العامل]],العاملين!A:C,2,0),"")</f>
        <v/>
      </c>
      <c r="Y402" s="108"/>
      <c r="Z402" s="108" t="str">
        <f>IFERROR(VLOOKUP(Table14[[#This Row],[كود العامل2]],العاملين!$A:$C,2,0),"")</f>
        <v/>
      </c>
      <c r="AA402" s="108"/>
      <c r="AB402" s="108" t="str">
        <f>IFERROR(VLOOKUP(Table14[[#This Row],[كود العامل3]],العاملين!$A:$C,2,0),"")</f>
        <v/>
      </c>
      <c r="AC402" s="108"/>
      <c r="AD402" s="108" t="str">
        <f>IFERROR(VLOOKUP(Table14[[#This Row],[كود العامل4]],العاملين!$A:$C,2,0),"")</f>
        <v/>
      </c>
      <c r="AE402" s="115">
        <f>IFERROR((Table14[[#This Row],[كمية الانتاج]]*Table14[[#This Row],[الزمن المعيارى لانتاج القطعة الواحدة بالدقيقة]])/V402,0%)</f>
        <v>0</v>
      </c>
      <c r="AF402" s="116"/>
      <c r="AG402" s="106"/>
      <c r="AH402" s="117" t="str">
        <f>IFERROR(Table14[[#This Row],[كمية الانتاج]]/(Table14[[#This Row],[كمية الانتاج]]+AG402+AF402),"")</f>
        <v/>
      </c>
      <c r="AI402" s="118"/>
      <c r="AJ402" s="121"/>
      <c r="AK402" s="121"/>
      <c r="AL402" s="121"/>
      <c r="AM402" s="121"/>
      <c r="AN402" s="121"/>
      <c r="AO402" s="121"/>
      <c r="AP402" s="121"/>
      <c r="AQ402" s="121"/>
      <c r="AR402" s="121"/>
    </row>
    <row r="403" spans="1:44" ht="20.100000000000001" customHeight="1">
      <c r="A403" s="105"/>
      <c r="B403" s="106"/>
      <c r="C403" s="107" t="str">
        <f>IFERROR(VLOOKUP(B403,المنتجات!$A:$B,2,0),"")</f>
        <v/>
      </c>
      <c r="D403" s="106" t="str">
        <f>IFERROR(VLOOKUP(B403,المنتجات!$A:$C,3,0),"")</f>
        <v/>
      </c>
      <c r="E403" s="108"/>
      <c r="F403" s="107" t="str">
        <f>IFERROR(VLOOKUP(Table14[[#This Row],[كود الصنف]],المنتجات!$D:$E,2,0),"")</f>
        <v/>
      </c>
      <c r="G403" s="109"/>
      <c r="H403" s="109" t="str">
        <f>IFERROR(IF(G403&lt;=1,VLOOKUP(Table14[[#This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03" s="110"/>
      <c r="J403" s="111"/>
      <c r="K403" s="112" t="str">
        <f>IFERROR(IF(VLOOKUP(Table14[[#This Row],[كود الصنف]],المنتجات!$D:$K,8,0)=0,"",(VLOOKUP(Table14[[#This Row],[كود الصنف]],المنتجات!$D:$K,8,0))),"")</f>
        <v/>
      </c>
      <c r="L40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03" s="114">
        <f>IFERROR(Table14[[#This Row],[كمية الهالك]]/(Table14[[#This Row],[كمية الخامات بالكيلو]]/Table14[[#This Row],[وزن القطعة]]),0)</f>
        <v>0</v>
      </c>
      <c r="N403" s="113"/>
      <c r="O403" s="106" t="str">
        <f>IFERROR(VLOOKUP(Table14[[#This Row],[كود العامل]],العاملين!$A$1:$D$100,4,0),"")</f>
        <v/>
      </c>
      <c r="P403" s="108"/>
      <c r="Q403" s="108"/>
      <c r="R403" s="108"/>
      <c r="S403" s="108"/>
      <c r="T403" s="108"/>
      <c r="U403" s="108">
        <f t="shared" si="8"/>
        <v>0</v>
      </c>
      <c r="V403" s="108" t="str">
        <f>IFERROR(Table14[[#This Row],[اجمالى وقت التشغيل بالدقايق]]-Table14[[#This Row],[اجمالى وقت التوقف بالدقيقة]],"0")</f>
        <v>0</v>
      </c>
      <c r="W403" s="108"/>
      <c r="X403" s="106" t="str">
        <f>IFERROR(VLOOKUP(Table14[[#This Row],[كود العامل]],العاملين!A:C,2,0),"")</f>
        <v/>
      </c>
      <c r="Y403" s="108"/>
      <c r="Z403" s="108" t="str">
        <f>IFERROR(VLOOKUP(Table14[[#This Row],[كود العامل2]],العاملين!$A:$C,2,0),"")</f>
        <v/>
      </c>
      <c r="AA403" s="108"/>
      <c r="AB403" s="108" t="str">
        <f>IFERROR(VLOOKUP(Table14[[#This Row],[كود العامل3]],العاملين!$A:$C,2,0),"")</f>
        <v/>
      </c>
      <c r="AC403" s="108"/>
      <c r="AD403" s="108" t="str">
        <f>IFERROR(VLOOKUP(Table14[[#This Row],[كود العامل4]],العاملين!$A:$C,2,0),"")</f>
        <v/>
      </c>
      <c r="AE403" s="115">
        <f>IFERROR((Table14[[#This Row],[كمية الانتاج]]*Table14[[#This Row],[الزمن المعيارى لانتاج القطعة الواحدة بالدقيقة]])/V403,0%)</f>
        <v>0</v>
      </c>
      <c r="AF403" s="116"/>
      <c r="AG403" s="106"/>
      <c r="AH403" s="117" t="str">
        <f>IFERROR(Table14[[#This Row],[كمية الانتاج]]/(Table14[[#This Row],[كمية الانتاج]]+AG403+AF403),"")</f>
        <v/>
      </c>
      <c r="AI403" s="118"/>
      <c r="AJ403" s="121"/>
      <c r="AK403" s="121"/>
      <c r="AL403" s="121"/>
      <c r="AM403" s="121"/>
      <c r="AN403" s="121"/>
      <c r="AO403" s="121"/>
      <c r="AP403" s="121"/>
      <c r="AQ403" s="121"/>
      <c r="AR403" s="121"/>
    </row>
    <row r="404" spans="1:44" ht="20.100000000000001" customHeight="1">
      <c r="A404" s="105"/>
      <c r="B404" s="106"/>
      <c r="C404" s="107" t="str">
        <f>IFERROR(VLOOKUP(B404,المنتجات!$A:$B,2,0),"")</f>
        <v/>
      </c>
      <c r="D404" s="106" t="str">
        <f>IFERROR(VLOOKUP(B404,المنتجات!$A:$C,3,0),"")</f>
        <v/>
      </c>
      <c r="E404" s="108"/>
      <c r="F404" s="107" t="str">
        <f>IFERROR(VLOOKUP(Table14[[#This Row],[كود الصنف]],المنتجات!$D:$E,2,0),"")</f>
        <v/>
      </c>
      <c r="G404" s="109"/>
      <c r="H404" s="109" t="str">
        <f>IFERROR(IF(G404&lt;=1,VLOOKUP(Table14[[#This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04" s="110"/>
      <c r="J404" s="111"/>
      <c r="K404" s="112" t="str">
        <f>IFERROR(IF(VLOOKUP(Table14[[#This Row],[كود الصنف]],المنتجات!$D:$K,8,0)=0,"",(VLOOKUP(Table14[[#This Row],[كود الصنف]],المنتجات!$D:$K,8,0))),"")</f>
        <v/>
      </c>
      <c r="L40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04" s="114">
        <f>IFERROR(Table14[[#This Row],[كمية الهالك]]/(Table14[[#This Row],[كمية الخامات بالكيلو]]/Table14[[#This Row],[وزن القطعة]]),0)</f>
        <v>0</v>
      </c>
      <c r="N404" s="113"/>
      <c r="O404" s="106" t="str">
        <f>IFERROR(VLOOKUP(Table14[[#This Row],[كود العامل]],العاملين!$A$1:$D$100,4,0),"")</f>
        <v/>
      </c>
      <c r="P404" s="108"/>
      <c r="Q404" s="108"/>
      <c r="R404" s="108"/>
      <c r="S404" s="108"/>
      <c r="T404" s="108"/>
      <c r="U404" s="108">
        <f t="shared" si="8"/>
        <v>0</v>
      </c>
      <c r="V404" s="108" t="str">
        <f>IFERROR(Table14[[#This Row],[اجمالى وقت التشغيل بالدقايق]]-Table14[[#This Row],[اجمالى وقت التوقف بالدقيقة]],"0")</f>
        <v>0</v>
      </c>
      <c r="W404" s="108"/>
      <c r="X404" s="106" t="str">
        <f>IFERROR(VLOOKUP(Table14[[#This Row],[كود العامل]],العاملين!A:C,2,0),"")</f>
        <v/>
      </c>
      <c r="Y404" s="108"/>
      <c r="Z404" s="108" t="str">
        <f>IFERROR(VLOOKUP(Table14[[#This Row],[كود العامل2]],العاملين!$A:$C,2,0),"")</f>
        <v/>
      </c>
      <c r="AA404" s="108"/>
      <c r="AB404" s="108" t="str">
        <f>IFERROR(VLOOKUP(Table14[[#This Row],[كود العامل3]],العاملين!$A:$C,2,0),"")</f>
        <v/>
      </c>
      <c r="AC404" s="108"/>
      <c r="AD404" s="108" t="str">
        <f>IFERROR(VLOOKUP(Table14[[#This Row],[كود العامل4]],العاملين!$A:$C,2,0),"")</f>
        <v/>
      </c>
      <c r="AE404" s="115">
        <f>IFERROR((Table14[[#This Row],[كمية الانتاج]]*Table14[[#This Row],[الزمن المعيارى لانتاج القطعة الواحدة بالدقيقة]])/V404,0%)</f>
        <v>0</v>
      </c>
      <c r="AF404" s="116"/>
      <c r="AG404" s="106"/>
      <c r="AH404" s="117" t="str">
        <f>IFERROR(Table14[[#This Row],[كمية الانتاج]]/(Table14[[#This Row],[كمية الانتاج]]+AG404+AF404),"")</f>
        <v/>
      </c>
      <c r="AI404" s="118"/>
      <c r="AJ404" s="121"/>
      <c r="AK404" s="121"/>
      <c r="AL404" s="121"/>
      <c r="AM404" s="121"/>
      <c r="AN404" s="121"/>
      <c r="AO404" s="121"/>
      <c r="AP404" s="121"/>
      <c r="AQ404" s="121"/>
      <c r="AR404" s="121"/>
    </row>
    <row r="405" spans="1:44" ht="20.100000000000001" customHeight="1">
      <c r="A405" s="105"/>
      <c r="B405" s="106"/>
      <c r="C405" s="107" t="str">
        <f>IFERROR(VLOOKUP(B405,المنتجات!$A:$B,2,0),"")</f>
        <v/>
      </c>
      <c r="D405" s="106" t="str">
        <f>IFERROR(VLOOKUP(B405,المنتجات!$A:$C,3,0),"")</f>
        <v/>
      </c>
      <c r="E405" s="108"/>
      <c r="F405" s="107" t="str">
        <f>IFERROR(VLOOKUP(Table14[[#This Row],[كود الصنف]],المنتجات!$D:$E,2,0),"")</f>
        <v/>
      </c>
      <c r="G405" s="109"/>
      <c r="H405" s="109" t="str">
        <f>IFERROR(IF(G405&lt;=1,VLOOKUP(Table14[[#This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05" s="110"/>
      <c r="J405" s="111"/>
      <c r="K405" s="112" t="str">
        <f>IFERROR(IF(VLOOKUP(Table14[[#This Row],[كود الصنف]],المنتجات!$D:$K,8,0)=0,"",(VLOOKUP(Table14[[#This Row],[كود الصنف]],المنتجات!$D:$K,8,0))),"")</f>
        <v/>
      </c>
      <c r="L40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05" s="114">
        <f>IFERROR(Table14[[#This Row],[كمية الهالك]]/(Table14[[#This Row],[كمية الخامات بالكيلو]]/Table14[[#This Row],[وزن القطعة]]),0)</f>
        <v>0</v>
      </c>
      <c r="N405" s="113"/>
      <c r="O405" s="106" t="str">
        <f>IFERROR(VLOOKUP(Table14[[#This Row],[كود العامل]],العاملين!$A$1:$D$100,4,0),"")</f>
        <v/>
      </c>
      <c r="P405" s="108"/>
      <c r="Q405" s="108"/>
      <c r="R405" s="108"/>
      <c r="S405" s="108"/>
      <c r="T405" s="108"/>
      <c r="U405" s="108">
        <f t="shared" si="8"/>
        <v>0</v>
      </c>
      <c r="V405" s="108" t="str">
        <f>IFERROR(Table14[[#This Row],[اجمالى وقت التشغيل بالدقايق]]-Table14[[#This Row],[اجمالى وقت التوقف بالدقيقة]],"0")</f>
        <v>0</v>
      </c>
      <c r="W405" s="108"/>
      <c r="X405" s="106" t="str">
        <f>IFERROR(VLOOKUP(Table14[[#This Row],[كود العامل]],العاملين!A:C,2,0),"")</f>
        <v/>
      </c>
      <c r="Y405" s="108"/>
      <c r="Z405" s="108" t="str">
        <f>IFERROR(VLOOKUP(Table14[[#This Row],[كود العامل2]],العاملين!$A:$C,2,0),"")</f>
        <v/>
      </c>
      <c r="AA405" s="108"/>
      <c r="AB405" s="108" t="str">
        <f>IFERROR(VLOOKUP(Table14[[#This Row],[كود العامل3]],العاملين!$A:$C,2,0),"")</f>
        <v/>
      </c>
      <c r="AC405" s="108"/>
      <c r="AD405" s="108" t="str">
        <f>IFERROR(VLOOKUP(Table14[[#This Row],[كود العامل4]],العاملين!$A:$C,2,0),"")</f>
        <v/>
      </c>
      <c r="AE405" s="115">
        <f>IFERROR((Table14[[#This Row],[كمية الانتاج]]*Table14[[#This Row],[الزمن المعيارى لانتاج القطعة الواحدة بالدقيقة]])/V405,0%)</f>
        <v>0</v>
      </c>
      <c r="AF405" s="116"/>
      <c r="AG405" s="106"/>
      <c r="AH405" s="117" t="str">
        <f>IFERROR(Table14[[#This Row],[كمية الانتاج]]/(Table14[[#This Row],[كمية الانتاج]]+AG405+AF405),"")</f>
        <v/>
      </c>
      <c r="AI405" s="118"/>
      <c r="AJ405" s="121"/>
      <c r="AK405" s="121"/>
      <c r="AL405" s="121"/>
      <c r="AM405" s="121"/>
      <c r="AN405" s="121"/>
      <c r="AO405" s="121"/>
      <c r="AP405" s="121"/>
      <c r="AQ405" s="121"/>
      <c r="AR405" s="121"/>
    </row>
    <row r="406" spans="1:44" ht="20.100000000000001" customHeight="1">
      <c r="A406" s="105"/>
      <c r="B406" s="106"/>
      <c r="C406" s="107" t="str">
        <f>IFERROR(VLOOKUP(B406,المنتجات!$A:$B,2,0),"")</f>
        <v/>
      </c>
      <c r="D406" s="106" t="str">
        <f>IFERROR(VLOOKUP(B406,المنتجات!$A:$C,3,0),"")</f>
        <v/>
      </c>
      <c r="E406" s="108"/>
      <c r="F406" s="107" t="str">
        <f>IFERROR(VLOOKUP(Table14[[#This Row],[كود الصنف]],المنتجات!$D:$E,2,0),"")</f>
        <v/>
      </c>
      <c r="G406" s="109"/>
      <c r="H406" s="109" t="str">
        <f>IFERROR(IF(G406&lt;=1,VLOOKUP(Table14[[#This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06" s="110"/>
      <c r="J406" s="111"/>
      <c r="K406" s="112" t="str">
        <f>IFERROR(IF(VLOOKUP(Table14[[#This Row],[كود الصنف]],المنتجات!$D:$K,8,0)=0,"",(VLOOKUP(Table14[[#This Row],[كود الصنف]],المنتجات!$D:$K,8,0))),"")</f>
        <v/>
      </c>
      <c r="L40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06" s="114">
        <f>IFERROR(Table14[[#This Row],[كمية الهالك]]/(Table14[[#This Row],[كمية الخامات بالكيلو]]/Table14[[#This Row],[وزن القطعة]]),0)</f>
        <v>0</v>
      </c>
      <c r="N406" s="113"/>
      <c r="O406" s="106" t="str">
        <f>IFERROR(VLOOKUP(Table14[[#This Row],[كود العامل]],العاملين!$A$1:$D$100,4,0),"")</f>
        <v/>
      </c>
      <c r="P406" s="108"/>
      <c r="Q406" s="108"/>
      <c r="R406" s="108"/>
      <c r="S406" s="108"/>
      <c r="T406" s="108"/>
      <c r="U406" s="108">
        <f t="shared" si="8"/>
        <v>0</v>
      </c>
      <c r="V406" s="108" t="str">
        <f>IFERROR(Table14[[#This Row],[اجمالى وقت التشغيل بالدقايق]]-Table14[[#This Row],[اجمالى وقت التوقف بالدقيقة]],"0")</f>
        <v>0</v>
      </c>
      <c r="W406" s="108"/>
      <c r="X406" s="106" t="str">
        <f>IFERROR(VLOOKUP(Table14[[#This Row],[كود العامل]],العاملين!A:C,2,0),"")</f>
        <v/>
      </c>
      <c r="Y406" s="108"/>
      <c r="Z406" s="108" t="str">
        <f>IFERROR(VLOOKUP(Table14[[#This Row],[كود العامل2]],العاملين!$A:$C,2,0),"")</f>
        <v/>
      </c>
      <c r="AA406" s="108"/>
      <c r="AB406" s="108" t="str">
        <f>IFERROR(VLOOKUP(Table14[[#This Row],[كود العامل3]],العاملين!$A:$C,2,0),"")</f>
        <v/>
      </c>
      <c r="AC406" s="108"/>
      <c r="AD406" s="108" t="str">
        <f>IFERROR(VLOOKUP(Table14[[#This Row],[كود العامل4]],العاملين!$A:$C,2,0),"")</f>
        <v/>
      </c>
      <c r="AE406" s="115">
        <f>IFERROR((Table14[[#This Row],[كمية الانتاج]]*Table14[[#This Row],[الزمن المعيارى لانتاج القطعة الواحدة بالدقيقة]])/V406,0%)</f>
        <v>0</v>
      </c>
      <c r="AF406" s="116"/>
      <c r="AG406" s="106"/>
      <c r="AH406" s="117" t="str">
        <f>IFERROR(Table14[[#This Row],[كمية الانتاج]]/(Table14[[#This Row],[كمية الانتاج]]+AG406+AF406),"")</f>
        <v/>
      </c>
      <c r="AI406" s="118"/>
      <c r="AJ406" s="121"/>
      <c r="AK406" s="121"/>
      <c r="AL406" s="121"/>
      <c r="AM406" s="121"/>
      <c r="AN406" s="121"/>
      <c r="AO406" s="121"/>
      <c r="AP406" s="121"/>
      <c r="AQ406" s="121"/>
      <c r="AR406" s="121"/>
    </row>
    <row r="407" spans="1:44" ht="20.100000000000001" customHeight="1">
      <c r="A407" s="105"/>
      <c r="B407" s="106"/>
      <c r="C407" s="107" t="str">
        <f>IFERROR(VLOOKUP(B407,المنتجات!$A:$B,2,0),"")</f>
        <v/>
      </c>
      <c r="D407" s="106" t="str">
        <f>IFERROR(VLOOKUP(B407,المنتجات!$A:$C,3,0),"")</f>
        <v/>
      </c>
      <c r="E407" s="108"/>
      <c r="F407" s="107" t="str">
        <f>IFERROR(VLOOKUP(Table14[[#This Row],[كود الصنف]],المنتجات!$D:$E,2,0),"")</f>
        <v/>
      </c>
      <c r="G407" s="109"/>
      <c r="H407" s="109" t="str">
        <f>IFERROR(IF(G407&lt;=1,VLOOKUP(Table14[[#This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07" s="110"/>
      <c r="J407" s="111"/>
      <c r="K407" s="112" t="str">
        <f>IFERROR(IF(VLOOKUP(Table14[[#This Row],[كود الصنف]],المنتجات!$D:$K,8,0)=0,"",(VLOOKUP(Table14[[#This Row],[كود الصنف]],المنتجات!$D:$K,8,0))),"")</f>
        <v/>
      </c>
      <c r="L40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07" s="114">
        <f>IFERROR(Table14[[#This Row],[كمية الهالك]]/(Table14[[#This Row],[كمية الخامات بالكيلو]]/Table14[[#This Row],[وزن القطعة]]),0)</f>
        <v>0</v>
      </c>
      <c r="N407" s="113"/>
      <c r="O407" s="106" t="str">
        <f>IFERROR(VLOOKUP(Table14[[#This Row],[كود العامل]],العاملين!$A$1:$D$100,4,0),"")</f>
        <v/>
      </c>
      <c r="P407" s="108"/>
      <c r="Q407" s="108"/>
      <c r="R407" s="108"/>
      <c r="S407" s="108"/>
      <c r="T407" s="108"/>
      <c r="U407" s="108">
        <f t="shared" si="8"/>
        <v>0</v>
      </c>
      <c r="V407" s="108" t="str">
        <f>IFERROR(Table14[[#This Row],[اجمالى وقت التشغيل بالدقايق]]-Table14[[#This Row],[اجمالى وقت التوقف بالدقيقة]],"0")</f>
        <v>0</v>
      </c>
      <c r="W407" s="108"/>
      <c r="X407" s="106" t="str">
        <f>IFERROR(VLOOKUP(Table14[[#This Row],[كود العامل]],العاملين!A:C,2,0),"")</f>
        <v/>
      </c>
      <c r="Y407" s="108"/>
      <c r="Z407" s="108" t="str">
        <f>IFERROR(VLOOKUP(Table14[[#This Row],[كود العامل2]],العاملين!$A:$C,2,0),"")</f>
        <v/>
      </c>
      <c r="AA407" s="108"/>
      <c r="AB407" s="108" t="str">
        <f>IFERROR(VLOOKUP(Table14[[#This Row],[كود العامل3]],العاملين!$A:$C,2,0),"")</f>
        <v/>
      </c>
      <c r="AC407" s="108"/>
      <c r="AD407" s="108" t="str">
        <f>IFERROR(VLOOKUP(Table14[[#This Row],[كود العامل4]],العاملين!$A:$C,2,0),"")</f>
        <v/>
      </c>
      <c r="AE407" s="115">
        <f>IFERROR((Table14[[#This Row],[كمية الانتاج]]*Table14[[#This Row],[الزمن المعيارى لانتاج القطعة الواحدة بالدقيقة]])/V407,0%)</f>
        <v>0</v>
      </c>
      <c r="AF407" s="116"/>
      <c r="AG407" s="106"/>
      <c r="AH407" s="117" t="str">
        <f>IFERROR(Table14[[#This Row],[كمية الانتاج]]/(Table14[[#This Row],[كمية الانتاج]]+AG407+AF407),"")</f>
        <v/>
      </c>
      <c r="AI407" s="118"/>
      <c r="AJ407" s="121"/>
      <c r="AK407" s="121"/>
      <c r="AL407" s="121"/>
      <c r="AM407" s="121"/>
      <c r="AN407" s="121"/>
      <c r="AO407" s="121"/>
      <c r="AP407" s="121"/>
      <c r="AQ407" s="121"/>
      <c r="AR407" s="121"/>
    </row>
    <row r="408" spans="1:44" ht="20.100000000000001" customHeight="1">
      <c r="A408" s="105"/>
      <c r="B408" s="106"/>
      <c r="C408" s="107" t="str">
        <f>IFERROR(VLOOKUP(B408,المنتجات!$A:$B,2,0),"")</f>
        <v/>
      </c>
      <c r="D408" s="106" t="str">
        <f>IFERROR(VLOOKUP(B408,المنتجات!$A:$C,3,0),"")</f>
        <v/>
      </c>
      <c r="E408" s="108"/>
      <c r="F408" s="107" t="str">
        <f>IFERROR(VLOOKUP(Table14[[#This Row],[كود الصنف]],المنتجات!$D:$E,2,0),"")</f>
        <v/>
      </c>
      <c r="G408" s="109"/>
      <c r="H408" s="109" t="str">
        <f>IFERROR(IF(G408&lt;=1,VLOOKUP(Table14[[#This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08" s="110"/>
      <c r="J408" s="111"/>
      <c r="K408" s="112" t="str">
        <f>IFERROR(IF(VLOOKUP(Table14[[#This Row],[كود الصنف]],المنتجات!$D:$K,8,0)=0,"",(VLOOKUP(Table14[[#This Row],[كود الصنف]],المنتجات!$D:$K,8,0))),"")</f>
        <v/>
      </c>
      <c r="L40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08" s="114">
        <f>IFERROR(Table14[[#This Row],[كمية الهالك]]/(Table14[[#This Row],[كمية الخامات بالكيلو]]/Table14[[#This Row],[وزن القطعة]]),0)</f>
        <v>0</v>
      </c>
      <c r="N408" s="113"/>
      <c r="O408" s="106" t="str">
        <f>IFERROR(VLOOKUP(Table14[[#This Row],[كود العامل]],العاملين!$A$1:$D$100,4,0),"")</f>
        <v/>
      </c>
      <c r="P408" s="108"/>
      <c r="Q408" s="108"/>
      <c r="R408" s="108"/>
      <c r="S408" s="108"/>
      <c r="T408" s="108"/>
      <c r="U408" s="108">
        <f t="shared" si="8"/>
        <v>0</v>
      </c>
      <c r="V408" s="108" t="str">
        <f>IFERROR(Table14[[#This Row],[اجمالى وقت التشغيل بالدقايق]]-Table14[[#This Row],[اجمالى وقت التوقف بالدقيقة]],"0")</f>
        <v>0</v>
      </c>
      <c r="W408" s="108"/>
      <c r="X408" s="106" t="str">
        <f>IFERROR(VLOOKUP(Table14[[#This Row],[كود العامل]],العاملين!A:C,2,0),"")</f>
        <v/>
      </c>
      <c r="Y408" s="108"/>
      <c r="Z408" s="108" t="str">
        <f>IFERROR(VLOOKUP(Table14[[#This Row],[كود العامل2]],العاملين!$A:$C,2,0),"")</f>
        <v/>
      </c>
      <c r="AA408" s="108"/>
      <c r="AB408" s="108" t="str">
        <f>IFERROR(VLOOKUP(Table14[[#This Row],[كود العامل3]],العاملين!$A:$C,2,0),"")</f>
        <v/>
      </c>
      <c r="AC408" s="108"/>
      <c r="AD408" s="108" t="str">
        <f>IFERROR(VLOOKUP(Table14[[#This Row],[كود العامل4]],العاملين!$A:$C,2,0),"")</f>
        <v/>
      </c>
      <c r="AE408" s="115">
        <f>IFERROR((Table14[[#This Row],[كمية الانتاج]]*Table14[[#This Row],[الزمن المعيارى لانتاج القطعة الواحدة بالدقيقة]])/V408,0%)</f>
        <v>0</v>
      </c>
      <c r="AF408" s="116"/>
      <c r="AG408" s="106"/>
      <c r="AH408" s="117" t="str">
        <f>IFERROR(Table14[[#This Row],[كمية الانتاج]]/(Table14[[#This Row],[كمية الانتاج]]+AG408+AF408),"")</f>
        <v/>
      </c>
      <c r="AI408" s="118"/>
      <c r="AJ408" s="121"/>
      <c r="AK408" s="121"/>
      <c r="AL408" s="121"/>
      <c r="AM408" s="121"/>
      <c r="AN408" s="121"/>
      <c r="AO408" s="121"/>
      <c r="AP408" s="121"/>
      <c r="AQ408" s="121"/>
      <c r="AR408" s="121"/>
    </row>
    <row r="409" spans="1:44" ht="20.100000000000001" customHeight="1">
      <c r="A409" s="105"/>
      <c r="B409" s="106"/>
      <c r="C409" s="107" t="str">
        <f>IFERROR(VLOOKUP(B409,المنتجات!$A:$B,2,0),"")</f>
        <v/>
      </c>
      <c r="D409" s="106" t="str">
        <f>IFERROR(VLOOKUP(B409,المنتجات!$A:$C,3,0),"")</f>
        <v/>
      </c>
      <c r="E409" s="108"/>
      <c r="F409" s="107" t="str">
        <f>IFERROR(VLOOKUP(Table14[[#This Row],[كود الصنف]],المنتجات!$D:$E,2,0),"")</f>
        <v/>
      </c>
      <c r="G409" s="109"/>
      <c r="H409" s="109" t="str">
        <f>IFERROR(IF(G409&lt;=1,VLOOKUP(Table14[[#This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09" s="110"/>
      <c r="J409" s="111"/>
      <c r="K409" s="112" t="str">
        <f>IFERROR(IF(VLOOKUP(Table14[[#This Row],[كود الصنف]],المنتجات!$D:$K,8,0)=0,"",(VLOOKUP(Table14[[#This Row],[كود الصنف]],المنتجات!$D:$K,8,0))),"")</f>
        <v/>
      </c>
      <c r="L40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09" s="114">
        <f>IFERROR(Table14[[#This Row],[كمية الهالك]]/(Table14[[#This Row],[كمية الخامات بالكيلو]]/Table14[[#This Row],[وزن القطعة]]),0)</f>
        <v>0</v>
      </c>
      <c r="N409" s="113"/>
      <c r="O409" s="106" t="str">
        <f>IFERROR(VLOOKUP(Table14[[#This Row],[كود العامل]],العاملين!$A$1:$D$100,4,0),"")</f>
        <v/>
      </c>
      <c r="P409" s="108"/>
      <c r="Q409" s="108"/>
      <c r="R409" s="108"/>
      <c r="S409" s="108"/>
      <c r="T409" s="108"/>
      <c r="U409" s="108">
        <f t="shared" si="8"/>
        <v>0</v>
      </c>
      <c r="V409" s="108" t="str">
        <f>IFERROR(Table14[[#This Row],[اجمالى وقت التشغيل بالدقايق]]-Table14[[#This Row],[اجمالى وقت التوقف بالدقيقة]],"0")</f>
        <v>0</v>
      </c>
      <c r="W409" s="108"/>
      <c r="X409" s="106" t="str">
        <f>IFERROR(VLOOKUP(Table14[[#This Row],[كود العامل]],العاملين!A:C,2,0),"")</f>
        <v/>
      </c>
      <c r="Y409" s="108"/>
      <c r="Z409" s="108" t="str">
        <f>IFERROR(VLOOKUP(Table14[[#This Row],[كود العامل2]],العاملين!$A:$C,2,0),"")</f>
        <v/>
      </c>
      <c r="AA409" s="108"/>
      <c r="AB409" s="108" t="str">
        <f>IFERROR(VLOOKUP(Table14[[#This Row],[كود العامل3]],العاملين!$A:$C,2,0),"")</f>
        <v/>
      </c>
      <c r="AC409" s="108"/>
      <c r="AD409" s="108" t="str">
        <f>IFERROR(VLOOKUP(Table14[[#This Row],[كود العامل4]],العاملين!$A:$C,2,0),"")</f>
        <v/>
      </c>
      <c r="AE409" s="115">
        <f>IFERROR((Table14[[#This Row],[كمية الانتاج]]*Table14[[#This Row],[الزمن المعيارى لانتاج القطعة الواحدة بالدقيقة]])/V409,0%)</f>
        <v>0</v>
      </c>
      <c r="AF409" s="116"/>
      <c r="AG409" s="106"/>
      <c r="AH409" s="117" t="str">
        <f>IFERROR(Table14[[#This Row],[كمية الانتاج]]/(Table14[[#This Row],[كمية الانتاج]]+AG409+AF409),"")</f>
        <v/>
      </c>
      <c r="AI409" s="118"/>
      <c r="AJ409" s="121"/>
      <c r="AK409" s="121"/>
      <c r="AL409" s="121"/>
      <c r="AM409" s="121"/>
      <c r="AN409" s="121"/>
      <c r="AO409" s="121"/>
      <c r="AP409" s="121"/>
      <c r="AQ409" s="121"/>
      <c r="AR409" s="121"/>
    </row>
    <row r="410" spans="1:44" ht="20.100000000000001" customHeight="1">
      <c r="A410" s="105"/>
      <c r="B410" s="106"/>
      <c r="C410" s="107" t="str">
        <f>IFERROR(VLOOKUP(B410,المنتجات!$A:$B,2,0),"")</f>
        <v/>
      </c>
      <c r="D410" s="106" t="str">
        <f>IFERROR(VLOOKUP(B410,المنتجات!$A:$C,3,0),"")</f>
        <v/>
      </c>
      <c r="E410" s="108"/>
      <c r="F410" s="107" t="str">
        <f>IFERROR(VLOOKUP(Table14[[#This Row],[كود الصنف]],المنتجات!$D:$E,2,0),"")</f>
        <v/>
      </c>
      <c r="G410" s="109"/>
      <c r="H410" s="109" t="str">
        <f>IFERROR(IF(G410&lt;=1,VLOOKUP(Table14[[#This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10" s="110"/>
      <c r="J410" s="111"/>
      <c r="K410" s="112" t="str">
        <f>IFERROR(IF(VLOOKUP(Table14[[#This Row],[كود الصنف]],المنتجات!$D:$K,8,0)=0,"",(VLOOKUP(Table14[[#This Row],[كود الصنف]],المنتجات!$D:$K,8,0))),"")</f>
        <v/>
      </c>
      <c r="L41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10" s="114">
        <f>IFERROR(Table14[[#This Row],[كمية الهالك]]/(Table14[[#This Row],[كمية الخامات بالكيلو]]/Table14[[#This Row],[وزن القطعة]]),0)</f>
        <v>0</v>
      </c>
      <c r="N410" s="113"/>
      <c r="O410" s="106" t="str">
        <f>IFERROR(VLOOKUP(Table14[[#This Row],[كود العامل]],العاملين!$A$1:$D$100,4,0),"")</f>
        <v/>
      </c>
      <c r="P410" s="108"/>
      <c r="Q410" s="108"/>
      <c r="R410" s="108"/>
      <c r="S410" s="108"/>
      <c r="T410" s="108"/>
      <c r="U410" s="108">
        <f t="shared" si="8"/>
        <v>0</v>
      </c>
      <c r="V410" s="108" t="str">
        <f>IFERROR(Table14[[#This Row],[اجمالى وقت التشغيل بالدقايق]]-Table14[[#This Row],[اجمالى وقت التوقف بالدقيقة]],"0")</f>
        <v>0</v>
      </c>
      <c r="W410" s="108"/>
      <c r="X410" s="106" t="str">
        <f>IFERROR(VLOOKUP(Table14[[#This Row],[كود العامل]],العاملين!A:C,2,0),"")</f>
        <v/>
      </c>
      <c r="Y410" s="108"/>
      <c r="Z410" s="108" t="str">
        <f>IFERROR(VLOOKUP(Table14[[#This Row],[كود العامل2]],العاملين!$A:$C,2,0),"")</f>
        <v/>
      </c>
      <c r="AA410" s="108"/>
      <c r="AB410" s="108" t="str">
        <f>IFERROR(VLOOKUP(Table14[[#This Row],[كود العامل3]],العاملين!$A:$C,2,0),"")</f>
        <v/>
      </c>
      <c r="AC410" s="108"/>
      <c r="AD410" s="108" t="str">
        <f>IFERROR(VLOOKUP(Table14[[#This Row],[كود العامل4]],العاملين!$A:$C,2,0),"")</f>
        <v/>
      </c>
      <c r="AE410" s="115">
        <f>IFERROR((Table14[[#This Row],[كمية الانتاج]]*Table14[[#This Row],[الزمن المعيارى لانتاج القطعة الواحدة بالدقيقة]])/V410,0%)</f>
        <v>0</v>
      </c>
      <c r="AF410" s="116"/>
      <c r="AG410" s="106"/>
      <c r="AH410" s="117" t="str">
        <f>IFERROR(Table14[[#This Row],[كمية الانتاج]]/(Table14[[#This Row],[كمية الانتاج]]+AG410+AF410),"")</f>
        <v/>
      </c>
      <c r="AI410" s="118"/>
      <c r="AJ410" s="121"/>
      <c r="AK410" s="121"/>
      <c r="AL410" s="121"/>
      <c r="AM410" s="121"/>
      <c r="AN410" s="121"/>
      <c r="AO410" s="121"/>
      <c r="AP410" s="121"/>
      <c r="AQ410" s="121"/>
      <c r="AR410" s="121"/>
    </row>
    <row r="411" spans="1:44" ht="20.100000000000001" customHeight="1">
      <c r="A411" s="105"/>
      <c r="B411" s="106"/>
      <c r="C411" s="107" t="str">
        <f>IFERROR(VLOOKUP(B411,المنتجات!$A:$B,2,0),"")</f>
        <v/>
      </c>
      <c r="D411" s="106" t="str">
        <f>IFERROR(VLOOKUP(B411,المنتجات!$A:$C,3,0),"")</f>
        <v/>
      </c>
      <c r="E411" s="108"/>
      <c r="F411" s="107" t="str">
        <f>IFERROR(VLOOKUP(Table14[[#This Row],[كود الصنف]],المنتجات!$D:$E,2,0),"")</f>
        <v/>
      </c>
      <c r="G411" s="109"/>
      <c r="H411" s="109" t="str">
        <f>IFERROR(IF(G411&lt;=1,VLOOKUP(Table14[[#This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11" s="110"/>
      <c r="J411" s="111"/>
      <c r="K411" s="112" t="str">
        <f>IFERROR(IF(VLOOKUP(Table14[[#This Row],[كود الصنف]],المنتجات!$D:$K,8,0)=0,"",(VLOOKUP(Table14[[#This Row],[كود الصنف]],المنتجات!$D:$K,8,0))),"")</f>
        <v/>
      </c>
      <c r="L41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11" s="114">
        <f>IFERROR(Table14[[#This Row],[كمية الهالك]]/(Table14[[#This Row],[كمية الخامات بالكيلو]]/Table14[[#This Row],[وزن القطعة]]),0)</f>
        <v>0</v>
      </c>
      <c r="N411" s="113"/>
      <c r="O411" s="106" t="str">
        <f>IFERROR(VLOOKUP(Table14[[#This Row],[كود العامل]],العاملين!$A$1:$D$100,4,0),"")</f>
        <v/>
      </c>
      <c r="P411" s="108"/>
      <c r="Q411" s="108"/>
      <c r="R411" s="108"/>
      <c r="S411" s="108"/>
      <c r="T411" s="108"/>
      <c r="U411" s="108">
        <f t="shared" si="8"/>
        <v>0</v>
      </c>
      <c r="V411" s="108" t="str">
        <f>IFERROR(Table14[[#This Row],[اجمالى وقت التشغيل بالدقايق]]-Table14[[#This Row],[اجمالى وقت التوقف بالدقيقة]],"0")</f>
        <v>0</v>
      </c>
      <c r="W411" s="108"/>
      <c r="X411" s="106" t="str">
        <f>IFERROR(VLOOKUP(Table14[[#This Row],[كود العامل]],العاملين!A:C,2,0),"")</f>
        <v/>
      </c>
      <c r="Y411" s="108"/>
      <c r="Z411" s="108" t="str">
        <f>IFERROR(VLOOKUP(Table14[[#This Row],[كود العامل2]],العاملين!$A:$C,2,0),"")</f>
        <v/>
      </c>
      <c r="AA411" s="108"/>
      <c r="AB411" s="108" t="str">
        <f>IFERROR(VLOOKUP(Table14[[#This Row],[كود العامل3]],العاملين!$A:$C,2,0),"")</f>
        <v/>
      </c>
      <c r="AC411" s="108"/>
      <c r="AD411" s="108" t="str">
        <f>IFERROR(VLOOKUP(Table14[[#This Row],[كود العامل4]],العاملين!$A:$C,2,0),"")</f>
        <v/>
      </c>
      <c r="AE411" s="115">
        <f>IFERROR((Table14[[#This Row],[كمية الانتاج]]*Table14[[#This Row],[الزمن المعيارى لانتاج القطعة الواحدة بالدقيقة]])/V411,0%)</f>
        <v>0</v>
      </c>
      <c r="AF411" s="116"/>
      <c r="AG411" s="106"/>
      <c r="AH411" s="117" t="str">
        <f>IFERROR(Table14[[#This Row],[كمية الانتاج]]/(Table14[[#This Row],[كمية الانتاج]]+AG411+AF411),"")</f>
        <v/>
      </c>
      <c r="AI411" s="118"/>
      <c r="AJ411" s="121"/>
      <c r="AK411" s="121"/>
      <c r="AL411" s="121"/>
      <c r="AM411" s="121"/>
      <c r="AN411" s="121"/>
      <c r="AO411" s="121"/>
      <c r="AP411" s="121"/>
      <c r="AQ411" s="121"/>
      <c r="AR411" s="121"/>
    </row>
    <row r="412" spans="1:44" ht="20.100000000000001" customHeight="1">
      <c r="A412" s="105"/>
      <c r="B412" s="106"/>
      <c r="C412" s="107" t="str">
        <f>IFERROR(VLOOKUP(B412,المنتجات!$A:$B,2,0),"")</f>
        <v/>
      </c>
      <c r="D412" s="106" t="str">
        <f>IFERROR(VLOOKUP(B412,المنتجات!$A:$C,3,0),"")</f>
        <v/>
      </c>
      <c r="E412" s="108"/>
      <c r="F412" s="107" t="str">
        <f>IFERROR(VLOOKUP(Table14[[#This Row],[كود الصنف]],المنتجات!$D:$E,2,0),"")</f>
        <v/>
      </c>
      <c r="G412" s="109"/>
      <c r="H412" s="109" t="str">
        <f>IFERROR(IF(G412&lt;=1,VLOOKUP(Table14[[#This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12" s="110"/>
      <c r="J412" s="111"/>
      <c r="K412" s="112" t="str">
        <f>IFERROR(IF(VLOOKUP(Table14[[#This Row],[كود الصنف]],المنتجات!$D:$K,8,0)=0,"",(VLOOKUP(Table14[[#This Row],[كود الصنف]],المنتجات!$D:$K,8,0))),"")</f>
        <v/>
      </c>
      <c r="L41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12" s="114">
        <f>IFERROR(Table14[[#This Row],[كمية الهالك]]/(Table14[[#This Row],[كمية الخامات بالكيلو]]/Table14[[#This Row],[وزن القطعة]]),0)</f>
        <v>0</v>
      </c>
      <c r="N412" s="113"/>
      <c r="O412" s="106" t="str">
        <f>IFERROR(VLOOKUP(Table14[[#This Row],[كود العامل]],العاملين!$A$1:$D$100,4,0),"")</f>
        <v/>
      </c>
      <c r="P412" s="108"/>
      <c r="Q412" s="108"/>
      <c r="R412" s="108"/>
      <c r="S412" s="108"/>
      <c r="T412" s="108"/>
      <c r="U412" s="108">
        <f t="shared" si="8"/>
        <v>0</v>
      </c>
      <c r="V412" s="108" t="str">
        <f>IFERROR(Table14[[#This Row],[اجمالى وقت التشغيل بالدقايق]]-Table14[[#This Row],[اجمالى وقت التوقف بالدقيقة]],"0")</f>
        <v>0</v>
      </c>
      <c r="W412" s="108"/>
      <c r="X412" s="106" t="str">
        <f>IFERROR(VLOOKUP(Table14[[#This Row],[كود العامل]],العاملين!A:C,2,0),"")</f>
        <v/>
      </c>
      <c r="Y412" s="108"/>
      <c r="Z412" s="108" t="str">
        <f>IFERROR(VLOOKUP(Table14[[#This Row],[كود العامل2]],العاملين!$A:$C,2,0),"")</f>
        <v/>
      </c>
      <c r="AA412" s="108"/>
      <c r="AB412" s="108" t="str">
        <f>IFERROR(VLOOKUP(Table14[[#This Row],[كود العامل3]],العاملين!$A:$C,2,0),"")</f>
        <v/>
      </c>
      <c r="AC412" s="108"/>
      <c r="AD412" s="108" t="str">
        <f>IFERROR(VLOOKUP(Table14[[#This Row],[كود العامل4]],العاملين!$A:$C,2,0),"")</f>
        <v/>
      </c>
      <c r="AE412" s="115">
        <f>IFERROR((Table14[[#This Row],[كمية الانتاج]]*Table14[[#This Row],[الزمن المعيارى لانتاج القطعة الواحدة بالدقيقة]])/V412,0%)</f>
        <v>0</v>
      </c>
      <c r="AF412" s="116"/>
      <c r="AG412" s="106"/>
      <c r="AH412" s="117" t="str">
        <f>IFERROR(Table14[[#This Row],[كمية الانتاج]]/(Table14[[#This Row],[كمية الانتاج]]+AG412+AF412),"")</f>
        <v/>
      </c>
      <c r="AI412" s="118"/>
      <c r="AJ412" s="121"/>
      <c r="AK412" s="121"/>
      <c r="AL412" s="121"/>
      <c r="AM412" s="121"/>
      <c r="AN412" s="121"/>
      <c r="AO412" s="121"/>
      <c r="AP412" s="121"/>
      <c r="AQ412" s="121"/>
      <c r="AR412" s="121"/>
    </row>
    <row r="413" spans="1:44" ht="20.100000000000001" customHeight="1">
      <c r="A413" s="105"/>
      <c r="B413" s="106"/>
      <c r="C413" s="107" t="str">
        <f>IFERROR(VLOOKUP(B413,المنتجات!$A:$B,2,0),"")</f>
        <v/>
      </c>
      <c r="D413" s="106" t="str">
        <f>IFERROR(VLOOKUP(B413,المنتجات!$A:$C,3,0),"")</f>
        <v/>
      </c>
      <c r="E413" s="108"/>
      <c r="F413" s="107" t="str">
        <f>IFERROR(VLOOKUP(Table14[[#This Row],[كود الصنف]],المنتجات!$D:$E,2,0),"")</f>
        <v/>
      </c>
      <c r="G413" s="109"/>
      <c r="H413" s="109" t="str">
        <f>IFERROR(IF(G413&lt;=1,VLOOKUP(Table14[[#This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13" s="110"/>
      <c r="J413" s="111"/>
      <c r="K413" s="112" t="str">
        <f>IFERROR(IF(VLOOKUP(Table14[[#This Row],[كود الصنف]],المنتجات!$D:$K,8,0)=0,"",(VLOOKUP(Table14[[#This Row],[كود الصنف]],المنتجات!$D:$K,8,0))),"")</f>
        <v/>
      </c>
      <c r="L41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13" s="114">
        <f>IFERROR(Table14[[#This Row],[كمية الهالك]]/(Table14[[#This Row],[كمية الخامات بالكيلو]]/Table14[[#This Row],[وزن القطعة]]),0)</f>
        <v>0</v>
      </c>
      <c r="N413" s="113"/>
      <c r="O413" s="106" t="str">
        <f>IFERROR(VLOOKUP(Table14[[#This Row],[كود العامل]],العاملين!$A$1:$D$100,4,0),"")</f>
        <v/>
      </c>
      <c r="P413" s="108"/>
      <c r="Q413" s="108"/>
      <c r="R413" s="108"/>
      <c r="S413" s="108"/>
      <c r="T413" s="108"/>
      <c r="U413" s="108">
        <f t="shared" si="8"/>
        <v>0</v>
      </c>
      <c r="V413" s="108" t="str">
        <f>IFERROR(Table14[[#This Row],[اجمالى وقت التشغيل بالدقايق]]-Table14[[#This Row],[اجمالى وقت التوقف بالدقيقة]],"0")</f>
        <v>0</v>
      </c>
      <c r="W413" s="108"/>
      <c r="X413" s="106" t="str">
        <f>IFERROR(VLOOKUP(Table14[[#This Row],[كود العامل]],العاملين!A:C,2,0),"")</f>
        <v/>
      </c>
      <c r="Y413" s="108"/>
      <c r="Z413" s="108" t="str">
        <f>IFERROR(VLOOKUP(Table14[[#This Row],[كود العامل2]],العاملين!$A:$C,2,0),"")</f>
        <v/>
      </c>
      <c r="AA413" s="108"/>
      <c r="AB413" s="108" t="str">
        <f>IFERROR(VLOOKUP(Table14[[#This Row],[كود العامل3]],العاملين!$A:$C,2,0),"")</f>
        <v/>
      </c>
      <c r="AC413" s="108"/>
      <c r="AD413" s="108" t="str">
        <f>IFERROR(VLOOKUP(Table14[[#This Row],[كود العامل4]],العاملين!$A:$C,2,0),"")</f>
        <v/>
      </c>
      <c r="AE413" s="115">
        <f>IFERROR((Table14[[#This Row],[كمية الانتاج]]*Table14[[#This Row],[الزمن المعيارى لانتاج القطعة الواحدة بالدقيقة]])/V413,0%)</f>
        <v>0</v>
      </c>
      <c r="AF413" s="116"/>
      <c r="AG413" s="106"/>
      <c r="AH413" s="117" t="str">
        <f>IFERROR(Table14[[#This Row],[كمية الانتاج]]/(Table14[[#This Row],[كمية الانتاج]]+AG413+AF413),"")</f>
        <v/>
      </c>
      <c r="AI413" s="118"/>
      <c r="AJ413" s="121"/>
      <c r="AK413" s="121"/>
      <c r="AL413" s="121"/>
      <c r="AM413" s="121"/>
      <c r="AN413" s="121"/>
      <c r="AO413" s="121"/>
      <c r="AP413" s="121"/>
      <c r="AQ413" s="121"/>
      <c r="AR413" s="121"/>
    </row>
    <row r="414" spans="1:44" ht="20.100000000000001" customHeight="1">
      <c r="A414" s="105"/>
      <c r="B414" s="106"/>
      <c r="C414" s="107" t="str">
        <f>IFERROR(VLOOKUP(B414,المنتجات!$A:$B,2,0),"")</f>
        <v/>
      </c>
      <c r="D414" s="106" t="str">
        <f>IFERROR(VLOOKUP(B414,المنتجات!$A:$C,3,0),"")</f>
        <v/>
      </c>
      <c r="E414" s="108"/>
      <c r="F414" s="107" t="str">
        <f>IFERROR(VLOOKUP(Table14[[#This Row],[كود الصنف]],المنتجات!$D:$E,2,0),"")</f>
        <v/>
      </c>
      <c r="G414" s="109"/>
      <c r="H414" s="109" t="str">
        <f>IFERROR(IF(G414&lt;=1,VLOOKUP(Table14[[#This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14" s="110"/>
      <c r="J414" s="111"/>
      <c r="K414" s="112" t="str">
        <f>IFERROR(IF(VLOOKUP(Table14[[#This Row],[كود الصنف]],المنتجات!$D:$K,8,0)=0,"",(VLOOKUP(Table14[[#This Row],[كود الصنف]],المنتجات!$D:$K,8,0))),"")</f>
        <v/>
      </c>
      <c r="L41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14" s="114">
        <f>IFERROR(Table14[[#This Row],[كمية الهالك]]/(Table14[[#This Row],[كمية الخامات بالكيلو]]/Table14[[#This Row],[وزن القطعة]]),0)</f>
        <v>0</v>
      </c>
      <c r="N414" s="113"/>
      <c r="O414" s="106" t="str">
        <f>IFERROR(VLOOKUP(Table14[[#This Row],[كود العامل]],العاملين!$A$1:$D$100,4,0),"")</f>
        <v/>
      </c>
      <c r="P414" s="108"/>
      <c r="Q414" s="108"/>
      <c r="R414" s="108"/>
      <c r="S414" s="108"/>
      <c r="T414" s="108"/>
      <c r="U414" s="108">
        <f t="shared" si="8"/>
        <v>0</v>
      </c>
      <c r="V414" s="108" t="str">
        <f>IFERROR(Table14[[#This Row],[اجمالى وقت التشغيل بالدقايق]]-Table14[[#This Row],[اجمالى وقت التوقف بالدقيقة]],"0")</f>
        <v>0</v>
      </c>
      <c r="W414" s="108"/>
      <c r="X414" s="106" t="str">
        <f>IFERROR(VLOOKUP(Table14[[#This Row],[كود العامل]],العاملين!A:C,2,0),"")</f>
        <v/>
      </c>
      <c r="Y414" s="108"/>
      <c r="Z414" s="108" t="str">
        <f>IFERROR(VLOOKUP(Table14[[#This Row],[كود العامل2]],العاملين!$A:$C,2,0),"")</f>
        <v/>
      </c>
      <c r="AA414" s="108"/>
      <c r="AB414" s="108" t="str">
        <f>IFERROR(VLOOKUP(Table14[[#This Row],[كود العامل3]],العاملين!$A:$C,2,0),"")</f>
        <v/>
      </c>
      <c r="AC414" s="108"/>
      <c r="AD414" s="108" t="str">
        <f>IFERROR(VLOOKUP(Table14[[#This Row],[كود العامل4]],العاملين!$A:$C,2,0),"")</f>
        <v/>
      </c>
      <c r="AE414" s="115">
        <f>IFERROR((Table14[[#This Row],[كمية الانتاج]]*Table14[[#This Row],[الزمن المعيارى لانتاج القطعة الواحدة بالدقيقة]])/V414,0%)</f>
        <v>0</v>
      </c>
      <c r="AF414" s="116"/>
      <c r="AG414" s="106"/>
      <c r="AH414" s="117" t="str">
        <f>IFERROR(Table14[[#This Row],[كمية الانتاج]]/(Table14[[#This Row],[كمية الانتاج]]+AG414+AF414),"")</f>
        <v/>
      </c>
      <c r="AI414" s="118"/>
      <c r="AJ414" s="121"/>
      <c r="AK414" s="121"/>
      <c r="AL414" s="121"/>
      <c r="AM414" s="121"/>
      <c r="AN414" s="121"/>
      <c r="AO414" s="121"/>
      <c r="AP414" s="121"/>
      <c r="AQ414" s="121"/>
      <c r="AR414" s="121"/>
    </row>
    <row r="415" spans="1:44" ht="20.100000000000001" customHeight="1">
      <c r="A415" s="105"/>
      <c r="B415" s="106"/>
      <c r="C415" s="107" t="str">
        <f>IFERROR(VLOOKUP(B415,المنتجات!$A:$B,2,0),"")</f>
        <v/>
      </c>
      <c r="D415" s="106" t="str">
        <f>IFERROR(VLOOKUP(B415,المنتجات!$A:$C,3,0),"")</f>
        <v/>
      </c>
      <c r="E415" s="108"/>
      <c r="F415" s="107" t="str">
        <f>IFERROR(VLOOKUP(Table14[[#This Row],[كود الصنف]],المنتجات!$D:$E,2,0),"")</f>
        <v/>
      </c>
      <c r="G415" s="109"/>
      <c r="H415" s="109" t="str">
        <f>IFERROR(IF(G415&lt;=1,VLOOKUP(Table14[[#This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15" s="110"/>
      <c r="J415" s="111"/>
      <c r="K415" s="112" t="str">
        <f>IFERROR(IF(VLOOKUP(Table14[[#This Row],[كود الصنف]],المنتجات!$D:$K,8,0)=0,"",(VLOOKUP(Table14[[#This Row],[كود الصنف]],المنتجات!$D:$K,8,0))),"")</f>
        <v/>
      </c>
      <c r="L41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15" s="114">
        <f>IFERROR(Table14[[#This Row],[كمية الهالك]]/(Table14[[#This Row],[كمية الخامات بالكيلو]]/Table14[[#This Row],[وزن القطعة]]),0)</f>
        <v>0</v>
      </c>
      <c r="N415" s="113"/>
      <c r="O415" s="106" t="str">
        <f>IFERROR(VLOOKUP(Table14[[#This Row],[كود العامل]],العاملين!$A$1:$D$100,4,0),"")</f>
        <v/>
      </c>
      <c r="P415" s="108"/>
      <c r="Q415" s="108"/>
      <c r="R415" s="108"/>
      <c r="S415" s="108"/>
      <c r="T415" s="108"/>
      <c r="U415" s="108">
        <f t="shared" si="8"/>
        <v>0</v>
      </c>
      <c r="V415" s="108" t="str">
        <f>IFERROR(Table14[[#This Row],[اجمالى وقت التشغيل بالدقايق]]-Table14[[#This Row],[اجمالى وقت التوقف بالدقيقة]],"0")</f>
        <v>0</v>
      </c>
      <c r="W415" s="108"/>
      <c r="X415" s="106" t="str">
        <f>IFERROR(VLOOKUP(Table14[[#This Row],[كود العامل]],العاملين!A:C,2,0),"")</f>
        <v/>
      </c>
      <c r="Y415" s="108"/>
      <c r="Z415" s="108" t="str">
        <f>IFERROR(VLOOKUP(Table14[[#This Row],[كود العامل2]],العاملين!$A:$C,2,0),"")</f>
        <v/>
      </c>
      <c r="AA415" s="108"/>
      <c r="AB415" s="108" t="str">
        <f>IFERROR(VLOOKUP(Table14[[#This Row],[كود العامل3]],العاملين!$A:$C,2,0),"")</f>
        <v/>
      </c>
      <c r="AC415" s="108"/>
      <c r="AD415" s="108" t="str">
        <f>IFERROR(VLOOKUP(Table14[[#This Row],[كود العامل4]],العاملين!$A:$C,2,0),"")</f>
        <v/>
      </c>
      <c r="AE415" s="115">
        <f>IFERROR((Table14[[#This Row],[كمية الانتاج]]*Table14[[#This Row],[الزمن المعيارى لانتاج القطعة الواحدة بالدقيقة]])/V415,0%)</f>
        <v>0</v>
      </c>
      <c r="AF415" s="116"/>
      <c r="AG415" s="106"/>
      <c r="AH415" s="117" t="str">
        <f>IFERROR(Table14[[#This Row],[كمية الانتاج]]/(Table14[[#This Row],[كمية الانتاج]]+AG415+AF415),"")</f>
        <v/>
      </c>
      <c r="AI415" s="118"/>
      <c r="AJ415" s="121"/>
      <c r="AK415" s="121"/>
      <c r="AL415" s="121"/>
      <c r="AM415" s="121"/>
      <c r="AN415" s="121"/>
      <c r="AO415" s="121"/>
      <c r="AP415" s="121"/>
      <c r="AQ415" s="121"/>
      <c r="AR415" s="121"/>
    </row>
    <row r="416" spans="1:44" ht="20.100000000000001" customHeight="1">
      <c r="A416" s="105"/>
      <c r="B416" s="106"/>
      <c r="C416" s="107" t="str">
        <f>IFERROR(VLOOKUP(B416,المنتجات!$A:$B,2,0),"")</f>
        <v/>
      </c>
      <c r="D416" s="106" t="str">
        <f>IFERROR(VLOOKUP(B416,المنتجات!$A:$C,3,0),"")</f>
        <v/>
      </c>
      <c r="E416" s="108"/>
      <c r="F416" s="107" t="str">
        <f>IFERROR(VLOOKUP(Table14[[#This Row],[كود الصنف]],المنتجات!$D:$E,2,0),"")</f>
        <v/>
      </c>
      <c r="G416" s="109"/>
      <c r="H416" s="109" t="str">
        <f>IFERROR(IF(G416&lt;=1,VLOOKUP(Table14[[#This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16" s="110"/>
      <c r="J416" s="111"/>
      <c r="K416" s="112" t="str">
        <f>IFERROR(IF(VLOOKUP(Table14[[#This Row],[كود الصنف]],المنتجات!$D:$K,8,0)=0,"",(VLOOKUP(Table14[[#This Row],[كود الصنف]],المنتجات!$D:$K,8,0))),"")</f>
        <v/>
      </c>
      <c r="L41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16" s="114">
        <f>IFERROR(Table14[[#This Row],[كمية الهالك]]/(Table14[[#This Row],[كمية الخامات بالكيلو]]/Table14[[#This Row],[وزن القطعة]]),0)</f>
        <v>0</v>
      </c>
      <c r="N416" s="113"/>
      <c r="O416" s="106" t="str">
        <f>IFERROR(VLOOKUP(Table14[[#This Row],[كود العامل]],العاملين!$A$1:$D$100,4,0),"")</f>
        <v/>
      </c>
      <c r="P416" s="108"/>
      <c r="Q416" s="108"/>
      <c r="R416" s="108"/>
      <c r="S416" s="108"/>
      <c r="T416" s="108"/>
      <c r="U416" s="108">
        <f t="shared" si="8"/>
        <v>0</v>
      </c>
      <c r="V416" s="108" t="str">
        <f>IFERROR(Table14[[#This Row],[اجمالى وقت التشغيل بالدقايق]]-Table14[[#This Row],[اجمالى وقت التوقف بالدقيقة]],"0")</f>
        <v>0</v>
      </c>
      <c r="W416" s="108"/>
      <c r="X416" s="106" t="str">
        <f>IFERROR(VLOOKUP(Table14[[#This Row],[كود العامل]],العاملين!A:C,2,0),"")</f>
        <v/>
      </c>
      <c r="Y416" s="108"/>
      <c r="Z416" s="108" t="str">
        <f>IFERROR(VLOOKUP(Table14[[#This Row],[كود العامل2]],العاملين!$A:$C,2,0),"")</f>
        <v/>
      </c>
      <c r="AA416" s="108"/>
      <c r="AB416" s="108" t="str">
        <f>IFERROR(VLOOKUP(Table14[[#This Row],[كود العامل3]],العاملين!$A:$C,2,0),"")</f>
        <v/>
      </c>
      <c r="AC416" s="108"/>
      <c r="AD416" s="108" t="str">
        <f>IFERROR(VLOOKUP(Table14[[#This Row],[كود العامل4]],العاملين!$A:$C,2,0),"")</f>
        <v/>
      </c>
      <c r="AE416" s="115">
        <f>IFERROR((Table14[[#This Row],[كمية الانتاج]]*Table14[[#This Row],[الزمن المعيارى لانتاج القطعة الواحدة بالدقيقة]])/V416,0%)</f>
        <v>0</v>
      </c>
      <c r="AF416" s="116"/>
      <c r="AG416" s="106"/>
      <c r="AH416" s="117" t="str">
        <f>IFERROR(Table14[[#This Row],[كمية الانتاج]]/(Table14[[#This Row],[كمية الانتاج]]+AG416+AF416),"")</f>
        <v/>
      </c>
      <c r="AI416" s="118"/>
      <c r="AJ416" s="121"/>
      <c r="AK416" s="121"/>
      <c r="AL416" s="121"/>
      <c r="AM416" s="121"/>
      <c r="AN416" s="121"/>
      <c r="AO416" s="121"/>
      <c r="AP416" s="121"/>
      <c r="AQ416" s="121"/>
      <c r="AR416" s="121"/>
    </row>
    <row r="417" spans="1:44" ht="20.100000000000001" customHeight="1">
      <c r="A417" s="105"/>
      <c r="B417" s="106"/>
      <c r="C417" s="107" t="str">
        <f>IFERROR(VLOOKUP(B417,المنتجات!$A:$B,2,0),"")</f>
        <v/>
      </c>
      <c r="D417" s="106" t="str">
        <f>IFERROR(VLOOKUP(B417,المنتجات!$A:$C,3,0),"")</f>
        <v/>
      </c>
      <c r="E417" s="108"/>
      <c r="F417" s="107" t="str">
        <f>IFERROR(VLOOKUP(Table14[[#This Row],[كود الصنف]],المنتجات!$D:$E,2,0),"")</f>
        <v/>
      </c>
      <c r="G417" s="109"/>
      <c r="H417" s="109" t="str">
        <f>IFERROR(IF(G417&lt;=1,VLOOKUP(Table14[[#This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17" s="110"/>
      <c r="J417" s="111"/>
      <c r="K417" s="112" t="str">
        <f>IFERROR(IF(VLOOKUP(Table14[[#This Row],[كود الصنف]],المنتجات!$D:$K,8,0)=0,"",(VLOOKUP(Table14[[#This Row],[كود الصنف]],المنتجات!$D:$K,8,0))),"")</f>
        <v/>
      </c>
      <c r="L41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17" s="114">
        <f>IFERROR(Table14[[#This Row],[كمية الهالك]]/(Table14[[#This Row],[كمية الخامات بالكيلو]]/Table14[[#This Row],[وزن القطعة]]),0)</f>
        <v>0</v>
      </c>
      <c r="N417" s="113"/>
      <c r="O417" s="106" t="str">
        <f>IFERROR(VLOOKUP(Table14[[#This Row],[كود العامل]],العاملين!$A$1:$D$100,4,0),"")</f>
        <v/>
      </c>
      <c r="P417" s="108"/>
      <c r="Q417" s="108"/>
      <c r="R417" s="108"/>
      <c r="S417" s="108"/>
      <c r="T417" s="108"/>
      <c r="U417" s="108">
        <f t="shared" si="8"/>
        <v>0</v>
      </c>
      <c r="V417" s="108" t="str">
        <f>IFERROR(Table14[[#This Row],[اجمالى وقت التشغيل بالدقايق]]-Table14[[#This Row],[اجمالى وقت التوقف بالدقيقة]],"0")</f>
        <v>0</v>
      </c>
      <c r="W417" s="108"/>
      <c r="X417" s="106" t="str">
        <f>IFERROR(VLOOKUP(Table14[[#This Row],[كود العامل]],العاملين!A:C,2,0),"")</f>
        <v/>
      </c>
      <c r="Y417" s="108"/>
      <c r="Z417" s="108" t="str">
        <f>IFERROR(VLOOKUP(Table14[[#This Row],[كود العامل2]],العاملين!$A:$C,2,0),"")</f>
        <v/>
      </c>
      <c r="AA417" s="108"/>
      <c r="AB417" s="108" t="str">
        <f>IFERROR(VLOOKUP(Table14[[#This Row],[كود العامل3]],العاملين!$A:$C,2,0),"")</f>
        <v/>
      </c>
      <c r="AC417" s="108"/>
      <c r="AD417" s="108" t="str">
        <f>IFERROR(VLOOKUP(Table14[[#This Row],[كود العامل4]],العاملين!$A:$C,2,0),"")</f>
        <v/>
      </c>
      <c r="AE417" s="115">
        <f>IFERROR((Table14[[#This Row],[كمية الانتاج]]*Table14[[#This Row],[الزمن المعيارى لانتاج القطعة الواحدة بالدقيقة]])/V417,0%)</f>
        <v>0</v>
      </c>
      <c r="AF417" s="116"/>
      <c r="AG417" s="106"/>
      <c r="AH417" s="117" t="str">
        <f>IFERROR(Table14[[#This Row],[كمية الانتاج]]/(Table14[[#This Row],[كمية الانتاج]]+AG417+AF417),"")</f>
        <v/>
      </c>
      <c r="AI417" s="118"/>
      <c r="AJ417" s="121"/>
      <c r="AK417" s="121"/>
      <c r="AL417" s="121"/>
      <c r="AM417" s="121"/>
      <c r="AN417" s="121"/>
      <c r="AO417" s="121"/>
      <c r="AP417" s="121"/>
      <c r="AQ417" s="121"/>
      <c r="AR417" s="121"/>
    </row>
    <row r="418" spans="1:44" ht="20.100000000000001" customHeight="1">
      <c r="A418" s="105"/>
      <c r="B418" s="106"/>
      <c r="C418" s="107" t="str">
        <f>IFERROR(VLOOKUP(B418,المنتجات!$A:$B,2,0),"")</f>
        <v/>
      </c>
      <c r="D418" s="106" t="str">
        <f>IFERROR(VLOOKUP(B418,المنتجات!$A:$C,3,0),"")</f>
        <v/>
      </c>
      <c r="E418" s="108"/>
      <c r="F418" s="107" t="str">
        <f>IFERROR(VLOOKUP(Table14[[#This Row],[كود الصنف]],المنتجات!$D:$E,2,0),"")</f>
        <v/>
      </c>
      <c r="G418" s="109"/>
      <c r="H418" s="109" t="str">
        <f>IFERROR(IF(G418&lt;=1,VLOOKUP(Table14[[#This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18" s="110"/>
      <c r="J418" s="111"/>
      <c r="K418" s="112" t="str">
        <f>IFERROR(IF(VLOOKUP(Table14[[#This Row],[كود الصنف]],المنتجات!$D:$K,8,0)=0,"",(VLOOKUP(Table14[[#This Row],[كود الصنف]],المنتجات!$D:$K,8,0))),"")</f>
        <v/>
      </c>
      <c r="L41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18" s="114">
        <f>IFERROR(Table14[[#This Row],[كمية الهالك]]/(Table14[[#This Row],[كمية الخامات بالكيلو]]/Table14[[#This Row],[وزن القطعة]]),0)</f>
        <v>0</v>
      </c>
      <c r="N418" s="113"/>
      <c r="O418" s="106" t="str">
        <f>IFERROR(VLOOKUP(Table14[[#This Row],[كود العامل]],العاملين!$A$1:$D$100,4,0),"")</f>
        <v/>
      </c>
      <c r="P418" s="108"/>
      <c r="Q418" s="108"/>
      <c r="R418" s="108"/>
      <c r="S418" s="108"/>
      <c r="T418" s="108"/>
      <c r="U418" s="108">
        <f t="shared" si="8"/>
        <v>0</v>
      </c>
      <c r="V418" s="108" t="str">
        <f>IFERROR(Table14[[#This Row],[اجمالى وقت التشغيل بالدقايق]]-Table14[[#This Row],[اجمالى وقت التوقف بالدقيقة]],"0")</f>
        <v>0</v>
      </c>
      <c r="W418" s="108"/>
      <c r="X418" s="106" t="str">
        <f>IFERROR(VLOOKUP(Table14[[#This Row],[كود العامل]],العاملين!A:C,2,0),"")</f>
        <v/>
      </c>
      <c r="Y418" s="108"/>
      <c r="Z418" s="108" t="str">
        <f>IFERROR(VLOOKUP(Table14[[#This Row],[كود العامل2]],العاملين!$A:$C,2,0),"")</f>
        <v/>
      </c>
      <c r="AA418" s="108"/>
      <c r="AB418" s="108" t="str">
        <f>IFERROR(VLOOKUP(Table14[[#This Row],[كود العامل3]],العاملين!$A:$C,2,0),"")</f>
        <v/>
      </c>
      <c r="AC418" s="108"/>
      <c r="AD418" s="108" t="str">
        <f>IFERROR(VLOOKUP(Table14[[#This Row],[كود العامل4]],العاملين!$A:$C,2,0),"")</f>
        <v/>
      </c>
      <c r="AE418" s="115">
        <f>IFERROR((Table14[[#This Row],[كمية الانتاج]]*Table14[[#This Row],[الزمن المعيارى لانتاج القطعة الواحدة بالدقيقة]])/V418,0%)</f>
        <v>0</v>
      </c>
      <c r="AF418" s="116"/>
      <c r="AG418" s="106"/>
      <c r="AH418" s="117" t="str">
        <f>IFERROR(Table14[[#This Row],[كمية الانتاج]]/(Table14[[#This Row],[كمية الانتاج]]+AG418+AF418),"")</f>
        <v/>
      </c>
      <c r="AI418" s="118"/>
      <c r="AJ418" s="121"/>
      <c r="AK418" s="121"/>
      <c r="AL418" s="121"/>
      <c r="AM418" s="121"/>
      <c r="AN418" s="121"/>
      <c r="AO418" s="121"/>
      <c r="AP418" s="121"/>
      <c r="AQ418" s="121"/>
      <c r="AR418" s="121"/>
    </row>
    <row r="419" spans="1:44" ht="20.100000000000001" customHeight="1">
      <c r="A419" s="105"/>
      <c r="B419" s="106"/>
      <c r="C419" s="107" t="str">
        <f>IFERROR(VLOOKUP(B419,المنتجات!$A:$B,2,0),"")</f>
        <v/>
      </c>
      <c r="D419" s="106" t="str">
        <f>IFERROR(VLOOKUP(B419,المنتجات!$A:$C,3,0),"")</f>
        <v/>
      </c>
      <c r="E419" s="108"/>
      <c r="F419" s="107" t="str">
        <f>IFERROR(VLOOKUP(Table14[[#This Row],[كود الصنف]],المنتجات!$D:$E,2,0),"")</f>
        <v/>
      </c>
      <c r="G419" s="109"/>
      <c r="H419" s="109" t="str">
        <f>IFERROR(IF(G419&lt;=1,VLOOKUP(Table14[[#This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19" s="110"/>
      <c r="J419" s="111"/>
      <c r="K419" s="112" t="str">
        <f>IFERROR(IF(VLOOKUP(Table14[[#This Row],[كود الصنف]],المنتجات!$D:$K,8,0)=0,"",(VLOOKUP(Table14[[#This Row],[كود الصنف]],المنتجات!$D:$K,8,0))),"")</f>
        <v/>
      </c>
      <c r="L41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19" s="114">
        <f>IFERROR(Table14[[#This Row],[كمية الهالك]]/(Table14[[#This Row],[كمية الخامات بالكيلو]]/Table14[[#This Row],[وزن القطعة]]),0)</f>
        <v>0</v>
      </c>
      <c r="N419" s="113"/>
      <c r="O419" s="106" t="str">
        <f>IFERROR(VLOOKUP(Table14[[#This Row],[كود العامل]],العاملين!$A$1:$D$100,4,0),"")</f>
        <v/>
      </c>
      <c r="P419" s="108"/>
      <c r="Q419" s="108"/>
      <c r="R419" s="108"/>
      <c r="S419" s="108"/>
      <c r="T419" s="108"/>
      <c r="U419" s="108">
        <f t="shared" si="8"/>
        <v>0</v>
      </c>
      <c r="V419" s="108" t="str">
        <f>IFERROR(Table14[[#This Row],[اجمالى وقت التشغيل بالدقايق]]-Table14[[#This Row],[اجمالى وقت التوقف بالدقيقة]],"0")</f>
        <v>0</v>
      </c>
      <c r="W419" s="108"/>
      <c r="X419" s="106" t="str">
        <f>IFERROR(VLOOKUP(Table14[[#This Row],[كود العامل]],العاملين!A:C,2,0),"")</f>
        <v/>
      </c>
      <c r="Y419" s="108"/>
      <c r="Z419" s="108" t="str">
        <f>IFERROR(VLOOKUP(Table14[[#This Row],[كود العامل2]],العاملين!$A:$C,2,0),"")</f>
        <v/>
      </c>
      <c r="AA419" s="108"/>
      <c r="AB419" s="108" t="str">
        <f>IFERROR(VLOOKUP(Table14[[#This Row],[كود العامل3]],العاملين!$A:$C,2,0),"")</f>
        <v/>
      </c>
      <c r="AC419" s="108"/>
      <c r="AD419" s="108" t="str">
        <f>IFERROR(VLOOKUP(Table14[[#This Row],[كود العامل4]],العاملين!$A:$C,2,0),"")</f>
        <v/>
      </c>
      <c r="AE419" s="115">
        <f>IFERROR((Table14[[#This Row],[كمية الانتاج]]*Table14[[#This Row],[الزمن المعيارى لانتاج القطعة الواحدة بالدقيقة]])/V419,0%)</f>
        <v>0</v>
      </c>
      <c r="AF419" s="116"/>
      <c r="AG419" s="106"/>
      <c r="AH419" s="117" t="str">
        <f>IFERROR(Table14[[#This Row],[كمية الانتاج]]/(Table14[[#This Row],[كمية الانتاج]]+AG419+AF419),"")</f>
        <v/>
      </c>
      <c r="AI419" s="118"/>
      <c r="AJ419" s="121"/>
      <c r="AK419" s="121"/>
      <c r="AL419" s="121"/>
      <c r="AM419" s="121"/>
      <c r="AN419" s="121"/>
      <c r="AO419" s="121"/>
      <c r="AP419" s="121"/>
      <c r="AQ419" s="121"/>
      <c r="AR419" s="121"/>
    </row>
    <row r="420" spans="1:44" ht="20.100000000000001" customHeight="1">
      <c r="A420" s="105"/>
      <c r="B420" s="106"/>
      <c r="C420" s="107" t="str">
        <f>IFERROR(VLOOKUP(B420,المنتجات!$A:$B,2,0),"")</f>
        <v/>
      </c>
      <c r="D420" s="106" t="str">
        <f>IFERROR(VLOOKUP(B420,المنتجات!$A:$C,3,0),"")</f>
        <v/>
      </c>
      <c r="E420" s="108"/>
      <c r="F420" s="107" t="str">
        <f>IFERROR(VLOOKUP(Table14[[#This Row],[كود الصنف]],المنتجات!$D:$E,2,0),"")</f>
        <v/>
      </c>
      <c r="G420" s="109"/>
      <c r="H420" s="109" t="str">
        <f>IFERROR(IF(G420&lt;=1,VLOOKUP(Table14[[#This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20" s="110"/>
      <c r="J420" s="111"/>
      <c r="K420" s="112" t="str">
        <f>IFERROR(IF(VLOOKUP(Table14[[#This Row],[كود الصنف]],المنتجات!$D:$K,8,0)=0,"",(VLOOKUP(Table14[[#This Row],[كود الصنف]],المنتجات!$D:$K,8,0))),"")</f>
        <v/>
      </c>
      <c r="L42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20" s="114">
        <f>IFERROR(Table14[[#This Row],[كمية الهالك]]/(Table14[[#This Row],[كمية الخامات بالكيلو]]/Table14[[#This Row],[وزن القطعة]]),0)</f>
        <v>0</v>
      </c>
      <c r="N420" s="113"/>
      <c r="O420" s="106" t="str">
        <f>IFERROR(VLOOKUP(Table14[[#This Row],[كود العامل]],العاملين!$A$1:$D$100,4,0),"")</f>
        <v/>
      </c>
      <c r="P420" s="108"/>
      <c r="Q420" s="108"/>
      <c r="R420" s="108"/>
      <c r="S420" s="108"/>
      <c r="T420" s="108"/>
      <c r="U420" s="108">
        <f t="shared" si="8"/>
        <v>0</v>
      </c>
      <c r="V420" s="108" t="str">
        <f>IFERROR(Table14[[#This Row],[اجمالى وقت التشغيل بالدقايق]]-Table14[[#This Row],[اجمالى وقت التوقف بالدقيقة]],"0")</f>
        <v>0</v>
      </c>
      <c r="W420" s="108"/>
      <c r="X420" s="106" t="str">
        <f>IFERROR(VLOOKUP(Table14[[#This Row],[كود العامل]],العاملين!A:C,2,0),"")</f>
        <v/>
      </c>
      <c r="Y420" s="108"/>
      <c r="Z420" s="108" t="str">
        <f>IFERROR(VLOOKUP(Table14[[#This Row],[كود العامل2]],العاملين!$A:$C,2,0),"")</f>
        <v/>
      </c>
      <c r="AA420" s="108"/>
      <c r="AB420" s="108" t="str">
        <f>IFERROR(VLOOKUP(Table14[[#This Row],[كود العامل3]],العاملين!$A:$C,2,0),"")</f>
        <v/>
      </c>
      <c r="AC420" s="108"/>
      <c r="AD420" s="108" t="str">
        <f>IFERROR(VLOOKUP(Table14[[#This Row],[كود العامل4]],العاملين!$A:$C,2,0),"")</f>
        <v/>
      </c>
      <c r="AE420" s="115">
        <f>IFERROR((Table14[[#This Row],[كمية الانتاج]]*Table14[[#This Row],[الزمن المعيارى لانتاج القطعة الواحدة بالدقيقة]])/V420,0%)</f>
        <v>0</v>
      </c>
      <c r="AF420" s="116"/>
      <c r="AG420" s="106"/>
      <c r="AH420" s="117" t="str">
        <f>IFERROR(Table14[[#This Row],[كمية الانتاج]]/(Table14[[#This Row],[كمية الانتاج]]+AG420+AF420),"")</f>
        <v/>
      </c>
      <c r="AI420" s="118"/>
      <c r="AJ420" s="121"/>
      <c r="AK420" s="121"/>
      <c r="AL420" s="121"/>
      <c r="AM420" s="121"/>
      <c r="AN420" s="121"/>
      <c r="AO420" s="121"/>
      <c r="AP420" s="121"/>
      <c r="AQ420" s="121"/>
      <c r="AR420" s="121"/>
    </row>
    <row r="421" spans="1:44" ht="20.100000000000001" customHeight="1">
      <c r="A421" s="105"/>
      <c r="B421" s="106"/>
      <c r="C421" s="107" t="str">
        <f>IFERROR(VLOOKUP(B421,المنتجات!$A:$B,2,0),"")</f>
        <v/>
      </c>
      <c r="D421" s="106" t="str">
        <f>IFERROR(VLOOKUP(B421,المنتجات!$A:$C,3,0),"")</f>
        <v/>
      </c>
      <c r="E421" s="108"/>
      <c r="F421" s="107" t="str">
        <f>IFERROR(VLOOKUP(Table14[[#This Row],[كود الصنف]],المنتجات!$D:$E,2,0),"")</f>
        <v/>
      </c>
      <c r="G421" s="109"/>
      <c r="H421" s="109" t="str">
        <f>IFERROR(IF(G421&lt;=1,VLOOKUP(Table14[[#This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21" s="110"/>
      <c r="J421" s="111"/>
      <c r="K421" s="112" t="str">
        <f>IFERROR(IF(VLOOKUP(Table14[[#This Row],[كود الصنف]],المنتجات!$D:$K,8,0)=0,"",(VLOOKUP(Table14[[#This Row],[كود الصنف]],المنتجات!$D:$K,8,0))),"")</f>
        <v/>
      </c>
      <c r="L42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21" s="114">
        <f>IFERROR(Table14[[#This Row],[كمية الهالك]]/(Table14[[#This Row],[كمية الخامات بالكيلو]]/Table14[[#This Row],[وزن القطعة]]),0)</f>
        <v>0</v>
      </c>
      <c r="N421" s="113"/>
      <c r="O421" s="106" t="str">
        <f>IFERROR(VLOOKUP(Table14[[#This Row],[كود العامل]],العاملين!$A$1:$D$100,4,0),"")</f>
        <v/>
      </c>
      <c r="P421" s="108"/>
      <c r="Q421" s="108"/>
      <c r="R421" s="108"/>
      <c r="S421" s="108"/>
      <c r="T421" s="108"/>
      <c r="U421" s="108">
        <f t="shared" si="8"/>
        <v>0</v>
      </c>
      <c r="V421" s="108" t="str">
        <f>IFERROR(Table14[[#This Row],[اجمالى وقت التشغيل بالدقايق]]-Table14[[#This Row],[اجمالى وقت التوقف بالدقيقة]],"0")</f>
        <v>0</v>
      </c>
      <c r="W421" s="108"/>
      <c r="X421" s="106" t="str">
        <f>IFERROR(VLOOKUP(Table14[[#This Row],[كود العامل]],العاملين!A:C,2,0),"")</f>
        <v/>
      </c>
      <c r="Y421" s="108"/>
      <c r="Z421" s="108" t="str">
        <f>IFERROR(VLOOKUP(Table14[[#This Row],[كود العامل2]],العاملين!$A:$C,2,0),"")</f>
        <v/>
      </c>
      <c r="AA421" s="108"/>
      <c r="AB421" s="108" t="str">
        <f>IFERROR(VLOOKUP(Table14[[#This Row],[كود العامل3]],العاملين!$A:$C,2,0),"")</f>
        <v/>
      </c>
      <c r="AC421" s="108"/>
      <c r="AD421" s="108" t="str">
        <f>IFERROR(VLOOKUP(Table14[[#This Row],[كود العامل4]],العاملين!$A:$C,2,0),"")</f>
        <v/>
      </c>
      <c r="AE421" s="115">
        <f>IFERROR((Table14[[#This Row],[كمية الانتاج]]*Table14[[#This Row],[الزمن المعيارى لانتاج القطعة الواحدة بالدقيقة]])/V421,0%)</f>
        <v>0</v>
      </c>
      <c r="AF421" s="116"/>
      <c r="AG421" s="106"/>
      <c r="AH421" s="117" t="str">
        <f>IFERROR(Table14[[#This Row],[كمية الانتاج]]/(Table14[[#This Row],[كمية الانتاج]]+AG421+AF421),"")</f>
        <v/>
      </c>
      <c r="AI421" s="118"/>
      <c r="AJ421" s="121"/>
      <c r="AK421" s="121"/>
      <c r="AL421" s="121"/>
      <c r="AM421" s="121"/>
      <c r="AN421" s="121"/>
      <c r="AO421" s="121"/>
      <c r="AP421" s="121"/>
      <c r="AQ421" s="121"/>
      <c r="AR421" s="121"/>
    </row>
    <row r="422" spans="1:44" ht="20.100000000000001" customHeight="1">
      <c r="A422" s="105"/>
      <c r="B422" s="106"/>
      <c r="C422" s="107" t="str">
        <f>IFERROR(VLOOKUP(B422,المنتجات!$A:$B,2,0),"")</f>
        <v/>
      </c>
      <c r="D422" s="106" t="str">
        <f>IFERROR(VLOOKUP(B422,المنتجات!$A:$C,3,0),"")</f>
        <v/>
      </c>
      <c r="E422" s="108"/>
      <c r="F422" s="107" t="str">
        <f>IFERROR(VLOOKUP(Table14[[#This Row],[كود الصنف]],المنتجات!$D:$E,2,0),"")</f>
        <v/>
      </c>
      <c r="G422" s="109"/>
      <c r="H422" s="109" t="str">
        <f>IFERROR(IF(G422&lt;=1,VLOOKUP(Table14[[#This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22" s="110"/>
      <c r="J422" s="111"/>
      <c r="K422" s="112" t="str">
        <f>IFERROR(IF(VLOOKUP(Table14[[#This Row],[كود الصنف]],المنتجات!$D:$K,8,0)=0,"",(VLOOKUP(Table14[[#This Row],[كود الصنف]],المنتجات!$D:$K,8,0))),"")</f>
        <v/>
      </c>
      <c r="L42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22" s="114">
        <f>IFERROR(Table14[[#This Row],[كمية الهالك]]/(Table14[[#This Row],[كمية الخامات بالكيلو]]/Table14[[#This Row],[وزن القطعة]]),0)</f>
        <v>0</v>
      </c>
      <c r="N422" s="113"/>
      <c r="O422" s="106" t="str">
        <f>IFERROR(VLOOKUP(Table14[[#This Row],[كود العامل]],العاملين!$A$1:$D$100,4,0),"")</f>
        <v/>
      </c>
      <c r="P422" s="108"/>
      <c r="Q422" s="108"/>
      <c r="R422" s="108"/>
      <c r="S422" s="108"/>
      <c r="T422" s="108"/>
      <c r="U422" s="108">
        <f t="shared" si="8"/>
        <v>0</v>
      </c>
      <c r="V422" s="108" t="str">
        <f>IFERROR(Table14[[#This Row],[اجمالى وقت التشغيل بالدقايق]]-Table14[[#This Row],[اجمالى وقت التوقف بالدقيقة]],"0")</f>
        <v>0</v>
      </c>
      <c r="W422" s="108"/>
      <c r="X422" s="106" t="str">
        <f>IFERROR(VLOOKUP(Table14[[#This Row],[كود العامل]],العاملين!A:C,2,0),"")</f>
        <v/>
      </c>
      <c r="Y422" s="108"/>
      <c r="Z422" s="108" t="str">
        <f>IFERROR(VLOOKUP(Table14[[#This Row],[كود العامل2]],العاملين!$A:$C,2,0),"")</f>
        <v/>
      </c>
      <c r="AA422" s="108"/>
      <c r="AB422" s="108" t="str">
        <f>IFERROR(VLOOKUP(Table14[[#This Row],[كود العامل3]],العاملين!$A:$C,2,0),"")</f>
        <v/>
      </c>
      <c r="AC422" s="108"/>
      <c r="AD422" s="108" t="str">
        <f>IFERROR(VLOOKUP(Table14[[#This Row],[كود العامل4]],العاملين!$A:$C,2,0),"")</f>
        <v/>
      </c>
      <c r="AE422" s="115">
        <f>IFERROR((Table14[[#This Row],[كمية الانتاج]]*Table14[[#This Row],[الزمن المعيارى لانتاج القطعة الواحدة بالدقيقة]])/V422,0%)</f>
        <v>0</v>
      </c>
      <c r="AF422" s="116"/>
      <c r="AG422" s="106"/>
      <c r="AH422" s="117" t="str">
        <f>IFERROR(Table14[[#This Row],[كمية الانتاج]]/(Table14[[#This Row],[كمية الانتاج]]+AG422+AF422),"")</f>
        <v/>
      </c>
      <c r="AI422" s="118"/>
      <c r="AJ422" s="121"/>
      <c r="AK422" s="121"/>
      <c r="AL422" s="121"/>
      <c r="AM422" s="121"/>
      <c r="AN422" s="121"/>
      <c r="AO422" s="121"/>
      <c r="AP422" s="121"/>
      <c r="AQ422" s="121"/>
      <c r="AR422" s="121"/>
    </row>
    <row r="423" spans="1:44" ht="20.100000000000001" customHeight="1">
      <c r="A423" s="105"/>
      <c r="B423" s="106"/>
      <c r="C423" s="107" t="str">
        <f>IFERROR(VLOOKUP(B423,المنتجات!$A:$B,2,0),"")</f>
        <v/>
      </c>
      <c r="D423" s="106" t="str">
        <f>IFERROR(VLOOKUP(B423,المنتجات!$A:$C,3,0),"")</f>
        <v/>
      </c>
      <c r="E423" s="108"/>
      <c r="F423" s="107" t="str">
        <f>IFERROR(VLOOKUP(Table14[[#This Row],[كود الصنف]],المنتجات!$D:$E,2,0),"")</f>
        <v/>
      </c>
      <c r="G423" s="109"/>
      <c r="H423" s="109" t="str">
        <f>IFERROR(IF(G423&lt;=1,VLOOKUP(Table14[[#This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23" s="110"/>
      <c r="J423" s="111"/>
      <c r="K423" s="112" t="str">
        <f>IFERROR(IF(VLOOKUP(Table14[[#This Row],[كود الصنف]],المنتجات!$D:$K,8,0)=0,"",(VLOOKUP(Table14[[#This Row],[كود الصنف]],المنتجات!$D:$K,8,0))),"")</f>
        <v/>
      </c>
      <c r="L42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23" s="114">
        <f>IFERROR(Table14[[#This Row],[كمية الهالك]]/(Table14[[#This Row],[كمية الخامات بالكيلو]]/Table14[[#This Row],[وزن القطعة]]),0)</f>
        <v>0</v>
      </c>
      <c r="N423" s="113"/>
      <c r="O423" s="106" t="str">
        <f>IFERROR(VLOOKUP(Table14[[#This Row],[كود العامل]],العاملين!$A$1:$D$100,4,0),"")</f>
        <v/>
      </c>
      <c r="P423" s="108"/>
      <c r="Q423" s="108"/>
      <c r="R423" s="108"/>
      <c r="S423" s="108"/>
      <c r="T423" s="108"/>
      <c r="U423" s="108">
        <f t="shared" si="8"/>
        <v>0</v>
      </c>
      <c r="V423" s="108" t="str">
        <f>IFERROR(Table14[[#This Row],[اجمالى وقت التشغيل بالدقايق]]-Table14[[#This Row],[اجمالى وقت التوقف بالدقيقة]],"0")</f>
        <v>0</v>
      </c>
      <c r="W423" s="108"/>
      <c r="X423" s="106" t="str">
        <f>IFERROR(VLOOKUP(Table14[[#This Row],[كود العامل]],العاملين!A:C,2,0),"")</f>
        <v/>
      </c>
      <c r="Y423" s="108"/>
      <c r="Z423" s="108" t="str">
        <f>IFERROR(VLOOKUP(Table14[[#This Row],[كود العامل2]],العاملين!$A:$C,2,0),"")</f>
        <v/>
      </c>
      <c r="AA423" s="108"/>
      <c r="AB423" s="108" t="str">
        <f>IFERROR(VLOOKUP(Table14[[#This Row],[كود العامل3]],العاملين!$A:$C,2,0),"")</f>
        <v/>
      </c>
      <c r="AC423" s="108"/>
      <c r="AD423" s="108" t="str">
        <f>IFERROR(VLOOKUP(Table14[[#This Row],[كود العامل4]],العاملين!$A:$C,2,0),"")</f>
        <v/>
      </c>
      <c r="AE423" s="115">
        <f>IFERROR((Table14[[#This Row],[كمية الانتاج]]*Table14[[#This Row],[الزمن المعيارى لانتاج القطعة الواحدة بالدقيقة]])/V423,0%)</f>
        <v>0</v>
      </c>
      <c r="AF423" s="116"/>
      <c r="AG423" s="106"/>
      <c r="AH423" s="117" t="str">
        <f>IFERROR(Table14[[#This Row],[كمية الانتاج]]/(Table14[[#This Row],[كمية الانتاج]]+AG423+AF423),"")</f>
        <v/>
      </c>
      <c r="AI423" s="118"/>
      <c r="AJ423" s="121"/>
      <c r="AK423" s="121"/>
      <c r="AL423" s="121"/>
      <c r="AM423" s="121"/>
      <c r="AN423" s="121"/>
      <c r="AO423" s="121"/>
      <c r="AP423" s="121"/>
      <c r="AQ423" s="121"/>
      <c r="AR423" s="121"/>
    </row>
    <row r="424" spans="1:44" ht="20.100000000000001" customHeight="1">
      <c r="A424" s="105"/>
      <c r="B424" s="106"/>
      <c r="C424" s="107" t="str">
        <f>IFERROR(VLOOKUP(B424,المنتجات!$A:$B,2,0),"")</f>
        <v/>
      </c>
      <c r="D424" s="106" t="str">
        <f>IFERROR(VLOOKUP(B424,المنتجات!$A:$C,3,0),"")</f>
        <v/>
      </c>
      <c r="E424" s="108"/>
      <c r="F424" s="107" t="str">
        <f>IFERROR(VLOOKUP(Table14[[#This Row],[كود الصنف]],المنتجات!$D:$E,2,0),"")</f>
        <v/>
      </c>
      <c r="G424" s="109"/>
      <c r="H424" s="109" t="str">
        <f>IFERROR(IF(G424&lt;=1,VLOOKUP(Table14[[#This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24" s="110"/>
      <c r="J424" s="111"/>
      <c r="K424" s="112" t="str">
        <f>IFERROR(IF(VLOOKUP(Table14[[#This Row],[كود الصنف]],المنتجات!$D:$K,8,0)=0,"",(VLOOKUP(Table14[[#This Row],[كود الصنف]],المنتجات!$D:$K,8,0))),"")</f>
        <v/>
      </c>
      <c r="L42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24" s="114">
        <f>IFERROR(Table14[[#This Row],[كمية الهالك]]/(Table14[[#This Row],[كمية الخامات بالكيلو]]/Table14[[#This Row],[وزن القطعة]]),0)</f>
        <v>0</v>
      </c>
      <c r="N424" s="113"/>
      <c r="O424" s="106" t="str">
        <f>IFERROR(VLOOKUP(Table14[[#This Row],[كود العامل]],العاملين!$A$1:$D$100,4,0),"")</f>
        <v/>
      </c>
      <c r="P424" s="108"/>
      <c r="Q424" s="108"/>
      <c r="R424" s="108"/>
      <c r="S424" s="108"/>
      <c r="T424" s="108"/>
      <c r="U424" s="108">
        <f t="shared" si="8"/>
        <v>0</v>
      </c>
      <c r="V424" s="108" t="str">
        <f>IFERROR(Table14[[#This Row],[اجمالى وقت التشغيل بالدقايق]]-Table14[[#This Row],[اجمالى وقت التوقف بالدقيقة]],"0")</f>
        <v>0</v>
      </c>
      <c r="W424" s="108"/>
      <c r="X424" s="106" t="str">
        <f>IFERROR(VLOOKUP(Table14[[#This Row],[كود العامل]],العاملين!A:C,2,0),"")</f>
        <v/>
      </c>
      <c r="Y424" s="108"/>
      <c r="Z424" s="108" t="str">
        <f>IFERROR(VLOOKUP(Table14[[#This Row],[كود العامل2]],العاملين!$A:$C,2,0),"")</f>
        <v/>
      </c>
      <c r="AA424" s="108"/>
      <c r="AB424" s="108" t="str">
        <f>IFERROR(VLOOKUP(Table14[[#This Row],[كود العامل3]],العاملين!$A:$C,2,0),"")</f>
        <v/>
      </c>
      <c r="AC424" s="108"/>
      <c r="AD424" s="108" t="str">
        <f>IFERROR(VLOOKUP(Table14[[#This Row],[كود العامل4]],العاملين!$A:$C,2,0),"")</f>
        <v/>
      </c>
      <c r="AE424" s="115">
        <f>IFERROR((Table14[[#This Row],[كمية الانتاج]]*Table14[[#This Row],[الزمن المعيارى لانتاج القطعة الواحدة بالدقيقة]])/V424,0%)</f>
        <v>0</v>
      </c>
      <c r="AF424" s="116"/>
      <c r="AG424" s="106"/>
      <c r="AH424" s="117" t="str">
        <f>IFERROR(Table14[[#This Row],[كمية الانتاج]]/(Table14[[#This Row],[كمية الانتاج]]+AG424+AF424),"")</f>
        <v/>
      </c>
      <c r="AI424" s="118"/>
      <c r="AJ424" s="121"/>
      <c r="AK424" s="121"/>
      <c r="AL424" s="121"/>
      <c r="AM424" s="121"/>
      <c r="AN424" s="121"/>
      <c r="AO424" s="121"/>
      <c r="AP424" s="121"/>
      <c r="AQ424" s="121"/>
      <c r="AR424" s="121"/>
    </row>
    <row r="425" spans="1:44" ht="20.100000000000001" customHeight="1">
      <c r="A425" s="105"/>
      <c r="B425" s="106"/>
      <c r="C425" s="107" t="str">
        <f>IFERROR(VLOOKUP(B425,المنتجات!$A:$B,2,0),"")</f>
        <v/>
      </c>
      <c r="D425" s="106" t="str">
        <f>IFERROR(VLOOKUP(B425,المنتجات!$A:$C,3,0),"")</f>
        <v/>
      </c>
      <c r="E425" s="108"/>
      <c r="F425" s="107" t="str">
        <f>IFERROR(VLOOKUP(Table14[[#This Row],[كود الصنف]],المنتجات!$D:$E,2,0),"")</f>
        <v/>
      </c>
      <c r="G425" s="109"/>
      <c r="H425" s="109" t="str">
        <f>IFERROR(IF(G425&lt;=1,VLOOKUP(Table14[[#This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25" s="110"/>
      <c r="J425" s="111"/>
      <c r="K425" s="112" t="str">
        <f>IFERROR(IF(VLOOKUP(Table14[[#This Row],[كود الصنف]],المنتجات!$D:$K,8,0)=0,"",(VLOOKUP(Table14[[#This Row],[كود الصنف]],المنتجات!$D:$K,8,0))),"")</f>
        <v/>
      </c>
      <c r="L42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25" s="114">
        <f>IFERROR(Table14[[#This Row],[كمية الهالك]]/(Table14[[#This Row],[كمية الخامات بالكيلو]]/Table14[[#This Row],[وزن القطعة]]),0)</f>
        <v>0</v>
      </c>
      <c r="N425" s="113"/>
      <c r="O425" s="106" t="str">
        <f>IFERROR(VLOOKUP(Table14[[#This Row],[كود العامل]],العاملين!$A$1:$D$100,4,0),"")</f>
        <v/>
      </c>
      <c r="P425" s="108"/>
      <c r="Q425" s="108"/>
      <c r="R425" s="108"/>
      <c r="S425" s="108"/>
      <c r="T425" s="108"/>
      <c r="U425" s="108">
        <f t="shared" si="8"/>
        <v>0</v>
      </c>
      <c r="V425" s="108" t="str">
        <f>IFERROR(Table14[[#This Row],[اجمالى وقت التشغيل بالدقايق]]-Table14[[#This Row],[اجمالى وقت التوقف بالدقيقة]],"0")</f>
        <v>0</v>
      </c>
      <c r="W425" s="108"/>
      <c r="X425" s="106" t="str">
        <f>IFERROR(VLOOKUP(Table14[[#This Row],[كود العامل]],العاملين!A:C,2,0),"")</f>
        <v/>
      </c>
      <c r="Y425" s="108"/>
      <c r="Z425" s="108" t="str">
        <f>IFERROR(VLOOKUP(Table14[[#This Row],[كود العامل2]],العاملين!$A:$C,2,0),"")</f>
        <v/>
      </c>
      <c r="AA425" s="108"/>
      <c r="AB425" s="108" t="str">
        <f>IFERROR(VLOOKUP(Table14[[#This Row],[كود العامل3]],العاملين!$A:$C,2,0),"")</f>
        <v/>
      </c>
      <c r="AC425" s="108"/>
      <c r="AD425" s="108" t="str">
        <f>IFERROR(VLOOKUP(Table14[[#This Row],[كود العامل4]],العاملين!$A:$C,2,0),"")</f>
        <v/>
      </c>
      <c r="AE425" s="115">
        <f>IFERROR((Table14[[#This Row],[كمية الانتاج]]*Table14[[#This Row],[الزمن المعيارى لانتاج القطعة الواحدة بالدقيقة]])/V425,0%)</f>
        <v>0</v>
      </c>
      <c r="AF425" s="116"/>
      <c r="AG425" s="106"/>
      <c r="AH425" s="117" t="str">
        <f>IFERROR(Table14[[#This Row],[كمية الانتاج]]/(Table14[[#This Row],[كمية الانتاج]]+AG425+AF425),"")</f>
        <v/>
      </c>
      <c r="AI425" s="118"/>
      <c r="AJ425" s="121"/>
      <c r="AK425" s="121"/>
      <c r="AL425" s="121"/>
      <c r="AM425" s="121"/>
      <c r="AN425" s="121"/>
      <c r="AO425" s="121"/>
      <c r="AP425" s="121"/>
      <c r="AQ425" s="121"/>
      <c r="AR425" s="121"/>
    </row>
    <row r="426" spans="1:44" ht="20.100000000000001" customHeight="1">
      <c r="A426" s="105"/>
      <c r="B426" s="106"/>
      <c r="C426" s="107" t="str">
        <f>IFERROR(VLOOKUP(B426,المنتجات!$A:$B,2,0),"")</f>
        <v/>
      </c>
      <c r="D426" s="106" t="str">
        <f>IFERROR(VLOOKUP(B426,المنتجات!$A:$C,3,0),"")</f>
        <v/>
      </c>
      <c r="E426" s="108"/>
      <c r="F426" s="107" t="str">
        <f>IFERROR(VLOOKUP(Table14[[#This Row],[كود الصنف]],المنتجات!$D:$E,2,0),"")</f>
        <v/>
      </c>
      <c r="G426" s="109"/>
      <c r="H426" s="109" t="str">
        <f>IFERROR(IF(G426&lt;=1,VLOOKUP(Table14[[#This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26" s="110"/>
      <c r="J426" s="111"/>
      <c r="K426" s="112" t="str">
        <f>IFERROR(IF(VLOOKUP(Table14[[#This Row],[كود الصنف]],المنتجات!$D:$K,8,0)=0,"",(VLOOKUP(Table14[[#This Row],[كود الصنف]],المنتجات!$D:$K,8,0))),"")</f>
        <v/>
      </c>
      <c r="L42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26" s="114">
        <f>IFERROR(Table14[[#This Row],[كمية الهالك]]/(Table14[[#This Row],[كمية الخامات بالكيلو]]/Table14[[#This Row],[وزن القطعة]]),0)</f>
        <v>0</v>
      </c>
      <c r="N426" s="113"/>
      <c r="O426" s="106" t="str">
        <f>IFERROR(VLOOKUP(Table14[[#This Row],[كود العامل]],العاملين!$A$1:$D$100,4,0),"")</f>
        <v/>
      </c>
      <c r="P426" s="108"/>
      <c r="Q426" s="108"/>
      <c r="R426" s="108"/>
      <c r="S426" s="108"/>
      <c r="T426" s="108"/>
      <c r="U426" s="108">
        <f t="shared" si="8"/>
        <v>0</v>
      </c>
      <c r="V426" s="108" t="str">
        <f>IFERROR(Table14[[#This Row],[اجمالى وقت التشغيل بالدقايق]]-Table14[[#This Row],[اجمالى وقت التوقف بالدقيقة]],"0")</f>
        <v>0</v>
      </c>
      <c r="W426" s="108"/>
      <c r="X426" s="106" t="str">
        <f>IFERROR(VLOOKUP(Table14[[#This Row],[كود العامل]],العاملين!A:C,2,0),"")</f>
        <v/>
      </c>
      <c r="Y426" s="108"/>
      <c r="Z426" s="108" t="str">
        <f>IFERROR(VLOOKUP(Table14[[#This Row],[كود العامل2]],العاملين!$A:$C,2,0),"")</f>
        <v/>
      </c>
      <c r="AA426" s="108"/>
      <c r="AB426" s="108" t="str">
        <f>IFERROR(VLOOKUP(Table14[[#This Row],[كود العامل3]],العاملين!$A:$C,2,0),"")</f>
        <v/>
      </c>
      <c r="AC426" s="108"/>
      <c r="AD426" s="108" t="str">
        <f>IFERROR(VLOOKUP(Table14[[#This Row],[كود العامل4]],العاملين!$A:$C,2,0),"")</f>
        <v/>
      </c>
      <c r="AE426" s="115">
        <f>IFERROR((Table14[[#This Row],[كمية الانتاج]]*Table14[[#This Row],[الزمن المعيارى لانتاج القطعة الواحدة بالدقيقة]])/V426,0%)</f>
        <v>0</v>
      </c>
      <c r="AF426" s="116"/>
      <c r="AG426" s="106"/>
      <c r="AH426" s="117" t="str">
        <f>IFERROR(Table14[[#This Row],[كمية الانتاج]]/(Table14[[#This Row],[كمية الانتاج]]+AG426+AF426),"")</f>
        <v/>
      </c>
      <c r="AI426" s="118"/>
      <c r="AJ426" s="121"/>
      <c r="AK426" s="121"/>
      <c r="AL426" s="121"/>
      <c r="AM426" s="121"/>
      <c r="AN426" s="121"/>
      <c r="AO426" s="121"/>
      <c r="AP426" s="121"/>
      <c r="AQ426" s="121"/>
      <c r="AR426" s="121"/>
    </row>
    <row r="427" spans="1:44" ht="20.100000000000001" customHeight="1">
      <c r="A427" s="105"/>
      <c r="B427" s="106"/>
      <c r="C427" s="107" t="str">
        <f>IFERROR(VLOOKUP(B427,المنتجات!$A:$B,2,0),"")</f>
        <v/>
      </c>
      <c r="D427" s="106" t="str">
        <f>IFERROR(VLOOKUP(B427,المنتجات!$A:$C,3,0),"")</f>
        <v/>
      </c>
      <c r="E427" s="108"/>
      <c r="F427" s="107" t="str">
        <f>IFERROR(VLOOKUP(Table14[[#This Row],[كود الصنف]],المنتجات!$D:$E,2,0),"")</f>
        <v/>
      </c>
      <c r="G427" s="109"/>
      <c r="H427" s="109" t="str">
        <f>IFERROR(IF(G427&lt;=1,VLOOKUP(Table14[[#This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27" s="110"/>
      <c r="J427" s="111"/>
      <c r="K427" s="112" t="str">
        <f>IFERROR(IF(VLOOKUP(Table14[[#This Row],[كود الصنف]],المنتجات!$D:$K,8,0)=0,"",(VLOOKUP(Table14[[#This Row],[كود الصنف]],المنتجات!$D:$K,8,0))),"")</f>
        <v/>
      </c>
      <c r="L42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27" s="114">
        <f>IFERROR(Table14[[#This Row],[كمية الهالك]]/(Table14[[#This Row],[كمية الخامات بالكيلو]]/Table14[[#This Row],[وزن القطعة]]),0)</f>
        <v>0</v>
      </c>
      <c r="N427" s="113"/>
      <c r="O427" s="106" t="str">
        <f>IFERROR(VLOOKUP(Table14[[#This Row],[كود العامل]],العاملين!$A$1:$D$100,4,0),"")</f>
        <v/>
      </c>
      <c r="P427" s="108"/>
      <c r="Q427" s="108"/>
      <c r="R427" s="108"/>
      <c r="S427" s="108"/>
      <c r="T427" s="108"/>
      <c r="U427" s="108">
        <f t="shared" si="8"/>
        <v>0</v>
      </c>
      <c r="V427" s="108" t="str">
        <f>IFERROR(Table14[[#This Row],[اجمالى وقت التشغيل بالدقايق]]-Table14[[#This Row],[اجمالى وقت التوقف بالدقيقة]],"0")</f>
        <v>0</v>
      </c>
      <c r="W427" s="108"/>
      <c r="X427" s="106" t="str">
        <f>IFERROR(VLOOKUP(Table14[[#This Row],[كود العامل]],العاملين!A:C,2,0),"")</f>
        <v/>
      </c>
      <c r="Y427" s="108"/>
      <c r="Z427" s="108" t="str">
        <f>IFERROR(VLOOKUP(Table14[[#This Row],[كود العامل2]],العاملين!$A:$C,2,0),"")</f>
        <v/>
      </c>
      <c r="AA427" s="108"/>
      <c r="AB427" s="108" t="str">
        <f>IFERROR(VLOOKUP(Table14[[#This Row],[كود العامل3]],العاملين!$A:$C,2,0),"")</f>
        <v/>
      </c>
      <c r="AC427" s="108"/>
      <c r="AD427" s="108" t="str">
        <f>IFERROR(VLOOKUP(Table14[[#This Row],[كود العامل4]],العاملين!$A:$C,2,0),"")</f>
        <v/>
      </c>
      <c r="AE427" s="115">
        <f>IFERROR((Table14[[#This Row],[كمية الانتاج]]*Table14[[#This Row],[الزمن المعيارى لانتاج القطعة الواحدة بالدقيقة]])/V427,0%)</f>
        <v>0</v>
      </c>
      <c r="AF427" s="116"/>
      <c r="AG427" s="106"/>
      <c r="AH427" s="117" t="str">
        <f>IFERROR(Table14[[#This Row],[كمية الانتاج]]/(Table14[[#This Row],[كمية الانتاج]]+AG427+AF427),"")</f>
        <v/>
      </c>
      <c r="AI427" s="118"/>
      <c r="AJ427" s="121"/>
      <c r="AK427" s="121"/>
      <c r="AL427" s="121"/>
      <c r="AM427" s="121"/>
      <c r="AN427" s="121"/>
      <c r="AO427" s="121"/>
      <c r="AP427" s="121"/>
      <c r="AQ427" s="121"/>
      <c r="AR427" s="121"/>
    </row>
    <row r="428" spans="1:44" ht="20.100000000000001" customHeight="1">
      <c r="A428" s="105"/>
      <c r="B428" s="106"/>
      <c r="C428" s="107" t="str">
        <f>IFERROR(VLOOKUP(B428,المنتجات!$A:$B,2,0),"")</f>
        <v/>
      </c>
      <c r="D428" s="106" t="str">
        <f>IFERROR(VLOOKUP(B428,المنتجات!$A:$C,3,0),"")</f>
        <v/>
      </c>
      <c r="E428" s="108"/>
      <c r="F428" s="107" t="str">
        <f>IFERROR(VLOOKUP(Table14[[#This Row],[كود الصنف]],المنتجات!$D:$E,2,0),"")</f>
        <v/>
      </c>
      <c r="G428" s="109"/>
      <c r="H428" s="109" t="str">
        <f>IFERROR(IF(G428&lt;=1,VLOOKUP(Table14[[#This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28" s="110"/>
      <c r="J428" s="111"/>
      <c r="K428" s="112" t="str">
        <f>IFERROR(IF(VLOOKUP(Table14[[#This Row],[كود الصنف]],المنتجات!$D:$K,8,0)=0,"",(VLOOKUP(Table14[[#This Row],[كود الصنف]],المنتجات!$D:$K,8,0))),"")</f>
        <v/>
      </c>
      <c r="L42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28" s="114">
        <f>IFERROR(Table14[[#This Row],[كمية الهالك]]/(Table14[[#This Row],[كمية الخامات بالكيلو]]/Table14[[#This Row],[وزن القطعة]]),0)</f>
        <v>0</v>
      </c>
      <c r="N428" s="113"/>
      <c r="O428" s="106" t="str">
        <f>IFERROR(VLOOKUP(Table14[[#This Row],[كود العامل]],العاملين!$A$1:$D$100,4,0),"")</f>
        <v/>
      </c>
      <c r="P428" s="108"/>
      <c r="Q428" s="108"/>
      <c r="R428" s="108"/>
      <c r="S428" s="108"/>
      <c r="T428" s="108"/>
      <c r="U428" s="108">
        <f t="shared" si="8"/>
        <v>0</v>
      </c>
      <c r="V428" s="108" t="str">
        <f>IFERROR(Table14[[#This Row],[اجمالى وقت التشغيل بالدقايق]]-Table14[[#This Row],[اجمالى وقت التوقف بالدقيقة]],"0")</f>
        <v>0</v>
      </c>
      <c r="W428" s="108"/>
      <c r="X428" s="106" t="str">
        <f>IFERROR(VLOOKUP(Table14[[#This Row],[كود العامل]],العاملين!A:C,2,0),"")</f>
        <v/>
      </c>
      <c r="Y428" s="108"/>
      <c r="Z428" s="108" t="str">
        <f>IFERROR(VLOOKUP(Table14[[#This Row],[كود العامل2]],العاملين!$A:$C,2,0),"")</f>
        <v/>
      </c>
      <c r="AA428" s="108"/>
      <c r="AB428" s="108" t="str">
        <f>IFERROR(VLOOKUP(Table14[[#This Row],[كود العامل3]],العاملين!$A:$C,2,0),"")</f>
        <v/>
      </c>
      <c r="AC428" s="108"/>
      <c r="AD428" s="108" t="str">
        <f>IFERROR(VLOOKUP(Table14[[#This Row],[كود العامل4]],العاملين!$A:$C,2,0),"")</f>
        <v/>
      </c>
      <c r="AE428" s="115">
        <f>IFERROR((Table14[[#This Row],[كمية الانتاج]]*Table14[[#This Row],[الزمن المعيارى لانتاج القطعة الواحدة بالدقيقة]])/V428,0%)</f>
        <v>0</v>
      </c>
      <c r="AF428" s="116"/>
      <c r="AG428" s="106"/>
      <c r="AH428" s="117" t="str">
        <f>IFERROR(Table14[[#This Row],[كمية الانتاج]]/(Table14[[#This Row],[كمية الانتاج]]+AG428+AF428),"")</f>
        <v/>
      </c>
      <c r="AI428" s="118"/>
      <c r="AJ428" s="121"/>
      <c r="AK428" s="121"/>
      <c r="AL428" s="121"/>
      <c r="AM428" s="121"/>
      <c r="AN428" s="121"/>
      <c r="AO428" s="121"/>
      <c r="AP428" s="121"/>
      <c r="AQ428" s="121"/>
      <c r="AR428" s="121"/>
    </row>
    <row r="429" spans="1:44" ht="20.100000000000001" customHeight="1">
      <c r="A429" s="105"/>
      <c r="B429" s="106"/>
      <c r="C429" s="107" t="str">
        <f>IFERROR(VLOOKUP(B429,المنتجات!$A:$B,2,0),"")</f>
        <v/>
      </c>
      <c r="D429" s="106" t="str">
        <f>IFERROR(VLOOKUP(B429,المنتجات!$A:$C,3,0),"")</f>
        <v/>
      </c>
      <c r="E429" s="108"/>
      <c r="F429" s="107" t="str">
        <f>IFERROR(VLOOKUP(Table14[[#This Row],[كود الصنف]],المنتجات!$D:$E,2,0),"")</f>
        <v/>
      </c>
      <c r="G429" s="109"/>
      <c r="H429" s="109" t="str">
        <f>IFERROR(IF(G429&lt;=1,VLOOKUP(Table14[[#This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29" s="110"/>
      <c r="J429" s="111"/>
      <c r="K429" s="112" t="str">
        <f>IFERROR(IF(VLOOKUP(Table14[[#This Row],[كود الصنف]],المنتجات!$D:$K,8,0)=0,"",(VLOOKUP(Table14[[#This Row],[كود الصنف]],المنتجات!$D:$K,8,0))),"")</f>
        <v/>
      </c>
      <c r="L42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29" s="114">
        <f>IFERROR(Table14[[#This Row],[كمية الهالك]]/(Table14[[#This Row],[كمية الخامات بالكيلو]]/Table14[[#This Row],[وزن القطعة]]),0)</f>
        <v>0</v>
      </c>
      <c r="N429" s="113"/>
      <c r="O429" s="106" t="str">
        <f>IFERROR(VLOOKUP(Table14[[#This Row],[كود العامل]],العاملين!$A$1:$D$100,4,0),"")</f>
        <v/>
      </c>
      <c r="P429" s="108"/>
      <c r="Q429" s="108"/>
      <c r="R429" s="108"/>
      <c r="S429" s="108"/>
      <c r="T429" s="108"/>
      <c r="U429" s="108">
        <f t="shared" si="8"/>
        <v>0</v>
      </c>
      <c r="V429" s="108" t="str">
        <f>IFERROR(Table14[[#This Row],[اجمالى وقت التشغيل بالدقايق]]-Table14[[#This Row],[اجمالى وقت التوقف بالدقيقة]],"0")</f>
        <v>0</v>
      </c>
      <c r="W429" s="108"/>
      <c r="X429" s="106" t="str">
        <f>IFERROR(VLOOKUP(Table14[[#This Row],[كود العامل]],العاملين!A:C,2,0),"")</f>
        <v/>
      </c>
      <c r="Y429" s="108"/>
      <c r="Z429" s="108" t="str">
        <f>IFERROR(VLOOKUP(Table14[[#This Row],[كود العامل2]],العاملين!$A:$C,2,0),"")</f>
        <v/>
      </c>
      <c r="AA429" s="108"/>
      <c r="AB429" s="108" t="str">
        <f>IFERROR(VLOOKUP(Table14[[#This Row],[كود العامل3]],العاملين!$A:$C,2,0),"")</f>
        <v/>
      </c>
      <c r="AC429" s="108"/>
      <c r="AD429" s="108" t="str">
        <f>IFERROR(VLOOKUP(Table14[[#This Row],[كود العامل4]],العاملين!$A:$C,2,0),"")</f>
        <v/>
      </c>
      <c r="AE429" s="115">
        <f>IFERROR((Table14[[#This Row],[كمية الانتاج]]*Table14[[#This Row],[الزمن المعيارى لانتاج القطعة الواحدة بالدقيقة]])/V429,0%)</f>
        <v>0</v>
      </c>
      <c r="AF429" s="116"/>
      <c r="AG429" s="106"/>
      <c r="AH429" s="117" t="str">
        <f>IFERROR(Table14[[#This Row],[كمية الانتاج]]/(Table14[[#This Row],[كمية الانتاج]]+AG429+AF429),"")</f>
        <v/>
      </c>
      <c r="AI429" s="118"/>
      <c r="AJ429" s="121"/>
      <c r="AK429" s="121"/>
      <c r="AL429" s="121"/>
      <c r="AM429" s="121"/>
      <c r="AN429" s="121"/>
      <c r="AO429" s="121"/>
      <c r="AP429" s="121"/>
      <c r="AQ429" s="121"/>
      <c r="AR429" s="121"/>
    </row>
    <row r="430" spans="1:44" ht="20.100000000000001" customHeight="1">
      <c r="A430" s="105"/>
      <c r="B430" s="106"/>
      <c r="C430" s="107" t="str">
        <f>IFERROR(VLOOKUP(B430,المنتجات!$A:$B,2,0),"")</f>
        <v/>
      </c>
      <c r="D430" s="106" t="str">
        <f>IFERROR(VLOOKUP(B430,المنتجات!$A:$C,3,0),"")</f>
        <v/>
      </c>
      <c r="E430" s="108"/>
      <c r="F430" s="107" t="str">
        <f>IFERROR(VLOOKUP(Table14[[#This Row],[كود الصنف]],المنتجات!$D:$E,2,0),"")</f>
        <v/>
      </c>
      <c r="G430" s="109"/>
      <c r="H430" s="109" t="str">
        <f>IFERROR(IF(G430&lt;=1,VLOOKUP(Table14[[#This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30" s="110"/>
      <c r="J430" s="111"/>
      <c r="K430" s="112" t="str">
        <f>IFERROR(IF(VLOOKUP(Table14[[#This Row],[كود الصنف]],المنتجات!$D:$K,8,0)=0,"",(VLOOKUP(Table14[[#This Row],[كود الصنف]],المنتجات!$D:$K,8,0))),"")</f>
        <v/>
      </c>
      <c r="L43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30" s="114">
        <f>IFERROR(Table14[[#This Row],[كمية الهالك]]/(Table14[[#This Row],[كمية الخامات بالكيلو]]/Table14[[#This Row],[وزن القطعة]]),0)</f>
        <v>0</v>
      </c>
      <c r="N430" s="113"/>
      <c r="O430" s="106" t="str">
        <f>IFERROR(VLOOKUP(Table14[[#This Row],[كود العامل]],العاملين!$A$1:$D$100,4,0),"")</f>
        <v/>
      </c>
      <c r="P430" s="108"/>
      <c r="Q430" s="108"/>
      <c r="R430" s="108"/>
      <c r="S430" s="108"/>
      <c r="T430" s="108"/>
      <c r="U430" s="108">
        <f t="shared" si="8"/>
        <v>0</v>
      </c>
      <c r="V430" s="108" t="str">
        <f>IFERROR(Table14[[#This Row],[اجمالى وقت التشغيل بالدقايق]]-Table14[[#This Row],[اجمالى وقت التوقف بالدقيقة]],"0")</f>
        <v>0</v>
      </c>
      <c r="W430" s="108"/>
      <c r="X430" s="106" t="str">
        <f>IFERROR(VLOOKUP(Table14[[#This Row],[كود العامل]],العاملين!A:C,2,0),"")</f>
        <v/>
      </c>
      <c r="Y430" s="108"/>
      <c r="Z430" s="108" t="str">
        <f>IFERROR(VLOOKUP(Table14[[#This Row],[كود العامل2]],العاملين!$A:$C,2,0),"")</f>
        <v/>
      </c>
      <c r="AA430" s="108"/>
      <c r="AB430" s="108" t="str">
        <f>IFERROR(VLOOKUP(Table14[[#This Row],[كود العامل3]],العاملين!$A:$C,2,0),"")</f>
        <v/>
      </c>
      <c r="AC430" s="108"/>
      <c r="AD430" s="108" t="str">
        <f>IFERROR(VLOOKUP(Table14[[#This Row],[كود العامل4]],العاملين!$A:$C,2,0),"")</f>
        <v/>
      </c>
      <c r="AE430" s="115">
        <f>IFERROR((Table14[[#This Row],[كمية الانتاج]]*Table14[[#This Row],[الزمن المعيارى لانتاج القطعة الواحدة بالدقيقة]])/V430,0%)</f>
        <v>0</v>
      </c>
      <c r="AF430" s="116"/>
      <c r="AG430" s="106"/>
      <c r="AH430" s="117" t="str">
        <f>IFERROR(Table14[[#This Row],[كمية الانتاج]]/(Table14[[#This Row],[كمية الانتاج]]+AG430+AF430),"")</f>
        <v/>
      </c>
      <c r="AI430" s="118"/>
      <c r="AJ430" s="121"/>
      <c r="AK430" s="121"/>
      <c r="AL430" s="121"/>
      <c r="AM430" s="121"/>
      <c r="AN430" s="121"/>
      <c r="AO430" s="121"/>
      <c r="AP430" s="121"/>
      <c r="AQ430" s="121"/>
      <c r="AR430" s="121"/>
    </row>
    <row r="431" spans="1:44" ht="20.100000000000001" customHeight="1">
      <c r="A431" s="105"/>
      <c r="B431" s="106"/>
      <c r="C431" s="107" t="str">
        <f>IFERROR(VLOOKUP(B431,المنتجات!$A:$B,2,0),"")</f>
        <v/>
      </c>
      <c r="D431" s="106" t="str">
        <f>IFERROR(VLOOKUP(B431,المنتجات!$A:$C,3,0),"")</f>
        <v/>
      </c>
      <c r="E431" s="108"/>
      <c r="F431" s="107" t="str">
        <f>IFERROR(VLOOKUP(Table14[[#This Row],[كود الصنف]],المنتجات!$D:$E,2,0),"")</f>
        <v/>
      </c>
      <c r="G431" s="109"/>
      <c r="H431" s="109" t="str">
        <f>IFERROR(IF(G431&lt;=1,VLOOKUP(Table14[[#This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31" s="110"/>
      <c r="J431" s="111"/>
      <c r="K431" s="112" t="str">
        <f>IFERROR(IF(VLOOKUP(Table14[[#This Row],[كود الصنف]],المنتجات!$D:$K,8,0)=0,"",(VLOOKUP(Table14[[#This Row],[كود الصنف]],المنتجات!$D:$K,8,0))),"")</f>
        <v/>
      </c>
      <c r="L43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31" s="114">
        <f>IFERROR(Table14[[#This Row],[كمية الهالك]]/(Table14[[#This Row],[كمية الخامات بالكيلو]]/Table14[[#This Row],[وزن القطعة]]),0)</f>
        <v>0</v>
      </c>
      <c r="N431" s="113"/>
      <c r="O431" s="106" t="str">
        <f>IFERROR(VLOOKUP(Table14[[#This Row],[كود العامل]],العاملين!$A$1:$D$100,4,0),"")</f>
        <v/>
      </c>
      <c r="P431" s="108"/>
      <c r="Q431" s="108"/>
      <c r="R431" s="108"/>
      <c r="S431" s="108"/>
      <c r="T431" s="108"/>
      <c r="U431" s="108">
        <f t="shared" si="8"/>
        <v>0</v>
      </c>
      <c r="V431" s="108" t="str">
        <f>IFERROR(Table14[[#This Row],[اجمالى وقت التشغيل بالدقايق]]-Table14[[#This Row],[اجمالى وقت التوقف بالدقيقة]],"0")</f>
        <v>0</v>
      </c>
      <c r="W431" s="108"/>
      <c r="X431" s="106" t="str">
        <f>IFERROR(VLOOKUP(Table14[[#This Row],[كود العامل]],العاملين!A:C,2,0),"")</f>
        <v/>
      </c>
      <c r="Y431" s="108"/>
      <c r="Z431" s="108" t="str">
        <f>IFERROR(VLOOKUP(Table14[[#This Row],[كود العامل2]],العاملين!$A:$C,2,0),"")</f>
        <v/>
      </c>
      <c r="AA431" s="108"/>
      <c r="AB431" s="108" t="str">
        <f>IFERROR(VLOOKUP(Table14[[#This Row],[كود العامل3]],العاملين!$A:$C,2,0),"")</f>
        <v/>
      </c>
      <c r="AC431" s="108"/>
      <c r="AD431" s="108" t="str">
        <f>IFERROR(VLOOKUP(Table14[[#This Row],[كود العامل4]],العاملين!$A:$C,2,0),"")</f>
        <v/>
      </c>
      <c r="AE431" s="115">
        <f>IFERROR((Table14[[#This Row],[كمية الانتاج]]*Table14[[#This Row],[الزمن المعيارى لانتاج القطعة الواحدة بالدقيقة]])/V431,0%)</f>
        <v>0</v>
      </c>
      <c r="AF431" s="116"/>
      <c r="AG431" s="106"/>
      <c r="AH431" s="117" t="str">
        <f>IFERROR(Table14[[#This Row],[كمية الانتاج]]/(Table14[[#This Row],[كمية الانتاج]]+AG431+AF431),"")</f>
        <v/>
      </c>
      <c r="AI431" s="118"/>
      <c r="AJ431" s="121"/>
      <c r="AK431" s="121"/>
      <c r="AL431" s="121"/>
      <c r="AM431" s="121"/>
      <c r="AN431" s="121"/>
      <c r="AO431" s="121"/>
      <c r="AP431" s="121"/>
      <c r="AQ431" s="121"/>
      <c r="AR431" s="121"/>
    </row>
    <row r="432" spans="1:44" ht="20.100000000000001" customHeight="1">
      <c r="A432" s="105"/>
      <c r="B432" s="106"/>
      <c r="C432" s="107" t="str">
        <f>IFERROR(VLOOKUP(B432,المنتجات!$A:$B,2,0),"")</f>
        <v/>
      </c>
      <c r="D432" s="106" t="str">
        <f>IFERROR(VLOOKUP(B432,المنتجات!$A:$C,3,0),"")</f>
        <v/>
      </c>
      <c r="E432" s="108"/>
      <c r="F432" s="107" t="str">
        <f>IFERROR(VLOOKUP(Table14[[#This Row],[كود الصنف]],المنتجات!$D:$E,2,0),"")</f>
        <v/>
      </c>
      <c r="G432" s="109"/>
      <c r="H432" s="109" t="str">
        <f>IFERROR(IF(G432&lt;=1,VLOOKUP(Table14[[#This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32" s="110"/>
      <c r="J432" s="111"/>
      <c r="K432" s="112" t="str">
        <f>IFERROR(IF(VLOOKUP(Table14[[#This Row],[كود الصنف]],المنتجات!$D:$K,8,0)=0,"",(VLOOKUP(Table14[[#This Row],[كود الصنف]],المنتجات!$D:$K,8,0))),"")</f>
        <v/>
      </c>
      <c r="L43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32" s="114">
        <f>IFERROR(Table14[[#This Row],[كمية الهالك]]/(Table14[[#This Row],[كمية الخامات بالكيلو]]/Table14[[#This Row],[وزن القطعة]]),0)</f>
        <v>0</v>
      </c>
      <c r="N432" s="113"/>
      <c r="O432" s="106" t="str">
        <f>IFERROR(VLOOKUP(Table14[[#This Row],[كود العامل]],العاملين!$A$1:$D$100,4,0),"")</f>
        <v/>
      </c>
      <c r="P432" s="108"/>
      <c r="Q432" s="108"/>
      <c r="R432" s="108"/>
      <c r="S432" s="108"/>
      <c r="T432" s="108"/>
      <c r="U432" s="108">
        <f t="shared" si="8"/>
        <v>0</v>
      </c>
      <c r="V432" s="108" t="str">
        <f>IFERROR(Table14[[#This Row],[اجمالى وقت التشغيل بالدقايق]]-Table14[[#This Row],[اجمالى وقت التوقف بالدقيقة]],"0")</f>
        <v>0</v>
      </c>
      <c r="W432" s="108"/>
      <c r="X432" s="106" t="str">
        <f>IFERROR(VLOOKUP(Table14[[#This Row],[كود العامل]],العاملين!A:C,2,0),"")</f>
        <v/>
      </c>
      <c r="Y432" s="108"/>
      <c r="Z432" s="108" t="str">
        <f>IFERROR(VLOOKUP(Table14[[#This Row],[كود العامل2]],العاملين!$A:$C,2,0),"")</f>
        <v/>
      </c>
      <c r="AA432" s="108"/>
      <c r="AB432" s="108" t="str">
        <f>IFERROR(VLOOKUP(Table14[[#This Row],[كود العامل3]],العاملين!$A:$C,2,0),"")</f>
        <v/>
      </c>
      <c r="AC432" s="108"/>
      <c r="AD432" s="108" t="str">
        <f>IFERROR(VLOOKUP(Table14[[#This Row],[كود العامل4]],العاملين!$A:$C,2,0),"")</f>
        <v/>
      </c>
      <c r="AE432" s="115">
        <f>IFERROR((Table14[[#This Row],[كمية الانتاج]]*Table14[[#This Row],[الزمن المعيارى لانتاج القطعة الواحدة بالدقيقة]])/V432,0%)</f>
        <v>0</v>
      </c>
      <c r="AF432" s="116"/>
      <c r="AG432" s="106"/>
      <c r="AH432" s="117" t="str">
        <f>IFERROR(Table14[[#This Row],[كمية الانتاج]]/(Table14[[#This Row],[كمية الانتاج]]+AG432+AF432),"")</f>
        <v/>
      </c>
      <c r="AI432" s="118"/>
      <c r="AJ432" s="121"/>
      <c r="AK432" s="121"/>
      <c r="AL432" s="121"/>
      <c r="AM432" s="121"/>
      <c r="AN432" s="121"/>
      <c r="AO432" s="121"/>
      <c r="AP432" s="121"/>
      <c r="AQ432" s="121"/>
      <c r="AR432" s="121"/>
    </row>
    <row r="433" spans="1:44" ht="20.100000000000001" customHeight="1">
      <c r="A433" s="105"/>
      <c r="B433" s="106"/>
      <c r="C433" s="107" t="str">
        <f>IFERROR(VLOOKUP(B433,المنتجات!$A:$B,2,0),"")</f>
        <v/>
      </c>
      <c r="D433" s="106" t="str">
        <f>IFERROR(VLOOKUP(B433,المنتجات!$A:$C,3,0),"")</f>
        <v/>
      </c>
      <c r="E433" s="108"/>
      <c r="F433" s="107" t="str">
        <f>IFERROR(VLOOKUP(Table14[[#This Row],[كود الصنف]],المنتجات!$D:$E,2,0),"")</f>
        <v/>
      </c>
      <c r="G433" s="109"/>
      <c r="H433" s="109" t="str">
        <f>IFERROR(IF(G433&lt;=1,VLOOKUP(Table14[[#This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33" s="110"/>
      <c r="J433" s="111"/>
      <c r="K433" s="112" t="str">
        <f>IFERROR(IF(VLOOKUP(Table14[[#This Row],[كود الصنف]],المنتجات!$D:$K,8,0)=0,"",(VLOOKUP(Table14[[#This Row],[كود الصنف]],المنتجات!$D:$K,8,0))),"")</f>
        <v/>
      </c>
      <c r="L43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33" s="114">
        <f>IFERROR(Table14[[#This Row],[كمية الهالك]]/(Table14[[#This Row],[كمية الخامات بالكيلو]]/Table14[[#This Row],[وزن القطعة]]),0)</f>
        <v>0</v>
      </c>
      <c r="N433" s="113"/>
      <c r="O433" s="106" t="str">
        <f>IFERROR(VLOOKUP(Table14[[#This Row],[كود العامل]],العاملين!$A$1:$D$100,4,0),"")</f>
        <v/>
      </c>
      <c r="P433" s="108"/>
      <c r="Q433" s="108"/>
      <c r="R433" s="108"/>
      <c r="S433" s="108"/>
      <c r="T433" s="108"/>
      <c r="U433" s="108">
        <f t="shared" si="8"/>
        <v>0</v>
      </c>
      <c r="V433" s="108" t="str">
        <f>IFERROR(Table14[[#This Row],[اجمالى وقت التشغيل بالدقايق]]-Table14[[#This Row],[اجمالى وقت التوقف بالدقيقة]],"0")</f>
        <v>0</v>
      </c>
      <c r="W433" s="108"/>
      <c r="X433" s="106" t="str">
        <f>IFERROR(VLOOKUP(Table14[[#This Row],[كود العامل]],العاملين!A:C,2,0),"")</f>
        <v/>
      </c>
      <c r="Y433" s="108"/>
      <c r="Z433" s="108" t="str">
        <f>IFERROR(VLOOKUP(Table14[[#This Row],[كود العامل2]],العاملين!$A:$C,2,0),"")</f>
        <v/>
      </c>
      <c r="AA433" s="108"/>
      <c r="AB433" s="108" t="str">
        <f>IFERROR(VLOOKUP(Table14[[#This Row],[كود العامل3]],العاملين!$A:$C,2,0),"")</f>
        <v/>
      </c>
      <c r="AC433" s="108"/>
      <c r="AD433" s="108" t="str">
        <f>IFERROR(VLOOKUP(Table14[[#This Row],[كود العامل4]],العاملين!$A:$C,2,0),"")</f>
        <v/>
      </c>
      <c r="AE433" s="115">
        <f>IFERROR((Table14[[#This Row],[كمية الانتاج]]*Table14[[#This Row],[الزمن المعيارى لانتاج القطعة الواحدة بالدقيقة]])/V433,0%)</f>
        <v>0</v>
      </c>
      <c r="AF433" s="116"/>
      <c r="AG433" s="106"/>
      <c r="AH433" s="117" t="str">
        <f>IFERROR(Table14[[#This Row],[كمية الانتاج]]/(Table14[[#This Row],[كمية الانتاج]]+AG433+AF433),"")</f>
        <v/>
      </c>
      <c r="AI433" s="118"/>
      <c r="AJ433" s="121"/>
      <c r="AK433" s="121"/>
      <c r="AL433" s="121"/>
      <c r="AM433" s="121"/>
      <c r="AN433" s="121"/>
      <c r="AO433" s="121"/>
      <c r="AP433" s="121"/>
      <c r="AQ433" s="121"/>
      <c r="AR433" s="121"/>
    </row>
    <row r="434" spans="1:44" ht="20.100000000000001" customHeight="1">
      <c r="A434" s="105"/>
      <c r="B434" s="106"/>
      <c r="C434" s="107" t="str">
        <f>IFERROR(VLOOKUP(B434,المنتجات!$A:$B,2,0),"")</f>
        <v/>
      </c>
      <c r="D434" s="106" t="str">
        <f>IFERROR(VLOOKUP(B434,المنتجات!$A:$C,3,0),"")</f>
        <v/>
      </c>
      <c r="E434" s="108"/>
      <c r="F434" s="107" t="str">
        <f>IFERROR(VLOOKUP(Table14[[#This Row],[كود الصنف]],المنتجات!$D:$E,2,0),"")</f>
        <v/>
      </c>
      <c r="G434" s="109"/>
      <c r="H434" s="109" t="str">
        <f>IFERROR(IF(G434&lt;=1,VLOOKUP(Table14[[#This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34" s="110"/>
      <c r="J434" s="111"/>
      <c r="K434" s="112" t="str">
        <f>IFERROR(IF(VLOOKUP(Table14[[#This Row],[كود الصنف]],المنتجات!$D:$K,8,0)=0,"",(VLOOKUP(Table14[[#This Row],[كود الصنف]],المنتجات!$D:$K,8,0))),"")</f>
        <v/>
      </c>
      <c r="L43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34" s="114">
        <f>IFERROR(Table14[[#This Row],[كمية الهالك]]/(Table14[[#This Row],[كمية الخامات بالكيلو]]/Table14[[#This Row],[وزن القطعة]]),0)</f>
        <v>0</v>
      </c>
      <c r="N434" s="113"/>
      <c r="O434" s="106" t="str">
        <f>IFERROR(VLOOKUP(Table14[[#This Row],[كود العامل]],العاملين!$A$1:$D$100,4,0),"")</f>
        <v/>
      </c>
      <c r="P434" s="108"/>
      <c r="Q434" s="108"/>
      <c r="R434" s="108"/>
      <c r="S434" s="108"/>
      <c r="T434" s="108"/>
      <c r="U434" s="108">
        <f t="shared" si="8"/>
        <v>0</v>
      </c>
      <c r="V434" s="108" t="str">
        <f>IFERROR(Table14[[#This Row],[اجمالى وقت التشغيل بالدقايق]]-Table14[[#This Row],[اجمالى وقت التوقف بالدقيقة]],"0")</f>
        <v>0</v>
      </c>
      <c r="W434" s="108"/>
      <c r="X434" s="106" t="str">
        <f>IFERROR(VLOOKUP(Table14[[#This Row],[كود العامل]],العاملين!A:C,2,0),"")</f>
        <v/>
      </c>
      <c r="Y434" s="108"/>
      <c r="Z434" s="108" t="str">
        <f>IFERROR(VLOOKUP(Table14[[#This Row],[كود العامل2]],العاملين!$A:$C,2,0),"")</f>
        <v/>
      </c>
      <c r="AA434" s="108"/>
      <c r="AB434" s="108" t="str">
        <f>IFERROR(VLOOKUP(Table14[[#This Row],[كود العامل3]],العاملين!$A:$C,2,0),"")</f>
        <v/>
      </c>
      <c r="AC434" s="108"/>
      <c r="AD434" s="108" t="str">
        <f>IFERROR(VLOOKUP(Table14[[#This Row],[كود العامل4]],العاملين!$A:$C,2,0),"")</f>
        <v/>
      </c>
      <c r="AE434" s="115">
        <f>IFERROR((Table14[[#This Row],[كمية الانتاج]]*Table14[[#This Row],[الزمن المعيارى لانتاج القطعة الواحدة بالدقيقة]])/V434,0%)</f>
        <v>0</v>
      </c>
      <c r="AF434" s="116"/>
      <c r="AG434" s="106"/>
      <c r="AH434" s="117" t="str">
        <f>IFERROR(Table14[[#This Row],[كمية الانتاج]]/(Table14[[#This Row],[كمية الانتاج]]+AG434+AF434),"")</f>
        <v/>
      </c>
      <c r="AI434" s="118"/>
      <c r="AJ434" s="121"/>
      <c r="AK434" s="121"/>
      <c r="AL434" s="121"/>
      <c r="AM434" s="121"/>
      <c r="AN434" s="121"/>
      <c r="AO434" s="121"/>
      <c r="AP434" s="121"/>
      <c r="AQ434" s="121"/>
      <c r="AR434" s="121"/>
    </row>
    <row r="435" spans="1:44" ht="20.100000000000001" customHeight="1">
      <c r="A435" s="105"/>
      <c r="B435" s="106"/>
      <c r="C435" s="107" t="str">
        <f>IFERROR(VLOOKUP(B435,المنتجات!$A:$B,2,0),"")</f>
        <v/>
      </c>
      <c r="D435" s="106" t="str">
        <f>IFERROR(VLOOKUP(B435,المنتجات!$A:$C,3,0),"")</f>
        <v/>
      </c>
      <c r="E435" s="108"/>
      <c r="F435" s="107" t="str">
        <f>IFERROR(VLOOKUP(Table14[[#This Row],[كود الصنف]],المنتجات!$D:$E,2,0),"")</f>
        <v/>
      </c>
      <c r="G435" s="109"/>
      <c r="H435" s="109" t="str">
        <f>IFERROR(IF(G435&lt;=1,VLOOKUP(Table14[[#This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35" s="110"/>
      <c r="J435" s="111"/>
      <c r="K435" s="112" t="str">
        <f>IFERROR(IF(VLOOKUP(Table14[[#This Row],[كود الصنف]],المنتجات!$D:$K,8,0)=0,"",(VLOOKUP(Table14[[#This Row],[كود الصنف]],المنتجات!$D:$K,8,0))),"")</f>
        <v/>
      </c>
      <c r="L43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35" s="114">
        <f>IFERROR(Table14[[#This Row],[كمية الهالك]]/(Table14[[#This Row],[كمية الخامات بالكيلو]]/Table14[[#This Row],[وزن القطعة]]),0)</f>
        <v>0</v>
      </c>
      <c r="N435" s="113"/>
      <c r="O435" s="106" t="str">
        <f>IFERROR(VLOOKUP(Table14[[#This Row],[كود العامل]],العاملين!$A$1:$D$100,4,0),"")</f>
        <v/>
      </c>
      <c r="P435" s="108"/>
      <c r="Q435" s="108"/>
      <c r="R435" s="108"/>
      <c r="S435" s="108"/>
      <c r="T435" s="108"/>
      <c r="U435" s="108">
        <f t="shared" si="8"/>
        <v>0</v>
      </c>
      <c r="V435" s="108" t="str">
        <f>IFERROR(Table14[[#This Row],[اجمالى وقت التشغيل بالدقايق]]-Table14[[#This Row],[اجمالى وقت التوقف بالدقيقة]],"0")</f>
        <v>0</v>
      </c>
      <c r="W435" s="108"/>
      <c r="X435" s="106" t="str">
        <f>IFERROR(VLOOKUP(Table14[[#This Row],[كود العامل]],العاملين!A:C,2,0),"")</f>
        <v/>
      </c>
      <c r="Y435" s="108"/>
      <c r="Z435" s="108" t="str">
        <f>IFERROR(VLOOKUP(Table14[[#This Row],[كود العامل2]],العاملين!$A:$C,2,0),"")</f>
        <v/>
      </c>
      <c r="AA435" s="108"/>
      <c r="AB435" s="108" t="str">
        <f>IFERROR(VLOOKUP(Table14[[#This Row],[كود العامل3]],العاملين!$A:$C,2,0),"")</f>
        <v/>
      </c>
      <c r="AC435" s="108"/>
      <c r="AD435" s="108" t="str">
        <f>IFERROR(VLOOKUP(Table14[[#This Row],[كود العامل4]],العاملين!$A:$C,2,0),"")</f>
        <v/>
      </c>
      <c r="AE435" s="115">
        <f>IFERROR((Table14[[#This Row],[كمية الانتاج]]*Table14[[#This Row],[الزمن المعيارى لانتاج القطعة الواحدة بالدقيقة]])/V435,0%)</f>
        <v>0</v>
      </c>
      <c r="AF435" s="116"/>
      <c r="AG435" s="106"/>
      <c r="AH435" s="117" t="str">
        <f>IFERROR(Table14[[#This Row],[كمية الانتاج]]/(Table14[[#This Row],[كمية الانتاج]]+AG435+AF435),"")</f>
        <v/>
      </c>
      <c r="AI435" s="118"/>
      <c r="AJ435" s="121"/>
      <c r="AK435" s="121"/>
      <c r="AL435" s="121"/>
      <c r="AM435" s="121"/>
      <c r="AN435" s="121"/>
      <c r="AO435" s="121"/>
      <c r="AP435" s="121"/>
      <c r="AQ435" s="121"/>
      <c r="AR435" s="121"/>
    </row>
    <row r="436" spans="1:44" ht="20.100000000000001" customHeight="1">
      <c r="A436" s="105"/>
      <c r="B436" s="106"/>
      <c r="C436" s="107" t="str">
        <f>IFERROR(VLOOKUP(B436,المنتجات!$A:$B,2,0),"")</f>
        <v/>
      </c>
      <c r="D436" s="106" t="str">
        <f>IFERROR(VLOOKUP(B436,المنتجات!$A:$C,3,0),"")</f>
        <v/>
      </c>
      <c r="E436" s="108"/>
      <c r="F436" s="107" t="str">
        <f>IFERROR(VLOOKUP(Table14[[#This Row],[كود الصنف]],المنتجات!$D:$E,2,0),"")</f>
        <v/>
      </c>
      <c r="G436" s="109"/>
      <c r="H436" s="109" t="str">
        <f>IFERROR(IF(G436&lt;=1,VLOOKUP(Table14[[#This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36" s="110"/>
      <c r="J436" s="111"/>
      <c r="K436" s="112" t="str">
        <f>IFERROR(IF(VLOOKUP(Table14[[#This Row],[كود الصنف]],المنتجات!$D:$K,8,0)=0,"",(VLOOKUP(Table14[[#This Row],[كود الصنف]],المنتجات!$D:$K,8,0))),"")</f>
        <v/>
      </c>
      <c r="L43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36" s="114">
        <f>IFERROR(Table14[[#This Row],[كمية الهالك]]/(Table14[[#This Row],[كمية الخامات بالكيلو]]/Table14[[#This Row],[وزن القطعة]]),0)</f>
        <v>0</v>
      </c>
      <c r="N436" s="113"/>
      <c r="O436" s="106" t="str">
        <f>IFERROR(VLOOKUP(Table14[[#This Row],[كود العامل]],العاملين!$A$1:$D$100,4,0),"")</f>
        <v/>
      </c>
      <c r="P436" s="108"/>
      <c r="Q436" s="108"/>
      <c r="R436" s="108"/>
      <c r="S436" s="108"/>
      <c r="T436" s="108"/>
      <c r="U436" s="108">
        <f t="shared" si="8"/>
        <v>0</v>
      </c>
      <c r="V436" s="108" t="str">
        <f>IFERROR(Table14[[#This Row],[اجمالى وقت التشغيل بالدقايق]]-Table14[[#This Row],[اجمالى وقت التوقف بالدقيقة]],"0")</f>
        <v>0</v>
      </c>
      <c r="W436" s="108"/>
      <c r="X436" s="106" t="str">
        <f>IFERROR(VLOOKUP(Table14[[#This Row],[كود العامل]],العاملين!A:C,2,0),"")</f>
        <v/>
      </c>
      <c r="Y436" s="108"/>
      <c r="Z436" s="108" t="str">
        <f>IFERROR(VLOOKUP(Table14[[#This Row],[كود العامل2]],العاملين!$A:$C,2,0),"")</f>
        <v/>
      </c>
      <c r="AA436" s="108"/>
      <c r="AB436" s="108" t="str">
        <f>IFERROR(VLOOKUP(Table14[[#This Row],[كود العامل3]],العاملين!$A:$C,2,0),"")</f>
        <v/>
      </c>
      <c r="AC436" s="108"/>
      <c r="AD436" s="108" t="str">
        <f>IFERROR(VLOOKUP(Table14[[#This Row],[كود العامل4]],العاملين!$A:$C,2,0),"")</f>
        <v/>
      </c>
      <c r="AE436" s="115">
        <f>IFERROR((Table14[[#This Row],[كمية الانتاج]]*Table14[[#This Row],[الزمن المعيارى لانتاج القطعة الواحدة بالدقيقة]])/V436,0%)</f>
        <v>0</v>
      </c>
      <c r="AF436" s="116"/>
      <c r="AG436" s="106"/>
      <c r="AH436" s="117" t="str">
        <f>IFERROR(Table14[[#This Row],[كمية الانتاج]]/(Table14[[#This Row],[كمية الانتاج]]+AG436+AF436),"")</f>
        <v/>
      </c>
      <c r="AI436" s="118"/>
      <c r="AJ436" s="121"/>
      <c r="AK436" s="121"/>
      <c r="AL436" s="121"/>
      <c r="AM436" s="121"/>
      <c r="AN436" s="121"/>
      <c r="AO436" s="121"/>
      <c r="AP436" s="121"/>
      <c r="AQ436" s="121"/>
      <c r="AR436" s="121"/>
    </row>
    <row r="437" spans="1:44" ht="20.100000000000001" customHeight="1">
      <c r="A437" s="105"/>
      <c r="B437" s="106"/>
      <c r="C437" s="107" t="str">
        <f>IFERROR(VLOOKUP(B437,المنتجات!$A:$B,2,0),"")</f>
        <v/>
      </c>
      <c r="D437" s="106" t="str">
        <f>IFERROR(VLOOKUP(B437,المنتجات!$A:$C,3,0),"")</f>
        <v/>
      </c>
      <c r="E437" s="108"/>
      <c r="F437" s="107" t="str">
        <f>IFERROR(VLOOKUP(Table14[[#This Row],[كود الصنف]],المنتجات!$D:$E,2,0),"")</f>
        <v/>
      </c>
      <c r="G437" s="109"/>
      <c r="H437" s="109" t="str">
        <f>IFERROR(IF(G437&lt;=1,VLOOKUP(Table14[[#This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37" s="110"/>
      <c r="J437" s="111"/>
      <c r="K437" s="112" t="str">
        <f>IFERROR(IF(VLOOKUP(Table14[[#This Row],[كود الصنف]],المنتجات!$D:$K,8,0)=0,"",(VLOOKUP(Table14[[#This Row],[كود الصنف]],المنتجات!$D:$K,8,0))),"")</f>
        <v/>
      </c>
      <c r="L43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37" s="114">
        <f>IFERROR(Table14[[#This Row],[كمية الهالك]]/(Table14[[#This Row],[كمية الخامات بالكيلو]]/Table14[[#This Row],[وزن القطعة]]),0)</f>
        <v>0</v>
      </c>
      <c r="N437" s="113"/>
      <c r="O437" s="106" t="str">
        <f>IFERROR(VLOOKUP(Table14[[#This Row],[كود العامل]],العاملين!$A$1:$D$100,4,0),"")</f>
        <v/>
      </c>
      <c r="P437" s="108"/>
      <c r="Q437" s="108"/>
      <c r="R437" s="108"/>
      <c r="S437" s="108"/>
      <c r="T437" s="108"/>
      <c r="U437" s="108">
        <f t="shared" si="8"/>
        <v>0</v>
      </c>
      <c r="V437" s="108" t="str">
        <f>IFERROR(Table14[[#This Row],[اجمالى وقت التشغيل بالدقايق]]-Table14[[#This Row],[اجمالى وقت التوقف بالدقيقة]],"0")</f>
        <v>0</v>
      </c>
      <c r="W437" s="108"/>
      <c r="X437" s="106" t="str">
        <f>IFERROR(VLOOKUP(Table14[[#This Row],[كود العامل]],العاملين!A:C,2,0),"")</f>
        <v/>
      </c>
      <c r="Y437" s="108"/>
      <c r="Z437" s="108" t="str">
        <f>IFERROR(VLOOKUP(Table14[[#This Row],[كود العامل2]],العاملين!$A:$C,2,0),"")</f>
        <v/>
      </c>
      <c r="AA437" s="108"/>
      <c r="AB437" s="108" t="str">
        <f>IFERROR(VLOOKUP(Table14[[#This Row],[كود العامل3]],العاملين!$A:$C,2,0),"")</f>
        <v/>
      </c>
      <c r="AC437" s="108"/>
      <c r="AD437" s="108" t="str">
        <f>IFERROR(VLOOKUP(Table14[[#This Row],[كود العامل4]],العاملين!$A:$C,2,0),"")</f>
        <v/>
      </c>
      <c r="AE437" s="115">
        <f>IFERROR((Table14[[#This Row],[كمية الانتاج]]*Table14[[#This Row],[الزمن المعيارى لانتاج القطعة الواحدة بالدقيقة]])/V437,0%)</f>
        <v>0</v>
      </c>
      <c r="AF437" s="116"/>
      <c r="AG437" s="106"/>
      <c r="AH437" s="117" t="str">
        <f>IFERROR(Table14[[#This Row],[كمية الانتاج]]/(Table14[[#This Row],[كمية الانتاج]]+AG437+AF437),"")</f>
        <v/>
      </c>
      <c r="AI437" s="118"/>
      <c r="AJ437" s="121"/>
      <c r="AK437" s="121"/>
      <c r="AL437" s="121"/>
      <c r="AM437" s="121"/>
      <c r="AN437" s="121"/>
      <c r="AO437" s="121"/>
      <c r="AP437" s="121"/>
      <c r="AQ437" s="121"/>
      <c r="AR437" s="121"/>
    </row>
    <row r="438" spans="1:44" ht="20.100000000000001" customHeight="1">
      <c r="A438" s="105"/>
      <c r="B438" s="106"/>
      <c r="C438" s="107" t="str">
        <f>IFERROR(VLOOKUP(B438,المنتجات!$A:$B,2,0),"")</f>
        <v/>
      </c>
      <c r="D438" s="106" t="str">
        <f>IFERROR(VLOOKUP(B438,المنتجات!$A:$C,3,0),"")</f>
        <v/>
      </c>
      <c r="E438" s="108"/>
      <c r="F438" s="107" t="str">
        <f>IFERROR(VLOOKUP(Table14[[#This Row],[كود الصنف]],المنتجات!$D:$E,2,0),"")</f>
        <v/>
      </c>
      <c r="G438" s="109"/>
      <c r="H438" s="109" t="str">
        <f>IFERROR(IF(G438&lt;=1,VLOOKUP(Table14[[#This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38" s="110"/>
      <c r="J438" s="111"/>
      <c r="K438" s="112" t="str">
        <f>IFERROR(IF(VLOOKUP(Table14[[#This Row],[كود الصنف]],المنتجات!$D:$K,8,0)=0,"",(VLOOKUP(Table14[[#This Row],[كود الصنف]],المنتجات!$D:$K,8,0))),"")</f>
        <v/>
      </c>
      <c r="L43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38" s="114">
        <f>IFERROR(Table14[[#This Row],[كمية الهالك]]/(Table14[[#This Row],[كمية الخامات بالكيلو]]/Table14[[#This Row],[وزن القطعة]]),0)</f>
        <v>0</v>
      </c>
      <c r="N438" s="113"/>
      <c r="O438" s="106" t="str">
        <f>IFERROR(VLOOKUP(Table14[[#This Row],[كود العامل]],العاملين!$A$1:$D$100,4,0),"")</f>
        <v/>
      </c>
      <c r="P438" s="108"/>
      <c r="Q438" s="108"/>
      <c r="R438" s="108"/>
      <c r="S438" s="108"/>
      <c r="T438" s="108"/>
      <c r="U438" s="108">
        <f t="shared" si="8"/>
        <v>0</v>
      </c>
      <c r="V438" s="108" t="str">
        <f>IFERROR(Table14[[#This Row],[اجمالى وقت التشغيل بالدقايق]]-Table14[[#This Row],[اجمالى وقت التوقف بالدقيقة]],"0")</f>
        <v>0</v>
      </c>
      <c r="W438" s="108"/>
      <c r="X438" s="106" t="str">
        <f>IFERROR(VLOOKUP(Table14[[#This Row],[كود العامل]],العاملين!A:C,2,0),"")</f>
        <v/>
      </c>
      <c r="Y438" s="108"/>
      <c r="Z438" s="108" t="str">
        <f>IFERROR(VLOOKUP(Table14[[#This Row],[كود العامل2]],العاملين!$A:$C,2,0),"")</f>
        <v/>
      </c>
      <c r="AA438" s="108"/>
      <c r="AB438" s="108" t="str">
        <f>IFERROR(VLOOKUP(Table14[[#This Row],[كود العامل3]],العاملين!$A:$C,2,0),"")</f>
        <v/>
      </c>
      <c r="AC438" s="108"/>
      <c r="AD438" s="108" t="str">
        <f>IFERROR(VLOOKUP(Table14[[#This Row],[كود العامل4]],العاملين!$A:$C,2,0),"")</f>
        <v/>
      </c>
      <c r="AE438" s="115">
        <f>IFERROR((Table14[[#This Row],[كمية الانتاج]]*Table14[[#This Row],[الزمن المعيارى لانتاج القطعة الواحدة بالدقيقة]])/V438,0%)</f>
        <v>0</v>
      </c>
      <c r="AF438" s="116"/>
      <c r="AG438" s="106"/>
      <c r="AH438" s="117" t="str">
        <f>IFERROR(Table14[[#This Row],[كمية الانتاج]]/(Table14[[#This Row],[كمية الانتاج]]+AG438+AF438),"")</f>
        <v/>
      </c>
      <c r="AI438" s="118"/>
      <c r="AJ438" s="121"/>
      <c r="AK438" s="121"/>
      <c r="AL438" s="121"/>
      <c r="AM438" s="121"/>
      <c r="AN438" s="121"/>
      <c r="AO438" s="121"/>
      <c r="AP438" s="121"/>
      <c r="AQ438" s="121"/>
      <c r="AR438" s="121"/>
    </row>
    <row r="439" spans="1:44" ht="20.100000000000001" customHeight="1">
      <c r="A439" s="105"/>
      <c r="B439" s="106"/>
      <c r="C439" s="107" t="str">
        <f>IFERROR(VLOOKUP(B439,المنتجات!$A:$B,2,0),"")</f>
        <v/>
      </c>
      <c r="D439" s="106" t="str">
        <f>IFERROR(VLOOKUP(B439,المنتجات!$A:$C,3,0),"")</f>
        <v/>
      </c>
      <c r="E439" s="108"/>
      <c r="F439" s="107" t="str">
        <f>IFERROR(VLOOKUP(Table14[[#This Row],[كود الصنف]],المنتجات!$D:$E,2,0),"")</f>
        <v/>
      </c>
      <c r="G439" s="109"/>
      <c r="H439" s="109" t="str">
        <f>IFERROR(IF(G439&lt;=1,VLOOKUP(Table14[[#This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39" s="110"/>
      <c r="J439" s="111"/>
      <c r="K439" s="112" t="str">
        <f>IFERROR(IF(VLOOKUP(Table14[[#This Row],[كود الصنف]],المنتجات!$D:$K,8,0)=0,"",(VLOOKUP(Table14[[#This Row],[كود الصنف]],المنتجات!$D:$K,8,0))),"")</f>
        <v/>
      </c>
      <c r="L43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39" s="114">
        <f>IFERROR(Table14[[#This Row],[كمية الهالك]]/(Table14[[#This Row],[كمية الخامات بالكيلو]]/Table14[[#This Row],[وزن القطعة]]),0)</f>
        <v>0</v>
      </c>
      <c r="N439" s="113"/>
      <c r="O439" s="106" t="str">
        <f>IFERROR(VLOOKUP(Table14[[#This Row],[كود العامل]],العاملين!$A$1:$D$100,4,0),"")</f>
        <v/>
      </c>
      <c r="P439" s="108"/>
      <c r="Q439" s="108"/>
      <c r="R439" s="108"/>
      <c r="S439" s="108"/>
      <c r="T439" s="108"/>
      <c r="U439" s="108">
        <f t="shared" si="8"/>
        <v>0</v>
      </c>
      <c r="V439" s="108" t="str">
        <f>IFERROR(Table14[[#This Row],[اجمالى وقت التشغيل بالدقايق]]-Table14[[#This Row],[اجمالى وقت التوقف بالدقيقة]],"0")</f>
        <v>0</v>
      </c>
      <c r="W439" s="108"/>
      <c r="X439" s="106" t="str">
        <f>IFERROR(VLOOKUP(Table14[[#This Row],[كود العامل]],العاملين!A:C,2,0),"")</f>
        <v/>
      </c>
      <c r="Y439" s="108"/>
      <c r="Z439" s="108" t="str">
        <f>IFERROR(VLOOKUP(Table14[[#This Row],[كود العامل2]],العاملين!$A:$C,2,0),"")</f>
        <v/>
      </c>
      <c r="AA439" s="108"/>
      <c r="AB439" s="108" t="str">
        <f>IFERROR(VLOOKUP(Table14[[#This Row],[كود العامل3]],العاملين!$A:$C,2,0),"")</f>
        <v/>
      </c>
      <c r="AC439" s="108"/>
      <c r="AD439" s="108" t="str">
        <f>IFERROR(VLOOKUP(Table14[[#This Row],[كود العامل4]],العاملين!$A:$C,2,0),"")</f>
        <v/>
      </c>
      <c r="AE439" s="115">
        <f>IFERROR((Table14[[#This Row],[كمية الانتاج]]*Table14[[#This Row],[الزمن المعيارى لانتاج القطعة الواحدة بالدقيقة]])/V439,0%)</f>
        <v>0</v>
      </c>
      <c r="AF439" s="116"/>
      <c r="AG439" s="106"/>
      <c r="AH439" s="117" t="str">
        <f>IFERROR(Table14[[#This Row],[كمية الانتاج]]/(Table14[[#This Row],[كمية الانتاج]]+AG439+AF439),"")</f>
        <v/>
      </c>
      <c r="AI439" s="118"/>
      <c r="AJ439" s="121"/>
      <c r="AK439" s="121"/>
      <c r="AL439" s="121"/>
      <c r="AM439" s="121"/>
      <c r="AN439" s="121"/>
      <c r="AO439" s="121"/>
      <c r="AP439" s="121"/>
      <c r="AQ439" s="121"/>
      <c r="AR439" s="121"/>
    </row>
    <row r="440" spans="1:44" ht="20.100000000000001" customHeight="1">
      <c r="A440" s="105"/>
      <c r="B440" s="106"/>
      <c r="C440" s="107" t="str">
        <f>IFERROR(VLOOKUP(B440,المنتجات!$A:$B,2,0),"")</f>
        <v/>
      </c>
      <c r="D440" s="106" t="str">
        <f>IFERROR(VLOOKUP(B440,المنتجات!$A:$C,3,0),"")</f>
        <v/>
      </c>
      <c r="E440" s="108"/>
      <c r="F440" s="107" t="str">
        <f>IFERROR(VLOOKUP(Table14[[#This Row],[كود الصنف]],المنتجات!$D:$E,2,0),"")</f>
        <v/>
      </c>
      <c r="G440" s="109"/>
      <c r="H440" s="109" t="str">
        <f>IFERROR(IF(G440&lt;=1,VLOOKUP(Table14[[#This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40" s="110"/>
      <c r="J440" s="111"/>
      <c r="K440" s="112" t="str">
        <f>IFERROR(IF(VLOOKUP(Table14[[#This Row],[كود الصنف]],المنتجات!$D:$K,8,0)=0,"",(VLOOKUP(Table14[[#This Row],[كود الصنف]],المنتجات!$D:$K,8,0))),"")</f>
        <v/>
      </c>
      <c r="L44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40" s="114">
        <f>IFERROR(Table14[[#This Row],[كمية الهالك]]/(Table14[[#This Row],[كمية الخامات بالكيلو]]/Table14[[#This Row],[وزن القطعة]]),0)</f>
        <v>0</v>
      </c>
      <c r="N440" s="113"/>
      <c r="O440" s="106" t="str">
        <f>IFERROR(VLOOKUP(Table14[[#This Row],[كود العامل]],العاملين!$A$1:$D$100,4,0),"")</f>
        <v/>
      </c>
      <c r="P440" s="108"/>
      <c r="Q440" s="108"/>
      <c r="R440" s="108"/>
      <c r="S440" s="108"/>
      <c r="T440" s="108"/>
      <c r="U440" s="108">
        <f t="shared" si="8"/>
        <v>0</v>
      </c>
      <c r="V440" s="108" t="str">
        <f>IFERROR(Table14[[#This Row],[اجمالى وقت التشغيل بالدقايق]]-Table14[[#This Row],[اجمالى وقت التوقف بالدقيقة]],"0")</f>
        <v>0</v>
      </c>
      <c r="W440" s="108"/>
      <c r="X440" s="106" t="str">
        <f>IFERROR(VLOOKUP(Table14[[#This Row],[كود العامل]],العاملين!A:C,2,0),"")</f>
        <v/>
      </c>
      <c r="Y440" s="108"/>
      <c r="Z440" s="108" t="str">
        <f>IFERROR(VLOOKUP(Table14[[#This Row],[كود العامل2]],العاملين!$A:$C,2,0),"")</f>
        <v/>
      </c>
      <c r="AA440" s="108"/>
      <c r="AB440" s="108" t="str">
        <f>IFERROR(VLOOKUP(Table14[[#This Row],[كود العامل3]],العاملين!$A:$C,2,0),"")</f>
        <v/>
      </c>
      <c r="AC440" s="108"/>
      <c r="AD440" s="108" t="str">
        <f>IFERROR(VLOOKUP(Table14[[#This Row],[كود العامل4]],العاملين!$A:$C,2,0),"")</f>
        <v/>
      </c>
      <c r="AE440" s="115">
        <f>IFERROR((Table14[[#This Row],[كمية الانتاج]]*Table14[[#This Row],[الزمن المعيارى لانتاج القطعة الواحدة بالدقيقة]])/V440,0%)</f>
        <v>0</v>
      </c>
      <c r="AF440" s="116"/>
      <c r="AG440" s="106"/>
      <c r="AH440" s="117" t="str">
        <f>IFERROR(Table14[[#This Row],[كمية الانتاج]]/(Table14[[#This Row],[كمية الانتاج]]+AG440+AF440),"")</f>
        <v/>
      </c>
      <c r="AI440" s="118"/>
      <c r="AJ440" s="121"/>
      <c r="AK440" s="121"/>
      <c r="AL440" s="121"/>
      <c r="AM440" s="121"/>
      <c r="AN440" s="121"/>
      <c r="AO440" s="121"/>
      <c r="AP440" s="121"/>
      <c r="AQ440" s="121"/>
      <c r="AR440" s="121"/>
    </row>
    <row r="441" spans="1:44" ht="20.100000000000001" customHeight="1">
      <c r="A441" s="105"/>
      <c r="B441" s="106"/>
      <c r="C441" s="107" t="str">
        <f>IFERROR(VLOOKUP(B441,المنتجات!$A:$B,2,0),"")</f>
        <v/>
      </c>
      <c r="D441" s="106" t="str">
        <f>IFERROR(VLOOKUP(B441,المنتجات!$A:$C,3,0),"")</f>
        <v/>
      </c>
      <c r="E441" s="108"/>
      <c r="F441" s="107" t="str">
        <f>IFERROR(VLOOKUP(Table14[[#This Row],[كود الصنف]],المنتجات!$D:$E,2,0),"")</f>
        <v/>
      </c>
      <c r="G441" s="109"/>
      <c r="H441" s="109" t="str">
        <f>IFERROR(IF(G441&lt;=1,VLOOKUP(Table14[[#This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41" s="110"/>
      <c r="J441" s="111"/>
      <c r="K441" s="112" t="str">
        <f>IFERROR(IF(VLOOKUP(Table14[[#This Row],[كود الصنف]],المنتجات!$D:$K,8,0)=0,"",(VLOOKUP(Table14[[#This Row],[كود الصنف]],المنتجات!$D:$K,8,0))),"")</f>
        <v/>
      </c>
      <c r="L44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41" s="114">
        <f>IFERROR(Table14[[#This Row],[كمية الهالك]]/(Table14[[#This Row],[كمية الخامات بالكيلو]]/Table14[[#This Row],[وزن القطعة]]),0)</f>
        <v>0</v>
      </c>
      <c r="N441" s="113"/>
      <c r="O441" s="106" t="str">
        <f>IFERROR(VLOOKUP(Table14[[#This Row],[كود العامل]],العاملين!$A$1:$D$100,4,0),"")</f>
        <v/>
      </c>
      <c r="P441" s="108"/>
      <c r="Q441" s="108"/>
      <c r="R441" s="108"/>
      <c r="S441" s="108"/>
      <c r="T441" s="108"/>
      <c r="U441" s="108">
        <f t="shared" si="8"/>
        <v>0</v>
      </c>
      <c r="V441" s="108" t="str">
        <f>IFERROR(Table14[[#This Row],[اجمالى وقت التشغيل بالدقايق]]-Table14[[#This Row],[اجمالى وقت التوقف بالدقيقة]],"0")</f>
        <v>0</v>
      </c>
      <c r="W441" s="108"/>
      <c r="X441" s="106" t="str">
        <f>IFERROR(VLOOKUP(Table14[[#This Row],[كود العامل]],العاملين!A:C,2,0),"")</f>
        <v/>
      </c>
      <c r="Y441" s="108"/>
      <c r="Z441" s="108" t="str">
        <f>IFERROR(VLOOKUP(Table14[[#This Row],[كود العامل2]],العاملين!$A:$C,2,0),"")</f>
        <v/>
      </c>
      <c r="AA441" s="108"/>
      <c r="AB441" s="108" t="str">
        <f>IFERROR(VLOOKUP(Table14[[#This Row],[كود العامل3]],العاملين!$A:$C,2,0),"")</f>
        <v/>
      </c>
      <c r="AC441" s="108"/>
      <c r="AD441" s="108" t="str">
        <f>IFERROR(VLOOKUP(Table14[[#This Row],[كود العامل4]],العاملين!$A:$C,2,0),"")</f>
        <v/>
      </c>
      <c r="AE441" s="115">
        <f>IFERROR((Table14[[#This Row],[كمية الانتاج]]*Table14[[#This Row],[الزمن المعيارى لانتاج القطعة الواحدة بالدقيقة]])/V441,0%)</f>
        <v>0</v>
      </c>
      <c r="AF441" s="116"/>
      <c r="AG441" s="106"/>
      <c r="AH441" s="117" t="str">
        <f>IFERROR(Table14[[#This Row],[كمية الانتاج]]/(Table14[[#This Row],[كمية الانتاج]]+AG441+AF441),"")</f>
        <v/>
      </c>
      <c r="AI441" s="118"/>
      <c r="AJ441" s="121"/>
      <c r="AK441" s="121"/>
      <c r="AL441" s="121"/>
      <c r="AM441" s="121"/>
      <c r="AN441" s="121"/>
      <c r="AO441" s="121"/>
      <c r="AP441" s="121"/>
      <c r="AQ441" s="121"/>
      <c r="AR441" s="121"/>
    </row>
    <row r="442" spans="1:44" ht="20.100000000000001" customHeight="1">
      <c r="A442" s="105"/>
      <c r="B442" s="106"/>
      <c r="C442" s="107" t="str">
        <f>IFERROR(VLOOKUP(B442,المنتجات!$A:$B,2,0),"")</f>
        <v/>
      </c>
      <c r="D442" s="106" t="str">
        <f>IFERROR(VLOOKUP(B442,المنتجات!$A:$C,3,0),"")</f>
        <v/>
      </c>
      <c r="E442" s="108"/>
      <c r="F442" s="107" t="str">
        <f>IFERROR(VLOOKUP(Table14[[#This Row],[كود الصنف]],المنتجات!$D:$E,2,0),"")</f>
        <v/>
      </c>
      <c r="G442" s="109"/>
      <c r="H442" s="109" t="str">
        <f>IFERROR(IF(G442&lt;=1,VLOOKUP(Table14[[#This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42" s="110"/>
      <c r="J442" s="111"/>
      <c r="K442" s="112" t="str">
        <f>IFERROR(IF(VLOOKUP(Table14[[#This Row],[كود الصنف]],المنتجات!$D:$K,8,0)=0,"",(VLOOKUP(Table14[[#This Row],[كود الصنف]],المنتجات!$D:$K,8,0))),"")</f>
        <v/>
      </c>
      <c r="L44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42" s="114">
        <f>IFERROR(Table14[[#This Row],[كمية الهالك]]/(Table14[[#This Row],[كمية الخامات بالكيلو]]/Table14[[#This Row],[وزن القطعة]]),0)</f>
        <v>0</v>
      </c>
      <c r="N442" s="113"/>
      <c r="O442" s="106" t="str">
        <f>IFERROR(VLOOKUP(Table14[[#This Row],[كود العامل]],العاملين!$A$1:$D$100,4,0),"")</f>
        <v/>
      </c>
      <c r="P442" s="108"/>
      <c r="Q442" s="108"/>
      <c r="R442" s="108"/>
      <c r="S442" s="108"/>
      <c r="T442" s="108"/>
      <c r="U442" s="108">
        <f t="shared" si="8"/>
        <v>0</v>
      </c>
      <c r="V442" s="108" t="str">
        <f>IFERROR(Table14[[#This Row],[اجمالى وقت التشغيل بالدقايق]]-Table14[[#This Row],[اجمالى وقت التوقف بالدقيقة]],"0")</f>
        <v>0</v>
      </c>
      <c r="W442" s="108"/>
      <c r="X442" s="106" t="str">
        <f>IFERROR(VLOOKUP(Table14[[#This Row],[كود العامل]],العاملين!A:C,2,0),"")</f>
        <v/>
      </c>
      <c r="Y442" s="108"/>
      <c r="Z442" s="108" t="str">
        <f>IFERROR(VLOOKUP(Table14[[#This Row],[كود العامل2]],العاملين!$A:$C,2,0),"")</f>
        <v/>
      </c>
      <c r="AA442" s="108"/>
      <c r="AB442" s="108" t="str">
        <f>IFERROR(VLOOKUP(Table14[[#This Row],[كود العامل3]],العاملين!$A:$C,2,0),"")</f>
        <v/>
      </c>
      <c r="AC442" s="108"/>
      <c r="AD442" s="108" t="str">
        <f>IFERROR(VLOOKUP(Table14[[#This Row],[كود العامل4]],العاملين!$A:$C,2,0),"")</f>
        <v/>
      </c>
      <c r="AE442" s="115">
        <f>IFERROR((Table14[[#This Row],[كمية الانتاج]]*Table14[[#This Row],[الزمن المعيارى لانتاج القطعة الواحدة بالدقيقة]])/V442,0%)</f>
        <v>0</v>
      </c>
      <c r="AF442" s="116"/>
      <c r="AG442" s="106"/>
      <c r="AH442" s="117" t="str">
        <f>IFERROR(Table14[[#This Row],[كمية الانتاج]]/(Table14[[#This Row],[كمية الانتاج]]+AG442+AF442),"")</f>
        <v/>
      </c>
      <c r="AI442" s="118"/>
      <c r="AJ442" s="121"/>
      <c r="AK442" s="121"/>
      <c r="AL442" s="121"/>
      <c r="AM442" s="121"/>
      <c r="AN442" s="121"/>
      <c r="AO442" s="121"/>
      <c r="AP442" s="121"/>
      <c r="AQ442" s="121"/>
      <c r="AR442" s="121"/>
    </row>
    <row r="443" spans="1:44" ht="20.100000000000001" customHeight="1">
      <c r="A443" s="105"/>
      <c r="B443" s="106"/>
      <c r="C443" s="107" t="str">
        <f>IFERROR(VLOOKUP(B443,المنتجات!$A:$B,2,0),"")</f>
        <v/>
      </c>
      <c r="D443" s="106" t="str">
        <f>IFERROR(VLOOKUP(B443,المنتجات!$A:$C,3,0),"")</f>
        <v/>
      </c>
      <c r="E443" s="108"/>
      <c r="F443" s="107" t="str">
        <f>IFERROR(VLOOKUP(Table14[[#This Row],[كود الصنف]],المنتجات!$D:$E,2,0),"")</f>
        <v/>
      </c>
      <c r="G443" s="109"/>
      <c r="H443" s="109" t="str">
        <f>IFERROR(IF(G443&lt;=1,VLOOKUP(Table14[[#This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43" s="110"/>
      <c r="J443" s="111"/>
      <c r="K443" s="112" t="str">
        <f>IFERROR(IF(VLOOKUP(Table14[[#This Row],[كود الصنف]],المنتجات!$D:$K,8,0)=0,"",(VLOOKUP(Table14[[#This Row],[كود الصنف]],المنتجات!$D:$K,8,0))),"")</f>
        <v/>
      </c>
      <c r="L44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43" s="114">
        <f>IFERROR(Table14[[#This Row],[كمية الهالك]]/(Table14[[#This Row],[كمية الخامات بالكيلو]]/Table14[[#This Row],[وزن القطعة]]),0)</f>
        <v>0</v>
      </c>
      <c r="N443" s="113"/>
      <c r="O443" s="106" t="str">
        <f>IFERROR(VLOOKUP(Table14[[#This Row],[كود العامل]],العاملين!$A$1:$D$100,4,0),"")</f>
        <v/>
      </c>
      <c r="P443" s="108"/>
      <c r="Q443" s="108"/>
      <c r="R443" s="108"/>
      <c r="S443" s="108"/>
      <c r="T443" s="108"/>
      <c r="U443" s="108">
        <f t="shared" si="8"/>
        <v>0</v>
      </c>
      <c r="V443" s="108" t="str">
        <f>IFERROR(Table14[[#This Row],[اجمالى وقت التشغيل بالدقايق]]-Table14[[#This Row],[اجمالى وقت التوقف بالدقيقة]],"0")</f>
        <v>0</v>
      </c>
      <c r="W443" s="108"/>
      <c r="X443" s="106" t="str">
        <f>IFERROR(VLOOKUP(Table14[[#This Row],[كود العامل]],العاملين!A:C,2,0),"")</f>
        <v/>
      </c>
      <c r="Y443" s="108"/>
      <c r="Z443" s="108" t="str">
        <f>IFERROR(VLOOKUP(Table14[[#This Row],[كود العامل2]],العاملين!$A:$C,2,0),"")</f>
        <v/>
      </c>
      <c r="AA443" s="108"/>
      <c r="AB443" s="108" t="str">
        <f>IFERROR(VLOOKUP(Table14[[#This Row],[كود العامل3]],العاملين!$A:$C,2,0),"")</f>
        <v/>
      </c>
      <c r="AC443" s="108"/>
      <c r="AD443" s="108" t="str">
        <f>IFERROR(VLOOKUP(Table14[[#This Row],[كود العامل4]],العاملين!$A:$C,2,0),"")</f>
        <v/>
      </c>
      <c r="AE443" s="115">
        <f>IFERROR((Table14[[#This Row],[كمية الانتاج]]*Table14[[#This Row],[الزمن المعيارى لانتاج القطعة الواحدة بالدقيقة]])/V443,0%)</f>
        <v>0</v>
      </c>
      <c r="AF443" s="116"/>
      <c r="AG443" s="106"/>
      <c r="AH443" s="117" t="str">
        <f>IFERROR(Table14[[#This Row],[كمية الانتاج]]/(Table14[[#This Row],[كمية الانتاج]]+AG443+AF443),"")</f>
        <v/>
      </c>
      <c r="AI443" s="118"/>
      <c r="AJ443" s="121"/>
      <c r="AK443" s="121"/>
      <c r="AL443" s="121"/>
      <c r="AM443" s="121"/>
      <c r="AN443" s="121"/>
      <c r="AO443" s="121"/>
      <c r="AP443" s="121"/>
      <c r="AQ443" s="121"/>
      <c r="AR443" s="121"/>
    </row>
    <row r="444" spans="1:44" ht="20.100000000000001" customHeight="1">
      <c r="A444" s="105"/>
      <c r="B444" s="106"/>
      <c r="C444" s="107" t="str">
        <f>IFERROR(VLOOKUP(B444,المنتجات!$A:$B,2,0),"")</f>
        <v/>
      </c>
      <c r="D444" s="106" t="str">
        <f>IFERROR(VLOOKUP(B444,المنتجات!$A:$C,3,0),"")</f>
        <v/>
      </c>
      <c r="E444" s="108"/>
      <c r="F444" s="107" t="str">
        <f>IFERROR(VLOOKUP(Table14[[#This Row],[كود الصنف]],المنتجات!$D:$E,2,0),"")</f>
        <v/>
      </c>
      <c r="G444" s="109"/>
      <c r="H444" s="109" t="str">
        <f>IFERROR(IF(G444&lt;=1,VLOOKUP(Table14[[#This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44" s="110"/>
      <c r="J444" s="111"/>
      <c r="K444" s="112" t="str">
        <f>IFERROR(IF(VLOOKUP(Table14[[#This Row],[كود الصنف]],المنتجات!$D:$K,8,0)=0,"",(VLOOKUP(Table14[[#This Row],[كود الصنف]],المنتجات!$D:$K,8,0))),"")</f>
        <v/>
      </c>
      <c r="L44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44" s="114">
        <f>IFERROR(Table14[[#This Row],[كمية الهالك]]/(Table14[[#This Row],[كمية الخامات بالكيلو]]/Table14[[#This Row],[وزن القطعة]]),0)</f>
        <v>0</v>
      </c>
      <c r="N444" s="113"/>
      <c r="O444" s="106" t="str">
        <f>IFERROR(VLOOKUP(Table14[[#This Row],[كود العامل]],العاملين!$A$1:$D$100,4,0),"")</f>
        <v/>
      </c>
      <c r="P444" s="108"/>
      <c r="Q444" s="108"/>
      <c r="R444" s="108"/>
      <c r="S444" s="108"/>
      <c r="T444" s="108"/>
      <c r="U444" s="108">
        <f t="shared" si="8"/>
        <v>0</v>
      </c>
      <c r="V444" s="108" t="str">
        <f>IFERROR(Table14[[#This Row],[اجمالى وقت التشغيل بالدقايق]]-Table14[[#This Row],[اجمالى وقت التوقف بالدقيقة]],"0")</f>
        <v>0</v>
      </c>
      <c r="W444" s="108"/>
      <c r="X444" s="106" t="str">
        <f>IFERROR(VLOOKUP(Table14[[#This Row],[كود العامل]],العاملين!A:C,2,0),"")</f>
        <v/>
      </c>
      <c r="Y444" s="108"/>
      <c r="Z444" s="108" t="str">
        <f>IFERROR(VLOOKUP(Table14[[#This Row],[كود العامل2]],العاملين!$A:$C,2,0),"")</f>
        <v/>
      </c>
      <c r="AA444" s="108"/>
      <c r="AB444" s="108" t="str">
        <f>IFERROR(VLOOKUP(Table14[[#This Row],[كود العامل3]],العاملين!$A:$C,2,0),"")</f>
        <v/>
      </c>
      <c r="AC444" s="108"/>
      <c r="AD444" s="108" t="str">
        <f>IFERROR(VLOOKUP(Table14[[#This Row],[كود العامل4]],العاملين!$A:$C,2,0),"")</f>
        <v/>
      </c>
      <c r="AE444" s="115">
        <f>IFERROR((Table14[[#This Row],[كمية الانتاج]]*Table14[[#This Row],[الزمن المعيارى لانتاج القطعة الواحدة بالدقيقة]])/V444,0%)</f>
        <v>0</v>
      </c>
      <c r="AF444" s="116"/>
      <c r="AG444" s="106"/>
      <c r="AH444" s="117" t="str">
        <f>IFERROR(Table14[[#This Row],[كمية الانتاج]]/(Table14[[#This Row],[كمية الانتاج]]+AG444+AF444),"")</f>
        <v/>
      </c>
      <c r="AI444" s="118"/>
      <c r="AJ444" s="121"/>
      <c r="AK444" s="121"/>
      <c r="AL444" s="121"/>
      <c r="AM444" s="121"/>
      <c r="AN444" s="121"/>
      <c r="AO444" s="121"/>
      <c r="AP444" s="121"/>
      <c r="AQ444" s="121"/>
      <c r="AR444" s="121"/>
    </row>
    <row r="445" spans="1:44" ht="20.100000000000001" customHeight="1">
      <c r="A445" s="105"/>
      <c r="B445" s="106"/>
      <c r="C445" s="107" t="str">
        <f>IFERROR(VLOOKUP(B445,المنتجات!$A:$B,2,0),"")</f>
        <v/>
      </c>
      <c r="D445" s="106" t="str">
        <f>IFERROR(VLOOKUP(B445,المنتجات!$A:$C,3,0),"")</f>
        <v/>
      </c>
      <c r="E445" s="108"/>
      <c r="F445" s="107" t="str">
        <f>IFERROR(VLOOKUP(Table14[[#This Row],[كود الصنف]],المنتجات!$D:$E,2,0),"")</f>
        <v/>
      </c>
      <c r="G445" s="109"/>
      <c r="H445" s="109" t="str">
        <f>IFERROR(IF(G445&lt;=1,VLOOKUP(Table14[[#This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45" s="110"/>
      <c r="J445" s="111"/>
      <c r="K445" s="112" t="str">
        <f>IFERROR(IF(VLOOKUP(Table14[[#This Row],[كود الصنف]],المنتجات!$D:$K,8,0)=0,"",(VLOOKUP(Table14[[#This Row],[كود الصنف]],المنتجات!$D:$K,8,0))),"")</f>
        <v/>
      </c>
      <c r="L44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45" s="114">
        <f>IFERROR(Table14[[#This Row],[كمية الهالك]]/(Table14[[#This Row],[كمية الخامات بالكيلو]]/Table14[[#This Row],[وزن القطعة]]),0)</f>
        <v>0</v>
      </c>
      <c r="N445" s="113"/>
      <c r="O445" s="106" t="str">
        <f>IFERROR(VLOOKUP(Table14[[#This Row],[كود العامل]],العاملين!$A$1:$D$100,4,0),"")</f>
        <v/>
      </c>
      <c r="P445" s="108"/>
      <c r="Q445" s="108"/>
      <c r="R445" s="108"/>
      <c r="S445" s="108"/>
      <c r="T445" s="108"/>
      <c r="U445" s="108">
        <f t="shared" si="8"/>
        <v>0</v>
      </c>
      <c r="V445" s="108" t="str">
        <f>IFERROR(Table14[[#This Row],[اجمالى وقت التشغيل بالدقايق]]-Table14[[#This Row],[اجمالى وقت التوقف بالدقيقة]],"0")</f>
        <v>0</v>
      </c>
      <c r="W445" s="108"/>
      <c r="X445" s="106" t="str">
        <f>IFERROR(VLOOKUP(Table14[[#This Row],[كود العامل]],العاملين!A:C,2,0),"")</f>
        <v/>
      </c>
      <c r="Y445" s="108"/>
      <c r="Z445" s="108" t="str">
        <f>IFERROR(VLOOKUP(Table14[[#This Row],[كود العامل2]],العاملين!$A:$C,2,0),"")</f>
        <v/>
      </c>
      <c r="AA445" s="108"/>
      <c r="AB445" s="108" t="str">
        <f>IFERROR(VLOOKUP(Table14[[#This Row],[كود العامل3]],العاملين!$A:$C,2,0),"")</f>
        <v/>
      </c>
      <c r="AC445" s="108"/>
      <c r="AD445" s="108" t="str">
        <f>IFERROR(VLOOKUP(Table14[[#This Row],[كود العامل4]],العاملين!$A:$C,2,0),"")</f>
        <v/>
      </c>
      <c r="AE445" s="115">
        <f>IFERROR((Table14[[#This Row],[كمية الانتاج]]*Table14[[#This Row],[الزمن المعيارى لانتاج القطعة الواحدة بالدقيقة]])/V445,0%)</f>
        <v>0</v>
      </c>
      <c r="AF445" s="116"/>
      <c r="AG445" s="106"/>
      <c r="AH445" s="117" t="str">
        <f>IFERROR(Table14[[#This Row],[كمية الانتاج]]/(Table14[[#This Row],[كمية الانتاج]]+AG445+AF445),"")</f>
        <v/>
      </c>
      <c r="AI445" s="118"/>
      <c r="AJ445" s="121"/>
      <c r="AK445" s="121"/>
      <c r="AL445" s="121"/>
      <c r="AM445" s="121"/>
      <c r="AN445" s="121"/>
      <c r="AO445" s="121"/>
      <c r="AP445" s="121"/>
      <c r="AQ445" s="121"/>
      <c r="AR445" s="121"/>
    </row>
    <row r="446" spans="1:44" ht="20.100000000000001" customHeight="1">
      <c r="A446" s="105"/>
      <c r="B446" s="106"/>
      <c r="C446" s="107" t="str">
        <f>IFERROR(VLOOKUP(B446,المنتجات!$A:$B,2,0),"")</f>
        <v/>
      </c>
      <c r="D446" s="106" t="str">
        <f>IFERROR(VLOOKUP(B446,المنتجات!$A:$C,3,0),"")</f>
        <v/>
      </c>
      <c r="E446" s="108"/>
      <c r="F446" s="107" t="str">
        <f>IFERROR(VLOOKUP(Table14[[#This Row],[كود الصنف]],المنتجات!$D:$E,2,0),"")</f>
        <v/>
      </c>
      <c r="G446" s="109"/>
      <c r="H446" s="109" t="str">
        <f>IFERROR(IF(G446&lt;=1,VLOOKUP(Table14[[#This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46" s="110"/>
      <c r="J446" s="111"/>
      <c r="K446" s="112" t="str">
        <f>IFERROR(IF(VLOOKUP(Table14[[#This Row],[كود الصنف]],المنتجات!$D:$K,8,0)=0,"",(VLOOKUP(Table14[[#This Row],[كود الصنف]],المنتجات!$D:$K,8,0))),"")</f>
        <v/>
      </c>
      <c r="L44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46" s="114">
        <f>IFERROR(Table14[[#This Row],[كمية الهالك]]/(Table14[[#This Row],[كمية الخامات بالكيلو]]/Table14[[#This Row],[وزن القطعة]]),0)</f>
        <v>0</v>
      </c>
      <c r="N446" s="113"/>
      <c r="O446" s="106" t="str">
        <f>IFERROR(VLOOKUP(Table14[[#This Row],[كود العامل]],العاملين!$A$1:$D$100,4,0),"")</f>
        <v/>
      </c>
      <c r="P446" s="108"/>
      <c r="Q446" s="108"/>
      <c r="R446" s="108"/>
      <c r="S446" s="108"/>
      <c r="T446" s="108"/>
      <c r="U446" s="108">
        <f t="shared" si="8"/>
        <v>0</v>
      </c>
      <c r="V446" s="108" t="str">
        <f>IFERROR(Table14[[#This Row],[اجمالى وقت التشغيل بالدقايق]]-Table14[[#This Row],[اجمالى وقت التوقف بالدقيقة]],"0")</f>
        <v>0</v>
      </c>
      <c r="W446" s="108"/>
      <c r="X446" s="106" t="str">
        <f>IFERROR(VLOOKUP(Table14[[#This Row],[كود العامل]],العاملين!A:C,2,0),"")</f>
        <v/>
      </c>
      <c r="Y446" s="108"/>
      <c r="Z446" s="108" t="str">
        <f>IFERROR(VLOOKUP(Table14[[#This Row],[كود العامل2]],العاملين!$A:$C,2,0),"")</f>
        <v/>
      </c>
      <c r="AA446" s="108"/>
      <c r="AB446" s="108" t="str">
        <f>IFERROR(VLOOKUP(Table14[[#This Row],[كود العامل3]],العاملين!$A:$C,2,0),"")</f>
        <v/>
      </c>
      <c r="AC446" s="108"/>
      <c r="AD446" s="108" t="str">
        <f>IFERROR(VLOOKUP(Table14[[#This Row],[كود العامل4]],العاملين!$A:$C,2,0),"")</f>
        <v/>
      </c>
      <c r="AE446" s="115">
        <f>IFERROR((Table14[[#This Row],[كمية الانتاج]]*Table14[[#This Row],[الزمن المعيارى لانتاج القطعة الواحدة بالدقيقة]])/V446,0%)</f>
        <v>0</v>
      </c>
      <c r="AF446" s="116"/>
      <c r="AG446" s="106"/>
      <c r="AH446" s="117" t="str">
        <f>IFERROR(Table14[[#This Row],[كمية الانتاج]]/(Table14[[#This Row],[كمية الانتاج]]+AG446+AF446),"")</f>
        <v/>
      </c>
      <c r="AI446" s="118"/>
      <c r="AJ446" s="121"/>
      <c r="AK446" s="121"/>
      <c r="AL446" s="121"/>
      <c r="AM446" s="121"/>
      <c r="AN446" s="121"/>
      <c r="AO446" s="121"/>
      <c r="AP446" s="121"/>
      <c r="AQ446" s="121"/>
      <c r="AR446" s="121"/>
    </row>
    <row r="447" spans="1:44" ht="20.100000000000001" customHeight="1">
      <c r="A447" s="105"/>
      <c r="B447" s="106"/>
      <c r="C447" s="107" t="str">
        <f>IFERROR(VLOOKUP(B447,المنتجات!$A:$B,2,0),"")</f>
        <v/>
      </c>
      <c r="D447" s="106" t="str">
        <f>IFERROR(VLOOKUP(B447,المنتجات!$A:$C,3,0),"")</f>
        <v/>
      </c>
      <c r="E447" s="108"/>
      <c r="F447" s="107" t="str">
        <f>IFERROR(VLOOKUP(Table14[[#This Row],[كود الصنف]],المنتجات!$D:$E,2,0),"")</f>
        <v/>
      </c>
      <c r="G447" s="109"/>
      <c r="H447" s="109" t="str">
        <f>IFERROR(IF(G447&lt;=1,VLOOKUP(Table14[[#This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47" s="110"/>
      <c r="J447" s="111"/>
      <c r="K447" s="112" t="str">
        <f>IFERROR(IF(VLOOKUP(Table14[[#This Row],[كود الصنف]],المنتجات!$D:$K,8,0)=0,"",(VLOOKUP(Table14[[#This Row],[كود الصنف]],المنتجات!$D:$K,8,0))),"")</f>
        <v/>
      </c>
      <c r="L44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47" s="114">
        <f>IFERROR(Table14[[#This Row],[كمية الهالك]]/(Table14[[#This Row],[كمية الخامات بالكيلو]]/Table14[[#This Row],[وزن القطعة]]),0)</f>
        <v>0</v>
      </c>
      <c r="N447" s="113"/>
      <c r="O447" s="106" t="str">
        <f>IFERROR(VLOOKUP(Table14[[#This Row],[كود العامل]],العاملين!$A$1:$D$100,4,0),"")</f>
        <v/>
      </c>
      <c r="P447" s="108"/>
      <c r="Q447" s="108"/>
      <c r="R447" s="108"/>
      <c r="S447" s="108"/>
      <c r="T447" s="108"/>
      <c r="U447" s="108">
        <f t="shared" si="8"/>
        <v>0</v>
      </c>
      <c r="V447" s="108" t="str">
        <f>IFERROR(Table14[[#This Row],[اجمالى وقت التشغيل بالدقايق]]-Table14[[#This Row],[اجمالى وقت التوقف بالدقيقة]],"0")</f>
        <v>0</v>
      </c>
      <c r="W447" s="108"/>
      <c r="X447" s="106" t="str">
        <f>IFERROR(VLOOKUP(Table14[[#This Row],[كود العامل]],العاملين!A:C,2,0),"")</f>
        <v/>
      </c>
      <c r="Y447" s="108"/>
      <c r="Z447" s="108" t="str">
        <f>IFERROR(VLOOKUP(Table14[[#This Row],[كود العامل2]],العاملين!$A:$C,2,0),"")</f>
        <v/>
      </c>
      <c r="AA447" s="108"/>
      <c r="AB447" s="108" t="str">
        <f>IFERROR(VLOOKUP(Table14[[#This Row],[كود العامل3]],العاملين!$A:$C,2,0),"")</f>
        <v/>
      </c>
      <c r="AC447" s="108"/>
      <c r="AD447" s="108" t="str">
        <f>IFERROR(VLOOKUP(Table14[[#This Row],[كود العامل4]],العاملين!$A:$C,2,0),"")</f>
        <v/>
      </c>
      <c r="AE447" s="115">
        <f>IFERROR((Table14[[#This Row],[كمية الانتاج]]*Table14[[#This Row],[الزمن المعيارى لانتاج القطعة الواحدة بالدقيقة]])/V447,0%)</f>
        <v>0</v>
      </c>
      <c r="AF447" s="116"/>
      <c r="AG447" s="106"/>
      <c r="AH447" s="117" t="str">
        <f>IFERROR(Table14[[#This Row],[كمية الانتاج]]/(Table14[[#This Row],[كمية الانتاج]]+AG447+AF447),"")</f>
        <v/>
      </c>
      <c r="AI447" s="118"/>
      <c r="AJ447" s="121"/>
      <c r="AK447" s="121"/>
      <c r="AL447" s="121"/>
      <c r="AM447" s="121"/>
      <c r="AN447" s="121"/>
      <c r="AO447" s="121"/>
      <c r="AP447" s="121"/>
      <c r="AQ447" s="121"/>
      <c r="AR447" s="121"/>
    </row>
    <row r="448" spans="1:44" ht="20.100000000000001" customHeight="1">
      <c r="A448" s="105"/>
      <c r="B448" s="106"/>
      <c r="C448" s="107" t="str">
        <f>IFERROR(VLOOKUP(B448,المنتجات!$A:$B,2,0),"")</f>
        <v/>
      </c>
      <c r="D448" s="106" t="str">
        <f>IFERROR(VLOOKUP(B448,المنتجات!$A:$C,3,0),"")</f>
        <v/>
      </c>
      <c r="E448" s="108"/>
      <c r="F448" s="107" t="str">
        <f>IFERROR(VLOOKUP(Table14[[#This Row],[كود الصنف]],المنتجات!$D:$E,2,0),"")</f>
        <v/>
      </c>
      <c r="G448" s="109"/>
      <c r="H448" s="109" t="str">
        <f>IFERROR(IF(G448&lt;=1,VLOOKUP(Table14[[#This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48" s="110"/>
      <c r="J448" s="111"/>
      <c r="K448" s="112" t="str">
        <f>IFERROR(IF(VLOOKUP(Table14[[#This Row],[كود الصنف]],المنتجات!$D:$K,8,0)=0,"",(VLOOKUP(Table14[[#This Row],[كود الصنف]],المنتجات!$D:$K,8,0))),"")</f>
        <v/>
      </c>
      <c r="L44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48" s="114">
        <f>IFERROR(Table14[[#This Row],[كمية الهالك]]/(Table14[[#This Row],[كمية الخامات بالكيلو]]/Table14[[#This Row],[وزن القطعة]]),0)</f>
        <v>0</v>
      </c>
      <c r="N448" s="113"/>
      <c r="O448" s="106" t="str">
        <f>IFERROR(VLOOKUP(Table14[[#This Row],[كود العامل]],العاملين!$A$1:$D$100,4,0),"")</f>
        <v/>
      </c>
      <c r="P448" s="108"/>
      <c r="Q448" s="108"/>
      <c r="R448" s="108"/>
      <c r="S448" s="108"/>
      <c r="T448" s="108"/>
      <c r="U448" s="108">
        <f t="shared" si="8"/>
        <v>0</v>
      </c>
      <c r="V448" s="108" t="str">
        <f>IFERROR(Table14[[#This Row],[اجمالى وقت التشغيل بالدقايق]]-Table14[[#This Row],[اجمالى وقت التوقف بالدقيقة]],"0")</f>
        <v>0</v>
      </c>
      <c r="W448" s="108"/>
      <c r="X448" s="106" t="str">
        <f>IFERROR(VLOOKUP(Table14[[#This Row],[كود العامل]],العاملين!A:C,2,0),"")</f>
        <v/>
      </c>
      <c r="Y448" s="108"/>
      <c r="Z448" s="108" t="str">
        <f>IFERROR(VLOOKUP(Table14[[#This Row],[كود العامل2]],العاملين!$A:$C,2,0),"")</f>
        <v/>
      </c>
      <c r="AA448" s="108"/>
      <c r="AB448" s="108" t="str">
        <f>IFERROR(VLOOKUP(Table14[[#This Row],[كود العامل3]],العاملين!$A:$C,2,0),"")</f>
        <v/>
      </c>
      <c r="AC448" s="108"/>
      <c r="AD448" s="108" t="str">
        <f>IFERROR(VLOOKUP(Table14[[#This Row],[كود العامل4]],العاملين!$A:$C,2,0),"")</f>
        <v/>
      </c>
      <c r="AE448" s="115">
        <f>IFERROR((Table14[[#This Row],[كمية الانتاج]]*Table14[[#This Row],[الزمن المعيارى لانتاج القطعة الواحدة بالدقيقة]])/V448,0%)</f>
        <v>0</v>
      </c>
      <c r="AF448" s="116"/>
      <c r="AG448" s="106"/>
      <c r="AH448" s="117" t="str">
        <f>IFERROR(Table14[[#This Row],[كمية الانتاج]]/(Table14[[#This Row],[كمية الانتاج]]+AG448+AF448),"")</f>
        <v/>
      </c>
      <c r="AI448" s="118"/>
      <c r="AJ448" s="121"/>
      <c r="AK448" s="121"/>
      <c r="AL448" s="121"/>
      <c r="AM448" s="121"/>
      <c r="AN448" s="121"/>
      <c r="AO448" s="121"/>
      <c r="AP448" s="121"/>
      <c r="AQ448" s="121"/>
      <c r="AR448" s="121"/>
    </row>
    <row r="449" spans="1:44" ht="20.100000000000001" customHeight="1">
      <c r="A449" s="105"/>
      <c r="B449" s="106"/>
      <c r="C449" s="107" t="str">
        <f>IFERROR(VLOOKUP(B449,المنتجات!$A:$B,2,0),"")</f>
        <v/>
      </c>
      <c r="D449" s="106" t="str">
        <f>IFERROR(VLOOKUP(B449,المنتجات!$A:$C,3,0),"")</f>
        <v/>
      </c>
      <c r="E449" s="108"/>
      <c r="F449" s="107" t="str">
        <f>IFERROR(VLOOKUP(Table14[[#This Row],[كود الصنف]],المنتجات!$D:$E,2,0),"")</f>
        <v/>
      </c>
      <c r="G449" s="109"/>
      <c r="H449" s="109" t="str">
        <f>IFERROR(IF(G449&lt;=1,VLOOKUP(Table14[[#This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49" s="110"/>
      <c r="J449" s="111"/>
      <c r="K449" s="112" t="str">
        <f>IFERROR(IF(VLOOKUP(Table14[[#This Row],[كود الصنف]],المنتجات!$D:$K,8,0)=0,"",(VLOOKUP(Table14[[#This Row],[كود الصنف]],المنتجات!$D:$K,8,0))),"")</f>
        <v/>
      </c>
      <c r="L44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49" s="114">
        <f>IFERROR(Table14[[#This Row],[كمية الهالك]]/(Table14[[#This Row],[كمية الخامات بالكيلو]]/Table14[[#This Row],[وزن القطعة]]),0)</f>
        <v>0</v>
      </c>
      <c r="N449" s="113"/>
      <c r="O449" s="106" t="str">
        <f>IFERROR(VLOOKUP(Table14[[#This Row],[كود العامل]],العاملين!$A$1:$D$100,4,0),"")</f>
        <v/>
      </c>
      <c r="P449" s="108"/>
      <c r="Q449" s="108"/>
      <c r="R449" s="108"/>
      <c r="S449" s="108"/>
      <c r="T449" s="108"/>
      <c r="U449" s="108">
        <f t="shared" si="8"/>
        <v>0</v>
      </c>
      <c r="V449" s="108" t="str">
        <f>IFERROR(Table14[[#This Row],[اجمالى وقت التشغيل بالدقايق]]-Table14[[#This Row],[اجمالى وقت التوقف بالدقيقة]],"0")</f>
        <v>0</v>
      </c>
      <c r="W449" s="108"/>
      <c r="X449" s="106" t="str">
        <f>IFERROR(VLOOKUP(Table14[[#This Row],[كود العامل]],العاملين!A:C,2,0),"")</f>
        <v/>
      </c>
      <c r="Y449" s="108"/>
      <c r="Z449" s="108" t="str">
        <f>IFERROR(VLOOKUP(Table14[[#This Row],[كود العامل2]],العاملين!$A:$C,2,0),"")</f>
        <v/>
      </c>
      <c r="AA449" s="108"/>
      <c r="AB449" s="108" t="str">
        <f>IFERROR(VLOOKUP(Table14[[#This Row],[كود العامل3]],العاملين!$A:$C,2,0),"")</f>
        <v/>
      </c>
      <c r="AC449" s="108"/>
      <c r="AD449" s="108" t="str">
        <f>IFERROR(VLOOKUP(Table14[[#This Row],[كود العامل4]],العاملين!$A:$C,2,0),"")</f>
        <v/>
      </c>
      <c r="AE449" s="115">
        <f>IFERROR((Table14[[#This Row],[كمية الانتاج]]*Table14[[#This Row],[الزمن المعيارى لانتاج القطعة الواحدة بالدقيقة]])/V449,0%)</f>
        <v>0</v>
      </c>
      <c r="AF449" s="116"/>
      <c r="AG449" s="106"/>
      <c r="AH449" s="117" t="str">
        <f>IFERROR(Table14[[#This Row],[كمية الانتاج]]/(Table14[[#This Row],[كمية الانتاج]]+AG449+AF449),"")</f>
        <v/>
      </c>
      <c r="AI449" s="118"/>
      <c r="AJ449" s="121"/>
      <c r="AK449" s="121"/>
      <c r="AL449" s="121"/>
      <c r="AM449" s="121"/>
      <c r="AN449" s="121"/>
      <c r="AO449" s="121"/>
      <c r="AP449" s="121"/>
      <c r="AQ449" s="121"/>
      <c r="AR449" s="121"/>
    </row>
    <row r="450" spans="1:44" ht="20.100000000000001" customHeight="1">
      <c r="A450" s="105"/>
      <c r="B450" s="106"/>
      <c r="C450" s="107" t="str">
        <f>IFERROR(VLOOKUP(B450,المنتجات!$A:$B,2,0),"")</f>
        <v/>
      </c>
      <c r="D450" s="106" t="str">
        <f>IFERROR(VLOOKUP(B450,المنتجات!$A:$C,3,0),"")</f>
        <v/>
      </c>
      <c r="E450" s="108"/>
      <c r="F450" s="107" t="str">
        <f>IFERROR(VLOOKUP(Table14[[#This Row],[كود الصنف]],المنتجات!$D:$E,2,0),"")</f>
        <v/>
      </c>
      <c r="G450" s="109"/>
      <c r="H450" s="109" t="str">
        <f>IFERROR(IF(G450&lt;=1,VLOOKUP(Table14[[#This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50" s="110"/>
      <c r="J450" s="111"/>
      <c r="K450" s="112" t="str">
        <f>IFERROR(IF(VLOOKUP(Table14[[#This Row],[كود الصنف]],المنتجات!$D:$K,8,0)=0,"",(VLOOKUP(Table14[[#This Row],[كود الصنف]],المنتجات!$D:$K,8,0))),"")</f>
        <v/>
      </c>
      <c r="L45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50" s="114">
        <f>IFERROR(Table14[[#This Row],[كمية الهالك]]/(Table14[[#This Row],[كمية الخامات بالكيلو]]/Table14[[#This Row],[وزن القطعة]]),0)</f>
        <v>0</v>
      </c>
      <c r="N450" s="113"/>
      <c r="O450" s="106" t="str">
        <f>IFERROR(VLOOKUP(Table14[[#This Row],[كود العامل]],العاملين!$A$1:$D$100,4,0),"")</f>
        <v/>
      </c>
      <c r="P450" s="108"/>
      <c r="Q450" s="108"/>
      <c r="R450" s="108"/>
      <c r="S450" s="108"/>
      <c r="T450" s="108"/>
      <c r="U450" s="108">
        <f t="shared" si="8"/>
        <v>0</v>
      </c>
      <c r="V450" s="108" t="str">
        <f>IFERROR(Table14[[#This Row],[اجمالى وقت التشغيل بالدقايق]]-Table14[[#This Row],[اجمالى وقت التوقف بالدقيقة]],"0")</f>
        <v>0</v>
      </c>
      <c r="W450" s="108"/>
      <c r="X450" s="106" t="str">
        <f>IFERROR(VLOOKUP(Table14[[#This Row],[كود العامل]],العاملين!A:C,2,0),"")</f>
        <v/>
      </c>
      <c r="Y450" s="108"/>
      <c r="Z450" s="108" t="str">
        <f>IFERROR(VLOOKUP(Table14[[#This Row],[كود العامل2]],العاملين!$A:$C,2,0),"")</f>
        <v/>
      </c>
      <c r="AA450" s="108"/>
      <c r="AB450" s="108" t="str">
        <f>IFERROR(VLOOKUP(Table14[[#This Row],[كود العامل3]],العاملين!$A:$C,2,0),"")</f>
        <v/>
      </c>
      <c r="AC450" s="108"/>
      <c r="AD450" s="108" t="str">
        <f>IFERROR(VLOOKUP(Table14[[#This Row],[كود العامل4]],العاملين!$A:$C,2,0),"")</f>
        <v/>
      </c>
      <c r="AE450" s="115">
        <f>IFERROR((Table14[[#This Row],[كمية الانتاج]]*Table14[[#This Row],[الزمن المعيارى لانتاج القطعة الواحدة بالدقيقة]])/V450,0%)</f>
        <v>0</v>
      </c>
      <c r="AF450" s="116"/>
      <c r="AG450" s="106"/>
      <c r="AH450" s="117" t="str">
        <f>IFERROR(Table14[[#This Row],[كمية الانتاج]]/(Table14[[#This Row],[كمية الانتاج]]+AG450+AF450),"")</f>
        <v/>
      </c>
      <c r="AI450" s="118"/>
      <c r="AJ450" s="121"/>
      <c r="AK450" s="121"/>
      <c r="AL450" s="121"/>
      <c r="AM450" s="121"/>
      <c r="AN450" s="121"/>
      <c r="AO450" s="121"/>
      <c r="AP450" s="121"/>
      <c r="AQ450" s="121"/>
      <c r="AR450" s="121"/>
    </row>
    <row r="451" spans="1:44" ht="20.100000000000001" customHeight="1">
      <c r="A451" s="105"/>
      <c r="B451" s="106"/>
      <c r="C451" s="107" t="str">
        <f>IFERROR(VLOOKUP(B451,المنتجات!$A:$B,2,0),"")</f>
        <v/>
      </c>
      <c r="D451" s="106" t="str">
        <f>IFERROR(VLOOKUP(B451,المنتجات!$A:$C,3,0),"")</f>
        <v/>
      </c>
      <c r="E451" s="108"/>
      <c r="F451" s="107" t="str">
        <f>IFERROR(VLOOKUP(Table14[[#This Row],[كود الصنف]],المنتجات!$D:$E,2,0),"")</f>
        <v/>
      </c>
      <c r="G451" s="109"/>
      <c r="H451" s="109" t="str">
        <f>IFERROR(IF(G451&lt;=1,VLOOKUP(Table14[[#This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51" s="110"/>
      <c r="J451" s="111"/>
      <c r="K451" s="112" t="str">
        <f>IFERROR(IF(VLOOKUP(Table14[[#This Row],[كود الصنف]],المنتجات!$D:$K,8,0)=0,"",(VLOOKUP(Table14[[#This Row],[كود الصنف]],المنتجات!$D:$K,8,0))),"")</f>
        <v/>
      </c>
      <c r="L45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51" s="114">
        <f>IFERROR(Table14[[#This Row],[كمية الهالك]]/(Table14[[#This Row],[كمية الخامات بالكيلو]]/Table14[[#This Row],[وزن القطعة]]),0)</f>
        <v>0</v>
      </c>
      <c r="N451" s="113"/>
      <c r="O451" s="106" t="str">
        <f>IFERROR(VLOOKUP(Table14[[#This Row],[كود العامل]],العاملين!$A$1:$D$100,4,0),"")</f>
        <v/>
      </c>
      <c r="P451" s="108"/>
      <c r="Q451" s="108"/>
      <c r="R451" s="108"/>
      <c r="S451" s="108"/>
      <c r="T451" s="108"/>
      <c r="U451" s="108">
        <f t="shared" si="8"/>
        <v>0</v>
      </c>
      <c r="V451" s="108" t="str">
        <f>IFERROR(Table14[[#This Row],[اجمالى وقت التشغيل بالدقايق]]-Table14[[#This Row],[اجمالى وقت التوقف بالدقيقة]],"0")</f>
        <v>0</v>
      </c>
      <c r="W451" s="108"/>
      <c r="X451" s="106" t="str">
        <f>IFERROR(VLOOKUP(Table14[[#This Row],[كود العامل]],العاملين!A:C,2,0),"")</f>
        <v/>
      </c>
      <c r="Y451" s="108"/>
      <c r="Z451" s="108" t="str">
        <f>IFERROR(VLOOKUP(Table14[[#This Row],[كود العامل2]],العاملين!$A:$C,2,0),"")</f>
        <v/>
      </c>
      <c r="AA451" s="108"/>
      <c r="AB451" s="108" t="str">
        <f>IFERROR(VLOOKUP(Table14[[#This Row],[كود العامل3]],العاملين!$A:$C,2,0),"")</f>
        <v/>
      </c>
      <c r="AC451" s="108"/>
      <c r="AD451" s="108" t="str">
        <f>IFERROR(VLOOKUP(Table14[[#This Row],[كود العامل4]],العاملين!$A:$C,2,0),"")</f>
        <v/>
      </c>
      <c r="AE451" s="115">
        <f>IFERROR((Table14[[#This Row],[كمية الانتاج]]*Table14[[#This Row],[الزمن المعيارى لانتاج القطعة الواحدة بالدقيقة]])/V451,0%)</f>
        <v>0</v>
      </c>
      <c r="AF451" s="116"/>
      <c r="AG451" s="106"/>
      <c r="AH451" s="117" t="str">
        <f>IFERROR(Table14[[#This Row],[كمية الانتاج]]/(Table14[[#This Row],[كمية الانتاج]]+AG451+AF451),"")</f>
        <v/>
      </c>
      <c r="AI451" s="118"/>
      <c r="AJ451" s="121"/>
      <c r="AK451" s="121"/>
      <c r="AL451" s="121"/>
      <c r="AM451" s="121"/>
      <c r="AN451" s="121"/>
      <c r="AO451" s="121"/>
      <c r="AP451" s="121"/>
      <c r="AQ451" s="121"/>
      <c r="AR451" s="121"/>
    </row>
    <row r="452" spans="1:44" ht="20.100000000000001" customHeight="1">
      <c r="A452" s="105"/>
      <c r="B452" s="106"/>
      <c r="C452" s="107" t="str">
        <f>IFERROR(VLOOKUP(B452,المنتجات!$A:$B,2,0),"")</f>
        <v/>
      </c>
      <c r="D452" s="106" t="str">
        <f>IFERROR(VLOOKUP(B452,المنتجات!$A:$C,3,0),"")</f>
        <v/>
      </c>
      <c r="E452" s="108"/>
      <c r="F452" s="107" t="str">
        <f>IFERROR(VLOOKUP(Table14[[#This Row],[كود الصنف]],المنتجات!$D:$E,2,0),"")</f>
        <v/>
      </c>
      <c r="G452" s="109"/>
      <c r="H452" s="109" t="str">
        <f>IFERROR(IF(G452&lt;=1,VLOOKUP(Table14[[#This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52" s="110"/>
      <c r="J452" s="111"/>
      <c r="K452" s="112" t="str">
        <f>IFERROR(IF(VLOOKUP(Table14[[#This Row],[كود الصنف]],المنتجات!$D:$K,8,0)=0,"",(VLOOKUP(Table14[[#This Row],[كود الصنف]],المنتجات!$D:$K,8,0))),"")</f>
        <v/>
      </c>
      <c r="L45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52" s="114">
        <f>IFERROR(Table14[[#This Row],[كمية الهالك]]/(Table14[[#This Row],[كمية الخامات بالكيلو]]/Table14[[#This Row],[وزن القطعة]]),0)</f>
        <v>0</v>
      </c>
      <c r="N452" s="113"/>
      <c r="O452" s="106" t="str">
        <f>IFERROR(VLOOKUP(Table14[[#This Row],[كود العامل]],العاملين!$A$1:$D$100,4,0),"")</f>
        <v/>
      </c>
      <c r="P452" s="108"/>
      <c r="Q452" s="108"/>
      <c r="R452" s="108"/>
      <c r="S452" s="108"/>
      <c r="T452" s="108"/>
      <c r="U452" s="108">
        <f t="shared" si="8"/>
        <v>0</v>
      </c>
      <c r="V452" s="108" t="str">
        <f>IFERROR(Table14[[#This Row],[اجمالى وقت التشغيل بالدقايق]]-Table14[[#This Row],[اجمالى وقت التوقف بالدقيقة]],"0")</f>
        <v>0</v>
      </c>
      <c r="W452" s="108"/>
      <c r="X452" s="106" t="str">
        <f>IFERROR(VLOOKUP(Table14[[#This Row],[كود العامل]],العاملين!A:C,2,0),"")</f>
        <v/>
      </c>
      <c r="Y452" s="108"/>
      <c r="Z452" s="108" t="str">
        <f>IFERROR(VLOOKUP(Table14[[#This Row],[كود العامل2]],العاملين!$A:$C,2,0),"")</f>
        <v/>
      </c>
      <c r="AA452" s="108"/>
      <c r="AB452" s="108" t="str">
        <f>IFERROR(VLOOKUP(Table14[[#This Row],[كود العامل3]],العاملين!$A:$C,2,0),"")</f>
        <v/>
      </c>
      <c r="AC452" s="108"/>
      <c r="AD452" s="108" t="str">
        <f>IFERROR(VLOOKUP(Table14[[#This Row],[كود العامل4]],العاملين!$A:$C,2,0),"")</f>
        <v/>
      </c>
      <c r="AE452" s="115">
        <f>IFERROR((Table14[[#This Row],[كمية الانتاج]]*Table14[[#This Row],[الزمن المعيارى لانتاج القطعة الواحدة بالدقيقة]])/V452,0%)</f>
        <v>0</v>
      </c>
      <c r="AF452" s="116"/>
      <c r="AG452" s="106"/>
      <c r="AH452" s="117" t="str">
        <f>IFERROR(Table14[[#This Row],[كمية الانتاج]]/(Table14[[#This Row],[كمية الانتاج]]+AG452+AF452),"")</f>
        <v/>
      </c>
      <c r="AI452" s="118"/>
      <c r="AJ452" s="121"/>
      <c r="AK452" s="121"/>
      <c r="AL452" s="121"/>
      <c r="AM452" s="121"/>
      <c r="AN452" s="121"/>
      <c r="AO452" s="121"/>
      <c r="AP452" s="121"/>
      <c r="AQ452" s="121"/>
      <c r="AR452" s="121"/>
    </row>
    <row r="453" spans="1:44" ht="20.100000000000001" customHeight="1">
      <c r="A453" s="105"/>
      <c r="B453" s="106"/>
      <c r="C453" s="107" t="str">
        <f>IFERROR(VLOOKUP(B453,المنتجات!$A:$B,2,0),"")</f>
        <v/>
      </c>
      <c r="D453" s="106" t="str">
        <f>IFERROR(VLOOKUP(B453,المنتجات!$A:$C,3,0),"")</f>
        <v/>
      </c>
      <c r="E453" s="108"/>
      <c r="F453" s="107" t="str">
        <f>IFERROR(VLOOKUP(Table14[[#This Row],[كود الصنف]],المنتجات!$D:$E,2,0),"")</f>
        <v/>
      </c>
      <c r="G453" s="109"/>
      <c r="H453" s="109" t="str">
        <f>IFERROR(IF(G453&lt;=1,VLOOKUP(Table14[[#This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53" s="110"/>
      <c r="J453" s="111"/>
      <c r="K453" s="112" t="str">
        <f>IFERROR(IF(VLOOKUP(Table14[[#This Row],[كود الصنف]],المنتجات!$D:$K,8,0)=0,"",(VLOOKUP(Table14[[#This Row],[كود الصنف]],المنتجات!$D:$K,8,0))),"")</f>
        <v/>
      </c>
      <c r="L45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53" s="114">
        <f>IFERROR(Table14[[#This Row],[كمية الهالك]]/(Table14[[#This Row],[كمية الخامات بالكيلو]]/Table14[[#This Row],[وزن القطعة]]),0)</f>
        <v>0</v>
      </c>
      <c r="N453" s="113"/>
      <c r="O453" s="106" t="str">
        <f>IFERROR(VLOOKUP(Table14[[#This Row],[كود العامل]],العاملين!$A$1:$D$100,4,0),"")</f>
        <v/>
      </c>
      <c r="P453" s="108"/>
      <c r="Q453" s="108"/>
      <c r="R453" s="108"/>
      <c r="S453" s="108"/>
      <c r="T453" s="108"/>
      <c r="U453" s="108">
        <f t="shared" si="8"/>
        <v>0</v>
      </c>
      <c r="V453" s="108" t="str">
        <f>IFERROR(Table14[[#This Row],[اجمالى وقت التشغيل بالدقايق]]-Table14[[#This Row],[اجمالى وقت التوقف بالدقيقة]],"0")</f>
        <v>0</v>
      </c>
      <c r="W453" s="108"/>
      <c r="X453" s="106" t="str">
        <f>IFERROR(VLOOKUP(Table14[[#This Row],[كود العامل]],العاملين!A:C,2,0),"")</f>
        <v/>
      </c>
      <c r="Y453" s="108"/>
      <c r="Z453" s="108" t="str">
        <f>IFERROR(VLOOKUP(Table14[[#This Row],[كود العامل2]],العاملين!$A:$C,2,0),"")</f>
        <v/>
      </c>
      <c r="AA453" s="108"/>
      <c r="AB453" s="108" t="str">
        <f>IFERROR(VLOOKUP(Table14[[#This Row],[كود العامل3]],العاملين!$A:$C,2,0),"")</f>
        <v/>
      </c>
      <c r="AC453" s="108"/>
      <c r="AD453" s="108" t="str">
        <f>IFERROR(VLOOKUP(Table14[[#This Row],[كود العامل4]],العاملين!$A:$C,2,0),"")</f>
        <v/>
      </c>
      <c r="AE453" s="115">
        <f>IFERROR((Table14[[#This Row],[كمية الانتاج]]*Table14[[#This Row],[الزمن المعيارى لانتاج القطعة الواحدة بالدقيقة]])/V453,0%)</f>
        <v>0</v>
      </c>
      <c r="AF453" s="116"/>
      <c r="AG453" s="106"/>
      <c r="AH453" s="117" t="str">
        <f>IFERROR(Table14[[#This Row],[كمية الانتاج]]/(Table14[[#This Row],[كمية الانتاج]]+AG453+AF453),"")</f>
        <v/>
      </c>
      <c r="AI453" s="118"/>
      <c r="AJ453" s="121"/>
      <c r="AK453" s="121"/>
      <c r="AL453" s="121"/>
      <c r="AM453" s="121"/>
      <c r="AN453" s="121"/>
      <c r="AO453" s="121"/>
      <c r="AP453" s="121"/>
      <c r="AQ453" s="121"/>
      <c r="AR453" s="121"/>
    </row>
    <row r="454" spans="1:44" ht="20.100000000000001" customHeight="1">
      <c r="A454" s="105"/>
      <c r="B454" s="106"/>
      <c r="C454" s="107" t="str">
        <f>IFERROR(VLOOKUP(B454,المنتجات!$A:$B,2,0),"")</f>
        <v/>
      </c>
      <c r="D454" s="106" t="str">
        <f>IFERROR(VLOOKUP(B454,المنتجات!$A:$C,3,0),"")</f>
        <v/>
      </c>
      <c r="E454" s="108"/>
      <c r="F454" s="107" t="str">
        <f>IFERROR(VLOOKUP(Table14[[#This Row],[كود الصنف]],المنتجات!$D:$E,2,0),"")</f>
        <v/>
      </c>
      <c r="G454" s="109"/>
      <c r="H454" s="109" t="str">
        <f>IFERROR(IF(G454&lt;=1,VLOOKUP(Table14[[#This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54" s="110"/>
      <c r="J454" s="111"/>
      <c r="K454" s="112" t="str">
        <f>IFERROR(IF(VLOOKUP(Table14[[#This Row],[كود الصنف]],المنتجات!$D:$K,8,0)=0,"",(VLOOKUP(Table14[[#This Row],[كود الصنف]],المنتجات!$D:$K,8,0))),"")</f>
        <v/>
      </c>
      <c r="L45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54" s="114">
        <f>IFERROR(Table14[[#This Row],[كمية الهالك]]/(Table14[[#This Row],[كمية الخامات بالكيلو]]/Table14[[#This Row],[وزن القطعة]]),0)</f>
        <v>0</v>
      </c>
      <c r="N454" s="113"/>
      <c r="O454" s="106" t="str">
        <f>IFERROR(VLOOKUP(Table14[[#This Row],[كود العامل]],العاملين!$A$1:$D$100,4,0),"")</f>
        <v/>
      </c>
      <c r="P454" s="108"/>
      <c r="Q454" s="108"/>
      <c r="R454" s="108"/>
      <c r="S454" s="108"/>
      <c r="T454" s="108"/>
      <c r="U454" s="108">
        <f t="shared" si="8"/>
        <v>0</v>
      </c>
      <c r="V454" s="108" t="str">
        <f>IFERROR(Table14[[#This Row],[اجمالى وقت التشغيل بالدقايق]]-Table14[[#This Row],[اجمالى وقت التوقف بالدقيقة]],"0")</f>
        <v>0</v>
      </c>
      <c r="W454" s="108"/>
      <c r="X454" s="106" t="str">
        <f>IFERROR(VLOOKUP(Table14[[#This Row],[كود العامل]],العاملين!A:C,2,0),"")</f>
        <v/>
      </c>
      <c r="Y454" s="108"/>
      <c r="Z454" s="108" t="str">
        <f>IFERROR(VLOOKUP(Table14[[#This Row],[كود العامل2]],العاملين!$A:$C,2,0),"")</f>
        <v/>
      </c>
      <c r="AA454" s="108"/>
      <c r="AB454" s="108" t="str">
        <f>IFERROR(VLOOKUP(Table14[[#This Row],[كود العامل3]],العاملين!$A:$C,2,0),"")</f>
        <v/>
      </c>
      <c r="AC454" s="108"/>
      <c r="AD454" s="108" t="str">
        <f>IFERROR(VLOOKUP(Table14[[#This Row],[كود العامل4]],العاملين!$A:$C,2,0),"")</f>
        <v/>
      </c>
      <c r="AE454" s="115">
        <f>IFERROR((Table14[[#This Row],[كمية الانتاج]]*Table14[[#This Row],[الزمن المعيارى لانتاج القطعة الواحدة بالدقيقة]])/V454,0%)</f>
        <v>0</v>
      </c>
      <c r="AF454" s="116"/>
      <c r="AG454" s="106"/>
      <c r="AH454" s="117" t="str">
        <f>IFERROR(Table14[[#This Row],[كمية الانتاج]]/(Table14[[#This Row],[كمية الانتاج]]+AG454+AF454),"")</f>
        <v/>
      </c>
      <c r="AI454" s="118"/>
      <c r="AJ454" s="121"/>
      <c r="AK454" s="121"/>
      <c r="AL454" s="121"/>
      <c r="AM454" s="121"/>
      <c r="AN454" s="121"/>
      <c r="AO454" s="121"/>
      <c r="AP454" s="121"/>
      <c r="AQ454" s="121"/>
      <c r="AR454" s="121"/>
    </row>
    <row r="455" spans="1:44" ht="20.100000000000001" customHeight="1">
      <c r="A455" s="105"/>
      <c r="B455" s="106"/>
      <c r="C455" s="107" t="str">
        <f>IFERROR(VLOOKUP(B455,المنتجات!$A:$B,2,0),"")</f>
        <v/>
      </c>
      <c r="D455" s="106" t="str">
        <f>IFERROR(VLOOKUP(B455,المنتجات!$A:$C,3,0),"")</f>
        <v/>
      </c>
      <c r="E455" s="108"/>
      <c r="F455" s="107" t="str">
        <f>IFERROR(VLOOKUP(Table14[[#This Row],[كود الصنف]],المنتجات!$D:$E,2,0),"")</f>
        <v/>
      </c>
      <c r="G455" s="109"/>
      <c r="H455" s="109" t="str">
        <f>IFERROR(IF(G455&lt;=1,VLOOKUP(Table14[[#This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55" s="110"/>
      <c r="J455" s="111"/>
      <c r="K455" s="112" t="str">
        <f>IFERROR(IF(VLOOKUP(Table14[[#This Row],[كود الصنف]],المنتجات!$D:$K,8,0)=0,"",(VLOOKUP(Table14[[#This Row],[كود الصنف]],المنتجات!$D:$K,8,0))),"")</f>
        <v/>
      </c>
      <c r="L45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55" s="114">
        <f>IFERROR(Table14[[#This Row],[كمية الهالك]]/(Table14[[#This Row],[كمية الخامات بالكيلو]]/Table14[[#This Row],[وزن القطعة]]),0)</f>
        <v>0</v>
      </c>
      <c r="N455" s="113"/>
      <c r="O455" s="106" t="str">
        <f>IFERROR(VLOOKUP(Table14[[#This Row],[كود العامل]],العاملين!$A$1:$D$100,4,0),"")</f>
        <v/>
      </c>
      <c r="P455" s="108"/>
      <c r="Q455" s="108"/>
      <c r="R455" s="108"/>
      <c r="S455" s="108"/>
      <c r="T455" s="108"/>
      <c r="U455" s="108">
        <f t="shared" si="8"/>
        <v>0</v>
      </c>
      <c r="V455" s="108" t="str">
        <f>IFERROR(Table14[[#This Row],[اجمالى وقت التشغيل بالدقايق]]-Table14[[#This Row],[اجمالى وقت التوقف بالدقيقة]],"0")</f>
        <v>0</v>
      </c>
      <c r="W455" s="108"/>
      <c r="X455" s="106" t="str">
        <f>IFERROR(VLOOKUP(Table14[[#This Row],[كود العامل]],العاملين!A:C,2,0),"")</f>
        <v/>
      </c>
      <c r="Y455" s="108"/>
      <c r="Z455" s="108" t="str">
        <f>IFERROR(VLOOKUP(Table14[[#This Row],[كود العامل2]],العاملين!$A:$C,2,0),"")</f>
        <v/>
      </c>
      <c r="AA455" s="108"/>
      <c r="AB455" s="108" t="str">
        <f>IFERROR(VLOOKUP(Table14[[#This Row],[كود العامل3]],العاملين!$A:$C,2,0),"")</f>
        <v/>
      </c>
      <c r="AC455" s="108"/>
      <c r="AD455" s="108" t="str">
        <f>IFERROR(VLOOKUP(Table14[[#This Row],[كود العامل4]],العاملين!$A:$C,2,0),"")</f>
        <v/>
      </c>
      <c r="AE455" s="115">
        <f>IFERROR((Table14[[#This Row],[كمية الانتاج]]*Table14[[#This Row],[الزمن المعيارى لانتاج القطعة الواحدة بالدقيقة]])/V455,0%)</f>
        <v>0</v>
      </c>
      <c r="AF455" s="116"/>
      <c r="AG455" s="106"/>
      <c r="AH455" s="117" t="str">
        <f>IFERROR(Table14[[#This Row],[كمية الانتاج]]/(Table14[[#This Row],[كمية الانتاج]]+AG455+AF455),"")</f>
        <v/>
      </c>
      <c r="AI455" s="118"/>
      <c r="AJ455" s="121"/>
      <c r="AK455" s="121"/>
      <c r="AL455" s="121"/>
      <c r="AM455" s="121"/>
      <c r="AN455" s="121"/>
      <c r="AO455" s="121"/>
      <c r="AP455" s="121"/>
      <c r="AQ455" s="121"/>
      <c r="AR455" s="121"/>
    </row>
    <row r="456" spans="1:44" ht="20.100000000000001" customHeight="1">
      <c r="A456" s="105"/>
      <c r="B456" s="106"/>
      <c r="C456" s="107" t="str">
        <f>IFERROR(VLOOKUP(B456,المنتجات!$A:$B,2,0),"")</f>
        <v/>
      </c>
      <c r="D456" s="106" t="str">
        <f>IFERROR(VLOOKUP(B456,المنتجات!$A:$C,3,0),"")</f>
        <v/>
      </c>
      <c r="E456" s="108"/>
      <c r="F456" s="107" t="str">
        <f>IFERROR(VLOOKUP(Table14[[#This Row],[كود الصنف]],المنتجات!$D:$E,2,0),"")</f>
        <v/>
      </c>
      <c r="G456" s="109"/>
      <c r="H456" s="109" t="str">
        <f>IFERROR(IF(G456&lt;=1,VLOOKUP(Table14[[#This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56" s="110"/>
      <c r="J456" s="111"/>
      <c r="K456" s="112" t="str">
        <f>IFERROR(IF(VLOOKUP(Table14[[#This Row],[كود الصنف]],المنتجات!$D:$K,8,0)=0,"",(VLOOKUP(Table14[[#This Row],[كود الصنف]],المنتجات!$D:$K,8,0))),"")</f>
        <v/>
      </c>
      <c r="L45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56" s="114">
        <f>IFERROR(Table14[[#This Row],[كمية الهالك]]/(Table14[[#This Row],[كمية الخامات بالكيلو]]/Table14[[#This Row],[وزن القطعة]]),0)</f>
        <v>0</v>
      </c>
      <c r="N456" s="113"/>
      <c r="O456" s="106" t="str">
        <f>IFERROR(VLOOKUP(Table14[[#This Row],[كود العامل]],العاملين!$A$1:$D$100,4,0),"")</f>
        <v/>
      </c>
      <c r="P456" s="108"/>
      <c r="Q456" s="108"/>
      <c r="R456" s="108"/>
      <c r="S456" s="108"/>
      <c r="T456" s="108"/>
      <c r="U456" s="108">
        <f t="shared" ref="U456:U519" si="9">SUM(P456:T456)</f>
        <v>0</v>
      </c>
      <c r="V456" s="108" t="str">
        <f>IFERROR(Table14[[#This Row],[اجمالى وقت التشغيل بالدقايق]]-Table14[[#This Row],[اجمالى وقت التوقف بالدقيقة]],"0")</f>
        <v>0</v>
      </c>
      <c r="W456" s="108"/>
      <c r="X456" s="106" t="str">
        <f>IFERROR(VLOOKUP(Table14[[#This Row],[كود العامل]],العاملين!A:C,2,0),"")</f>
        <v/>
      </c>
      <c r="Y456" s="108"/>
      <c r="Z456" s="108" t="str">
        <f>IFERROR(VLOOKUP(Table14[[#This Row],[كود العامل2]],العاملين!$A:$C,2,0),"")</f>
        <v/>
      </c>
      <c r="AA456" s="108"/>
      <c r="AB456" s="108" t="str">
        <f>IFERROR(VLOOKUP(Table14[[#This Row],[كود العامل3]],العاملين!$A:$C,2,0),"")</f>
        <v/>
      </c>
      <c r="AC456" s="108"/>
      <c r="AD456" s="108" t="str">
        <f>IFERROR(VLOOKUP(Table14[[#This Row],[كود العامل4]],العاملين!$A:$C,2,0),"")</f>
        <v/>
      </c>
      <c r="AE456" s="115">
        <f>IFERROR((Table14[[#This Row],[كمية الانتاج]]*Table14[[#This Row],[الزمن المعيارى لانتاج القطعة الواحدة بالدقيقة]])/V456,0%)</f>
        <v>0</v>
      </c>
      <c r="AF456" s="116"/>
      <c r="AG456" s="106"/>
      <c r="AH456" s="117" t="str">
        <f>IFERROR(Table14[[#This Row],[كمية الانتاج]]/(Table14[[#This Row],[كمية الانتاج]]+AG456+AF456),"")</f>
        <v/>
      </c>
      <c r="AI456" s="118"/>
      <c r="AJ456" s="121"/>
      <c r="AK456" s="121"/>
      <c r="AL456" s="121"/>
      <c r="AM456" s="121"/>
      <c r="AN456" s="121"/>
      <c r="AO456" s="121"/>
      <c r="AP456" s="121"/>
      <c r="AQ456" s="121"/>
      <c r="AR456" s="121"/>
    </row>
    <row r="457" spans="1:44" ht="20.100000000000001" customHeight="1">
      <c r="A457" s="105"/>
      <c r="B457" s="106"/>
      <c r="C457" s="107" t="str">
        <f>IFERROR(VLOOKUP(B457,المنتجات!$A:$B,2,0),"")</f>
        <v/>
      </c>
      <c r="D457" s="106" t="str">
        <f>IFERROR(VLOOKUP(B457,المنتجات!$A:$C,3,0),"")</f>
        <v/>
      </c>
      <c r="E457" s="108"/>
      <c r="F457" s="107" t="str">
        <f>IFERROR(VLOOKUP(Table14[[#This Row],[كود الصنف]],المنتجات!$D:$E,2,0),"")</f>
        <v/>
      </c>
      <c r="G457" s="109"/>
      <c r="H457" s="109" t="str">
        <f>IFERROR(IF(G457&lt;=1,VLOOKUP(Table14[[#This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57" s="110"/>
      <c r="J457" s="111"/>
      <c r="K457" s="112" t="str">
        <f>IFERROR(IF(VLOOKUP(Table14[[#This Row],[كود الصنف]],المنتجات!$D:$K,8,0)=0,"",(VLOOKUP(Table14[[#This Row],[كود الصنف]],المنتجات!$D:$K,8,0))),"")</f>
        <v/>
      </c>
      <c r="L45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57" s="114">
        <f>IFERROR(Table14[[#This Row],[كمية الهالك]]/(Table14[[#This Row],[كمية الخامات بالكيلو]]/Table14[[#This Row],[وزن القطعة]]),0)</f>
        <v>0</v>
      </c>
      <c r="N457" s="113"/>
      <c r="O457" s="106" t="str">
        <f>IFERROR(VLOOKUP(Table14[[#This Row],[كود العامل]],العاملين!$A$1:$D$100,4,0),"")</f>
        <v/>
      </c>
      <c r="P457" s="108"/>
      <c r="Q457" s="108"/>
      <c r="R457" s="108"/>
      <c r="S457" s="108"/>
      <c r="T457" s="108"/>
      <c r="U457" s="108">
        <f t="shared" si="9"/>
        <v>0</v>
      </c>
      <c r="V457" s="108" t="str">
        <f>IFERROR(Table14[[#This Row],[اجمالى وقت التشغيل بالدقايق]]-Table14[[#This Row],[اجمالى وقت التوقف بالدقيقة]],"0")</f>
        <v>0</v>
      </c>
      <c r="W457" s="108"/>
      <c r="X457" s="106" t="str">
        <f>IFERROR(VLOOKUP(Table14[[#This Row],[كود العامل]],العاملين!A:C,2,0),"")</f>
        <v/>
      </c>
      <c r="Y457" s="108"/>
      <c r="Z457" s="108" t="str">
        <f>IFERROR(VLOOKUP(Table14[[#This Row],[كود العامل2]],العاملين!$A:$C,2,0),"")</f>
        <v/>
      </c>
      <c r="AA457" s="108"/>
      <c r="AB457" s="108" t="str">
        <f>IFERROR(VLOOKUP(Table14[[#This Row],[كود العامل3]],العاملين!$A:$C,2,0),"")</f>
        <v/>
      </c>
      <c r="AC457" s="108"/>
      <c r="AD457" s="108" t="str">
        <f>IFERROR(VLOOKUP(Table14[[#This Row],[كود العامل4]],العاملين!$A:$C,2,0),"")</f>
        <v/>
      </c>
      <c r="AE457" s="115">
        <f>IFERROR((Table14[[#This Row],[كمية الانتاج]]*Table14[[#This Row],[الزمن المعيارى لانتاج القطعة الواحدة بالدقيقة]])/V457,0%)</f>
        <v>0</v>
      </c>
      <c r="AF457" s="116"/>
      <c r="AG457" s="106"/>
      <c r="AH457" s="117" t="str">
        <f>IFERROR(Table14[[#This Row],[كمية الانتاج]]/(Table14[[#This Row],[كمية الانتاج]]+AG457+AF457),"")</f>
        <v/>
      </c>
      <c r="AI457" s="118"/>
      <c r="AJ457" s="121"/>
      <c r="AK457" s="121"/>
      <c r="AL457" s="121"/>
      <c r="AM457" s="121"/>
      <c r="AN457" s="121"/>
      <c r="AO457" s="121"/>
      <c r="AP457" s="121"/>
      <c r="AQ457" s="121"/>
      <c r="AR457" s="121"/>
    </row>
    <row r="458" spans="1:44" ht="20.100000000000001" customHeight="1">
      <c r="A458" s="105"/>
      <c r="B458" s="106"/>
      <c r="C458" s="107" t="str">
        <f>IFERROR(VLOOKUP(B458,المنتجات!$A:$B,2,0),"")</f>
        <v/>
      </c>
      <c r="D458" s="106" t="str">
        <f>IFERROR(VLOOKUP(B458,المنتجات!$A:$C,3,0),"")</f>
        <v/>
      </c>
      <c r="E458" s="108"/>
      <c r="F458" s="107" t="str">
        <f>IFERROR(VLOOKUP(Table14[[#This Row],[كود الصنف]],المنتجات!$D:$E,2,0),"")</f>
        <v/>
      </c>
      <c r="G458" s="109"/>
      <c r="H458" s="109" t="str">
        <f>IFERROR(IF(G458&lt;=1,VLOOKUP(Table14[[#This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58" s="110"/>
      <c r="J458" s="111"/>
      <c r="K458" s="112" t="str">
        <f>IFERROR(IF(VLOOKUP(Table14[[#This Row],[كود الصنف]],المنتجات!$D:$K,8,0)=0,"",(VLOOKUP(Table14[[#This Row],[كود الصنف]],المنتجات!$D:$K,8,0))),"")</f>
        <v/>
      </c>
      <c r="L45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58" s="114">
        <f>IFERROR(Table14[[#This Row],[كمية الهالك]]/(Table14[[#This Row],[كمية الخامات بالكيلو]]/Table14[[#This Row],[وزن القطعة]]),0)</f>
        <v>0</v>
      </c>
      <c r="N458" s="113"/>
      <c r="O458" s="106" t="str">
        <f>IFERROR(VLOOKUP(Table14[[#This Row],[كود العامل]],العاملين!$A$1:$D$100,4,0),"")</f>
        <v/>
      </c>
      <c r="P458" s="108"/>
      <c r="Q458" s="108"/>
      <c r="R458" s="108"/>
      <c r="S458" s="108"/>
      <c r="T458" s="108"/>
      <c r="U458" s="108">
        <f t="shared" si="9"/>
        <v>0</v>
      </c>
      <c r="V458" s="108" t="str">
        <f>IFERROR(Table14[[#This Row],[اجمالى وقت التشغيل بالدقايق]]-Table14[[#This Row],[اجمالى وقت التوقف بالدقيقة]],"0")</f>
        <v>0</v>
      </c>
      <c r="W458" s="108"/>
      <c r="X458" s="106" t="str">
        <f>IFERROR(VLOOKUP(Table14[[#This Row],[كود العامل]],العاملين!A:C,2,0),"")</f>
        <v/>
      </c>
      <c r="Y458" s="108"/>
      <c r="Z458" s="108" t="str">
        <f>IFERROR(VLOOKUP(Table14[[#This Row],[كود العامل2]],العاملين!$A:$C,2,0),"")</f>
        <v/>
      </c>
      <c r="AA458" s="108"/>
      <c r="AB458" s="108" t="str">
        <f>IFERROR(VLOOKUP(Table14[[#This Row],[كود العامل3]],العاملين!$A:$C,2,0),"")</f>
        <v/>
      </c>
      <c r="AC458" s="108"/>
      <c r="AD458" s="108" t="str">
        <f>IFERROR(VLOOKUP(Table14[[#This Row],[كود العامل4]],العاملين!$A:$C,2,0),"")</f>
        <v/>
      </c>
      <c r="AE458" s="115">
        <f>IFERROR((Table14[[#This Row],[كمية الانتاج]]*Table14[[#This Row],[الزمن المعيارى لانتاج القطعة الواحدة بالدقيقة]])/V458,0%)</f>
        <v>0</v>
      </c>
      <c r="AF458" s="116"/>
      <c r="AG458" s="106"/>
      <c r="AH458" s="117" t="str">
        <f>IFERROR(Table14[[#This Row],[كمية الانتاج]]/(Table14[[#This Row],[كمية الانتاج]]+AG458+AF458),"")</f>
        <v/>
      </c>
      <c r="AI458" s="118"/>
      <c r="AJ458" s="121"/>
      <c r="AK458" s="121"/>
      <c r="AL458" s="121"/>
      <c r="AM458" s="121"/>
      <c r="AN458" s="121"/>
      <c r="AO458" s="121"/>
      <c r="AP458" s="121"/>
      <c r="AQ458" s="121"/>
      <c r="AR458" s="121"/>
    </row>
    <row r="459" spans="1:44" ht="20.100000000000001" customHeight="1">
      <c r="A459" s="105"/>
      <c r="B459" s="106"/>
      <c r="C459" s="107" t="str">
        <f>IFERROR(VLOOKUP(B459,المنتجات!$A:$B,2,0),"")</f>
        <v/>
      </c>
      <c r="D459" s="106" t="str">
        <f>IFERROR(VLOOKUP(B459,المنتجات!$A:$C,3,0),"")</f>
        <v/>
      </c>
      <c r="E459" s="108"/>
      <c r="F459" s="107" t="str">
        <f>IFERROR(VLOOKUP(Table14[[#This Row],[كود الصنف]],المنتجات!$D:$E,2,0),"")</f>
        <v/>
      </c>
      <c r="G459" s="109"/>
      <c r="H459" s="109" t="str">
        <f>IFERROR(IF(G459&lt;=1,VLOOKUP(Table14[[#This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59" s="110"/>
      <c r="J459" s="111"/>
      <c r="K459" s="112" t="str">
        <f>IFERROR(IF(VLOOKUP(Table14[[#This Row],[كود الصنف]],المنتجات!$D:$K,8,0)=0,"",(VLOOKUP(Table14[[#This Row],[كود الصنف]],المنتجات!$D:$K,8,0))),"")</f>
        <v/>
      </c>
      <c r="L45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59" s="114">
        <f>IFERROR(Table14[[#This Row],[كمية الهالك]]/(Table14[[#This Row],[كمية الخامات بالكيلو]]/Table14[[#This Row],[وزن القطعة]]),0)</f>
        <v>0</v>
      </c>
      <c r="N459" s="113"/>
      <c r="O459" s="106" t="str">
        <f>IFERROR(VLOOKUP(Table14[[#This Row],[كود العامل]],العاملين!$A$1:$D$100,4,0),"")</f>
        <v/>
      </c>
      <c r="P459" s="108"/>
      <c r="Q459" s="108"/>
      <c r="R459" s="108"/>
      <c r="S459" s="108"/>
      <c r="T459" s="108"/>
      <c r="U459" s="108">
        <f t="shared" si="9"/>
        <v>0</v>
      </c>
      <c r="V459" s="108" t="str">
        <f>IFERROR(Table14[[#This Row],[اجمالى وقت التشغيل بالدقايق]]-Table14[[#This Row],[اجمالى وقت التوقف بالدقيقة]],"0")</f>
        <v>0</v>
      </c>
      <c r="W459" s="108"/>
      <c r="X459" s="106" t="str">
        <f>IFERROR(VLOOKUP(Table14[[#This Row],[كود العامل]],العاملين!A:C,2,0),"")</f>
        <v/>
      </c>
      <c r="Y459" s="108"/>
      <c r="Z459" s="108" t="str">
        <f>IFERROR(VLOOKUP(Table14[[#This Row],[كود العامل2]],العاملين!$A:$C,2,0),"")</f>
        <v/>
      </c>
      <c r="AA459" s="108"/>
      <c r="AB459" s="108" t="str">
        <f>IFERROR(VLOOKUP(Table14[[#This Row],[كود العامل3]],العاملين!$A:$C,2,0),"")</f>
        <v/>
      </c>
      <c r="AC459" s="108"/>
      <c r="AD459" s="108" t="str">
        <f>IFERROR(VLOOKUP(Table14[[#This Row],[كود العامل4]],العاملين!$A:$C,2,0),"")</f>
        <v/>
      </c>
      <c r="AE459" s="115">
        <f>IFERROR((Table14[[#This Row],[كمية الانتاج]]*Table14[[#This Row],[الزمن المعيارى لانتاج القطعة الواحدة بالدقيقة]])/V459,0%)</f>
        <v>0</v>
      </c>
      <c r="AF459" s="116"/>
      <c r="AG459" s="106"/>
      <c r="AH459" s="117" t="str">
        <f>IFERROR(Table14[[#This Row],[كمية الانتاج]]/(Table14[[#This Row],[كمية الانتاج]]+AG459+AF459),"")</f>
        <v/>
      </c>
      <c r="AI459" s="118"/>
      <c r="AJ459" s="121"/>
      <c r="AK459" s="121"/>
      <c r="AL459" s="121"/>
      <c r="AM459" s="121"/>
      <c r="AN459" s="121"/>
      <c r="AO459" s="121"/>
      <c r="AP459" s="121"/>
      <c r="AQ459" s="121"/>
      <c r="AR459" s="121"/>
    </row>
    <row r="460" spans="1:44" ht="20.100000000000001" customHeight="1">
      <c r="A460" s="105"/>
      <c r="B460" s="106"/>
      <c r="C460" s="107" t="str">
        <f>IFERROR(VLOOKUP(B460,المنتجات!$A:$B,2,0),"")</f>
        <v/>
      </c>
      <c r="D460" s="106" t="str">
        <f>IFERROR(VLOOKUP(B460,المنتجات!$A:$C,3,0),"")</f>
        <v/>
      </c>
      <c r="E460" s="108"/>
      <c r="F460" s="107" t="str">
        <f>IFERROR(VLOOKUP(Table14[[#This Row],[كود الصنف]],المنتجات!$D:$E,2,0),"")</f>
        <v/>
      </c>
      <c r="G460" s="109"/>
      <c r="H460" s="109" t="str">
        <f>IFERROR(IF(G460&lt;=1,VLOOKUP(Table14[[#This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60" s="110"/>
      <c r="J460" s="111"/>
      <c r="K460" s="112" t="str">
        <f>IFERROR(IF(VLOOKUP(Table14[[#This Row],[كود الصنف]],المنتجات!$D:$K,8,0)=0,"",(VLOOKUP(Table14[[#This Row],[كود الصنف]],المنتجات!$D:$K,8,0))),"")</f>
        <v/>
      </c>
      <c r="L46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60" s="114">
        <f>IFERROR(Table14[[#This Row],[كمية الهالك]]/(Table14[[#This Row],[كمية الخامات بالكيلو]]/Table14[[#This Row],[وزن القطعة]]),0)</f>
        <v>0</v>
      </c>
      <c r="N460" s="113"/>
      <c r="O460" s="106" t="str">
        <f>IFERROR(VLOOKUP(Table14[[#This Row],[كود العامل]],العاملين!$A$1:$D$100,4,0),"")</f>
        <v/>
      </c>
      <c r="P460" s="108"/>
      <c r="Q460" s="108"/>
      <c r="R460" s="108"/>
      <c r="S460" s="108"/>
      <c r="T460" s="108"/>
      <c r="U460" s="108">
        <f t="shared" si="9"/>
        <v>0</v>
      </c>
      <c r="V460" s="108" t="str">
        <f>IFERROR(Table14[[#This Row],[اجمالى وقت التشغيل بالدقايق]]-Table14[[#This Row],[اجمالى وقت التوقف بالدقيقة]],"0")</f>
        <v>0</v>
      </c>
      <c r="W460" s="108"/>
      <c r="X460" s="106" t="str">
        <f>IFERROR(VLOOKUP(Table14[[#This Row],[كود العامل]],العاملين!A:C,2,0),"")</f>
        <v/>
      </c>
      <c r="Y460" s="108"/>
      <c r="Z460" s="108" t="str">
        <f>IFERROR(VLOOKUP(Table14[[#This Row],[كود العامل2]],العاملين!$A:$C,2,0),"")</f>
        <v/>
      </c>
      <c r="AA460" s="108"/>
      <c r="AB460" s="108" t="str">
        <f>IFERROR(VLOOKUP(Table14[[#This Row],[كود العامل3]],العاملين!$A:$C,2,0),"")</f>
        <v/>
      </c>
      <c r="AC460" s="108"/>
      <c r="AD460" s="108" t="str">
        <f>IFERROR(VLOOKUP(Table14[[#This Row],[كود العامل4]],العاملين!$A:$C,2,0),"")</f>
        <v/>
      </c>
      <c r="AE460" s="115">
        <f>IFERROR((Table14[[#This Row],[كمية الانتاج]]*Table14[[#This Row],[الزمن المعيارى لانتاج القطعة الواحدة بالدقيقة]])/V460,0%)</f>
        <v>0</v>
      </c>
      <c r="AF460" s="116"/>
      <c r="AG460" s="106"/>
      <c r="AH460" s="117" t="str">
        <f>IFERROR(Table14[[#This Row],[كمية الانتاج]]/(Table14[[#This Row],[كمية الانتاج]]+AG460+AF460),"")</f>
        <v/>
      </c>
      <c r="AI460" s="118"/>
      <c r="AJ460" s="121"/>
      <c r="AK460" s="121"/>
      <c r="AL460" s="121"/>
      <c r="AM460" s="121"/>
      <c r="AN460" s="121"/>
      <c r="AO460" s="121"/>
      <c r="AP460" s="121"/>
      <c r="AQ460" s="121"/>
      <c r="AR460" s="121"/>
    </row>
    <row r="461" spans="1:44" ht="20.100000000000001" customHeight="1">
      <c r="A461" s="105"/>
      <c r="B461" s="106"/>
      <c r="C461" s="107" t="str">
        <f>IFERROR(VLOOKUP(B461,المنتجات!$A:$B,2,0),"")</f>
        <v/>
      </c>
      <c r="D461" s="106" t="str">
        <f>IFERROR(VLOOKUP(B461,المنتجات!$A:$C,3,0),"")</f>
        <v/>
      </c>
      <c r="E461" s="108"/>
      <c r="F461" s="107" t="str">
        <f>IFERROR(VLOOKUP(Table14[[#This Row],[كود الصنف]],المنتجات!$D:$E,2,0),"")</f>
        <v/>
      </c>
      <c r="G461" s="109"/>
      <c r="H461" s="109" t="str">
        <f>IFERROR(IF(G461&lt;=1,VLOOKUP(Table14[[#This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61" s="110"/>
      <c r="J461" s="111"/>
      <c r="K461" s="112" t="str">
        <f>IFERROR(IF(VLOOKUP(Table14[[#This Row],[كود الصنف]],المنتجات!$D:$K,8,0)=0,"",(VLOOKUP(Table14[[#This Row],[كود الصنف]],المنتجات!$D:$K,8,0))),"")</f>
        <v/>
      </c>
      <c r="L46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61" s="114">
        <f>IFERROR(Table14[[#This Row],[كمية الهالك]]/(Table14[[#This Row],[كمية الخامات بالكيلو]]/Table14[[#This Row],[وزن القطعة]]),0)</f>
        <v>0</v>
      </c>
      <c r="N461" s="113"/>
      <c r="O461" s="106" t="str">
        <f>IFERROR(VLOOKUP(Table14[[#This Row],[كود العامل]],العاملين!$A$1:$D$100,4,0),"")</f>
        <v/>
      </c>
      <c r="P461" s="108"/>
      <c r="Q461" s="108"/>
      <c r="R461" s="108"/>
      <c r="S461" s="108"/>
      <c r="T461" s="108"/>
      <c r="U461" s="108">
        <f t="shared" si="9"/>
        <v>0</v>
      </c>
      <c r="V461" s="108" t="str">
        <f>IFERROR(Table14[[#This Row],[اجمالى وقت التشغيل بالدقايق]]-Table14[[#This Row],[اجمالى وقت التوقف بالدقيقة]],"0")</f>
        <v>0</v>
      </c>
      <c r="W461" s="108"/>
      <c r="X461" s="106" t="str">
        <f>IFERROR(VLOOKUP(Table14[[#This Row],[كود العامل]],العاملين!A:C,2,0),"")</f>
        <v/>
      </c>
      <c r="Y461" s="108"/>
      <c r="Z461" s="108" t="str">
        <f>IFERROR(VLOOKUP(Table14[[#This Row],[كود العامل2]],العاملين!$A:$C,2,0),"")</f>
        <v/>
      </c>
      <c r="AA461" s="108"/>
      <c r="AB461" s="108" t="str">
        <f>IFERROR(VLOOKUP(Table14[[#This Row],[كود العامل3]],العاملين!$A:$C,2,0),"")</f>
        <v/>
      </c>
      <c r="AC461" s="108"/>
      <c r="AD461" s="108" t="str">
        <f>IFERROR(VLOOKUP(Table14[[#This Row],[كود العامل4]],العاملين!$A:$C,2,0),"")</f>
        <v/>
      </c>
      <c r="AE461" s="115">
        <f>IFERROR((Table14[[#This Row],[كمية الانتاج]]*Table14[[#This Row],[الزمن المعيارى لانتاج القطعة الواحدة بالدقيقة]])/V461,0%)</f>
        <v>0</v>
      </c>
      <c r="AF461" s="116"/>
      <c r="AG461" s="106"/>
      <c r="AH461" s="117" t="str">
        <f>IFERROR(Table14[[#This Row],[كمية الانتاج]]/(Table14[[#This Row],[كمية الانتاج]]+AG461+AF461),"")</f>
        <v/>
      </c>
      <c r="AI461" s="118"/>
      <c r="AJ461" s="121"/>
      <c r="AK461" s="121"/>
      <c r="AL461" s="121"/>
      <c r="AM461" s="121"/>
      <c r="AN461" s="121"/>
      <c r="AO461" s="121"/>
      <c r="AP461" s="121"/>
      <c r="AQ461" s="121"/>
      <c r="AR461" s="121"/>
    </row>
    <row r="462" spans="1:44" ht="20.100000000000001" customHeight="1">
      <c r="A462" s="105"/>
      <c r="B462" s="106"/>
      <c r="C462" s="107" t="str">
        <f>IFERROR(VLOOKUP(B462,المنتجات!$A:$B,2,0),"")</f>
        <v/>
      </c>
      <c r="D462" s="106" t="str">
        <f>IFERROR(VLOOKUP(B462,المنتجات!$A:$C,3,0),"")</f>
        <v/>
      </c>
      <c r="E462" s="108"/>
      <c r="F462" s="107" t="str">
        <f>IFERROR(VLOOKUP(Table14[[#This Row],[كود الصنف]],المنتجات!$D:$E,2,0),"")</f>
        <v/>
      </c>
      <c r="G462" s="109"/>
      <c r="H462" s="109" t="str">
        <f>IFERROR(IF(G462&lt;=1,VLOOKUP(Table14[[#This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62" s="110"/>
      <c r="J462" s="111"/>
      <c r="K462" s="112" t="str">
        <f>IFERROR(IF(VLOOKUP(Table14[[#This Row],[كود الصنف]],المنتجات!$D:$K,8,0)=0,"",(VLOOKUP(Table14[[#This Row],[كود الصنف]],المنتجات!$D:$K,8,0))),"")</f>
        <v/>
      </c>
      <c r="L46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62" s="114">
        <f>IFERROR(Table14[[#This Row],[كمية الهالك]]/(Table14[[#This Row],[كمية الخامات بالكيلو]]/Table14[[#This Row],[وزن القطعة]]),0)</f>
        <v>0</v>
      </c>
      <c r="N462" s="113"/>
      <c r="O462" s="106" t="str">
        <f>IFERROR(VLOOKUP(Table14[[#This Row],[كود العامل]],العاملين!$A$1:$D$100,4,0),"")</f>
        <v/>
      </c>
      <c r="P462" s="108"/>
      <c r="Q462" s="108"/>
      <c r="R462" s="108"/>
      <c r="S462" s="108"/>
      <c r="T462" s="108"/>
      <c r="U462" s="108">
        <f t="shared" si="9"/>
        <v>0</v>
      </c>
      <c r="V462" s="108" t="str">
        <f>IFERROR(Table14[[#This Row],[اجمالى وقت التشغيل بالدقايق]]-Table14[[#This Row],[اجمالى وقت التوقف بالدقيقة]],"0")</f>
        <v>0</v>
      </c>
      <c r="W462" s="108"/>
      <c r="X462" s="106" t="str">
        <f>IFERROR(VLOOKUP(Table14[[#This Row],[كود العامل]],العاملين!A:C,2,0),"")</f>
        <v/>
      </c>
      <c r="Y462" s="108"/>
      <c r="Z462" s="108" t="str">
        <f>IFERROR(VLOOKUP(Table14[[#This Row],[كود العامل2]],العاملين!$A:$C,2,0),"")</f>
        <v/>
      </c>
      <c r="AA462" s="108"/>
      <c r="AB462" s="108" t="str">
        <f>IFERROR(VLOOKUP(Table14[[#This Row],[كود العامل3]],العاملين!$A:$C,2,0),"")</f>
        <v/>
      </c>
      <c r="AC462" s="108"/>
      <c r="AD462" s="108" t="str">
        <f>IFERROR(VLOOKUP(Table14[[#This Row],[كود العامل4]],العاملين!$A:$C,2,0),"")</f>
        <v/>
      </c>
      <c r="AE462" s="115">
        <f>IFERROR((Table14[[#This Row],[كمية الانتاج]]*Table14[[#This Row],[الزمن المعيارى لانتاج القطعة الواحدة بالدقيقة]])/V462,0%)</f>
        <v>0</v>
      </c>
      <c r="AF462" s="116"/>
      <c r="AG462" s="106"/>
      <c r="AH462" s="117" t="str">
        <f>IFERROR(Table14[[#This Row],[كمية الانتاج]]/(Table14[[#This Row],[كمية الانتاج]]+AG462+AF462),"")</f>
        <v/>
      </c>
      <c r="AI462" s="118"/>
      <c r="AJ462" s="121"/>
      <c r="AK462" s="121"/>
      <c r="AL462" s="121"/>
      <c r="AM462" s="121"/>
      <c r="AN462" s="121"/>
      <c r="AO462" s="121"/>
      <c r="AP462" s="121"/>
      <c r="AQ462" s="121"/>
      <c r="AR462" s="121"/>
    </row>
    <row r="463" spans="1:44" ht="20.100000000000001" customHeight="1">
      <c r="A463" s="105"/>
      <c r="B463" s="106"/>
      <c r="C463" s="107" t="str">
        <f>IFERROR(VLOOKUP(B463,المنتجات!$A:$B,2,0),"")</f>
        <v/>
      </c>
      <c r="D463" s="106" t="str">
        <f>IFERROR(VLOOKUP(B463,المنتجات!$A:$C,3,0),"")</f>
        <v/>
      </c>
      <c r="E463" s="108"/>
      <c r="F463" s="107" t="str">
        <f>IFERROR(VLOOKUP(Table14[[#This Row],[كود الصنف]],المنتجات!$D:$E,2,0),"")</f>
        <v/>
      </c>
      <c r="G463" s="109"/>
      <c r="H463" s="109" t="str">
        <f>IFERROR(IF(G463&lt;=1,VLOOKUP(Table14[[#This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63" s="110"/>
      <c r="J463" s="111"/>
      <c r="K463" s="112" t="str">
        <f>IFERROR(IF(VLOOKUP(Table14[[#This Row],[كود الصنف]],المنتجات!$D:$K,8,0)=0,"",(VLOOKUP(Table14[[#This Row],[كود الصنف]],المنتجات!$D:$K,8,0))),"")</f>
        <v/>
      </c>
      <c r="L46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63" s="114">
        <f>IFERROR(Table14[[#This Row],[كمية الهالك]]/(Table14[[#This Row],[كمية الخامات بالكيلو]]/Table14[[#This Row],[وزن القطعة]]),0)</f>
        <v>0</v>
      </c>
      <c r="N463" s="113"/>
      <c r="O463" s="106" t="str">
        <f>IFERROR(VLOOKUP(Table14[[#This Row],[كود العامل]],العاملين!$A$1:$D$100,4,0),"")</f>
        <v/>
      </c>
      <c r="P463" s="108"/>
      <c r="Q463" s="108"/>
      <c r="R463" s="108"/>
      <c r="S463" s="108"/>
      <c r="T463" s="108"/>
      <c r="U463" s="108">
        <f t="shared" si="9"/>
        <v>0</v>
      </c>
      <c r="V463" s="108" t="str">
        <f>IFERROR(Table14[[#This Row],[اجمالى وقت التشغيل بالدقايق]]-Table14[[#This Row],[اجمالى وقت التوقف بالدقيقة]],"0")</f>
        <v>0</v>
      </c>
      <c r="W463" s="108"/>
      <c r="X463" s="106" t="str">
        <f>IFERROR(VLOOKUP(Table14[[#This Row],[كود العامل]],العاملين!A:C,2,0),"")</f>
        <v/>
      </c>
      <c r="Y463" s="108"/>
      <c r="Z463" s="108" t="str">
        <f>IFERROR(VLOOKUP(Table14[[#This Row],[كود العامل2]],العاملين!$A:$C,2,0),"")</f>
        <v/>
      </c>
      <c r="AA463" s="108"/>
      <c r="AB463" s="108" t="str">
        <f>IFERROR(VLOOKUP(Table14[[#This Row],[كود العامل3]],العاملين!$A:$C,2,0),"")</f>
        <v/>
      </c>
      <c r="AC463" s="108"/>
      <c r="AD463" s="108" t="str">
        <f>IFERROR(VLOOKUP(Table14[[#This Row],[كود العامل4]],العاملين!$A:$C,2,0),"")</f>
        <v/>
      </c>
      <c r="AE463" s="115">
        <f>IFERROR((Table14[[#This Row],[كمية الانتاج]]*Table14[[#This Row],[الزمن المعيارى لانتاج القطعة الواحدة بالدقيقة]])/V463,0%)</f>
        <v>0</v>
      </c>
      <c r="AF463" s="116"/>
      <c r="AG463" s="106"/>
      <c r="AH463" s="117" t="str">
        <f>IFERROR(Table14[[#This Row],[كمية الانتاج]]/(Table14[[#This Row],[كمية الانتاج]]+AG463+AF463),"")</f>
        <v/>
      </c>
      <c r="AI463" s="118"/>
      <c r="AJ463" s="121"/>
      <c r="AK463" s="121"/>
      <c r="AL463" s="121"/>
      <c r="AM463" s="121"/>
      <c r="AN463" s="121"/>
      <c r="AO463" s="121"/>
      <c r="AP463" s="121"/>
      <c r="AQ463" s="121"/>
      <c r="AR463" s="121"/>
    </row>
    <row r="464" spans="1:44" ht="20.100000000000001" customHeight="1">
      <c r="A464" s="105"/>
      <c r="B464" s="106"/>
      <c r="C464" s="107" t="str">
        <f>IFERROR(VLOOKUP(B464,المنتجات!$A:$B,2,0),"")</f>
        <v/>
      </c>
      <c r="D464" s="106" t="str">
        <f>IFERROR(VLOOKUP(B464,المنتجات!$A:$C,3,0),"")</f>
        <v/>
      </c>
      <c r="E464" s="108"/>
      <c r="F464" s="107" t="str">
        <f>IFERROR(VLOOKUP(Table14[[#This Row],[كود الصنف]],المنتجات!$D:$E,2,0),"")</f>
        <v/>
      </c>
      <c r="G464" s="109"/>
      <c r="H464" s="109" t="str">
        <f>IFERROR(IF(G464&lt;=1,VLOOKUP(Table14[[#This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64" s="110"/>
      <c r="J464" s="111"/>
      <c r="K464" s="112" t="str">
        <f>IFERROR(IF(VLOOKUP(Table14[[#This Row],[كود الصنف]],المنتجات!$D:$K,8,0)=0,"",(VLOOKUP(Table14[[#This Row],[كود الصنف]],المنتجات!$D:$K,8,0))),"")</f>
        <v/>
      </c>
      <c r="L46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64" s="114">
        <f>IFERROR(Table14[[#This Row],[كمية الهالك]]/(Table14[[#This Row],[كمية الخامات بالكيلو]]/Table14[[#This Row],[وزن القطعة]]),0)</f>
        <v>0</v>
      </c>
      <c r="N464" s="113"/>
      <c r="O464" s="106" t="str">
        <f>IFERROR(VLOOKUP(Table14[[#This Row],[كود العامل]],العاملين!$A$1:$D$100,4,0),"")</f>
        <v/>
      </c>
      <c r="P464" s="108"/>
      <c r="Q464" s="108"/>
      <c r="R464" s="108"/>
      <c r="S464" s="108"/>
      <c r="T464" s="108"/>
      <c r="U464" s="108">
        <f t="shared" si="9"/>
        <v>0</v>
      </c>
      <c r="V464" s="108" t="str">
        <f>IFERROR(Table14[[#This Row],[اجمالى وقت التشغيل بالدقايق]]-Table14[[#This Row],[اجمالى وقت التوقف بالدقيقة]],"0")</f>
        <v>0</v>
      </c>
      <c r="W464" s="108"/>
      <c r="X464" s="106" t="str">
        <f>IFERROR(VLOOKUP(Table14[[#This Row],[كود العامل]],العاملين!A:C,2,0),"")</f>
        <v/>
      </c>
      <c r="Y464" s="108"/>
      <c r="Z464" s="108" t="str">
        <f>IFERROR(VLOOKUP(Table14[[#This Row],[كود العامل2]],العاملين!$A:$C,2,0),"")</f>
        <v/>
      </c>
      <c r="AA464" s="108"/>
      <c r="AB464" s="108" t="str">
        <f>IFERROR(VLOOKUP(Table14[[#This Row],[كود العامل3]],العاملين!$A:$C,2,0),"")</f>
        <v/>
      </c>
      <c r="AC464" s="108"/>
      <c r="AD464" s="108" t="str">
        <f>IFERROR(VLOOKUP(Table14[[#This Row],[كود العامل4]],العاملين!$A:$C,2,0),"")</f>
        <v/>
      </c>
      <c r="AE464" s="115">
        <f>IFERROR((Table14[[#This Row],[كمية الانتاج]]*Table14[[#This Row],[الزمن المعيارى لانتاج القطعة الواحدة بالدقيقة]])/V464,0%)</f>
        <v>0</v>
      </c>
      <c r="AF464" s="116"/>
      <c r="AG464" s="106"/>
      <c r="AH464" s="117" t="str">
        <f>IFERROR(Table14[[#This Row],[كمية الانتاج]]/(Table14[[#This Row],[كمية الانتاج]]+AG464+AF464),"")</f>
        <v/>
      </c>
      <c r="AI464" s="118"/>
      <c r="AJ464" s="121"/>
      <c r="AK464" s="121"/>
      <c r="AL464" s="121"/>
      <c r="AM464" s="121"/>
      <c r="AN464" s="121"/>
      <c r="AO464" s="121"/>
      <c r="AP464" s="121"/>
      <c r="AQ464" s="121"/>
      <c r="AR464" s="121"/>
    </row>
    <row r="465" spans="1:44" ht="20.100000000000001" customHeight="1">
      <c r="A465" s="105"/>
      <c r="B465" s="106"/>
      <c r="C465" s="107" t="str">
        <f>IFERROR(VLOOKUP(B465,المنتجات!$A:$B,2,0),"")</f>
        <v/>
      </c>
      <c r="D465" s="106" t="str">
        <f>IFERROR(VLOOKUP(B465,المنتجات!$A:$C,3,0),"")</f>
        <v/>
      </c>
      <c r="E465" s="108"/>
      <c r="F465" s="107" t="str">
        <f>IFERROR(VLOOKUP(Table14[[#This Row],[كود الصنف]],المنتجات!$D:$E,2,0),"")</f>
        <v/>
      </c>
      <c r="G465" s="109"/>
      <c r="H465" s="109" t="str">
        <f>IFERROR(IF(G465&lt;=1,VLOOKUP(Table14[[#This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65" s="110"/>
      <c r="J465" s="111"/>
      <c r="K465" s="112" t="str">
        <f>IFERROR(IF(VLOOKUP(Table14[[#This Row],[كود الصنف]],المنتجات!$D:$K,8,0)=0,"",(VLOOKUP(Table14[[#This Row],[كود الصنف]],المنتجات!$D:$K,8,0))),"")</f>
        <v/>
      </c>
      <c r="L46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65" s="114">
        <f>IFERROR(Table14[[#This Row],[كمية الهالك]]/(Table14[[#This Row],[كمية الخامات بالكيلو]]/Table14[[#This Row],[وزن القطعة]]),0)</f>
        <v>0</v>
      </c>
      <c r="N465" s="113"/>
      <c r="O465" s="106" t="str">
        <f>IFERROR(VLOOKUP(Table14[[#This Row],[كود العامل]],العاملين!$A$1:$D$100,4,0),"")</f>
        <v/>
      </c>
      <c r="P465" s="108"/>
      <c r="Q465" s="108"/>
      <c r="R465" s="108"/>
      <c r="S465" s="108"/>
      <c r="T465" s="108"/>
      <c r="U465" s="108">
        <f t="shared" si="9"/>
        <v>0</v>
      </c>
      <c r="V465" s="108" t="str">
        <f>IFERROR(Table14[[#This Row],[اجمالى وقت التشغيل بالدقايق]]-Table14[[#This Row],[اجمالى وقت التوقف بالدقيقة]],"0")</f>
        <v>0</v>
      </c>
      <c r="W465" s="108"/>
      <c r="X465" s="106" t="str">
        <f>IFERROR(VLOOKUP(Table14[[#This Row],[كود العامل]],العاملين!A:C,2,0),"")</f>
        <v/>
      </c>
      <c r="Y465" s="108"/>
      <c r="Z465" s="108" t="str">
        <f>IFERROR(VLOOKUP(Table14[[#This Row],[كود العامل2]],العاملين!$A:$C,2,0),"")</f>
        <v/>
      </c>
      <c r="AA465" s="108"/>
      <c r="AB465" s="108" t="str">
        <f>IFERROR(VLOOKUP(Table14[[#This Row],[كود العامل3]],العاملين!$A:$C,2,0),"")</f>
        <v/>
      </c>
      <c r="AC465" s="108"/>
      <c r="AD465" s="108" t="str">
        <f>IFERROR(VLOOKUP(Table14[[#This Row],[كود العامل4]],العاملين!$A:$C,2,0),"")</f>
        <v/>
      </c>
      <c r="AE465" s="115">
        <f>IFERROR((Table14[[#This Row],[كمية الانتاج]]*Table14[[#This Row],[الزمن المعيارى لانتاج القطعة الواحدة بالدقيقة]])/V465,0%)</f>
        <v>0</v>
      </c>
      <c r="AF465" s="116"/>
      <c r="AG465" s="106"/>
      <c r="AH465" s="117" t="str">
        <f>IFERROR(Table14[[#This Row],[كمية الانتاج]]/(Table14[[#This Row],[كمية الانتاج]]+AG465+AF465),"")</f>
        <v/>
      </c>
      <c r="AI465" s="118"/>
      <c r="AJ465" s="121"/>
      <c r="AK465" s="121"/>
      <c r="AL465" s="121"/>
      <c r="AM465" s="121"/>
      <c r="AN465" s="121"/>
      <c r="AO465" s="121"/>
      <c r="AP465" s="121"/>
      <c r="AQ465" s="121"/>
      <c r="AR465" s="121"/>
    </row>
    <row r="466" spans="1:44" ht="20.100000000000001" customHeight="1">
      <c r="A466" s="105"/>
      <c r="B466" s="106"/>
      <c r="C466" s="107" t="str">
        <f>IFERROR(VLOOKUP(B466,المنتجات!$A:$B,2,0),"")</f>
        <v/>
      </c>
      <c r="D466" s="106" t="str">
        <f>IFERROR(VLOOKUP(B466,المنتجات!$A:$C,3,0),"")</f>
        <v/>
      </c>
      <c r="E466" s="108"/>
      <c r="F466" s="107" t="str">
        <f>IFERROR(VLOOKUP(Table14[[#This Row],[كود الصنف]],المنتجات!$D:$E,2,0),"")</f>
        <v/>
      </c>
      <c r="G466" s="109"/>
      <c r="H466" s="109" t="str">
        <f>IFERROR(IF(G466&lt;=1,VLOOKUP(Table14[[#This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66" s="110"/>
      <c r="J466" s="111"/>
      <c r="K466" s="112" t="str">
        <f>IFERROR(IF(VLOOKUP(Table14[[#This Row],[كود الصنف]],المنتجات!$D:$K,8,0)=0,"",(VLOOKUP(Table14[[#This Row],[كود الصنف]],المنتجات!$D:$K,8,0))),"")</f>
        <v/>
      </c>
      <c r="L46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66" s="114">
        <f>IFERROR(Table14[[#This Row],[كمية الهالك]]/(Table14[[#This Row],[كمية الخامات بالكيلو]]/Table14[[#This Row],[وزن القطعة]]),0)</f>
        <v>0</v>
      </c>
      <c r="N466" s="113"/>
      <c r="O466" s="106" t="str">
        <f>IFERROR(VLOOKUP(Table14[[#This Row],[كود العامل]],العاملين!$A$1:$D$100,4,0),"")</f>
        <v/>
      </c>
      <c r="P466" s="108"/>
      <c r="Q466" s="108"/>
      <c r="R466" s="108"/>
      <c r="S466" s="108"/>
      <c r="T466" s="108"/>
      <c r="U466" s="108">
        <f t="shared" si="9"/>
        <v>0</v>
      </c>
      <c r="V466" s="108" t="str">
        <f>IFERROR(Table14[[#This Row],[اجمالى وقت التشغيل بالدقايق]]-Table14[[#This Row],[اجمالى وقت التوقف بالدقيقة]],"0")</f>
        <v>0</v>
      </c>
      <c r="W466" s="108"/>
      <c r="X466" s="106" t="str">
        <f>IFERROR(VLOOKUP(Table14[[#This Row],[كود العامل]],العاملين!A:C,2,0),"")</f>
        <v/>
      </c>
      <c r="Y466" s="108"/>
      <c r="Z466" s="108" t="str">
        <f>IFERROR(VLOOKUP(Table14[[#This Row],[كود العامل2]],العاملين!$A:$C,2,0),"")</f>
        <v/>
      </c>
      <c r="AA466" s="108"/>
      <c r="AB466" s="108" t="str">
        <f>IFERROR(VLOOKUP(Table14[[#This Row],[كود العامل3]],العاملين!$A:$C,2,0),"")</f>
        <v/>
      </c>
      <c r="AC466" s="108"/>
      <c r="AD466" s="108" t="str">
        <f>IFERROR(VLOOKUP(Table14[[#This Row],[كود العامل4]],العاملين!$A:$C,2,0),"")</f>
        <v/>
      </c>
      <c r="AE466" s="115">
        <f>IFERROR((Table14[[#This Row],[كمية الانتاج]]*Table14[[#This Row],[الزمن المعيارى لانتاج القطعة الواحدة بالدقيقة]])/V466,0%)</f>
        <v>0</v>
      </c>
      <c r="AF466" s="116"/>
      <c r="AG466" s="106"/>
      <c r="AH466" s="117" t="str">
        <f>IFERROR(Table14[[#This Row],[كمية الانتاج]]/(Table14[[#This Row],[كمية الانتاج]]+AG466+AF466),"")</f>
        <v/>
      </c>
      <c r="AI466" s="118"/>
      <c r="AJ466" s="121"/>
      <c r="AK466" s="121"/>
      <c r="AL466" s="121"/>
      <c r="AM466" s="121"/>
      <c r="AN466" s="121"/>
      <c r="AO466" s="121"/>
      <c r="AP466" s="121"/>
      <c r="AQ466" s="121"/>
      <c r="AR466" s="121"/>
    </row>
    <row r="467" spans="1:44" ht="20.100000000000001" customHeight="1">
      <c r="A467" s="105"/>
      <c r="B467" s="106"/>
      <c r="C467" s="107" t="str">
        <f>IFERROR(VLOOKUP(B467,المنتجات!$A:$B,2,0),"")</f>
        <v/>
      </c>
      <c r="D467" s="106" t="str">
        <f>IFERROR(VLOOKUP(B467,المنتجات!$A:$C,3,0),"")</f>
        <v/>
      </c>
      <c r="E467" s="108"/>
      <c r="F467" s="107" t="str">
        <f>IFERROR(VLOOKUP(Table14[[#This Row],[كود الصنف]],المنتجات!$D:$E,2,0),"")</f>
        <v/>
      </c>
      <c r="G467" s="109"/>
      <c r="H467" s="109" t="str">
        <f>IFERROR(IF(G467&lt;=1,VLOOKUP(Table14[[#This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67" s="110"/>
      <c r="J467" s="111"/>
      <c r="K467" s="112" t="str">
        <f>IFERROR(IF(VLOOKUP(Table14[[#This Row],[كود الصنف]],المنتجات!$D:$K,8,0)=0,"",(VLOOKUP(Table14[[#This Row],[كود الصنف]],المنتجات!$D:$K,8,0))),"")</f>
        <v/>
      </c>
      <c r="L46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67" s="114">
        <f>IFERROR(Table14[[#This Row],[كمية الهالك]]/(Table14[[#This Row],[كمية الخامات بالكيلو]]/Table14[[#This Row],[وزن القطعة]]),0)</f>
        <v>0</v>
      </c>
      <c r="N467" s="113"/>
      <c r="O467" s="106" t="str">
        <f>IFERROR(VLOOKUP(Table14[[#This Row],[كود العامل]],العاملين!$A$1:$D$100,4,0),"")</f>
        <v/>
      </c>
      <c r="P467" s="108"/>
      <c r="Q467" s="108"/>
      <c r="R467" s="108"/>
      <c r="S467" s="108"/>
      <c r="T467" s="108"/>
      <c r="U467" s="108">
        <f t="shared" si="9"/>
        <v>0</v>
      </c>
      <c r="V467" s="108" t="str">
        <f>IFERROR(Table14[[#This Row],[اجمالى وقت التشغيل بالدقايق]]-Table14[[#This Row],[اجمالى وقت التوقف بالدقيقة]],"0")</f>
        <v>0</v>
      </c>
      <c r="W467" s="108"/>
      <c r="X467" s="106" t="str">
        <f>IFERROR(VLOOKUP(Table14[[#This Row],[كود العامل]],العاملين!A:C,2,0),"")</f>
        <v/>
      </c>
      <c r="Y467" s="108"/>
      <c r="Z467" s="108" t="str">
        <f>IFERROR(VLOOKUP(Table14[[#This Row],[كود العامل2]],العاملين!$A:$C,2,0),"")</f>
        <v/>
      </c>
      <c r="AA467" s="108"/>
      <c r="AB467" s="108" t="str">
        <f>IFERROR(VLOOKUP(Table14[[#This Row],[كود العامل3]],العاملين!$A:$C,2,0),"")</f>
        <v/>
      </c>
      <c r="AC467" s="108"/>
      <c r="AD467" s="108" t="str">
        <f>IFERROR(VLOOKUP(Table14[[#This Row],[كود العامل4]],العاملين!$A:$C,2,0),"")</f>
        <v/>
      </c>
      <c r="AE467" s="115">
        <f>IFERROR((Table14[[#This Row],[كمية الانتاج]]*Table14[[#This Row],[الزمن المعيارى لانتاج القطعة الواحدة بالدقيقة]])/V467,0%)</f>
        <v>0</v>
      </c>
      <c r="AF467" s="116"/>
      <c r="AG467" s="106"/>
      <c r="AH467" s="117" t="str">
        <f>IFERROR(Table14[[#This Row],[كمية الانتاج]]/(Table14[[#This Row],[كمية الانتاج]]+AG467+AF467),"")</f>
        <v/>
      </c>
      <c r="AI467" s="118"/>
      <c r="AJ467" s="121"/>
      <c r="AK467" s="121"/>
      <c r="AL467" s="121"/>
      <c r="AM467" s="121"/>
      <c r="AN467" s="121"/>
      <c r="AO467" s="121"/>
      <c r="AP467" s="121"/>
      <c r="AQ467" s="121"/>
      <c r="AR467" s="121"/>
    </row>
    <row r="468" spans="1:44" ht="20.100000000000001" customHeight="1">
      <c r="A468" s="105"/>
      <c r="B468" s="106"/>
      <c r="C468" s="107" t="str">
        <f>IFERROR(VLOOKUP(B468,المنتجات!$A:$B,2,0),"")</f>
        <v/>
      </c>
      <c r="D468" s="106" t="str">
        <f>IFERROR(VLOOKUP(B468,المنتجات!$A:$C,3,0),"")</f>
        <v/>
      </c>
      <c r="E468" s="108"/>
      <c r="F468" s="107" t="str">
        <f>IFERROR(VLOOKUP(Table14[[#This Row],[كود الصنف]],المنتجات!$D:$E,2,0),"")</f>
        <v/>
      </c>
      <c r="G468" s="109"/>
      <c r="H468" s="109" t="str">
        <f>IFERROR(IF(G468&lt;=1,VLOOKUP(Table14[[#This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68" s="110"/>
      <c r="J468" s="111"/>
      <c r="K468" s="112" t="str">
        <f>IFERROR(IF(VLOOKUP(Table14[[#This Row],[كود الصنف]],المنتجات!$D:$K,8,0)=0,"",(VLOOKUP(Table14[[#This Row],[كود الصنف]],المنتجات!$D:$K,8,0))),"")</f>
        <v/>
      </c>
      <c r="L46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68" s="114">
        <f>IFERROR(Table14[[#This Row],[كمية الهالك]]/(Table14[[#This Row],[كمية الخامات بالكيلو]]/Table14[[#This Row],[وزن القطعة]]),0)</f>
        <v>0</v>
      </c>
      <c r="N468" s="113"/>
      <c r="O468" s="106" t="str">
        <f>IFERROR(VLOOKUP(Table14[[#This Row],[كود العامل]],العاملين!$A$1:$D$100,4,0),"")</f>
        <v/>
      </c>
      <c r="P468" s="108"/>
      <c r="Q468" s="108"/>
      <c r="R468" s="108"/>
      <c r="S468" s="108"/>
      <c r="T468" s="108"/>
      <c r="U468" s="108">
        <f t="shared" si="9"/>
        <v>0</v>
      </c>
      <c r="V468" s="108" t="str">
        <f>IFERROR(Table14[[#This Row],[اجمالى وقت التشغيل بالدقايق]]-Table14[[#This Row],[اجمالى وقت التوقف بالدقيقة]],"0")</f>
        <v>0</v>
      </c>
      <c r="W468" s="108"/>
      <c r="X468" s="106" t="str">
        <f>IFERROR(VLOOKUP(Table14[[#This Row],[كود العامل]],العاملين!A:C,2,0),"")</f>
        <v/>
      </c>
      <c r="Y468" s="108"/>
      <c r="Z468" s="108" t="str">
        <f>IFERROR(VLOOKUP(Table14[[#This Row],[كود العامل2]],العاملين!$A:$C,2,0),"")</f>
        <v/>
      </c>
      <c r="AA468" s="108"/>
      <c r="AB468" s="108" t="str">
        <f>IFERROR(VLOOKUP(Table14[[#This Row],[كود العامل3]],العاملين!$A:$C,2,0),"")</f>
        <v/>
      </c>
      <c r="AC468" s="108"/>
      <c r="AD468" s="108" t="str">
        <f>IFERROR(VLOOKUP(Table14[[#This Row],[كود العامل4]],العاملين!$A:$C,2,0),"")</f>
        <v/>
      </c>
      <c r="AE468" s="115">
        <f>IFERROR((Table14[[#This Row],[كمية الانتاج]]*Table14[[#This Row],[الزمن المعيارى لانتاج القطعة الواحدة بالدقيقة]])/V468,0%)</f>
        <v>0</v>
      </c>
      <c r="AF468" s="116"/>
      <c r="AG468" s="106"/>
      <c r="AH468" s="117" t="str">
        <f>IFERROR(Table14[[#This Row],[كمية الانتاج]]/(Table14[[#This Row],[كمية الانتاج]]+AG468+AF468),"")</f>
        <v/>
      </c>
      <c r="AI468" s="118"/>
      <c r="AJ468" s="121"/>
      <c r="AK468" s="121"/>
      <c r="AL468" s="121"/>
      <c r="AM468" s="121"/>
      <c r="AN468" s="121"/>
      <c r="AO468" s="121"/>
      <c r="AP468" s="121"/>
      <c r="AQ468" s="121"/>
      <c r="AR468" s="121"/>
    </row>
    <row r="469" spans="1:44" ht="20.100000000000001" customHeight="1">
      <c r="A469" s="105"/>
      <c r="B469" s="106"/>
      <c r="C469" s="107" t="str">
        <f>IFERROR(VLOOKUP(B469,المنتجات!$A:$B,2,0),"")</f>
        <v/>
      </c>
      <c r="D469" s="106" t="str">
        <f>IFERROR(VLOOKUP(B469,المنتجات!$A:$C,3,0),"")</f>
        <v/>
      </c>
      <c r="E469" s="108"/>
      <c r="F469" s="107" t="str">
        <f>IFERROR(VLOOKUP(Table14[[#This Row],[كود الصنف]],المنتجات!$D:$E,2,0),"")</f>
        <v/>
      </c>
      <c r="G469" s="109"/>
      <c r="H469" s="109" t="str">
        <f>IFERROR(IF(G469&lt;=1,VLOOKUP(Table14[[#This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69" s="110"/>
      <c r="J469" s="111"/>
      <c r="K469" s="112" t="str">
        <f>IFERROR(IF(VLOOKUP(Table14[[#This Row],[كود الصنف]],المنتجات!$D:$K,8,0)=0,"",(VLOOKUP(Table14[[#This Row],[كود الصنف]],المنتجات!$D:$K,8,0))),"")</f>
        <v/>
      </c>
      <c r="L46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69" s="114">
        <f>IFERROR(Table14[[#This Row],[كمية الهالك]]/(Table14[[#This Row],[كمية الخامات بالكيلو]]/Table14[[#This Row],[وزن القطعة]]),0)</f>
        <v>0</v>
      </c>
      <c r="N469" s="113"/>
      <c r="O469" s="106" t="str">
        <f>IFERROR(VLOOKUP(Table14[[#This Row],[كود العامل]],العاملين!$A$1:$D$100,4,0),"")</f>
        <v/>
      </c>
      <c r="P469" s="108"/>
      <c r="Q469" s="108"/>
      <c r="R469" s="108"/>
      <c r="S469" s="108"/>
      <c r="T469" s="108"/>
      <c r="U469" s="108">
        <f t="shared" si="9"/>
        <v>0</v>
      </c>
      <c r="V469" s="108" t="str">
        <f>IFERROR(Table14[[#This Row],[اجمالى وقت التشغيل بالدقايق]]-Table14[[#This Row],[اجمالى وقت التوقف بالدقيقة]],"0")</f>
        <v>0</v>
      </c>
      <c r="W469" s="108"/>
      <c r="X469" s="106" t="str">
        <f>IFERROR(VLOOKUP(Table14[[#This Row],[كود العامل]],العاملين!A:C,2,0),"")</f>
        <v/>
      </c>
      <c r="Y469" s="108"/>
      <c r="Z469" s="108" t="str">
        <f>IFERROR(VLOOKUP(Table14[[#This Row],[كود العامل2]],العاملين!$A:$C,2,0),"")</f>
        <v/>
      </c>
      <c r="AA469" s="108"/>
      <c r="AB469" s="108" t="str">
        <f>IFERROR(VLOOKUP(Table14[[#This Row],[كود العامل3]],العاملين!$A:$C,2,0),"")</f>
        <v/>
      </c>
      <c r="AC469" s="108"/>
      <c r="AD469" s="108" t="str">
        <f>IFERROR(VLOOKUP(Table14[[#This Row],[كود العامل4]],العاملين!$A:$C,2,0),"")</f>
        <v/>
      </c>
      <c r="AE469" s="115">
        <f>IFERROR((Table14[[#This Row],[كمية الانتاج]]*Table14[[#This Row],[الزمن المعيارى لانتاج القطعة الواحدة بالدقيقة]])/V469,0%)</f>
        <v>0</v>
      </c>
      <c r="AF469" s="116"/>
      <c r="AG469" s="106"/>
      <c r="AH469" s="117" t="str">
        <f>IFERROR(Table14[[#This Row],[كمية الانتاج]]/(Table14[[#This Row],[كمية الانتاج]]+AG469+AF469),"")</f>
        <v/>
      </c>
      <c r="AI469" s="118"/>
      <c r="AJ469" s="121"/>
      <c r="AK469" s="121"/>
      <c r="AL469" s="121"/>
      <c r="AM469" s="121"/>
      <c r="AN469" s="121"/>
      <c r="AO469" s="121"/>
      <c r="AP469" s="121"/>
      <c r="AQ469" s="121"/>
      <c r="AR469" s="121"/>
    </row>
    <row r="470" spans="1:44" ht="20.100000000000001" customHeight="1">
      <c r="A470" s="105"/>
      <c r="B470" s="106"/>
      <c r="C470" s="107" t="str">
        <f>IFERROR(VLOOKUP(B470,المنتجات!$A:$B,2,0),"")</f>
        <v/>
      </c>
      <c r="D470" s="106" t="str">
        <f>IFERROR(VLOOKUP(B470,المنتجات!$A:$C,3,0),"")</f>
        <v/>
      </c>
      <c r="E470" s="108"/>
      <c r="F470" s="107" t="str">
        <f>IFERROR(VLOOKUP(Table14[[#This Row],[كود الصنف]],المنتجات!$D:$E,2,0),"")</f>
        <v/>
      </c>
      <c r="G470" s="109"/>
      <c r="H470" s="109" t="str">
        <f>IFERROR(IF(G470&lt;=1,VLOOKUP(Table14[[#This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70" s="110"/>
      <c r="J470" s="111"/>
      <c r="K470" s="112" t="str">
        <f>IFERROR(IF(VLOOKUP(Table14[[#This Row],[كود الصنف]],المنتجات!$D:$K,8,0)=0,"",(VLOOKUP(Table14[[#This Row],[كود الصنف]],المنتجات!$D:$K,8,0))),"")</f>
        <v/>
      </c>
      <c r="L47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70" s="114">
        <f>IFERROR(Table14[[#This Row],[كمية الهالك]]/(Table14[[#This Row],[كمية الخامات بالكيلو]]/Table14[[#This Row],[وزن القطعة]]),0)</f>
        <v>0</v>
      </c>
      <c r="N470" s="113"/>
      <c r="O470" s="106" t="str">
        <f>IFERROR(VLOOKUP(Table14[[#This Row],[كود العامل]],العاملين!$A$1:$D$100,4,0),"")</f>
        <v/>
      </c>
      <c r="P470" s="108"/>
      <c r="Q470" s="108"/>
      <c r="R470" s="108"/>
      <c r="S470" s="108"/>
      <c r="T470" s="108"/>
      <c r="U470" s="108">
        <f t="shared" si="9"/>
        <v>0</v>
      </c>
      <c r="V470" s="108" t="str">
        <f>IFERROR(Table14[[#This Row],[اجمالى وقت التشغيل بالدقايق]]-Table14[[#This Row],[اجمالى وقت التوقف بالدقيقة]],"0")</f>
        <v>0</v>
      </c>
      <c r="W470" s="108"/>
      <c r="X470" s="106" t="str">
        <f>IFERROR(VLOOKUP(Table14[[#This Row],[كود العامل]],العاملين!A:C,2,0),"")</f>
        <v/>
      </c>
      <c r="Y470" s="108"/>
      <c r="Z470" s="108" t="str">
        <f>IFERROR(VLOOKUP(Table14[[#This Row],[كود العامل2]],العاملين!$A:$C,2,0),"")</f>
        <v/>
      </c>
      <c r="AA470" s="108"/>
      <c r="AB470" s="108" t="str">
        <f>IFERROR(VLOOKUP(Table14[[#This Row],[كود العامل3]],العاملين!$A:$C,2,0),"")</f>
        <v/>
      </c>
      <c r="AC470" s="108"/>
      <c r="AD470" s="108" t="str">
        <f>IFERROR(VLOOKUP(Table14[[#This Row],[كود العامل4]],العاملين!$A:$C,2,0),"")</f>
        <v/>
      </c>
      <c r="AE470" s="115">
        <f>IFERROR((Table14[[#This Row],[كمية الانتاج]]*Table14[[#This Row],[الزمن المعيارى لانتاج القطعة الواحدة بالدقيقة]])/V470,0%)</f>
        <v>0</v>
      </c>
      <c r="AF470" s="116"/>
      <c r="AG470" s="106"/>
      <c r="AH470" s="117" t="str">
        <f>IFERROR(Table14[[#This Row],[كمية الانتاج]]/(Table14[[#This Row],[كمية الانتاج]]+AG470+AF470),"")</f>
        <v/>
      </c>
      <c r="AI470" s="118"/>
      <c r="AJ470" s="121"/>
      <c r="AK470" s="121"/>
      <c r="AL470" s="121"/>
      <c r="AM470" s="121"/>
      <c r="AN470" s="121"/>
      <c r="AO470" s="121"/>
      <c r="AP470" s="121"/>
      <c r="AQ470" s="121"/>
      <c r="AR470" s="121"/>
    </row>
    <row r="471" spans="1:44" ht="20.100000000000001" customHeight="1">
      <c r="A471" s="105"/>
      <c r="B471" s="106"/>
      <c r="C471" s="107" t="str">
        <f>IFERROR(VLOOKUP(B471,المنتجات!$A:$B,2,0),"")</f>
        <v/>
      </c>
      <c r="D471" s="106" t="str">
        <f>IFERROR(VLOOKUP(B471,المنتجات!$A:$C,3,0),"")</f>
        <v/>
      </c>
      <c r="E471" s="108"/>
      <c r="F471" s="107" t="str">
        <f>IFERROR(VLOOKUP(Table14[[#This Row],[كود الصنف]],المنتجات!$D:$E,2,0),"")</f>
        <v/>
      </c>
      <c r="G471" s="109"/>
      <c r="H471" s="109" t="str">
        <f>IFERROR(IF(G471&lt;=1,VLOOKUP(Table14[[#This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71" s="110"/>
      <c r="J471" s="111"/>
      <c r="K471" s="112" t="str">
        <f>IFERROR(IF(VLOOKUP(Table14[[#This Row],[كود الصنف]],المنتجات!$D:$K,8,0)=0,"",(VLOOKUP(Table14[[#This Row],[كود الصنف]],المنتجات!$D:$K,8,0))),"")</f>
        <v/>
      </c>
      <c r="L47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71" s="114">
        <f>IFERROR(Table14[[#This Row],[كمية الهالك]]/(Table14[[#This Row],[كمية الخامات بالكيلو]]/Table14[[#This Row],[وزن القطعة]]),0)</f>
        <v>0</v>
      </c>
      <c r="N471" s="113"/>
      <c r="O471" s="106" t="str">
        <f>IFERROR(VLOOKUP(Table14[[#This Row],[كود العامل]],العاملين!$A$1:$D$100,4,0),"")</f>
        <v/>
      </c>
      <c r="P471" s="108"/>
      <c r="Q471" s="108"/>
      <c r="R471" s="108"/>
      <c r="S471" s="108"/>
      <c r="T471" s="108"/>
      <c r="U471" s="108">
        <f t="shared" si="9"/>
        <v>0</v>
      </c>
      <c r="V471" s="108" t="str">
        <f>IFERROR(Table14[[#This Row],[اجمالى وقت التشغيل بالدقايق]]-Table14[[#This Row],[اجمالى وقت التوقف بالدقيقة]],"0")</f>
        <v>0</v>
      </c>
      <c r="W471" s="108"/>
      <c r="X471" s="106" t="str">
        <f>IFERROR(VLOOKUP(Table14[[#This Row],[كود العامل]],العاملين!A:C,2,0),"")</f>
        <v/>
      </c>
      <c r="Y471" s="108"/>
      <c r="Z471" s="108" t="str">
        <f>IFERROR(VLOOKUP(Table14[[#This Row],[كود العامل2]],العاملين!$A:$C,2,0),"")</f>
        <v/>
      </c>
      <c r="AA471" s="108"/>
      <c r="AB471" s="108" t="str">
        <f>IFERROR(VLOOKUP(Table14[[#This Row],[كود العامل3]],العاملين!$A:$C,2,0),"")</f>
        <v/>
      </c>
      <c r="AC471" s="108"/>
      <c r="AD471" s="108" t="str">
        <f>IFERROR(VLOOKUP(Table14[[#This Row],[كود العامل4]],العاملين!$A:$C,2,0),"")</f>
        <v/>
      </c>
      <c r="AE471" s="115">
        <f>IFERROR((Table14[[#This Row],[كمية الانتاج]]*Table14[[#This Row],[الزمن المعيارى لانتاج القطعة الواحدة بالدقيقة]])/V471,0%)</f>
        <v>0</v>
      </c>
      <c r="AF471" s="116"/>
      <c r="AG471" s="106"/>
      <c r="AH471" s="117" t="str">
        <f>IFERROR(Table14[[#This Row],[كمية الانتاج]]/(Table14[[#This Row],[كمية الانتاج]]+AG471+AF471),"")</f>
        <v/>
      </c>
      <c r="AI471" s="118"/>
      <c r="AJ471" s="121"/>
      <c r="AK471" s="121"/>
      <c r="AL471" s="121"/>
      <c r="AM471" s="121"/>
      <c r="AN471" s="121"/>
      <c r="AO471" s="121"/>
      <c r="AP471" s="121"/>
      <c r="AQ471" s="121"/>
      <c r="AR471" s="121"/>
    </row>
    <row r="472" spans="1:44" ht="20.100000000000001" customHeight="1">
      <c r="A472" s="105"/>
      <c r="B472" s="106"/>
      <c r="C472" s="107" t="str">
        <f>IFERROR(VLOOKUP(B472,المنتجات!$A:$B,2,0),"")</f>
        <v/>
      </c>
      <c r="D472" s="106" t="str">
        <f>IFERROR(VLOOKUP(B472,المنتجات!$A:$C,3,0),"")</f>
        <v/>
      </c>
      <c r="E472" s="108"/>
      <c r="F472" s="107" t="str">
        <f>IFERROR(VLOOKUP(Table14[[#This Row],[كود الصنف]],المنتجات!$D:$E,2,0),"")</f>
        <v/>
      </c>
      <c r="G472" s="109"/>
      <c r="H472" s="109" t="str">
        <f>IFERROR(IF(G472&lt;=1,VLOOKUP(Table14[[#This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72" s="110"/>
      <c r="J472" s="111"/>
      <c r="K472" s="112" t="str">
        <f>IFERROR(IF(VLOOKUP(Table14[[#This Row],[كود الصنف]],المنتجات!$D:$K,8,0)=0,"",(VLOOKUP(Table14[[#This Row],[كود الصنف]],المنتجات!$D:$K,8,0))),"")</f>
        <v/>
      </c>
      <c r="L47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72" s="114">
        <f>IFERROR(Table14[[#This Row],[كمية الهالك]]/(Table14[[#This Row],[كمية الخامات بالكيلو]]/Table14[[#This Row],[وزن القطعة]]),0)</f>
        <v>0</v>
      </c>
      <c r="N472" s="113"/>
      <c r="O472" s="106" t="str">
        <f>IFERROR(VLOOKUP(Table14[[#This Row],[كود العامل]],العاملين!$A$1:$D$100,4,0),"")</f>
        <v/>
      </c>
      <c r="P472" s="108"/>
      <c r="Q472" s="108"/>
      <c r="R472" s="108"/>
      <c r="S472" s="108"/>
      <c r="T472" s="108"/>
      <c r="U472" s="108">
        <f t="shared" si="9"/>
        <v>0</v>
      </c>
      <c r="V472" s="108" t="str">
        <f>IFERROR(Table14[[#This Row],[اجمالى وقت التشغيل بالدقايق]]-Table14[[#This Row],[اجمالى وقت التوقف بالدقيقة]],"0")</f>
        <v>0</v>
      </c>
      <c r="W472" s="108"/>
      <c r="X472" s="106" t="str">
        <f>IFERROR(VLOOKUP(Table14[[#This Row],[كود العامل]],العاملين!A:C,2,0),"")</f>
        <v/>
      </c>
      <c r="Y472" s="108"/>
      <c r="Z472" s="108" t="str">
        <f>IFERROR(VLOOKUP(Table14[[#This Row],[كود العامل2]],العاملين!$A:$C,2,0),"")</f>
        <v/>
      </c>
      <c r="AA472" s="108"/>
      <c r="AB472" s="108" t="str">
        <f>IFERROR(VLOOKUP(Table14[[#This Row],[كود العامل3]],العاملين!$A:$C,2,0),"")</f>
        <v/>
      </c>
      <c r="AC472" s="108"/>
      <c r="AD472" s="108" t="str">
        <f>IFERROR(VLOOKUP(Table14[[#This Row],[كود العامل4]],العاملين!$A:$C,2,0),"")</f>
        <v/>
      </c>
      <c r="AE472" s="115">
        <f>IFERROR((Table14[[#This Row],[كمية الانتاج]]*Table14[[#This Row],[الزمن المعيارى لانتاج القطعة الواحدة بالدقيقة]])/V472,0%)</f>
        <v>0</v>
      </c>
      <c r="AF472" s="116"/>
      <c r="AG472" s="106"/>
      <c r="AH472" s="117" t="str">
        <f>IFERROR(Table14[[#This Row],[كمية الانتاج]]/(Table14[[#This Row],[كمية الانتاج]]+AG472+AF472),"")</f>
        <v/>
      </c>
      <c r="AI472" s="118"/>
      <c r="AJ472" s="121"/>
      <c r="AK472" s="121"/>
      <c r="AL472" s="121"/>
      <c r="AM472" s="121"/>
      <c r="AN472" s="121"/>
      <c r="AO472" s="121"/>
      <c r="AP472" s="121"/>
      <c r="AQ472" s="121"/>
      <c r="AR472" s="121"/>
    </row>
    <row r="473" spans="1:44" ht="20.100000000000001" customHeight="1">
      <c r="A473" s="105"/>
      <c r="B473" s="106"/>
      <c r="C473" s="107" t="str">
        <f>IFERROR(VLOOKUP(B473,المنتجات!$A:$B,2,0),"")</f>
        <v/>
      </c>
      <c r="D473" s="106" t="str">
        <f>IFERROR(VLOOKUP(B473,المنتجات!$A:$C,3,0),"")</f>
        <v/>
      </c>
      <c r="E473" s="108"/>
      <c r="F473" s="107" t="str">
        <f>IFERROR(VLOOKUP(Table14[[#This Row],[كود الصنف]],المنتجات!$D:$E,2,0),"")</f>
        <v/>
      </c>
      <c r="G473" s="109"/>
      <c r="H473" s="109" t="str">
        <f>IFERROR(IF(G473&lt;=1,VLOOKUP(Table14[[#This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73" s="110"/>
      <c r="J473" s="111"/>
      <c r="K473" s="112" t="str">
        <f>IFERROR(IF(VLOOKUP(Table14[[#This Row],[كود الصنف]],المنتجات!$D:$K,8,0)=0,"",(VLOOKUP(Table14[[#This Row],[كود الصنف]],المنتجات!$D:$K,8,0))),"")</f>
        <v/>
      </c>
      <c r="L47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73" s="114">
        <f>IFERROR(Table14[[#This Row],[كمية الهالك]]/(Table14[[#This Row],[كمية الخامات بالكيلو]]/Table14[[#This Row],[وزن القطعة]]),0)</f>
        <v>0</v>
      </c>
      <c r="N473" s="113"/>
      <c r="O473" s="106" t="str">
        <f>IFERROR(VLOOKUP(Table14[[#This Row],[كود العامل]],العاملين!$A$1:$D$100,4,0),"")</f>
        <v/>
      </c>
      <c r="P473" s="108"/>
      <c r="Q473" s="108"/>
      <c r="R473" s="108"/>
      <c r="S473" s="108"/>
      <c r="T473" s="108"/>
      <c r="U473" s="108">
        <f t="shared" si="9"/>
        <v>0</v>
      </c>
      <c r="V473" s="108" t="str">
        <f>IFERROR(Table14[[#This Row],[اجمالى وقت التشغيل بالدقايق]]-Table14[[#This Row],[اجمالى وقت التوقف بالدقيقة]],"0")</f>
        <v>0</v>
      </c>
      <c r="W473" s="108"/>
      <c r="X473" s="106" t="str">
        <f>IFERROR(VLOOKUP(Table14[[#This Row],[كود العامل]],العاملين!A:C,2,0),"")</f>
        <v/>
      </c>
      <c r="Y473" s="108"/>
      <c r="Z473" s="108" t="str">
        <f>IFERROR(VLOOKUP(Table14[[#This Row],[كود العامل2]],العاملين!$A:$C,2,0),"")</f>
        <v/>
      </c>
      <c r="AA473" s="108"/>
      <c r="AB473" s="108" t="str">
        <f>IFERROR(VLOOKUP(Table14[[#This Row],[كود العامل3]],العاملين!$A:$C,2,0),"")</f>
        <v/>
      </c>
      <c r="AC473" s="108"/>
      <c r="AD473" s="108" t="str">
        <f>IFERROR(VLOOKUP(Table14[[#This Row],[كود العامل4]],العاملين!$A:$C,2,0),"")</f>
        <v/>
      </c>
      <c r="AE473" s="115">
        <f>IFERROR((Table14[[#This Row],[كمية الانتاج]]*Table14[[#This Row],[الزمن المعيارى لانتاج القطعة الواحدة بالدقيقة]])/V473,0%)</f>
        <v>0</v>
      </c>
      <c r="AF473" s="116"/>
      <c r="AG473" s="106"/>
      <c r="AH473" s="117" t="str">
        <f>IFERROR(Table14[[#This Row],[كمية الانتاج]]/(Table14[[#This Row],[كمية الانتاج]]+AG473+AF473),"")</f>
        <v/>
      </c>
      <c r="AI473" s="118"/>
      <c r="AJ473" s="121"/>
      <c r="AK473" s="121"/>
      <c r="AL473" s="121"/>
      <c r="AM473" s="121"/>
      <c r="AN473" s="121"/>
      <c r="AO473" s="121"/>
      <c r="AP473" s="121"/>
      <c r="AQ473" s="121"/>
      <c r="AR473" s="121"/>
    </row>
    <row r="474" spans="1:44" ht="20.100000000000001" customHeight="1">
      <c r="A474" s="105"/>
      <c r="B474" s="106"/>
      <c r="C474" s="107" t="str">
        <f>IFERROR(VLOOKUP(B474,المنتجات!$A:$B,2,0),"")</f>
        <v/>
      </c>
      <c r="D474" s="106" t="str">
        <f>IFERROR(VLOOKUP(B474,المنتجات!$A:$C,3,0),"")</f>
        <v/>
      </c>
      <c r="E474" s="108"/>
      <c r="F474" s="107" t="str">
        <f>IFERROR(VLOOKUP(Table14[[#This Row],[كود الصنف]],المنتجات!$D:$E,2,0),"")</f>
        <v/>
      </c>
      <c r="G474" s="109"/>
      <c r="H474" s="109" t="str">
        <f>IFERROR(IF(G474&lt;=1,VLOOKUP(Table14[[#This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74" s="110"/>
      <c r="J474" s="111"/>
      <c r="K474" s="112" t="str">
        <f>IFERROR(IF(VLOOKUP(Table14[[#This Row],[كود الصنف]],المنتجات!$D:$K,8,0)=0,"",(VLOOKUP(Table14[[#This Row],[كود الصنف]],المنتجات!$D:$K,8,0))),"")</f>
        <v/>
      </c>
      <c r="L47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74" s="114">
        <f>IFERROR(Table14[[#This Row],[كمية الهالك]]/(Table14[[#This Row],[كمية الخامات بالكيلو]]/Table14[[#This Row],[وزن القطعة]]),0)</f>
        <v>0</v>
      </c>
      <c r="N474" s="113"/>
      <c r="O474" s="106" t="str">
        <f>IFERROR(VLOOKUP(Table14[[#This Row],[كود العامل]],العاملين!$A$1:$D$100,4,0),"")</f>
        <v/>
      </c>
      <c r="P474" s="108"/>
      <c r="Q474" s="108"/>
      <c r="R474" s="108"/>
      <c r="S474" s="108"/>
      <c r="T474" s="108"/>
      <c r="U474" s="108">
        <f t="shared" si="9"/>
        <v>0</v>
      </c>
      <c r="V474" s="108" t="str">
        <f>IFERROR(Table14[[#This Row],[اجمالى وقت التشغيل بالدقايق]]-Table14[[#This Row],[اجمالى وقت التوقف بالدقيقة]],"0")</f>
        <v>0</v>
      </c>
      <c r="W474" s="108"/>
      <c r="X474" s="106" t="str">
        <f>IFERROR(VLOOKUP(Table14[[#This Row],[كود العامل]],العاملين!A:C,2,0),"")</f>
        <v/>
      </c>
      <c r="Y474" s="108"/>
      <c r="Z474" s="108" t="str">
        <f>IFERROR(VLOOKUP(Table14[[#This Row],[كود العامل2]],العاملين!$A:$C,2,0),"")</f>
        <v/>
      </c>
      <c r="AA474" s="108"/>
      <c r="AB474" s="108" t="str">
        <f>IFERROR(VLOOKUP(Table14[[#This Row],[كود العامل3]],العاملين!$A:$C,2,0),"")</f>
        <v/>
      </c>
      <c r="AC474" s="108"/>
      <c r="AD474" s="108" t="str">
        <f>IFERROR(VLOOKUP(Table14[[#This Row],[كود العامل4]],العاملين!$A:$C,2,0),"")</f>
        <v/>
      </c>
      <c r="AE474" s="115">
        <f>IFERROR((Table14[[#This Row],[كمية الانتاج]]*Table14[[#This Row],[الزمن المعيارى لانتاج القطعة الواحدة بالدقيقة]])/V474,0%)</f>
        <v>0</v>
      </c>
      <c r="AF474" s="116"/>
      <c r="AG474" s="106"/>
      <c r="AH474" s="117" t="str">
        <f>IFERROR(Table14[[#This Row],[كمية الانتاج]]/(Table14[[#This Row],[كمية الانتاج]]+AG474+AF474),"")</f>
        <v/>
      </c>
      <c r="AI474" s="118"/>
      <c r="AJ474" s="121"/>
      <c r="AK474" s="121"/>
      <c r="AL474" s="121"/>
      <c r="AM474" s="121"/>
      <c r="AN474" s="121"/>
      <c r="AO474" s="121"/>
      <c r="AP474" s="121"/>
      <c r="AQ474" s="121"/>
      <c r="AR474" s="121"/>
    </row>
    <row r="475" spans="1:44" ht="20.100000000000001" customHeight="1">
      <c r="A475" s="105"/>
      <c r="B475" s="106"/>
      <c r="C475" s="107" t="str">
        <f>IFERROR(VLOOKUP(B475,المنتجات!$A:$B,2,0),"")</f>
        <v/>
      </c>
      <c r="D475" s="106" t="str">
        <f>IFERROR(VLOOKUP(B475,المنتجات!$A:$C,3,0),"")</f>
        <v/>
      </c>
      <c r="E475" s="108"/>
      <c r="F475" s="107" t="str">
        <f>IFERROR(VLOOKUP(Table14[[#This Row],[كود الصنف]],المنتجات!$D:$E,2,0),"")</f>
        <v/>
      </c>
      <c r="G475" s="109"/>
      <c r="H475" s="109" t="str">
        <f>IFERROR(IF(G475&lt;=1,VLOOKUP(Table14[[#This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75" s="110"/>
      <c r="J475" s="111"/>
      <c r="K475" s="112" t="str">
        <f>IFERROR(IF(VLOOKUP(Table14[[#This Row],[كود الصنف]],المنتجات!$D:$K,8,0)=0,"",(VLOOKUP(Table14[[#This Row],[كود الصنف]],المنتجات!$D:$K,8,0))),"")</f>
        <v/>
      </c>
      <c r="L47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75" s="114">
        <f>IFERROR(Table14[[#This Row],[كمية الهالك]]/(Table14[[#This Row],[كمية الخامات بالكيلو]]/Table14[[#This Row],[وزن القطعة]]),0)</f>
        <v>0</v>
      </c>
      <c r="N475" s="113"/>
      <c r="O475" s="106" t="str">
        <f>IFERROR(VLOOKUP(Table14[[#This Row],[كود العامل]],العاملين!$A$1:$D$100,4,0),"")</f>
        <v/>
      </c>
      <c r="P475" s="108"/>
      <c r="Q475" s="108"/>
      <c r="R475" s="108"/>
      <c r="S475" s="108"/>
      <c r="T475" s="108"/>
      <c r="U475" s="108">
        <f t="shared" si="9"/>
        <v>0</v>
      </c>
      <c r="V475" s="108" t="str">
        <f>IFERROR(Table14[[#This Row],[اجمالى وقت التشغيل بالدقايق]]-Table14[[#This Row],[اجمالى وقت التوقف بالدقيقة]],"0")</f>
        <v>0</v>
      </c>
      <c r="W475" s="108"/>
      <c r="X475" s="106" t="str">
        <f>IFERROR(VLOOKUP(Table14[[#This Row],[كود العامل]],العاملين!A:C,2,0),"")</f>
        <v/>
      </c>
      <c r="Y475" s="108"/>
      <c r="Z475" s="108" t="str">
        <f>IFERROR(VLOOKUP(Table14[[#This Row],[كود العامل2]],العاملين!$A:$C,2,0),"")</f>
        <v/>
      </c>
      <c r="AA475" s="108"/>
      <c r="AB475" s="108" t="str">
        <f>IFERROR(VLOOKUP(Table14[[#This Row],[كود العامل3]],العاملين!$A:$C,2,0),"")</f>
        <v/>
      </c>
      <c r="AC475" s="108"/>
      <c r="AD475" s="108" t="str">
        <f>IFERROR(VLOOKUP(Table14[[#This Row],[كود العامل4]],العاملين!$A:$C,2,0),"")</f>
        <v/>
      </c>
      <c r="AE475" s="115">
        <f>IFERROR((Table14[[#This Row],[كمية الانتاج]]*Table14[[#This Row],[الزمن المعيارى لانتاج القطعة الواحدة بالدقيقة]])/V475,0%)</f>
        <v>0</v>
      </c>
      <c r="AF475" s="116"/>
      <c r="AG475" s="106"/>
      <c r="AH475" s="117" t="str">
        <f>IFERROR(Table14[[#This Row],[كمية الانتاج]]/(Table14[[#This Row],[كمية الانتاج]]+AG475+AF475),"")</f>
        <v/>
      </c>
      <c r="AI475" s="118"/>
      <c r="AJ475" s="121"/>
      <c r="AK475" s="121"/>
      <c r="AL475" s="121"/>
      <c r="AM475" s="121"/>
      <c r="AN475" s="121"/>
      <c r="AO475" s="121"/>
      <c r="AP475" s="121"/>
      <c r="AQ475" s="121"/>
      <c r="AR475" s="121"/>
    </row>
    <row r="476" spans="1:44" ht="20.100000000000001" customHeight="1">
      <c r="A476" s="105"/>
      <c r="B476" s="106"/>
      <c r="C476" s="107" t="str">
        <f>IFERROR(VLOOKUP(B476,المنتجات!$A:$B,2,0),"")</f>
        <v/>
      </c>
      <c r="D476" s="106" t="str">
        <f>IFERROR(VLOOKUP(B476,المنتجات!$A:$C,3,0),"")</f>
        <v/>
      </c>
      <c r="E476" s="108"/>
      <c r="F476" s="107" t="str">
        <f>IFERROR(VLOOKUP(Table14[[#This Row],[كود الصنف]],المنتجات!$D:$E,2,0),"")</f>
        <v/>
      </c>
      <c r="G476" s="109"/>
      <c r="H476" s="109" t="str">
        <f>IFERROR(IF(G476&lt;=1,VLOOKUP(Table14[[#This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76" s="110"/>
      <c r="J476" s="111"/>
      <c r="K476" s="112" t="str">
        <f>IFERROR(IF(VLOOKUP(Table14[[#This Row],[كود الصنف]],المنتجات!$D:$K,8,0)=0,"",(VLOOKUP(Table14[[#This Row],[كود الصنف]],المنتجات!$D:$K,8,0))),"")</f>
        <v/>
      </c>
      <c r="L47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76" s="114">
        <f>IFERROR(Table14[[#This Row],[كمية الهالك]]/(Table14[[#This Row],[كمية الخامات بالكيلو]]/Table14[[#This Row],[وزن القطعة]]),0)</f>
        <v>0</v>
      </c>
      <c r="N476" s="113"/>
      <c r="O476" s="106" t="str">
        <f>IFERROR(VLOOKUP(Table14[[#This Row],[كود العامل]],العاملين!$A$1:$D$100,4,0),"")</f>
        <v/>
      </c>
      <c r="P476" s="108"/>
      <c r="Q476" s="108"/>
      <c r="R476" s="108"/>
      <c r="S476" s="108"/>
      <c r="T476" s="108"/>
      <c r="U476" s="108">
        <f t="shared" si="9"/>
        <v>0</v>
      </c>
      <c r="V476" s="108" t="str">
        <f>IFERROR(Table14[[#This Row],[اجمالى وقت التشغيل بالدقايق]]-Table14[[#This Row],[اجمالى وقت التوقف بالدقيقة]],"0")</f>
        <v>0</v>
      </c>
      <c r="W476" s="108"/>
      <c r="X476" s="106" t="str">
        <f>IFERROR(VLOOKUP(Table14[[#This Row],[كود العامل]],العاملين!A:C,2,0),"")</f>
        <v/>
      </c>
      <c r="Y476" s="108"/>
      <c r="Z476" s="108" t="str">
        <f>IFERROR(VLOOKUP(Table14[[#This Row],[كود العامل2]],العاملين!$A:$C,2,0),"")</f>
        <v/>
      </c>
      <c r="AA476" s="108"/>
      <c r="AB476" s="108" t="str">
        <f>IFERROR(VLOOKUP(Table14[[#This Row],[كود العامل3]],العاملين!$A:$C,2,0),"")</f>
        <v/>
      </c>
      <c r="AC476" s="108"/>
      <c r="AD476" s="108" t="str">
        <f>IFERROR(VLOOKUP(Table14[[#This Row],[كود العامل4]],العاملين!$A:$C,2,0),"")</f>
        <v/>
      </c>
      <c r="AE476" s="115">
        <f>IFERROR((Table14[[#This Row],[كمية الانتاج]]*Table14[[#This Row],[الزمن المعيارى لانتاج القطعة الواحدة بالدقيقة]])/V476,0%)</f>
        <v>0</v>
      </c>
      <c r="AF476" s="116"/>
      <c r="AG476" s="106"/>
      <c r="AH476" s="117" t="str">
        <f>IFERROR(Table14[[#This Row],[كمية الانتاج]]/(Table14[[#This Row],[كمية الانتاج]]+AG476+AF476),"")</f>
        <v/>
      </c>
      <c r="AI476" s="118"/>
      <c r="AJ476" s="121"/>
      <c r="AK476" s="121"/>
      <c r="AL476" s="121"/>
      <c r="AM476" s="121"/>
      <c r="AN476" s="121"/>
      <c r="AO476" s="121"/>
      <c r="AP476" s="121"/>
      <c r="AQ476" s="121"/>
      <c r="AR476" s="121"/>
    </row>
    <row r="477" spans="1:44" ht="20.100000000000001" customHeight="1">
      <c r="A477" s="105"/>
      <c r="B477" s="106"/>
      <c r="C477" s="107" t="str">
        <f>IFERROR(VLOOKUP(B477,المنتجات!$A:$B,2,0),"")</f>
        <v/>
      </c>
      <c r="D477" s="106" t="str">
        <f>IFERROR(VLOOKUP(B477,المنتجات!$A:$C,3,0),"")</f>
        <v/>
      </c>
      <c r="E477" s="108"/>
      <c r="F477" s="107" t="str">
        <f>IFERROR(VLOOKUP(Table14[[#This Row],[كود الصنف]],المنتجات!$D:$E,2,0),"")</f>
        <v/>
      </c>
      <c r="G477" s="109"/>
      <c r="H477" s="109" t="str">
        <f>IFERROR(IF(G477&lt;=1,VLOOKUP(Table14[[#This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77" s="110"/>
      <c r="J477" s="111"/>
      <c r="K477" s="112" t="str">
        <f>IFERROR(IF(VLOOKUP(Table14[[#This Row],[كود الصنف]],المنتجات!$D:$K,8,0)=0,"",(VLOOKUP(Table14[[#This Row],[كود الصنف]],المنتجات!$D:$K,8,0))),"")</f>
        <v/>
      </c>
      <c r="L47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77" s="114">
        <f>IFERROR(Table14[[#This Row],[كمية الهالك]]/(Table14[[#This Row],[كمية الخامات بالكيلو]]/Table14[[#This Row],[وزن القطعة]]),0)</f>
        <v>0</v>
      </c>
      <c r="N477" s="113"/>
      <c r="O477" s="106" t="str">
        <f>IFERROR(VLOOKUP(Table14[[#This Row],[كود العامل]],العاملين!$A$1:$D$100,4,0),"")</f>
        <v/>
      </c>
      <c r="P477" s="108"/>
      <c r="Q477" s="108"/>
      <c r="R477" s="108"/>
      <c r="S477" s="108"/>
      <c r="T477" s="108"/>
      <c r="U477" s="108">
        <f t="shared" si="9"/>
        <v>0</v>
      </c>
      <c r="V477" s="108" t="str">
        <f>IFERROR(Table14[[#This Row],[اجمالى وقت التشغيل بالدقايق]]-Table14[[#This Row],[اجمالى وقت التوقف بالدقيقة]],"0")</f>
        <v>0</v>
      </c>
      <c r="W477" s="108"/>
      <c r="X477" s="106" t="str">
        <f>IFERROR(VLOOKUP(Table14[[#This Row],[كود العامل]],العاملين!A:C,2,0),"")</f>
        <v/>
      </c>
      <c r="Y477" s="108"/>
      <c r="Z477" s="108" t="str">
        <f>IFERROR(VLOOKUP(Table14[[#This Row],[كود العامل2]],العاملين!$A:$C,2,0),"")</f>
        <v/>
      </c>
      <c r="AA477" s="108"/>
      <c r="AB477" s="108" t="str">
        <f>IFERROR(VLOOKUP(Table14[[#This Row],[كود العامل3]],العاملين!$A:$C,2,0),"")</f>
        <v/>
      </c>
      <c r="AC477" s="108"/>
      <c r="AD477" s="108" t="str">
        <f>IFERROR(VLOOKUP(Table14[[#This Row],[كود العامل4]],العاملين!$A:$C,2,0),"")</f>
        <v/>
      </c>
      <c r="AE477" s="115">
        <f>IFERROR((Table14[[#This Row],[كمية الانتاج]]*Table14[[#This Row],[الزمن المعيارى لانتاج القطعة الواحدة بالدقيقة]])/V477,0%)</f>
        <v>0</v>
      </c>
      <c r="AF477" s="116"/>
      <c r="AG477" s="106"/>
      <c r="AH477" s="117" t="str">
        <f>IFERROR(Table14[[#This Row],[كمية الانتاج]]/(Table14[[#This Row],[كمية الانتاج]]+AG477+AF477),"")</f>
        <v/>
      </c>
      <c r="AI477" s="118"/>
      <c r="AJ477" s="121"/>
      <c r="AK477" s="121"/>
      <c r="AL477" s="121"/>
      <c r="AM477" s="121"/>
      <c r="AN477" s="121"/>
      <c r="AO477" s="121"/>
      <c r="AP477" s="121"/>
      <c r="AQ477" s="121"/>
      <c r="AR477" s="121"/>
    </row>
    <row r="478" spans="1:44" ht="20.100000000000001" customHeight="1">
      <c r="A478" s="105"/>
      <c r="B478" s="106"/>
      <c r="C478" s="107" t="str">
        <f>IFERROR(VLOOKUP(B478,المنتجات!$A:$B,2,0),"")</f>
        <v/>
      </c>
      <c r="D478" s="106" t="str">
        <f>IFERROR(VLOOKUP(B478,المنتجات!$A:$C,3,0),"")</f>
        <v/>
      </c>
      <c r="E478" s="108"/>
      <c r="F478" s="107" t="str">
        <f>IFERROR(VLOOKUP(Table14[[#This Row],[كود الصنف]],المنتجات!$D:$E,2,0),"")</f>
        <v/>
      </c>
      <c r="G478" s="109"/>
      <c r="H478" s="109" t="str">
        <f>IFERROR(IF(G478&lt;=1,VLOOKUP(Table14[[#This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78" s="110"/>
      <c r="J478" s="111"/>
      <c r="K478" s="112" t="str">
        <f>IFERROR(IF(VLOOKUP(Table14[[#This Row],[كود الصنف]],المنتجات!$D:$K,8,0)=0,"",(VLOOKUP(Table14[[#This Row],[كود الصنف]],المنتجات!$D:$K,8,0))),"")</f>
        <v/>
      </c>
      <c r="L47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78" s="114">
        <f>IFERROR(Table14[[#This Row],[كمية الهالك]]/(Table14[[#This Row],[كمية الخامات بالكيلو]]/Table14[[#This Row],[وزن القطعة]]),0)</f>
        <v>0</v>
      </c>
      <c r="N478" s="113"/>
      <c r="O478" s="106" t="str">
        <f>IFERROR(VLOOKUP(Table14[[#This Row],[كود العامل]],العاملين!$A$1:$D$100,4,0),"")</f>
        <v/>
      </c>
      <c r="P478" s="108"/>
      <c r="Q478" s="108"/>
      <c r="R478" s="108"/>
      <c r="S478" s="108"/>
      <c r="T478" s="108"/>
      <c r="U478" s="108">
        <f t="shared" si="9"/>
        <v>0</v>
      </c>
      <c r="V478" s="108" t="str">
        <f>IFERROR(Table14[[#This Row],[اجمالى وقت التشغيل بالدقايق]]-Table14[[#This Row],[اجمالى وقت التوقف بالدقيقة]],"0")</f>
        <v>0</v>
      </c>
      <c r="W478" s="108"/>
      <c r="X478" s="106" t="str">
        <f>IFERROR(VLOOKUP(Table14[[#This Row],[كود العامل]],العاملين!A:C,2,0),"")</f>
        <v/>
      </c>
      <c r="Y478" s="108"/>
      <c r="Z478" s="108" t="str">
        <f>IFERROR(VLOOKUP(Table14[[#This Row],[كود العامل2]],العاملين!$A:$C,2,0),"")</f>
        <v/>
      </c>
      <c r="AA478" s="108"/>
      <c r="AB478" s="108" t="str">
        <f>IFERROR(VLOOKUP(Table14[[#This Row],[كود العامل3]],العاملين!$A:$C,2,0),"")</f>
        <v/>
      </c>
      <c r="AC478" s="108"/>
      <c r="AD478" s="108" t="str">
        <f>IFERROR(VLOOKUP(Table14[[#This Row],[كود العامل4]],العاملين!$A:$C,2,0),"")</f>
        <v/>
      </c>
      <c r="AE478" s="115">
        <f>IFERROR((Table14[[#This Row],[كمية الانتاج]]*Table14[[#This Row],[الزمن المعيارى لانتاج القطعة الواحدة بالدقيقة]])/V478,0%)</f>
        <v>0</v>
      </c>
      <c r="AF478" s="116"/>
      <c r="AG478" s="106"/>
      <c r="AH478" s="117" t="str">
        <f>IFERROR(Table14[[#This Row],[كمية الانتاج]]/(Table14[[#This Row],[كمية الانتاج]]+AG478+AF478),"")</f>
        <v/>
      </c>
      <c r="AI478" s="118"/>
      <c r="AJ478" s="121"/>
      <c r="AK478" s="121"/>
      <c r="AL478" s="121"/>
      <c r="AM478" s="121"/>
      <c r="AN478" s="121"/>
      <c r="AO478" s="121"/>
      <c r="AP478" s="121"/>
      <c r="AQ478" s="121"/>
      <c r="AR478" s="121"/>
    </row>
    <row r="479" spans="1:44" ht="20.100000000000001" customHeight="1">
      <c r="A479" s="105"/>
      <c r="B479" s="106"/>
      <c r="C479" s="107" t="str">
        <f>IFERROR(VLOOKUP(B479,المنتجات!$A:$B,2,0),"")</f>
        <v/>
      </c>
      <c r="D479" s="106" t="str">
        <f>IFERROR(VLOOKUP(B479,المنتجات!$A:$C,3,0),"")</f>
        <v/>
      </c>
      <c r="E479" s="108"/>
      <c r="F479" s="107" t="str">
        <f>IFERROR(VLOOKUP(Table14[[#This Row],[كود الصنف]],المنتجات!$D:$E,2,0),"")</f>
        <v/>
      </c>
      <c r="G479" s="109"/>
      <c r="H479" s="109" t="str">
        <f>IFERROR(IF(G479&lt;=1,VLOOKUP(Table14[[#This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79" s="110"/>
      <c r="J479" s="111"/>
      <c r="K479" s="112" t="str">
        <f>IFERROR(IF(VLOOKUP(Table14[[#This Row],[كود الصنف]],المنتجات!$D:$K,8,0)=0,"",(VLOOKUP(Table14[[#This Row],[كود الصنف]],المنتجات!$D:$K,8,0))),"")</f>
        <v/>
      </c>
      <c r="L47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79" s="114">
        <f>IFERROR(Table14[[#This Row],[كمية الهالك]]/(Table14[[#This Row],[كمية الخامات بالكيلو]]/Table14[[#This Row],[وزن القطعة]]),0)</f>
        <v>0</v>
      </c>
      <c r="N479" s="113"/>
      <c r="O479" s="106" t="str">
        <f>IFERROR(VLOOKUP(Table14[[#This Row],[كود العامل]],العاملين!$A$1:$D$100,4,0),"")</f>
        <v/>
      </c>
      <c r="P479" s="108"/>
      <c r="Q479" s="108"/>
      <c r="R479" s="108"/>
      <c r="S479" s="108"/>
      <c r="T479" s="108"/>
      <c r="U479" s="108">
        <f t="shared" si="9"/>
        <v>0</v>
      </c>
      <c r="V479" s="108" t="str">
        <f>IFERROR(Table14[[#This Row],[اجمالى وقت التشغيل بالدقايق]]-Table14[[#This Row],[اجمالى وقت التوقف بالدقيقة]],"0")</f>
        <v>0</v>
      </c>
      <c r="W479" s="108"/>
      <c r="X479" s="106" t="str">
        <f>IFERROR(VLOOKUP(Table14[[#This Row],[كود العامل]],العاملين!A:C,2,0),"")</f>
        <v/>
      </c>
      <c r="Y479" s="108"/>
      <c r="Z479" s="108" t="str">
        <f>IFERROR(VLOOKUP(Table14[[#This Row],[كود العامل2]],العاملين!$A:$C,2,0),"")</f>
        <v/>
      </c>
      <c r="AA479" s="108"/>
      <c r="AB479" s="108" t="str">
        <f>IFERROR(VLOOKUP(Table14[[#This Row],[كود العامل3]],العاملين!$A:$C,2,0),"")</f>
        <v/>
      </c>
      <c r="AC479" s="108"/>
      <c r="AD479" s="108" t="str">
        <f>IFERROR(VLOOKUP(Table14[[#This Row],[كود العامل4]],العاملين!$A:$C,2,0),"")</f>
        <v/>
      </c>
      <c r="AE479" s="115">
        <f>IFERROR((Table14[[#This Row],[كمية الانتاج]]*Table14[[#This Row],[الزمن المعيارى لانتاج القطعة الواحدة بالدقيقة]])/V479,0%)</f>
        <v>0</v>
      </c>
      <c r="AF479" s="116"/>
      <c r="AG479" s="106"/>
      <c r="AH479" s="117" t="str">
        <f>IFERROR(Table14[[#This Row],[كمية الانتاج]]/(Table14[[#This Row],[كمية الانتاج]]+AG479+AF479),"")</f>
        <v/>
      </c>
      <c r="AI479" s="118"/>
      <c r="AJ479" s="121"/>
      <c r="AK479" s="121"/>
      <c r="AL479" s="121"/>
      <c r="AM479" s="121"/>
      <c r="AN479" s="121"/>
      <c r="AO479" s="121"/>
      <c r="AP479" s="121"/>
      <c r="AQ479" s="121"/>
      <c r="AR479" s="121"/>
    </row>
    <row r="480" spans="1:44" ht="20.100000000000001" customHeight="1">
      <c r="A480" s="105"/>
      <c r="B480" s="106"/>
      <c r="C480" s="107" t="str">
        <f>IFERROR(VLOOKUP(B480,المنتجات!$A:$B,2,0),"")</f>
        <v/>
      </c>
      <c r="D480" s="106" t="str">
        <f>IFERROR(VLOOKUP(B480,المنتجات!$A:$C,3,0),"")</f>
        <v/>
      </c>
      <c r="E480" s="108"/>
      <c r="F480" s="107" t="str">
        <f>IFERROR(VLOOKUP(Table14[[#This Row],[كود الصنف]],المنتجات!$D:$E,2,0),"")</f>
        <v/>
      </c>
      <c r="G480" s="109"/>
      <c r="H480" s="109" t="str">
        <f>IFERROR(IF(G480&lt;=1,VLOOKUP(Table14[[#This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80" s="110"/>
      <c r="J480" s="111"/>
      <c r="K480" s="112" t="str">
        <f>IFERROR(IF(VLOOKUP(Table14[[#This Row],[كود الصنف]],المنتجات!$D:$K,8,0)=0,"",(VLOOKUP(Table14[[#This Row],[كود الصنف]],المنتجات!$D:$K,8,0))),"")</f>
        <v/>
      </c>
      <c r="L48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80" s="114">
        <f>IFERROR(Table14[[#This Row],[كمية الهالك]]/(Table14[[#This Row],[كمية الخامات بالكيلو]]/Table14[[#This Row],[وزن القطعة]]),0)</f>
        <v>0</v>
      </c>
      <c r="N480" s="113"/>
      <c r="O480" s="106" t="str">
        <f>IFERROR(VLOOKUP(Table14[[#This Row],[كود العامل]],العاملين!$A$1:$D$100,4,0),"")</f>
        <v/>
      </c>
      <c r="P480" s="108"/>
      <c r="Q480" s="108"/>
      <c r="R480" s="108"/>
      <c r="S480" s="108"/>
      <c r="T480" s="108"/>
      <c r="U480" s="108">
        <f t="shared" si="9"/>
        <v>0</v>
      </c>
      <c r="V480" s="108" t="str">
        <f>IFERROR(Table14[[#This Row],[اجمالى وقت التشغيل بالدقايق]]-Table14[[#This Row],[اجمالى وقت التوقف بالدقيقة]],"0")</f>
        <v>0</v>
      </c>
      <c r="W480" s="108"/>
      <c r="X480" s="106" t="str">
        <f>IFERROR(VLOOKUP(Table14[[#This Row],[كود العامل]],العاملين!A:C,2,0),"")</f>
        <v/>
      </c>
      <c r="Y480" s="108"/>
      <c r="Z480" s="108" t="str">
        <f>IFERROR(VLOOKUP(Table14[[#This Row],[كود العامل2]],العاملين!$A:$C,2,0),"")</f>
        <v/>
      </c>
      <c r="AA480" s="108"/>
      <c r="AB480" s="108" t="str">
        <f>IFERROR(VLOOKUP(Table14[[#This Row],[كود العامل3]],العاملين!$A:$C,2,0),"")</f>
        <v/>
      </c>
      <c r="AC480" s="108"/>
      <c r="AD480" s="108" t="str">
        <f>IFERROR(VLOOKUP(Table14[[#This Row],[كود العامل4]],العاملين!$A:$C,2,0),"")</f>
        <v/>
      </c>
      <c r="AE480" s="115">
        <f>IFERROR((Table14[[#This Row],[كمية الانتاج]]*Table14[[#This Row],[الزمن المعيارى لانتاج القطعة الواحدة بالدقيقة]])/V480,0%)</f>
        <v>0</v>
      </c>
      <c r="AF480" s="116"/>
      <c r="AG480" s="106"/>
      <c r="AH480" s="117" t="str">
        <f>IFERROR(Table14[[#This Row],[كمية الانتاج]]/(Table14[[#This Row],[كمية الانتاج]]+AG480+AF480),"")</f>
        <v/>
      </c>
      <c r="AI480" s="118"/>
      <c r="AJ480" s="121"/>
      <c r="AK480" s="121"/>
      <c r="AL480" s="121"/>
      <c r="AM480" s="121"/>
      <c r="AN480" s="121"/>
      <c r="AO480" s="121"/>
      <c r="AP480" s="121"/>
      <c r="AQ480" s="121"/>
      <c r="AR480" s="121"/>
    </row>
    <row r="481" spans="1:44" ht="20.100000000000001" customHeight="1">
      <c r="A481" s="105"/>
      <c r="B481" s="106"/>
      <c r="C481" s="107" t="str">
        <f>IFERROR(VLOOKUP(B481,المنتجات!$A:$B,2,0),"")</f>
        <v/>
      </c>
      <c r="D481" s="106" t="str">
        <f>IFERROR(VLOOKUP(B481,المنتجات!$A:$C,3,0),"")</f>
        <v/>
      </c>
      <c r="E481" s="108"/>
      <c r="F481" s="107" t="str">
        <f>IFERROR(VLOOKUP(Table14[[#This Row],[كود الصنف]],المنتجات!$D:$E,2,0),"")</f>
        <v/>
      </c>
      <c r="G481" s="109"/>
      <c r="H481" s="109" t="str">
        <f>IFERROR(IF(G481&lt;=1,VLOOKUP(Table14[[#This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81" s="110"/>
      <c r="J481" s="111"/>
      <c r="K481" s="112" t="str">
        <f>IFERROR(IF(VLOOKUP(Table14[[#This Row],[كود الصنف]],المنتجات!$D:$K,8,0)=0,"",(VLOOKUP(Table14[[#This Row],[كود الصنف]],المنتجات!$D:$K,8,0))),"")</f>
        <v/>
      </c>
      <c r="L48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81" s="114">
        <f>IFERROR(Table14[[#This Row],[كمية الهالك]]/(Table14[[#This Row],[كمية الخامات بالكيلو]]/Table14[[#This Row],[وزن القطعة]]),0)</f>
        <v>0</v>
      </c>
      <c r="N481" s="113"/>
      <c r="O481" s="106" t="str">
        <f>IFERROR(VLOOKUP(Table14[[#This Row],[كود العامل]],العاملين!$A$1:$D$100,4,0),"")</f>
        <v/>
      </c>
      <c r="P481" s="108"/>
      <c r="Q481" s="108"/>
      <c r="R481" s="108"/>
      <c r="S481" s="108"/>
      <c r="T481" s="108"/>
      <c r="U481" s="108">
        <f t="shared" si="9"/>
        <v>0</v>
      </c>
      <c r="V481" s="108" t="str">
        <f>IFERROR(Table14[[#This Row],[اجمالى وقت التشغيل بالدقايق]]-Table14[[#This Row],[اجمالى وقت التوقف بالدقيقة]],"0")</f>
        <v>0</v>
      </c>
      <c r="W481" s="108"/>
      <c r="X481" s="106" t="str">
        <f>IFERROR(VLOOKUP(Table14[[#This Row],[كود العامل]],العاملين!A:C,2,0),"")</f>
        <v/>
      </c>
      <c r="Y481" s="108"/>
      <c r="Z481" s="108" t="str">
        <f>IFERROR(VLOOKUP(Table14[[#This Row],[كود العامل2]],العاملين!$A:$C,2,0),"")</f>
        <v/>
      </c>
      <c r="AA481" s="108"/>
      <c r="AB481" s="108" t="str">
        <f>IFERROR(VLOOKUP(Table14[[#This Row],[كود العامل3]],العاملين!$A:$C,2,0),"")</f>
        <v/>
      </c>
      <c r="AC481" s="108"/>
      <c r="AD481" s="108" t="str">
        <f>IFERROR(VLOOKUP(Table14[[#This Row],[كود العامل4]],العاملين!$A:$C,2,0),"")</f>
        <v/>
      </c>
      <c r="AE481" s="115">
        <f>IFERROR((Table14[[#This Row],[كمية الانتاج]]*Table14[[#This Row],[الزمن المعيارى لانتاج القطعة الواحدة بالدقيقة]])/V481,0%)</f>
        <v>0</v>
      </c>
      <c r="AF481" s="116"/>
      <c r="AG481" s="106"/>
      <c r="AH481" s="117" t="str">
        <f>IFERROR(Table14[[#This Row],[كمية الانتاج]]/(Table14[[#This Row],[كمية الانتاج]]+AG481+AF481),"")</f>
        <v/>
      </c>
      <c r="AI481" s="118"/>
      <c r="AJ481" s="121"/>
      <c r="AK481" s="121"/>
      <c r="AL481" s="121"/>
      <c r="AM481" s="121"/>
      <c r="AN481" s="121"/>
      <c r="AO481" s="121"/>
      <c r="AP481" s="121"/>
      <c r="AQ481" s="121"/>
      <c r="AR481" s="121"/>
    </row>
    <row r="482" spans="1:44" ht="20.100000000000001" customHeight="1">
      <c r="A482" s="105"/>
      <c r="B482" s="106"/>
      <c r="C482" s="107" t="str">
        <f>IFERROR(VLOOKUP(B482,المنتجات!$A:$B,2,0),"")</f>
        <v/>
      </c>
      <c r="D482" s="106" t="str">
        <f>IFERROR(VLOOKUP(B482,المنتجات!$A:$C,3,0),"")</f>
        <v/>
      </c>
      <c r="E482" s="108"/>
      <c r="F482" s="107" t="str">
        <f>IFERROR(VLOOKUP(Table14[[#This Row],[كود الصنف]],المنتجات!$D:$E,2,0),"")</f>
        <v/>
      </c>
      <c r="G482" s="109"/>
      <c r="H482" s="109" t="str">
        <f>IFERROR(IF(G482&lt;=1,VLOOKUP(Table14[[#This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82" s="110"/>
      <c r="J482" s="111"/>
      <c r="K482" s="112" t="str">
        <f>IFERROR(IF(VLOOKUP(Table14[[#This Row],[كود الصنف]],المنتجات!$D:$K,8,0)=0,"",(VLOOKUP(Table14[[#This Row],[كود الصنف]],المنتجات!$D:$K,8,0))),"")</f>
        <v/>
      </c>
      <c r="L48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82" s="114">
        <f>IFERROR(Table14[[#This Row],[كمية الهالك]]/(Table14[[#This Row],[كمية الخامات بالكيلو]]/Table14[[#This Row],[وزن القطعة]]),0)</f>
        <v>0</v>
      </c>
      <c r="N482" s="113"/>
      <c r="O482" s="106" t="str">
        <f>IFERROR(VLOOKUP(Table14[[#This Row],[كود العامل]],العاملين!$A$1:$D$100,4,0),"")</f>
        <v/>
      </c>
      <c r="P482" s="108"/>
      <c r="Q482" s="108"/>
      <c r="R482" s="108"/>
      <c r="S482" s="108"/>
      <c r="T482" s="108"/>
      <c r="U482" s="108">
        <f t="shared" si="9"/>
        <v>0</v>
      </c>
      <c r="V482" s="108" t="str">
        <f>IFERROR(Table14[[#This Row],[اجمالى وقت التشغيل بالدقايق]]-Table14[[#This Row],[اجمالى وقت التوقف بالدقيقة]],"0")</f>
        <v>0</v>
      </c>
      <c r="W482" s="108"/>
      <c r="X482" s="106" t="str">
        <f>IFERROR(VLOOKUP(Table14[[#This Row],[كود العامل]],العاملين!A:C,2,0),"")</f>
        <v/>
      </c>
      <c r="Y482" s="108"/>
      <c r="Z482" s="108" t="str">
        <f>IFERROR(VLOOKUP(Table14[[#This Row],[كود العامل2]],العاملين!$A:$C,2,0),"")</f>
        <v/>
      </c>
      <c r="AA482" s="108"/>
      <c r="AB482" s="108" t="str">
        <f>IFERROR(VLOOKUP(Table14[[#This Row],[كود العامل3]],العاملين!$A:$C,2,0),"")</f>
        <v/>
      </c>
      <c r="AC482" s="108"/>
      <c r="AD482" s="108" t="str">
        <f>IFERROR(VLOOKUP(Table14[[#This Row],[كود العامل4]],العاملين!$A:$C,2,0),"")</f>
        <v/>
      </c>
      <c r="AE482" s="115">
        <f>IFERROR((Table14[[#This Row],[كمية الانتاج]]*Table14[[#This Row],[الزمن المعيارى لانتاج القطعة الواحدة بالدقيقة]])/V482,0%)</f>
        <v>0</v>
      </c>
      <c r="AF482" s="116"/>
      <c r="AG482" s="106"/>
      <c r="AH482" s="117" t="str">
        <f>IFERROR(Table14[[#This Row],[كمية الانتاج]]/(Table14[[#This Row],[كمية الانتاج]]+AG482+AF482),"")</f>
        <v/>
      </c>
      <c r="AI482" s="118"/>
      <c r="AJ482" s="121"/>
      <c r="AK482" s="121"/>
      <c r="AL482" s="121"/>
      <c r="AM482" s="121"/>
      <c r="AN482" s="121"/>
      <c r="AO482" s="121"/>
      <c r="AP482" s="121"/>
      <c r="AQ482" s="121"/>
      <c r="AR482" s="121"/>
    </row>
    <row r="483" spans="1:44" ht="20.100000000000001" customHeight="1">
      <c r="A483" s="105"/>
      <c r="B483" s="106"/>
      <c r="C483" s="107" t="str">
        <f>IFERROR(VLOOKUP(B483,المنتجات!$A:$B,2,0),"")</f>
        <v/>
      </c>
      <c r="D483" s="106" t="str">
        <f>IFERROR(VLOOKUP(B483,المنتجات!$A:$C,3,0),"")</f>
        <v/>
      </c>
      <c r="E483" s="108"/>
      <c r="F483" s="107" t="str">
        <f>IFERROR(VLOOKUP(Table14[[#This Row],[كود الصنف]],المنتجات!$D:$E,2,0),"")</f>
        <v/>
      </c>
      <c r="G483" s="109"/>
      <c r="H483" s="109" t="str">
        <f>IFERROR(IF(G483&lt;=1,VLOOKUP(Table14[[#This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83" s="110"/>
      <c r="J483" s="111"/>
      <c r="K483" s="112" t="str">
        <f>IFERROR(IF(VLOOKUP(Table14[[#This Row],[كود الصنف]],المنتجات!$D:$K,8,0)=0,"",(VLOOKUP(Table14[[#This Row],[كود الصنف]],المنتجات!$D:$K,8,0))),"")</f>
        <v/>
      </c>
      <c r="L48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83" s="114">
        <f>IFERROR(Table14[[#This Row],[كمية الهالك]]/(Table14[[#This Row],[كمية الخامات بالكيلو]]/Table14[[#This Row],[وزن القطعة]]),0)</f>
        <v>0</v>
      </c>
      <c r="N483" s="113"/>
      <c r="O483" s="106" t="str">
        <f>IFERROR(VLOOKUP(Table14[[#This Row],[كود العامل]],العاملين!$A$1:$D$100,4,0),"")</f>
        <v/>
      </c>
      <c r="P483" s="108"/>
      <c r="Q483" s="108"/>
      <c r="R483" s="108"/>
      <c r="S483" s="108"/>
      <c r="T483" s="108"/>
      <c r="U483" s="108">
        <f t="shared" si="9"/>
        <v>0</v>
      </c>
      <c r="V483" s="108" t="str">
        <f>IFERROR(Table14[[#This Row],[اجمالى وقت التشغيل بالدقايق]]-Table14[[#This Row],[اجمالى وقت التوقف بالدقيقة]],"0")</f>
        <v>0</v>
      </c>
      <c r="W483" s="108"/>
      <c r="X483" s="106" t="str">
        <f>IFERROR(VLOOKUP(Table14[[#This Row],[كود العامل]],العاملين!A:C,2,0),"")</f>
        <v/>
      </c>
      <c r="Y483" s="108"/>
      <c r="Z483" s="108" t="str">
        <f>IFERROR(VLOOKUP(Table14[[#This Row],[كود العامل2]],العاملين!$A:$C,2,0),"")</f>
        <v/>
      </c>
      <c r="AA483" s="108"/>
      <c r="AB483" s="108" t="str">
        <f>IFERROR(VLOOKUP(Table14[[#This Row],[كود العامل3]],العاملين!$A:$C,2,0),"")</f>
        <v/>
      </c>
      <c r="AC483" s="108"/>
      <c r="AD483" s="108" t="str">
        <f>IFERROR(VLOOKUP(Table14[[#This Row],[كود العامل4]],العاملين!$A:$C,2,0),"")</f>
        <v/>
      </c>
      <c r="AE483" s="115">
        <f>IFERROR((Table14[[#This Row],[كمية الانتاج]]*Table14[[#This Row],[الزمن المعيارى لانتاج القطعة الواحدة بالدقيقة]])/V483,0%)</f>
        <v>0</v>
      </c>
      <c r="AF483" s="116"/>
      <c r="AG483" s="106"/>
      <c r="AH483" s="117" t="str">
        <f>IFERROR(Table14[[#This Row],[كمية الانتاج]]/(Table14[[#This Row],[كمية الانتاج]]+AG483+AF483),"")</f>
        <v/>
      </c>
      <c r="AI483" s="118"/>
      <c r="AJ483" s="121"/>
      <c r="AK483" s="121"/>
      <c r="AL483" s="121"/>
      <c r="AM483" s="121"/>
      <c r="AN483" s="121"/>
      <c r="AO483" s="121"/>
      <c r="AP483" s="121"/>
      <c r="AQ483" s="121"/>
      <c r="AR483" s="121"/>
    </row>
    <row r="484" spans="1:44" ht="20.100000000000001" customHeight="1">
      <c r="A484" s="105"/>
      <c r="B484" s="106"/>
      <c r="C484" s="107" t="str">
        <f>IFERROR(VLOOKUP(B484,المنتجات!$A:$B,2,0),"")</f>
        <v/>
      </c>
      <c r="D484" s="106" t="str">
        <f>IFERROR(VLOOKUP(B484,المنتجات!$A:$C,3,0),"")</f>
        <v/>
      </c>
      <c r="E484" s="108"/>
      <c r="F484" s="107" t="str">
        <f>IFERROR(VLOOKUP(Table14[[#This Row],[كود الصنف]],المنتجات!$D:$E,2,0),"")</f>
        <v/>
      </c>
      <c r="G484" s="109"/>
      <c r="H484" s="109" t="str">
        <f>IFERROR(IF(G484&lt;=1,VLOOKUP(Table14[[#This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84" s="110"/>
      <c r="J484" s="111"/>
      <c r="K484" s="112" t="str">
        <f>IFERROR(IF(VLOOKUP(Table14[[#This Row],[كود الصنف]],المنتجات!$D:$K,8,0)=0,"",(VLOOKUP(Table14[[#This Row],[كود الصنف]],المنتجات!$D:$K,8,0))),"")</f>
        <v/>
      </c>
      <c r="L48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84" s="114">
        <f>IFERROR(Table14[[#This Row],[كمية الهالك]]/(Table14[[#This Row],[كمية الخامات بالكيلو]]/Table14[[#This Row],[وزن القطعة]]),0)</f>
        <v>0</v>
      </c>
      <c r="N484" s="113"/>
      <c r="O484" s="106" t="str">
        <f>IFERROR(VLOOKUP(Table14[[#This Row],[كود العامل]],العاملين!$A$1:$D$100,4,0),"")</f>
        <v/>
      </c>
      <c r="P484" s="108"/>
      <c r="Q484" s="108"/>
      <c r="R484" s="108"/>
      <c r="S484" s="108"/>
      <c r="T484" s="108"/>
      <c r="U484" s="108">
        <f t="shared" si="9"/>
        <v>0</v>
      </c>
      <c r="V484" s="108" t="str">
        <f>IFERROR(Table14[[#This Row],[اجمالى وقت التشغيل بالدقايق]]-Table14[[#This Row],[اجمالى وقت التوقف بالدقيقة]],"0")</f>
        <v>0</v>
      </c>
      <c r="W484" s="108"/>
      <c r="X484" s="106" t="str">
        <f>IFERROR(VLOOKUP(Table14[[#This Row],[كود العامل]],العاملين!A:C,2,0),"")</f>
        <v/>
      </c>
      <c r="Y484" s="108"/>
      <c r="Z484" s="108" t="str">
        <f>IFERROR(VLOOKUP(Table14[[#This Row],[كود العامل2]],العاملين!$A:$C,2,0),"")</f>
        <v/>
      </c>
      <c r="AA484" s="108"/>
      <c r="AB484" s="108" t="str">
        <f>IFERROR(VLOOKUP(Table14[[#This Row],[كود العامل3]],العاملين!$A:$C,2,0),"")</f>
        <v/>
      </c>
      <c r="AC484" s="108"/>
      <c r="AD484" s="108" t="str">
        <f>IFERROR(VLOOKUP(Table14[[#This Row],[كود العامل4]],العاملين!$A:$C,2,0),"")</f>
        <v/>
      </c>
      <c r="AE484" s="115">
        <f>IFERROR((Table14[[#This Row],[كمية الانتاج]]*Table14[[#This Row],[الزمن المعيارى لانتاج القطعة الواحدة بالدقيقة]])/V484,0%)</f>
        <v>0</v>
      </c>
      <c r="AF484" s="116"/>
      <c r="AG484" s="106"/>
      <c r="AH484" s="117" t="str">
        <f>IFERROR(Table14[[#This Row],[كمية الانتاج]]/(Table14[[#This Row],[كمية الانتاج]]+AG484+AF484),"")</f>
        <v/>
      </c>
      <c r="AI484" s="118"/>
      <c r="AJ484" s="121"/>
      <c r="AK484" s="121"/>
      <c r="AL484" s="121"/>
      <c r="AM484" s="121"/>
      <c r="AN484" s="121"/>
      <c r="AO484" s="121"/>
      <c r="AP484" s="121"/>
      <c r="AQ484" s="121"/>
      <c r="AR484" s="121"/>
    </row>
    <row r="485" spans="1:44" ht="20.100000000000001" customHeight="1">
      <c r="A485" s="105"/>
      <c r="B485" s="106"/>
      <c r="C485" s="107" t="str">
        <f>IFERROR(VLOOKUP(B485,المنتجات!$A:$B,2,0),"")</f>
        <v/>
      </c>
      <c r="D485" s="106" t="str">
        <f>IFERROR(VLOOKUP(B485,المنتجات!$A:$C,3,0),"")</f>
        <v/>
      </c>
      <c r="E485" s="108"/>
      <c r="F485" s="107" t="str">
        <f>IFERROR(VLOOKUP(Table14[[#This Row],[كود الصنف]],المنتجات!$D:$E,2,0),"")</f>
        <v/>
      </c>
      <c r="G485" s="109"/>
      <c r="H485" s="109" t="str">
        <f>IFERROR(IF(G485&lt;=1,VLOOKUP(Table14[[#This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85" s="110"/>
      <c r="J485" s="111"/>
      <c r="K485" s="112" t="str">
        <f>IFERROR(IF(VLOOKUP(Table14[[#This Row],[كود الصنف]],المنتجات!$D:$K,8,0)=0,"",(VLOOKUP(Table14[[#This Row],[كود الصنف]],المنتجات!$D:$K,8,0))),"")</f>
        <v/>
      </c>
      <c r="L48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85" s="114">
        <f>IFERROR(Table14[[#This Row],[كمية الهالك]]/(Table14[[#This Row],[كمية الخامات بالكيلو]]/Table14[[#This Row],[وزن القطعة]]),0)</f>
        <v>0</v>
      </c>
      <c r="N485" s="113"/>
      <c r="O485" s="106" t="str">
        <f>IFERROR(VLOOKUP(Table14[[#This Row],[كود العامل]],العاملين!$A$1:$D$100,4,0),"")</f>
        <v/>
      </c>
      <c r="P485" s="108"/>
      <c r="Q485" s="108"/>
      <c r="R485" s="108"/>
      <c r="S485" s="108"/>
      <c r="T485" s="108"/>
      <c r="U485" s="108">
        <f t="shared" si="9"/>
        <v>0</v>
      </c>
      <c r="V485" s="108" t="str">
        <f>IFERROR(Table14[[#This Row],[اجمالى وقت التشغيل بالدقايق]]-Table14[[#This Row],[اجمالى وقت التوقف بالدقيقة]],"0")</f>
        <v>0</v>
      </c>
      <c r="W485" s="108"/>
      <c r="X485" s="106" t="str">
        <f>IFERROR(VLOOKUP(Table14[[#This Row],[كود العامل]],العاملين!A:C,2,0),"")</f>
        <v/>
      </c>
      <c r="Y485" s="108"/>
      <c r="Z485" s="108" t="str">
        <f>IFERROR(VLOOKUP(Table14[[#This Row],[كود العامل2]],العاملين!$A:$C,2,0),"")</f>
        <v/>
      </c>
      <c r="AA485" s="108"/>
      <c r="AB485" s="108" t="str">
        <f>IFERROR(VLOOKUP(Table14[[#This Row],[كود العامل3]],العاملين!$A:$C,2,0),"")</f>
        <v/>
      </c>
      <c r="AC485" s="108"/>
      <c r="AD485" s="108" t="str">
        <f>IFERROR(VLOOKUP(Table14[[#This Row],[كود العامل4]],العاملين!$A:$C,2,0),"")</f>
        <v/>
      </c>
      <c r="AE485" s="115">
        <f>IFERROR((Table14[[#This Row],[كمية الانتاج]]*Table14[[#This Row],[الزمن المعيارى لانتاج القطعة الواحدة بالدقيقة]])/V485,0%)</f>
        <v>0</v>
      </c>
      <c r="AF485" s="116"/>
      <c r="AG485" s="106"/>
      <c r="AH485" s="117" t="str">
        <f>IFERROR(Table14[[#This Row],[كمية الانتاج]]/(Table14[[#This Row],[كمية الانتاج]]+AG485+AF485),"")</f>
        <v/>
      </c>
      <c r="AI485" s="118"/>
      <c r="AJ485" s="121"/>
      <c r="AK485" s="121"/>
      <c r="AL485" s="121"/>
      <c r="AM485" s="121"/>
      <c r="AN485" s="121"/>
      <c r="AO485" s="121"/>
      <c r="AP485" s="121"/>
      <c r="AQ485" s="121"/>
      <c r="AR485" s="121"/>
    </row>
    <row r="486" spans="1:44" ht="20.100000000000001" customHeight="1">
      <c r="A486" s="105"/>
      <c r="B486" s="106"/>
      <c r="C486" s="107" t="str">
        <f>IFERROR(VLOOKUP(B486,المنتجات!$A:$B,2,0),"")</f>
        <v/>
      </c>
      <c r="D486" s="106" t="str">
        <f>IFERROR(VLOOKUP(B486,المنتجات!$A:$C,3,0),"")</f>
        <v/>
      </c>
      <c r="E486" s="108"/>
      <c r="F486" s="107" t="str">
        <f>IFERROR(VLOOKUP(Table14[[#This Row],[كود الصنف]],المنتجات!$D:$E,2,0),"")</f>
        <v/>
      </c>
      <c r="G486" s="109"/>
      <c r="H486" s="109" t="str">
        <f>IFERROR(IF(G486&lt;=1,VLOOKUP(Table14[[#This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86" s="110"/>
      <c r="J486" s="111"/>
      <c r="K486" s="112" t="str">
        <f>IFERROR(IF(VLOOKUP(Table14[[#This Row],[كود الصنف]],المنتجات!$D:$K,8,0)=0,"",(VLOOKUP(Table14[[#This Row],[كود الصنف]],المنتجات!$D:$K,8,0))),"")</f>
        <v/>
      </c>
      <c r="L48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86" s="114">
        <f>IFERROR(Table14[[#This Row],[كمية الهالك]]/(Table14[[#This Row],[كمية الخامات بالكيلو]]/Table14[[#This Row],[وزن القطعة]]),0)</f>
        <v>0</v>
      </c>
      <c r="N486" s="113"/>
      <c r="O486" s="106" t="str">
        <f>IFERROR(VLOOKUP(Table14[[#This Row],[كود العامل]],العاملين!$A$1:$D$100,4,0),"")</f>
        <v/>
      </c>
      <c r="P486" s="108"/>
      <c r="Q486" s="108"/>
      <c r="R486" s="108"/>
      <c r="S486" s="108"/>
      <c r="T486" s="108"/>
      <c r="U486" s="108">
        <f t="shared" si="9"/>
        <v>0</v>
      </c>
      <c r="V486" s="108" t="str">
        <f>IFERROR(Table14[[#This Row],[اجمالى وقت التشغيل بالدقايق]]-Table14[[#This Row],[اجمالى وقت التوقف بالدقيقة]],"0")</f>
        <v>0</v>
      </c>
      <c r="W486" s="108"/>
      <c r="X486" s="106" t="str">
        <f>IFERROR(VLOOKUP(Table14[[#This Row],[كود العامل]],العاملين!A:C,2,0),"")</f>
        <v/>
      </c>
      <c r="Y486" s="108"/>
      <c r="Z486" s="108" t="str">
        <f>IFERROR(VLOOKUP(Table14[[#This Row],[كود العامل2]],العاملين!$A:$C,2,0),"")</f>
        <v/>
      </c>
      <c r="AA486" s="108"/>
      <c r="AB486" s="108" t="str">
        <f>IFERROR(VLOOKUP(Table14[[#This Row],[كود العامل3]],العاملين!$A:$C,2,0),"")</f>
        <v/>
      </c>
      <c r="AC486" s="108"/>
      <c r="AD486" s="108" t="str">
        <f>IFERROR(VLOOKUP(Table14[[#This Row],[كود العامل4]],العاملين!$A:$C,2,0),"")</f>
        <v/>
      </c>
      <c r="AE486" s="115">
        <f>IFERROR((Table14[[#This Row],[كمية الانتاج]]*Table14[[#This Row],[الزمن المعيارى لانتاج القطعة الواحدة بالدقيقة]])/V486,0%)</f>
        <v>0</v>
      </c>
      <c r="AF486" s="116"/>
      <c r="AG486" s="106"/>
      <c r="AH486" s="117" t="str">
        <f>IFERROR(Table14[[#This Row],[كمية الانتاج]]/(Table14[[#This Row],[كمية الانتاج]]+AG486+AF486),"")</f>
        <v/>
      </c>
      <c r="AI486" s="118"/>
      <c r="AJ486" s="121"/>
      <c r="AK486" s="121"/>
      <c r="AL486" s="121"/>
      <c r="AM486" s="121"/>
      <c r="AN486" s="121"/>
      <c r="AO486" s="121"/>
      <c r="AP486" s="121"/>
      <c r="AQ486" s="121"/>
      <c r="AR486" s="121"/>
    </row>
    <row r="487" spans="1:44" ht="20.100000000000001" customHeight="1">
      <c r="A487" s="105"/>
      <c r="B487" s="106"/>
      <c r="C487" s="107" t="str">
        <f>IFERROR(VLOOKUP(B487,المنتجات!$A:$B,2,0),"")</f>
        <v/>
      </c>
      <c r="D487" s="106" t="str">
        <f>IFERROR(VLOOKUP(B487,المنتجات!$A:$C,3,0),"")</f>
        <v/>
      </c>
      <c r="E487" s="108"/>
      <c r="F487" s="107" t="str">
        <f>IFERROR(VLOOKUP(Table14[[#This Row],[كود الصنف]],المنتجات!$D:$E,2,0),"")</f>
        <v/>
      </c>
      <c r="G487" s="109"/>
      <c r="H487" s="109" t="str">
        <f>IFERROR(IF(G487&lt;=1,VLOOKUP(Table14[[#This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87" s="110"/>
      <c r="J487" s="111"/>
      <c r="K487" s="112" t="str">
        <f>IFERROR(IF(VLOOKUP(Table14[[#This Row],[كود الصنف]],المنتجات!$D:$K,8,0)=0,"",(VLOOKUP(Table14[[#This Row],[كود الصنف]],المنتجات!$D:$K,8,0))),"")</f>
        <v/>
      </c>
      <c r="L48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87" s="114">
        <f>IFERROR(Table14[[#This Row],[كمية الهالك]]/(Table14[[#This Row],[كمية الخامات بالكيلو]]/Table14[[#This Row],[وزن القطعة]]),0)</f>
        <v>0</v>
      </c>
      <c r="N487" s="113"/>
      <c r="O487" s="106" t="str">
        <f>IFERROR(VLOOKUP(Table14[[#This Row],[كود العامل]],العاملين!$A$1:$D$100,4,0),"")</f>
        <v/>
      </c>
      <c r="P487" s="108"/>
      <c r="Q487" s="108"/>
      <c r="R487" s="108"/>
      <c r="S487" s="108"/>
      <c r="T487" s="108"/>
      <c r="U487" s="108">
        <f t="shared" si="9"/>
        <v>0</v>
      </c>
      <c r="V487" s="108" t="str">
        <f>IFERROR(Table14[[#This Row],[اجمالى وقت التشغيل بالدقايق]]-Table14[[#This Row],[اجمالى وقت التوقف بالدقيقة]],"0")</f>
        <v>0</v>
      </c>
      <c r="W487" s="108"/>
      <c r="X487" s="106" t="str">
        <f>IFERROR(VLOOKUP(Table14[[#This Row],[كود العامل]],العاملين!A:C,2,0),"")</f>
        <v/>
      </c>
      <c r="Y487" s="108"/>
      <c r="Z487" s="108" t="str">
        <f>IFERROR(VLOOKUP(Table14[[#This Row],[كود العامل2]],العاملين!$A:$C,2,0),"")</f>
        <v/>
      </c>
      <c r="AA487" s="108"/>
      <c r="AB487" s="108" t="str">
        <f>IFERROR(VLOOKUP(Table14[[#This Row],[كود العامل3]],العاملين!$A:$C,2,0),"")</f>
        <v/>
      </c>
      <c r="AC487" s="108"/>
      <c r="AD487" s="108" t="str">
        <f>IFERROR(VLOOKUP(Table14[[#This Row],[كود العامل4]],العاملين!$A:$C,2,0),"")</f>
        <v/>
      </c>
      <c r="AE487" s="115">
        <f>IFERROR((Table14[[#This Row],[كمية الانتاج]]*Table14[[#This Row],[الزمن المعيارى لانتاج القطعة الواحدة بالدقيقة]])/V487,0%)</f>
        <v>0</v>
      </c>
      <c r="AF487" s="116"/>
      <c r="AG487" s="106"/>
      <c r="AH487" s="117" t="str">
        <f>IFERROR(Table14[[#This Row],[كمية الانتاج]]/(Table14[[#This Row],[كمية الانتاج]]+AG487+AF487),"")</f>
        <v/>
      </c>
      <c r="AI487" s="118"/>
      <c r="AJ487" s="121"/>
      <c r="AK487" s="121"/>
      <c r="AL487" s="121"/>
      <c r="AM487" s="121"/>
      <c r="AN487" s="121"/>
      <c r="AO487" s="121"/>
      <c r="AP487" s="121"/>
      <c r="AQ487" s="121"/>
      <c r="AR487" s="121"/>
    </row>
    <row r="488" spans="1:44" ht="20.100000000000001" customHeight="1">
      <c r="A488" s="105"/>
      <c r="B488" s="106"/>
      <c r="C488" s="107" t="str">
        <f>IFERROR(VLOOKUP(B488,المنتجات!$A:$B,2,0),"")</f>
        <v/>
      </c>
      <c r="D488" s="106" t="str">
        <f>IFERROR(VLOOKUP(B488,المنتجات!$A:$C,3,0),"")</f>
        <v/>
      </c>
      <c r="E488" s="108"/>
      <c r="F488" s="107" t="str">
        <f>IFERROR(VLOOKUP(Table14[[#This Row],[كود الصنف]],المنتجات!$D:$E,2,0),"")</f>
        <v/>
      </c>
      <c r="G488" s="109"/>
      <c r="H488" s="109" t="str">
        <f>IFERROR(IF(G488&lt;=1,VLOOKUP(Table14[[#This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88" s="110"/>
      <c r="J488" s="111"/>
      <c r="K488" s="112" t="str">
        <f>IFERROR(IF(VLOOKUP(Table14[[#This Row],[كود الصنف]],المنتجات!$D:$K,8,0)=0,"",(VLOOKUP(Table14[[#This Row],[كود الصنف]],المنتجات!$D:$K,8,0))),"")</f>
        <v/>
      </c>
      <c r="L48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88" s="114">
        <f>IFERROR(Table14[[#This Row],[كمية الهالك]]/(Table14[[#This Row],[كمية الخامات بالكيلو]]/Table14[[#This Row],[وزن القطعة]]),0)</f>
        <v>0</v>
      </c>
      <c r="N488" s="113"/>
      <c r="O488" s="106" t="str">
        <f>IFERROR(VLOOKUP(Table14[[#This Row],[كود العامل]],العاملين!$A$1:$D$100,4,0),"")</f>
        <v/>
      </c>
      <c r="P488" s="108"/>
      <c r="Q488" s="108"/>
      <c r="R488" s="108"/>
      <c r="S488" s="108"/>
      <c r="T488" s="108"/>
      <c r="U488" s="108">
        <f t="shared" si="9"/>
        <v>0</v>
      </c>
      <c r="V488" s="108" t="str">
        <f>IFERROR(Table14[[#This Row],[اجمالى وقت التشغيل بالدقايق]]-Table14[[#This Row],[اجمالى وقت التوقف بالدقيقة]],"0")</f>
        <v>0</v>
      </c>
      <c r="W488" s="108"/>
      <c r="X488" s="106" t="str">
        <f>IFERROR(VLOOKUP(Table14[[#This Row],[كود العامل]],العاملين!A:C,2,0),"")</f>
        <v/>
      </c>
      <c r="Y488" s="108"/>
      <c r="Z488" s="108" t="str">
        <f>IFERROR(VLOOKUP(Table14[[#This Row],[كود العامل2]],العاملين!$A:$C,2,0),"")</f>
        <v/>
      </c>
      <c r="AA488" s="108"/>
      <c r="AB488" s="108" t="str">
        <f>IFERROR(VLOOKUP(Table14[[#This Row],[كود العامل3]],العاملين!$A:$C,2,0),"")</f>
        <v/>
      </c>
      <c r="AC488" s="108"/>
      <c r="AD488" s="108" t="str">
        <f>IFERROR(VLOOKUP(Table14[[#This Row],[كود العامل4]],العاملين!$A:$C,2,0),"")</f>
        <v/>
      </c>
      <c r="AE488" s="115">
        <f>IFERROR((Table14[[#This Row],[كمية الانتاج]]*Table14[[#This Row],[الزمن المعيارى لانتاج القطعة الواحدة بالدقيقة]])/V488,0%)</f>
        <v>0</v>
      </c>
      <c r="AF488" s="116"/>
      <c r="AG488" s="106"/>
      <c r="AH488" s="117" t="str">
        <f>IFERROR(Table14[[#This Row],[كمية الانتاج]]/(Table14[[#This Row],[كمية الانتاج]]+AG488+AF488),"")</f>
        <v/>
      </c>
      <c r="AI488" s="118"/>
      <c r="AJ488" s="121"/>
      <c r="AK488" s="121"/>
      <c r="AL488" s="121"/>
      <c r="AM488" s="121"/>
      <c r="AN488" s="121"/>
      <c r="AO488" s="121"/>
      <c r="AP488" s="121"/>
      <c r="AQ488" s="121"/>
      <c r="AR488" s="121"/>
    </row>
    <row r="489" spans="1:44" ht="20.100000000000001" customHeight="1">
      <c r="A489" s="105"/>
      <c r="B489" s="106"/>
      <c r="C489" s="107" t="str">
        <f>IFERROR(VLOOKUP(B489,المنتجات!$A:$B,2,0),"")</f>
        <v/>
      </c>
      <c r="D489" s="106" t="str">
        <f>IFERROR(VLOOKUP(B489,المنتجات!$A:$C,3,0),"")</f>
        <v/>
      </c>
      <c r="E489" s="108"/>
      <c r="F489" s="107" t="str">
        <f>IFERROR(VLOOKUP(Table14[[#This Row],[كود الصنف]],المنتجات!$D:$E,2,0),"")</f>
        <v/>
      </c>
      <c r="G489" s="109"/>
      <c r="H489" s="109" t="str">
        <f>IFERROR(IF(G489&lt;=1,VLOOKUP(Table14[[#This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89" s="110"/>
      <c r="J489" s="111"/>
      <c r="K489" s="112" t="str">
        <f>IFERROR(IF(VLOOKUP(Table14[[#This Row],[كود الصنف]],المنتجات!$D:$K,8,0)=0,"",(VLOOKUP(Table14[[#This Row],[كود الصنف]],المنتجات!$D:$K,8,0))),"")</f>
        <v/>
      </c>
      <c r="L48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89" s="114">
        <f>IFERROR(Table14[[#This Row],[كمية الهالك]]/(Table14[[#This Row],[كمية الخامات بالكيلو]]/Table14[[#This Row],[وزن القطعة]]),0)</f>
        <v>0</v>
      </c>
      <c r="N489" s="113"/>
      <c r="O489" s="106" t="str">
        <f>IFERROR(VLOOKUP(Table14[[#This Row],[كود العامل]],العاملين!$A$1:$D$100,4,0),"")</f>
        <v/>
      </c>
      <c r="P489" s="108"/>
      <c r="Q489" s="108"/>
      <c r="R489" s="108"/>
      <c r="S489" s="108"/>
      <c r="T489" s="108"/>
      <c r="U489" s="108">
        <f t="shared" si="9"/>
        <v>0</v>
      </c>
      <c r="V489" s="108" t="str">
        <f>IFERROR(Table14[[#This Row],[اجمالى وقت التشغيل بالدقايق]]-Table14[[#This Row],[اجمالى وقت التوقف بالدقيقة]],"0")</f>
        <v>0</v>
      </c>
      <c r="W489" s="108"/>
      <c r="X489" s="106" t="str">
        <f>IFERROR(VLOOKUP(Table14[[#This Row],[كود العامل]],العاملين!A:C,2,0),"")</f>
        <v/>
      </c>
      <c r="Y489" s="108"/>
      <c r="Z489" s="108" t="str">
        <f>IFERROR(VLOOKUP(Table14[[#This Row],[كود العامل2]],العاملين!$A:$C,2,0),"")</f>
        <v/>
      </c>
      <c r="AA489" s="108"/>
      <c r="AB489" s="108" t="str">
        <f>IFERROR(VLOOKUP(Table14[[#This Row],[كود العامل3]],العاملين!$A:$C,2,0),"")</f>
        <v/>
      </c>
      <c r="AC489" s="108"/>
      <c r="AD489" s="108" t="str">
        <f>IFERROR(VLOOKUP(Table14[[#This Row],[كود العامل4]],العاملين!$A:$C,2,0),"")</f>
        <v/>
      </c>
      <c r="AE489" s="115">
        <f>IFERROR((Table14[[#This Row],[كمية الانتاج]]*Table14[[#This Row],[الزمن المعيارى لانتاج القطعة الواحدة بالدقيقة]])/V489,0%)</f>
        <v>0</v>
      </c>
      <c r="AF489" s="116"/>
      <c r="AG489" s="106"/>
      <c r="AH489" s="117" t="str">
        <f>IFERROR(Table14[[#This Row],[كمية الانتاج]]/(Table14[[#This Row],[كمية الانتاج]]+AG489+AF489),"")</f>
        <v/>
      </c>
      <c r="AI489" s="118"/>
      <c r="AJ489" s="121"/>
      <c r="AK489" s="121"/>
      <c r="AL489" s="121"/>
      <c r="AM489" s="121"/>
      <c r="AN489" s="121"/>
      <c r="AO489" s="121"/>
      <c r="AP489" s="121"/>
      <c r="AQ489" s="121"/>
      <c r="AR489" s="121"/>
    </row>
    <row r="490" spans="1:44" ht="20.100000000000001" customHeight="1">
      <c r="A490" s="105"/>
      <c r="B490" s="106"/>
      <c r="C490" s="107" t="str">
        <f>IFERROR(VLOOKUP(B490,المنتجات!$A:$B,2,0),"")</f>
        <v/>
      </c>
      <c r="D490" s="106" t="str">
        <f>IFERROR(VLOOKUP(B490,المنتجات!$A:$C,3,0),"")</f>
        <v/>
      </c>
      <c r="E490" s="108"/>
      <c r="F490" s="107" t="str">
        <f>IFERROR(VLOOKUP(Table14[[#This Row],[كود الصنف]],المنتجات!$D:$E,2,0),"")</f>
        <v/>
      </c>
      <c r="G490" s="109"/>
      <c r="H490" s="109" t="str">
        <f>IFERROR(IF(G490&lt;=1,VLOOKUP(Table14[[#This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90" s="110"/>
      <c r="J490" s="111"/>
      <c r="K490" s="112" t="str">
        <f>IFERROR(IF(VLOOKUP(Table14[[#This Row],[كود الصنف]],المنتجات!$D:$K,8,0)=0,"",(VLOOKUP(Table14[[#This Row],[كود الصنف]],المنتجات!$D:$K,8,0))),"")</f>
        <v/>
      </c>
      <c r="L49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90" s="114">
        <f>IFERROR(Table14[[#This Row],[كمية الهالك]]/(Table14[[#This Row],[كمية الخامات بالكيلو]]/Table14[[#This Row],[وزن القطعة]]),0)</f>
        <v>0</v>
      </c>
      <c r="N490" s="113"/>
      <c r="O490" s="106" t="str">
        <f>IFERROR(VLOOKUP(Table14[[#This Row],[كود العامل]],العاملين!$A$1:$D$100,4,0),"")</f>
        <v/>
      </c>
      <c r="P490" s="108"/>
      <c r="Q490" s="108"/>
      <c r="R490" s="108"/>
      <c r="S490" s="108"/>
      <c r="T490" s="108"/>
      <c r="U490" s="108">
        <f t="shared" si="9"/>
        <v>0</v>
      </c>
      <c r="V490" s="108" t="str">
        <f>IFERROR(Table14[[#This Row],[اجمالى وقت التشغيل بالدقايق]]-Table14[[#This Row],[اجمالى وقت التوقف بالدقيقة]],"0")</f>
        <v>0</v>
      </c>
      <c r="W490" s="108"/>
      <c r="X490" s="106" t="str">
        <f>IFERROR(VLOOKUP(Table14[[#This Row],[كود العامل]],العاملين!A:C,2,0),"")</f>
        <v/>
      </c>
      <c r="Y490" s="108"/>
      <c r="Z490" s="108" t="str">
        <f>IFERROR(VLOOKUP(Table14[[#This Row],[كود العامل2]],العاملين!$A:$C,2,0),"")</f>
        <v/>
      </c>
      <c r="AA490" s="108"/>
      <c r="AB490" s="108" t="str">
        <f>IFERROR(VLOOKUP(Table14[[#This Row],[كود العامل3]],العاملين!$A:$C,2,0),"")</f>
        <v/>
      </c>
      <c r="AC490" s="108"/>
      <c r="AD490" s="108" t="str">
        <f>IFERROR(VLOOKUP(Table14[[#This Row],[كود العامل4]],العاملين!$A:$C,2,0),"")</f>
        <v/>
      </c>
      <c r="AE490" s="115">
        <f>IFERROR((Table14[[#This Row],[كمية الانتاج]]*Table14[[#This Row],[الزمن المعيارى لانتاج القطعة الواحدة بالدقيقة]])/V490,0%)</f>
        <v>0</v>
      </c>
      <c r="AF490" s="116"/>
      <c r="AG490" s="106"/>
      <c r="AH490" s="117" t="str">
        <f>IFERROR(Table14[[#This Row],[كمية الانتاج]]/(Table14[[#This Row],[كمية الانتاج]]+AG490+AF490),"")</f>
        <v/>
      </c>
      <c r="AI490" s="118"/>
      <c r="AJ490" s="121"/>
      <c r="AK490" s="121"/>
      <c r="AL490" s="121"/>
      <c r="AM490" s="121"/>
      <c r="AN490" s="121"/>
      <c r="AO490" s="121"/>
      <c r="AP490" s="121"/>
      <c r="AQ490" s="121"/>
      <c r="AR490" s="121"/>
    </row>
    <row r="491" spans="1:44" ht="20.100000000000001" customHeight="1">
      <c r="A491" s="105"/>
      <c r="B491" s="106"/>
      <c r="C491" s="107" t="str">
        <f>IFERROR(VLOOKUP(B491,المنتجات!$A:$B,2,0),"")</f>
        <v/>
      </c>
      <c r="D491" s="106" t="str">
        <f>IFERROR(VLOOKUP(B491,المنتجات!$A:$C,3,0),"")</f>
        <v/>
      </c>
      <c r="E491" s="108"/>
      <c r="F491" s="107" t="str">
        <f>IFERROR(VLOOKUP(Table14[[#This Row],[كود الصنف]],المنتجات!$D:$E,2,0),"")</f>
        <v/>
      </c>
      <c r="G491" s="109"/>
      <c r="H491" s="109" t="str">
        <f>IFERROR(IF(G491&lt;=1,VLOOKUP(Table14[[#This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91" s="110"/>
      <c r="J491" s="111"/>
      <c r="K491" s="112" t="str">
        <f>IFERROR(IF(VLOOKUP(Table14[[#This Row],[كود الصنف]],المنتجات!$D:$K,8,0)=0,"",(VLOOKUP(Table14[[#This Row],[كود الصنف]],المنتجات!$D:$K,8,0))),"")</f>
        <v/>
      </c>
      <c r="L49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91" s="114">
        <f>IFERROR(Table14[[#This Row],[كمية الهالك]]/(Table14[[#This Row],[كمية الخامات بالكيلو]]/Table14[[#This Row],[وزن القطعة]]),0)</f>
        <v>0</v>
      </c>
      <c r="N491" s="113"/>
      <c r="O491" s="106" t="str">
        <f>IFERROR(VLOOKUP(Table14[[#This Row],[كود العامل]],العاملين!$A$1:$D$100,4,0),"")</f>
        <v/>
      </c>
      <c r="P491" s="108"/>
      <c r="Q491" s="108"/>
      <c r="R491" s="108"/>
      <c r="S491" s="108"/>
      <c r="T491" s="108"/>
      <c r="U491" s="108">
        <f t="shared" si="9"/>
        <v>0</v>
      </c>
      <c r="V491" s="108" t="str">
        <f>IFERROR(Table14[[#This Row],[اجمالى وقت التشغيل بالدقايق]]-Table14[[#This Row],[اجمالى وقت التوقف بالدقيقة]],"0")</f>
        <v>0</v>
      </c>
      <c r="W491" s="108"/>
      <c r="X491" s="106" t="str">
        <f>IFERROR(VLOOKUP(Table14[[#This Row],[كود العامل]],العاملين!A:C,2,0),"")</f>
        <v/>
      </c>
      <c r="Y491" s="108"/>
      <c r="Z491" s="108" t="str">
        <f>IFERROR(VLOOKUP(Table14[[#This Row],[كود العامل2]],العاملين!$A:$C,2,0),"")</f>
        <v/>
      </c>
      <c r="AA491" s="108"/>
      <c r="AB491" s="108" t="str">
        <f>IFERROR(VLOOKUP(Table14[[#This Row],[كود العامل3]],العاملين!$A:$C,2,0),"")</f>
        <v/>
      </c>
      <c r="AC491" s="108"/>
      <c r="AD491" s="108" t="str">
        <f>IFERROR(VLOOKUP(Table14[[#This Row],[كود العامل4]],العاملين!$A:$C,2,0),"")</f>
        <v/>
      </c>
      <c r="AE491" s="115">
        <f>IFERROR((Table14[[#This Row],[كمية الانتاج]]*Table14[[#This Row],[الزمن المعيارى لانتاج القطعة الواحدة بالدقيقة]])/V491,0%)</f>
        <v>0</v>
      </c>
      <c r="AF491" s="116"/>
      <c r="AG491" s="106"/>
      <c r="AH491" s="117" t="str">
        <f>IFERROR(Table14[[#This Row],[كمية الانتاج]]/(Table14[[#This Row],[كمية الانتاج]]+AG491+AF491),"")</f>
        <v/>
      </c>
      <c r="AI491" s="118"/>
      <c r="AJ491" s="121"/>
      <c r="AK491" s="121"/>
      <c r="AL491" s="121"/>
      <c r="AM491" s="121"/>
      <c r="AN491" s="121"/>
      <c r="AO491" s="121"/>
      <c r="AP491" s="121"/>
      <c r="AQ491" s="121"/>
      <c r="AR491" s="121"/>
    </row>
    <row r="492" spans="1:44" ht="20.100000000000001" customHeight="1">
      <c r="A492" s="105"/>
      <c r="B492" s="106"/>
      <c r="C492" s="107" t="str">
        <f>IFERROR(VLOOKUP(B492,المنتجات!$A:$B,2,0),"")</f>
        <v/>
      </c>
      <c r="D492" s="106" t="str">
        <f>IFERROR(VLOOKUP(B492,المنتجات!$A:$C,3,0),"")</f>
        <v/>
      </c>
      <c r="E492" s="108"/>
      <c r="F492" s="107" t="str">
        <f>IFERROR(VLOOKUP(Table14[[#This Row],[كود الصنف]],المنتجات!$D:$E,2,0),"")</f>
        <v/>
      </c>
      <c r="G492" s="109"/>
      <c r="H492" s="109" t="str">
        <f>IFERROR(IF(G492&lt;=1,VLOOKUP(Table14[[#This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92" s="110"/>
      <c r="J492" s="111"/>
      <c r="K492" s="112" t="str">
        <f>IFERROR(IF(VLOOKUP(Table14[[#This Row],[كود الصنف]],المنتجات!$D:$K,8,0)=0,"",(VLOOKUP(Table14[[#This Row],[كود الصنف]],المنتجات!$D:$K,8,0))),"")</f>
        <v/>
      </c>
      <c r="L49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92" s="114">
        <f>IFERROR(Table14[[#This Row],[كمية الهالك]]/(Table14[[#This Row],[كمية الخامات بالكيلو]]/Table14[[#This Row],[وزن القطعة]]),0)</f>
        <v>0</v>
      </c>
      <c r="N492" s="113"/>
      <c r="O492" s="106" t="str">
        <f>IFERROR(VLOOKUP(Table14[[#This Row],[كود العامل]],العاملين!$A$1:$D$100,4,0),"")</f>
        <v/>
      </c>
      <c r="P492" s="108"/>
      <c r="Q492" s="108"/>
      <c r="R492" s="108"/>
      <c r="S492" s="108"/>
      <c r="T492" s="108"/>
      <c r="U492" s="108">
        <f t="shared" si="9"/>
        <v>0</v>
      </c>
      <c r="V492" s="108" t="str">
        <f>IFERROR(Table14[[#This Row],[اجمالى وقت التشغيل بالدقايق]]-Table14[[#This Row],[اجمالى وقت التوقف بالدقيقة]],"0")</f>
        <v>0</v>
      </c>
      <c r="W492" s="108"/>
      <c r="X492" s="106" t="str">
        <f>IFERROR(VLOOKUP(Table14[[#This Row],[كود العامل]],العاملين!A:C,2,0),"")</f>
        <v/>
      </c>
      <c r="Y492" s="108"/>
      <c r="Z492" s="108" t="str">
        <f>IFERROR(VLOOKUP(Table14[[#This Row],[كود العامل2]],العاملين!$A:$C,2,0),"")</f>
        <v/>
      </c>
      <c r="AA492" s="108"/>
      <c r="AB492" s="108" t="str">
        <f>IFERROR(VLOOKUP(Table14[[#This Row],[كود العامل3]],العاملين!$A:$C,2,0),"")</f>
        <v/>
      </c>
      <c r="AC492" s="108"/>
      <c r="AD492" s="108" t="str">
        <f>IFERROR(VLOOKUP(Table14[[#This Row],[كود العامل4]],العاملين!$A:$C,2,0),"")</f>
        <v/>
      </c>
      <c r="AE492" s="115">
        <f>IFERROR((Table14[[#This Row],[كمية الانتاج]]*Table14[[#This Row],[الزمن المعيارى لانتاج القطعة الواحدة بالدقيقة]])/V492,0%)</f>
        <v>0</v>
      </c>
      <c r="AF492" s="116"/>
      <c r="AG492" s="106"/>
      <c r="AH492" s="117" t="str">
        <f>IFERROR(Table14[[#This Row],[كمية الانتاج]]/(Table14[[#This Row],[كمية الانتاج]]+AG492+AF492),"")</f>
        <v/>
      </c>
      <c r="AI492" s="118"/>
      <c r="AJ492" s="121"/>
      <c r="AK492" s="121"/>
      <c r="AL492" s="121"/>
      <c r="AM492" s="121"/>
      <c r="AN492" s="121"/>
      <c r="AO492" s="121"/>
      <c r="AP492" s="121"/>
      <c r="AQ492" s="121"/>
      <c r="AR492" s="121"/>
    </row>
    <row r="493" spans="1:44" ht="20.100000000000001" customHeight="1">
      <c r="A493" s="105"/>
      <c r="B493" s="106"/>
      <c r="C493" s="107" t="str">
        <f>IFERROR(VLOOKUP(B493,المنتجات!$A:$B,2,0),"")</f>
        <v/>
      </c>
      <c r="D493" s="106" t="str">
        <f>IFERROR(VLOOKUP(B493,المنتجات!$A:$C,3,0),"")</f>
        <v/>
      </c>
      <c r="E493" s="108"/>
      <c r="F493" s="107" t="str">
        <f>IFERROR(VLOOKUP(Table14[[#This Row],[كود الصنف]],المنتجات!$D:$E,2,0),"")</f>
        <v/>
      </c>
      <c r="G493" s="109"/>
      <c r="H493" s="109" t="str">
        <f>IFERROR(IF(G493&lt;=1,VLOOKUP(Table14[[#This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93" s="110"/>
      <c r="J493" s="111"/>
      <c r="K493" s="112" t="str">
        <f>IFERROR(IF(VLOOKUP(Table14[[#This Row],[كود الصنف]],المنتجات!$D:$K,8,0)=0,"",(VLOOKUP(Table14[[#This Row],[كود الصنف]],المنتجات!$D:$K,8,0))),"")</f>
        <v/>
      </c>
      <c r="L49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93" s="114">
        <f>IFERROR(Table14[[#This Row],[كمية الهالك]]/(Table14[[#This Row],[كمية الخامات بالكيلو]]/Table14[[#This Row],[وزن القطعة]]),0)</f>
        <v>0</v>
      </c>
      <c r="N493" s="113"/>
      <c r="O493" s="106" t="str">
        <f>IFERROR(VLOOKUP(Table14[[#This Row],[كود العامل]],العاملين!$A$1:$D$100,4,0),"")</f>
        <v/>
      </c>
      <c r="P493" s="108"/>
      <c r="Q493" s="108"/>
      <c r="R493" s="108"/>
      <c r="S493" s="108"/>
      <c r="T493" s="108"/>
      <c r="U493" s="108">
        <f t="shared" si="9"/>
        <v>0</v>
      </c>
      <c r="V493" s="108" t="str">
        <f>IFERROR(Table14[[#This Row],[اجمالى وقت التشغيل بالدقايق]]-Table14[[#This Row],[اجمالى وقت التوقف بالدقيقة]],"0")</f>
        <v>0</v>
      </c>
      <c r="W493" s="108"/>
      <c r="X493" s="106" t="str">
        <f>IFERROR(VLOOKUP(Table14[[#This Row],[كود العامل]],العاملين!A:C,2,0),"")</f>
        <v/>
      </c>
      <c r="Y493" s="108"/>
      <c r="Z493" s="108" t="str">
        <f>IFERROR(VLOOKUP(Table14[[#This Row],[كود العامل2]],العاملين!$A:$C,2,0),"")</f>
        <v/>
      </c>
      <c r="AA493" s="108"/>
      <c r="AB493" s="108" t="str">
        <f>IFERROR(VLOOKUP(Table14[[#This Row],[كود العامل3]],العاملين!$A:$C,2,0),"")</f>
        <v/>
      </c>
      <c r="AC493" s="108"/>
      <c r="AD493" s="108" t="str">
        <f>IFERROR(VLOOKUP(Table14[[#This Row],[كود العامل4]],العاملين!$A:$C,2,0),"")</f>
        <v/>
      </c>
      <c r="AE493" s="115">
        <f>IFERROR((Table14[[#This Row],[كمية الانتاج]]*Table14[[#This Row],[الزمن المعيارى لانتاج القطعة الواحدة بالدقيقة]])/V493,0%)</f>
        <v>0</v>
      </c>
      <c r="AF493" s="116"/>
      <c r="AG493" s="106"/>
      <c r="AH493" s="117" t="str">
        <f>IFERROR(Table14[[#This Row],[كمية الانتاج]]/(Table14[[#This Row],[كمية الانتاج]]+AG493+AF493),"")</f>
        <v/>
      </c>
      <c r="AI493" s="118"/>
      <c r="AJ493" s="121"/>
      <c r="AK493" s="121"/>
      <c r="AL493" s="121"/>
      <c r="AM493" s="121"/>
      <c r="AN493" s="121"/>
      <c r="AO493" s="121"/>
      <c r="AP493" s="121"/>
      <c r="AQ493" s="121"/>
      <c r="AR493" s="121"/>
    </row>
    <row r="494" spans="1:44" ht="20.100000000000001" customHeight="1">
      <c r="A494" s="105"/>
      <c r="B494" s="106"/>
      <c r="C494" s="107" t="str">
        <f>IFERROR(VLOOKUP(B494,المنتجات!$A:$B,2,0),"")</f>
        <v/>
      </c>
      <c r="D494" s="106" t="str">
        <f>IFERROR(VLOOKUP(B494,المنتجات!$A:$C,3,0),"")</f>
        <v/>
      </c>
      <c r="E494" s="108"/>
      <c r="F494" s="107" t="str">
        <f>IFERROR(VLOOKUP(Table14[[#This Row],[كود الصنف]],المنتجات!$D:$E,2,0),"")</f>
        <v/>
      </c>
      <c r="G494" s="109"/>
      <c r="H494" s="109" t="str">
        <f>IFERROR(IF(G494&lt;=1,VLOOKUP(Table14[[#This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94" s="110"/>
      <c r="J494" s="111"/>
      <c r="K494" s="112" t="str">
        <f>IFERROR(IF(VLOOKUP(Table14[[#This Row],[كود الصنف]],المنتجات!$D:$K,8,0)=0,"",(VLOOKUP(Table14[[#This Row],[كود الصنف]],المنتجات!$D:$K,8,0))),"")</f>
        <v/>
      </c>
      <c r="L49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94" s="114">
        <f>IFERROR(Table14[[#This Row],[كمية الهالك]]/(Table14[[#This Row],[كمية الخامات بالكيلو]]/Table14[[#This Row],[وزن القطعة]]),0)</f>
        <v>0</v>
      </c>
      <c r="N494" s="113"/>
      <c r="O494" s="106" t="str">
        <f>IFERROR(VLOOKUP(Table14[[#This Row],[كود العامل]],العاملين!$A$1:$D$100,4,0),"")</f>
        <v/>
      </c>
      <c r="P494" s="108"/>
      <c r="Q494" s="108"/>
      <c r="R494" s="108"/>
      <c r="S494" s="108"/>
      <c r="T494" s="108"/>
      <c r="U494" s="108">
        <f t="shared" si="9"/>
        <v>0</v>
      </c>
      <c r="V494" s="108" t="str">
        <f>IFERROR(Table14[[#This Row],[اجمالى وقت التشغيل بالدقايق]]-Table14[[#This Row],[اجمالى وقت التوقف بالدقيقة]],"0")</f>
        <v>0</v>
      </c>
      <c r="W494" s="108"/>
      <c r="X494" s="106" t="str">
        <f>IFERROR(VLOOKUP(Table14[[#This Row],[كود العامل]],العاملين!A:C,2,0),"")</f>
        <v/>
      </c>
      <c r="Y494" s="108"/>
      <c r="Z494" s="108" t="str">
        <f>IFERROR(VLOOKUP(Table14[[#This Row],[كود العامل2]],العاملين!$A:$C,2,0),"")</f>
        <v/>
      </c>
      <c r="AA494" s="108"/>
      <c r="AB494" s="108" t="str">
        <f>IFERROR(VLOOKUP(Table14[[#This Row],[كود العامل3]],العاملين!$A:$C,2,0),"")</f>
        <v/>
      </c>
      <c r="AC494" s="108"/>
      <c r="AD494" s="108" t="str">
        <f>IFERROR(VLOOKUP(Table14[[#This Row],[كود العامل4]],العاملين!$A:$C,2,0),"")</f>
        <v/>
      </c>
      <c r="AE494" s="115">
        <f>IFERROR((Table14[[#This Row],[كمية الانتاج]]*Table14[[#This Row],[الزمن المعيارى لانتاج القطعة الواحدة بالدقيقة]])/V494,0%)</f>
        <v>0</v>
      </c>
      <c r="AF494" s="116"/>
      <c r="AG494" s="106"/>
      <c r="AH494" s="117" t="str">
        <f>IFERROR(Table14[[#This Row],[كمية الانتاج]]/(Table14[[#This Row],[كمية الانتاج]]+AG494+AF494),"")</f>
        <v/>
      </c>
      <c r="AI494" s="118"/>
      <c r="AJ494" s="121"/>
      <c r="AK494" s="121"/>
      <c r="AL494" s="121"/>
      <c r="AM494" s="121"/>
      <c r="AN494" s="121"/>
      <c r="AO494" s="121"/>
      <c r="AP494" s="121"/>
      <c r="AQ494" s="121"/>
      <c r="AR494" s="121"/>
    </row>
    <row r="495" spans="1:44" ht="20.100000000000001" customHeight="1">
      <c r="A495" s="105"/>
      <c r="B495" s="106"/>
      <c r="C495" s="107" t="str">
        <f>IFERROR(VLOOKUP(B495,المنتجات!$A:$B,2,0),"")</f>
        <v/>
      </c>
      <c r="D495" s="106" t="str">
        <f>IFERROR(VLOOKUP(B495,المنتجات!$A:$C,3,0),"")</f>
        <v/>
      </c>
      <c r="E495" s="108"/>
      <c r="F495" s="107" t="str">
        <f>IFERROR(VLOOKUP(Table14[[#This Row],[كود الصنف]],المنتجات!$D:$E,2,0),"")</f>
        <v/>
      </c>
      <c r="G495" s="109"/>
      <c r="H495" s="109" t="str">
        <f>IFERROR(IF(G495&lt;=1,VLOOKUP(Table14[[#This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95" s="110"/>
      <c r="J495" s="111"/>
      <c r="K495" s="112" t="str">
        <f>IFERROR(IF(VLOOKUP(Table14[[#This Row],[كود الصنف]],المنتجات!$D:$K,8,0)=0,"",(VLOOKUP(Table14[[#This Row],[كود الصنف]],المنتجات!$D:$K,8,0))),"")</f>
        <v/>
      </c>
      <c r="L49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95" s="114">
        <f>IFERROR(Table14[[#This Row],[كمية الهالك]]/(Table14[[#This Row],[كمية الخامات بالكيلو]]/Table14[[#This Row],[وزن القطعة]]),0)</f>
        <v>0</v>
      </c>
      <c r="N495" s="113"/>
      <c r="O495" s="106" t="str">
        <f>IFERROR(VLOOKUP(Table14[[#This Row],[كود العامل]],العاملين!$A$1:$D$100,4,0),"")</f>
        <v/>
      </c>
      <c r="P495" s="108"/>
      <c r="Q495" s="108"/>
      <c r="R495" s="108"/>
      <c r="S495" s="108"/>
      <c r="T495" s="108"/>
      <c r="U495" s="108">
        <f t="shared" si="9"/>
        <v>0</v>
      </c>
      <c r="V495" s="108" t="str">
        <f>IFERROR(Table14[[#This Row],[اجمالى وقت التشغيل بالدقايق]]-Table14[[#This Row],[اجمالى وقت التوقف بالدقيقة]],"0")</f>
        <v>0</v>
      </c>
      <c r="W495" s="108"/>
      <c r="X495" s="106" t="str">
        <f>IFERROR(VLOOKUP(Table14[[#This Row],[كود العامل]],العاملين!A:C,2,0),"")</f>
        <v/>
      </c>
      <c r="Y495" s="108"/>
      <c r="Z495" s="108" t="str">
        <f>IFERROR(VLOOKUP(Table14[[#This Row],[كود العامل2]],العاملين!$A:$C,2,0),"")</f>
        <v/>
      </c>
      <c r="AA495" s="108"/>
      <c r="AB495" s="108" t="str">
        <f>IFERROR(VLOOKUP(Table14[[#This Row],[كود العامل3]],العاملين!$A:$C,2,0),"")</f>
        <v/>
      </c>
      <c r="AC495" s="108"/>
      <c r="AD495" s="108" t="str">
        <f>IFERROR(VLOOKUP(Table14[[#This Row],[كود العامل4]],العاملين!$A:$C,2,0),"")</f>
        <v/>
      </c>
      <c r="AE495" s="115">
        <f>IFERROR((Table14[[#This Row],[كمية الانتاج]]*Table14[[#This Row],[الزمن المعيارى لانتاج القطعة الواحدة بالدقيقة]])/V495,0%)</f>
        <v>0</v>
      </c>
      <c r="AF495" s="116"/>
      <c r="AG495" s="106"/>
      <c r="AH495" s="117" t="str">
        <f>IFERROR(Table14[[#This Row],[كمية الانتاج]]/(Table14[[#This Row],[كمية الانتاج]]+AG495+AF495),"")</f>
        <v/>
      </c>
      <c r="AI495" s="118"/>
      <c r="AJ495" s="121"/>
      <c r="AK495" s="121"/>
      <c r="AL495" s="121"/>
      <c r="AM495" s="121"/>
      <c r="AN495" s="121"/>
      <c r="AO495" s="121"/>
      <c r="AP495" s="121"/>
      <c r="AQ495" s="121"/>
      <c r="AR495" s="121"/>
    </row>
    <row r="496" spans="1:44" ht="20.100000000000001" customHeight="1">
      <c r="A496" s="105"/>
      <c r="B496" s="106"/>
      <c r="C496" s="107" t="str">
        <f>IFERROR(VLOOKUP(B496,المنتجات!$A:$B,2,0),"")</f>
        <v/>
      </c>
      <c r="D496" s="106" t="str">
        <f>IFERROR(VLOOKUP(B496,المنتجات!$A:$C,3,0),"")</f>
        <v/>
      </c>
      <c r="E496" s="108"/>
      <c r="F496" s="107" t="str">
        <f>IFERROR(VLOOKUP(Table14[[#This Row],[كود الصنف]],المنتجات!$D:$E,2,0),"")</f>
        <v/>
      </c>
      <c r="G496" s="109"/>
      <c r="H496" s="109" t="str">
        <f>IFERROR(IF(G496&lt;=1,VLOOKUP(Table14[[#This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96" s="110"/>
      <c r="J496" s="111"/>
      <c r="K496" s="112" t="str">
        <f>IFERROR(IF(VLOOKUP(Table14[[#This Row],[كود الصنف]],المنتجات!$D:$K,8,0)=0,"",(VLOOKUP(Table14[[#This Row],[كود الصنف]],المنتجات!$D:$K,8,0))),"")</f>
        <v/>
      </c>
      <c r="L49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96" s="114">
        <f>IFERROR(Table14[[#This Row],[كمية الهالك]]/(Table14[[#This Row],[كمية الخامات بالكيلو]]/Table14[[#This Row],[وزن القطعة]]),0)</f>
        <v>0</v>
      </c>
      <c r="N496" s="113"/>
      <c r="O496" s="106" t="str">
        <f>IFERROR(VLOOKUP(Table14[[#This Row],[كود العامل]],العاملين!$A$1:$D$100,4,0),"")</f>
        <v/>
      </c>
      <c r="P496" s="108"/>
      <c r="Q496" s="108"/>
      <c r="R496" s="108"/>
      <c r="S496" s="108"/>
      <c r="T496" s="108"/>
      <c r="U496" s="108">
        <f t="shared" si="9"/>
        <v>0</v>
      </c>
      <c r="V496" s="108" t="str">
        <f>IFERROR(Table14[[#This Row],[اجمالى وقت التشغيل بالدقايق]]-Table14[[#This Row],[اجمالى وقت التوقف بالدقيقة]],"0")</f>
        <v>0</v>
      </c>
      <c r="W496" s="108"/>
      <c r="X496" s="106" t="str">
        <f>IFERROR(VLOOKUP(Table14[[#This Row],[كود العامل]],العاملين!A:C,2,0),"")</f>
        <v/>
      </c>
      <c r="Y496" s="108"/>
      <c r="Z496" s="108" t="str">
        <f>IFERROR(VLOOKUP(Table14[[#This Row],[كود العامل2]],العاملين!$A:$C,2,0),"")</f>
        <v/>
      </c>
      <c r="AA496" s="108"/>
      <c r="AB496" s="108" t="str">
        <f>IFERROR(VLOOKUP(Table14[[#This Row],[كود العامل3]],العاملين!$A:$C,2,0),"")</f>
        <v/>
      </c>
      <c r="AC496" s="108"/>
      <c r="AD496" s="108" t="str">
        <f>IFERROR(VLOOKUP(Table14[[#This Row],[كود العامل4]],العاملين!$A:$C,2,0),"")</f>
        <v/>
      </c>
      <c r="AE496" s="115">
        <f>IFERROR((Table14[[#This Row],[كمية الانتاج]]*Table14[[#This Row],[الزمن المعيارى لانتاج القطعة الواحدة بالدقيقة]])/V496,0%)</f>
        <v>0</v>
      </c>
      <c r="AF496" s="116"/>
      <c r="AG496" s="106"/>
      <c r="AH496" s="117" t="str">
        <f>IFERROR(Table14[[#This Row],[كمية الانتاج]]/(Table14[[#This Row],[كمية الانتاج]]+AG496+AF496),"")</f>
        <v/>
      </c>
      <c r="AI496" s="118"/>
      <c r="AJ496" s="121"/>
      <c r="AK496" s="121"/>
      <c r="AL496" s="121"/>
      <c r="AM496" s="121"/>
      <c r="AN496" s="121"/>
      <c r="AO496" s="121"/>
      <c r="AP496" s="121"/>
      <c r="AQ496" s="121"/>
      <c r="AR496" s="121"/>
    </row>
    <row r="497" spans="1:44" ht="20.100000000000001" customHeight="1">
      <c r="A497" s="105"/>
      <c r="B497" s="106"/>
      <c r="C497" s="107" t="str">
        <f>IFERROR(VLOOKUP(B497,المنتجات!$A:$B,2,0),"")</f>
        <v/>
      </c>
      <c r="D497" s="106" t="str">
        <f>IFERROR(VLOOKUP(B497,المنتجات!$A:$C,3,0),"")</f>
        <v/>
      </c>
      <c r="E497" s="108"/>
      <c r="F497" s="107" t="str">
        <f>IFERROR(VLOOKUP(Table14[[#This Row],[كود الصنف]],المنتجات!$D:$E,2,0),"")</f>
        <v/>
      </c>
      <c r="G497" s="109"/>
      <c r="H497" s="109" t="str">
        <f>IFERROR(IF(G497&lt;=1,VLOOKUP(Table14[[#This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97" s="110"/>
      <c r="J497" s="111"/>
      <c r="K497" s="112" t="str">
        <f>IFERROR(IF(VLOOKUP(Table14[[#This Row],[كود الصنف]],المنتجات!$D:$K,8,0)=0,"",(VLOOKUP(Table14[[#This Row],[كود الصنف]],المنتجات!$D:$K,8,0))),"")</f>
        <v/>
      </c>
      <c r="L49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97" s="114">
        <f>IFERROR(Table14[[#This Row],[كمية الهالك]]/(Table14[[#This Row],[كمية الخامات بالكيلو]]/Table14[[#This Row],[وزن القطعة]]),0)</f>
        <v>0</v>
      </c>
      <c r="N497" s="113"/>
      <c r="O497" s="106" t="str">
        <f>IFERROR(VLOOKUP(Table14[[#This Row],[كود العامل]],العاملين!$A$1:$D$100,4,0),"")</f>
        <v/>
      </c>
      <c r="P497" s="108"/>
      <c r="Q497" s="108"/>
      <c r="R497" s="108"/>
      <c r="S497" s="108"/>
      <c r="T497" s="108"/>
      <c r="U497" s="108">
        <f t="shared" si="9"/>
        <v>0</v>
      </c>
      <c r="V497" s="108" t="str">
        <f>IFERROR(Table14[[#This Row],[اجمالى وقت التشغيل بالدقايق]]-Table14[[#This Row],[اجمالى وقت التوقف بالدقيقة]],"0")</f>
        <v>0</v>
      </c>
      <c r="W497" s="108"/>
      <c r="X497" s="106" t="str">
        <f>IFERROR(VLOOKUP(Table14[[#This Row],[كود العامل]],العاملين!A:C,2,0),"")</f>
        <v/>
      </c>
      <c r="Y497" s="108"/>
      <c r="Z497" s="108" t="str">
        <f>IFERROR(VLOOKUP(Table14[[#This Row],[كود العامل2]],العاملين!$A:$C,2,0),"")</f>
        <v/>
      </c>
      <c r="AA497" s="108"/>
      <c r="AB497" s="108" t="str">
        <f>IFERROR(VLOOKUP(Table14[[#This Row],[كود العامل3]],العاملين!$A:$C,2,0),"")</f>
        <v/>
      </c>
      <c r="AC497" s="108"/>
      <c r="AD497" s="108" t="str">
        <f>IFERROR(VLOOKUP(Table14[[#This Row],[كود العامل4]],العاملين!$A:$C,2,0),"")</f>
        <v/>
      </c>
      <c r="AE497" s="115">
        <f>IFERROR((Table14[[#This Row],[كمية الانتاج]]*Table14[[#This Row],[الزمن المعيارى لانتاج القطعة الواحدة بالدقيقة]])/V497,0%)</f>
        <v>0</v>
      </c>
      <c r="AF497" s="116"/>
      <c r="AG497" s="106"/>
      <c r="AH497" s="117" t="str">
        <f>IFERROR(Table14[[#This Row],[كمية الانتاج]]/(Table14[[#This Row],[كمية الانتاج]]+AG497+AF497),"")</f>
        <v/>
      </c>
      <c r="AI497" s="118"/>
      <c r="AJ497" s="121"/>
      <c r="AK497" s="121"/>
      <c r="AL497" s="121"/>
      <c r="AM497" s="121"/>
      <c r="AN497" s="121"/>
      <c r="AO497" s="121"/>
      <c r="AP497" s="121"/>
      <c r="AQ497" s="121"/>
      <c r="AR497" s="121"/>
    </row>
    <row r="498" spans="1:44" ht="20.100000000000001" customHeight="1">
      <c r="A498" s="105"/>
      <c r="B498" s="106"/>
      <c r="C498" s="107" t="str">
        <f>IFERROR(VLOOKUP(B498,المنتجات!$A:$B,2,0),"")</f>
        <v/>
      </c>
      <c r="D498" s="106" t="str">
        <f>IFERROR(VLOOKUP(B498,المنتجات!$A:$C,3,0),"")</f>
        <v/>
      </c>
      <c r="E498" s="108"/>
      <c r="F498" s="107" t="str">
        <f>IFERROR(VLOOKUP(Table14[[#This Row],[كود الصنف]],المنتجات!$D:$E,2,0),"")</f>
        <v/>
      </c>
      <c r="G498" s="109"/>
      <c r="H498" s="109" t="str">
        <f>IFERROR(IF(G498&lt;=1,VLOOKUP(Table14[[#This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98" s="110"/>
      <c r="J498" s="111"/>
      <c r="K498" s="112" t="str">
        <f>IFERROR(IF(VLOOKUP(Table14[[#This Row],[كود الصنف]],المنتجات!$D:$K,8,0)=0,"",(VLOOKUP(Table14[[#This Row],[كود الصنف]],المنتجات!$D:$K,8,0))),"")</f>
        <v/>
      </c>
      <c r="L49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98" s="114">
        <f>IFERROR(Table14[[#This Row],[كمية الهالك]]/(Table14[[#This Row],[كمية الخامات بالكيلو]]/Table14[[#This Row],[وزن القطعة]]),0)</f>
        <v>0</v>
      </c>
      <c r="N498" s="113"/>
      <c r="O498" s="106" t="str">
        <f>IFERROR(VLOOKUP(Table14[[#This Row],[كود العامل]],العاملين!$A$1:$D$100,4,0),"")</f>
        <v/>
      </c>
      <c r="P498" s="108"/>
      <c r="Q498" s="108"/>
      <c r="R498" s="108"/>
      <c r="S498" s="108"/>
      <c r="T498" s="108"/>
      <c r="U498" s="108">
        <f t="shared" si="9"/>
        <v>0</v>
      </c>
      <c r="V498" s="108" t="str">
        <f>IFERROR(Table14[[#This Row],[اجمالى وقت التشغيل بالدقايق]]-Table14[[#This Row],[اجمالى وقت التوقف بالدقيقة]],"0")</f>
        <v>0</v>
      </c>
      <c r="W498" s="108"/>
      <c r="X498" s="106" t="str">
        <f>IFERROR(VLOOKUP(Table14[[#This Row],[كود العامل]],العاملين!A:C,2,0),"")</f>
        <v/>
      </c>
      <c r="Y498" s="108"/>
      <c r="Z498" s="108" t="str">
        <f>IFERROR(VLOOKUP(Table14[[#This Row],[كود العامل2]],العاملين!$A:$C,2,0),"")</f>
        <v/>
      </c>
      <c r="AA498" s="108"/>
      <c r="AB498" s="108" t="str">
        <f>IFERROR(VLOOKUP(Table14[[#This Row],[كود العامل3]],العاملين!$A:$C,2,0),"")</f>
        <v/>
      </c>
      <c r="AC498" s="108"/>
      <c r="AD498" s="108" t="str">
        <f>IFERROR(VLOOKUP(Table14[[#This Row],[كود العامل4]],العاملين!$A:$C,2,0),"")</f>
        <v/>
      </c>
      <c r="AE498" s="115">
        <f>IFERROR((Table14[[#This Row],[كمية الانتاج]]*Table14[[#This Row],[الزمن المعيارى لانتاج القطعة الواحدة بالدقيقة]])/V498,0%)</f>
        <v>0</v>
      </c>
      <c r="AF498" s="116"/>
      <c r="AG498" s="106"/>
      <c r="AH498" s="117" t="str">
        <f>IFERROR(Table14[[#This Row],[كمية الانتاج]]/(Table14[[#This Row],[كمية الانتاج]]+AG498+AF498),"")</f>
        <v/>
      </c>
      <c r="AI498" s="118"/>
      <c r="AJ498" s="121"/>
      <c r="AK498" s="121"/>
      <c r="AL498" s="121"/>
      <c r="AM498" s="121"/>
      <c r="AN498" s="121"/>
      <c r="AO498" s="121"/>
      <c r="AP498" s="121"/>
      <c r="AQ498" s="121"/>
      <c r="AR498" s="121"/>
    </row>
    <row r="499" spans="1:44" ht="20.100000000000001" customHeight="1">
      <c r="A499" s="105"/>
      <c r="B499" s="106"/>
      <c r="C499" s="107" t="str">
        <f>IFERROR(VLOOKUP(B499,المنتجات!$A:$B,2,0),"")</f>
        <v/>
      </c>
      <c r="D499" s="106" t="str">
        <f>IFERROR(VLOOKUP(B499,المنتجات!$A:$C,3,0),"")</f>
        <v/>
      </c>
      <c r="E499" s="108"/>
      <c r="F499" s="107" t="str">
        <f>IFERROR(VLOOKUP(Table14[[#This Row],[كود الصنف]],المنتجات!$D:$E,2,0),"")</f>
        <v/>
      </c>
      <c r="G499" s="109"/>
      <c r="H499" s="109" t="str">
        <f>IFERROR(IF(G499&lt;=1,VLOOKUP(Table14[[#This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99" s="110"/>
      <c r="J499" s="111"/>
      <c r="K499" s="112" t="str">
        <f>IFERROR(IF(VLOOKUP(Table14[[#This Row],[كود الصنف]],المنتجات!$D:$K,8,0)=0,"",(VLOOKUP(Table14[[#This Row],[كود الصنف]],المنتجات!$D:$K,8,0))),"")</f>
        <v/>
      </c>
      <c r="L49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99" s="114">
        <f>IFERROR(Table14[[#This Row],[كمية الهالك]]/(Table14[[#This Row],[كمية الخامات بالكيلو]]/Table14[[#This Row],[وزن القطعة]]),0)</f>
        <v>0</v>
      </c>
      <c r="N499" s="113"/>
      <c r="O499" s="106" t="str">
        <f>IFERROR(VLOOKUP(Table14[[#This Row],[كود العامل]],العاملين!$A$1:$D$100,4,0),"")</f>
        <v/>
      </c>
      <c r="P499" s="108"/>
      <c r="Q499" s="108"/>
      <c r="R499" s="108"/>
      <c r="S499" s="108"/>
      <c r="T499" s="108"/>
      <c r="U499" s="108">
        <f t="shared" si="9"/>
        <v>0</v>
      </c>
      <c r="V499" s="108" t="str">
        <f>IFERROR(Table14[[#This Row],[اجمالى وقت التشغيل بالدقايق]]-Table14[[#This Row],[اجمالى وقت التوقف بالدقيقة]],"0")</f>
        <v>0</v>
      </c>
      <c r="W499" s="108"/>
      <c r="X499" s="106" t="str">
        <f>IFERROR(VLOOKUP(Table14[[#This Row],[كود العامل]],العاملين!A:C,2,0),"")</f>
        <v/>
      </c>
      <c r="Y499" s="108"/>
      <c r="Z499" s="108" t="str">
        <f>IFERROR(VLOOKUP(Table14[[#This Row],[كود العامل2]],العاملين!$A:$C,2,0),"")</f>
        <v/>
      </c>
      <c r="AA499" s="108"/>
      <c r="AB499" s="108" t="str">
        <f>IFERROR(VLOOKUP(Table14[[#This Row],[كود العامل3]],العاملين!$A:$C,2,0),"")</f>
        <v/>
      </c>
      <c r="AC499" s="108"/>
      <c r="AD499" s="108" t="str">
        <f>IFERROR(VLOOKUP(Table14[[#This Row],[كود العامل4]],العاملين!$A:$C,2,0),"")</f>
        <v/>
      </c>
      <c r="AE499" s="115">
        <f>IFERROR((Table14[[#This Row],[كمية الانتاج]]*Table14[[#This Row],[الزمن المعيارى لانتاج القطعة الواحدة بالدقيقة]])/V499,0%)</f>
        <v>0</v>
      </c>
      <c r="AF499" s="116"/>
      <c r="AG499" s="106"/>
      <c r="AH499" s="117" t="str">
        <f>IFERROR(Table14[[#This Row],[كمية الانتاج]]/(Table14[[#This Row],[كمية الانتاج]]+AG499+AF499),"")</f>
        <v/>
      </c>
      <c r="AI499" s="118"/>
      <c r="AJ499" s="121"/>
      <c r="AK499" s="121"/>
      <c r="AL499" s="121"/>
      <c r="AM499" s="121"/>
      <c r="AN499" s="121"/>
      <c r="AO499" s="121"/>
      <c r="AP499" s="121"/>
      <c r="AQ499" s="121"/>
      <c r="AR499" s="121"/>
    </row>
    <row r="500" spans="1:44" ht="20.100000000000001" customHeight="1">
      <c r="A500" s="105"/>
      <c r="B500" s="106"/>
      <c r="C500" s="107" t="str">
        <f>IFERROR(VLOOKUP(B500,المنتجات!$A:$B,2,0),"")</f>
        <v/>
      </c>
      <c r="D500" s="106" t="str">
        <f>IFERROR(VLOOKUP(B500,المنتجات!$A:$C,3,0),"")</f>
        <v/>
      </c>
      <c r="E500" s="108"/>
      <c r="F500" s="107" t="str">
        <f>IFERROR(VLOOKUP(Table14[[#This Row],[كود الصنف]],المنتجات!$D:$E,2,0),"")</f>
        <v/>
      </c>
      <c r="G500" s="109"/>
      <c r="H500" s="109" t="str">
        <f>IFERROR(IF(G500&lt;=1,VLOOKUP(Table14[[#This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00" s="110"/>
      <c r="J500" s="111"/>
      <c r="K500" s="112" t="str">
        <f>IFERROR(IF(VLOOKUP(Table14[[#This Row],[كود الصنف]],المنتجات!$D:$K,8,0)=0,"",(VLOOKUP(Table14[[#This Row],[كود الصنف]],المنتجات!$D:$K,8,0))),"")</f>
        <v/>
      </c>
      <c r="L50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00" s="114">
        <f>IFERROR(Table14[[#This Row],[كمية الهالك]]/(Table14[[#This Row],[كمية الخامات بالكيلو]]/Table14[[#This Row],[وزن القطعة]]),0)</f>
        <v>0</v>
      </c>
      <c r="N500" s="113"/>
      <c r="O500" s="106" t="str">
        <f>IFERROR(VLOOKUP(Table14[[#This Row],[كود العامل]],العاملين!$A$1:$D$100,4,0),"")</f>
        <v/>
      </c>
      <c r="P500" s="108"/>
      <c r="Q500" s="108"/>
      <c r="R500" s="108"/>
      <c r="S500" s="108"/>
      <c r="T500" s="108"/>
      <c r="U500" s="108">
        <f t="shared" si="9"/>
        <v>0</v>
      </c>
      <c r="V500" s="108" t="str">
        <f>IFERROR(Table14[[#This Row],[اجمالى وقت التشغيل بالدقايق]]-Table14[[#This Row],[اجمالى وقت التوقف بالدقيقة]],"0")</f>
        <v>0</v>
      </c>
      <c r="W500" s="108"/>
      <c r="X500" s="106" t="str">
        <f>IFERROR(VLOOKUP(Table14[[#This Row],[كود العامل]],العاملين!A:C,2,0),"")</f>
        <v/>
      </c>
      <c r="Y500" s="108"/>
      <c r="Z500" s="108" t="str">
        <f>IFERROR(VLOOKUP(Table14[[#This Row],[كود العامل2]],العاملين!$A:$C,2,0),"")</f>
        <v/>
      </c>
      <c r="AA500" s="108"/>
      <c r="AB500" s="108" t="str">
        <f>IFERROR(VLOOKUP(Table14[[#This Row],[كود العامل3]],العاملين!$A:$C,2,0),"")</f>
        <v/>
      </c>
      <c r="AC500" s="108"/>
      <c r="AD500" s="108" t="str">
        <f>IFERROR(VLOOKUP(Table14[[#This Row],[كود العامل4]],العاملين!$A:$C,2,0),"")</f>
        <v/>
      </c>
      <c r="AE500" s="115">
        <f>IFERROR((Table14[[#This Row],[كمية الانتاج]]*Table14[[#This Row],[الزمن المعيارى لانتاج القطعة الواحدة بالدقيقة]])/V500,0%)</f>
        <v>0</v>
      </c>
      <c r="AF500" s="116"/>
      <c r="AG500" s="106"/>
      <c r="AH500" s="117" t="str">
        <f>IFERROR(Table14[[#This Row],[كمية الانتاج]]/(Table14[[#This Row],[كمية الانتاج]]+AG500+AF500),"")</f>
        <v/>
      </c>
      <c r="AI500" s="118"/>
      <c r="AJ500" s="121"/>
      <c r="AK500" s="121"/>
      <c r="AL500" s="121"/>
      <c r="AM500" s="121"/>
      <c r="AN500" s="121"/>
      <c r="AO500" s="121"/>
      <c r="AP500" s="121"/>
      <c r="AQ500" s="121"/>
      <c r="AR500" s="121"/>
    </row>
    <row r="501" spans="1:44" ht="20.100000000000001" customHeight="1">
      <c r="A501" s="105"/>
      <c r="B501" s="106"/>
      <c r="C501" s="107" t="str">
        <f>IFERROR(VLOOKUP(B501,المنتجات!$A:$B,2,0),"")</f>
        <v/>
      </c>
      <c r="D501" s="106" t="str">
        <f>IFERROR(VLOOKUP(B501,المنتجات!$A:$C,3,0),"")</f>
        <v/>
      </c>
      <c r="E501" s="108"/>
      <c r="F501" s="107" t="str">
        <f>IFERROR(VLOOKUP(Table14[[#This Row],[كود الصنف]],المنتجات!$D:$E,2,0),"")</f>
        <v/>
      </c>
      <c r="G501" s="109"/>
      <c r="H501" s="109" t="str">
        <f>IFERROR(IF(G501&lt;=1,VLOOKUP(Table14[[#This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01" s="110"/>
      <c r="J501" s="111"/>
      <c r="K501" s="112" t="str">
        <f>IFERROR(IF(VLOOKUP(Table14[[#This Row],[كود الصنف]],المنتجات!$D:$K,8,0)=0,"",(VLOOKUP(Table14[[#This Row],[كود الصنف]],المنتجات!$D:$K,8,0))),"")</f>
        <v/>
      </c>
      <c r="L50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01" s="114">
        <f>IFERROR(Table14[[#This Row],[كمية الهالك]]/(Table14[[#This Row],[كمية الخامات بالكيلو]]/Table14[[#This Row],[وزن القطعة]]),0)</f>
        <v>0</v>
      </c>
      <c r="N501" s="113"/>
      <c r="O501" s="106" t="str">
        <f>IFERROR(VLOOKUP(Table14[[#This Row],[كود العامل]],العاملين!$A$1:$D$100,4,0),"")</f>
        <v/>
      </c>
      <c r="P501" s="108"/>
      <c r="Q501" s="108"/>
      <c r="R501" s="108"/>
      <c r="S501" s="108"/>
      <c r="T501" s="108"/>
      <c r="U501" s="108">
        <f t="shared" si="9"/>
        <v>0</v>
      </c>
      <c r="V501" s="108" t="str">
        <f>IFERROR(Table14[[#This Row],[اجمالى وقت التشغيل بالدقايق]]-Table14[[#This Row],[اجمالى وقت التوقف بالدقيقة]],"0")</f>
        <v>0</v>
      </c>
      <c r="W501" s="108"/>
      <c r="X501" s="106" t="str">
        <f>IFERROR(VLOOKUP(Table14[[#This Row],[كود العامل]],العاملين!A:C,2,0),"")</f>
        <v/>
      </c>
      <c r="Y501" s="108"/>
      <c r="Z501" s="108" t="str">
        <f>IFERROR(VLOOKUP(Table14[[#This Row],[كود العامل2]],العاملين!$A:$C,2,0),"")</f>
        <v/>
      </c>
      <c r="AA501" s="108"/>
      <c r="AB501" s="108" t="str">
        <f>IFERROR(VLOOKUP(Table14[[#This Row],[كود العامل3]],العاملين!$A:$C,2,0),"")</f>
        <v/>
      </c>
      <c r="AC501" s="108"/>
      <c r="AD501" s="108" t="str">
        <f>IFERROR(VLOOKUP(Table14[[#This Row],[كود العامل4]],العاملين!$A:$C,2,0),"")</f>
        <v/>
      </c>
      <c r="AE501" s="115">
        <f>IFERROR((Table14[[#This Row],[كمية الانتاج]]*Table14[[#This Row],[الزمن المعيارى لانتاج القطعة الواحدة بالدقيقة]])/V501,0%)</f>
        <v>0</v>
      </c>
      <c r="AF501" s="116"/>
      <c r="AG501" s="106"/>
      <c r="AH501" s="117" t="str">
        <f>IFERROR(Table14[[#This Row],[كمية الانتاج]]/(Table14[[#This Row],[كمية الانتاج]]+AG501+AF501),"")</f>
        <v/>
      </c>
      <c r="AI501" s="118"/>
      <c r="AJ501" s="121"/>
      <c r="AK501" s="121"/>
      <c r="AL501" s="121"/>
      <c r="AM501" s="121"/>
      <c r="AN501" s="121"/>
      <c r="AO501" s="121"/>
      <c r="AP501" s="121"/>
      <c r="AQ501" s="121"/>
      <c r="AR501" s="121"/>
    </row>
    <row r="502" spans="1:44" ht="20.100000000000001" customHeight="1">
      <c r="A502" s="105"/>
      <c r="B502" s="106"/>
      <c r="C502" s="107" t="str">
        <f>IFERROR(VLOOKUP(B502,المنتجات!$A:$B,2,0),"")</f>
        <v/>
      </c>
      <c r="D502" s="106" t="str">
        <f>IFERROR(VLOOKUP(B502,المنتجات!$A:$C,3,0),"")</f>
        <v/>
      </c>
      <c r="E502" s="108"/>
      <c r="F502" s="107" t="str">
        <f>IFERROR(VLOOKUP(Table14[[#This Row],[كود الصنف]],المنتجات!$D:$E,2,0),"")</f>
        <v/>
      </c>
      <c r="G502" s="109"/>
      <c r="H502" s="109" t="str">
        <f>IFERROR(IF(G502&lt;=1,VLOOKUP(Table14[[#This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02" s="110"/>
      <c r="J502" s="111"/>
      <c r="K502" s="112" t="str">
        <f>IFERROR(IF(VLOOKUP(Table14[[#This Row],[كود الصنف]],المنتجات!$D:$K,8,0)=0,"",(VLOOKUP(Table14[[#This Row],[كود الصنف]],المنتجات!$D:$K,8,0))),"")</f>
        <v/>
      </c>
      <c r="L50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02" s="114">
        <f>IFERROR(Table14[[#This Row],[كمية الهالك]]/(Table14[[#This Row],[كمية الخامات بالكيلو]]/Table14[[#This Row],[وزن القطعة]]),0)</f>
        <v>0</v>
      </c>
      <c r="N502" s="113"/>
      <c r="O502" s="106" t="str">
        <f>IFERROR(VLOOKUP(Table14[[#This Row],[كود العامل]],العاملين!$A$1:$D$100,4,0),"")</f>
        <v/>
      </c>
      <c r="P502" s="108"/>
      <c r="Q502" s="108"/>
      <c r="R502" s="108"/>
      <c r="S502" s="108"/>
      <c r="T502" s="108"/>
      <c r="U502" s="108">
        <f t="shared" si="9"/>
        <v>0</v>
      </c>
      <c r="V502" s="108" t="str">
        <f>IFERROR(Table14[[#This Row],[اجمالى وقت التشغيل بالدقايق]]-Table14[[#This Row],[اجمالى وقت التوقف بالدقيقة]],"0")</f>
        <v>0</v>
      </c>
      <c r="W502" s="108"/>
      <c r="X502" s="106" t="str">
        <f>IFERROR(VLOOKUP(Table14[[#This Row],[كود العامل]],العاملين!A:C,2,0),"")</f>
        <v/>
      </c>
      <c r="Y502" s="108"/>
      <c r="Z502" s="108" t="str">
        <f>IFERROR(VLOOKUP(Table14[[#This Row],[كود العامل2]],العاملين!$A:$C,2,0),"")</f>
        <v/>
      </c>
      <c r="AA502" s="108"/>
      <c r="AB502" s="108" t="str">
        <f>IFERROR(VLOOKUP(Table14[[#This Row],[كود العامل3]],العاملين!$A:$C,2,0),"")</f>
        <v/>
      </c>
      <c r="AC502" s="108"/>
      <c r="AD502" s="108" t="str">
        <f>IFERROR(VLOOKUP(Table14[[#This Row],[كود العامل4]],العاملين!$A:$C,2,0),"")</f>
        <v/>
      </c>
      <c r="AE502" s="115">
        <f>IFERROR((Table14[[#This Row],[كمية الانتاج]]*Table14[[#This Row],[الزمن المعيارى لانتاج القطعة الواحدة بالدقيقة]])/V502,0%)</f>
        <v>0</v>
      </c>
      <c r="AF502" s="116"/>
      <c r="AG502" s="106"/>
      <c r="AH502" s="117" t="str">
        <f>IFERROR(Table14[[#This Row],[كمية الانتاج]]/(Table14[[#This Row],[كمية الانتاج]]+AG502+AF502),"")</f>
        <v/>
      </c>
      <c r="AI502" s="118"/>
      <c r="AJ502" s="121"/>
      <c r="AK502" s="121"/>
      <c r="AL502" s="121"/>
      <c r="AM502" s="121"/>
      <c r="AN502" s="121"/>
      <c r="AO502" s="121"/>
      <c r="AP502" s="121"/>
      <c r="AQ502" s="121"/>
      <c r="AR502" s="121"/>
    </row>
    <row r="503" spans="1:44" ht="20.100000000000001" customHeight="1">
      <c r="A503" s="105"/>
      <c r="B503" s="106"/>
      <c r="C503" s="107" t="str">
        <f>IFERROR(VLOOKUP(B503,المنتجات!$A:$B,2,0),"")</f>
        <v/>
      </c>
      <c r="D503" s="106" t="str">
        <f>IFERROR(VLOOKUP(B503,المنتجات!$A:$C,3,0),"")</f>
        <v/>
      </c>
      <c r="E503" s="108"/>
      <c r="F503" s="107" t="str">
        <f>IFERROR(VLOOKUP(Table14[[#This Row],[كود الصنف]],المنتجات!$D:$E,2,0),"")</f>
        <v/>
      </c>
      <c r="G503" s="109"/>
      <c r="H503" s="109" t="str">
        <f>IFERROR(IF(G503&lt;=1,VLOOKUP(Table14[[#This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03" s="110"/>
      <c r="J503" s="111"/>
      <c r="K503" s="112" t="str">
        <f>IFERROR(IF(VLOOKUP(Table14[[#This Row],[كود الصنف]],المنتجات!$D:$K,8,0)=0,"",(VLOOKUP(Table14[[#This Row],[كود الصنف]],المنتجات!$D:$K,8,0))),"")</f>
        <v/>
      </c>
      <c r="L50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03" s="114">
        <f>IFERROR(Table14[[#This Row],[كمية الهالك]]/(Table14[[#This Row],[كمية الخامات بالكيلو]]/Table14[[#This Row],[وزن القطعة]]),0)</f>
        <v>0</v>
      </c>
      <c r="N503" s="113"/>
      <c r="O503" s="106" t="str">
        <f>IFERROR(VLOOKUP(Table14[[#This Row],[كود العامل]],العاملين!$A$1:$D$100,4,0),"")</f>
        <v/>
      </c>
      <c r="P503" s="108"/>
      <c r="Q503" s="108"/>
      <c r="R503" s="108"/>
      <c r="S503" s="108"/>
      <c r="T503" s="108"/>
      <c r="U503" s="108">
        <f t="shared" si="9"/>
        <v>0</v>
      </c>
      <c r="V503" s="108" t="str">
        <f>IFERROR(Table14[[#This Row],[اجمالى وقت التشغيل بالدقايق]]-Table14[[#This Row],[اجمالى وقت التوقف بالدقيقة]],"0")</f>
        <v>0</v>
      </c>
      <c r="W503" s="108"/>
      <c r="X503" s="106" t="str">
        <f>IFERROR(VLOOKUP(Table14[[#This Row],[كود العامل]],العاملين!A:C,2,0),"")</f>
        <v/>
      </c>
      <c r="Y503" s="108"/>
      <c r="Z503" s="108" t="str">
        <f>IFERROR(VLOOKUP(Table14[[#This Row],[كود العامل2]],العاملين!$A:$C,2,0),"")</f>
        <v/>
      </c>
      <c r="AA503" s="108"/>
      <c r="AB503" s="108" t="str">
        <f>IFERROR(VLOOKUP(Table14[[#This Row],[كود العامل3]],العاملين!$A:$C,2,0),"")</f>
        <v/>
      </c>
      <c r="AC503" s="108"/>
      <c r="AD503" s="108" t="str">
        <f>IFERROR(VLOOKUP(Table14[[#This Row],[كود العامل4]],العاملين!$A:$C,2,0),"")</f>
        <v/>
      </c>
      <c r="AE503" s="115">
        <f>IFERROR((Table14[[#This Row],[كمية الانتاج]]*Table14[[#This Row],[الزمن المعيارى لانتاج القطعة الواحدة بالدقيقة]])/V503,0%)</f>
        <v>0</v>
      </c>
      <c r="AF503" s="116"/>
      <c r="AG503" s="106"/>
      <c r="AH503" s="117" t="str">
        <f>IFERROR(Table14[[#This Row],[كمية الانتاج]]/(Table14[[#This Row],[كمية الانتاج]]+AG503+AF503),"")</f>
        <v/>
      </c>
      <c r="AI503" s="118"/>
      <c r="AJ503" s="121"/>
      <c r="AK503" s="121"/>
      <c r="AL503" s="121"/>
      <c r="AM503" s="121"/>
      <c r="AN503" s="121"/>
      <c r="AO503" s="121"/>
      <c r="AP503" s="121"/>
      <c r="AQ503" s="121"/>
      <c r="AR503" s="121"/>
    </row>
    <row r="504" spans="1:44" ht="20.100000000000001" customHeight="1">
      <c r="A504" s="105"/>
      <c r="B504" s="106"/>
      <c r="C504" s="107" t="str">
        <f>IFERROR(VLOOKUP(B504,المنتجات!$A:$B,2,0),"")</f>
        <v/>
      </c>
      <c r="D504" s="106" t="str">
        <f>IFERROR(VLOOKUP(B504,المنتجات!$A:$C,3,0),"")</f>
        <v/>
      </c>
      <c r="E504" s="108"/>
      <c r="F504" s="107" t="str">
        <f>IFERROR(VLOOKUP(Table14[[#This Row],[كود الصنف]],المنتجات!$D:$E,2,0),"")</f>
        <v/>
      </c>
      <c r="G504" s="109"/>
      <c r="H504" s="109" t="str">
        <f>IFERROR(IF(G504&lt;=1,VLOOKUP(Table14[[#This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04" s="110"/>
      <c r="J504" s="111"/>
      <c r="K504" s="112" t="str">
        <f>IFERROR(IF(VLOOKUP(Table14[[#This Row],[كود الصنف]],المنتجات!$D:$K,8,0)=0,"",(VLOOKUP(Table14[[#This Row],[كود الصنف]],المنتجات!$D:$K,8,0))),"")</f>
        <v/>
      </c>
      <c r="L50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04" s="114">
        <f>IFERROR(Table14[[#This Row],[كمية الهالك]]/(Table14[[#This Row],[كمية الخامات بالكيلو]]/Table14[[#This Row],[وزن القطعة]]),0)</f>
        <v>0</v>
      </c>
      <c r="N504" s="113"/>
      <c r="O504" s="106" t="str">
        <f>IFERROR(VLOOKUP(Table14[[#This Row],[كود العامل]],العاملين!$A$1:$D$100,4,0),"")</f>
        <v/>
      </c>
      <c r="P504" s="108"/>
      <c r="Q504" s="108"/>
      <c r="R504" s="108"/>
      <c r="S504" s="108"/>
      <c r="T504" s="108"/>
      <c r="U504" s="108">
        <f t="shared" si="9"/>
        <v>0</v>
      </c>
      <c r="V504" s="108" t="str">
        <f>IFERROR(Table14[[#This Row],[اجمالى وقت التشغيل بالدقايق]]-Table14[[#This Row],[اجمالى وقت التوقف بالدقيقة]],"0")</f>
        <v>0</v>
      </c>
      <c r="W504" s="108"/>
      <c r="X504" s="106" t="str">
        <f>IFERROR(VLOOKUP(Table14[[#This Row],[كود العامل]],العاملين!A:C,2,0),"")</f>
        <v/>
      </c>
      <c r="Y504" s="108"/>
      <c r="Z504" s="108" t="str">
        <f>IFERROR(VLOOKUP(Table14[[#This Row],[كود العامل2]],العاملين!$A:$C,2,0),"")</f>
        <v/>
      </c>
      <c r="AA504" s="108"/>
      <c r="AB504" s="108" t="str">
        <f>IFERROR(VLOOKUP(Table14[[#This Row],[كود العامل3]],العاملين!$A:$C,2,0),"")</f>
        <v/>
      </c>
      <c r="AC504" s="108"/>
      <c r="AD504" s="108" t="str">
        <f>IFERROR(VLOOKUP(Table14[[#This Row],[كود العامل4]],العاملين!$A:$C,2,0),"")</f>
        <v/>
      </c>
      <c r="AE504" s="115">
        <f>IFERROR((Table14[[#This Row],[كمية الانتاج]]*Table14[[#This Row],[الزمن المعيارى لانتاج القطعة الواحدة بالدقيقة]])/V504,0%)</f>
        <v>0</v>
      </c>
      <c r="AF504" s="116"/>
      <c r="AG504" s="106"/>
      <c r="AH504" s="117" t="str">
        <f>IFERROR(Table14[[#This Row],[كمية الانتاج]]/(Table14[[#This Row],[كمية الانتاج]]+AG504+AF504),"")</f>
        <v/>
      </c>
      <c r="AI504" s="118"/>
      <c r="AJ504" s="121"/>
      <c r="AK504" s="121"/>
      <c r="AL504" s="121"/>
      <c r="AM504" s="121"/>
      <c r="AN504" s="121"/>
      <c r="AO504" s="121"/>
      <c r="AP504" s="121"/>
      <c r="AQ504" s="121"/>
      <c r="AR504" s="121"/>
    </row>
    <row r="505" spans="1:44" ht="20.100000000000001" customHeight="1">
      <c r="A505" s="105"/>
      <c r="B505" s="106"/>
      <c r="C505" s="107" t="str">
        <f>IFERROR(VLOOKUP(B505,المنتجات!$A:$B,2,0),"")</f>
        <v/>
      </c>
      <c r="D505" s="106" t="str">
        <f>IFERROR(VLOOKUP(B505,المنتجات!$A:$C,3,0),"")</f>
        <v/>
      </c>
      <c r="E505" s="108"/>
      <c r="F505" s="107" t="str">
        <f>IFERROR(VLOOKUP(Table14[[#This Row],[كود الصنف]],المنتجات!$D:$E,2,0),"")</f>
        <v/>
      </c>
      <c r="G505" s="109"/>
      <c r="H505" s="109" t="str">
        <f>IFERROR(IF(G505&lt;=1,VLOOKUP(Table14[[#This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05" s="110"/>
      <c r="J505" s="111"/>
      <c r="K505" s="112" t="str">
        <f>IFERROR(IF(VLOOKUP(Table14[[#This Row],[كود الصنف]],المنتجات!$D:$K,8,0)=0,"",(VLOOKUP(Table14[[#This Row],[كود الصنف]],المنتجات!$D:$K,8,0))),"")</f>
        <v/>
      </c>
      <c r="L50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05" s="114">
        <f>IFERROR(Table14[[#This Row],[كمية الهالك]]/(Table14[[#This Row],[كمية الخامات بالكيلو]]/Table14[[#This Row],[وزن القطعة]]),0)</f>
        <v>0</v>
      </c>
      <c r="N505" s="113"/>
      <c r="O505" s="106" t="str">
        <f>IFERROR(VLOOKUP(Table14[[#This Row],[كود العامل]],العاملين!$A$1:$D$100,4,0),"")</f>
        <v/>
      </c>
      <c r="P505" s="108"/>
      <c r="Q505" s="108"/>
      <c r="R505" s="108"/>
      <c r="S505" s="108"/>
      <c r="T505" s="108"/>
      <c r="U505" s="108">
        <f t="shared" si="9"/>
        <v>0</v>
      </c>
      <c r="V505" s="108" t="str">
        <f>IFERROR(Table14[[#This Row],[اجمالى وقت التشغيل بالدقايق]]-Table14[[#This Row],[اجمالى وقت التوقف بالدقيقة]],"0")</f>
        <v>0</v>
      </c>
      <c r="W505" s="108"/>
      <c r="X505" s="106" t="str">
        <f>IFERROR(VLOOKUP(Table14[[#This Row],[كود العامل]],العاملين!A:C,2,0),"")</f>
        <v/>
      </c>
      <c r="Y505" s="108"/>
      <c r="Z505" s="108" t="str">
        <f>IFERROR(VLOOKUP(Table14[[#This Row],[كود العامل2]],العاملين!$A:$C,2,0),"")</f>
        <v/>
      </c>
      <c r="AA505" s="108"/>
      <c r="AB505" s="108" t="str">
        <f>IFERROR(VLOOKUP(Table14[[#This Row],[كود العامل3]],العاملين!$A:$C,2,0),"")</f>
        <v/>
      </c>
      <c r="AC505" s="108"/>
      <c r="AD505" s="108" t="str">
        <f>IFERROR(VLOOKUP(Table14[[#This Row],[كود العامل4]],العاملين!$A:$C,2,0),"")</f>
        <v/>
      </c>
      <c r="AE505" s="115">
        <f>IFERROR((Table14[[#This Row],[كمية الانتاج]]*Table14[[#This Row],[الزمن المعيارى لانتاج القطعة الواحدة بالدقيقة]])/V505,0%)</f>
        <v>0</v>
      </c>
      <c r="AF505" s="116"/>
      <c r="AG505" s="106"/>
      <c r="AH505" s="117" t="str">
        <f>IFERROR(Table14[[#This Row],[كمية الانتاج]]/(Table14[[#This Row],[كمية الانتاج]]+AG505+AF505),"")</f>
        <v/>
      </c>
      <c r="AI505" s="118"/>
      <c r="AJ505" s="121"/>
      <c r="AK505" s="121"/>
      <c r="AL505" s="121"/>
      <c r="AM505" s="121"/>
      <c r="AN505" s="121"/>
      <c r="AO505" s="121"/>
      <c r="AP505" s="121"/>
      <c r="AQ505" s="121"/>
      <c r="AR505" s="121"/>
    </row>
    <row r="506" spans="1:44" ht="20.100000000000001" customHeight="1">
      <c r="A506" s="105"/>
      <c r="B506" s="106"/>
      <c r="C506" s="107" t="str">
        <f>IFERROR(VLOOKUP(B506,المنتجات!$A:$B,2,0),"")</f>
        <v/>
      </c>
      <c r="D506" s="106" t="str">
        <f>IFERROR(VLOOKUP(B506,المنتجات!$A:$C,3,0),"")</f>
        <v/>
      </c>
      <c r="E506" s="108"/>
      <c r="F506" s="107" t="str">
        <f>IFERROR(VLOOKUP(Table14[[#This Row],[كود الصنف]],المنتجات!$D:$E,2,0),"")</f>
        <v/>
      </c>
      <c r="G506" s="109"/>
      <c r="H506" s="109" t="str">
        <f>IFERROR(IF(G506&lt;=1,VLOOKUP(Table14[[#This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06" s="110"/>
      <c r="J506" s="111"/>
      <c r="K506" s="112" t="str">
        <f>IFERROR(IF(VLOOKUP(Table14[[#This Row],[كود الصنف]],المنتجات!$D:$K,8,0)=0,"",(VLOOKUP(Table14[[#This Row],[كود الصنف]],المنتجات!$D:$K,8,0))),"")</f>
        <v/>
      </c>
      <c r="L50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06" s="114">
        <f>IFERROR(Table14[[#This Row],[كمية الهالك]]/(Table14[[#This Row],[كمية الخامات بالكيلو]]/Table14[[#This Row],[وزن القطعة]]),0)</f>
        <v>0</v>
      </c>
      <c r="N506" s="113"/>
      <c r="O506" s="106" t="str">
        <f>IFERROR(VLOOKUP(Table14[[#This Row],[كود العامل]],العاملين!$A$1:$D$100,4,0),"")</f>
        <v/>
      </c>
      <c r="P506" s="108"/>
      <c r="Q506" s="108"/>
      <c r="R506" s="108"/>
      <c r="S506" s="108"/>
      <c r="T506" s="108"/>
      <c r="U506" s="108">
        <f t="shared" si="9"/>
        <v>0</v>
      </c>
      <c r="V506" s="108" t="str">
        <f>IFERROR(Table14[[#This Row],[اجمالى وقت التشغيل بالدقايق]]-Table14[[#This Row],[اجمالى وقت التوقف بالدقيقة]],"0")</f>
        <v>0</v>
      </c>
      <c r="W506" s="108"/>
      <c r="X506" s="106" t="str">
        <f>IFERROR(VLOOKUP(Table14[[#This Row],[كود العامل]],العاملين!A:C,2,0),"")</f>
        <v/>
      </c>
      <c r="Y506" s="108"/>
      <c r="Z506" s="108" t="str">
        <f>IFERROR(VLOOKUP(Table14[[#This Row],[كود العامل2]],العاملين!$A:$C,2,0),"")</f>
        <v/>
      </c>
      <c r="AA506" s="108"/>
      <c r="AB506" s="108" t="str">
        <f>IFERROR(VLOOKUP(Table14[[#This Row],[كود العامل3]],العاملين!$A:$C,2,0),"")</f>
        <v/>
      </c>
      <c r="AC506" s="108"/>
      <c r="AD506" s="108" t="str">
        <f>IFERROR(VLOOKUP(Table14[[#This Row],[كود العامل4]],العاملين!$A:$C,2,0),"")</f>
        <v/>
      </c>
      <c r="AE506" s="115">
        <f>IFERROR((Table14[[#This Row],[كمية الانتاج]]*Table14[[#This Row],[الزمن المعيارى لانتاج القطعة الواحدة بالدقيقة]])/V506,0%)</f>
        <v>0</v>
      </c>
      <c r="AF506" s="116"/>
      <c r="AG506" s="106"/>
      <c r="AH506" s="117" t="str">
        <f>IFERROR(Table14[[#This Row],[كمية الانتاج]]/(Table14[[#This Row],[كمية الانتاج]]+AG506+AF506),"")</f>
        <v/>
      </c>
      <c r="AI506" s="118"/>
      <c r="AJ506" s="121"/>
      <c r="AK506" s="121"/>
      <c r="AL506" s="121"/>
      <c r="AM506" s="121"/>
      <c r="AN506" s="121"/>
      <c r="AO506" s="121"/>
      <c r="AP506" s="121"/>
      <c r="AQ506" s="121"/>
      <c r="AR506" s="121"/>
    </row>
    <row r="507" spans="1:44" ht="20.100000000000001" customHeight="1">
      <c r="A507" s="105"/>
      <c r="B507" s="106"/>
      <c r="C507" s="107" t="str">
        <f>IFERROR(VLOOKUP(B507,المنتجات!$A:$B,2,0),"")</f>
        <v/>
      </c>
      <c r="D507" s="106" t="str">
        <f>IFERROR(VLOOKUP(B507,المنتجات!$A:$C,3,0),"")</f>
        <v/>
      </c>
      <c r="E507" s="108"/>
      <c r="F507" s="107" t="str">
        <f>IFERROR(VLOOKUP(Table14[[#This Row],[كود الصنف]],المنتجات!$D:$E,2,0),"")</f>
        <v/>
      </c>
      <c r="G507" s="109"/>
      <c r="H507" s="109" t="str">
        <f>IFERROR(IF(G507&lt;=1,VLOOKUP(Table14[[#This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07" s="110"/>
      <c r="J507" s="111"/>
      <c r="K507" s="112" t="str">
        <f>IFERROR(IF(VLOOKUP(Table14[[#This Row],[كود الصنف]],المنتجات!$D:$K,8,0)=0,"",(VLOOKUP(Table14[[#This Row],[كود الصنف]],المنتجات!$D:$K,8,0))),"")</f>
        <v/>
      </c>
      <c r="L50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07" s="114">
        <f>IFERROR(Table14[[#This Row],[كمية الهالك]]/(Table14[[#This Row],[كمية الخامات بالكيلو]]/Table14[[#This Row],[وزن القطعة]]),0)</f>
        <v>0</v>
      </c>
      <c r="N507" s="113"/>
      <c r="O507" s="106" t="str">
        <f>IFERROR(VLOOKUP(Table14[[#This Row],[كود العامل]],العاملين!$A$1:$D$100,4,0),"")</f>
        <v/>
      </c>
      <c r="P507" s="108"/>
      <c r="Q507" s="108"/>
      <c r="R507" s="108"/>
      <c r="S507" s="108"/>
      <c r="T507" s="108"/>
      <c r="U507" s="108">
        <f t="shared" si="9"/>
        <v>0</v>
      </c>
      <c r="V507" s="108" t="str">
        <f>IFERROR(Table14[[#This Row],[اجمالى وقت التشغيل بالدقايق]]-Table14[[#This Row],[اجمالى وقت التوقف بالدقيقة]],"0")</f>
        <v>0</v>
      </c>
      <c r="W507" s="108"/>
      <c r="X507" s="106" t="str">
        <f>IFERROR(VLOOKUP(Table14[[#This Row],[كود العامل]],العاملين!A:C,2,0),"")</f>
        <v/>
      </c>
      <c r="Y507" s="108"/>
      <c r="Z507" s="108" t="str">
        <f>IFERROR(VLOOKUP(Table14[[#This Row],[كود العامل2]],العاملين!$A:$C,2,0),"")</f>
        <v/>
      </c>
      <c r="AA507" s="108"/>
      <c r="AB507" s="108" t="str">
        <f>IFERROR(VLOOKUP(Table14[[#This Row],[كود العامل3]],العاملين!$A:$C,2,0),"")</f>
        <v/>
      </c>
      <c r="AC507" s="108"/>
      <c r="AD507" s="108" t="str">
        <f>IFERROR(VLOOKUP(Table14[[#This Row],[كود العامل4]],العاملين!$A:$C,2,0),"")</f>
        <v/>
      </c>
      <c r="AE507" s="115">
        <f>IFERROR((Table14[[#This Row],[كمية الانتاج]]*Table14[[#This Row],[الزمن المعيارى لانتاج القطعة الواحدة بالدقيقة]])/V507,0%)</f>
        <v>0</v>
      </c>
      <c r="AF507" s="116"/>
      <c r="AG507" s="106"/>
      <c r="AH507" s="117" t="str">
        <f>IFERROR(Table14[[#This Row],[كمية الانتاج]]/(Table14[[#This Row],[كمية الانتاج]]+AG507+AF507),"")</f>
        <v/>
      </c>
      <c r="AI507" s="118"/>
      <c r="AJ507" s="121"/>
      <c r="AK507" s="121"/>
      <c r="AL507" s="121"/>
      <c r="AM507" s="121"/>
      <c r="AN507" s="121"/>
      <c r="AO507" s="121"/>
      <c r="AP507" s="121"/>
      <c r="AQ507" s="121"/>
      <c r="AR507" s="121"/>
    </row>
    <row r="508" spans="1:44" ht="20.100000000000001" customHeight="1">
      <c r="A508" s="105"/>
      <c r="B508" s="106"/>
      <c r="C508" s="107" t="str">
        <f>IFERROR(VLOOKUP(B508,المنتجات!$A:$B,2,0),"")</f>
        <v/>
      </c>
      <c r="D508" s="106" t="str">
        <f>IFERROR(VLOOKUP(B508,المنتجات!$A:$C,3,0),"")</f>
        <v/>
      </c>
      <c r="E508" s="108"/>
      <c r="F508" s="107" t="str">
        <f>IFERROR(VLOOKUP(Table14[[#This Row],[كود الصنف]],المنتجات!$D:$E,2,0),"")</f>
        <v/>
      </c>
      <c r="G508" s="109"/>
      <c r="H508" s="109" t="str">
        <f>IFERROR(IF(G508&lt;=1,VLOOKUP(Table14[[#This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08" s="110"/>
      <c r="J508" s="111"/>
      <c r="K508" s="112" t="str">
        <f>IFERROR(IF(VLOOKUP(Table14[[#This Row],[كود الصنف]],المنتجات!$D:$K,8,0)=0,"",(VLOOKUP(Table14[[#This Row],[كود الصنف]],المنتجات!$D:$K,8,0))),"")</f>
        <v/>
      </c>
      <c r="L50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08" s="114">
        <f>IFERROR(Table14[[#This Row],[كمية الهالك]]/(Table14[[#This Row],[كمية الخامات بالكيلو]]/Table14[[#This Row],[وزن القطعة]]),0)</f>
        <v>0</v>
      </c>
      <c r="N508" s="113"/>
      <c r="O508" s="106" t="str">
        <f>IFERROR(VLOOKUP(Table14[[#This Row],[كود العامل]],العاملين!$A$1:$D$100,4,0),"")</f>
        <v/>
      </c>
      <c r="P508" s="108"/>
      <c r="Q508" s="108"/>
      <c r="R508" s="108"/>
      <c r="S508" s="108"/>
      <c r="T508" s="108"/>
      <c r="U508" s="108">
        <f t="shared" si="9"/>
        <v>0</v>
      </c>
      <c r="V508" s="108" t="str">
        <f>IFERROR(Table14[[#This Row],[اجمالى وقت التشغيل بالدقايق]]-Table14[[#This Row],[اجمالى وقت التوقف بالدقيقة]],"0")</f>
        <v>0</v>
      </c>
      <c r="W508" s="108"/>
      <c r="X508" s="106" t="str">
        <f>IFERROR(VLOOKUP(Table14[[#This Row],[كود العامل]],العاملين!A:C,2,0),"")</f>
        <v/>
      </c>
      <c r="Y508" s="108"/>
      <c r="Z508" s="108" t="str">
        <f>IFERROR(VLOOKUP(Table14[[#This Row],[كود العامل2]],العاملين!$A:$C,2,0),"")</f>
        <v/>
      </c>
      <c r="AA508" s="108"/>
      <c r="AB508" s="108" t="str">
        <f>IFERROR(VLOOKUP(Table14[[#This Row],[كود العامل3]],العاملين!$A:$C,2,0),"")</f>
        <v/>
      </c>
      <c r="AC508" s="108"/>
      <c r="AD508" s="108" t="str">
        <f>IFERROR(VLOOKUP(Table14[[#This Row],[كود العامل4]],العاملين!$A:$C,2,0),"")</f>
        <v/>
      </c>
      <c r="AE508" s="115">
        <f>IFERROR((Table14[[#This Row],[كمية الانتاج]]*Table14[[#This Row],[الزمن المعيارى لانتاج القطعة الواحدة بالدقيقة]])/V508,0%)</f>
        <v>0</v>
      </c>
      <c r="AF508" s="116"/>
      <c r="AG508" s="106"/>
      <c r="AH508" s="117" t="str">
        <f>IFERROR(Table14[[#This Row],[كمية الانتاج]]/(Table14[[#This Row],[كمية الانتاج]]+AG508+AF508),"")</f>
        <v/>
      </c>
      <c r="AI508" s="118"/>
      <c r="AJ508" s="121"/>
      <c r="AK508" s="121"/>
      <c r="AL508" s="121"/>
      <c r="AM508" s="121"/>
      <c r="AN508" s="121"/>
      <c r="AO508" s="121"/>
      <c r="AP508" s="121"/>
      <c r="AQ508" s="121"/>
      <c r="AR508" s="121"/>
    </row>
    <row r="509" spans="1:44" ht="20.100000000000001" customHeight="1">
      <c r="A509" s="105"/>
      <c r="B509" s="106"/>
      <c r="C509" s="107" t="str">
        <f>IFERROR(VLOOKUP(B509,المنتجات!$A:$B,2,0),"")</f>
        <v/>
      </c>
      <c r="D509" s="106" t="str">
        <f>IFERROR(VLOOKUP(B509,المنتجات!$A:$C,3,0),"")</f>
        <v/>
      </c>
      <c r="E509" s="108"/>
      <c r="F509" s="107" t="str">
        <f>IFERROR(VLOOKUP(Table14[[#This Row],[كود الصنف]],المنتجات!$D:$E,2,0),"")</f>
        <v/>
      </c>
      <c r="G509" s="109"/>
      <c r="H509" s="109" t="str">
        <f>IFERROR(IF(G509&lt;=1,VLOOKUP(Table14[[#This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09" s="110"/>
      <c r="J509" s="111"/>
      <c r="K509" s="112" t="str">
        <f>IFERROR(IF(VLOOKUP(Table14[[#This Row],[كود الصنف]],المنتجات!$D:$K,8,0)=0,"",(VLOOKUP(Table14[[#This Row],[كود الصنف]],المنتجات!$D:$K,8,0))),"")</f>
        <v/>
      </c>
      <c r="L50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09" s="114">
        <f>IFERROR(Table14[[#This Row],[كمية الهالك]]/(Table14[[#This Row],[كمية الخامات بالكيلو]]/Table14[[#This Row],[وزن القطعة]]),0)</f>
        <v>0</v>
      </c>
      <c r="N509" s="113"/>
      <c r="O509" s="106" t="str">
        <f>IFERROR(VLOOKUP(Table14[[#This Row],[كود العامل]],العاملين!$A$1:$D$100,4,0),"")</f>
        <v/>
      </c>
      <c r="P509" s="108"/>
      <c r="Q509" s="108"/>
      <c r="R509" s="108"/>
      <c r="S509" s="108"/>
      <c r="T509" s="108"/>
      <c r="U509" s="108">
        <f t="shared" si="9"/>
        <v>0</v>
      </c>
      <c r="V509" s="108" t="str">
        <f>IFERROR(Table14[[#This Row],[اجمالى وقت التشغيل بالدقايق]]-Table14[[#This Row],[اجمالى وقت التوقف بالدقيقة]],"0")</f>
        <v>0</v>
      </c>
      <c r="W509" s="108"/>
      <c r="X509" s="106" t="str">
        <f>IFERROR(VLOOKUP(Table14[[#This Row],[كود العامل]],العاملين!A:C,2,0),"")</f>
        <v/>
      </c>
      <c r="Y509" s="108"/>
      <c r="Z509" s="108" t="str">
        <f>IFERROR(VLOOKUP(Table14[[#This Row],[كود العامل2]],العاملين!$A:$C,2,0),"")</f>
        <v/>
      </c>
      <c r="AA509" s="108"/>
      <c r="AB509" s="108" t="str">
        <f>IFERROR(VLOOKUP(Table14[[#This Row],[كود العامل3]],العاملين!$A:$C,2,0),"")</f>
        <v/>
      </c>
      <c r="AC509" s="108"/>
      <c r="AD509" s="108" t="str">
        <f>IFERROR(VLOOKUP(Table14[[#This Row],[كود العامل4]],العاملين!$A:$C,2,0),"")</f>
        <v/>
      </c>
      <c r="AE509" s="115">
        <f>IFERROR((Table14[[#This Row],[كمية الانتاج]]*Table14[[#This Row],[الزمن المعيارى لانتاج القطعة الواحدة بالدقيقة]])/V509,0%)</f>
        <v>0</v>
      </c>
      <c r="AF509" s="116"/>
      <c r="AG509" s="106"/>
      <c r="AH509" s="117" t="str">
        <f>IFERROR(Table14[[#This Row],[كمية الانتاج]]/(Table14[[#This Row],[كمية الانتاج]]+AG509+AF509),"")</f>
        <v/>
      </c>
      <c r="AI509" s="118"/>
      <c r="AJ509" s="121"/>
      <c r="AK509" s="121"/>
      <c r="AL509" s="121"/>
      <c r="AM509" s="121"/>
      <c r="AN509" s="121"/>
      <c r="AO509" s="121"/>
      <c r="AP509" s="121"/>
      <c r="AQ509" s="121"/>
      <c r="AR509" s="121"/>
    </row>
    <row r="510" spans="1:44" ht="20.100000000000001" customHeight="1">
      <c r="A510" s="105"/>
      <c r="B510" s="106"/>
      <c r="C510" s="107" t="str">
        <f>IFERROR(VLOOKUP(B510,المنتجات!$A:$B,2,0),"")</f>
        <v/>
      </c>
      <c r="D510" s="106" t="str">
        <f>IFERROR(VLOOKUP(B510,المنتجات!$A:$C,3,0),"")</f>
        <v/>
      </c>
      <c r="E510" s="108"/>
      <c r="F510" s="107" t="str">
        <f>IFERROR(VLOOKUP(Table14[[#This Row],[كود الصنف]],المنتجات!$D:$E,2,0),"")</f>
        <v/>
      </c>
      <c r="G510" s="109"/>
      <c r="H510" s="109" t="str">
        <f>IFERROR(IF(G510&lt;=1,VLOOKUP(Table14[[#This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10" s="110"/>
      <c r="J510" s="111"/>
      <c r="K510" s="112" t="str">
        <f>IFERROR(IF(VLOOKUP(Table14[[#This Row],[كود الصنف]],المنتجات!$D:$K,8,0)=0,"",(VLOOKUP(Table14[[#This Row],[كود الصنف]],المنتجات!$D:$K,8,0))),"")</f>
        <v/>
      </c>
      <c r="L51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10" s="114">
        <f>IFERROR(Table14[[#This Row],[كمية الهالك]]/(Table14[[#This Row],[كمية الخامات بالكيلو]]/Table14[[#This Row],[وزن القطعة]]),0)</f>
        <v>0</v>
      </c>
      <c r="N510" s="113"/>
      <c r="O510" s="106" t="str">
        <f>IFERROR(VLOOKUP(Table14[[#This Row],[كود العامل]],العاملين!$A$1:$D$100,4,0),"")</f>
        <v/>
      </c>
      <c r="P510" s="108"/>
      <c r="Q510" s="108"/>
      <c r="R510" s="108"/>
      <c r="S510" s="108"/>
      <c r="T510" s="108"/>
      <c r="U510" s="108">
        <f t="shared" si="9"/>
        <v>0</v>
      </c>
      <c r="V510" s="108" t="str">
        <f>IFERROR(Table14[[#This Row],[اجمالى وقت التشغيل بالدقايق]]-Table14[[#This Row],[اجمالى وقت التوقف بالدقيقة]],"0")</f>
        <v>0</v>
      </c>
      <c r="W510" s="108"/>
      <c r="X510" s="106" t="str">
        <f>IFERROR(VLOOKUP(Table14[[#This Row],[كود العامل]],العاملين!A:C,2,0),"")</f>
        <v/>
      </c>
      <c r="Y510" s="108"/>
      <c r="Z510" s="108" t="str">
        <f>IFERROR(VLOOKUP(Table14[[#This Row],[كود العامل2]],العاملين!$A:$C,2,0),"")</f>
        <v/>
      </c>
      <c r="AA510" s="108"/>
      <c r="AB510" s="108" t="str">
        <f>IFERROR(VLOOKUP(Table14[[#This Row],[كود العامل3]],العاملين!$A:$C,2,0),"")</f>
        <v/>
      </c>
      <c r="AC510" s="108"/>
      <c r="AD510" s="108" t="str">
        <f>IFERROR(VLOOKUP(Table14[[#This Row],[كود العامل4]],العاملين!$A:$C,2,0),"")</f>
        <v/>
      </c>
      <c r="AE510" s="115">
        <f>IFERROR((Table14[[#This Row],[كمية الانتاج]]*Table14[[#This Row],[الزمن المعيارى لانتاج القطعة الواحدة بالدقيقة]])/V510,0%)</f>
        <v>0</v>
      </c>
      <c r="AF510" s="116"/>
      <c r="AG510" s="106"/>
      <c r="AH510" s="117" t="str">
        <f>IFERROR(Table14[[#This Row],[كمية الانتاج]]/(Table14[[#This Row],[كمية الانتاج]]+AG510+AF510),"")</f>
        <v/>
      </c>
      <c r="AI510" s="118"/>
      <c r="AJ510" s="121"/>
      <c r="AK510" s="121"/>
      <c r="AL510" s="121"/>
      <c r="AM510" s="121"/>
      <c r="AN510" s="121"/>
      <c r="AO510" s="121"/>
      <c r="AP510" s="121"/>
      <c r="AQ510" s="121"/>
      <c r="AR510" s="121"/>
    </row>
    <row r="511" spans="1:44" ht="20.100000000000001" customHeight="1">
      <c r="A511" s="105"/>
      <c r="B511" s="106"/>
      <c r="C511" s="107" t="str">
        <f>IFERROR(VLOOKUP(B511,المنتجات!$A:$B,2,0),"")</f>
        <v/>
      </c>
      <c r="D511" s="106" t="str">
        <f>IFERROR(VLOOKUP(B511,المنتجات!$A:$C,3,0),"")</f>
        <v/>
      </c>
      <c r="E511" s="108"/>
      <c r="F511" s="107" t="str">
        <f>IFERROR(VLOOKUP(Table14[[#This Row],[كود الصنف]],المنتجات!$D:$E,2,0),"")</f>
        <v/>
      </c>
      <c r="G511" s="109"/>
      <c r="H511" s="109" t="str">
        <f>IFERROR(IF(G511&lt;=1,VLOOKUP(Table14[[#This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11" s="110"/>
      <c r="J511" s="111"/>
      <c r="K511" s="112" t="str">
        <f>IFERROR(IF(VLOOKUP(Table14[[#This Row],[كود الصنف]],المنتجات!$D:$K,8,0)=0,"",(VLOOKUP(Table14[[#This Row],[كود الصنف]],المنتجات!$D:$K,8,0))),"")</f>
        <v/>
      </c>
      <c r="L51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11" s="114">
        <f>IFERROR(Table14[[#This Row],[كمية الهالك]]/(Table14[[#This Row],[كمية الخامات بالكيلو]]/Table14[[#This Row],[وزن القطعة]]),0)</f>
        <v>0</v>
      </c>
      <c r="N511" s="113"/>
      <c r="O511" s="106" t="str">
        <f>IFERROR(VLOOKUP(Table14[[#This Row],[كود العامل]],العاملين!$A$1:$D$100,4,0),"")</f>
        <v/>
      </c>
      <c r="P511" s="108"/>
      <c r="Q511" s="108"/>
      <c r="R511" s="108"/>
      <c r="S511" s="108"/>
      <c r="T511" s="108"/>
      <c r="U511" s="108">
        <f t="shared" si="9"/>
        <v>0</v>
      </c>
      <c r="V511" s="108" t="str">
        <f>IFERROR(Table14[[#This Row],[اجمالى وقت التشغيل بالدقايق]]-Table14[[#This Row],[اجمالى وقت التوقف بالدقيقة]],"0")</f>
        <v>0</v>
      </c>
      <c r="W511" s="108"/>
      <c r="X511" s="106" t="str">
        <f>IFERROR(VLOOKUP(Table14[[#This Row],[كود العامل]],العاملين!A:C,2,0),"")</f>
        <v/>
      </c>
      <c r="Y511" s="108"/>
      <c r="Z511" s="108" t="str">
        <f>IFERROR(VLOOKUP(Table14[[#This Row],[كود العامل2]],العاملين!$A:$C,2,0),"")</f>
        <v/>
      </c>
      <c r="AA511" s="108"/>
      <c r="AB511" s="108" t="str">
        <f>IFERROR(VLOOKUP(Table14[[#This Row],[كود العامل3]],العاملين!$A:$C,2,0),"")</f>
        <v/>
      </c>
      <c r="AC511" s="108"/>
      <c r="AD511" s="108" t="str">
        <f>IFERROR(VLOOKUP(Table14[[#This Row],[كود العامل4]],العاملين!$A:$C,2,0),"")</f>
        <v/>
      </c>
      <c r="AE511" s="115">
        <f>IFERROR((Table14[[#This Row],[كمية الانتاج]]*Table14[[#This Row],[الزمن المعيارى لانتاج القطعة الواحدة بالدقيقة]])/V511,0%)</f>
        <v>0</v>
      </c>
      <c r="AF511" s="116"/>
      <c r="AG511" s="106"/>
      <c r="AH511" s="117" t="str">
        <f>IFERROR(Table14[[#This Row],[كمية الانتاج]]/(Table14[[#This Row],[كمية الانتاج]]+AG511+AF511),"")</f>
        <v/>
      </c>
      <c r="AI511" s="118"/>
      <c r="AJ511" s="121"/>
      <c r="AK511" s="121"/>
      <c r="AL511" s="121"/>
      <c r="AM511" s="121"/>
      <c r="AN511" s="121"/>
      <c r="AO511" s="121"/>
      <c r="AP511" s="121"/>
      <c r="AQ511" s="121"/>
      <c r="AR511" s="121"/>
    </row>
    <row r="512" spans="1:44" ht="20.100000000000001" customHeight="1">
      <c r="A512" s="105"/>
      <c r="B512" s="106"/>
      <c r="C512" s="107" t="str">
        <f>IFERROR(VLOOKUP(B512,المنتجات!$A:$B,2,0),"")</f>
        <v/>
      </c>
      <c r="D512" s="106" t="str">
        <f>IFERROR(VLOOKUP(B512,المنتجات!$A:$C,3,0),"")</f>
        <v/>
      </c>
      <c r="E512" s="108"/>
      <c r="F512" s="107" t="str">
        <f>IFERROR(VLOOKUP(Table14[[#This Row],[كود الصنف]],المنتجات!$D:$E,2,0),"")</f>
        <v/>
      </c>
      <c r="G512" s="109"/>
      <c r="H512" s="109" t="str">
        <f>IFERROR(IF(G512&lt;=1,VLOOKUP(Table14[[#This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12" s="110"/>
      <c r="J512" s="111"/>
      <c r="K512" s="112" t="str">
        <f>IFERROR(IF(VLOOKUP(Table14[[#This Row],[كود الصنف]],المنتجات!$D:$K,8,0)=0,"",(VLOOKUP(Table14[[#This Row],[كود الصنف]],المنتجات!$D:$K,8,0))),"")</f>
        <v/>
      </c>
      <c r="L51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12" s="114">
        <f>IFERROR(Table14[[#This Row],[كمية الهالك]]/(Table14[[#This Row],[كمية الخامات بالكيلو]]/Table14[[#This Row],[وزن القطعة]]),0)</f>
        <v>0</v>
      </c>
      <c r="N512" s="113"/>
      <c r="O512" s="106" t="str">
        <f>IFERROR(VLOOKUP(Table14[[#This Row],[كود العامل]],العاملين!$A$1:$D$100,4,0),"")</f>
        <v/>
      </c>
      <c r="P512" s="108"/>
      <c r="Q512" s="108"/>
      <c r="R512" s="108"/>
      <c r="S512" s="108"/>
      <c r="T512" s="108"/>
      <c r="U512" s="108">
        <f t="shared" si="9"/>
        <v>0</v>
      </c>
      <c r="V512" s="108" t="str">
        <f>IFERROR(Table14[[#This Row],[اجمالى وقت التشغيل بالدقايق]]-Table14[[#This Row],[اجمالى وقت التوقف بالدقيقة]],"0")</f>
        <v>0</v>
      </c>
      <c r="W512" s="108"/>
      <c r="X512" s="106" t="str">
        <f>IFERROR(VLOOKUP(Table14[[#This Row],[كود العامل]],العاملين!A:C,2,0),"")</f>
        <v/>
      </c>
      <c r="Y512" s="108"/>
      <c r="Z512" s="108" t="str">
        <f>IFERROR(VLOOKUP(Table14[[#This Row],[كود العامل2]],العاملين!$A:$C,2,0),"")</f>
        <v/>
      </c>
      <c r="AA512" s="108"/>
      <c r="AB512" s="108" t="str">
        <f>IFERROR(VLOOKUP(Table14[[#This Row],[كود العامل3]],العاملين!$A:$C,2,0),"")</f>
        <v/>
      </c>
      <c r="AC512" s="108"/>
      <c r="AD512" s="108" t="str">
        <f>IFERROR(VLOOKUP(Table14[[#This Row],[كود العامل4]],العاملين!$A:$C,2,0),"")</f>
        <v/>
      </c>
      <c r="AE512" s="115">
        <f>IFERROR((Table14[[#This Row],[كمية الانتاج]]*Table14[[#This Row],[الزمن المعيارى لانتاج القطعة الواحدة بالدقيقة]])/V512,0%)</f>
        <v>0</v>
      </c>
      <c r="AF512" s="116"/>
      <c r="AG512" s="106"/>
      <c r="AH512" s="117" t="str">
        <f>IFERROR(Table14[[#This Row],[كمية الانتاج]]/(Table14[[#This Row],[كمية الانتاج]]+AG512+AF512),"")</f>
        <v/>
      </c>
      <c r="AI512" s="118"/>
      <c r="AJ512" s="121"/>
      <c r="AK512" s="121"/>
      <c r="AL512" s="121"/>
      <c r="AM512" s="121"/>
      <c r="AN512" s="121"/>
      <c r="AO512" s="121"/>
      <c r="AP512" s="121"/>
      <c r="AQ512" s="121"/>
      <c r="AR512" s="121"/>
    </row>
    <row r="513" spans="1:44" ht="20.100000000000001" customHeight="1">
      <c r="A513" s="105"/>
      <c r="B513" s="106"/>
      <c r="C513" s="107" t="str">
        <f>IFERROR(VLOOKUP(B513,المنتجات!$A:$B,2,0),"")</f>
        <v/>
      </c>
      <c r="D513" s="106" t="str">
        <f>IFERROR(VLOOKUP(B513,المنتجات!$A:$C,3,0),"")</f>
        <v/>
      </c>
      <c r="E513" s="108"/>
      <c r="F513" s="107" t="str">
        <f>IFERROR(VLOOKUP(Table14[[#This Row],[كود الصنف]],المنتجات!$D:$E,2,0),"")</f>
        <v/>
      </c>
      <c r="G513" s="109"/>
      <c r="H513" s="109" t="str">
        <f>IFERROR(IF(G513&lt;=1,VLOOKUP(Table14[[#This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13" s="110"/>
      <c r="J513" s="111"/>
      <c r="K513" s="112" t="str">
        <f>IFERROR(IF(VLOOKUP(Table14[[#This Row],[كود الصنف]],المنتجات!$D:$K,8,0)=0,"",(VLOOKUP(Table14[[#This Row],[كود الصنف]],المنتجات!$D:$K,8,0))),"")</f>
        <v/>
      </c>
      <c r="L51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13" s="114">
        <f>IFERROR(Table14[[#This Row],[كمية الهالك]]/(Table14[[#This Row],[كمية الخامات بالكيلو]]/Table14[[#This Row],[وزن القطعة]]),0)</f>
        <v>0</v>
      </c>
      <c r="N513" s="113"/>
      <c r="O513" s="106" t="str">
        <f>IFERROR(VLOOKUP(Table14[[#This Row],[كود العامل]],العاملين!$A$1:$D$100,4,0),"")</f>
        <v/>
      </c>
      <c r="P513" s="108"/>
      <c r="Q513" s="108"/>
      <c r="R513" s="108"/>
      <c r="S513" s="108"/>
      <c r="T513" s="108"/>
      <c r="U513" s="108">
        <f t="shared" si="9"/>
        <v>0</v>
      </c>
      <c r="V513" s="108" t="str">
        <f>IFERROR(Table14[[#This Row],[اجمالى وقت التشغيل بالدقايق]]-Table14[[#This Row],[اجمالى وقت التوقف بالدقيقة]],"0")</f>
        <v>0</v>
      </c>
      <c r="W513" s="108"/>
      <c r="X513" s="106" t="str">
        <f>IFERROR(VLOOKUP(Table14[[#This Row],[كود العامل]],العاملين!A:C,2,0),"")</f>
        <v/>
      </c>
      <c r="Y513" s="108"/>
      <c r="Z513" s="108" t="str">
        <f>IFERROR(VLOOKUP(Table14[[#This Row],[كود العامل2]],العاملين!$A:$C,2,0),"")</f>
        <v/>
      </c>
      <c r="AA513" s="108"/>
      <c r="AB513" s="108" t="str">
        <f>IFERROR(VLOOKUP(Table14[[#This Row],[كود العامل3]],العاملين!$A:$C,2,0),"")</f>
        <v/>
      </c>
      <c r="AC513" s="108"/>
      <c r="AD513" s="108" t="str">
        <f>IFERROR(VLOOKUP(Table14[[#This Row],[كود العامل4]],العاملين!$A:$C,2,0),"")</f>
        <v/>
      </c>
      <c r="AE513" s="115">
        <f>IFERROR((Table14[[#This Row],[كمية الانتاج]]*Table14[[#This Row],[الزمن المعيارى لانتاج القطعة الواحدة بالدقيقة]])/V513,0%)</f>
        <v>0</v>
      </c>
      <c r="AF513" s="116"/>
      <c r="AG513" s="106"/>
      <c r="AH513" s="117" t="str">
        <f>IFERROR(Table14[[#This Row],[كمية الانتاج]]/(Table14[[#This Row],[كمية الانتاج]]+AG513+AF513),"")</f>
        <v/>
      </c>
      <c r="AI513" s="118"/>
      <c r="AJ513" s="121"/>
      <c r="AK513" s="121"/>
      <c r="AL513" s="121"/>
      <c r="AM513" s="121"/>
      <c r="AN513" s="121"/>
      <c r="AO513" s="121"/>
      <c r="AP513" s="121"/>
      <c r="AQ513" s="121"/>
      <c r="AR513" s="121"/>
    </row>
    <row r="514" spans="1:44" ht="20.100000000000001" customHeight="1">
      <c r="A514" s="105"/>
      <c r="B514" s="106"/>
      <c r="C514" s="107" t="str">
        <f>IFERROR(VLOOKUP(B514,المنتجات!$A:$B,2,0),"")</f>
        <v/>
      </c>
      <c r="D514" s="106" t="str">
        <f>IFERROR(VLOOKUP(B514,المنتجات!$A:$C,3,0),"")</f>
        <v/>
      </c>
      <c r="E514" s="108"/>
      <c r="F514" s="107" t="str">
        <f>IFERROR(VLOOKUP(Table14[[#This Row],[كود الصنف]],المنتجات!$D:$E,2,0),"")</f>
        <v/>
      </c>
      <c r="G514" s="109"/>
      <c r="H514" s="109" t="str">
        <f>IFERROR(IF(G514&lt;=1,VLOOKUP(Table14[[#This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14" s="110"/>
      <c r="J514" s="111"/>
      <c r="K514" s="112" t="str">
        <f>IFERROR(IF(VLOOKUP(Table14[[#This Row],[كود الصنف]],المنتجات!$D:$K,8,0)=0,"",(VLOOKUP(Table14[[#This Row],[كود الصنف]],المنتجات!$D:$K,8,0))),"")</f>
        <v/>
      </c>
      <c r="L51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14" s="114">
        <f>IFERROR(Table14[[#This Row],[كمية الهالك]]/(Table14[[#This Row],[كمية الخامات بالكيلو]]/Table14[[#This Row],[وزن القطعة]]),0)</f>
        <v>0</v>
      </c>
      <c r="N514" s="113"/>
      <c r="O514" s="106" t="str">
        <f>IFERROR(VLOOKUP(Table14[[#This Row],[كود العامل]],العاملين!$A$1:$D$100,4,0),"")</f>
        <v/>
      </c>
      <c r="P514" s="108"/>
      <c r="Q514" s="108"/>
      <c r="R514" s="108"/>
      <c r="S514" s="108"/>
      <c r="T514" s="108"/>
      <c r="U514" s="108">
        <f t="shared" si="9"/>
        <v>0</v>
      </c>
      <c r="V514" s="108" t="str">
        <f>IFERROR(Table14[[#This Row],[اجمالى وقت التشغيل بالدقايق]]-Table14[[#This Row],[اجمالى وقت التوقف بالدقيقة]],"0")</f>
        <v>0</v>
      </c>
      <c r="W514" s="108"/>
      <c r="X514" s="106" t="str">
        <f>IFERROR(VLOOKUP(Table14[[#This Row],[كود العامل]],العاملين!A:C,2,0),"")</f>
        <v/>
      </c>
      <c r="Y514" s="108"/>
      <c r="Z514" s="108" t="str">
        <f>IFERROR(VLOOKUP(Table14[[#This Row],[كود العامل2]],العاملين!$A:$C,2,0),"")</f>
        <v/>
      </c>
      <c r="AA514" s="108"/>
      <c r="AB514" s="108" t="str">
        <f>IFERROR(VLOOKUP(Table14[[#This Row],[كود العامل3]],العاملين!$A:$C,2,0),"")</f>
        <v/>
      </c>
      <c r="AC514" s="108"/>
      <c r="AD514" s="108" t="str">
        <f>IFERROR(VLOOKUP(Table14[[#This Row],[كود العامل4]],العاملين!$A:$C,2,0),"")</f>
        <v/>
      </c>
      <c r="AE514" s="115">
        <f>IFERROR((Table14[[#This Row],[كمية الانتاج]]*Table14[[#This Row],[الزمن المعيارى لانتاج القطعة الواحدة بالدقيقة]])/V514,0%)</f>
        <v>0</v>
      </c>
      <c r="AF514" s="116"/>
      <c r="AG514" s="106"/>
      <c r="AH514" s="117" t="str">
        <f>IFERROR(Table14[[#This Row],[كمية الانتاج]]/(Table14[[#This Row],[كمية الانتاج]]+AG514+AF514),"")</f>
        <v/>
      </c>
      <c r="AI514" s="118"/>
      <c r="AJ514" s="121"/>
      <c r="AK514" s="121"/>
      <c r="AL514" s="121"/>
      <c r="AM514" s="121"/>
      <c r="AN514" s="121"/>
      <c r="AO514" s="121"/>
      <c r="AP514" s="121"/>
      <c r="AQ514" s="121"/>
      <c r="AR514" s="121"/>
    </row>
    <row r="515" spans="1:44" ht="20.100000000000001" customHeight="1">
      <c r="A515" s="105"/>
      <c r="B515" s="106"/>
      <c r="C515" s="107" t="str">
        <f>IFERROR(VLOOKUP(B515,المنتجات!$A:$B,2,0),"")</f>
        <v/>
      </c>
      <c r="D515" s="106" t="str">
        <f>IFERROR(VLOOKUP(B515,المنتجات!$A:$C,3,0),"")</f>
        <v/>
      </c>
      <c r="E515" s="108"/>
      <c r="F515" s="107" t="str">
        <f>IFERROR(VLOOKUP(Table14[[#This Row],[كود الصنف]],المنتجات!$D:$E,2,0),"")</f>
        <v/>
      </c>
      <c r="G515" s="109"/>
      <c r="H515" s="109" t="str">
        <f>IFERROR(IF(G515&lt;=1,VLOOKUP(Table14[[#This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15" s="110"/>
      <c r="J515" s="111"/>
      <c r="K515" s="112" t="str">
        <f>IFERROR(IF(VLOOKUP(Table14[[#This Row],[كود الصنف]],المنتجات!$D:$K,8,0)=0,"",(VLOOKUP(Table14[[#This Row],[كود الصنف]],المنتجات!$D:$K,8,0))),"")</f>
        <v/>
      </c>
      <c r="L51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15" s="114">
        <f>IFERROR(Table14[[#This Row],[كمية الهالك]]/(Table14[[#This Row],[كمية الخامات بالكيلو]]/Table14[[#This Row],[وزن القطعة]]),0)</f>
        <v>0</v>
      </c>
      <c r="N515" s="113"/>
      <c r="O515" s="106" t="str">
        <f>IFERROR(VLOOKUP(Table14[[#This Row],[كود العامل]],العاملين!$A$1:$D$100,4,0),"")</f>
        <v/>
      </c>
      <c r="P515" s="108"/>
      <c r="Q515" s="108"/>
      <c r="R515" s="108"/>
      <c r="S515" s="108"/>
      <c r="T515" s="108"/>
      <c r="U515" s="108">
        <f t="shared" si="9"/>
        <v>0</v>
      </c>
      <c r="V515" s="108" t="str">
        <f>IFERROR(Table14[[#This Row],[اجمالى وقت التشغيل بالدقايق]]-Table14[[#This Row],[اجمالى وقت التوقف بالدقيقة]],"0")</f>
        <v>0</v>
      </c>
      <c r="W515" s="108"/>
      <c r="X515" s="106" t="str">
        <f>IFERROR(VLOOKUP(Table14[[#This Row],[كود العامل]],العاملين!A:C,2,0),"")</f>
        <v/>
      </c>
      <c r="Y515" s="108"/>
      <c r="Z515" s="108" t="str">
        <f>IFERROR(VLOOKUP(Table14[[#This Row],[كود العامل2]],العاملين!$A:$C,2,0),"")</f>
        <v/>
      </c>
      <c r="AA515" s="108"/>
      <c r="AB515" s="108" t="str">
        <f>IFERROR(VLOOKUP(Table14[[#This Row],[كود العامل3]],العاملين!$A:$C,2,0),"")</f>
        <v/>
      </c>
      <c r="AC515" s="108"/>
      <c r="AD515" s="108" t="str">
        <f>IFERROR(VLOOKUP(Table14[[#This Row],[كود العامل4]],العاملين!$A:$C,2,0),"")</f>
        <v/>
      </c>
      <c r="AE515" s="115">
        <f>IFERROR((Table14[[#This Row],[كمية الانتاج]]*Table14[[#This Row],[الزمن المعيارى لانتاج القطعة الواحدة بالدقيقة]])/V515,0%)</f>
        <v>0</v>
      </c>
      <c r="AF515" s="116"/>
      <c r="AG515" s="106"/>
      <c r="AH515" s="117" t="str">
        <f>IFERROR(Table14[[#This Row],[كمية الانتاج]]/(Table14[[#This Row],[كمية الانتاج]]+AG515+AF515),"")</f>
        <v/>
      </c>
      <c r="AI515" s="118"/>
      <c r="AJ515" s="121"/>
      <c r="AK515" s="121"/>
      <c r="AL515" s="121"/>
      <c r="AM515" s="121"/>
      <c r="AN515" s="121"/>
      <c r="AO515" s="121"/>
      <c r="AP515" s="121"/>
      <c r="AQ515" s="121"/>
      <c r="AR515" s="121"/>
    </row>
    <row r="516" spans="1:44" ht="20.100000000000001" customHeight="1">
      <c r="A516" s="105"/>
      <c r="B516" s="106"/>
      <c r="C516" s="107" t="str">
        <f>IFERROR(VLOOKUP(B516,المنتجات!$A:$B,2,0),"")</f>
        <v/>
      </c>
      <c r="D516" s="106" t="str">
        <f>IFERROR(VLOOKUP(B516,المنتجات!$A:$C,3,0),"")</f>
        <v/>
      </c>
      <c r="E516" s="108"/>
      <c r="F516" s="107" t="str">
        <f>IFERROR(VLOOKUP(Table14[[#This Row],[كود الصنف]],المنتجات!$D:$E,2,0),"")</f>
        <v/>
      </c>
      <c r="G516" s="109"/>
      <c r="H516" s="109" t="str">
        <f>IFERROR(IF(G516&lt;=1,VLOOKUP(Table14[[#This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16" s="110"/>
      <c r="J516" s="111"/>
      <c r="K516" s="112" t="str">
        <f>IFERROR(IF(VLOOKUP(Table14[[#This Row],[كود الصنف]],المنتجات!$D:$K,8,0)=0,"",(VLOOKUP(Table14[[#This Row],[كود الصنف]],المنتجات!$D:$K,8,0))),"")</f>
        <v/>
      </c>
      <c r="L51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16" s="114">
        <f>IFERROR(Table14[[#This Row],[كمية الهالك]]/(Table14[[#This Row],[كمية الخامات بالكيلو]]/Table14[[#This Row],[وزن القطعة]]),0)</f>
        <v>0</v>
      </c>
      <c r="N516" s="113"/>
      <c r="O516" s="106" t="str">
        <f>IFERROR(VLOOKUP(Table14[[#This Row],[كود العامل]],العاملين!$A$1:$D$100,4,0),"")</f>
        <v/>
      </c>
      <c r="P516" s="108"/>
      <c r="Q516" s="108"/>
      <c r="R516" s="108"/>
      <c r="S516" s="108"/>
      <c r="T516" s="108"/>
      <c r="U516" s="108">
        <f t="shared" si="9"/>
        <v>0</v>
      </c>
      <c r="V516" s="108" t="str">
        <f>IFERROR(Table14[[#This Row],[اجمالى وقت التشغيل بالدقايق]]-Table14[[#This Row],[اجمالى وقت التوقف بالدقيقة]],"0")</f>
        <v>0</v>
      </c>
      <c r="W516" s="108"/>
      <c r="X516" s="106" t="str">
        <f>IFERROR(VLOOKUP(Table14[[#This Row],[كود العامل]],العاملين!A:C,2,0),"")</f>
        <v/>
      </c>
      <c r="Y516" s="108"/>
      <c r="Z516" s="108" t="str">
        <f>IFERROR(VLOOKUP(Table14[[#This Row],[كود العامل2]],العاملين!$A:$C,2,0),"")</f>
        <v/>
      </c>
      <c r="AA516" s="108"/>
      <c r="AB516" s="108" t="str">
        <f>IFERROR(VLOOKUP(Table14[[#This Row],[كود العامل3]],العاملين!$A:$C,2,0),"")</f>
        <v/>
      </c>
      <c r="AC516" s="108"/>
      <c r="AD516" s="108" t="str">
        <f>IFERROR(VLOOKUP(Table14[[#This Row],[كود العامل4]],العاملين!$A:$C,2,0),"")</f>
        <v/>
      </c>
      <c r="AE516" s="115">
        <f>IFERROR((Table14[[#This Row],[كمية الانتاج]]*Table14[[#This Row],[الزمن المعيارى لانتاج القطعة الواحدة بالدقيقة]])/V516,0%)</f>
        <v>0</v>
      </c>
      <c r="AF516" s="116"/>
      <c r="AG516" s="106"/>
      <c r="AH516" s="117" t="str">
        <f>IFERROR(Table14[[#This Row],[كمية الانتاج]]/(Table14[[#This Row],[كمية الانتاج]]+AG516+AF516),"")</f>
        <v/>
      </c>
      <c r="AI516" s="118"/>
      <c r="AJ516" s="121"/>
      <c r="AK516" s="121"/>
      <c r="AL516" s="121"/>
      <c r="AM516" s="121"/>
      <c r="AN516" s="121"/>
      <c r="AO516" s="121"/>
      <c r="AP516" s="121"/>
      <c r="AQ516" s="121"/>
      <c r="AR516" s="121"/>
    </row>
    <row r="517" spans="1:44" ht="20.100000000000001" customHeight="1">
      <c r="A517" s="105"/>
      <c r="B517" s="106"/>
      <c r="C517" s="107" t="str">
        <f>IFERROR(VLOOKUP(B517,المنتجات!$A:$B,2,0),"")</f>
        <v/>
      </c>
      <c r="D517" s="106" t="str">
        <f>IFERROR(VLOOKUP(B517,المنتجات!$A:$C,3,0),"")</f>
        <v/>
      </c>
      <c r="E517" s="108"/>
      <c r="F517" s="107" t="str">
        <f>IFERROR(VLOOKUP(Table14[[#This Row],[كود الصنف]],المنتجات!$D:$E,2,0),"")</f>
        <v/>
      </c>
      <c r="G517" s="109"/>
      <c r="H517" s="109" t="str">
        <f>IFERROR(IF(G517&lt;=1,VLOOKUP(Table14[[#This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17" s="110"/>
      <c r="J517" s="111"/>
      <c r="K517" s="112" t="str">
        <f>IFERROR(IF(VLOOKUP(Table14[[#This Row],[كود الصنف]],المنتجات!$D:$K,8,0)=0,"",(VLOOKUP(Table14[[#This Row],[كود الصنف]],المنتجات!$D:$K,8,0))),"")</f>
        <v/>
      </c>
      <c r="L51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17" s="114">
        <f>IFERROR(Table14[[#This Row],[كمية الهالك]]/(Table14[[#This Row],[كمية الخامات بالكيلو]]/Table14[[#This Row],[وزن القطعة]]),0)</f>
        <v>0</v>
      </c>
      <c r="N517" s="113"/>
      <c r="O517" s="106" t="str">
        <f>IFERROR(VLOOKUP(Table14[[#This Row],[كود العامل]],العاملين!$A$1:$D$100,4,0),"")</f>
        <v/>
      </c>
      <c r="P517" s="108"/>
      <c r="Q517" s="108"/>
      <c r="R517" s="108"/>
      <c r="S517" s="108"/>
      <c r="T517" s="108"/>
      <c r="U517" s="108">
        <f t="shared" si="9"/>
        <v>0</v>
      </c>
      <c r="V517" s="108" t="str">
        <f>IFERROR(Table14[[#This Row],[اجمالى وقت التشغيل بالدقايق]]-Table14[[#This Row],[اجمالى وقت التوقف بالدقيقة]],"0")</f>
        <v>0</v>
      </c>
      <c r="W517" s="108"/>
      <c r="X517" s="106" t="str">
        <f>IFERROR(VLOOKUP(Table14[[#This Row],[كود العامل]],العاملين!A:C,2,0),"")</f>
        <v/>
      </c>
      <c r="Y517" s="108"/>
      <c r="Z517" s="108" t="str">
        <f>IFERROR(VLOOKUP(Table14[[#This Row],[كود العامل2]],العاملين!$A:$C,2,0),"")</f>
        <v/>
      </c>
      <c r="AA517" s="108"/>
      <c r="AB517" s="108" t="str">
        <f>IFERROR(VLOOKUP(Table14[[#This Row],[كود العامل3]],العاملين!$A:$C,2,0),"")</f>
        <v/>
      </c>
      <c r="AC517" s="108"/>
      <c r="AD517" s="108" t="str">
        <f>IFERROR(VLOOKUP(Table14[[#This Row],[كود العامل4]],العاملين!$A:$C,2,0),"")</f>
        <v/>
      </c>
      <c r="AE517" s="115">
        <f>IFERROR((Table14[[#This Row],[كمية الانتاج]]*Table14[[#This Row],[الزمن المعيارى لانتاج القطعة الواحدة بالدقيقة]])/V517,0%)</f>
        <v>0</v>
      </c>
      <c r="AF517" s="116"/>
      <c r="AG517" s="106"/>
      <c r="AH517" s="117" t="str">
        <f>IFERROR(Table14[[#This Row],[كمية الانتاج]]/(Table14[[#This Row],[كمية الانتاج]]+AG517+AF517),"")</f>
        <v/>
      </c>
      <c r="AI517" s="118"/>
      <c r="AJ517" s="121"/>
      <c r="AK517" s="121"/>
      <c r="AL517" s="121"/>
      <c r="AM517" s="121"/>
      <c r="AN517" s="121"/>
      <c r="AO517" s="121"/>
      <c r="AP517" s="121"/>
      <c r="AQ517" s="121"/>
      <c r="AR517" s="121"/>
    </row>
    <row r="518" spans="1:44" ht="20.100000000000001" customHeight="1">
      <c r="A518" s="105"/>
      <c r="B518" s="106"/>
      <c r="C518" s="107" t="str">
        <f>IFERROR(VLOOKUP(B518,المنتجات!$A:$B,2,0),"")</f>
        <v/>
      </c>
      <c r="D518" s="106" t="str">
        <f>IFERROR(VLOOKUP(B518,المنتجات!$A:$C,3,0),"")</f>
        <v/>
      </c>
      <c r="E518" s="108"/>
      <c r="F518" s="107" t="str">
        <f>IFERROR(VLOOKUP(Table14[[#This Row],[كود الصنف]],المنتجات!$D:$E,2,0),"")</f>
        <v/>
      </c>
      <c r="G518" s="109"/>
      <c r="H518" s="109" t="str">
        <f>IFERROR(IF(G518&lt;=1,VLOOKUP(Table14[[#This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18" s="110"/>
      <c r="J518" s="111"/>
      <c r="K518" s="112" t="str">
        <f>IFERROR(IF(VLOOKUP(Table14[[#This Row],[كود الصنف]],المنتجات!$D:$K,8,0)=0,"",(VLOOKUP(Table14[[#This Row],[كود الصنف]],المنتجات!$D:$K,8,0))),"")</f>
        <v/>
      </c>
      <c r="L51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18" s="114">
        <f>IFERROR(Table14[[#This Row],[كمية الهالك]]/(Table14[[#This Row],[كمية الخامات بالكيلو]]/Table14[[#This Row],[وزن القطعة]]),0)</f>
        <v>0</v>
      </c>
      <c r="N518" s="113"/>
      <c r="O518" s="106" t="str">
        <f>IFERROR(VLOOKUP(Table14[[#This Row],[كود العامل]],العاملين!$A$1:$D$100,4,0),"")</f>
        <v/>
      </c>
      <c r="P518" s="108"/>
      <c r="Q518" s="108"/>
      <c r="R518" s="108"/>
      <c r="S518" s="108"/>
      <c r="T518" s="108"/>
      <c r="U518" s="108">
        <f t="shared" si="9"/>
        <v>0</v>
      </c>
      <c r="V518" s="108" t="str">
        <f>IFERROR(Table14[[#This Row],[اجمالى وقت التشغيل بالدقايق]]-Table14[[#This Row],[اجمالى وقت التوقف بالدقيقة]],"0")</f>
        <v>0</v>
      </c>
      <c r="W518" s="108"/>
      <c r="X518" s="106" t="str">
        <f>IFERROR(VLOOKUP(Table14[[#This Row],[كود العامل]],العاملين!A:C,2,0),"")</f>
        <v/>
      </c>
      <c r="Y518" s="108"/>
      <c r="Z518" s="108" t="str">
        <f>IFERROR(VLOOKUP(Table14[[#This Row],[كود العامل2]],العاملين!$A:$C,2,0),"")</f>
        <v/>
      </c>
      <c r="AA518" s="108"/>
      <c r="AB518" s="108" t="str">
        <f>IFERROR(VLOOKUP(Table14[[#This Row],[كود العامل3]],العاملين!$A:$C,2,0),"")</f>
        <v/>
      </c>
      <c r="AC518" s="108"/>
      <c r="AD518" s="108" t="str">
        <f>IFERROR(VLOOKUP(Table14[[#This Row],[كود العامل4]],العاملين!$A:$C,2,0),"")</f>
        <v/>
      </c>
      <c r="AE518" s="115">
        <f>IFERROR((Table14[[#This Row],[كمية الانتاج]]*Table14[[#This Row],[الزمن المعيارى لانتاج القطعة الواحدة بالدقيقة]])/V518,0%)</f>
        <v>0</v>
      </c>
      <c r="AF518" s="116"/>
      <c r="AG518" s="106"/>
      <c r="AH518" s="117" t="str">
        <f>IFERROR(Table14[[#This Row],[كمية الانتاج]]/(Table14[[#This Row],[كمية الانتاج]]+AG518+AF518),"")</f>
        <v/>
      </c>
      <c r="AI518" s="118"/>
      <c r="AJ518" s="121"/>
      <c r="AK518" s="121"/>
      <c r="AL518" s="121"/>
      <c r="AM518" s="121"/>
      <c r="AN518" s="121"/>
      <c r="AO518" s="121"/>
      <c r="AP518" s="121"/>
      <c r="AQ518" s="121"/>
      <c r="AR518" s="121"/>
    </row>
    <row r="519" spans="1:44" ht="20.100000000000001" customHeight="1">
      <c r="A519" s="105"/>
      <c r="B519" s="106"/>
      <c r="C519" s="107" t="str">
        <f>IFERROR(VLOOKUP(B519,المنتجات!$A:$B,2,0),"")</f>
        <v/>
      </c>
      <c r="D519" s="106" t="str">
        <f>IFERROR(VLOOKUP(B519,المنتجات!$A:$C,3,0),"")</f>
        <v/>
      </c>
      <c r="E519" s="108"/>
      <c r="F519" s="107" t="str">
        <f>IFERROR(VLOOKUP(Table14[[#This Row],[كود الصنف]],المنتجات!$D:$E,2,0),"")</f>
        <v/>
      </c>
      <c r="G519" s="109"/>
      <c r="H519" s="109" t="str">
        <f>IFERROR(IF(G519&lt;=1,VLOOKUP(Table14[[#This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19" s="110"/>
      <c r="J519" s="111"/>
      <c r="K519" s="112" t="str">
        <f>IFERROR(IF(VLOOKUP(Table14[[#This Row],[كود الصنف]],المنتجات!$D:$K,8,0)=0,"",(VLOOKUP(Table14[[#This Row],[كود الصنف]],المنتجات!$D:$K,8,0))),"")</f>
        <v/>
      </c>
      <c r="L51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19" s="114">
        <f>IFERROR(Table14[[#This Row],[كمية الهالك]]/(Table14[[#This Row],[كمية الخامات بالكيلو]]/Table14[[#This Row],[وزن القطعة]]),0)</f>
        <v>0</v>
      </c>
      <c r="N519" s="113"/>
      <c r="O519" s="106" t="str">
        <f>IFERROR(VLOOKUP(Table14[[#This Row],[كود العامل]],العاملين!$A$1:$D$100,4,0),"")</f>
        <v/>
      </c>
      <c r="P519" s="108"/>
      <c r="Q519" s="108"/>
      <c r="R519" s="108"/>
      <c r="S519" s="108"/>
      <c r="T519" s="108"/>
      <c r="U519" s="108">
        <f t="shared" si="9"/>
        <v>0</v>
      </c>
      <c r="V519" s="108" t="str">
        <f>IFERROR(Table14[[#This Row],[اجمالى وقت التشغيل بالدقايق]]-Table14[[#This Row],[اجمالى وقت التوقف بالدقيقة]],"0")</f>
        <v>0</v>
      </c>
      <c r="W519" s="108"/>
      <c r="X519" s="106" t="str">
        <f>IFERROR(VLOOKUP(Table14[[#This Row],[كود العامل]],العاملين!A:C,2,0),"")</f>
        <v/>
      </c>
      <c r="Y519" s="108"/>
      <c r="Z519" s="108" t="str">
        <f>IFERROR(VLOOKUP(Table14[[#This Row],[كود العامل2]],العاملين!$A:$C,2,0),"")</f>
        <v/>
      </c>
      <c r="AA519" s="108"/>
      <c r="AB519" s="108" t="str">
        <f>IFERROR(VLOOKUP(Table14[[#This Row],[كود العامل3]],العاملين!$A:$C,2,0),"")</f>
        <v/>
      </c>
      <c r="AC519" s="108"/>
      <c r="AD519" s="108" t="str">
        <f>IFERROR(VLOOKUP(Table14[[#This Row],[كود العامل4]],العاملين!$A:$C,2,0),"")</f>
        <v/>
      </c>
      <c r="AE519" s="115">
        <f>IFERROR((Table14[[#This Row],[كمية الانتاج]]*Table14[[#This Row],[الزمن المعيارى لانتاج القطعة الواحدة بالدقيقة]])/V519,0%)</f>
        <v>0</v>
      </c>
      <c r="AF519" s="116"/>
      <c r="AG519" s="106"/>
      <c r="AH519" s="117" t="str">
        <f>IFERROR(Table14[[#This Row],[كمية الانتاج]]/(Table14[[#This Row],[كمية الانتاج]]+AG519+AF519),"")</f>
        <v/>
      </c>
      <c r="AI519" s="118"/>
      <c r="AJ519" s="121"/>
      <c r="AK519" s="121"/>
      <c r="AL519" s="121"/>
      <c r="AM519" s="121"/>
      <c r="AN519" s="121"/>
      <c r="AO519" s="121"/>
      <c r="AP519" s="121"/>
      <c r="AQ519" s="121"/>
      <c r="AR519" s="121"/>
    </row>
    <row r="520" spans="1:44" ht="20.100000000000001" customHeight="1">
      <c r="A520" s="105"/>
      <c r="B520" s="106"/>
      <c r="C520" s="107" t="str">
        <f>IFERROR(VLOOKUP(B520,المنتجات!$A:$B,2,0),"")</f>
        <v/>
      </c>
      <c r="D520" s="106" t="str">
        <f>IFERROR(VLOOKUP(B520,المنتجات!$A:$C,3,0),"")</f>
        <v/>
      </c>
      <c r="E520" s="108"/>
      <c r="F520" s="107" t="str">
        <f>IFERROR(VLOOKUP(Table14[[#This Row],[كود الصنف]],المنتجات!$D:$E,2,0),"")</f>
        <v/>
      </c>
      <c r="G520" s="109"/>
      <c r="H520" s="109" t="str">
        <f>IFERROR(IF(G520&lt;=1,VLOOKUP(Table14[[#This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20" s="110"/>
      <c r="J520" s="111"/>
      <c r="K520" s="112" t="str">
        <f>IFERROR(IF(VLOOKUP(Table14[[#This Row],[كود الصنف]],المنتجات!$D:$K,8,0)=0,"",(VLOOKUP(Table14[[#This Row],[كود الصنف]],المنتجات!$D:$K,8,0))),"")</f>
        <v/>
      </c>
      <c r="L52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20" s="114">
        <f>IFERROR(Table14[[#This Row],[كمية الهالك]]/(Table14[[#This Row],[كمية الخامات بالكيلو]]/Table14[[#This Row],[وزن القطعة]]),0)</f>
        <v>0</v>
      </c>
      <c r="N520" s="113"/>
      <c r="O520" s="106" t="str">
        <f>IFERROR(VLOOKUP(Table14[[#This Row],[كود العامل]],العاملين!$A$1:$D$100,4,0),"")</f>
        <v/>
      </c>
      <c r="P520" s="108"/>
      <c r="Q520" s="108"/>
      <c r="R520" s="108"/>
      <c r="S520" s="108"/>
      <c r="T520" s="108"/>
      <c r="U520" s="108">
        <f t="shared" ref="U520:U583" si="10">SUM(P520:T520)</f>
        <v>0</v>
      </c>
      <c r="V520" s="108" t="str">
        <f>IFERROR(Table14[[#This Row],[اجمالى وقت التشغيل بالدقايق]]-Table14[[#This Row],[اجمالى وقت التوقف بالدقيقة]],"0")</f>
        <v>0</v>
      </c>
      <c r="W520" s="108"/>
      <c r="X520" s="106" t="str">
        <f>IFERROR(VLOOKUP(Table14[[#This Row],[كود العامل]],العاملين!A:C,2,0),"")</f>
        <v/>
      </c>
      <c r="Y520" s="108"/>
      <c r="Z520" s="108" t="str">
        <f>IFERROR(VLOOKUP(Table14[[#This Row],[كود العامل2]],العاملين!$A:$C,2,0),"")</f>
        <v/>
      </c>
      <c r="AA520" s="108"/>
      <c r="AB520" s="108" t="str">
        <f>IFERROR(VLOOKUP(Table14[[#This Row],[كود العامل3]],العاملين!$A:$C,2,0),"")</f>
        <v/>
      </c>
      <c r="AC520" s="108"/>
      <c r="AD520" s="108" t="str">
        <f>IFERROR(VLOOKUP(Table14[[#This Row],[كود العامل4]],العاملين!$A:$C,2,0),"")</f>
        <v/>
      </c>
      <c r="AE520" s="115">
        <f>IFERROR((Table14[[#This Row],[كمية الانتاج]]*Table14[[#This Row],[الزمن المعيارى لانتاج القطعة الواحدة بالدقيقة]])/V520,0%)</f>
        <v>0</v>
      </c>
      <c r="AF520" s="116"/>
      <c r="AG520" s="106"/>
      <c r="AH520" s="117" t="str">
        <f>IFERROR(Table14[[#This Row],[كمية الانتاج]]/(Table14[[#This Row],[كمية الانتاج]]+AG520+AF520),"")</f>
        <v/>
      </c>
      <c r="AI520" s="118"/>
      <c r="AJ520" s="121"/>
      <c r="AK520" s="121"/>
      <c r="AL520" s="121"/>
      <c r="AM520" s="121"/>
      <c r="AN520" s="121"/>
      <c r="AO520" s="121"/>
      <c r="AP520" s="121"/>
      <c r="AQ520" s="121"/>
      <c r="AR520" s="121"/>
    </row>
    <row r="521" spans="1:44" ht="20.100000000000001" customHeight="1">
      <c r="A521" s="105"/>
      <c r="B521" s="106"/>
      <c r="C521" s="107" t="str">
        <f>IFERROR(VLOOKUP(B521,المنتجات!$A:$B,2,0),"")</f>
        <v/>
      </c>
      <c r="D521" s="106" t="str">
        <f>IFERROR(VLOOKUP(B521,المنتجات!$A:$C,3,0),"")</f>
        <v/>
      </c>
      <c r="E521" s="108"/>
      <c r="F521" s="107" t="str">
        <f>IFERROR(VLOOKUP(Table14[[#This Row],[كود الصنف]],المنتجات!$D:$E,2,0),"")</f>
        <v/>
      </c>
      <c r="G521" s="109"/>
      <c r="H521" s="109" t="str">
        <f>IFERROR(IF(G521&lt;=1,VLOOKUP(Table14[[#This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21" s="110"/>
      <c r="J521" s="111"/>
      <c r="K521" s="112" t="str">
        <f>IFERROR(IF(VLOOKUP(Table14[[#This Row],[كود الصنف]],المنتجات!$D:$K,8,0)=0,"",(VLOOKUP(Table14[[#This Row],[كود الصنف]],المنتجات!$D:$K,8,0))),"")</f>
        <v/>
      </c>
      <c r="L52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21" s="114">
        <f>IFERROR(Table14[[#This Row],[كمية الهالك]]/(Table14[[#This Row],[كمية الخامات بالكيلو]]/Table14[[#This Row],[وزن القطعة]]),0)</f>
        <v>0</v>
      </c>
      <c r="N521" s="113"/>
      <c r="O521" s="106" t="str">
        <f>IFERROR(VLOOKUP(Table14[[#This Row],[كود العامل]],العاملين!$A$1:$D$100,4,0),"")</f>
        <v/>
      </c>
      <c r="P521" s="108"/>
      <c r="Q521" s="108"/>
      <c r="R521" s="108"/>
      <c r="S521" s="108"/>
      <c r="T521" s="108"/>
      <c r="U521" s="108">
        <f t="shared" si="10"/>
        <v>0</v>
      </c>
      <c r="V521" s="108" t="str">
        <f>IFERROR(Table14[[#This Row],[اجمالى وقت التشغيل بالدقايق]]-Table14[[#This Row],[اجمالى وقت التوقف بالدقيقة]],"0")</f>
        <v>0</v>
      </c>
      <c r="W521" s="108"/>
      <c r="X521" s="106" t="str">
        <f>IFERROR(VLOOKUP(Table14[[#This Row],[كود العامل]],العاملين!A:C,2,0),"")</f>
        <v/>
      </c>
      <c r="Y521" s="108"/>
      <c r="Z521" s="108" t="str">
        <f>IFERROR(VLOOKUP(Table14[[#This Row],[كود العامل2]],العاملين!$A:$C,2,0),"")</f>
        <v/>
      </c>
      <c r="AA521" s="108"/>
      <c r="AB521" s="108" t="str">
        <f>IFERROR(VLOOKUP(Table14[[#This Row],[كود العامل3]],العاملين!$A:$C,2,0),"")</f>
        <v/>
      </c>
      <c r="AC521" s="108"/>
      <c r="AD521" s="108" t="str">
        <f>IFERROR(VLOOKUP(Table14[[#This Row],[كود العامل4]],العاملين!$A:$C,2,0),"")</f>
        <v/>
      </c>
      <c r="AE521" s="115">
        <f>IFERROR((Table14[[#This Row],[كمية الانتاج]]*Table14[[#This Row],[الزمن المعيارى لانتاج القطعة الواحدة بالدقيقة]])/V521,0%)</f>
        <v>0</v>
      </c>
      <c r="AF521" s="116"/>
      <c r="AG521" s="106"/>
      <c r="AH521" s="117" t="str">
        <f>IFERROR(Table14[[#This Row],[كمية الانتاج]]/(Table14[[#This Row],[كمية الانتاج]]+AG521+AF521),"")</f>
        <v/>
      </c>
      <c r="AI521" s="118"/>
      <c r="AJ521" s="121"/>
      <c r="AK521" s="121"/>
      <c r="AL521" s="121"/>
      <c r="AM521" s="121"/>
      <c r="AN521" s="121"/>
      <c r="AO521" s="121"/>
      <c r="AP521" s="121"/>
      <c r="AQ521" s="121"/>
      <c r="AR521" s="121"/>
    </row>
    <row r="522" spans="1:44" ht="20.100000000000001" customHeight="1">
      <c r="A522" s="105"/>
      <c r="B522" s="106"/>
      <c r="C522" s="107" t="str">
        <f>IFERROR(VLOOKUP(B522,المنتجات!$A:$B,2,0),"")</f>
        <v/>
      </c>
      <c r="D522" s="106" t="str">
        <f>IFERROR(VLOOKUP(B522,المنتجات!$A:$C,3,0),"")</f>
        <v/>
      </c>
      <c r="E522" s="108"/>
      <c r="F522" s="107" t="str">
        <f>IFERROR(VLOOKUP(Table14[[#This Row],[كود الصنف]],المنتجات!$D:$E,2,0),"")</f>
        <v/>
      </c>
      <c r="G522" s="109"/>
      <c r="H522" s="109" t="str">
        <f>IFERROR(IF(G522&lt;=1,VLOOKUP(Table14[[#This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22" s="110"/>
      <c r="J522" s="111"/>
      <c r="K522" s="112" t="str">
        <f>IFERROR(IF(VLOOKUP(Table14[[#This Row],[كود الصنف]],المنتجات!$D:$K,8,0)=0,"",(VLOOKUP(Table14[[#This Row],[كود الصنف]],المنتجات!$D:$K,8,0))),"")</f>
        <v/>
      </c>
      <c r="L52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22" s="114">
        <f>IFERROR(Table14[[#This Row],[كمية الهالك]]/(Table14[[#This Row],[كمية الخامات بالكيلو]]/Table14[[#This Row],[وزن القطعة]]),0)</f>
        <v>0</v>
      </c>
      <c r="N522" s="113"/>
      <c r="O522" s="106" t="str">
        <f>IFERROR(VLOOKUP(Table14[[#This Row],[كود العامل]],العاملين!$A$1:$D$100,4,0),"")</f>
        <v/>
      </c>
      <c r="P522" s="108"/>
      <c r="Q522" s="108"/>
      <c r="R522" s="108"/>
      <c r="S522" s="108"/>
      <c r="T522" s="108"/>
      <c r="U522" s="108">
        <f t="shared" si="10"/>
        <v>0</v>
      </c>
      <c r="V522" s="108" t="str">
        <f>IFERROR(Table14[[#This Row],[اجمالى وقت التشغيل بالدقايق]]-Table14[[#This Row],[اجمالى وقت التوقف بالدقيقة]],"0")</f>
        <v>0</v>
      </c>
      <c r="W522" s="108"/>
      <c r="X522" s="106" t="str">
        <f>IFERROR(VLOOKUP(Table14[[#This Row],[كود العامل]],العاملين!A:C,2,0),"")</f>
        <v/>
      </c>
      <c r="Y522" s="108"/>
      <c r="Z522" s="108" t="str">
        <f>IFERROR(VLOOKUP(Table14[[#This Row],[كود العامل2]],العاملين!$A:$C,2,0),"")</f>
        <v/>
      </c>
      <c r="AA522" s="108"/>
      <c r="AB522" s="108" t="str">
        <f>IFERROR(VLOOKUP(Table14[[#This Row],[كود العامل3]],العاملين!$A:$C,2,0),"")</f>
        <v/>
      </c>
      <c r="AC522" s="108"/>
      <c r="AD522" s="108" t="str">
        <f>IFERROR(VLOOKUP(Table14[[#This Row],[كود العامل4]],العاملين!$A:$C,2,0),"")</f>
        <v/>
      </c>
      <c r="AE522" s="115">
        <f>IFERROR((Table14[[#This Row],[كمية الانتاج]]*Table14[[#This Row],[الزمن المعيارى لانتاج القطعة الواحدة بالدقيقة]])/V522,0%)</f>
        <v>0</v>
      </c>
      <c r="AF522" s="116"/>
      <c r="AG522" s="106"/>
      <c r="AH522" s="117" t="str">
        <f>IFERROR(Table14[[#This Row],[كمية الانتاج]]/(Table14[[#This Row],[كمية الانتاج]]+AG522+AF522),"")</f>
        <v/>
      </c>
      <c r="AI522" s="118"/>
      <c r="AJ522" s="121"/>
      <c r="AK522" s="121"/>
      <c r="AL522" s="121"/>
      <c r="AM522" s="121"/>
      <c r="AN522" s="121"/>
      <c r="AO522" s="121"/>
      <c r="AP522" s="121"/>
      <c r="AQ522" s="121"/>
      <c r="AR522" s="121"/>
    </row>
    <row r="523" spans="1:44" ht="20.100000000000001" customHeight="1">
      <c r="A523" s="105"/>
      <c r="B523" s="106"/>
      <c r="C523" s="107" t="str">
        <f>IFERROR(VLOOKUP(B523,المنتجات!$A:$B,2,0),"")</f>
        <v/>
      </c>
      <c r="D523" s="106" t="str">
        <f>IFERROR(VLOOKUP(B523,المنتجات!$A:$C,3,0),"")</f>
        <v/>
      </c>
      <c r="E523" s="108"/>
      <c r="F523" s="107" t="str">
        <f>IFERROR(VLOOKUP(Table14[[#This Row],[كود الصنف]],المنتجات!$D:$E,2,0),"")</f>
        <v/>
      </c>
      <c r="G523" s="109"/>
      <c r="H523" s="109" t="str">
        <f>IFERROR(IF(G523&lt;=1,VLOOKUP(Table14[[#This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23" s="110"/>
      <c r="J523" s="111"/>
      <c r="K523" s="112" t="str">
        <f>IFERROR(IF(VLOOKUP(Table14[[#This Row],[كود الصنف]],المنتجات!$D:$K,8,0)=0,"",(VLOOKUP(Table14[[#This Row],[كود الصنف]],المنتجات!$D:$K,8,0))),"")</f>
        <v/>
      </c>
      <c r="L52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23" s="114">
        <f>IFERROR(Table14[[#This Row],[كمية الهالك]]/(Table14[[#This Row],[كمية الخامات بالكيلو]]/Table14[[#This Row],[وزن القطعة]]),0)</f>
        <v>0</v>
      </c>
      <c r="N523" s="113"/>
      <c r="O523" s="106" t="str">
        <f>IFERROR(VLOOKUP(Table14[[#This Row],[كود العامل]],العاملين!$A$1:$D$100,4,0),"")</f>
        <v/>
      </c>
      <c r="P523" s="108"/>
      <c r="Q523" s="108"/>
      <c r="R523" s="108"/>
      <c r="S523" s="108"/>
      <c r="T523" s="108"/>
      <c r="U523" s="108">
        <f t="shared" si="10"/>
        <v>0</v>
      </c>
      <c r="V523" s="108" t="str">
        <f>IFERROR(Table14[[#This Row],[اجمالى وقت التشغيل بالدقايق]]-Table14[[#This Row],[اجمالى وقت التوقف بالدقيقة]],"0")</f>
        <v>0</v>
      </c>
      <c r="W523" s="108"/>
      <c r="X523" s="106" t="str">
        <f>IFERROR(VLOOKUP(Table14[[#This Row],[كود العامل]],العاملين!A:C,2,0),"")</f>
        <v/>
      </c>
      <c r="Y523" s="108"/>
      <c r="Z523" s="108" t="str">
        <f>IFERROR(VLOOKUP(Table14[[#This Row],[كود العامل2]],العاملين!$A:$C,2,0),"")</f>
        <v/>
      </c>
      <c r="AA523" s="108"/>
      <c r="AB523" s="108" t="str">
        <f>IFERROR(VLOOKUP(Table14[[#This Row],[كود العامل3]],العاملين!$A:$C,2,0),"")</f>
        <v/>
      </c>
      <c r="AC523" s="108"/>
      <c r="AD523" s="108" t="str">
        <f>IFERROR(VLOOKUP(Table14[[#This Row],[كود العامل4]],العاملين!$A:$C,2,0),"")</f>
        <v/>
      </c>
      <c r="AE523" s="115">
        <f>IFERROR((Table14[[#This Row],[كمية الانتاج]]*Table14[[#This Row],[الزمن المعيارى لانتاج القطعة الواحدة بالدقيقة]])/V523,0%)</f>
        <v>0</v>
      </c>
      <c r="AF523" s="116"/>
      <c r="AG523" s="106"/>
      <c r="AH523" s="117" t="str">
        <f>IFERROR(Table14[[#This Row],[كمية الانتاج]]/(Table14[[#This Row],[كمية الانتاج]]+AG523+AF523),"")</f>
        <v/>
      </c>
      <c r="AI523" s="118"/>
      <c r="AJ523" s="121"/>
      <c r="AK523" s="121"/>
      <c r="AL523" s="121"/>
      <c r="AM523" s="121"/>
      <c r="AN523" s="121"/>
      <c r="AO523" s="121"/>
      <c r="AP523" s="121"/>
      <c r="AQ523" s="121"/>
      <c r="AR523" s="121"/>
    </row>
    <row r="524" spans="1:44" ht="20.100000000000001" customHeight="1">
      <c r="A524" s="105"/>
      <c r="B524" s="106"/>
      <c r="C524" s="107" t="str">
        <f>IFERROR(VLOOKUP(B524,المنتجات!$A:$B,2,0),"")</f>
        <v/>
      </c>
      <c r="D524" s="106" t="str">
        <f>IFERROR(VLOOKUP(B524,المنتجات!$A:$C,3,0),"")</f>
        <v/>
      </c>
      <c r="E524" s="108"/>
      <c r="F524" s="107" t="str">
        <f>IFERROR(VLOOKUP(Table14[[#This Row],[كود الصنف]],المنتجات!$D:$E,2,0),"")</f>
        <v/>
      </c>
      <c r="G524" s="109"/>
      <c r="H524" s="109" t="str">
        <f>IFERROR(IF(G524&lt;=1,VLOOKUP(Table14[[#This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24" s="110"/>
      <c r="J524" s="111"/>
      <c r="K524" s="112" t="str">
        <f>IFERROR(IF(VLOOKUP(Table14[[#This Row],[كود الصنف]],المنتجات!$D:$K,8,0)=0,"",(VLOOKUP(Table14[[#This Row],[كود الصنف]],المنتجات!$D:$K,8,0))),"")</f>
        <v/>
      </c>
      <c r="L52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24" s="114">
        <f>IFERROR(Table14[[#This Row],[كمية الهالك]]/(Table14[[#This Row],[كمية الخامات بالكيلو]]/Table14[[#This Row],[وزن القطعة]]),0)</f>
        <v>0</v>
      </c>
      <c r="N524" s="113"/>
      <c r="O524" s="106" t="str">
        <f>IFERROR(VLOOKUP(Table14[[#This Row],[كود العامل]],العاملين!$A$1:$D$100,4,0),"")</f>
        <v/>
      </c>
      <c r="P524" s="108"/>
      <c r="Q524" s="108"/>
      <c r="R524" s="108"/>
      <c r="S524" s="108"/>
      <c r="T524" s="108"/>
      <c r="U524" s="108">
        <f t="shared" si="10"/>
        <v>0</v>
      </c>
      <c r="V524" s="108" t="str">
        <f>IFERROR(Table14[[#This Row],[اجمالى وقت التشغيل بالدقايق]]-Table14[[#This Row],[اجمالى وقت التوقف بالدقيقة]],"0")</f>
        <v>0</v>
      </c>
      <c r="W524" s="108"/>
      <c r="X524" s="106" t="str">
        <f>IFERROR(VLOOKUP(Table14[[#This Row],[كود العامل]],العاملين!A:C,2,0),"")</f>
        <v/>
      </c>
      <c r="Y524" s="108"/>
      <c r="Z524" s="108" t="str">
        <f>IFERROR(VLOOKUP(Table14[[#This Row],[كود العامل2]],العاملين!$A:$C,2,0),"")</f>
        <v/>
      </c>
      <c r="AA524" s="108"/>
      <c r="AB524" s="108" t="str">
        <f>IFERROR(VLOOKUP(Table14[[#This Row],[كود العامل3]],العاملين!$A:$C,2,0),"")</f>
        <v/>
      </c>
      <c r="AC524" s="108"/>
      <c r="AD524" s="108" t="str">
        <f>IFERROR(VLOOKUP(Table14[[#This Row],[كود العامل4]],العاملين!$A:$C,2,0),"")</f>
        <v/>
      </c>
      <c r="AE524" s="115">
        <f>IFERROR((Table14[[#This Row],[كمية الانتاج]]*Table14[[#This Row],[الزمن المعيارى لانتاج القطعة الواحدة بالدقيقة]])/V524,0%)</f>
        <v>0</v>
      </c>
      <c r="AF524" s="116"/>
      <c r="AG524" s="106"/>
      <c r="AH524" s="117" t="str">
        <f>IFERROR(Table14[[#This Row],[كمية الانتاج]]/(Table14[[#This Row],[كمية الانتاج]]+AG524+AF524),"")</f>
        <v/>
      </c>
      <c r="AI524" s="118"/>
      <c r="AJ524" s="121"/>
      <c r="AK524" s="121"/>
      <c r="AL524" s="121"/>
      <c r="AM524" s="121"/>
      <c r="AN524" s="121"/>
      <c r="AO524" s="121"/>
      <c r="AP524" s="121"/>
      <c r="AQ524" s="121"/>
      <c r="AR524" s="121"/>
    </row>
    <row r="525" spans="1:44" ht="20.100000000000001" customHeight="1">
      <c r="A525" s="105"/>
      <c r="B525" s="106"/>
      <c r="C525" s="107" t="str">
        <f>IFERROR(VLOOKUP(B525,المنتجات!$A:$B,2,0),"")</f>
        <v/>
      </c>
      <c r="D525" s="106" t="str">
        <f>IFERROR(VLOOKUP(B525,المنتجات!$A:$C,3,0),"")</f>
        <v/>
      </c>
      <c r="E525" s="108"/>
      <c r="F525" s="107" t="str">
        <f>IFERROR(VLOOKUP(Table14[[#This Row],[كود الصنف]],المنتجات!$D:$E,2,0),"")</f>
        <v/>
      </c>
      <c r="G525" s="109"/>
      <c r="H525" s="109" t="str">
        <f>IFERROR(IF(G525&lt;=1,VLOOKUP(Table14[[#This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25" s="110"/>
      <c r="J525" s="111"/>
      <c r="K525" s="112" t="str">
        <f>IFERROR(IF(VLOOKUP(Table14[[#This Row],[كود الصنف]],المنتجات!$D:$K,8,0)=0,"",(VLOOKUP(Table14[[#This Row],[كود الصنف]],المنتجات!$D:$K,8,0))),"")</f>
        <v/>
      </c>
      <c r="L52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25" s="114">
        <f>IFERROR(Table14[[#This Row],[كمية الهالك]]/(Table14[[#This Row],[كمية الخامات بالكيلو]]/Table14[[#This Row],[وزن القطعة]]),0)</f>
        <v>0</v>
      </c>
      <c r="N525" s="113"/>
      <c r="O525" s="106" t="str">
        <f>IFERROR(VLOOKUP(Table14[[#This Row],[كود العامل]],العاملين!$A$1:$D$100,4,0),"")</f>
        <v/>
      </c>
      <c r="P525" s="108"/>
      <c r="Q525" s="108"/>
      <c r="R525" s="108"/>
      <c r="S525" s="108"/>
      <c r="T525" s="108"/>
      <c r="U525" s="108">
        <f t="shared" si="10"/>
        <v>0</v>
      </c>
      <c r="V525" s="108" t="str">
        <f>IFERROR(Table14[[#This Row],[اجمالى وقت التشغيل بالدقايق]]-Table14[[#This Row],[اجمالى وقت التوقف بالدقيقة]],"0")</f>
        <v>0</v>
      </c>
      <c r="W525" s="108"/>
      <c r="X525" s="106" t="str">
        <f>IFERROR(VLOOKUP(Table14[[#This Row],[كود العامل]],العاملين!A:C,2,0),"")</f>
        <v/>
      </c>
      <c r="Y525" s="108"/>
      <c r="Z525" s="108" t="str">
        <f>IFERROR(VLOOKUP(Table14[[#This Row],[كود العامل2]],العاملين!$A:$C,2,0),"")</f>
        <v/>
      </c>
      <c r="AA525" s="108"/>
      <c r="AB525" s="108" t="str">
        <f>IFERROR(VLOOKUP(Table14[[#This Row],[كود العامل3]],العاملين!$A:$C,2,0),"")</f>
        <v/>
      </c>
      <c r="AC525" s="108"/>
      <c r="AD525" s="108" t="str">
        <f>IFERROR(VLOOKUP(Table14[[#This Row],[كود العامل4]],العاملين!$A:$C,2,0),"")</f>
        <v/>
      </c>
      <c r="AE525" s="115">
        <f>IFERROR((Table14[[#This Row],[كمية الانتاج]]*Table14[[#This Row],[الزمن المعيارى لانتاج القطعة الواحدة بالدقيقة]])/V525,0%)</f>
        <v>0</v>
      </c>
      <c r="AF525" s="116"/>
      <c r="AG525" s="106"/>
      <c r="AH525" s="117" t="str">
        <f>IFERROR(Table14[[#This Row],[كمية الانتاج]]/(Table14[[#This Row],[كمية الانتاج]]+AG525+AF525),"")</f>
        <v/>
      </c>
      <c r="AI525" s="118"/>
      <c r="AJ525" s="121"/>
      <c r="AK525" s="121"/>
      <c r="AL525" s="121"/>
      <c r="AM525" s="121"/>
      <c r="AN525" s="121"/>
      <c r="AO525" s="121"/>
      <c r="AP525" s="121"/>
      <c r="AQ525" s="121"/>
      <c r="AR525" s="121"/>
    </row>
    <row r="526" spans="1:44" ht="20.100000000000001" customHeight="1">
      <c r="A526" s="105"/>
      <c r="B526" s="106"/>
      <c r="C526" s="107" t="str">
        <f>IFERROR(VLOOKUP(B526,المنتجات!$A:$B,2,0),"")</f>
        <v/>
      </c>
      <c r="D526" s="106" t="str">
        <f>IFERROR(VLOOKUP(B526,المنتجات!$A:$C,3,0),"")</f>
        <v/>
      </c>
      <c r="E526" s="108"/>
      <c r="F526" s="107" t="str">
        <f>IFERROR(VLOOKUP(Table14[[#This Row],[كود الصنف]],المنتجات!$D:$E,2,0),"")</f>
        <v/>
      </c>
      <c r="G526" s="109"/>
      <c r="H526" s="109" t="str">
        <f>IFERROR(IF(G526&lt;=1,VLOOKUP(Table14[[#This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26" s="110"/>
      <c r="J526" s="111"/>
      <c r="K526" s="112" t="str">
        <f>IFERROR(IF(VLOOKUP(Table14[[#This Row],[كود الصنف]],المنتجات!$D:$K,8,0)=0,"",(VLOOKUP(Table14[[#This Row],[كود الصنف]],المنتجات!$D:$K,8,0))),"")</f>
        <v/>
      </c>
      <c r="L52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26" s="114">
        <f>IFERROR(Table14[[#This Row],[كمية الهالك]]/(Table14[[#This Row],[كمية الخامات بالكيلو]]/Table14[[#This Row],[وزن القطعة]]),0)</f>
        <v>0</v>
      </c>
      <c r="N526" s="113"/>
      <c r="O526" s="106" t="str">
        <f>IFERROR(VLOOKUP(Table14[[#This Row],[كود العامل]],العاملين!$A$1:$D$100,4,0),"")</f>
        <v/>
      </c>
      <c r="P526" s="108"/>
      <c r="Q526" s="108"/>
      <c r="R526" s="108"/>
      <c r="S526" s="108"/>
      <c r="T526" s="108"/>
      <c r="U526" s="108">
        <f t="shared" si="10"/>
        <v>0</v>
      </c>
      <c r="V526" s="108" t="str">
        <f>IFERROR(Table14[[#This Row],[اجمالى وقت التشغيل بالدقايق]]-Table14[[#This Row],[اجمالى وقت التوقف بالدقيقة]],"0")</f>
        <v>0</v>
      </c>
      <c r="W526" s="108"/>
      <c r="X526" s="106" t="str">
        <f>IFERROR(VLOOKUP(Table14[[#This Row],[كود العامل]],العاملين!A:C,2,0),"")</f>
        <v/>
      </c>
      <c r="Y526" s="108"/>
      <c r="Z526" s="108" t="str">
        <f>IFERROR(VLOOKUP(Table14[[#This Row],[كود العامل2]],العاملين!$A:$C,2,0),"")</f>
        <v/>
      </c>
      <c r="AA526" s="108"/>
      <c r="AB526" s="108" t="str">
        <f>IFERROR(VLOOKUP(Table14[[#This Row],[كود العامل3]],العاملين!$A:$C,2,0),"")</f>
        <v/>
      </c>
      <c r="AC526" s="108"/>
      <c r="AD526" s="108" t="str">
        <f>IFERROR(VLOOKUP(Table14[[#This Row],[كود العامل4]],العاملين!$A:$C,2,0),"")</f>
        <v/>
      </c>
      <c r="AE526" s="115">
        <f>IFERROR((Table14[[#This Row],[كمية الانتاج]]*Table14[[#This Row],[الزمن المعيارى لانتاج القطعة الواحدة بالدقيقة]])/V526,0%)</f>
        <v>0</v>
      </c>
      <c r="AF526" s="116"/>
      <c r="AG526" s="106"/>
      <c r="AH526" s="117" t="str">
        <f>IFERROR(Table14[[#This Row],[كمية الانتاج]]/(Table14[[#This Row],[كمية الانتاج]]+AG526+AF526),"")</f>
        <v/>
      </c>
      <c r="AI526" s="118"/>
      <c r="AJ526" s="121"/>
      <c r="AK526" s="121"/>
      <c r="AL526" s="121"/>
      <c r="AM526" s="121"/>
      <c r="AN526" s="121"/>
      <c r="AO526" s="121"/>
      <c r="AP526" s="121"/>
      <c r="AQ526" s="121"/>
      <c r="AR526" s="121"/>
    </row>
    <row r="527" spans="1:44" ht="20.100000000000001" customHeight="1">
      <c r="A527" s="105"/>
      <c r="B527" s="106"/>
      <c r="C527" s="107" t="str">
        <f>IFERROR(VLOOKUP(B527,المنتجات!$A:$B,2,0),"")</f>
        <v/>
      </c>
      <c r="D527" s="106" t="str">
        <f>IFERROR(VLOOKUP(B527,المنتجات!$A:$C,3,0),"")</f>
        <v/>
      </c>
      <c r="E527" s="108"/>
      <c r="F527" s="107" t="str">
        <f>IFERROR(VLOOKUP(Table14[[#This Row],[كود الصنف]],المنتجات!$D:$E,2,0),"")</f>
        <v/>
      </c>
      <c r="G527" s="109"/>
      <c r="H527" s="109" t="str">
        <f>IFERROR(IF(G527&lt;=1,VLOOKUP(Table14[[#This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27" s="110"/>
      <c r="J527" s="111"/>
      <c r="K527" s="112" t="str">
        <f>IFERROR(IF(VLOOKUP(Table14[[#This Row],[كود الصنف]],المنتجات!$D:$K,8,0)=0,"",(VLOOKUP(Table14[[#This Row],[كود الصنف]],المنتجات!$D:$K,8,0))),"")</f>
        <v/>
      </c>
      <c r="L52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27" s="114">
        <f>IFERROR(Table14[[#This Row],[كمية الهالك]]/(Table14[[#This Row],[كمية الخامات بالكيلو]]/Table14[[#This Row],[وزن القطعة]]),0)</f>
        <v>0</v>
      </c>
      <c r="N527" s="113"/>
      <c r="O527" s="106" t="str">
        <f>IFERROR(VLOOKUP(Table14[[#This Row],[كود العامل]],العاملين!$A$1:$D$100,4,0),"")</f>
        <v/>
      </c>
      <c r="P527" s="108"/>
      <c r="Q527" s="108"/>
      <c r="R527" s="108"/>
      <c r="S527" s="108"/>
      <c r="T527" s="108"/>
      <c r="U527" s="108">
        <f t="shared" si="10"/>
        <v>0</v>
      </c>
      <c r="V527" s="108" t="str">
        <f>IFERROR(Table14[[#This Row],[اجمالى وقت التشغيل بالدقايق]]-Table14[[#This Row],[اجمالى وقت التوقف بالدقيقة]],"0")</f>
        <v>0</v>
      </c>
      <c r="W527" s="108"/>
      <c r="X527" s="106" t="str">
        <f>IFERROR(VLOOKUP(Table14[[#This Row],[كود العامل]],العاملين!A:C,2,0),"")</f>
        <v/>
      </c>
      <c r="Y527" s="108"/>
      <c r="Z527" s="108" t="str">
        <f>IFERROR(VLOOKUP(Table14[[#This Row],[كود العامل2]],العاملين!$A:$C,2,0),"")</f>
        <v/>
      </c>
      <c r="AA527" s="108"/>
      <c r="AB527" s="108" t="str">
        <f>IFERROR(VLOOKUP(Table14[[#This Row],[كود العامل3]],العاملين!$A:$C,2,0),"")</f>
        <v/>
      </c>
      <c r="AC527" s="108"/>
      <c r="AD527" s="108" t="str">
        <f>IFERROR(VLOOKUP(Table14[[#This Row],[كود العامل4]],العاملين!$A:$C,2,0),"")</f>
        <v/>
      </c>
      <c r="AE527" s="115">
        <f>IFERROR((Table14[[#This Row],[كمية الانتاج]]*Table14[[#This Row],[الزمن المعيارى لانتاج القطعة الواحدة بالدقيقة]])/V527,0%)</f>
        <v>0</v>
      </c>
      <c r="AF527" s="116"/>
      <c r="AG527" s="106"/>
      <c r="AH527" s="117" t="str">
        <f>IFERROR(Table14[[#This Row],[كمية الانتاج]]/(Table14[[#This Row],[كمية الانتاج]]+AG527+AF527),"")</f>
        <v/>
      </c>
      <c r="AI527" s="118"/>
      <c r="AJ527" s="121"/>
      <c r="AK527" s="121"/>
      <c r="AL527" s="121"/>
      <c r="AM527" s="121"/>
      <c r="AN527" s="121"/>
      <c r="AO527" s="121"/>
      <c r="AP527" s="121"/>
      <c r="AQ527" s="121"/>
      <c r="AR527" s="121"/>
    </row>
    <row r="528" spans="1:44" ht="20.100000000000001" customHeight="1">
      <c r="A528" s="105"/>
      <c r="B528" s="106"/>
      <c r="C528" s="107" t="str">
        <f>IFERROR(VLOOKUP(B528,المنتجات!$A:$B,2,0),"")</f>
        <v/>
      </c>
      <c r="D528" s="106" t="str">
        <f>IFERROR(VLOOKUP(B528,المنتجات!$A:$C,3,0),"")</f>
        <v/>
      </c>
      <c r="E528" s="108"/>
      <c r="F528" s="107" t="str">
        <f>IFERROR(VLOOKUP(Table14[[#This Row],[كود الصنف]],المنتجات!$D:$E,2,0),"")</f>
        <v/>
      </c>
      <c r="G528" s="109"/>
      <c r="H528" s="109" t="str">
        <f>IFERROR(IF(G528&lt;=1,VLOOKUP(Table14[[#This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28" s="110"/>
      <c r="J528" s="111"/>
      <c r="K528" s="112" t="str">
        <f>IFERROR(IF(VLOOKUP(Table14[[#This Row],[كود الصنف]],المنتجات!$D:$K,8,0)=0,"",(VLOOKUP(Table14[[#This Row],[كود الصنف]],المنتجات!$D:$K,8,0))),"")</f>
        <v/>
      </c>
      <c r="L52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28" s="114">
        <f>IFERROR(Table14[[#This Row],[كمية الهالك]]/(Table14[[#This Row],[كمية الخامات بالكيلو]]/Table14[[#This Row],[وزن القطعة]]),0)</f>
        <v>0</v>
      </c>
      <c r="N528" s="113"/>
      <c r="O528" s="106" t="str">
        <f>IFERROR(VLOOKUP(Table14[[#This Row],[كود العامل]],العاملين!$A$1:$D$100,4,0),"")</f>
        <v/>
      </c>
      <c r="P528" s="108"/>
      <c r="Q528" s="108"/>
      <c r="R528" s="108"/>
      <c r="S528" s="108"/>
      <c r="T528" s="108"/>
      <c r="U528" s="108">
        <f t="shared" si="10"/>
        <v>0</v>
      </c>
      <c r="V528" s="108" t="str">
        <f>IFERROR(Table14[[#This Row],[اجمالى وقت التشغيل بالدقايق]]-Table14[[#This Row],[اجمالى وقت التوقف بالدقيقة]],"0")</f>
        <v>0</v>
      </c>
      <c r="W528" s="108"/>
      <c r="X528" s="106" t="str">
        <f>IFERROR(VLOOKUP(Table14[[#This Row],[كود العامل]],العاملين!A:C,2,0),"")</f>
        <v/>
      </c>
      <c r="Y528" s="108"/>
      <c r="Z528" s="108" t="str">
        <f>IFERROR(VLOOKUP(Table14[[#This Row],[كود العامل2]],العاملين!$A:$C,2,0),"")</f>
        <v/>
      </c>
      <c r="AA528" s="108"/>
      <c r="AB528" s="108" t="str">
        <f>IFERROR(VLOOKUP(Table14[[#This Row],[كود العامل3]],العاملين!$A:$C,2,0),"")</f>
        <v/>
      </c>
      <c r="AC528" s="108"/>
      <c r="AD528" s="108" t="str">
        <f>IFERROR(VLOOKUP(Table14[[#This Row],[كود العامل4]],العاملين!$A:$C,2,0),"")</f>
        <v/>
      </c>
      <c r="AE528" s="115">
        <f>IFERROR((Table14[[#This Row],[كمية الانتاج]]*Table14[[#This Row],[الزمن المعيارى لانتاج القطعة الواحدة بالدقيقة]])/V528,0%)</f>
        <v>0</v>
      </c>
      <c r="AF528" s="116"/>
      <c r="AG528" s="106"/>
      <c r="AH528" s="117" t="str">
        <f>IFERROR(Table14[[#This Row],[كمية الانتاج]]/(Table14[[#This Row],[كمية الانتاج]]+AG528+AF528),"")</f>
        <v/>
      </c>
      <c r="AI528" s="118"/>
      <c r="AJ528" s="121"/>
      <c r="AK528" s="121"/>
      <c r="AL528" s="121"/>
      <c r="AM528" s="121"/>
      <c r="AN528" s="121"/>
      <c r="AO528" s="121"/>
      <c r="AP528" s="121"/>
      <c r="AQ528" s="121"/>
      <c r="AR528" s="121"/>
    </row>
    <row r="529" spans="1:44" ht="20.100000000000001" customHeight="1">
      <c r="A529" s="105"/>
      <c r="B529" s="106"/>
      <c r="C529" s="107" t="str">
        <f>IFERROR(VLOOKUP(B529,المنتجات!$A:$B,2,0),"")</f>
        <v/>
      </c>
      <c r="D529" s="106" t="str">
        <f>IFERROR(VLOOKUP(B529,المنتجات!$A:$C,3,0),"")</f>
        <v/>
      </c>
      <c r="E529" s="108"/>
      <c r="F529" s="107" t="str">
        <f>IFERROR(VLOOKUP(Table14[[#This Row],[كود الصنف]],المنتجات!$D:$E,2,0),"")</f>
        <v/>
      </c>
      <c r="G529" s="109"/>
      <c r="H529" s="109" t="str">
        <f>IFERROR(IF(G529&lt;=1,VLOOKUP(Table14[[#This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29" s="110"/>
      <c r="J529" s="111"/>
      <c r="K529" s="112" t="str">
        <f>IFERROR(IF(VLOOKUP(Table14[[#This Row],[كود الصنف]],المنتجات!$D:$K,8,0)=0,"",(VLOOKUP(Table14[[#This Row],[كود الصنف]],المنتجات!$D:$K,8,0))),"")</f>
        <v/>
      </c>
      <c r="L52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29" s="114">
        <f>IFERROR(Table14[[#This Row],[كمية الهالك]]/(Table14[[#This Row],[كمية الخامات بالكيلو]]/Table14[[#This Row],[وزن القطعة]]),0)</f>
        <v>0</v>
      </c>
      <c r="N529" s="113"/>
      <c r="O529" s="106" t="str">
        <f>IFERROR(VLOOKUP(Table14[[#This Row],[كود العامل]],العاملين!$A$1:$D$100,4,0),"")</f>
        <v/>
      </c>
      <c r="P529" s="108"/>
      <c r="Q529" s="108"/>
      <c r="R529" s="108"/>
      <c r="S529" s="108"/>
      <c r="T529" s="108"/>
      <c r="U529" s="108">
        <f t="shared" si="10"/>
        <v>0</v>
      </c>
      <c r="V529" s="108" t="str">
        <f>IFERROR(Table14[[#This Row],[اجمالى وقت التشغيل بالدقايق]]-Table14[[#This Row],[اجمالى وقت التوقف بالدقيقة]],"0")</f>
        <v>0</v>
      </c>
      <c r="W529" s="108"/>
      <c r="X529" s="106" t="str">
        <f>IFERROR(VLOOKUP(Table14[[#This Row],[كود العامل]],العاملين!A:C,2,0),"")</f>
        <v/>
      </c>
      <c r="Y529" s="108"/>
      <c r="Z529" s="108" t="str">
        <f>IFERROR(VLOOKUP(Table14[[#This Row],[كود العامل2]],العاملين!$A:$C,2,0),"")</f>
        <v/>
      </c>
      <c r="AA529" s="108"/>
      <c r="AB529" s="108" t="str">
        <f>IFERROR(VLOOKUP(Table14[[#This Row],[كود العامل3]],العاملين!$A:$C,2,0),"")</f>
        <v/>
      </c>
      <c r="AC529" s="108"/>
      <c r="AD529" s="108" t="str">
        <f>IFERROR(VLOOKUP(Table14[[#This Row],[كود العامل4]],العاملين!$A:$C,2,0),"")</f>
        <v/>
      </c>
      <c r="AE529" s="115">
        <f>IFERROR((Table14[[#This Row],[كمية الانتاج]]*Table14[[#This Row],[الزمن المعيارى لانتاج القطعة الواحدة بالدقيقة]])/V529,0%)</f>
        <v>0</v>
      </c>
      <c r="AF529" s="116"/>
      <c r="AG529" s="106"/>
      <c r="AH529" s="117" t="str">
        <f>IFERROR(Table14[[#This Row],[كمية الانتاج]]/(Table14[[#This Row],[كمية الانتاج]]+AG529+AF529),"")</f>
        <v/>
      </c>
      <c r="AI529" s="118"/>
      <c r="AJ529" s="121"/>
      <c r="AK529" s="121"/>
      <c r="AL529" s="121"/>
      <c r="AM529" s="121"/>
      <c r="AN529" s="121"/>
      <c r="AO529" s="121"/>
      <c r="AP529" s="121"/>
      <c r="AQ529" s="121"/>
      <c r="AR529" s="121"/>
    </row>
    <row r="530" spans="1:44" ht="20.100000000000001" customHeight="1">
      <c r="A530" s="105"/>
      <c r="B530" s="106"/>
      <c r="C530" s="107" t="str">
        <f>IFERROR(VLOOKUP(B530,المنتجات!$A:$B,2,0),"")</f>
        <v/>
      </c>
      <c r="D530" s="106" t="str">
        <f>IFERROR(VLOOKUP(B530,المنتجات!$A:$C,3,0),"")</f>
        <v/>
      </c>
      <c r="E530" s="108"/>
      <c r="F530" s="107" t="str">
        <f>IFERROR(VLOOKUP(Table14[[#This Row],[كود الصنف]],المنتجات!$D:$E,2,0),"")</f>
        <v/>
      </c>
      <c r="G530" s="109"/>
      <c r="H530" s="109" t="str">
        <f>IFERROR(IF(G530&lt;=1,VLOOKUP(Table14[[#This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30" s="110"/>
      <c r="J530" s="111"/>
      <c r="K530" s="112" t="str">
        <f>IFERROR(IF(VLOOKUP(Table14[[#This Row],[كود الصنف]],المنتجات!$D:$K,8,0)=0,"",(VLOOKUP(Table14[[#This Row],[كود الصنف]],المنتجات!$D:$K,8,0))),"")</f>
        <v/>
      </c>
      <c r="L53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30" s="114">
        <f>IFERROR(Table14[[#This Row],[كمية الهالك]]/(Table14[[#This Row],[كمية الخامات بالكيلو]]/Table14[[#This Row],[وزن القطعة]]),0)</f>
        <v>0</v>
      </c>
      <c r="N530" s="113"/>
      <c r="O530" s="106" t="str">
        <f>IFERROR(VLOOKUP(Table14[[#This Row],[كود العامل]],العاملين!$A$1:$D$100,4,0),"")</f>
        <v/>
      </c>
      <c r="P530" s="108"/>
      <c r="Q530" s="108"/>
      <c r="R530" s="108"/>
      <c r="S530" s="108"/>
      <c r="T530" s="108"/>
      <c r="U530" s="108">
        <f t="shared" si="10"/>
        <v>0</v>
      </c>
      <c r="V530" s="108" t="str">
        <f>IFERROR(Table14[[#This Row],[اجمالى وقت التشغيل بالدقايق]]-Table14[[#This Row],[اجمالى وقت التوقف بالدقيقة]],"0")</f>
        <v>0</v>
      </c>
      <c r="W530" s="108"/>
      <c r="X530" s="106" t="str">
        <f>IFERROR(VLOOKUP(Table14[[#This Row],[كود العامل]],العاملين!A:C,2,0),"")</f>
        <v/>
      </c>
      <c r="Y530" s="108"/>
      <c r="Z530" s="108" t="str">
        <f>IFERROR(VLOOKUP(Table14[[#This Row],[كود العامل2]],العاملين!$A:$C,2,0),"")</f>
        <v/>
      </c>
      <c r="AA530" s="108"/>
      <c r="AB530" s="108" t="str">
        <f>IFERROR(VLOOKUP(Table14[[#This Row],[كود العامل3]],العاملين!$A:$C,2,0),"")</f>
        <v/>
      </c>
      <c r="AC530" s="108"/>
      <c r="AD530" s="108" t="str">
        <f>IFERROR(VLOOKUP(Table14[[#This Row],[كود العامل4]],العاملين!$A:$C,2,0),"")</f>
        <v/>
      </c>
      <c r="AE530" s="115">
        <f>IFERROR((Table14[[#This Row],[كمية الانتاج]]*Table14[[#This Row],[الزمن المعيارى لانتاج القطعة الواحدة بالدقيقة]])/V530,0%)</f>
        <v>0</v>
      </c>
      <c r="AF530" s="116"/>
      <c r="AG530" s="106"/>
      <c r="AH530" s="117" t="str">
        <f>IFERROR(Table14[[#This Row],[كمية الانتاج]]/(Table14[[#This Row],[كمية الانتاج]]+AG530+AF530),"")</f>
        <v/>
      </c>
      <c r="AI530" s="118"/>
      <c r="AJ530" s="121"/>
      <c r="AK530" s="121"/>
      <c r="AL530" s="121"/>
      <c r="AM530" s="121"/>
      <c r="AN530" s="121"/>
      <c r="AO530" s="121"/>
      <c r="AP530" s="121"/>
      <c r="AQ530" s="121"/>
      <c r="AR530" s="121"/>
    </row>
    <row r="531" spans="1:44" ht="20.100000000000001" customHeight="1">
      <c r="A531" s="105"/>
      <c r="B531" s="106"/>
      <c r="C531" s="107" t="str">
        <f>IFERROR(VLOOKUP(B531,المنتجات!$A:$B,2,0),"")</f>
        <v/>
      </c>
      <c r="D531" s="106" t="str">
        <f>IFERROR(VLOOKUP(B531,المنتجات!$A:$C,3,0),"")</f>
        <v/>
      </c>
      <c r="E531" s="108"/>
      <c r="F531" s="107" t="str">
        <f>IFERROR(VLOOKUP(Table14[[#This Row],[كود الصنف]],المنتجات!$D:$E,2,0),"")</f>
        <v/>
      </c>
      <c r="G531" s="109"/>
      <c r="H531" s="109" t="str">
        <f>IFERROR(IF(G531&lt;=1,VLOOKUP(Table14[[#This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31" s="110"/>
      <c r="J531" s="111"/>
      <c r="K531" s="112" t="str">
        <f>IFERROR(IF(VLOOKUP(Table14[[#This Row],[كود الصنف]],المنتجات!$D:$K,8,0)=0,"",(VLOOKUP(Table14[[#This Row],[كود الصنف]],المنتجات!$D:$K,8,0))),"")</f>
        <v/>
      </c>
      <c r="L53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31" s="114">
        <f>IFERROR(Table14[[#This Row],[كمية الهالك]]/(Table14[[#This Row],[كمية الخامات بالكيلو]]/Table14[[#This Row],[وزن القطعة]]),0)</f>
        <v>0</v>
      </c>
      <c r="N531" s="113"/>
      <c r="O531" s="106" t="str">
        <f>IFERROR(VLOOKUP(Table14[[#This Row],[كود العامل]],العاملين!$A$1:$D$100,4,0),"")</f>
        <v/>
      </c>
      <c r="P531" s="108"/>
      <c r="Q531" s="108"/>
      <c r="R531" s="108"/>
      <c r="S531" s="108"/>
      <c r="T531" s="108"/>
      <c r="U531" s="108">
        <f t="shared" si="10"/>
        <v>0</v>
      </c>
      <c r="V531" s="108" t="str">
        <f>IFERROR(Table14[[#This Row],[اجمالى وقت التشغيل بالدقايق]]-Table14[[#This Row],[اجمالى وقت التوقف بالدقيقة]],"0")</f>
        <v>0</v>
      </c>
      <c r="W531" s="108"/>
      <c r="X531" s="106" t="str">
        <f>IFERROR(VLOOKUP(Table14[[#This Row],[كود العامل]],العاملين!A:C,2,0),"")</f>
        <v/>
      </c>
      <c r="Y531" s="108"/>
      <c r="Z531" s="108" t="str">
        <f>IFERROR(VLOOKUP(Table14[[#This Row],[كود العامل2]],العاملين!$A:$C,2,0),"")</f>
        <v/>
      </c>
      <c r="AA531" s="108"/>
      <c r="AB531" s="108" t="str">
        <f>IFERROR(VLOOKUP(Table14[[#This Row],[كود العامل3]],العاملين!$A:$C,2,0),"")</f>
        <v/>
      </c>
      <c r="AC531" s="108"/>
      <c r="AD531" s="108" t="str">
        <f>IFERROR(VLOOKUP(Table14[[#This Row],[كود العامل4]],العاملين!$A:$C,2,0),"")</f>
        <v/>
      </c>
      <c r="AE531" s="115">
        <f>IFERROR((Table14[[#This Row],[كمية الانتاج]]*Table14[[#This Row],[الزمن المعيارى لانتاج القطعة الواحدة بالدقيقة]])/V531,0%)</f>
        <v>0</v>
      </c>
      <c r="AF531" s="116"/>
      <c r="AG531" s="106"/>
      <c r="AH531" s="117" t="str">
        <f>IFERROR(Table14[[#This Row],[كمية الانتاج]]/(Table14[[#This Row],[كمية الانتاج]]+AG531+AF531),"")</f>
        <v/>
      </c>
      <c r="AI531" s="118"/>
      <c r="AJ531" s="121"/>
      <c r="AK531" s="121"/>
      <c r="AL531" s="121"/>
      <c r="AM531" s="121"/>
      <c r="AN531" s="121"/>
      <c r="AO531" s="121"/>
      <c r="AP531" s="121"/>
      <c r="AQ531" s="121"/>
      <c r="AR531" s="121"/>
    </row>
    <row r="532" spans="1:44" ht="20.100000000000001" customHeight="1">
      <c r="A532" s="105"/>
      <c r="B532" s="106"/>
      <c r="C532" s="107" t="str">
        <f>IFERROR(VLOOKUP(B532,المنتجات!$A:$B,2,0),"")</f>
        <v/>
      </c>
      <c r="D532" s="106" t="str">
        <f>IFERROR(VLOOKUP(B532,المنتجات!$A:$C,3,0),"")</f>
        <v/>
      </c>
      <c r="E532" s="108"/>
      <c r="F532" s="107" t="str">
        <f>IFERROR(VLOOKUP(Table14[[#This Row],[كود الصنف]],المنتجات!$D:$E,2,0),"")</f>
        <v/>
      </c>
      <c r="G532" s="109"/>
      <c r="H532" s="109" t="str">
        <f>IFERROR(IF(G532&lt;=1,VLOOKUP(Table14[[#This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32" s="110"/>
      <c r="J532" s="111"/>
      <c r="K532" s="112" t="str">
        <f>IFERROR(IF(VLOOKUP(Table14[[#This Row],[كود الصنف]],المنتجات!$D:$K,8,0)=0,"",(VLOOKUP(Table14[[#This Row],[كود الصنف]],المنتجات!$D:$K,8,0))),"")</f>
        <v/>
      </c>
      <c r="L53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32" s="114">
        <f>IFERROR(Table14[[#This Row],[كمية الهالك]]/(Table14[[#This Row],[كمية الخامات بالكيلو]]/Table14[[#This Row],[وزن القطعة]]),0)</f>
        <v>0</v>
      </c>
      <c r="N532" s="113"/>
      <c r="O532" s="106" t="str">
        <f>IFERROR(VLOOKUP(Table14[[#This Row],[كود العامل]],العاملين!$A$1:$D$100,4,0),"")</f>
        <v/>
      </c>
      <c r="P532" s="108"/>
      <c r="Q532" s="108"/>
      <c r="R532" s="108"/>
      <c r="S532" s="108"/>
      <c r="T532" s="108"/>
      <c r="U532" s="108">
        <f t="shared" si="10"/>
        <v>0</v>
      </c>
      <c r="V532" s="108" t="str">
        <f>IFERROR(Table14[[#This Row],[اجمالى وقت التشغيل بالدقايق]]-Table14[[#This Row],[اجمالى وقت التوقف بالدقيقة]],"0")</f>
        <v>0</v>
      </c>
      <c r="W532" s="108"/>
      <c r="X532" s="106" t="str">
        <f>IFERROR(VLOOKUP(Table14[[#This Row],[كود العامل]],العاملين!A:C,2,0),"")</f>
        <v/>
      </c>
      <c r="Y532" s="108"/>
      <c r="Z532" s="108" t="str">
        <f>IFERROR(VLOOKUP(Table14[[#This Row],[كود العامل2]],العاملين!$A:$C,2,0),"")</f>
        <v/>
      </c>
      <c r="AA532" s="108"/>
      <c r="AB532" s="108" t="str">
        <f>IFERROR(VLOOKUP(Table14[[#This Row],[كود العامل3]],العاملين!$A:$C,2,0),"")</f>
        <v/>
      </c>
      <c r="AC532" s="108"/>
      <c r="AD532" s="108" t="str">
        <f>IFERROR(VLOOKUP(Table14[[#This Row],[كود العامل4]],العاملين!$A:$C,2,0),"")</f>
        <v/>
      </c>
      <c r="AE532" s="115">
        <f>IFERROR((Table14[[#This Row],[كمية الانتاج]]*Table14[[#This Row],[الزمن المعيارى لانتاج القطعة الواحدة بالدقيقة]])/V532,0%)</f>
        <v>0</v>
      </c>
      <c r="AF532" s="116"/>
      <c r="AG532" s="106"/>
      <c r="AH532" s="117" t="str">
        <f>IFERROR(Table14[[#This Row],[كمية الانتاج]]/(Table14[[#This Row],[كمية الانتاج]]+AG532+AF532),"")</f>
        <v/>
      </c>
      <c r="AI532" s="118"/>
      <c r="AJ532" s="121"/>
      <c r="AK532" s="121"/>
      <c r="AL532" s="121"/>
      <c r="AM532" s="121"/>
      <c r="AN532" s="121"/>
      <c r="AO532" s="121"/>
      <c r="AP532" s="121"/>
      <c r="AQ532" s="121"/>
      <c r="AR532" s="121"/>
    </row>
    <row r="533" spans="1:44" ht="20.100000000000001" customHeight="1">
      <c r="A533" s="105"/>
      <c r="B533" s="106"/>
      <c r="C533" s="107" t="str">
        <f>IFERROR(VLOOKUP(B533,المنتجات!$A:$B,2,0),"")</f>
        <v/>
      </c>
      <c r="D533" s="106" t="str">
        <f>IFERROR(VLOOKUP(B533,المنتجات!$A:$C,3,0),"")</f>
        <v/>
      </c>
      <c r="E533" s="108"/>
      <c r="F533" s="107" t="str">
        <f>IFERROR(VLOOKUP(Table14[[#This Row],[كود الصنف]],المنتجات!$D:$E,2,0),"")</f>
        <v/>
      </c>
      <c r="G533" s="109"/>
      <c r="H533" s="109" t="str">
        <f>IFERROR(IF(G533&lt;=1,VLOOKUP(Table14[[#This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33" s="110"/>
      <c r="J533" s="111"/>
      <c r="K533" s="112" t="str">
        <f>IFERROR(IF(VLOOKUP(Table14[[#This Row],[كود الصنف]],المنتجات!$D:$K,8,0)=0,"",(VLOOKUP(Table14[[#This Row],[كود الصنف]],المنتجات!$D:$K,8,0))),"")</f>
        <v/>
      </c>
      <c r="L53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33" s="114">
        <f>IFERROR(Table14[[#This Row],[كمية الهالك]]/(Table14[[#This Row],[كمية الخامات بالكيلو]]/Table14[[#This Row],[وزن القطعة]]),0)</f>
        <v>0</v>
      </c>
      <c r="N533" s="113"/>
      <c r="O533" s="106" t="str">
        <f>IFERROR(VLOOKUP(Table14[[#This Row],[كود العامل]],العاملين!$A$1:$D$100,4,0),"")</f>
        <v/>
      </c>
      <c r="P533" s="108"/>
      <c r="Q533" s="108"/>
      <c r="R533" s="108"/>
      <c r="S533" s="108"/>
      <c r="T533" s="108"/>
      <c r="U533" s="108">
        <f t="shared" si="10"/>
        <v>0</v>
      </c>
      <c r="V533" s="108" t="str">
        <f>IFERROR(Table14[[#This Row],[اجمالى وقت التشغيل بالدقايق]]-Table14[[#This Row],[اجمالى وقت التوقف بالدقيقة]],"0")</f>
        <v>0</v>
      </c>
      <c r="W533" s="108"/>
      <c r="X533" s="106" t="str">
        <f>IFERROR(VLOOKUP(Table14[[#This Row],[كود العامل]],العاملين!A:C,2,0),"")</f>
        <v/>
      </c>
      <c r="Y533" s="108"/>
      <c r="Z533" s="108" t="str">
        <f>IFERROR(VLOOKUP(Table14[[#This Row],[كود العامل2]],العاملين!$A:$C,2,0),"")</f>
        <v/>
      </c>
      <c r="AA533" s="108"/>
      <c r="AB533" s="108" t="str">
        <f>IFERROR(VLOOKUP(Table14[[#This Row],[كود العامل3]],العاملين!$A:$C,2,0),"")</f>
        <v/>
      </c>
      <c r="AC533" s="108"/>
      <c r="AD533" s="108" t="str">
        <f>IFERROR(VLOOKUP(Table14[[#This Row],[كود العامل4]],العاملين!$A:$C,2,0),"")</f>
        <v/>
      </c>
      <c r="AE533" s="115">
        <f>IFERROR((Table14[[#This Row],[كمية الانتاج]]*Table14[[#This Row],[الزمن المعيارى لانتاج القطعة الواحدة بالدقيقة]])/V533,0%)</f>
        <v>0</v>
      </c>
      <c r="AF533" s="116"/>
      <c r="AG533" s="106"/>
      <c r="AH533" s="117" t="str">
        <f>IFERROR(Table14[[#This Row],[كمية الانتاج]]/(Table14[[#This Row],[كمية الانتاج]]+AG533+AF533),"")</f>
        <v/>
      </c>
      <c r="AI533" s="118"/>
      <c r="AJ533" s="121"/>
      <c r="AK533" s="121"/>
      <c r="AL533" s="121"/>
      <c r="AM533" s="121"/>
      <c r="AN533" s="121"/>
      <c r="AO533" s="121"/>
      <c r="AP533" s="121"/>
      <c r="AQ533" s="121"/>
      <c r="AR533" s="121"/>
    </row>
    <row r="534" spans="1:44" ht="20.100000000000001" customHeight="1">
      <c r="A534" s="105"/>
      <c r="B534" s="106"/>
      <c r="C534" s="107" t="str">
        <f>IFERROR(VLOOKUP(B534,المنتجات!$A:$B,2,0),"")</f>
        <v/>
      </c>
      <c r="D534" s="106" t="str">
        <f>IFERROR(VLOOKUP(B534,المنتجات!$A:$C,3,0),"")</f>
        <v/>
      </c>
      <c r="E534" s="108"/>
      <c r="F534" s="107" t="str">
        <f>IFERROR(VLOOKUP(Table14[[#This Row],[كود الصنف]],المنتجات!$D:$E,2,0),"")</f>
        <v/>
      </c>
      <c r="G534" s="109"/>
      <c r="H534" s="109" t="str">
        <f>IFERROR(IF(G534&lt;=1,VLOOKUP(Table14[[#This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34" s="110"/>
      <c r="J534" s="111"/>
      <c r="K534" s="112" t="str">
        <f>IFERROR(IF(VLOOKUP(Table14[[#This Row],[كود الصنف]],المنتجات!$D:$K,8,0)=0,"",(VLOOKUP(Table14[[#This Row],[كود الصنف]],المنتجات!$D:$K,8,0))),"")</f>
        <v/>
      </c>
      <c r="L53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34" s="114">
        <f>IFERROR(Table14[[#This Row],[كمية الهالك]]/(Table14[[#This Row],[كمية الخامات بالكيلو]]/Table14[[#This Row],[وزن القطعة]]),0)</f>
        <v>0</v>
      </c>
      <c r="N534" s="113"/>
      <c r="O534" s="106" t="str">
        <f>IFERROR(VLOOKUP(Table14[[#This Row],[كود العامل]],العاملين!$A$1:$D$100,4,0),"")</f>
        <v/>
      </c>
      <c r="P534" s="108"/>
      <c r="Q534" s="108"/>
      <c r="R534" s="108"/>
      <c r="S534" s="108"/>
      <c r="T534" s="108"/>
      <c r="U534" s="108">
        <f t="shared" si="10"/>
        <v>0</v>
      </c>
      <c r="V534" s="108" t="str">
        <f>IFERROR(Table14[[#This Row],[اجمالى وقت التشغيل بالدقايق]]-Table14[[#This Row],[اجمالى وقت التوقف بالدقيقة]],"0")</f>
        <v>0</v>
      </c>
      <c r="W534" s="108"/>
      <c r="X534" s="106" t="str">
        <f>IFERROR(VLOOKUP(Table14[[#This Row],[كود العامل]],العاملين!A:C,2,0),"")</f>
        <v/>
      </c>
      <c r="Y534" s="108"/>
      <c r="Z534" s="108" t="str">
        <f>IFERROR(VLOOKUP(Table14[[#This Row],[كود العامل2]],العاملين!$A:$C,2,0),"")</f>
        <v/>
      </c>
      <c r="AA534" s="108"/>
      <c r="AB534" s="108" t="str">
        <f>IFERROR(VLOOKUP(Table14[[#This Row],[كود العامل3]],العاملين!$A:$C,2,0),"")</f>
        <v/>
      </c>
      <c r="AC534" s="108"/>
      <c r="AD534" s="108" t="str">
        <f>IFERROR(VLOOKUP(Table14[[#This Row],[كود العامل4]],العاملين!$A:$C,2,0),"")</f>
        <v/>
      </c>
      <c r="AE534" s="115">
        <f>IFERROR((Table14[[#This Row],[كمية الانتاج]]*Table14[[#This Row],[الزمن المعيارى لانتاج القطعة الواحدة بالدقيقة]])/V534,0%)</f>
        <v>0</v>
      </c>
      <c r="AF534" s="116"/>
      <c r="AG534" s="106"/>
      <c r="AH534" s="117" t="str">
        <f>IFERROR(Table14[[#This Row],[كمية الانتاج]]/(Table14[[#This Row],[كمية الانتاج]]+AG534+AF534),"")</f>
        <v/>
      </c>
      <c r="AI534" s="118"/>
      <c r="AJ534" s="121"/>
      <c r="AK534" s="121"/>
      <c r="AL534" s="121"/>
      <c r="AM534" s="121"/>
      <c r="AN534" s="121"/>
      <c r="AO534" s="121"/>
      <c r="AP534" s="121"/>
      <c r="AQ534" s="121"/>
      <c r="AR534" s="121"/>
    </row>
    <row r="535" spans="1:44" ht="20.100000000000001" customHeight="1">
      <c r="A535" s="105"/>
      <c r="B535" s="106"/>
      <c r="C535" s="107" t="str">
        <f>IFERROR(VLOOKUP(B535,المنتجات!$A:$B,2,0),"")</f>
        <v/>
      </c>
      <c r="D535" s="106" t="str">
        <f>IFERROR(VLOOKUP(B535,المنتجات!$A:$C,3,0),"")</f>
        <v/>
      </c>
      <c r="E535" s="108"/>
      <c r="F535" s="107" t="str">
        <f>IFERROR(VLOOKUP(Table14[[#This Row],[كود الصنف]],المنتجات!$D:$E,2,0),"")</f>
        <v/>
      </c>
      <c r="G535" s="109"/>
      <c r="H535" s="109" t="str">
        <f>IFERROR(IF(G535&lt;=1,VLOOKUP(Table14[[#This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35" s="110"/>
      <c r="J535" s="111"/>
      <c r="K535" s="112" t="str">
        <f>IFERROR(IF(VLOOKUP(Table14[[#This Row],[كود الصنف]],المنتجات!$D:$K,8,0)=0,"",(VLOOKUP(Table14[[#This Row],[كود الصنف]],المنتجات!$D:$K,8,0))),"")</f>
        <v/>
      </c>
      <c r="L53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35" s="114">
        <f>IFERROR(Table14[[#This Row],[كمية الهالك]]/(Table14[[#This Row],[كمية الخامات بالكيلو]]/Table14[[#This Row],[وزن القطعة]]),0)</f>
        <v>0</v>
      </c>
      <c r="N535" s="113"/>
      <c r="O535" s="106" t="str">
        <f>IFERROR(VLOOKUP(Table14[[#This Row],[كود العامل]],العاملين!$A$1:$D$100,4,0),"")</f>
        <v/>
      </c>
      <c r="P535" s="108"/>
      <c r="Q535" s="108"/>
      <c r="R535" s="108"/>
      <c r="S535" s="108"/>
      <c r="T535" s="108"/>
      <c r="U535" s="108">
        <f t="shared" si="10"/>
        <v>0</v>
      </c>
      <c r="V535" s="108" t="str">
        <f>IFERROR(Table14[[#This Row],[اجمالى وقت التشغيل بالدقايق]]-Table14[[#This Row],[اجمالى وقت التوقف بالدقيقة]],"0")</f>
        <v>0</v>
      </c>
      <c r="W535" s="108"/>
      <c r="X535" s="106" t="str">
        <f>IFERROR(VLOOKUP(Table14[[#This Row],[كود العامل]],العاملين!A:C,2,0),"")</f>
        <v/>
      </c>
      <c r="Y535" s="108"/>
      <c r="Z535" s="108" t="str">
        <f>IFERROR(VLOOKUP(Table14[[#This Row],[كود العامل2]],العاملين!$A:$C,2,0),"")</f>
        <v/>
      </c>
      <c r="AA535" s="108"/>
      <c r="AB535" s="108" t="str">
        <f>IFERROR(VLOOKUP(Table14[[#This Row],[كود العامل3]],العاملين!$A:$C,2,0),"")</f>
        <v/>
      </c>
      <c r="AC535" s="108"/>
      <c r="AD535" s="108" t="str">
        <f>IFERROR(VLOOKUP(Table14[[#This Row],[كود العامل4]],العاملين!$A:$C,2,0),"")</f>
        <v/>
      </c>
      <c r="AE535" s="115">
        <f>IFERROR((Table14[[#This Row],[كمية الانتاج]]*Table14[[#This Row],[الزمن المعيارى لانتاج القطعة الواحدة بالدقيقة]])/V535,0%)</f>
        <v>0</v>
      </c>
      <c r="AF535" s="116"/>
      <c r="AG535" s="106"/>
      <c r="AH535" s="117" t="str">
        <f>IFERROR(Table14[[#This Row],[كمية الانتاج]]/(Table14[[#This Row],[كمية الانتاج]]+AG535+AF535),"")</f>
        <v/>
      </c>
      <c r="AI535" s="118"/>
      <c r="AJ535" s="121"/>
      <c r="AK535" s="121"/>
      <c r="AL535" s="121"/>
      <c r="AM535" s="121"/>
      <c r="AN535" s="121"/>
      <c r="AO535" s="121"/>
      <c r="AP535" s="121"/>
      <c r="AQ535" s="121"/>
      <c r="AR535" s="121"/>
    </row>
    <row r="536" spans="1:44" ht="20.100000000000001" customHeight="1">
      <c r="A536" s="105"/>
      <c r="B536" s="106"/>
      <c r="C536" s="107" t="str">
        <f>IFERROR(VLOOKUP(B536,المنتجات!$A:$B,2,0),"")</f>
        <v/>
      </c>
      <c r="D536" s="106" t="str">
        <f>IFERROR(VLOOKUP(B536,المنتجات!$A:$C,3,0),"")</f>
        <v/>
      </c>
      <c r="E536" s="108"/>
      <c r="F536" s="107" t="str">
        <f>IFERROR(VLOOKUP(Table14[[#This Row],[كود الصنف]],المنتجات!$D:$E,2,0),"")</f>
        <v/>
      </c>
      <c r="G536" s="109"/>
      <c r="H536" s="109" t="str">
        <f>IFERROR(IF(G536&lt;=1,VLOOKUP(Table14[[#This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36" s="110"/>
      <c r="J536" s="111"/>
      <c r="K536" s="112" t="str">
        <f>IFERROR(IF(VLOOKUP(Table14[[#This Row],[كود الصنف]],المنتجات!$D:$K,8,0)=0,"",(VLOOKUP(Table14[[#This Row],[كود الصنف]],المنتجات!$D:$K,8,0))),"")</f>
        <v/>
      </c>
      <c r="L53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36" s="114">
        <f>IFERROR(Table14[[#This Row],[كمية الهالك]]/(Table14[[#This Row],[كمية الخامات بالكيلو]]/Table14[[#This Row],[وزن القطعة]]),0)</f>
        <v>0</v>
      </c>
      <c r="N536" s="113"/>
      <c r="O536" s="106" t="str">
        <f>IFERROR(VLOOKUP(Table14[[#This Row],[كود العامل]],العاملين!$A$1:$D$100,4,0),"")</f>
        <v/>
      </c>
      <c r="P536" s="108"/>
      <c r="Q536" s="108"/>
      <c r="R536" s="108"/>
      <c r="S536" s="108"/>
      <c r="T536" s="108"/>
      <c r="U536" s="108">
        <f t="shared" si="10"/>
        <v>0</v>
      </c>
      <c r="V536" s="108" t="str">
        <f>IFERROR(Table14[[#This Row],[اجمالى وقت التشغيل بالدقايق]]-Table14[[#This Row],[اجمالى وقت التوقف بالدقيقة]],"0")</f>
        <v>0</v>
      </c>
      <c r="W536" s="108"/>
      <c r="X536" s="106" t="str">
        <f>IFERROR(VLOOKUP(Table14[[#This Row],[كود العامل]],العاملين!A:C,2,0),"")</f>
        <v/>
      </c>
      <c r="Y536" s="108"/>
      <c r="Z536" s="108" t="str">
        <f>IFERROR(VLOOKUP(Table14[[#This Row],[كود العامل2]],العاملين!$A:$C,2,0),"")</f>
        <v/>
      </c>
      <c r="AA536" s="108"/>
      <c r="AB536" s="108" t="str">
        <f>IFERROR(VLOOKUP(Table14[[#This Row],[كود العامل3]],العاملين!$A:$C,2,0),"")</f>
        <v/>
      </c>
      <c r="AC536" s="108"/>
      <c r="AD536" s="108" t="str">
        <f>IFERROR(VLOOKUP(Table14[[#This Row],[كود العامل4]],العاملين!$A:$C,2,0),"")</f>
        <v/>
      </c>
      <c r="AE536" s="115">
        <f>IFERROR((Table14[[#This Row],[كمية الانتاج]]*Table14[[#This Row],[الزمن المعيارى لانتاج القطعة الواحدة بالدقيقة]])/V536,0%)</f>
        <v>0</v>
      </c>
      <c r="AF536" s="116"/>
      <c r="AG536" s="106"/>
      <c r="AH536" s="117" t="str">
        <f>IFERROR(Table14[[#This Row],[كمية الانتاج]]/(Table14[[#This Row],[كمية الانتاج]]+AG536+AF536),"")</f>
        <v/>
      </c>
      <c r="AI536" s="118"/>
      <c r="AJ536" s="121"/>
      <c r="AK536" s="121"/>
      <c r="AL536" s="121"/>
      <c r="AM536" s="121"/>
      <c r="AN536" s="121"/>
      <c r="AO536" s="121"/>
      <c r="AP536" s="121"/>
      <c r="AQ536" s="121"/>
      <c r="AR536" s="121"/>
    </row>
    <row r="537" spans="1:44" ht="20.100000000000001" customHeight="1">
      <c r="A537" s="105"/>
      <c r="B537" s="106"/>
      <c r="C537" s="107" t="str">
        <f>IFERROR(VLOOKUP(B537,المنتجات!$A:$B,2,0),"")</f>
        <v/>
      </c>
      <c r="D537" s="106" t="str">
        <f>IFERROR(VLOOKUP(B537,المنتجات!$A:$C,3,0),"")</f>
        <v/>
      </c>
      <c r="E537" s="108"/>
      <c r="F537" s="107" t="str">
        <f>IFERROR(VLOOKUP(Table14[[#This Row],[كود الصنف]],المنتجات!$D:$E,2,0),"")</f>
        <v/>
      </c>
      <c r="G537" s="109"/>
      <c r="H537" s="109" t="str">
        <f>IFERROR(IF(G537&lt;=1,VLOOKUP(Table14[[#This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37" s="110"/>
      <c r="J537" s="111"/>
      <c r="K537" s="112" t="str">
        <f>IFERROR(IF(VLOOKUP(Table14[[#This Row],[كود الصنف]],المنتجات!$D:$K,8,0)=0,"",(VLOOKUP(Table14[[#This Row],[كود الصنف]],المنتجات!$D:$K,8,0))),"")</f>
        <v/>
      </c>
      <c r="L53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37" s="114">
        <f>IFERROR(Table14[[#This Row],[كمية الهالك]]/(Table14[[#This Row],[كمية الخامات بالكيلو]]/Table14[[#This Row],[وزن القطعة]]),0)</f>
        <v>0</v>
      </c>
      <c r="N537" s="113"/>
      <c r="O537" s="106" t="str">
        <f>IFERROR(VLOOKUP(Table14[[#This Row],[كود العامل]],العاملين!$A$1:$D$100,4,0),"")</f>
        <v/>
      </c>
      <c r="P537" s="108"/>
      <c r="Q537" s="108"/>
      <c r="R537" s="108"/>
      <c r="S537" s="108"/>
      <c r="T537" s="108"/>
      <c r="U537" s="108">
        <f t="shared" si="10"/>
        <v>0</v>
      </c>
      <c r="V537" s="108" t="str">
        <f>IFERROR(Table14[[#This Row],[اجمالى وقت التشغيل بالدقايق]]-Table14[[#This Row],[اجمالى وقت التوقف بالدقيقة]],"0")</f>
        <v>0</v>
      </c>
      <c r="W537" s="108"/>
      <c r="X537" s="106" t="str">
        <f>IFERROR(VLOOKUP(Table14[[#This Row],[كود العامل]],العاملين!A:C,2,0),"")</f>
        <v/>
      </c>
      <c r="Y537" s="108"/>
      <c r="Z537" s="108" t="str">
        <f>IFERROR(VLOOKUP(Table14[[#This Row],[كود العامل2]],العاملين!$A:$C,2,0),"")</f>
        <v/>
      </c>
      <c r="AA537" s="108"/>
      <c r="AB537" s="108" t="str">
        <f>IFERROR(VLOOKUP(Table14[[#This Row],[كود العامل3]],العاملين!$A:$C,2,0),"")</f>
        <v/>
      </c>
      <c r="AC537" s="108"/>
      <c r="AD537" s="108" t="str">
        <f>IFERROR(VLOOKUP(Table14[[#This Row],[كود العامل4]],العاملين!$A:$C,2,0),"")</f>
        <v/>
      </c>
      <c r="AE537" s="115">
        <f>IFERROR((Table14[[#This Row],[كمية الانتاج]]*Table14[[#This Row],[الزمن المعيارى لانتاج القطعة الواحدة بالدقيقة]])/V537,0%)</f>
        <v>0</v>
      </c>
      <c r="AF537" s="116"/>
      <c r="AG537" s="106"/>
      <c r="AH537" s="117" t="str">
        <f>IFERROR(Table14[[#This Row],[كمية الانتاج]]/(Table14[[#This Row],[كمية الانتاج]]+AG537+AF537),"")</f>
        <v/>
      </c>
      <c r="AI537" s="118"/>
      <c r="AJ537" s="121"/>
      <c r="AK537" s="121"/>
      <c r="AL537" s="121"/>
      <c r="AM537" s="121"/>
      <c r="AN537" s="121"/>
      <c r="AO537" s="121"/>
      <c r="AP537" s="121"/>
      <c r="AQ537" s="121"/>
      <c r="AR537" s="121"/>
    </row>
    <row r="538" spans="1:44" ht="20.100000000000001" customHeight="1">
      <c r="A538" s="105"/>
      <c r="B538" s="106"/>
      <c r="C538" s="107" t="str">
        <f>IFERROR(VLOOKUP(B538,المنتجات!$A:$B,2,0),"")</f>
        <v/>
      </c>
      <c r="D538" s="106" t="str">
        <f>IFERROR(VLOOKUP(B538,المنتجات!$A:$C,3,0),"")</f>
        <v/>
      </c>
      <c r="E538" s="108"/>
      <c r="F538" s="107" t="str">
        <f>IFERROR(VLOOKUP(Table14[[#This Row],[كود الصنف]],المنتجات!$D:$E,2,0),"")</f>
        <v/>
      </c>
      <c r="G538" s="109"/>
      <c r="H538" s="109" t="str">
        <f>IFERROR(IF(G538&lt;=1,VLOOKUP(Table14[[#This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38" s="110"/>
      <c r="J538" s="111"/>
      <c r="K538" s="112" t="str">
        <f>IFERROR(IF(VLOOKUP(Table14[[#This Row],[كود الصنف]],المنتجات!$D:$K,8,0)=0,"",(VLOOKUP(Table14[[#This Row],[كود الصنف]],المنتجات!$D:$K,8,0))),"")</f>
        <v/>
      </c>
      <c r="L53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38" s="114">
        <f>IFERROR(Table14[[#This Row],[كمية الهالك]]/(Table14[[#This Row],[كمية الخامات بالكيلو]]/Table14[[#This Row],[وزن القطعة]]),0)</f>
        <v>0</v>
      </c>
      <c r="N538" s="113"/>
      <c r="O538" s="106" t="str">
        <f>IFERROR(VLOOKUP(Table14[[#This Row],[كود العامل]],العاملين!$A$1:$D$100,4,0),"")</f>
        <v/>
      </c>
      <c r="P538" s="108"/>
      <c r="Q538" s="108"/>
      <c r="R538" s="108"/>
      <c r="S538" s="108"/>
      <c r="T538" s="108"/>
      <c r="U538" s="108">
        <f t="shared" si="10"/>
        <v>0</v>
      </c>
      <c r="V538" s="108" t="str">
        <f>IFERROR(Table14[[#This Row],[اجمالى وقت التشغيل بالدقايق]]-Table14[[#This Row],[اجمالى وقت التوقف بالدقيقة]],"0")</f>
        <v>0</v>
      </c>
      <c r="W538" s="108"/>
      <c r="X538" s="106" t="str">
        <f>IFERROR(VLOOKUP(Table14[[#This Row],[كود العامل]],العاملين!A:C,2,0),"")</f>
        <v/>
      </c>
      <c r="Y538" s="108"/>
      <c r="Z538" s="108" t="str">
        <f>IFERROR(VLOOKUP(Table14[[#This Row],[كود العامل2]],العاملين!$A:$C,2,0),"")</f>
        <v/>
      </c>
      <c r="AA538" s="108"/>
      <c r="AB538" s="108" t="str">
        <f>IFERROR(VLOOKUP(Table14[[#This Row],[كود العامل3]],العاملين!$A:$C,2,0),"")</f>
        <v/>
      </c>
      <c r="AC538" s="108"/>
      <c r="AD538" s="108" t="str">
        <f>IFERROR(VLOOKUP(Table14[[#This Row],[كود العامل4]],العاملين!$A:$C,2,0),"")</f>
        <v/>
      </c>
      <c r="AE538" s="115">
        <f>IFERROR((Table14[[#This Row],[كمية الانتاج]]*Table14[[#This Row],[الزمن المعيارى لانتاج القطعة الواحدة بالدقيقة]])/V538,0%)</f>
        <v>0</v>
      </c>
      <c r="AF538" s="116"/>
      <c r="AG538" s="106"/>
      <c r="AH538" s="117" t="str">
        <f>IFERROR(Table14[[#This Row],[كمية الانتاج]]/(Table14[[#This Row],[كمية الانتاج]]+AG538+AF538),"")</f>
        <v/>
      </c>
      <c r="AI538" s="118"/>
      <c r="AJ538" s="121"/>
      <c r="AK538" s="121"/>
      <c r="AL538" s="121"/>
      <c r="AM538" s="121"/>
      <c r="AN538" s="121"/>
      <c r="AO538" s="121"/>
      <c r="AP538" s="121"/>
      <c r="AQ538" s="121"/>
      <c r="AR538" s="121"/>
    </row>
    <row r="539" spans="1:44" ht="20.100000000000001" customHeight="1">
      <c r="A539" s="105"/>
      <c r="B539" s="106"/>
      <c r="C539" s="107" t="str">
        <f>IFERROR(VLOOKUP(B539,المنتجات!$A:$B,2,0),"")</f>
        <v/>
      </c>
      <c r="D539" s="106" t="str">
        <f>IFERROR(VLOOKUP(B539,المنتجات!$A:$C,3,0),"")</f>
        <v/>
      </c>
      <c r="E539" s="108"/>
      <c r="F539" s="107" t="str">
        <f>IFERROR(VLOOKUP(Table14[[#This Row],[كود الصنف]],المنتجات!$D:$E,2,0),"")</f>
        <v/>
      </c>
      <c r="G539" s="109"/>
      <c r="H539" s="109" t="str">
        <f>IFERROR(IF(G539&lt;=1,VLOOKUP(Table14[[#This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39" s="110"/>
      <c r="J539" s="111"/>
      <c r="K539" s="112" t="str">
        <f>IFERROR(IF(VLOOKUP(Table14[[#This Row],[كود الصنف]],المنتجات!$D:$K,8,0)=0,"",(VLOOKUP(Table14[[#This Row],[كود الصنف]],المنتجات!$D:$K,8,0))),"")</f>
        <v/>
      </c>
      <c r="L53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39" s="114">
        <f>IFERROR(Table14[[#This Row],[كمية الهالك]]/(Table14[[#This Row],[كمية الخامات بالكيلو]]/Table14[[#This Row],[وزن القطعة]]),0)</f>
        <v>0</v>
      </c>
      <c r="N539" s="113"/>
      <c r="O539" s="106" t="str">
        <f>IFERROR(VLOOKUP(Table14[[#This Row],[كود العامل]],العاملين!$A$1:$D$100,4,0),"")</f>
        <v/>
      </c>
      <c r="P539" s="108"/>
      <c r="Q539" s="108"/>
      <c r="R539" s="108"/>
      <c r="S539" s="108"/>
      <c r="T539" s="108"/>
      <c r="U539" s="108">
        <f t="shared" si="10"/>
        <v>0</v>
      </c>
      <c r="V539" s="108" t="str">
        <f>IFERROR(Table14[[#This Row],[اجمالى وقت التشغيل بالدقايق]]-Table14[[#This Row],[اجمالى وقت التوقف بالدقيقة]],"0")</f>
        <v>0</v>
      </c>
      <c r="W539" s="108"/>
      <c r="X539" s="106" t="str">
        <f>IFERROR(VLOOKUP(Table14[[#This Row],[كود العامل]],العاملين!A:C,2,0),"")</f>
        <v/>
      </c>
      <c r="Y539" s="108"/>
      <c r="Z539" s="108" t="str">
        <f>IFERROR(VLOOKUP(Table14[[#This Row],[كود العامل2]],العاملين!$A:$C,2,0),"")</f>
        <v/>
      </c>
      <c r="AA539" s="108"/>
      <c r="AB539" s="108" t="str">
        <f>IFERROR(VLOOKUP(Table14[[#This Row],[كود العامل3]],العاملين!$A:$C,2,0),"")</f>
        <v/>
      </c>
      <c r="AC539" s="108"/>
      <c r="AD539" s="108" t="str">
        <f>IFERROR(VLOOKUP(Table14[[#This Row],[كود العامل4]],العاملين!$A:$C,2,0),"")</f>
        <v/>
      </c>
      <c r="AE539" s="115">
        <f>IFERROR((Table14[[#This Row],[كمية الانتاج]]*Table14[[#This Row],[الزمن المعيارى لانتاج القطعة الواحدة بالدقيقة]])/V539,0%)</f>
        <v>0</v>
      </c>
      <c r="AF539" s="116"/>
      <c r="AG539" s="106"/>
      <c r="AH539" s="117" t="str">
        <f>IFERROR(Table14[[#This Row],[كمية الانتاج]]/(Table14[[#This Row],[كمية الانتاج]]+AG539+AF539),"")</f>
        <v/>
      </c>
      <c r="AI539" s="118"/>
      <c r="AJ539" s="121"/>
      <c r="AK539" s="121"/>
      <c r="AL539" s="121"/>
      <c r="AM539" s="121"/>
      <c r="AN539" s="121"/>
      <c r="AO539" s="121"/>
      <c r="AP539" s="121"/>
      <c r="AQ539" s="121"/>
      <c r="AR539" s="121"/>
    </row>
    <row r="540" spans="1:44" ht="20.100000000000001" customHeight="1">
      <c r="A540" s="105"/>
      <c r="B540" s="106"/>
      <c r="C540" s="107" t="str">
        <f>IFERROR(VLOOKUP(B540,المنتجات!$A:$B,2,0),"")</f>
        <v/>
      </c>
      <c r="D540" s="106" t="str">
        <f>IFERROR(VLOOKUP(B540,المنتجات!$A:$C,3,0),"")</f>
        <v/>
      </c>
      <c r="E540" s="108"/>
      <c r="F540" s="107" t="str">
        <f>IFERROR(VLOOKUP(Table14[[#This Row],[كود الصنف]],المنتجات!$D:$E,2,0),"")</f>
        <v/>
      </c>
      <c r="G540" s="109"/>
      <c r="H540" s="109" t="str">
        <f>IFERROR(IF(G540&lt;=1,VLOOKUP(Table14[[#This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40" s="110"/>
      <c r="J540" s="111"/>
      <c r="K540" s="112" t="str">
        <f>IFERROR(IF(VLOOKUP(Table14[[#This Row],[كود الصنف]],المنتجات!$D:$K,8,0)=0,"",(VLOOKUP(Table14[[#This Row],[كود الصنف]],المنتجات!$D:$K,8,0))),"")</f>
        <v/>
      </c>
      <c r="L54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40" s="114">
        <f>IFERROR(Table14[[#This Row],[كمية الهالك]]/(Table14[[#This Row],[كمية الخامات بالكيلو]]/Table14[[#This Row],[وزن القطعة]]),0)</f>
        <v>0</v>
      </c>
      <c r="N540" s="113"/>
      <c r="O540" s="106" t="str">
        <f>IFERROR(VLOOKUP(Table14[[#This Row],[كود العامل]],العاملين!$A$1:$D$100,4,0),"")</f>
        <v/>
      </c>
      <c r="P540" s="108"/>
      <c r="Q540" s="108"/>
      <c r="R540" s="108"/>
      <c r="S540" s="108"/>
      <c r="T540" s="108"/>
      <c r="U540" s="108">
        <f t="shared" si="10"/>
        <v>0</v>
      </c>
      <c r="V540" s="108" t="str">
        <f>IFERROR(Table14[[#This Row],[اجمالى وقت التشغيل بالدقايق]]-Table14[[#This Row],[اجمالى وقت التوقف بالدقيقة]],"0")</f>
        <v>0</v>
      </c>
      <c r="W540" s="108"/>
      <c r="X540" s="106" t="str">
        <f>IFERROR(VLOOKUP(Table14[[#This Row],[كود العامل]],العاملين!A:C,2,0),"")</f>
        <v/>
      </c>
      <c r="Y540" s="108"/>
      <c r="Z540" s="108" t="str">
        <f>IFERROR(VLOOKUP(Table14[[#This Row],[كود العامل2]],العاملين!$A:$C,2,0),"")</f>
        <v/>
      </c>
      <c r="AA540" s="108"/>
      <c r="AB540" s="108" t="str">
        <f>IFERROR(VLOOKUP(Table14[[#This Row],[كود العامل3]],العاملين!$A:$C,2,0),"")</f>
        <v/>
      </c>
      <c r="AC540" s="108"/>
      <c r="AD540" s="108" t="str">
        <f>IFERROR(VLOOKUP(Table14[[#This Row],[كود العامل4]],العاملين!$A:$C,2,0),"")</f>
        <v/>
      </c>
      <c r="AE540" s="115">
        <f>IFERROR((Table14[[#This Row],[كمية الانتاج]]*Table14[[#This Row],[الزمن المعيارى لانتاج القطعة الواحدة بالدقيقة]])/V540,0%)</f>
        <v>0</v>
      </c>
      <c r="AF540" s="116"/>
      <c r="AG540" s="106"/>
      <c r="AH540" s="117" t="str">
        <f>IFERROR(Table14[[#This Row],[كمية الانتاج]]/(Table14[[#This Row],[كمية الانتاج]]+AG540+AF540),"")</f>
        <v/>
      </c>
      <c r="AI540" s="118"/>
      <c r="AJ540" s="121"/>
      <c r="AK540" s="121"/>
      <c r="AL540" s="121"/>
      <c r="AM540" s="121"/>
      <c r="AN540" s="121"/>
      <c r="AO540" s="121"/>
      <c r="AP540" s="121"/>
      <c r="AQ540" s="121"/>
      <c r="AR540" s="121"/>
    </row>
    <row r="541" spans="1:44" ht="20.100000000000001" customHeight="1">
      <c r="A541" s="105"/>
      <c r="B541" s="106"/>
      <c r="C541" s="107" t="str">
        <f>IFERROR(VLOOKUP(B541,المنتجات!$A:$B,2,0),"")</f>
        <v/>
      </c>
      <c r="D541" s="106" t="str">
        <f>IFERROR(VLOOKUP(B541,المنتجات!$A:$C,3,0),"")</f>
        <v/>
      </c>
      <c r="E541" s="108"/>
      <c r="F541" s="107" t="str">
        <f>IFERROR(VLOOKUP(Table14[[#This Row],[كود الصنف]],المنتجات!$D:$E,2,0),"")</f>
        <v/>
      </c>
      <c r="G541" s="109"/>
      <c r="H541" s="109" t="str">
        <f>IFERROR(IF(G541&lt;=1,VLOOKUP(Table14[[#This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41" s="110"/>
      <c r="J541" s="111"/>
      <c r="K541" s="112" t="str">
        <f>IFERROR(IF(VLOOKUP(Table14[[#This Row],[كود الصنف]],المنتجات!$D:$K,8,0)=0,"",(VLOOKUP(Table14[[#This Row],[كود الصنف]],المنتجات!$D:$K,8,0))),"")</f>
        <v/>
      </c>
      <c r="L54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41" s="114">
        <f>IFERROR(Table14[[#This Row],[كمية الهالك]]/(Table14[[#This Row],[كمية الخامات بالكيلو]]/Table14[[#This Row],[وزن القطعة]]),0)</f>
        <v>0</v>
      </c>
      <c r="N541" s="113"/>
      <c r="O541" s="106" t="str">
        <f>IFERROR(VLOOKUP(Table14[[#This Row],[كود العامل]],العاملين!$A$1:$D$100,4,0),"")</f>
        <v/>
      </c>
      <c r="P541" s="108"/>
      <c r="Q541" s="108"/>
      <c r="R541" s="108"/>
      <c r="S541" s="108"/>
      <c r="T541" s="108"/>
      <c r="U541" s="108">
        <f t="shared" si="10"/>
        <v>0</v>
      </c>
      <c r="V541" s="108" t="str">
        <f>IFERROR(Table14[[#This Row],[اجمالى وقت التشغيل بالدقايق]]-Table14[[#This Row],[اجمالى وقت التوقف بالدقيقة]],"0")</f>
        <v>0</v>
      </c>
      <c r="W541" s="108"/>
      <c r="X541" s="106" t="str">
        <f>IFERROR(VLOOKUP(Table14[[#This Row],[كود العامل]],العاملين!A:C,2,0),"")</f>
        <v/>
      </c>
      <c r="Y541" s="108"/>
      <c r="Z541" s="108" t="str">
        <f>IFERROR(VLOOKUP(Table14[[#This Row],[كود العامل2]],العاملين!$A:$C,2,0),"")</f>
        <v/>
      </c>
      <c r="AA541" s="108"/>
      <c r="AB541" s="108" t="str">
        <f>IFERROR(VLOOKUP(Table14[[#This Row],[كود العامل3]],العاملين!$A:$C,2,0),"")</f>
        <v/>
      </c>
      <c r="AC541" s="108"/>
      <c r="AD541" s="108" t="str">
        <f>IFERROR(VLOOKUP(Table14[[#This Row],[كود العامل4]],العاملين!$A:$C,2,0),"")</f>
        <v/>
      </c>
      <c r="AE541" s="115">
        <f>IFERROR((Table14[[#This Row],[كمية الانتاج]]*Table14[[#This Row],[الزمن المعيارى لانتاج القطعة الواحدة بالدقيقة]])/V541,0%)</f>
        <v>0</v>
      </c>
      <c r="AF541" s="116"/>
      <c r="AG541" s="106"/>
      <c r="AH541" s="117" t="str">
        <f>IFERROR(Table14[[#This Row],[كمية الانتاج]]/(Table14[[#This Row],[كمية الانتاج]]+AG541+AF541),"")</f>
        <v/>
      </c>
      <c r="AI541" s="118"/>
      <c r="AJ541" s="121"/>
      <c r="AK541" s="121"/>
      <c r="AL541" s="121"/>
      <c r="AM541" s="121"/>
      <c r="AN541" s="121"/>
      <c r="AO541" s="121"/>
      <c r="AP541" s="121"/>
      <c r="AQ541" s="121"/>
      <c r="AR541" s="121"/>
    </row>
    <row r="542" spans="1:44" ht="20.100000000000001" customHeight="1">
      <c r="A542" s="105"/>
      <c r="B542" s="106"/>
      <c r="C542" s="107" t="str">
        <f>IFERROR(VLOOKUP(B542,المنتجات!$A:$B,2,0),"")</f>
        <v/>
      </c>
      <c r="D542" s="106" t="str">
        <f>IFERROR(VLOOKUP(B542,المنتجات!$A:$C,3,0),"")</f>
        <v/>
      </c>
      <c r="E542" s="108"/>
      <c r="F542" s="107" t="str">
        <f>IFERROR(VLOOKUP(Table14[[#This Row],[كود الصنف]],المنتجات!$D:$E,2,0),"")</f>
        <v/>
      </c>
      <c r="G542" s="109"/>
      <c r="H542" s="109" t="str">
        <f>IFERROR(IF(G542&lt;=1,VLOOKUP(Table14[[#This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42" s="110"/>
      <c r="J542" s="111"/>
      <c r="K542" s="112" t="str">
        <f>IFERROR(IF(VLOOKUP(Table14[[#This Row],[كود الصنف]],المنتجات!$D:$K,8,0)=0,"",(VLOOKUP(Table14[[#This Row],[كود الصنف]],المنتجات!$D:$K,8,0))),"")</f>
        <v/>
      </c>
      <c r="L54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42" s="114">
        <f>IFERROR(Table14[[#This Row],[كمية الهالك]]/(Table14[[#This Row],[كمية الخامات بالكيلو]]/Table14[[#This Row],[وزن القطعة]]),0)</f>
        <v>0</v>
      </c>
      <c r="N542" s="113"/>
      <c r="O542" s="106" t="str">
        <f>IFERROR(VLOOKUP(Table14[[#This Row],[كود العامل]],العاملين!$A$1:$D$100,4,0),"")</f>
        <v/>
      </c>
      <c r="P542" s="108"/>
      <c r="Q542" s="108"/>
      <c r="R542" s="108"/>
      <c r="S542" s="108"/>
      <c r="T542" s="108"/>
      <c r="U542" s="108">
        <f t="shared" si="10"/>
        <v>0</v>
      </c>
      <c r="V542" s="108" t="str">
        <f>IFERROR(Table14[[#This Row],[اجمالى وقت التشغيل بالدقايق]]-Table14[[#This Row],[اجمالى وقت التوقف بالدقيقة]],"0")</f>
        <v>0</v>
      </c>
      <c r="W542" s="108"/>
      <c r="X542" s="106" t="str">
        <f>IFERROR(VLOOKUP(Table14[[#This Row],[كود العامل]],العاملين!A:C,2,0),"")</f>
        <v/>
      </c>
      <c r="Y542" s="108"/>
      <c r="Z542" s="108" t="str">
        <f>IFERROR(VLOOKUP(Table14[[#This Row],[كود العامل2]],العاملين!$A:$C,2,0),"")</f>
        <v/>
      </c>
      <c r="AA542" s="108"/>
      <c r="AB542" s="108" t="str">
        <f>IFERROR(VLOOKUP(Table14[[#This Row],[كود العامل3]],العاملين!$A:$C,2,0),"")</f>
        <v/>
      </c>
      <c r="AC542" s="108"/>
      <c r="AD542" s="108" t="str">
        <f>IFERROR(VLOOKUP(Table14[[#This Row],[كود العامل4]],العاملين!$A:$C,2,0),"")</f>
        <v/>
      </c>
      <c r="AE542" s="115">
        <f>IFERROR((Table14[[#This Row],[كمية الانتاج]]*Table14[[#This Row],[الزمن المعيارى لانتاج القطعة الواحدة بالدقيقة]])/V542,0%)</f>
        <v>0</v>
      </c>
      <c r="AF542" s="116"/>
      <c r="AG542" s="106"/>
      <c r="AH542" s="117" t="str">
        <f>IFERROR(Table14[[#This Row],[كمية الانتاج]]/(Table14[[#This Row],[كمية الانتاج]]+AG542+AF542),"")</f>
        <v/>
      </c>
      <c r="AI542" s="118"/>
      <c r="AJ542" s="121"/>
      <c r="AK542" s="121"/>
      <c r="AL542" s="121"/>
      <c r="AM542" s="121"/>
      <c r="AN542" s="121"/>
      <c r="AO542" s="121"/>
      <c r="AP542" s="121"/>
      <c r="AQ542" s="121"/>
      <c r="AR542" s="121"/>
    </row>
    <row r="543" spans="1:44" ht="20.100000000000001" customHeight="1">
      <c r="A543" s="105"/>
      <c r="B543" s="106"/>
      <c r="C543" s="107" t="str">
        <f>IFERROR(VLOOKUP(B543,المنتجات!$A:$B,2,0),"")</f>
        <v/>
      </c>
      <c r="D543" s="106" t="str">
        <f>IFERROR(VLOOKUP(B543,المنتجات!$A:$C,3,0),"")</f>
        <v/>
      </c>
      <c r="E543" s="108"/>
      <c r="F543" s="107" t="str">
        <f>IFERROR(VLOOKUP(Table14[[#This Row],[كود الصنف]],المنتجات!$D:$E,2,0),"")</f>
        <v/>
      </c>
      <c r="G543" s="109"/>
      <c r="H543" s="109" t="str">
        <f>IFERROR(IF(G543&lt;=1,VLOOKUP(Table14[[#This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43" s="110"/>
      <c r="J543" s="111"/>
      <c r="K543" s="112" t="str">
        <f>IFERROR(IF(VLOOKUP(Table14[[#This Row],[كود الصنف]],المنتجات!$D:$K,8,0)=0,"",(VLOOKUP(Table14[[#This Row],[كود الصنف]],المنتجات!$D:$K,8,0))),"")</f>
        <v/>
      </c>
      <c r="L54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43" s="114">
        <f>IFERROR(Table14[[#This Row],[كمية الهالك]]/(Table14[[#This Row],[كمية الخامات بالكيلو]]/Table14[[#This Row],[وزن القطعة]]),0)</f>
        <v>0</v>
      </c>
      <c r="N543" s="113"/>
      <c r="O543" s="106" t="str">
        <f>IFERROR(VLOOKUP(Table14[[#This Row],[كود العامل]],العاملين!$A$1:$D$100,4,0),"")</f>
        <v/>
      </c>
      <c r="P543" s="108"/>
      <c r="Q543" s="108"/>
      <c r="R543" s="108"/>
      <c r="S543" s="108"/>
      <c r="T543" s="108"/>
      <c r="U543" s="108">
        <f t="shared" si="10"/>
        <v>0</v>
      </c>
      <c r="V543" s="108" t="str">
        <f>IFERROR(Table14[[#This Row],[اجمالى وقت التشغيل بالدقايق]]-Table14[[#This Row],[اجمالى وقت التوقف بالدقيقة]],"0")</f>
        <v>0</v>
      </c>
      <c r="W543" s="108"/>
      <c r="X543" s="106" t="str">
        <f>IFERROR(VLOOKUP(Table14[[#This Row],[كود العامل]],العاملين!A:C,2,0),"")</f>
        <v/>
      </c>
      <c r="Y543" s="108"/>
      <c r="Z543" s="108" t="str">
        <f>IFERROR(VLOOKUP(Table14[[#This Row],[كود العامل2]],العاملين!$A:$C,2,0),"")</f>
        <v/>
      </c>
      <c r="AA543" s="108"/>
      <c r="AB543" s="108" t="str">
        <f>IFERROR(VLOOKUP(Table14[[#This Row],[كود العامل3]],العاملين!$A:$C,2,0),"")</f>
        <v/>
      </c>
      <c r="AC543" s="108"/>
      <c r="AD543" s="108" t="str">
        <f>IFERROR(VLOOKUP(Table14[[#This Row],[كود العامل4]],العاملين!$A:$C,2,0),"")</f>
        <v/>
      </c>
      <c r="AE543" s="115">
        <f>IFERROR((Table14[[#This Row],[كمية الانتاج]]*Table14[[#This Row],[الزمن المعيارى لانتاج القطعة الواحدة بالدقيقة]])/V543,0%)</f>
        <v>0</v>
      </c>
      <c r="AF543" s="116"/>
      <c r="AG543" s="106"/>
      <c r="AH543" s="117" t="str">
        <f>IFERROR(Table14[[#This Row],[كمية الانتاج]]/(Table14[[#This Row],[كمية الانتاج]]+AG543+AF543),"")</f>
        <v/>
      </c>
      <c r="AI543" s="118"/>
      <c r="AJ543" s="121"/>
      <c r="AK543" s="121"/>
      <c r="AL543" s="121"/>
      <c r="AM543" s="121"/>
      <c r="AN543" s="121"/>
      <c r="AO543" s="121"/>
      <c r="AP543" s="121"/>
      <c r="AQ543" s="121"/>
      <c r="AR543" s="121"/>
    </row>
    <row r="544" spans="1:44" ht="20.100000000000001" customHeight="1">
      <c r="A544" s="105"/>
      <c r="B544" s="106"/>
      <c r="C544" s="107" t="str">
        <f>IFERROR(VLOOKUP(B544,المنتجات!$A:$B,2,0),"")</f>
        <v/>
      </c>
      <c r="D544" s="106" t="str">
        <f>IFERROR(VLOOKUP(B544,المنتجات!$A:$C,3,0),"")</f>
        <v/>
      </c>
      <c r="E544" s="108"/>
      <c r="F544" s="107" t="str">
        <f>IFERROR(VLOOKUP(Table14[[#This Row],[كود الصنف]],المنتجات!$D:$E,2,0),"")</f>
        <v/>
      </c>
      <c r="G544" s="109"/>
      <c r="H544" s="109" t="str">
        <f>IFERROR(IF(G544&lt;=1,VLOOKUP(Table14[[#This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44" s="110"/>
      <c r="J544" s="111"/>
      <c r="K544" s="112" t="str">
        <f>IFERROR(IF(VLOOKUP(Table14[[#This Row],[كود الصنف]],المنتجات!$D:$K,8,0)=0,"",(VLOOKUP(Table14[[#This Row],[كود الصنف]],المنتجات!$D:$K,8,0))),"")</f>
        <v/>
      </c>
      <c r="L54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44" s="114">
        <f>IFERROR(Table14[[#This Row],[كمية الهالك]]/(Table14[[#This Row],[كمية الخامات بالكيلو]]/Table14[[#This Row],[وزن القطعة]]),0)</f>
        <v>0</v>
      </c>
      <c r="N544" s="113"/>
      <c r="O544" s="106" t="str">
        <f>IFERROR(VLOOKUP(Table14[[#This Row],[كود العامل]],العاملين!$A$1:$D$100,4,0),"")</f>
        <v/>
      </c>
      <c r="P544" s="108"/>
      <c r="Q544" s="108"/>
      <c r="R544" s="108"/>
      <c r="S544" s="108"/>
      <c r="T544" s="108"/>
      <c r="U544" s="108">
        <f t="shared" si="10"/>
        <v>0</v>
      </c>
      <c r="V544" s="108" t="str">
        <f>IFERROR(Table14[[#This Row],[اجمالى وقت التشغيل بالدقايق]]-Table14[[#This Row],[اجمالى وقت التوقف بالدقيقة]],"0")</f>
        <v>0</v>
      </c>
      <c r="W544" s="108"/>
      <c r="X544" s="106" t="str">
        <f>IFERROR(VLOOKUP(Table14[[#This Row],[كود العامل]],العاملين!A:C,2,0),"")</f>
        <v/>
      </c>
      <c r="Y544" s="108"/>
      <c r="Z544" s="108" t="str">
        <f>IFERROR(VLOOKUP(Table14[[#This Row],[كود العامل2]],العاملين!$A:$C,2,0),"")</f>
        <v/>
      </c>
      <c r="AA544" s="108"/>
      <c r="AB544" s="108" t="str">
        <f>IFERROR(VLOOKUP(Table14[[#This Row],[كود العامل3]],العاملين!$A:$C,2,0),"")</f>
        <v/>
      </c>
      <c r="AC544" s="108"/>
      <c r="AD544" s="108" t="str">
        <f>IFERROR(VLOOKUP(Table14[[#This Row],[كود العامل4]],العاملين!$A:$C,2,0),"")</f>
        <v/>
      </c>
      <c r="AE544" s="115">
        <f>IFERROR((Table14[[#This Row],[كمية الانتاج]]*Table14[[#This Row],[الزمن المعيارى لانتاج القطعة الواحدة بالدقيقة]])/V544,0%)</f>
        <v>0</v>
      </c>
      <c r="AF544" s="116"/>
      <c r="AG544" s="106"/>
      <c r="AH544" s="117" t="str">
        <f>IFERROR(Table14[[#This Row],[كمية الانتاج]]/(Table14[[#This Row],[كمية الانتاج]]+AG544+AF544),"")</f>
        <v/>
      </c>
      <c r="AI544" s="118"/>
      <c r="AJ544" s="121"/>
      <c r="AK544" s="121"/>
      <c r="AL544" s="121"/>
      <c r="AM544" s="121"/>
      <c r="AN544" s="121"/>
      <c r="AO544" s="121"/>
      <c r="AP544" s="121"/>
      <c r="AQ544" s="121"/>
      <c r="AR544" s="121"/>
    </row>
    <row r="545" spans="1:44" ht="20.100000000000001" customHeight="1">
      <c r="A545" s="105"/>
      <c r="B545" s="106"/>
      <c r="C545" s="107" t="str">
        <f>IFERROR(VLOOKUP(B545,المنتجات!$A:$B,2,0),"")</f>
        <v/>
      </c>
      <c r="D545" s="106" t="str">
        <f>IFERROR(VLOOKUP(B545,المنتجات!$A:$C,3,0),"")</f>
        <v/>
      </c>
      <c r="E545" s="108"/>
      <c r="F545" s="107" t="str">
        <f>IFERROR(VLOOKUP(Table14[[#This Row],[كود الصنف]],المنتجات!$D:$E,2,0),"")</f>
        <v/>
      </c>
      <c r="G545" s="109"/>
      <c r="H545" s="109" t="str">
        <f>IFERROR(IF(G545&lt;=1,VLOOKUP(Table14[[#This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45" s="110"/>
      <c r="J545" s="111"/>
      <c r="K545" s="112" t="str">
        <f>IFERROR(IF(VLOOKUP(Table14[[#This Row],[كود الصنف]],المنتجات!$D:$K,8,0)=0,"",(VLOOKUP(Table14[[#This Row],[كود الصنف]],المنتجات!$D:$K,8,0))),"")</f>
        <v/>
      </c>
      <c r="L54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45" s="114">
        <f>IFERROR(Table14[[#This Row],[كمية الهالك]]/(Table14[[#This Row],[كمية الخامات بالكيلو]]/Table14[[#This Row],[وزن القطعة]]),0)</f>
        <v>0</v>
      </c>
      <c r="N545" s="113"/>
      <c r="O545" s="106" t="str">
        <f>IFERROR(VLOOKUP(Table14[[#This Row],[كود العامل]],العاملين!$A$1:$D$100,4,0),"")</f>
        <v/>
      </c>
      <c r="P545" s="108"/>
      <c r="Q545" s="108"/>
      <c r="R545" s="108"/>
      <c r="S545" s="108"/>
      <c r="T545" s="108"/>
      <c r="U545" s="108">
        <f t="shared" si="10"/>
        <v>0</v>
      </c>
      <c r="V545" s="108" t="str">
        <f>IFERROR(Table14[[#This Row],[اجمالى وقت التشغيل بالدقايق]]-Table14[[#This Row],[اجمالى وقت التوقف بالدقيقة]],"0")</f>
        <v>0</v>
      </c>
      <c r="W545" s="108"/>
      <c r="X545" s="106" t="str">
        <f>IFERROR(VLOOKUP(Table14[[#This Row],[كود العامل]],العاملين!A:C,2,0),"")</f>
        <v/>
      </c>
      <c r="Y545" s="108"/>
      <c r="Z545" s="108" t="str">
        <f>IFERROR(VLOOKUP(Table14[[#This Row],[كود العامل2]],العاملين!$A:$C,2,0),"")</f>
        <v/>
      </c>
      <c r="AA545" s="108"/>
      <c r="AB545" s="108" t="str">
        <f>IFERROR(VLOOKUP(Table14[[#This Row],[كود العامل3]],العاملين!$A:$C,2,0),"")</f>
        <v/>
      </c>
      <c r="AC545" s="108"/>
      <c r="AD545" s="108" t="str">
        <f>IFERROR(VLOOKUP(Table14[[#This Row],[كود العامل4]],العاملين!$A:$C,2,0),"")</f>
        <v/>
      </c>
      <c r="AE545" s="115">
        <f>IFERROR((Table14[[#This Row],[كمية الانتاج]]*Table14[[#This Row],[الزمن المعيارى لانتاج القطعة الواحدة بالدقيقة]])/V545,0%)</f>
        <v>0</v>
      </c>
      <c r="AF545" s="116"/>
      <c r="AG545" s="106"/>
      <c r="AH545" s="117" t="str">
        <f>IFERROR(Table14[[#This Row],[كمية الانتاج]]/(Table14[[#This Row],[كمية الانتاج]]+AG545+AF545),"")</f>
        <v/>
      </c>
      <c r="AI545" s="118"/>
      <c r="AJ545" s="121"/>
      <c r="AK545" s="121"/>
      <c r="AL545" s="121"/>
      <c r="AM545" s="121"/>
      <c r="AN545" s="121"/>
      <c r="AO545" s="121"/>
      <c r="AP545" s="121"/>
      <c r="AQ545" s="121"/>
      <c r="AR545" s="121"/>
    </row>
    <row r="546" spans="1:44" ht="20.100000000000001" customHeight="1">
      <c r="A546" s="105"/>
      <c r="B546" s="106"/>
      <c r="C546" s="107" t="str">
        <f>IFERROR(VLOOKUP(B546,المنتجات!$A:$B,2,0),"")</f>
        <v/>
      </c>
      <c r="D546" s="106" t="str">
        <f>IFERROR(VLOOKUP(B546,المنتجات!$A:$C,3,0),"")</f>
        <v/>
      </c>
      <c r="E546" s="108"/>
      <c r="F546" s="107" t="str">
        <f>IFERROR(VLOOKUP(Table14[[#This Row],[كود الصنف]],المنتجات!$D:$E,2,0),"")</f>
        <v/>
      </c>
      <c r="G546" s="109"/>
      <c r="H546" s="109" t="str">
        <f>IFERROR(IF(G546&lt;=1,VLOOKUP(Table14[[#This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46" s="110"/>
      <c r="J546" s="111"/>
      <c r="K546" s="112" t="str">
        <f>IFERROR(IF(VLOOKUP(Table14[[#This Row],[كود الصنف]],المنتجات!$D:$K,8,0)=0,"",(VLOOKUP(Table14[[#This Row],[كود الصنف]],المنتجات!$D:$K,8,0))),"")</f>
        <v/>
      </c>
      <c r="L54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46" s="114">
        <f>IFERROR(Table14[[#This Row],[كمية الهالك]]/(Table14[[#This Row],[كمية الخامات بالكيلو]]/Table14[[#This Row],[وزن القطعة]]),0)</f>
        <v>0</v>
      </c>
      <c r="N546" s="113"/>
      <c r="O546" s="106" t="str">
        <f>IFERROR(VLOOKUP(Table14[[#This Row],[كود العامل]],العاملين!$A$1:$D$100,4,0),"")</f>
        <v/>
      </c>
      <c r="P546" s="108"/>
      <c r="Q546" s="108"/>
      <c r="R546" s="108"/>
      <c r="S546" s="108"/>
      <c r="T546" s="108"/>
      <c r="U546" s="108">
        <f t="shared" si="10"/>
        <v>0</v>
      </c>
      <c r="V546" s="108" t="str">
        <f>IFERROR(Table14[[#This Row],[اجمالى وقت التشغيل بالدقايق]]-Table14[[#This Row],[اجمالى وقت التوقف بالدقيقة]],"0")</f>
        <v>0</v>
      </c>
      <c r="W546" s="108"/>
      <c r="X546" s="106" t="str">
        <f>IFERROR(VLOOKUP(Table14[[#This Row],[كود العامل]],العاملين!A:C,2,0),"")</f>
        <v/>
      </c>
      <c r="Y546" s="108"/>
      <c r="Z546" s="108" t="str">
        <f>IFERROR(VLOOKUP(Table14[[#This Row],[كود العامل2]],العاملين!$A:$C,2,0),"")</f>
        <v/>
      </c>
      <c r="AA546" s="108"/>
      <c r="AB546" s="108" t="str">
        <f>IFERROR(VLOOKUP(Table14[[#This Row],[كود العامل3]],العاملين!$A:$C,2,0),"")</f>
        <v/>
      </c>
      <c r="AC546" s="108"/>
      <c r="AD546" s="108" t="str">
        <f>IFERROR(VLOOKUP(Table14[[#This Row],[كود العامل4]],العاملين!$A:$C,2,0),"")</f>
        <v/>
      </c>
      <c r="AE546" s="115">
        <f>IFERROR((Table14[[#This Row],[كمية الانتاج]]*Table14[[#This Row],[الزمن المعيارى لانتاج القطعة الواحدة بالدقيقة]])/V546,0%)</f>
        <v>0</v>
      </c>
      <c r="AF546" s="116"/>
      <c r="AG546" s="106"/>
      <c r="AH546" s="117" t="str">
        <f>IFERROR(Table14[[#This Row],[كمية الانتاج]]/(Table14[[#This Row],[كمية الانتاج]]+AG546+AF546),"")</f>
        <v/>
      </c>
      <c r="AI546" s="118"/>
      <c r="AJ546" s="121"/>
      <c r="AK546" s="121"/>
      <c r="AL546" s="121"/>
      <c r="AM546" s="121"/>
      <c r="AN546" s="121"/>
      <c r="AO546" s="121"/>
      <c r="AP546" s="121"/>
      <c r="AQ546" s="121"/>
      <c r="AR546" s="121"/>
    </row>
    <row r="547" spans="1:44" ht="20.100000000000001" customHeight="1">
      <c r="A547" s="105"/>
      <c r="B547" s="106"/>
      <c r="C547" s="107" t="str">
        <f>IFERROR(VLOOKUP(B547,المنتجات!$A:$B,2,0),"")</f>
        <v/>
      </c>
      <c r="D547" s="106" t="str">
        <f>IFERROR(VLOOKUP(B547,المنتجات!$A:$C,3,0),"")</f>
        <v/>
      </c>
      <c r="E547" s="108"/>
      <c r="F547" s="107" t="str">
        <f>IFERROR(VLOOKUP(Table14[[#This Row],[كود الصنف]],المنتجات!$D:$E,2,0),"")</f>
        <v/>
      </c>
      <c r="G547" s="109"/>
      <c r="H547" s="109" t="str">
        <f>IFERROR(IF(G547&lt;=1,VLOOKUP(Table14[[#This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47" s="110"/>
      <c r="J547" s="111"/>
      <c r="K547" s="112" t="str">
        <f>IFERROR(IF(VLOOKUP(Table14[[#This Row],[كود الصنف]],المنتجات!$D:$K,8,0)=0,"",(VLOOKUP(Table14[[#This Row],[كود الصنف]],المنتجات!$D:$K,8,0))),"")</f>
        <v/>
      </c>
      <c r="L54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47" s="114">
        <f>IFERROR(Table14[[#This Row],[كمية الهالك]]/(Table14[[#This Row],[كمية الخامات بالكيلو]]/Table14[[#This Row],[وزن القطعة]]),0)</f>
        <v>0</v>
      </c>
      <c r="N547" s="113"/>
      <c r="O547" s="106" t="str">
        <f>IFERROR(VLOOKUP(Table14[[#This Row],[كود العامل]],العاملين!$A$1:$D$100,4,0),"")</f>
        <v/>
      </c>
      <c r="P547" s="108"/>
      <c r="Q547" s="108"/>
      <c r="R547" s="108"/>
      <c r="S547" s="108"/>
      <c r="T547" s="108"/>
      <c r="U547" s="108">
        <f t="shared" si="10"/>
        <v>0</v>
      </c>
      <c r="V547" s="108" t="str">
        <f>IFERROR(Table14[[#This Row],[اجمالى وقت التشغيل بالدقايق]]-Table14[[#This Row],[اجمالى وقت التوقف بالدقيقة]],"0")</f>
        <v>0</v>
      </c>
      <c r="W547" s="108"/>
      <c r="X547" s="106" t="str">
        <f>IFERROR(VLOOKUP(Table14[[#This Row],[كود العامل]],العاملين!A:C,2,0),"")</f>
        <v/>
      </c>
      <c r="Y547" s="108"/>
      <c r="Z547" s="108" t="str">
        <f>IFERROR(VLOOKUP(Table14[[#This Row],[كود العامل2]],العاملين!$A:$C,2,0),"")</f>
        <v/>
      </c>
      <c r="AA547" s="108"/>
      <c r="AB547" s="108" t="str">
        <f>IFERROR(VLOOKUP(Table14[[#This Row],[كود العامل3]],العاملين!$A:$C,2,0),"")</f>
        <v/>
      </c>
      <c r="AC547" s="108"/>
      <c r="AD547" s="108" t="str">
        <f>IFERROR(VLOOKUP(Table14[[#This Row],[كود العامل4]],العاملين!$A:$C,2,0),"")</f>
        <v/>
      </c>
      <c r="AE547" s="115">
        <f>IFERROR((Table14[[#This Row],[كمية الانتاج]]*Table14[[#This Row],[الزمن المعيارى لانتاج القطعة الواحدة بالدقيقة]])/V547,0%)</f>
        <v>0</v>
      </c>
      <c r="AF547" s="116"/>
      <c r="AG547" s="106"/>
      <c r="AH547" s="117" t="str">
        <f>IFERROR(Table14[[#This Row],[كمية الانتاج]]/(Table14[[#This Row],[كمية الانتاج]]+AG547+AF547),"")</f>
        <v/>
      </c>
      <c r="AI547" s="118"/>
      <c r="AJ547" s="121"/>
      <c r="AK547" s="121"/>
      <c r="AL547" s="121"/>
      <c r="AM547" s="121"/>
      <c r="AN547" s="121"/>
      <c r="AO547" s="121"/>
      <c r="AP547" s="121"/>
      <c r="AQ547" s="121"/>
      <c r="AR547" s="121"/>
    </row>
    <row r="548" spans="1:44" ht="20.100000000000001" customHeight="1">
      <c r="A548" s="105"/>
      <c r="B548" s="106"/>
      <c r="C548" s="107" t="str">
        <f>IFERROR(VLOOKUP(B548,المنتجات!$A:$B,2,0),"")</f>
        <v/>
      </c>
      <c r="D548" s="106" t="str">
        <f>IFERROR(VLOOKUP(B548,المنتجات!$A:$C,3,0),"")</f>
        <v/>
      </c>
      <c r="E548" s="108"/>
      <c r="F548" s="107" t="str">
        <f>IFERROR(VLOOKUP(Table14[[#This Row],[كود الصنف]],المنتجات!$D:$E,2,0),"")</f>
        <v/>
      </c>
      <c r="G548" s="109"/>
      <c r="H548" s="109" t="str">
        <f>IFERROR(IF(G548&lt;=1,VLOOKUP(Table14[[#This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48" s="110"/>
      <c r="J548" s="111"/>
      <c r="K548" s="112" t="str">
        <f>IFERROR(IF(VLOOKUP(Table14[[#This Row],[كود الصنف]],المنتجات!$D:$K,8,0)=0,"",(VLOOKUP(Table14[[#This Row],[كود الصنف]],المنتجات!$D:$K,8,0))),"")</f>
        <v/>
      </c>
      <c r="L54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48" s="114">
        <f>IFERROR(Table14[[#This Row],[كمية الهالك]]/(Table14[[#This Row],[كمية الخامات بالكيلو]]/Table14[[#This Row],[وزن القطعة]]),0)</f>
        <v>0</v>
      </c>
      <c r="N548" s="113"/>
      <c r="O548" s="106" t="str">
        <f>IFERROR(VLOOKUP(Table14[[#This Row],[كود العامل]],العاملين!$A$1:$D$100,4,0),"")</f>
        <v/>
      </c>
      <c r="P548" s="108"/>
      <c r="Q548" s="108"/>
      <c r="R548" s="108"/>
      <c r="S548" s="108"/>
      <c r="T548" s="108"/>
      <c r="U548" s="108">
        <f t="shared" si="10"/>
        <v>0</v>
      </c>
      <c r="V548" s="108" t="str">
        <f>IFERROR(Table14[[#This Row],[اجمالى وقت التشغيل بالدقايق]]-Table14[[#This Row],[اجمالى وقت التوقف بالدقيقة]],"0")</f>
        <v>0</v>
      </c>
      <c r="W548" s="108"/>
      <c r="X548" s="106" t="str">
        <f>IFERROR(VLOOKUP(Table14[[#This Row],[كود العامل]],العاملين!A:C,2,0),"")</f>
        <v/>
      </c>
      <c r="Y548" s="108"/>
      <c r="Z548" s="108" t="str">
        <f>IFERROR(VLOOKUP(Table14[[#This Row],[كود العامل2]],العاملين!$A:$C,2,0),"")</f>
        <v/>
      </c>
      <c r="AA548" s="108"/>
      <c r="AB548" s="108" t="str">
        <f>IFERROR(VLOOKUP(Table14[[#This Row],[كود العامل3]],العاملين!$A:$C,2,0),"")</f>
        <v/>
      </c>
      <c r="AC548" s="108"/>
      <c r="AD548" s="108" t="str">
        <f>IFERROR(VLOOKUP(Table14[[#This Row],[كود العامل4]],العاملين!$A:$C,2,0),"")</f>
        <v/>
      </c>
      <c r="AE548" s="115">
        <f>IFERROR((Table14[[#This Row],[كمية الانتاج]]*Table14[[#This Row],[الزمن المعيارى لانتاج القطعة الواحدة بالدقيقة]])/V548,0%)</f>
        <v>0</v>
      </c>
      <c r="AF548" s="116"/>
      <c r="AG548" s="106"/>
      <c r="AH548" s="117" t="str">
        <f>IFERROR(Table14[[#This Row],[كمية الانتاج]]/(Table14[[#This Row],[كمية الانتاج]]+AG548+AF548),"")</f>
        <v/>
      </c>
      <c r="AI548" s="118"/>
      <c r="AJ548" s="121"/>
      <c r="AK548" s="121"/>
      <c r="AL548" s="121"/>
      <c r="AM548" s="121"/>
      <c r="AN548" s="121"/>
      <c r="AO548" s="121"/>
      <c r="AP548" s="121"/>
      <c r="AQ548" s="121"/>
      <c r="AR548" s="121"/>
    </row>
    <row r="549" spans="1:44" ht="20.100000000000001" customHeight="1">
      <c r="A549" s="105"/>
      <c r="B549" s="106"/>
      <c r="C549" s="107" t="str">
        <f>IFERROR(VLOOKUP(B549,المنتجات!$A:$B,2,0),"")</f>
        <v/>
      </c>
      <c r="D549" s="106" t="str">
        <f>IFERROR(VLOOKUP(B549,المنتجات!$A:$C,3,0),"")</f>
        <v/>
      </c>
      <c r="E549" s="108"/>
      <c r="F549" s="107" t="str">
        <f>IFERROR(VLOOKUP(Table14[[#This Row],[كود الصنف]],المنتجات!$D:$E,2,0),"")</f>
        <v/>
      </c>
      <c r="G549" s="109"/>
      <c r="H549" s="109" t="str">
        <f>IFERROR(IF(G549&lt;=1,VLOOKUP(Table14[[#This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49" s="110"/>
      <c r="J549" s="111"/>
      <c r="K549" s="112" t="str">
        <f>IFERROR(IF(VLOOKUP(Table14[[#This Row],[كود الصنف]],المنتجات!$D:$K,8,0)=0,"",(VLOOKUP(Table14[[#This Row],[كود الصنف]],المنتجات!$D:$K,8,0))),"")</f>
        <v/>
      </c>
      <c r="L54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49" s="114">
        <f>IFERROR(Table14[[#This Row],[كمية الهالك]]/(Table14[[#This Row],[كمية الخامات بالكيلو]]/Table14[[#This Row],[وزن القطعة]]),0)</f>
        <v>0</v>
      </c>
      <c r="N549" s="113"/>
      <c r="O549" s="106" t="str">
        <f>IFERROR(VLOOKUP(Table14[[#This Row],[كود العامل]],العاملين!$A$1:$D$100,4,0),"")</f>
        <v/>
      </c>
      <c r="P549" s="108"/>
      <c r="Q549" s="108"/>
      <c r="R549" s="108"/>
      <c r="S549" s="108"/>
      <c r="T549" s="108"/>
      <c r="U549" s="108">
        <f t="shared" si="10"/>
        <v>0</v>
      </c>
      <c r="V549" s="108" t="str">
        <f>IFERROR(Table14[[#This Row],[اجمالى وقت التشغيل بالدقايق]]-Table14[[#This Row],[اجمالى وقت التوقف بالدقيقة]],"0")</f>
        <v>0</v>
      </c>
      <c r="W549" s="108"/>
      <c r="X549" s="106" t="str">
        <f>IFERROR(VLOOKUP(Table14[[#This Row],[كود العامل]],العاملين!A:C,2,0),"")</f>
        <v/>
      </c>
      <c r="Y549" s="108"/>
      <c r="Z549" s="108" t="str">
        <f>IFERROR(VLOOKUP(Table14[[#This Row],[كود العامل2]],العاملين!$A:$C,2,0),"")</f>
        <v/>
      </c>
      <c r="AA549" s="108"/>
      <c r="AB549" s="108" t="str">
        <f>IFERROR(VLOOKUP(Table14[[#This Row],[كود العامل3]],العاملين!$A:$C,2,0),"")</f>
        <v/>
      </c>
      <c r="AC549" s="108"/>
      <c r="AD549" s="108" t="str">
        <f>IFERROR(VLOOKUP(Table14[[#This Row],[كود العامل4]],العاملين!$A:$C,2,0),"")</f>
        <v/>
      </c>
      <c r="AE549" s="115">
        <f>IFERROR((Table14[[#This Row],[كمية الانتاج]]*Table14[[#This Row],[الزمن المعيارى لانتاج القطعة الواحدة بالدقيقة]])/V549,0%)</f>
        <v>0</v>
      </c>
      <c r="AF549" s="116"/>
      <c r="AG549" s="106"/>
      <c r="AH549" s="117" t="str">
        <f>IFERROR(Table14[[#This Row],[كمية الانتاج]]/(Table14[[#This Row],[كمية الانتاج]]+AG549+AF549),"")</f>
        <v/>
      </c>
      <c r="AI549" s="118"/>
      <c r="AJ549" s="121"/>
      <c r="AK549" s="121"/>
      <c r="AL549" s="121"/>
      <c r="AM549" s="121"/>
      <c r="AN549" s="121"/>
      <c r="AO549" s="121"/>
      <c r="AP549" s="121"/>
      <c r="AQ549" s="121"/>
      <c r="AR549" s="121"/>
    </row>
    <row r="550" spans="1:44" ht="20.100000000000001" customHeight="1">
      <c r="A550" s="105"/>
      <c r="B550" s="106"/>
      <c r="C550" s="107" t="str">
        <f>IFERROR(VLOOKUP(B550,المنتجات!$A:$B,2,0),"")</f>
        <v/>
      </c>
      <c r="D550" s="106" t="str">
        <f>IFERROR(VLOOKUP(B550,المنتجات!$A:$C,3,0),"")</f>
        <v/>
      </c>
      <c r="E550" s="108"/>
      <c r="F550" s="107" t="str">
        <f>IFERROR(VLOOKUP(Table14[[#This Row],[كود الصنف]],المنتجات!$D:$E,2,0),"")</f>
        <v/>
      </c>
      <c r="G550" s="109"/>
      <c r="H550" s="109" t="str">
        <f>IFERROR(IF(G550&lt;=1,VLOOKUP(Table14[[#This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50" s="110"/>
      <c r="J550" s="111"/>
      <c r="K550" s="112" t="str">
        <f>IFERROR(IF(VLOOKUP(Table14[[#This Row],[كود الصنف]],المنتجات!$D:$K,8,0)=0,"",(VLOOKUP(Table14[[#This Row],[كود الصنف]],المنتجات!$D:$K,8,0))),"")</f>
        <v/>
      </c>
      <c r="L55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50" s="114">
        <f>IFERROR(Table14[[#This Row],[كمية الهالك]]/(Table14[[#This Row],[كمية الخامات بالكيلو]]/Table14[[#This Row],[وزن القطعة]]),0)</f>
        <v>0</v>
      </c>
      <c r="N550" s="113"/>
      <c r="O550" s="106" t="str">
        <f>IFERROR(VLOOKUP(Table14[[#This Row],[كود العامل]],العاملين!$A$1:$D$100,4,0),"")</f>
        <v/>
      </c>
      <c r="P550" s="108"/>
      <c r="Q550" s="108"/>
      <c r="R550" s="108"/>
      <c r="S550" s="108"/>
      <c r="T550" s="108"/>
      <c r="U550" s="108">
        <f t="shared" si="10"/>
        <v>0</v>
      </c>
      <c r="V550" s="108" t="str">
        <f>IFERROR(Table14[[#This Row],[اجمالى وقت التشغيل بالدقايق]]-Table14[[#This Row],[اجمالى وقت التوقف بالدقيقة]],"0")</f>
        <v>0</v>
      </c>
      <c r="W550" s="108"/>
      <c r="X550" s="106" t="str">
        <f>IFERROR(VLOOKUP(Table14[[#This Row],[كود العامل]],العاملين!A:C,2,0),"")</f>
        <v/>
      </c>
      <c r="Y550" s="108"/>
      <c r="Z550" s="108" t="str">
        <f>IFERROR(VLOOKUP(Table14[[#This Row],[كود العامل2]],العاملين!$A:$C,2,0),"")</f>
        <v/>
      </c>
      <c r="AA550" s="108"/>
      <c r="AB550" s="108" t="str">
        <f>IFERROR(VLOOKUP(Table14[[#This Row],[كود العامل3]],العاملين!$A:$C,2,0),"")</f>
        <v/>
      </c>
      <c r="AC550" s="108"/>
      <c r="AD550" s="108" t="str">
        <f>IFERROR(VLOOKUP(Table14[[#This Row],[كود العامل4]],العاملين!$A:$C,2,0),"")</f>
        <v/>
      </c>
      <c r="AE550" s="115">
        <f>IFERROR((Table14[[#This Row],[كمية الانتاج]]*Table14[[#This Row],[الزمن المعيارى لانتاج القطعة الواحدة بالدقيقة]])/V550,0%)</f>
        <v>0</v>
      </c>
      <c r="AF550" s="116"/>
      <c r="AG550" s="106"/>
      <c r="AH550" s="117" t="str">
        <f>IFERROR(Table14[[#This Row],[كمية الانتاج]]/(Table14[[#This Row],[كمية الانتاج]]+AG550+AF550),"")</f>
        <v/>
      </c>
      <c r="AI550" s="118"/>
      <c r="AJ550" s="121"/>
      <c r="AK550" s="121"/>
      <c r="AL550" s="121"/>
      <c r="AM550" s="121"/>
      <c r="AN550" s="121"/>
      <c r="AO550" s="121"/>
      <c r="AP550" s="121"/>
      <c r="AQ550" s="121"/>
      <c r="AR550" s="121"/>
    </row>
    <row r="551" spans="1:44" ht="20.100000000000001" customHeight="1">
      <c r="A551" s="105"/>
      <c r="B551" s="106"/>
      <c r="C551" s="107" t="str">
        <f>IFERROR(VLOOKUP(B551,المنتجات!$A:$B,2,0),"")</f>
        <v/>
      </c>
      <c r="D551" s="106" t="str">
        <f>IFERROR(VLOOKUP(B551,المنتجات!$A:$C,3,0),"")</f>
        <v/>
      </c>
      <c r="E551" s="108"/>
      <c r="F551" s="107" t="str">
        <f>IFERROR(VLOOKUP(Table14[[#This Row],[كود الصنف]],المنتجات!$D:$E,2,0),"")</f>
        <v/>
      </c>
      <c r="G551" s="109"/>
      <c r="H551" s="109" t="str">
        <f>IFERROR(IF(G551&lt;=1,VLOOKUP(Table14[[#This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51" s="110"/>
      <c r="J551" s="111"/>
      <c r="K551" s="112" t="str">
        <f>IFERROR(IF(VLOOKUP(Table14[[#This Row],[كود الصنف]],المنتجات!$D:$K,8,0)=0,"",(VLOOKUP(Table14[[#This Row],[كود الصنف]],المنتجات!$D:$K,8,0))),"")</f>
        <v/>
      </c>
      <c r="L55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51" s="114">
        <f>IFERROR(Table14[[#This Row],[كمية الهالك]]/(Table14[[#This Row],[كمية الخامات بالكيلو]]/Table14[[#This Row],[وزن القطعة]]),0)</f>
        <v>0</v>
      </c>
      <c r="N551" s="113"/>
      <c r="O551" s="106" t="str">
        <f>IFERROR(VLOOKUP(Table14[[#This Row],[كود العامل]],العاملين!$A$1:$D$100,4,0),"")</f>
        <v/>
      </c>
      <c r="P551" s="108"/>
      <c r="Q551" s="108"/>
      <c r="R551" s="108"/>
      <c r="S551" s="108"/>
      <c r="T551" s="108"/>
      <c r="U551" s="108">
        <f t="shared" si="10"/>
        <v>0</v>
      </c>
      <c r="V551" s="108" t="str">
        <f>IFERROR(Table14[[#This Row],[اجمالى وقت التشغيل بالدقايق]]-Table14[[#This Row],[اجمالى وقت التوقف بالدقيقة]],"0")</f>
        <v>0</v>
      </c>
      <c r="W551" s="108"/>
      <c r="X551" s="106" t="str">
        <f>IFERROR(VLOOKUP(Table14[[#This Row],[كود العامل]],العاملين!A:C,2,0),"")</f>
        <v/>
      </c>
      <c r="Y551" s="108"/>
      <c r="Z551" s="108" t="str">
        <f>IFERROR(VLOOKUP(Table14[[#This Row],[كود العامل2]],العاملين!$A:$C,2,0),"")</f>
        <v/>
      </c>
      <c r="AA551" s="108"/>
      <c r="AB551" s="108" t="str">
        <f>IFERROR(VLOOKUP(Table14[[#This Row],[كود العامل3]],العاملين!$A:$C,2,0),"")</f>
        <v/>
      </c>
      <c r="AC551" s="108"/>
      <c r="AD551" s="108" t="str">
        <f>IFERROR(VLOOKUP(Table14[[#This Row],[كود العامل4]],العاملين!$A:$C,2,0),"")</f>
        <v/>
      </c>
      <c r="AE551" s="115">
        <f>IFERROR((Table14[[#This Row],[كمية الانتاج]]*Table14[[#This Row],[الزمن المعيارى لانتاج القطعة الواحدة بالدقيقة]])/V551,0%)</f>
        <v>0</v>
      </c>
      <c r="AF551" s="116"/>
      <c r="AG551" s="106"/>
      <c r="AH551" s="117" t="str">
        <f>IFERROR(Table14[[#This Row],[كمية الانتاج]]/(Table14[[#This Row],[كمية الانتاج]]+AG551+AF551),"")</f>
        <v/>
      </c>
      <c r="AI551" s="118"/>
      <c r="AJ551" s="121"/>
      <c r="AK551" s="121"/>
      <c r="AL551" s="121"/>
      <c r="AM551" s="121"/>
      <c r="AN551" s="121"/>
      <c r="AO551" s="121"/>
      <c r="AP551" s="121"/>
      <c r="AQ551" s="121"/>
      <c r="AR551" s="121"/>
    </row>
    <row r="552" spans="1:44" ht="20.100000000000001" customHeight="1">
      <c r="A552" s="105"/>
      <c r="B552" s="106"/>
      <c r="C552" s="107" t="str">
        <f>IFERROR(VLOOKUP(B552,المنتجات!$A:$B,2,0),"")</f>
        <v/>
      </c>
      <c r="D552" s="106" t="str">
        <f>IFERROR(VLOOKUP(B552,المنتجات!$A:$C,3,0),"")</f>
        <v/>
      </c>
      <c r="E552" s="108"/>
      <c r="F552" s="107" t="str">
        <f>IFERROR(VLOOKUP(Table14[[#This Row],[كود الصنف]],المنتجات!$D:$E,2,0),"")</f>
        <v/>
      </c>
      <c r="G552" s="109"/>
      <c r="H552" s="109" t="str">
        <f>IFERROR(IF(G552&lt;=1,VLOOKUP(Table14[[#This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52" s="110"/>
      <c r="J552" s="111"/>
      <c r="K552" s="112" t="str">
        <f>IFERROR(IF(VLOOKUP(Table14[[#This Row],[كود الصنف]],المنتجات!$D:$K,8,0)=0,"",(VLOOKUP(Table14[[#This Row],[كود الصنف]],المنتجات!$D:$K,8,0))),"")</f>
        <v/>
      </c>
      <c r="L55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52" s="114">
        <f>IFERROR(Table14[[#This Row],[كمية الهالك]]/(Table14[[#This Row],[كمية الخامات بالكيلو]]/Table14[[#This Row],[وزن القطعة]]),0)</f>
        <v>0</v>
      </c>
      <c r="N552" s="113"/>
      <c r="O552" s="106" t="str">
        <f>IFERROR(VLOOKUP(Table14[[#This Row],[كود العامل]],العاملين!$A$1:$D$100,4,0),"")</f>
        <v/>
      </c>
      <c r="P552" s="108"/>
      <c r="Q552" s="108"/>
      <c r="R552" s="108"/>
      <c r="S552" s="108"/>
      <c r="T552" s="108"/>
      <c r="U552" s="108">
        <f t="shared" si="10"/>
        <v>0</v>
      </c>
      <c r="V552" s="108" t="str">
        <f>IFERROR(Table14[[#This Row],[اجمالى وقت التشغيل بالدقايق]]-Table14[[#This Row],[اجمالى وقت التوقف بالدقيقة]],"0")</f>
        <v>0</v>
      </c>
      <c r="W552" s="108"/>
      <c r="X552" s="106" t="str">
        <f>IFERROR(VLOOKUP(Table14[[#This Row],[كود العامل]],العاملين!A:C,2,0),"")</f>
        <v/>
      </c>
      <c r="Y552" s="108"/>
      <c r="Z552" s="108" t="str">
        <f>IFERROR(VLOOKUP(Table14[[#This Row],[كود العامل2]],العاملين!$A:$C,2,0),"")</f>
        <v/>
      </c>
      <c r="AA552" s="108"/>
      <c r="AB552" s="108" t="str">
        <f>IFERROR(VLOOKUP(Table14[[#This Row],[كود العامل3]],العاملين!$A:$C,2,0),"")</f>
        <v/>
      </c>
      <c r="AC552" s="108"/>
      <c r="AD552" s="108" t="str">
        <f>IFERROR(VLOOKUP(Table14[[#This Row],[كود العامل4]],العاملين!$A:$C,2,0),"")</f>
        <v/>
      </c>
      <c r="AE552" s="115">
        <f>IFERROR((Table14[[#This Row],[كمية الانتاج]]*Table14[[#This Row],[الزمن المعيارى لانتاج القطعة الواحدة بالدقيقة]])/V552,0%)</f>
        <v>0</v>
      </c>
      <c r="AF552" s="116"/>
      <c r="AG552" s="106"/>
      <c r="AH552" s="117" t="str">
        <f>IFERROR(Table14[[#This Row],[كمية الانتاج]]/(Table14[[#This Row],[كمية الانتاج]]+AG552+AF552),"")</f>
        <v/>
      </c>
      <c r="AI552" s="118"/>
      <c r="AJ552" s="121"/>
      <c r="AK552" s="121"/>
      <c r="AL552" s="121"/>
      <c r="AM552" s="121"/>
      <c r="AN552" s="121"/>
      <c r="AO552" s="121"/>
      <c r="AP552" s="121"/>
      <c r="AQ552" s="121"/>
      <c r="AR552" s="121"/>
    </row>
    <row r="553" spans="1:44" ht="20.100000000000001" customHeight="1">
      <c r="A553" s="105"/>
      <c r="B553" s="106"/>
      <c r="C553" s="107" t="str">
        <f>IFERROR(VLOOKUP(B553,المنتجات!$A:$B,2,0),"")</f>
        <v/>
      </c>
      <c r="D553" s="106" t="str">
        <f>IFERROR(VLOOKUP(B553,المنتجات!$A:$C,3,0),"")</f>
        <v/>
      </c>
      <c r="E553" s="108"/>
      <c r="F553" s="107" t="str">
        <f>IFERROR(VLOOKUP(Table14[[#This Row],[كود الصنف]],المنتجات!$D:$E,2,0),"")</f>
        <v/>
      </c>
      <c r="G553" s="109"/>
      <c r="H553" s="109" t="str">
        <f>IFERROR(IF(G553&lt;=1,VLOOKUP(Table14[[#This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53" s="110"/>
      <c r="J553" s="111"/>
      <c r="K553" s="112" t="str">
        <f>IFERROR(IF(VLOOKUP(Table14[[#This Row],[كود الصنف]],المنتجات!$D:$K,8,0)=0,"",(VLOOKUP(Table14[[#This Row],[كود الصنف]],المنتجات!$D:$K,8,0))),"")</f>
        <v/>
      </c>
      <c r="L55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53" s="114">
        <f>IFERROR(Table14[[#This Row],[كمية الهالك]]/(Table14[[#This Row],[كمية الخامات بالكيلو]]/Table14[[#This Row],[وزن القطعة]]),0)</f>
        <v>0</v>
      </c>
      <c r="N553" s="113"/>
      <c r="O553" s="106" t="str">
        <f>IFERROR(VLOOKUP(Table14[[#This Row],[كود العامل]],العاملين!$A$1:$D$100,4,0),"")</f>
        <v/>
      </c>
      <c r="P553" s="108"/>
      <c r="Q553" s="108"/>
      <c r="R553" s="108"/>
      <c r="S553" s="108"/>
      <c r="T553" s="108"/>
      <c r="U553" s="108">
        <f t="shared" si="10"/>
        <v>0</v>
      </c>
      <c r="V553" s="108" t="str">
        <f>IFERROR(Table14[[#This Row],[اجمالى وقت التشغيل بالدقايق]]-Table14[[#This Row],[اجمالى وقت التوقف بالدقيقة]],"0")</f>
        <v>0</v>
      </c>
      <c r="W553" s="108"/>
      <c r="X553" s="106" t="str">
        <f>IFERROR(VLOOKUP(Table14[[#This Row],[كود العامل]],العاملين!A:C,2,0),"")</f>
        <v/>
      </c>
      <c r="Y553" s="108"/>
      <c r="Z553" s="108" t="str">
        <f>IFERROR(VLOOKUP(Table14[[#This Row],[كود العامل2]],العاملين!$A:$C,2,0),"")</f>
        <v/>
      </c>
      <c r="AA553" s="108"/>
      <c r="AB553" s="108" t="str">
        <f>IFERROR(VLOOKUP(Table14[[#This Row],[كود العامل3]],العاملين!$A:$C,2,0),"")</f>
        <v/>
      </c>
      <c r="AC553" s="108"/>
      <c r="AD553" s="108" t="str">
        <f>IFERROR(VLOOKUP(Table14[[#This Row],[كود العامل4]],العاملين!$A:$C,2,0),"")</f>
        <v/>
      </c>
      <c r="AE553" s="115">
        <f>IFERROR((Table14[[#This Row],[كمية الانتاج]]*Table14[[#This Row],[الزمن المعيارى لانتاج القطعة الواحدة بالدقيقة]])/V553,0%)</f>
        <v>0</v>
      </c>
      <c r="AF553" s="116"/>
      <c r="AG553" s="106"/>
      <c r="AH553" s="117" t="str">
        <f>IFERROR(Table14[[#This Row],[كمية الانتاج]]/(Table14[[#This Row],[كمية الانتاج]]+AG553+AF553),"")</f>
        <v/>
      </c>
      <c r="AI553" s="118"/>
      <c r="AJ553" s="121"/>
      <c r="AK553" s="121"/>
      <c r="AL553" s="121"/>
      <c r="AM553" s="121"/>
      <c r="AN553" s="121"/>
      <c r="AO553" s="121"/>
      <c r="AP553" s="121"/>
      <c r="AQ553" s="121"/>
      <c r="AR553" s="121"/>
    </row>
    <row r="554" spans="1:44" ht="20.100000000000001" customHeight="1">
      <c r="A554" s="105"/>
      <c r="B554" s="106"/>
      <c r="C554" s="107" t="str">
        <f>IFERROR(VLOOKUP(B554,المنتجات!$A:$B,2,0),"")</f>
        <v/>
      </c>
      <c r="D554" s="106" t="str">
        <f>IFERROR(VLOOKUP(B554,المنتجات!$A:$C,3,0),"")</f>
        <v/>
      </c>
      <c r="E554" s="108"/>
      <c r="F554" s="107" t="str">
        <f>IFERROR(VLOOKUP(Table14[[#This Row],[كود الصنف]],المنتجات!$D:$E,2,0),"")</f>
        <v/>
      </c>
      <c r="G554" s="109"/>
      <c r="H554" s="109" t="str">
        <f>IFERROR(IF(G554&lt;=1,VLOOKUP(Table14[[#This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54" s="110"/>
      <c r="J554" s="111"/>
      <c r="K554" s="112" t="str">
        <f>IFERROR(IF(VLOOKUP(Table14[[#This Row],[كود الصنف]],المنتجات!$D:$K,8,0)=0,"",(VLOOKUP(Table14[[#This Row],[كود الصنف]],المنتجات!$D:$K,8,0))),"")</f>
        <v/>
      </c>
      <c r="L55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54" s="114">
        <f>IFERROR(Table14[[#This Row],[كمية الهالك]]/(Table14[[#This Row],[كمية الخامات بالكيلو]]/Table14[[#This Row],[وزن القطعة]]),0)</f>
        <v>0</v>
      </c>
      <c r="N554" s="113"/>
      <c r="O554" s="106" t="str">
        <f>IFERROR(VLOOKUP(Table14[[#This Row],[كود العامل]],العاملين!$A$1:$D$100,4,0),"")</f>
        <v/>
      </c>
      <c r="P554" s="108"/>
      <c r="Q554" s="108"/>
      <c r="R554" s="108"/>
      <c r="S554" s="108"/>
      <c r="T554" s="108"/>
      <c r="U554" s="108">
        <f t="shared" si="10"/>
        <v>0</v>
      </c>
      <c r="V554" s="108" t="str">
        <f>IFERROR(Table14[[#This Row],[اجمالى وقت التشغيل بالدقايق]]-Table14[[#This Row],[اجمالى وقت التوقف بالدقيقة]],"0")</f>
        <v>0</v>
      </c>
      <c r="W554" s="108"/>
      <c r="X554" s="106" t="str">
        <f>IFERROR(VLOOKUP(Table14[[#This Row],[كود العامل]],العاملين!A:C,2,0),"")</f>
        <v/>
      </c>
      <c r="Y554" s="108"/>
      <c r="Z554" s="108" t="str">
        <f>IFERROR(VLOOKUP(Table14[[#This Row],[كود العامل2]],العاملين!$A:$C,2,0),"")</f>
        <v/>
      </c>
      <c r="AA554" s="108"/>
      <c r="AB554" s="108" t="str">
        <f>IFERROR(VLOOKUP(Table14[[#This Row],[كود العامل3]],العاملين!$A:$C,2,0),"")</f>
        <v/>
      </c>
      <c r="AC554" s="108"/>
      <c r="AD554" s="108" t="str">
        <f>IFERROR(VLOOKUP(Table14[[#This Row],[كود العامل4]],العاملين!$A:$C,2,0),"")</f>
        <v/>
      </c>
      <c r="AE554" s="115">
        <f>IFERROR((Table14[[#This Row],[كمية الانتاج]]*Table14[[#This Row],[الزمن المعيارى لانتاج القطعة الواحدة بالدقيقة]])/V554,0%)</f>
        <v>0</v>
      </c>
      <c r="AF554" s="116"/>
      <c r="AG554" s="106"/>
      <c r="AH554" s="117" t="str">
        <f>IFERROR(Table14[[#This Row],[كمية الانتاج]]/(Table14[[#This Row],[كمية الانتاج]]+AG554+AF554),"")</f>
        <v/>
      </c>
      <c r="AI554" s="118"/>
      <c r="AJ554" s="121"/>
      <c r="AK554" s="121"/>
      <c r="AL554" s="121"/>
      <c r="AM554" s="121"/>
      <c r="AN554" s="121"/>
      <c r="AO554" s="121"/>
      <c r="AP554" s="121"/>
      <c r="AQ554" s="121"/>
      <c r="AR554" s="121"/>
    </row>
    <row r="555" spans="1:44" ht="20.100000000000001" customHeight="1">
      <c r="A555" s="105"/>
      <c r="B555" s="106"/>
      <c r="C555" s="107" t="str">
        <f>IFERROR(VLOOKUP(B555,المنتجات!$A:$B,2,0),"")</f>
        <v/>
      </c>
      <c r="D555" s="106" t="str">
        <f>IFERROR(VLOOKUP(B555,المنتجات!$A:$C,3,0),"")</f>
        <v/>
      </c>
      <c r="E555" s="108"/>
      <c r="F555" s="107" t="str">
        <f>IFERROR(VLOOKUP(Table14[[#This Row],[كود الصنف]],المنتجات!$D:$E,2,0),"")</f>
        <v/>
      </c>
      <c r="G555" s="109"/>
      <c r="H555" s="109" t="str">
        <f>IFERROR(IF(G555&lt;=1,VLOOKUP(Table14[[#This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55" s="110"/>
      <c r="J555" s="111"/>
      <c r="K555" s="112" t="str">
        <f>IFERROR(IF(VLOOKUP(Table14[[#This Row],[كود الصنف]],المنتجات!$D:$K,8,0)=0,"",(VLOOKUP(Table14[[#This Row],[كود الصنف]],المنتجات!$D:$K,8,0))),"")</f>
        <v/>
      </c>
      <c r="L55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55" s="114">
        <f>IFERROR(Table14[[#This Row],[كمية الهالك]]/(Table14[[#This Row],[كمية الخامات بالكيلو]]/Table14[[#This Row],[وزن القطعة]]),0)</f>
        <v>0</v>
      </c>
      <c r="N555" s="113"/>
      <c r="O555" s="106" t="str">
        <f>IFERROR(VLOOKUP(Table14[[#This Row],[كود العامل]],العاملين!$A$1:$D$100,4,0),"")</f>
        <v/>
      </c>
      <c r="P555" s="108"/>
      <c r="Q555" s="108"/>
      <c r="R555" s="108"/>
      <c r="S555" s="108"/>
      <c r="T555" s="108"/>
      <c r="U555" s="108">
        <f t="shared" si="10"/>
        <v>0</v>
      </c>
      <c r="V555" s="108" t="str">
        <f>IFERROR(Table14[[#This Row],[اجمالى وقت التشغيل بالدقايق]]-Table14[[#This Row],[اجمالى وقت التوقف بالدقيقة]],"0")</f>
        <v>0</v>
      </c>
      <c r="W555" s="108"/>
      <c r="X555" s="106" t="str">
        <f>IFERROR(VLOOKUP(Table14[[#This Row],[كود العامل]],العاملين!A:C,2,0),"")</f>
        <v/>
      </c>
      <c r="Y555" s="108"/>
      <c r="Z555" s="108" t="str">
        <f>IFERROR(VLOOKUP(Table14[[#This Row],[كود العامل2]],العاملين!$A:$C,2,0),"")</f>
        <v/>
      </c>
      <c r="AA555" s="108"/>
      <c r="AB555" s="108" t="str">
        <f>IFERROR(VLOOKUP(Table14[[#This Row],[كود العامل3]],العاملين!$A:$C,2,0),"")</f>
        <v/>
      </c>
      <c r="AC555" s="108"/>
      <c r="AD555" s="108" t="str">
        <f>IFERROR(VLOOKUP(Table14[[#This Row],[كود العامل4]],العاملين!$A:$C,2,0),"")</f>
        <v/>
      </c>
      <c r="AE555" s="115">
        <f>IFERROR((Table14[[#This Row],[كمية الانتاج]]*Table14[[#This Row],[الزمن المعيارى لانتاج القطعة الواحدة بالدقيقة]])/V555,0%)</f>
        <v>0</v>
      </c>
      <c r="AF555" s="116"/>
      <c r="AG555" s="106"/>
      <c r="AH555" s="117" t="str">
        <f>IFERROR(Table14[[#This Row],[كمية الانتاج]]/(Table14[[#This Row],[كمية الانتاج]]+AG555+AF555),"")</f>
        <v/>
      </c>
      <c r="AI555" s="118"/>
      <c r="AJ555" s="121"/>
      <c r="AK555" s="121"/>
      <c r="AL555" s="121"/>
      <c r="AM555" s="121"/>
      <c r="AN555" s="121"/>
      <c r="AO555" s="121"/>
      <c r="AP555" s="121"/>
      <c r="AQ555" s="121"/>
      <c r="AR555" s="121"/>
    </row>
    <row r="556" spans="1:44" ht="20.100000000000001" customHeight="1">
      <c r="A556" s="105"/>
      <c r="B556" s="106"/>
      <c r="C556" s="107" t="str">
        <f>IFERROR(VLOOKUP(B556,المنتجات!$A:$B,2,0),"")</f>
        <v/>
      </c>
      <c r="D556" s="106" t="str">
        <f>IFERROR(VLOOKUP(B556,المنتجات!$A:$C,3,0),"")</f>
        <v/>
      </c>
      <c r="E556" s="108"/>
      <c r="F556" s="107" t="str">
        <f>IFERROR(VLOOKUP(Table14[[#This Row],[كود الصنف]],المنتجات!$D:$E,2,0),"")</f>
        <v/>
      </c>
      <c r="G556" s="109"/>
      <c r="H556" s="109" t="str">
        <f>IFERROR(IF(G556&lt;=1,VLOOKUP(Table14[[#This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56" s="110"/>
      <c r="J556" s="111"/>
      <c r="K556" s="112" t="str">
        <f>IFERROR(IF(VLOOKUP(Table14[[#This Row],[كود الصنف]],المنتجات!$D:$K,8,0)=0,"",(VLOOKUP(Table14[[#This Row],[كود الصنف]],المنتجات!$D:$K,8,0))),"")</f>
        <v/>
      </c>
      <c r="L55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56" s="114">
        <f>IFERROR(Table14[[#This Row],[كمية الهالك]]/(Table14[[#This Row],[كمية الخامات بالكيلو]]/Table14[[#This Row],[وزن القطعة]]),0)</f>
        <v>0</v>
      </c>
      <c r="N556" s="113"/>
      <c r="O556" s="106" t="str">
        <f>IFERROR(VLOOKUP(Table14[[#This Row],[كود العامل]],العاملين!$A$1:$D$100,4,0),"")</f>
        <v/>
      </c>
      <c r="P556" s="108"/>
      <c r="Q556" s="108"/>
      <c r="R556" s="108"/>
      <c r="S556" s="108"/>
      <c r="T556" s="108"/>
      <c r="U556" s="108">
        <f t="shared" si="10"/>
        <v>0</v>
      </c>
      <c r="V556" s="108" t="str">
        <f>IFERROR(Table14[[#This Row],[اجمالى وقت التشغيل بالدقايق]]-Table14[[#This Row],[اجمالى وقت التوقف بالدقيقة]],"0")</f>
        <v>0</v>
      </c>
      <c r="W556" s="108"/>
      <c r="X556" s="106" t="str">
        <f>IFERROR(VLOOKUP(Table14[[#This Row],[كود العامل]],العاملين!A:C,2,0),"")</f>
        <v/>
      </c>
      <c r="Y556" s="108"/>
      <c r="Z556" s="108" t="str">
        <f>IFERROR(VLOOKUP(Table14[[#This Row],[كود العامل2]],العاملين!$A:$C,2,0),"")</f>
        <v/>
      </c>
      <c r="AA556" s="108"/>
      <c r="AB556" s="108" t="str">
        <f>IFERROR(VLOOKUP(Table14[[#This Row],[كود العامل3]],العاملين!$A:$C,2,0),"")</f>
        <v/>
      </c>
      <c r="AC556" s="108"/>
      <c r="AD556" s="108" t="str">
        <f>IFERROR(VLOOKUP(Table14[[#This Row],[كود العامل4]],العاملين!$A:$C,2,0),"")</f>
        <v/>
      </c>
      <c r="AE556" s="115">
        <f>IFERROR((Table14[[#This Row],[كمية الانتاج]]*Table14[[#This Row],[الزمن المعيارى لانتاج القطعة الواحدة بالدقيقة]])/V556,0%)</f>
        <v>0</v>
      </c>
      <c r="AF556" s="116"/>
      <c r="AG556" s="106"/>
      <c r="AH556" s="117" t="str">
        <f>IFERROR(Table14[[#This Row],[كمية الانتاج]]/(Table14[[#This Row],[كمية الانتاج]]+AG556+AF556),"")</f>
        <v/>
      </c>
      <c r="AI556" s="118"/>
      <c r="AJ556" s="121"/>
      <c r="AK556" s="121"/>
      <c r="AL556" s="121"/>
      <c r="AM556" s="121"/>
      <c r="AN556" s="121"/>
      <c r="AO556" s="121"/>
      <c r="AP556" s="121"/>
      <c r="AQ556" s="121"/>
      <c r="AR556" s="121"/>
    </row>
    <row r="557" spans="1:44" ht="20.100000000000001" customHeight="1">
      <c r="A557" s="105"/>
      <c r="B557" s="106"/>
      <c r="C557" s="107" t="str">
        <f>IFERROR(VLOOKUP(B557,المنتجات!$A:$B,2,0),"")</f>
        <v/>
      </c>
      <c r="D557" s="106" t="str">
        <f>IFERROR(VLOOKUP(B557,المنتجات!$A:$C,3,0),"")</f>
        <v/>
      </c>
      <c r="E557" s="108"/>
      <c r="F557" s="107" t="str">
        <f>IFERROR(VLOOKUP(Table14[[#This Row],[كود الصنف]],المنتجات!$D:$E,2,0),"")</f>
        <v/>
      </c>
      <c r="G557" s="109"/>
      <c r="H557" s="109" t="str">
        <f>IFERROR(IF(G557&lt;=1,VLOOKUP(Table14[[#This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57" s="110"/>
      <c r="J557" s="111"/>
      <c r="K557" s="112" t="str">
        <f>IFERROR(IF(VLOOKUP(Table14[[#This Row],[كود الصنف]],المنتجات!$D:$K,8,0)=0,"",(VLOOKUP(Table14[[#This Row],[كود الصنف]],المنتجات!$D:$K,8,0))),"")</f>
        <v/>
      </c>
      <c r="L55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57" s="114">
        <f>IFERROR(Table14[[#This Row],[كمية الهالك]]/(Table14[[#This Row],[كمية الخامات بالكيلو]]/Table14[[#This Row],[وزن القطعة]]),0)</f>
        <v>0</v>
      </c>
      <c r="N557" s="113"/>
      <c r="O557" s="106" t="str">
        <f>IFERROR(VLOOKUP(Table14[[#This Row],[كود العامل]],العاملين!$A$1:$D$100,4,0),"")</f>
        <v/>
      </c>
      <c r="P557" s="108"/>
      <c r="Q557" s="108"/>
      <c r="R557" s="108"/>
      <c r="S557" s="108"/>
      <c r="T557" s="108"/>
      <c r="U557" s="108">
        <f t="shared" si="10"/>
        <v>0</v>
      </c>
      <c r="V557" s="108" t="str">
        <f>IFERROR(Table14[[#This Row],[اجمالى وقت التشغيل بالدقايق]]-Table14[[#This Row],[اجمالى وقت التوقف بالدقيقة]],"0")</f>
        <v>0</v>
      </c>
      <c r="W557" s="108"/>
      <c r="X557" s="106" t="str">
        <f>IFERROR(VLOOKUP(Table14[[#This Row],[كود العامل]],العاملين!A:C,2,0),"")</f>
        <v/>
      </c>
      <c r="Y557" s="108"/>
      <c r="Z557" s="108" t="str">
        <f>IFERROR(VLOOKUP(Table14[[#This Row],[كود العامل2]],العاملين!$A:$C,2,0),"")</f>
        <v/>
      </c>
      <c r="AA557" s="108"/>
      <c r="AB557" s="108" t="str">
        <f>IFERROR(VLOOKUP(Table14[[#This Row],[كود العامل3]],العاملين!$A:$C,2,0),"")</f>
        <v/>
      </c>
      <c r="AC557" s="108"/>
      <c r="AD557" s="108" t="str">
        <f>IFERROR(VLOOKUP(Table14[[#This Row],[كود العامل4]],العاملين!$A:$C,2,0),"")</f>
        <v/>
      </c>
      <c r="AE557" s="115">
        <f>IFERROR((Table14[[#This Row],[كمية الانتاج]]*Table14[[#This Row],[الزمن المعيارى لانتاج القطعة الواحدة بالدقيقة]])/V557,0%)</f>
        <v>0</v>
      </c>
      <c r="AF557" s="116"/>
      <c r="AG557" s="106"/>
      <c r="AH557" s="117" t="str">
        <f>IFERROR(Table14[[#This Row],[كمية الانتاج]]/(Table14[[#This Row],[كمية الانتاج]]+AG557+AF557),"")</f>
        <v/>
      </c>
      <c r="AI557" s="118"/>
      <c r="AJ557" s="121"/>
      <c r="AK557" s="121"/>
      <c r="AL557" s="121"/>
      <c r="AM557" s="121"/>
      <c r="AN557" s="121"/>
      <c r="AO557" s="121"/>
      <c r="AP557" s="121"/>
      <c r="AQ557" s="121"/>
      <c r="AR557" s="121"/>
    </row>
    <row r="558" spans="1:44" ht="20.100000000000001" customHeight="1">
      <c r="A558" s="105"/>
      <c r="B558" s="106"/>
      <c r="C558" s="107" t="str">
        <f>IFERROR(VLOOKUP(B558,المنتجات!$A:$B,2,0),"")</f>
        <v/>
      </c>
      <c r="D558" s="106" t="str">
        <f>IFERROR(VLOOKUP(B558,المنتجات!$A:$C,3,0),"")</f>
        <v/>
      </c>
      <c r="E558" s="108"/>
      <c r="F558" s="107" t="str">
        <f>IFERROR(VLOOKUP(Table14[[#This Row],[كود الصنف]],المنتجات!$D:$E,2,0),"")</f>
        <v/>
      </c>
      <c r="G558" s="109"/>
      <c r="H558" s="109" t="str">
        <f>IFERROR(IF(G558&lt;=1,VLOOKUP(Table14[[#This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58" s="110"/>
      <c r="J558" s="111"/>
      <c r="K558" s="112" t="str">
        <f>IFERROR(IF(VLOOKUP(Table14[[#This Row],[كود الصنف]],المنتجات!$D:$K,8,0)=0,"",(VLOOKUP(Table14[[#This Row],[كود الصنف]],المنتجات!$D:$K,8,0))),"")</f>
        <v/>
      </c>
      <c r="L55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58" s="114">
        <f>IFERROR(Table14[[#This Row],[كمية الهالك]]/(Table14[[#This Row],[كمية الخامات بالكيلو]]/Table14[[#This Row],[وزن القطعة]]),0)</f>
        <v>0</v>
      </c>
      <c r="N558" s="113"/>
      <c r="O558" s="106" t="str">
        <f>IFERROR(VLOOKUP(Table14[[#This Row],[كود العامل]],العاملين!$A$1:$D$100,4,0),"")</f>
        <v/>
      </c>
      <c r="P558" s="108"/>
      <c r="Q558" s="108"/>
      <c r="R558" s="108"/>
      <c r="S558" s="108"/>
      <c r="T558" s="108"/>
      <c r="U558" s="108">
        <f t="shared" si="10"/>
        <v>0</v>
      </c>
      <c r="V558" s="108" t="str">
        <f>IFERROR(Table14[[#This Row],[اجمالى وقت التشغيل بالدقايق]]-Table14[[#This Row],[اجمالى وقت التوقف بالدقيقة]],"0")</f>
        <v>0</v>
      </c>
      <c r="W558" s="108"/>
      <c r="X558" s="106" t="str">
        <f>IFERROR(VLOOKUP(Table14[[#This Row],[كود العامل]],العاملين!A:C,2,0),"")</f>
        <v/>
      </c>
      <c r="Y558" s="108"/>
      <c r="Z558" s="108" t="str">
        <f>IFERROR(VLOOKUP(Table14[[#This Row],[كود العامل2]],العاملين!$A:$C,2,0),"")</f>
        <v/>
      </c>
      <c r="AA558" s="108"/>
      <c r="AB558" s="108" t="str">
        <f>IFERROR(VLOOKUP(Table14[[#This Row],[كود العامل3]],العاملين!$A:$C,2,0),"")</f>
        <v/>
      </c>
      <c r="AC558" s="108"/>
      <c r="AD558" s="108" t="str">
        <f>IFERROR(VLOOKUP(Table14[[#This Row],[كود العامل4]],العاملين!$A:$C,2,0),"")</f>
        <v/>
      </c>
      <c r="AE558" s="115">
        <f>IFERROR((Table14[[#This Row],[كمية الانتاج]]*Table14[[#This Row],[الزمن المعيارى لانتاج القطعة الواحدة بالدقيقة]])/V558,0%)</f>
        <v>0</v>
      </c>
      <c r="AF558" s="116"/>
      <c r="AG558" s="106"/>
      <c r="AH558" s="117" t="str">
        <f>IFERROR(Table14[[#This Row],[كمية الانتاج]]/(Table14[[#This Row],[كمية الانتاج]]+AG558+AF558),"")</f>
        <v/>
      </c>
      <c r="AI558" s="118"/>
      <c r="AJ558" s="121"/>
      <c r="AK558" s="121"/>
      <c r="AL558" s="121"/>
      <c r="AM558" s="121"/>
      <c r="AN558" s="121"/>
      <c r="AO558" s="121"/>
      <c r="AP558" s="121"/>
      <c r="AQ558" s="121"/>
      <c r="AR558" s="121"/>
    </row>
    <row r="559" spans="1:44" ht="20.100000000000001" customHeight="1">
      <c r="A559" s="105"/>
      <c r="B559" s="106"/>
      <c r="C559" s="107" t="str">
        <f>IFERROR(VLOOKUP(B559,المنتجات!$A:$B,2,0),"")</f>
        <v/>
      </c>
      <c r="D559" s="106" t="str">
        <f>IFERROR(VLOOKUP(B559,المنتجات!$A:$C,3,0),"")</f>
        <v/>
      </c>
      <c r="E559" s="108"/>
      <c r="F559" s="107" t="str">
        <f>IFERROR(VLOOKUP(Table14[[#This Row],[كود الصنف]],المنتجات!$D:$E,2,0),"")</f>
        <v/>
      </c>
      <c r="G559" s="109"/>
      <c r="H559" s="109" t="str">
        <f>IFERROR(IF(G559&lt;=1,VLOOKUP(Table14[[#This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59" s="110"/>
      <c r="J559" s="111"/>
      <c r="K559" s="112" t="str">
        <f>IFERROR(IF(VLOOKUP(Table14[[#This Row],[كود الصنف]],المنتجات!$D:$K,8,0)=0,"",(VLOOKUP(Table14[[#This Row],[كود الصنف]],المنتجات!$D:$K,8,0))),"")</f>
        <v/>
      </c>
      <c r="L55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59" s="114">
        <f>IFERROR(Table14[[#This Row],[كمية الهالك]]/(Table14[[#This Row],[كمية الخامات بالكيلو]]/Table14[[#This Row],[وزن القطعة]]),0)</f>
        <v>0</v>
      </c>
      <c r="N559" s="113"/>
      <c r="O559" s="106" t="str">
        <f>IFERROR(VLOOKUP(Table14[[#This Row],[كود العامل]],العاملين!$A$1:$D$100,4,0),"")</f>
        <v/>
      </c>
      <c r="P559" s="108"/>
      <c r="Q559" s="108"/>
      <c r="R559" s="108"/>
      <c r="S559" s="108"/>
      <c r="T559" s="108"/>
      <c r="U559" s="108">
        <f t="shared" si="10"/>
        <v>0</v>
      </c>
      <c r="V559" s="108" t="str">
        <f>IFERROR(Table14[[#This Row],[اجمالى وقت التشغيل بالدقايق]]-Table14[[#This Row],[اجمالى وقت التوقف بالدقيقة]],"0")</f>
        <v>0</v>
      </c>
      <c r="W559" s="108"/>
      <c r="X559" s="106" t="str">
        <f>IFERROR(VLOOKUP(Table14[[#This Row],[كود العامل]],العاملين!A:C,2,0),"")</f>
        <v/>
      </c>
      <c r="Y559" s="108"/>
      <c r="Z559" s="108" t="str">
        <f>IFERROR(VLOOKUP(Table14[[#This Row],[كود العامل2]],العاملين!$A:$C,2,0),"")</f>
        <v/>
      </c>
      <c r="AA559" s="108"/>
      <c r="AB559" s="108" t="str">
        <f>IFERROR(VLOOKUP(Table14[[#This Row],[كود العامل3]],العاملين!$A:$C,2,0),"")</f>
        <v/>
      </c>
      <c r="AC559" s="108"/>
      <c r="AD559" s="108" t="str">
        <f>IFERROR(VLOOKUP(Table14[[#This Row],[كود العامل4]],العاملين!$A:$C,2,0),"")</f>
        <v/>
      </c>
      <c r="AE559" s="115">
        <f>IFERROR((Table14[[#This Row],[كمية الانتاج]]*Table14[[#This Row],[الزمن المعيارى لانتاج القطعة الواحدة بالدقيقة]])/V559,0%)</f>
        <v>0</v>
      </c>
      <c r="AF559" s="116"/>
      <c r="AG559" s="106"/>
      <c r="AH559" s="117" t="str">
        <f>IFERROR(Table14[[#This Row],[كمية الانتاج]]/(Table14[[#This Row],[كمية الانتاج]]+AG559+AF559),"")</f>
        <v/>
      </c>
      <c r="AI559" s="118"/>
      <c r="AJ559" s="121"/>
      <c r="AK559" s="121"/>
      <c r="AL559" s="121"/>
      <c r="AM559" s="121"/>
      <c r="AN559" s="121"/>
      <c r="AO559" s="121"/>
      <c r="AP559" s="121"/>
      <c r="AQ559" s="121"/>
      <c r="AR559" s="121"/>
    </row>
    <row r="560" spans="1:44" ht="20.100000000000001" customHeight="1">
      <c r="A560" s="105"/>
      <c r="B560" s="106"/>
      <c r="C560" s="107" t="str">
        <f>IFERROR(VLOOKUP(B560,المنتجات!$A:$B,2,0),"")</f>
        <v/>
      </c>
      <c r="D560" s="106" t="str">
        <f>IFERROR(VLOOKUP(B560,المنتجات!$A:$C,3,0),"")</f>
        <v/>
      </c>
      <c r="E560" s="108"/>
      <c r="F560" s="107" t="str">
        <f>IFERROR(VLOOKUP(Table14[[#This Row],[كود الصنف]],المنتجات!$D:$E,2,0),"")</f>
        <v/>
      </c>
      <c r="G560" s="109"/>
      <c r="H560" s="109" t="str">
        <f>IFERROR(IF(G560&lt;=1,VLOOKUP(Table14[[#This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60" s="110"/>
      <c r="J560" s="111"/>
      <c r="K560" s="112" t="str">
        <f>IFERROR(IF(VLOOKUP(Table14[[#This Row],[كود الصنف]],المنتجات!$D:$K,8,0)=0,"",(VLOOKUP(Table14[[#This Row],[كود الصنف]],المنتجات!$D:$K,8,0))),"")</f>
        <v/>
      </c>
      <c r="L56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60" s="114">
        <f>IFERROR(Table14[[#This Row],[كمية الهالك]]/(Table14[[#This Row],[كمية الخامات بالكيلو]]/Table14[[#This Row],[وزن القطعة]]),0)</f>
        <v>0</v>
      </c>
      <c r="N560" s="113"/>
      <c r="O560" s="106" t="str">
        <f>IFERROR(VLOOKUP(Table14[[#This Row],[كود العامل]],العاملين!$A$1:$D$100,4,0),"")</f>
        <v/>
      </c>
      <c r="P560" s="108"/>
      <c r="Q560" s="108"/>
      <c r="R560" s="108"/>
      <c r="S560" s="108"/>
      <c r="T560" s="108"/>
      <c r="U560" s="108">
        <f t="shared" si="10"/>
        <v>0</v>
      </c>
      <c r="V560" s="108" t="str">
        <f>IFERROR(Table14[[#This Row],[اجمالى وقت التشغيل بالدقايق]]-Table14[[#This Row],[اجمالى وقت التوقف بالدقيقة]],"0")</f>
        <v>0</v>
      </c>
      <c r="W560" s="108"/>
      <c r="X560" s="106" t="str">
        <f>IFERROR(VLOOKUP(Table14[[#This Row],[كود العامل]],العاملين!A:C,2,0),"")</f>
        <v/>
      </c>
      <c r="Y560" s="108"/>
      <c r="Z560" s="108" t="str">
        <f>IFERROR(VLOOKUP(Table14[[#This Row],[كود العامل2]],العاملين!$A:$C,2,0),"")</f>
        <v/>
      </c>
      <c r="AA560" s="108"/>
      <c r="AB560" s="108" t="str">
        <f>IFERROR(VLOOKUP(Table14[[#This Row],[كود العامل3]],العاملين!$A:$C,2,0),"")</f>
        <v/>
      </c>
      <c r="AC560" s="108"/>
      <c r="AD560" s="108" t="str">
        <f>IFERROR(VLOOKUP(Table14[[#This Row],[كود العامل4]],العاملين!$A:$C,2,0),"")</f>
        <v/>
      </c>
      <c r="AE560" s="115">
        <f>IFERROR((Table14[[#This Row],[كمية الانتاج]]*Table14[[#This Row],[الزمن المعيارى لانتاج القطعة الواحدة بالدقيقة]])/V560,0%)</f>
        <v>0</v>
      </c>
      <c r="AF560" s="116"/>
      <c r="AG560" s="106"/>
      <c r="AH560" s="117" t="str">
        <f>IFERROR(Table14[[#This Row],[كمية الانتاج]]/(Table14[[#This Row],[كمية الانتاج]]+AG560+AF560),"")</f>
        <v/>
      </c>
      <c r="AI560" s="118"/>
      <c r="AJ560" s="121"/>
      <c r="AK560" s="121"/>
      <c r="AL560" s="121"/>
      <c r="AM560" s="121"/>
      <c r="AN560" s="121"/>
      <c r="AO560" s="121"/>
      <c r="AP560" s="121"/>
      <c r="AQ560" s="121"/>
      <c r="AR560" s="121"/>
    </row>
    <row r="561" spans="1:44" ht="20.100000000000001" customHeight="1">
      <c r="A561" s="105"/>
      <c r="B561" s="106"/>
      <c r="C561" s="107" t="str">
        <f>IFERROR(VLOOKUP(B561,المنتجات!$A:$B,2,0),"")</f>
        <v/>
      </c>
      <c r="D561" s="106" t="str">
        <f>IFERROR(VLOOKUP(B561,المنتجات!$A:$C,3,0),"")</f>
        <v/>
      </c>
      <c r="E561" s="108"/>
      <c r="F561" s="107" t="str">
        <f>IFERROR(VLOOKUP(Table14[[#This Row],[كود الصنف]],المنتجات!$D:$E,2,0),"")</f>
        <v/>
      </c>
      <c r="G561" s="109"/>
      <c r="H561" s="109" t="str">
        <f>IFERROR(IF(G561&lt;=1,VLOOKUP(Table14[[#This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61" s="110"/>
      <c r="J561" s="111"/>
      <c r="K561" s="112" t="str">
        <f>IFERROR(IF(VLOOKUP(Table14[[#This Row],[كود الصنف]],المنتجات!$D:$K,8,0)=0,"",(VLOOKUP(Table14[[#This Row],[كود الصنف]],المنتجات!$D:$K,8,0))),"")</f>
        <v/>
      </c>
      <c r="L56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61" s="114">
        <f>IFERROR(Table14[[#This Row],[كمية الهالك]]/(Table14[[#This Row],[كمية الخامات بالكيلو]]/Table14[[#This Row],[وزن القطعة]]),0)</f>
        <v>0</v>
      </c>
      <c r="N561" s="113"/>
      <c r="O561" s="106" t="str">
        <f>IFERROR(VLOOKUP(Table14[[#This Row],[كود العامل]],العاملين!$A$1:$D$100,4,0),"")</f>
        <v/>
      </c>
      <c r="P561" s="108"/>
      <c r="Q561" s="108"/>
      <c r="R561" s="108"/>
      <c r="S561" s="108"/>
      <c r="T561" s="108"/>
      <c r="U561" s="108">
        <f t="shared" si="10"/>
        <v>0</v>
      </c>
      <c r="V561" s="108" t="str">
        <f>IFERROR(Table14[[#This Row],[اجمالى وقت التشغيل بالدقايق]]-Table14[[#This Row],[اجمالى وقت التوقف بالدقيقة]],"0")</f>
        <v>0</v>
      </c>
      <c r="W561" s="108"/>
      <c r="X561" s="106" t="str">
        <f>IFERROR(VLOOKUP(Table14[[#This Row],[كود العامل]],العاملين!A:C,2,0),"")</f>
        <v/>
      </c>
      <c r="Y561" s="108"/>
      <c r="Z561" s="108" t="str">
        <f>IFERROR(VLOOKUP(Table14[[#This Row],[كود العامل2]],العاملين!$A:$C,2,0),"")</f>
        <v/>
      </c>
      <c r="AA561" s="108"/>
      <c r="AB561" s="108" t="str">
        <f>IFERROR(VLOOKUP(Table14[[#This Row],[كود العامل3]],العاملين!$A:$C,2,0),"")</f>
        <v/>
      </c>
      <c r="AC561" s="108"/>
      <c r="AD561" s="108" t="str">
        <f>IFERROR(VLOOKUP(Table14[[#This Row],[كود العامل4]],العاملين!$A:$C,2,0),"")</f>
        <v/>
      </c>
      <c r="AE561" s="115">
        <f>IFERROR((Table14[[#This Row],[كمية الانتاج]]*Table14[[#This Row],[الزمن المعيارى لانتاج القطعة الواحدة بالدقيقة]])/V561,0%)</f>
        <v>0</v>
      </c>
      <c r="AF561" s="116"/>
      <c r="AG561" s="106"/>
      <c r="AH561" s="117" t="str">
        <f>IFERROR(Table14[[#This Row],[كمية الانتاج]]/(Table14[[#This Row],[كمية الانتاج]]+AG561+AF561),"")</f>
        <v/>
      </c>
      <c r="AI561" s="118"/>
      <c r="AJ561" s="121"/>
      <c r="AK561" s="121"/>
      <c r="AL561" s="121"/>
      <c r="AM561" s="121"/>
      <c r="AN561" s="121"/>
      <c r="AO561" s="121"/>
      <c r="AP561" s="121"/>
      <c r="AQ561" s="121"/>
      <c r="AR561" s="121"/>
    </row>
    <row r="562" spans="1:44" ht="20.100000000000001" customHeight="1">
      <c r="A562" s="105"/>
      <c r="B562" s="106"/>
      <c r="C562" s="107" t="str">
        <f>IFERROR(VLOOKUP(B562,المنتجات!$A:$B,2,0),"")</f>
        <v/>
      </c>
      <c r="D562" s="106" t="str">
        <f>IFERROR(VLOOKUP(B562,المنتجات!$A:$C,3,0),"")</f>
        <v/>
      </c>
      <c r="E562" s="108"/>
      <c r="F562" s="107" t="str">
        <f>IFERROR(VLOOKUP(Table14[[#This Row],[كود الصنف]],المنتجات!$D:$E,2,0),"")</f>
        <v/>
      </c>
      <c r="G562" s="109"/>
      <c r="H562" s="109" t="str">
        <f>IFERROR(IF(G562&lt;=1,VLOOKUP(Table14[[#This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62" s="110"/>
      <c r="J562" s="111"/>
      <c r="K562" s="112" t="str">
        <f>IFERROR(IF(VLOOKUP(Table14[[#This Row],[كود الصنف]],المنتجات!$D:$K,8,0)=0,"",(VLOOKUP(Table14[[#This Row],[كود الصنف]],المنتجات!$D:$K,8,0))),"")</f>
        <v/>
      </c>
      <c r="L56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62" s="114">
        <f>IFERROR(Table14[[#This Row],[كمية الهالك]]/(Table14[[#This Row],[كمية الخامات بالكيلو]]/Table14[[#This Row],[وزن القطعة]]),0)</f>
        <v>0</v>
      </c>
      <c r="N562" s="113"/>
      <c r="O562" s="106" t="str">
        <f>IFERROR(VLOOKUP(Table14[[#This Row],[كود العامل]],العاملين!$A$1:$D$100,4,0),"")</f>
        <v/>
      </c>
      <c r="P562" s="108"/>
      <c r="Q562" s="108"/>
      <c r="R562" s="108"/>
      <c r="S562" s="108"/>
      <c r="T562" s="108"/>
      <c r="U562" s="108">
        <f t="shared" si="10"/>
        <v>0</v>
      </c>
      <c r="V562" s="108" t="str">
        <f>IFERROR(Table14[[#This Row],[اجمالى وقت التشغيل بالدقايق]]-Table14[[#This Row],[اجمالى وقت التوقف بالدقيقة]],"0")</f>
        <v>0</v>
      </c>
      <c r="W562" s="108"/>
      <c r="X562" s="106" t="str">
        <f>IFERROR(VLOOKUP(Table14[[#This Row],[كود العامل]],العاملين!A:C,2,0),"")</f>
        <v/>
      </c>
      <c r="Y562" s="108"/>
      <c r="Z562" s="108" t="str">
        <f>IFERROR(VLOOKUP(Table14[[#This Row],[كود العامل2]],العاملين!$A:$C,2,0),"")</f>
        <v/>
      </c>
      <c r="AA562" s="108"/>
      <c r="AB562" s="108" t="str">
        <f>IFERROR(VLOOKUP(Table14[[#This Row],[كود العامل3]],العاملين!$A:$C,2,0),"")</f>
        <v/>
      </c>
      <c r="AC562" s="108"/>
      <c r="AD562" s="108" t="str">
        <f>IFERROR(VLOOKUP(Table14[[#This Row],[كود العامل4]],العاملين!$A:$C,2,0),"")</f>
        <v/>
      </c>
      <c r="AE562" s="115">
        <f>IFERROR((Table14[[#This Row],[كمية الانتاج]]*Table14[[#This Row],[الزمن المعيارى لانتاج القطعة الواحدة بالدقيقة]])/V562,0%)</f>
        <v>0</v>
      </c>
      <c r="AF562" s="116"/>
      <c r="AG562" s="106"/>
      <c r="AH562" s="117" t="str">
        <f>IFERROR(Table14[[#This Row],[كمية الانتاج]]/(Table14[[#This Row],[كمية الانتاج]]+AG562+AF562),"")</f>
        <v/>
      </c>
      <c r="AI562" s="118"/>
      <c r="AJ562" s="121"/>
      <c r="AK562" s="121"/>
      <c r="AL562" s="121"/>
      <c r="AM562" s="121"/>
      <c r="AN562" s="121"/>
      <c r="AO562" s="121"/>
      <c r="AP562" s="121"/>
      <c r="AQ562" s="121"/>
      <c r="AR562" s="121"/>
    </row>
    <row r="563" spans="1:44" ht="20.100000000000001" customHeight="1">
      <c r="A563" s="105"/>
      <c r="B563" s="106"/>
      <c r="C563" s="107" t="str">
        <f>IFERROR(VLOOKUP(B563,المنتجات!$A:$B,2,0),"")</f>
        <v/>
      </c>
      <c r="D563" s="106" t="str">
        <f>IFERROR(VLOOKUP(B563,المنتجات!$A:$C,3,0),"")</f>
        <v/>
      </c>
      <c r="E563" s="108"/>
      <c r="F563" s="107" t="str">
        <f>IFERROR(VLOOKUP(Table14[[#This Row],[كود الصنف]],المنتجات!$D:$E,2,0),"")</f>
        <v/>
      </c>
      <c r="G563" s="109"/>
      <c r="H563" s="109" t="str">
        <f>IFERROR(IF(G563&lt;=1,VLOOKUP(Table14[[#This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63" s="110"/>
      <c r="J563" s="111"/>
      <c r="K563" s="112" t="str">
        <f>IFERROR(IF(VLOOKUP(Table14[[#This Row],[كود الصنف]],المنتجات!$D:$K,8,0)=0,"",(VLOOKUP(Table14[[#This Row],[كود الصنف]],المنتجات!$D:$K,8,0))),"")</f>
        <v/>
      </c>
      <c r="L56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63" s="114">
        <f>IFERROR(Table14[[#This Row],[كمية الهالك]]/(Table14[[#This Row],[كمية الخامات بالكيلو]]/Table14[[#This Row],[وزن القطعة]]),0)</f>
        <v>0</v>
      </c>
      <c r="N563" s="113"/>
      <c r="O563" s="106" t="str">
        <f>IFERROR(VLOOKUP(Table14[[#This Row],[كود العامل]],العاملين!$A$1:$D$100,4,0),"")</f>
        <v/>
      </c>
      <c r="P563" s="108"/>
      <c r="Q563" s="108"/>
      <c r="R563" s="108"/>
      <c r="S563" s="108"/>
      <c r="T563" s="108"/>
      <c r="U563" s="108">
        <f t="shared" si="10"/>
        <v>0</v>
      </c>
      <c r="V563" s="108" t="str">
        <f>IFERROR(Table14[[#This Row],[اجمالى وقت التشغيل بالدقايق]]-Table14[[#This Row],[اجمالى وقت التوقف بالدقيقة]],"0")</f>
        <v>0</v>
      </c>
      <c r="W563" s="108"/>
      <c r="X563" s="106" t="str">
        <f>IFERROR(VLOOKUP(Table14[[#This Row],[كود العامل]],العاملين!A:C,2,0),"")</f>
        <v/>
      </c>
      <c r="Y563" s="108"/>
      <c r="Z563" s="108" t="str">
        <f>IFERROR(VLOOKUP(Table14[[#This Row],[كود العامل2]],العاملين!$A:$C,2,0),"")</f>
        <v/>
      </c>
      <c r="AA563" s="108"/>
      <c r="AB563" s="108" t="str">
        <f>IFERROR(VLOOKUP(Table14[[#This Row],[كود العامل3]],العاملين!$A:$C,2,0),"")</f>
        <v/>
      </c>
      <c r="AC563" s="108"/>
      <c r="AD563" s="108" t="str">
        <f>IFERROR(VLOOKUP(Table14[[#This Row],[كود العامل4]],العاملين!$A:$C,2,0),"")</f>
        <v/>
      </c>
      <c r="AE563" s="115">
        <f>IFERROR((Table14[[#This Row],[كمية الانتاج]]*Table14[[#This Row],[الزمن المعيارى لانتاج القطعة الواحدة بالدقيقة]])/V563,0%)</f>
        <v>0</v>
      </c>
      <c r="AF563" s="116"/>
      <c r="AG563" s="106"/>
      <c r="AH563" s="117" t="str">
        <f>IFERROR(Table14[[#This Row],[كمية الانتاج]]/(Table14[[#This Row],[كمية الانتاج]]+AG563+AF563),"")</f>
        <v/>
      </c>
      <c r="AI563" s="118"/>
      <c r="AJ563" s="121"/>
      <c r="AK563" s="121"/>
      <c r="AL563" s="121"/>
      <c r="AM563" s="121"/>
      <c r="AN563" s="121"/>
      <c r="AO563" s="121"/>
      <c r="AP563" s="121"/>
      <c r="AQ563" s="121"/>
      <c r="AR563" s="121"/>
    </row>
    <row r="564" spans="1:44" ht="20.100000000000001" customHeight="1">
      <c r="A564" s="105"/>
      <c r="B564" s="106"/>
      <c r="C564" s="107" t="str">
        <f>IFERROR(VLOOKUP(B564,المنتجات!$A:$B,2,0),"")</f>
        <v/>
      </c>
      <c r="D564" s="106" t="str">
        <f>IFERROR(VLOOKUP(B564,المنتجات!$A:$C,3,0),"")</f>
        <v/>
      </c>
      <c r="E564" s="108"/>
      <c r="F564" s="107" t="str">
        <f>IFERROR(VLOOKUP(Table14[[#This Row],[كود الصنف]],المنتجات!$D:$E,2,0),"")</f>
        <v/>
      </c>
      <c r="G564" s="109"/>
      <c r="H564" s="109" t="str">
        <f>IFERROR(IF(G564&lt;=1,VLOOKUP(Table14[[#This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64" s="110"/>
      <c r="J564" s="111"/>
      <c r="K564" s="112" t="str">
        <f>IFERROR(IF(VLOOKUP(Table14[[#This Row],[كود الصنف]],المنتجات!$D:$K,8,0)=0,"",(VLOOKUP(Table14[[#This Row],[كود الصنف]],المنتجات!$D:$K,8,0))),"")</f>
        <v/>
      </c>
      <c r="L56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64" s="114">
        <f>IFERROR(Table14[[#This Row],[كمية الهالك]]/(Table14[[#This Row],[كمية الخامات بالكيلو]]/Table14[[#This Row],[وزن القطعة]]),0)</f>
        <v>0</v>
      </c>
      <c r="N564" s="113"/>
      <c r="O564" s="106" t="str">
        <f>IFERROR(VLOOKUP(Table14[[#This Row],[كود العامل]],العاملين!$A$1:$D$100,4,0),"")</f>
        <v/>
      </c>
      <c r="P564" s="108"/>
      <c r="Q564" s="108"/>
      <c r="R564" s="108"/>
      <c r="S564" s="108"/>
      <c r="T564" s="108"/>
      <c r="U564" s="108">
        <f t="shared" si="10"/>
        <v>0</v>
      </c>
      <c r="V564" s="108" t="str">
        <f>IFERROR(Table14[[#This Row],[اجمالى وقت التشغيل بالدقايق]]-Table14[[#This Row],[اجمالى وقت التوقف بالدقيقة]],"0")</f>
        <v>0</v>
      </c>
      <c r="W564" s="108"/>
      <c r="X564" s="106" t="str">
        <f>IFERROR(VLOOKUP(Table14[[#This Row],[كود العامل]],العاملين!A:C,2,0),"")</f>
        <v/>
      </c>
      <c r="Y564" s="108"/>
      <c r="Z564" s="108" t="str">
        <f>IFERROR(VLOOKUP(Table14[[#This Row],[كود العامل2]],العاملين!$A:$C,2,0),"")</f>
        <v/>
      </c>
      <c r="AA564" s="108"/>
      <c r="AB564" s="108" t="str">
        <f>IFERROR(VLOOKUP(Table14[[#This Row],[كود العامل3]],العاملين!$A:$C,2,0),"")</f>
        <v/>
      </c>
      <c r="AC564" s="108"/>
      <c r="AD564" s="108" t="str">
        <f>IFERROR(VLOOKUP(Table14[[#This Row],[كود العامل4]],العاملين!$A:$C,2,0),"")</f>
        <v/>
      </c>
      <c r="AE564" s="115">
        <f>IFERROR((Table14[[#This Row],[كمية الانتاج]]*Table14[[#This Row],[الزمن المعيارى لانتاج القطعة الواحدة بالدقيقة]])/V564,0%)</f>
        <v>0</v>
      </c>
      <c r="AF564" s="116"/>
      <c r="AG564" s="106"/>
      <c r="AH564" s="117" t="str">
        <f>IFERROR(Table14[[#This Row],[كمية الانتاج]]/(Table14[[#This Row],[كمية الانتاج]]+AG564+AF564),"")</f>
        <v/>
      </c>
      <c r="AI564" s="118"/>
      <c r="AJ564" s="121"/>
      <c r="AK564" s="121"/>
      <c r="AL564" s="121"/>
      <c r="AM564" s="121"/>
      <c r="AN564" s="121"/>
      <c r="AO564" s="121"/>
      <c r="AP564" s="121"/>
      <c r="AQ564" s="121"/>
      <c r="AR564" s="121"/>
    </row>
    <row r="565" spans="1:44" ht="20.100000000000001" customHeight="1">
      <c r="A565" s="105"/>
      <c r="B565" s="106"/>
      <c r="C565" s="107" t="str">
        <f>IFERROR(VLOOKUP(B565,المنتجات!$A:$B,2,0),"")</f>
        <v/>
      </c>
      <c r="D565" s="106" t="str">
        <f>IFERROR(VLOOKUP(B565,المنتجات!$A:$C,3,0),"")</f>
        <v/>
      </c>
      <c r="E565" s="108"/>
      <c r="F565" s="107" t="str">
        <f>IFERROR(VLOOKUP(Table14[[#This Row],[كود الصنف]],المنتجات!$D:$E,2,0),"")</f>
        <v/>
      </c>
      <c r="G565" s="109"/>
      <c r="H565" s="109" t="str">
        <f>IFERROR(IF(G565&lt;=1,VLOOKUP(Table14[[#This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65" s="110"/>
      <c r="J565" s="111"/>
      <c r="K565" s="112" t="str">
        <f>IFERROR(IF(VLOOKUP(Table14[[#This Row],[كود الصنف]],المنتجات!$D:$K,8,0)=0,"",(VLOOKUP(Table14[[#This Row],[كود الصنف]],المنتجات!$D:$K,8,0))),"")</f>
        <v/>
      </c>
      <c r="L56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65" s="114">
        <f>IFERROR(Table14[[#This Row],[كمية الهالك]]/(Table14[[#This Row],[كمية الخامات بالكيلو]]/Table14[[#This Row],[وزن القطعة]]),0)</f>
        <v>0</v>
      </c>
      <c r="N565" s="113"/>
      <c r="O565" s="106" t="str">
        <f>IFERROR(VLOOKUP(Table14[[#This Row],[كود العامل]],العاملين!$A$1:$D$100,4,0),"")</f>
        <v/>
      </c>
      <c r="P565" s="108"/>
      <c r="Q565" s="108"/>
      <c r="R565" s="108"/>
      <c r="S565" s="108"/>
      <c r="T565" s="108"/>
      <c r="U565" s="108">
        <f t="shared" si="10"/>
        <v>0</v>
      </c>
      <c r="V565" s="108" t="str">
        <f>IFERROR(Table14[[#This Row],[اجمالى وقت التشغيل بالدقايق]]-Table14[[#This Row],[اجمالى وقت التوقف بالدقيقة]],"0")</f>
        <v>0</v>
      </c>
      <c r="W565" s="108"/>
      <c r="X565" s="106" t="str">
        <f>IFERROR(VLOOKUP(Table14[[#This Row],[كود العامل]],العاملين!A:C,2,0),"")</f>
        <v/>
      </c>
      <c r="Y565" s="108"/>
      <c r="Z565" s="108" t="str">
        <f>IFERROR(VLOOKUP(Table14[[#This Row],[كود العامل2]],العاملين!$A:$C,2,0),"")</f>
        <v/>
      </c>
      <c r="AA565" s="108"/>
      <c r="AB565" s="108" t="str">
        <f>IFERROR(VLOOKUP(Table14[[#This Row],[كود العامل3]],العاملين!$A:$C,2,0),"")</f>
        <v/>
      </c>
      <c r="AC565" s="108"/>
      <c r="AD565" s="108" t="str">
        <f>IFERROR(VLOOKUP(Table14[[#This Row],[كود العامل4]],العاملين!$A:$C,2,0),"")</f>
        <v/>
      </c>
      <c r="AE565" s="115">
        <f>IFERROR((Table14[[#This Row],[كمية الانتاج]]*Table14[[#This Row],[الزمن المعيارى لانتاج القطعة الواحدة بالدقيقة]])/V565,0%)</f>
        <v>0</v>
      </c>
      <c r="AF565" s="116"/>
      <c r="AG565" s="106"/>
      <c r="AH565" s="117" t="str">
        <f>IFERROR(Table14[[#This Row],[كمية الانتاج]]/(Table14[[#This Row],[كمية الانتاج]]+AG565+AF565),"")</f>
        <v/>
      </c>
      <c r="AI565" s="118"/>
      <c r="AJ565" s="121"/>
      <c r="AK565" s="121"/>
      <c r="AL565" s="121"/>
      <c r="AM565" s="121"/>
      <c r="AN565" s="121"/>
      <c r="AO565" s="121"/>
      <c r="AP565" s="121"/>
      <c r="AQ565" s="121"/>
      <c r="AR565" s="121"/>
    </row>
    <row r="566" spans="1:44" ht="20.100000000000001" customHeight="1">
      <c r="A566" s="105"/>
      <c r="B566" s="106"/>
      <c r="C566" s="107" t="str">
        <f>IFERROR(VLOOKUP(B566,المنتجات!$A:$B,2,0),"")</f>
        <v/>
      </c>
      <c r="D566" s="106" t="str">
        <f>IFERROR(VLOOKUP(B566,المنتجات!$A:$C,3,0),"")</f>
        <v/>
      </c>
      <c r="E566" s="108"/>
      <c r="F566" s="107" t="str">
        <f>IFERROR(VLOOKUP(Table14[[#This Row],[كود الصنف]],المنتجات!$D:$E,2,0),"")</f>
        <v/>
      </c>
      <c r="G566" s="109"/>
      <c r="H566" s="109" t="str">
        <f>IFERROR(IF(G566&lt;=1,VLOOKUP(Table14[[#This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66" s="110"/>
      <c r="J566" s="111"/>
      <c r="K566" s="112" t="str">
        <f>IFERROR(IF(VLOOKUP(Table14[[#This Row],[كود الصنف]],المنتجات!$D:$K,8,0)=0,"",(VLOOKUP(Table14[[#This Row],[كود الصنف]],المنتجات!$D:$K,8,0))),"")</f>
        <v/>
      </c>
      <c r="L56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66" s="114">
        <f>IFERROR(Table14[[#This Row],[كمية الهالك]]/(Table14[[#This Row],[كمية الخامات بالكيلو]]/Table14[[#This Row],[وزن القطعة]]),0)</f>
        <v>0</v>
      </c>
      <c r="N566" s="113"/>
      <c r="O566" s="106" t="str">
        <f>IFERROR(VLOOKUP(Table14[[#This Row],[كود العامل]],العاملين!$A$1:$D$100,4,0),"")</f>
        <v/>
      </c>
      <c r="P566" s="108"/>
      <c r="Q566" s="108"/>
      <c r="R566" s="108"/>
      <c r="S566" s="108"/>
      <c r="T566" s="108"/>
      <c r="U566" s="108">
        <f t="shared" si="10"/>
        <v>0</v>
      </c>
      <c r="V566" s="108" t="str">
        <f>IFERROR(Table14[[#This Row],[اجمالى وقت التشغيل بالدقايق]]-Table14[[#This Row],[اجمالى وقت التوقف بالدقيقة]],"0")</f>
        <v>0</v>
      </c>
      <c r="W566" s="108"/>
      <c r="X566" s="106" t="str">
        <f>IFERROR(VLOOKUP(Table14[[#This Row],[كود العامل]],العاملين!A:C,2,0),"")</f>
        <v/>
      </c>
      <c r="Y566" s="108"/>
      <c r="Z566" s="108" t="str">
        <f>IFERROR(VLOOKUP(Table14[[#This Row],[كود العامل2]],العاملين!$A:$C,2,0),"")</f>
        <v/>
      </c>
      <c r="AA566" s="108"/>
      <c r="AB566" s="108" t="str">
        <f>IFERROR(VLOOKUP(Table14[[#This Row],[كود العامل3]],العاملين!$A:$C,2,0),"")</f>
        <v/>
      </c>
      <c r="AC566" s="108"/>
      <c r="AD566" s="108" t="str">
        <f>IFERROR(VLOOKUP(Table14[[#This Row],[كود العامل4]],العاملين!$A:$C,2,0),"")</f>
        <v/>
      </c>
      <c r="AE566" s="115">
        <f>IFERROR((Table14[[#This Row],[كمية الانتاج]]*Table14[[#This Row],[الزمن المعيارى لانتاج القطعة الواحدة بالدقيقة]])/V566,0%)</f>
        <v>0</v>
      </c>
      <c r="AF566" s="116"/>
      <c r="AG566" s="106"/>
      <c r="AH566" s="117" t="str">
        <f>IFERROR(Table14[[#This Row],[كمية الانتاج]]/(Table14[[#This Row],[كمية الانتاج]]+AG566+AF566),"")</f>
        <v/>
      </c>
      <c r="AI566" s="118"/>
      <c r="AJ566" s="121"/>
      <c r="AK566" s="121"/>
      <c r="AL566" s="121"/>
      <c r="AM566" s="121"/>
      <c r="AN566" s="121"/>
      <c r="AO566" s="121"/>
      <c r="AP566" s="121"/>
      <c r="AQ566" s="121"/>
      <c r="AR566" s="121"/>
    </row>
    <row r="567" spans="1:44" ht="20.100000000000001" customHeight="1">
      <c r="A567" s="105"/>
      <c r="B567" s="106"/>
      <c r="C567" s="107" t="str">
        <f>IFERROR(VLOOKUP(B567,المنتجات!$A:$B,2,0),"")</f>
        <v/>
      </c>
      <c r="D567" s="106" t="str">
        <f>IFERROR(VLOOKUP(B567,المنتجات!$A:$C,3,0),"")</f>
        <v/>
      </c>
      <c r="E567" s="108"/>
      <c r="F567" s="107" t="str">
        <f>IFERROR(VLOOKUP(Table14[[#This Row],[كود الصنف]],المنتجات!$D:$E,2,0),"")</f>
        <v/>
      </c>
      <c r="G567" s="109"/>
      <c r="H567" s="109" t="str">
        <f>IFERROR(IF(G567&lt;=1,VLOOKUP(Table14[[#This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67" s="110"/>
      <c r="J567" s="111"/>
      <c r="K567" s="112" t="str">
        <f>IFERROR(IF(VLOOKUP(Table14[[#This Row],[كود الصنف]],المنتجات!$D:$K,8,0)=0,"",(VLOOKUP(Table14[[#This Row],[كود الصنف]],المنتجات!$D:$K,8,0))),"")</f>
        <v/>
      </c>
      <c r="L56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67" s="114">
        <f>IFERROR(Table14[[#This Row],[كمية الهالك]]/(Table14[[#This Row],[كمية الخامات بالكيلو]]/Table14[[#This Row],[وزن القطعة]]),0)</f>
        <v>0</v>
      </c>
      <c r="N567" s="113"/>
      <c r="O567" s="106" t="str">
        <f>IFERROR(VLOOKUP(Table14[[#This Row],[كود العامل]],العاملين!$A$1:$D$100,4,0),"")</f>
        <v/>
      </c>
      <c r="P567" s="108"/>
      <c r="Q567" s="108"/>
      <c r="R567" s="108"/>
      <c r="S567" s="108"/>
      <c r="T567" s="108"/>
      <c r="U567" s="108">
        <f t="shared" si="10"/>
        <v>0</v>
      </c>
      <c r="V567" s="108" t="str">
        <f>IFERROR(Table14[[#This Row],[اجمالى وقت التشغيل بالدقايق]]-Table14[[#This Row],[اجمالى وقت التوقف بالدقيقة]],"0")</f>
        <v>0</v>
      </c>
      <c r="W567" s="108"/>
      <c r="X567" s="106" t="str">
        <f>IFERROR(VLOOKUP(Table14[[#This Row],[كود العامل]],العاملين!A:C,2,0),"")</f>
        <v/>
      </c>
      <c r="Y567" s="108"/>
      <c r="Z567" s="108" t="str">
        <f>IFERROR(VLOOKUP(Table14[[#This Row],[كود العامل2]],العاملين!$A:$C,2,0),"")</f>
        <v/>
      </c>
      <c r="AA567" s="108"/>
      <c r="AB567" s="108" t="str">
        <f>IFERROR(VLOOKUP(Table14[[#This Row],[كود العامل3]],العاملين!$A:$C,2,0),"")</f>
        <v/>
      </c>
      <c r="AC567" s="108"/>
      <c r="AD567" s="108" t="str">
        <f>IFERROR(VLOOKUP(Table14[[#This Row],[كود العامل4]],العاملين!$A:$C,2,0),"")</f>
        <v/>
      </c>
      <c r="AE567" s="115">
        <f>IFERROR((Table14[[#This Row],[كمية الانتاج]]*Table14[[#This Row],[الزمن المعيارى لانتاج القطعة الواحدة بالدقيقة]])/V567,0%)</f>
        <v>0</v>
      </c>
      <c r="AF567" s="116"/>
      <c r="AG567" s="106"/>
      <c r="AH567" s="117" t="str">
        <f>IFERROR(Table14[[#This Row],[كمية الانتاج]]/(Table14[[#This Row],[كمية الانتاج]]+AG567+AF567),"")</f>
        <v/>
      </c>
      <c r="AI567" s="118"/>
      <c r="AJ567" s="121"/>
      <c r="AK567" s="121"/>
      <c r="AL567" s="121"/>
      <c r="AM567" s="121"/>
      <c r="AN567" s="121"/>
      <c r="AO567" s="121"/>
      <c r="AP567" s="121"/>
      <c r="AQ567" s="121"/>
      <c r="AR567" s="121"/>
    </row>
    <row r="568" spans="1:44" ht="20.100000000000001" customHeight="1">
      <c r="A568" s="105"/>
      <c r="B568" s="106"/>
      <c r="C568" s="107" t="str">
        <f>IFERROR(VLOOKUP(B568,المنتجات!$A:$B,2,0),"")</f>
        <v/>
      </c>
      <c r="D568" s="106" t="str">
        <f>IFERROR(VLOOKUP(B568,المنتجات!$A:$C,3,0),"")</f>
        <v/>
      </c>
      <c r="E568" s="108"/>
      <c r="F568" s="107" t="str">
        <f>IFERROR(VLOOKUP(Table14[[#This Row],[كود الصنف]],المنتجات!$D:$E,2,0),"")</f>
        <v/>
      </c>
      <c r="G568" s="109"/>
      <c r="H568" s="109" t="str">
        <f>IFERROR(IF(G568&lt;=1,VLOOKUP(Table14[[#This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68" s="110"/>
      <c r="J568" s="111"/>
      <c r="K568" s="112" t="str">
        <f>IFERROR(IF(VLOOKUP(Table14[[#This Row],[كود الصنف]],المنتجات!$D:$K,8,0)=0,"",(VLOOKUP(Table14[[#This Row],[كود الصنف]],المنتجات!$D:$K,8,0))),"")</f>
        <v/>
      </c>
      <c r="L56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68" s="114">
        <f>IFERROR(Table14[[#This Row],[كمية الهالك]]/(Table14[[#This Row],[كمية الخامات بالكيلو]]/Table14[[#This Row],[وزن القطعة]]),0)</f>
        <v>0</v>
      </c>
      <c r="N568" s="113"/>
      <c r="O568" s="106" t="str">
        <f>IFERROR(VLOOKUP(Table14[[#This Row],[كود العامل]],العاملين!$A$1:$D$100,4,0),"")</f>
        <v/>
      </c>
      <c r="P568" s="108"/>
      <c r="Q568" s="108"/>
      <c r="R568" s="108"/>
      <c r="S568" s="108"/>
      <c r="T568" s="108"/>
      <c r="U568" s="108">
        <f t="shared" si="10"/>
        <v>0</v>
      </c>
      <c r="V568" s="108" t="str">
        <f>IFERROR(Table14[[#This Row],[اجمالى وقت التشغيل بالدقايق]]-Table14[[#This Row],[اجمالى وقت التوقف بالدقيقة]],"0")</f>
        <v>0</v>
      </c>
      <c r="W568" s="108"/>
      <c r="X568" s="106" t="str">
        <f>IFERROR(VLOOKUP(Table14[[#This Row],[كود العامل]],العاملين!A:C,2,0),"")</f>
        <v/>
      </c>
      <c r="Y568" s="108"/>
      <c r="Z568" s="108" t="str">
        <f>IFERROR(VLOOKUP(Table14[[#This Row],[كود العامل2]],العاملين!$A:$C,2,0),"")</f>
        <v/>
      </c>
      <c r="AA568" s="108"/>
      <c r="AB568" s="108" t="str">
        <f>IFERROR(VLOOKUP(Table14[[#This Row],[كود العامل3]],العاملين!$A:$C,2,0),"")</f>
        <v/>
      </c>
      <c r="AC568" s="108"/>
      <c r="AD568" s="108" t="str">
        <f>IFERROR(VLOOKUP(Table14[[#This Row],[كود العامل4]],العاملين!$A:$C,2,0),"")</f>
        <v/>
      </c>
      <c r="AE568" s="115">
        <f>IFERROR((Table14[[#This Row],[كمية الانتاج]]*Table14[[#This Row],[الزمن المعيارى لانتاج القطعة الواحدة بالدقيقة]])/V568,0%)</f>
        <v>0</v>
      </c>
      <c r="AF568" s="116"/>
      <c r="AG568" s="106"/>
      <c r="AH568" s="117" t="str">
        <f>IFERROR(Table14[[#This Row],[كمية الانتاج]]/(Table14[[#This Row],[كمية الانتاج]]+AG568+AF568),"")</f>
        <v/>
      </c>
      <c r="AI568" s="118"/>
      <c r="AJ568" s="121"/>
      <c r="AK568" s="121"/>
      <c r="AL568" s="121"/>
      <c r="AM568" s="121"/>
      <c r="AN568" s="121"/>
      <c r="AO568" s="121"/>
      <c r="AP568" s="121"/>
      <c r="AQ568" s="121"/>
      <c r="AR568" s="121"/>
    </row>
    <row r="569" spans="1:44" ht="20.100000000000001" customHeight="1">
      <c r="A569" s="105"/>
      <c r="B569" s="106"/>
      <c r="C569" s="107" t="str">
        <f>IFERROR(VLOOKUP(B569,المنتجات!$A:$B,2,0),"")</f>
        <v/>
      </c>
      <c r="D569" s="106" t="str">
        <f>IFERROR(VLOOKUP(B569,المنتجات!$A:$C,3,0),"")</f>
        <v/>
      </c>
      <c r="E569" s="108"/>
      <c r="F569" s="107" t="str">
        <f>IFERROR(VLOOKUP(Table14[[#This Row],[كود الصنف]],المنتجات!$D:$E,2,0),"")</f>
        <v/>
      </c>
      <c r="G569" s="109"/>
      <c r="H569" s="109" t="str">
        <f>IFERROR(IF(G569&lt;=1,VLOOKUP(Table14[[#This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69" s="110"/>
      <c r="J569" s="111"/>
      <c r="K569" s="112" t="str">
        <f>IFERROR(IF(VLOOKUP(Table14[[#This Row],[كود الصنف]],المنتجات!$D:$K,8,0)=0,"",(VLOOKUP(Table14[[#This Row],[كود الصنف]],المنتجات!$D:$K,8,0))),"")</f>
        <v/>
      </c>
      <c r="L56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69" s="114">
        <f>IFERROR(Table14[[#This Row],[كمية الهالك]]/(Table14[[#This Row],[كمية الخامات بالكيلو]]/Table14[[#This Row],[وزن القطعة]]),0)</f>
        <v>0</v>
      </c>
      <c r="N569" s="113"/>
      <c r="O569" s="106" t="str">
        <f>IFERROR(VLOOKUP(Table14[[#This Row],[كود العامل]],العاملين!$A$1:$D$100,4,0),"")</f>
        <v/>
      </c>
      <c r="P569" s="108"/>
      <c r="Q569" s="108"/>
      <c r="R569" s="108"/>
      <c r="S569" s="108"/>
      <c r="T569" s="108"/>
      <c r="U569" s="108">
        <f t="shared" si="10"/>
        <v>0</v>
      </c>
      <c r="V569" s="108" t="str">
        <f>IFERROR(Table14[[#This Row],[اجمالى وقت التشغيل بالدقايق]]-Table14[[#This Row],[اجمالى وقت التوقف بالدقيقة]],"0")</f>
        <v>0</v>
      </c>
      <c r="W569" s="108"/>
      <c r="X569" s="106" t="str">
        <f>IFERROR(VLOOKUP(Table14[[#This Row],[كود العامل]],العاملين!A:C,2,0),"")</f>
        <v/>
      </c>
      <c r="Y569" s="108"/>
      <c r="Z569" s="108" t="str">
        <f>IFERROR(VLOOKUP(Table14[[#This Row],[كود العامل2]],العاملين!$A:$C,2,0),"")</f>
        <v/>
      </c>
      <c r="AA569" s="108"/>
      <c r="AB569" s="108" t="str">
        <f>IFERROR(VLOOKUP(Table14[[#This Row],[كود العامل3]],العاملين!$A:$C,2,0),"")</f>
        <v/>
      </c>
      <c r="AC569" s="108"/>
      <c r="AD569" s="108" t="str">
        <f>IFERROR(VLOOKUP(Table14[[#This Row],[كود العامل4]],العاملين!$A:$C,2,0),"")</f>
        <v/>
      </c>
      <c r="AE569" s="115">
        <f>IFERROR((Table14[[#This Row],[كمية الانتاج]]*Table14[[#This Row],[الزمن المعيارى لانتاج القطعة الواحدة بالدقيقة]])/V569,0%)</f>
        <v>0</v>
      </c>
      <c r="AF569" s="116"/>
      <c r="AG569" s="106"/>
      <c r="AH569" s="117" t="str">
        <f>IFERROR(Table14[[#This Row],[كمية الانتاج]]/(Table14[[#This Row],[كمية الانتاج]]+AG569+AF569),"")</f>
        <v/>
      </c>
      <c r="AI569" s="118"/>
      <c r="AJ569" s="121"/>
      <c r="AK569" s="121"/>
      <c r="AL569" s="121"/>
      <c r="AM569" s="121"/>
      <c r="AN569" s="121"/>
      <c r="AO569" s="121"/>
      <c r="AP569" s="121"/>
      <c r="AQ569" s="121"/>
      <c r="AR569" s="121"/>
    </row>
    <row r="570" spans="1:44" ht="20.100000000000001" customHeight="1">
      <c r="A570" s="105"/>
      <c r="B570" s="106"/>
      <c r="C570" s="107" t="str">
        <f>IFERROR(VLOOKUP(B570,المنتجات!$A:$B,2,0),"")</f>
        <v/>
      </c>
      <c r="D570" s="106" t="str">
        <f>IFERROR(VLOOKUP(B570,المنتجات!$A:$C,3,0),"")</f>
        <v/>
      </c>
      <c r="E570" s="108"/>
      <c r="F570" s="107" t="str">
        <f>IFERROR(VLOOKUP(Table14[[#This Row],[كود الصنف]],المنتجات!$D:$E,2,0),"")</f>
        <v/>
      </c>
      <c r="G570" s="109"/>
      <c r="H570" s="109" t="str">
        <f>IFERROR(IF(G570&lt;=1,VLOOKUP(Table14[[#This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70" s="110"/>
      <c r="J570" s="111"/>
      <c r="K570" s="112" t="str">
        <f>IFERROR(IF(VLOOKUP(Table14[[#This Row],[كود الصنف]],المنتجات!$D:$K,8,0)=0,"",(VLOOKUP(Table14[[#This Row],[كود الصنف]],المنتجات!$D:$K,8,0))),"")</f>
        <v/>
      </c>
      <c r="L57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70" s="114">
        <f>IFERROR(Table14[[#This Row],[كمية الهالك]]/(Table14[[#This Row],[كمية الخامات بالكيلو]]/Table14[[#This Row],[وزن القطعة]]),0)</f>
        <v>0</v>
      </c>
      <c r="N570" s="113"/>
      <c r="O570" s="106" t="str">
        <f>IFERROR(VLOOKUP(Table14[[#This Row],[كود العامل]],العاملين!$A$1:$D$100,4,0),"")</f>
        <v/>
      </c>
      <c r="P570" s="108"/>
      <c r="Q570" s="108"/>
      <c r="R570" s="108"/>
      <c r="S570" s="108"/>
      <c r="T570" s="108"/>
      <c r="U570" s="108">
        <f t="shared" si="10"/>
        <v>0</v>
      </c>
      <c r="V570" s="108" t="str">
        <f>IFERROR(Table14[[#This Row],[اجمالى وقت التشغيل بالدقايق]]-Table14[[#This Row],[اجمالى وقت التوقف بالدقيقة]],"0")</f>
        <v>0</v>
      </c>
      <c r="W570" s="108"/>
      <c r="X570" s="106" t="str">
        <f>IFERROR(VLOOKUP(Table14[[#This Row],[كود العامل]],العاملين!A:C,2,0),"")</f>
        <v/>
      </c>
      <c r="Y570" s="108"/>
      <c r="Z570" s="108" t="str">
        <f>IFERROR(VLOOKUP(Table14[[#This Row],[كود العامل2]],العاملين!$A:$C,2,0),"")</f>
        <v/>
      </c>
      <c r="AA570" s="108"/>
      <c r="AB570" s="108" t="str">
        <f>IFERROR(VLOOKUP(Table14[[#This Row],[كود العامل3]],العاملين!$A:$C,2,0),"")</f>
        <v/>
      </c>
      <c r="AC570" s="108"/>
      <c r="AD570" s="108" t="str">
        <f>IFERROR(VLOOKUP(Table14[[#This Row],[كود العامل4]],العاملين!$A:$C,2,0),"")</f>
        <v/>
      </c>
      <c r="AE570" s="115">
        <f>IFERROR((Table14[[#This Row],[كمية الانتاج]]*Table14[[#This Row],[الزمن المعيارى لانتاج القطعة الواحدة بالدقيقة]])/V570,0%)</f>
        <v>0</v>
      </c>
      <c r="AF570" s="116"/>
      <c r="AG570" s="106"/>
      <c r="AH570" s="117" t="str">
        <f>IFERROR(Table14[[#This Row],[كمية الانتاج]]/(Table14[[#This Row],[كمية الانتاج]]+AG570+AF570),"")</f>
        <v/>
      </c>
      <c r="AI570" s="118"/>
      <c r="AJ570" s="121"/>
      <c r="AK570" s="121"/>
      <c r="AL570" s="121"/>
      <c r="AM570" s="121"/>
      <c r="AN570" s="121"/>
      <c r="AO570" s="121"/>
      <c r="AP570" s="121"/>
      <c r="AQ570" s="121"/>
      <c r="AR570" s="121"/>
    </row>
    <row r="571" spans="1:44" ht="20.100000000000001" customHeight="1">
      <c r="A571" s="105"/>
      <c r="B571" s="106"/>
      <c r="C571" s="107" t="str">
        <f>IFERROR(VLOOKUP(B571,المنتجات!$A:$B,2,0),"")</f>
        <v/>
      </c>
      <c r="D571" s="106" t="str">
        <f>IFERROR(VLOOKUP(B571,المنتجات!$A:$C,3,0),"")</f>
        <v/>
      </c>
      <c r="E571" s="108"/>
      <c r="F571" s="107" t="str">
        <f>IFERROR(VLOOKUP(Table14[[#This Row],[كود الصنف]],المنتجات!$D:$E,2,0),"")</f>
        <v/>
      </c>
      <c r="G571" s="109"/>
      <c r="H571" s="109" t="str">
        <f>IFERROR(IF(G571&lt;=1,VLOOKUP(Table14[[#This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71" s="110"/>
      <c r="J571" s="111"/>
      <c r="K571" s="112" t="str">
        <f>IFERROR(IF(VLOOKUP(Table14[[#This Row],[كود الصنف]],المنتجات!$D:$K,8,0)=0,"",(VLOOKUP(Table14[[#This Row],[كود الصنف]],المنتجات!$D:$K,8,0))),"")</f>
        <v/>
      </c>
      <c r="L57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71" s="114">
        <f>IFERROR(Table14[[#This Row],[كمية الهالك]]/(Table14[[#This Row],[كمية الخامات بالكيلو]]/Table14[[#This Row],[وزن القطعة]]),0)</f>
        <v>0</v>
      </c>
      <c r="N571" s="113"/>
      <c r="O571" s="106" t="str">
        <f>IFERROR(VLOOKUP(Table14[[#This Row],[كود العامل]],العاملين!$A$1:$D$100,4,0),"")</f>
        <v/>
      </c>
      <c r="P571" s="108"/>
      <c r="Q571" s="108"/>
      <c r="R571" s="108"/>
      <c r="S571" s="108"/>
      <c r="T571" s="108"/>
      <c r="U571" s="108">
        <f t="shared" si="10"/>
        <v>0</v>
      </c>
      <c r="V571" s="108" t="str">
        <f>IFERROR(Table14[[#This Row],[اجمالى وقت التشغيل بالدقايق]]-Table14[[#This Row],[اجمالى وقت التوقف بالدقيقة]],"0")</f>
        <v>0</v>
      </c>
      <c r="W571" s="108"/>
      <c r="X571" s="106" t="str">
        <f>IFERROR(VLOOKUP(Table14[[#This Row],[كود العامل]],العاملين!A:C,2,0),"")</f>
        <v/>
      </c>
      <c r="Y571" s="108"/>
      <c r="Z571" s="108" t="str">
        <f>IFERROR(VLOOKUP(Table14[[#This Row],[كود العامل2]],العاملين!$A:$C,2,0),"")</f>
        <v/>
      </c>
      <c r="AA571" s="108"/>
      <c r="AB571" s="108" t="str">
        <f>IFERROR(VLOOKUP(Table14[[#This Row],[كود العامل3]],العاملين!$A:$C,2,0),"")</f>
        <v/>
      </c>
      <c r="AC571" s="108"/>
      <c r="AD571" s="108" t="str">
        <f>IFERROR(VLOOKUP(Table14[[#This Row],[كود العامل4]],العاملين!$A:$C,2,0),"")</f>
        <v/>
      </c>
      <c r="AE571" s="115">
        <f>IFERROR((Table14[[#This Row],[كمية الانتاج]]*Table14[[#This Row],[الزمن المعيارى لانتاج القطعة الواحدة بالدقيقة]])/V571,0%)</f>
        <v>0</v>
      </c>
      <c r="AF571" s="116"/>
      <c r="AG571" s="106"/>
      <c r="AH571" s="117" t="str">
        <f>IFERROR(Table14[[#This Row],[كمية الانتاج]]/(Table14[[#This Row],[كمية الانتاج]]+AG571+AF571),"")</f>
        <v/>
      </c>
      <c r="AI571" s="118"/>
      <c r="AJ571" s="121"/>
      <c r="AK571" s="121"/>
      <c r="AL571" s="121"/>
      <c r="AM571" s="121"/>
      <c r="AN571" s="121"/>
      <c r="AO571" s="121"/>
      <c r="AP571" s="121"/>
      <c r="AQ571" s="121"/>
      <c r="AR571" s="121"/>
    </row>
    <row r="572" spans="1:44" ht="20.100000000000001" customHeight="1">
      <c r="A572" s="105"/>
      <c r="B572" s="106"/>
      <c r="C572" s="107" t="str">
        <f>IFERROR(VLOOKUP(B572,المنتجات!$A:$B,2,0),"")</f>
        <v/>
      </c>
      <c r="D572" s="106" t="str">
        <f>IFERROR(VLOOKUP(B572,المنتجات!$A:$C,3,0),"")</f>
        <v/>
      </c>
      <c r="E572" s="108"/>
      <c r="F572" s="107" t="str">
        <f>IFERROR(VLOOKUP(Table14[[#This Row],[كود الصنف]],المنتجات!$D:$E,2,0),"")</f>
        <v/>
      </c>
      <c r="G572" s="109"/>
      <c r="H572" s="109" t="str">
        <f>IFERROR(IF(G572&lt;=1,VLOOKUP(Table14[[#This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72" s="110"/>
      <c r="J572" s="111"/>
      <c r="K572" s="112" t="str">
        <f>IFERROR(IF(VLOOKUP(Table14[[#This Row],[كود الصنف]],المنتجات!$D:$K,8,0)=0,"",(VLOOKUP(Table14[[#This Row],[كود الصنف]],المنتجات!$D:$K,8,0))),"")</f>
        <v/>
      </c>
      <c r="L57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72" s="114">
        <f>IFERROR(Table14[[#This Row],[كمية الهالك]]/(Table14[[#This Row],[كمية الخامات بالكيلو]]/Table14[[#This Row],[وزن القطعة]]),0)</f>
        <v>0</v>
      </c>
      <c r="N572" s="113"/>
      <c r="O572" s="106" t="str">
        <f>IFERROR(VLOOKUP(Table14[[#This Row],[كود العامل]],العاملين!$A$1:$D$100,4,0),"")</f>
        <v/>
      </c>
      <c r="P572" s="108"/>
      <c r="Q572" s="108"/>
      <c r="R572" s="108"/>
      <c r="S572" s="108"/>
      <c r="T572" s="108"/>
      <c r="U572" s="108">
        <f t="shared" si="10"/>
        <v>0</v>
      </c>
      <c r="V572" s="108" t="str">
        <f>IFERROR(Table14[[#This Row],[اجمالى وقت التشغيل بالدقايق]]-Table14[[#This Row],[اجمالى وقت التوقف بالدقيقة]],"0")</f>
        <v>0</v>
      </c>
      <c r="W572" s="108"/>
      <c r="X572" s="106" t="str">
        <f>IFERROR(VLOOKUP(Table14[[#This Row],[كود العامل]],العاملين!A:C,2,0),"")</f>
        <v/>
      </c>
      <c r="Y572" s="108"/>
      <c r="Z572" s="108" t="str">
        <f>IFERROR(VLOOKUP(Table14[[#This Row],[كود العامل2]],العاملين!$A:$C,2,0),"")</f>
        <v/>
      </c>
      <c r="AA572" s="108"/>
      <c r="AB572" s="108" t="str">
        <f>IFERROR(VLOOKUP(Table14[[#This Row],[كود العامل3]],العاملين!$A:$C,2,0),"")</f>
        <v/>
      </c>
      <c r="AC572" s="108"/>
      <c r="AD572" s="108" t="str">
        <f>IFERROR(VLOOKUP(Table14[[#This Row],[كود العامل4]],العاملين!$A:$C,2,0),"")</f>
        <v/>
      </c>
      <c r="AE572" s="115">
        <f>IFERROR((Table14[[#This Row],[كمية الانتاج]]*Table14[[#This Row],[الزمن المعيارى لانتاج القطعة الواحدة بالدقيقة]])/V572,0%)</f>
        <v>0</v>
      </c>
      <c r="AF572" s="116"/>
      <c r="AG572" s="106"/>
      <c r="AH572" s="117" t="str">
        <f>IFERROR(Table14[[#This Row],[كمية الانتاج]]/(Table14[[#This Row],[كمية الانتاج]]+AG572+AF572),"")</f>
        <v/>
      </c>
      <c r="AI572" s="118"/>
      <c r="AJ572" s="121"/>
      <c r="AK572" s="121"/>
      <c r="AL572" s="121"/>
      <c r="AM572" s="121"/>
      <c r="AN572" s="121"/>
      <c r="AO572" s="121"/>
      <c r="AP572" s="121"/>
      <c r="AQ572" s="121"/>
      <c r="AR572" s="121"/>
    </row>
    <row r="573" spans="1:44" ht="20.100000000000001" customHeight="1">
      <c r="A573" s="105"/>
      <c r="B573" s="106"/>
      <c r="C573" s="107" t="str">
        <f>IFERROR(VLOOKUP(B573,المنتجات!$A:$B,2,0),"")</f>
        <v/>
      </c>
      <c r="D573" s="106" t="str">
        <f>IFERROR(VLOOKUP(B573,المنتجات!$A:$C,3,0),"")</f>
        <v/>
      </c>
      <c r="E573" s="108"/>
      <c r="F573" s="107" t="str">
        <f>IFERROR(VLOOKUP(Table14[[#This Row],[كود الصنف]],المنتجات!$D:$E,2,0),"")</f>
        <v/>
      </c>
      <c r="G573" s="109"/>
      <c r="H573" s="109" t="str">
        <f>IFERROR(IF(G573&lt;=1,VLOOKUP(Table14[[#This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73" s="110"/>
      <c r="J573" s="111"/>
      <c r="K573" s="112" t="str">
        <f>IFERROR(IF(VLOOKUP(Table14[[#This Row],[كود الصنف]],المنتجات!$D:$K,8,0)=0,"",(VLOOKUP(Table14[[#This Row],[كود الصنف]],المنتجات!$D:$K,8,0))),"")</f>
        <v/>
      </c>
      <c r="L57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73" s="114">
        <f>IFERROR(Table14[[#This Row],[كمية الهالك]]/(Table14[[#This Row],[كمية الخامات بالكيلو]]/Table14[[#This Row],[وزن القطعة]]),0)</f>
        <v>0</v>
      </c>
      <c r="N573" s="113"/>
      <c r="O573" s="106" t="str">
        <f>IFERROR(VLOOKUP(Table14[[#This Row],[كود العامل]],العاملين!$A$1:$D$100,4,0),"")</f>
        <v/>
      </c>
      <c r="P573" s="108"/>
      <c r="Q573" s="108"/>
      <c r="R573" s="108"/>
      <c r="S573" s="108"/>
      <c r="T573" s="108"/>
      <c r="U573" s="108">
        <f t="shared" si="10"/>
        <v>0</v>
      </c>
      <c r="V573" s="108" t="str">
        <f>IFERROR(Table14[[#This Row],[اجمالى وقت التشغيل بالدقايق]]-Table14[[#This Row],[اجمالى وقت التوقف بالدقيقة]],"0")</f>
        <v>0</v>
      </c>
      <c r="W573" s="108"/>
      <c r="X573" s="106" t="str">
        <f>IFERROR(VLOOKUP(Table14[[#This Row],[كود العامل]],العاملين!A:C,2,0),"")</f>
        <v/>
      </c>
      <c r="Y573" s="108"/>
      <c r="Z573" s="108" t="str">
        <f>IFERROR(VLOOKUP(Table14[[#This Row],[كود العامل2]],العاملين!$A:$C,2,0),"")</f>
        <v/>
      </c>
      <c r="AA573" s="108"/>
      <c r="AB573" s="108" t="str">
        <f>IFERROR(VLOOKUP(Table14[[#This Row],[كود العامل3]],العاملين!$A:$C,2,0),"")</f>
        <v/>
      </c>
      <c r="AC573" s="108"/>
      <c r="AD573" s="108" t="str">
        <f>IFERROR(VLOOKUP(Table14[[#This Row],[كود العامل4]],العاملين!$A:$C,2,0),"")</f>
        <v/>
      </c>
      <c r="AE573" s="115">
        <f>IFERROR((Table14[[#This Row],[كمية الانتاج]]*Table14[[#This Row],[الزمن المعيارى لانتاج القطعة الواحدة بالدقيقة]])/V573,0%)</f>
        <v>0</v>
      </c>
      <c r="AF573" s="116"/>
      <c r="AG573" s="106"/>
      <c r="AH573" s="117" t="str">
        <f>IFERROR(Table14[[#This Row],[كمية الانتاج]]/(Table14[[#This Row],[كمية الانتاج]]+AG573+AF573),"")</f>
        <v/>
      </c>
      <c r="AI573" s="118"/>
      <c r="AJ573" s="121"/>
      <c r="AK573" s="121"/>
      <c r="AL573" s="121"/>
      <c r="AM573" s="121"/>
      <c r="AN573" s="121"/>
      <c r="AO573" s="121"/>
      <c r="AP573" s="121"/>
      <c r="AQ573" s="121"/>
      <c r="AR573" s="121"/>
    </row>
    <row r="574" spans="1:44" ht="20.100000000000001" customHeight="1">
      <c r="A574" s="105"/>
      <c r="B574" s="106"/>
      <c r="C574" s="107" t="str">
        <f>IFERROR(VLOOKUP(B574,المنتجات!$A:$B,2,0),"")</f>
        <v/>
      </c>
      <c r="D574" s="106" t="str">
        <f>IFERROR(VLOOKUP(B574,المنتجات!$A:$C,3,0),"")</f>
        <v/>
      </c>
      <c r="E574" s="108"/>
      <c r="F574" s="107" t="str">
        <f>IFERROR(VLOOKUP(Table14[[#This Row],[كود الصنف]],المنتجات!$D:$E,2,0),"")</f>
        <v/>
      </c>
      <c r="G574" s="109"/>
      <c r="H574" s="109" t="str">
        <f>IFERROR(IF(G574&lt;=1,VLOOKUP(Table14[[#This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74" s="110"/>
      <c r="J574" s="111"/>
      <c r="K574" s="112" t="str">
        <f>IFERROR(IF(VLOOKUP(Table14[[#This Row],[كود الصنف]],المنتجات!$D:$K,8,0)=0,"",(VLOOKUP(Table14[[#This Row],[كود الصنف]],المنتجات!$D:$K,8,0))),"")</f>
        <v/>
      </c>
      <c r="L57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74" s="114">
        <f>IFERROR(Table14[[#This Row],[كمية الهالك]]/(Table14[[#This Row],[كمية الخامات بالكيلو]]/Table14[[#This Row],[وزن القطعة]]),0)</f>
        <v>0</v>
      </c>
      <c r="N574" s="113"/>
      <c r="O574" s="106" t="str">
        <f>IFERROR(VLOOKUP(Table14[[#This Row],[كود العامل]],العاملين!$A$1:$D$100,4,0),"")</f>
        <v/>
      </c>
      <c r="P574" s="108"/>
      <c r="Q574" s="108"/>
      <c r="R574" s="108"/>
      <c r="S574" s="108"/>
      <c r="T574" s="108"/>
      <c r="U574" s="108">
        <f t="shared" si="10"/>
        <v>0</v>
      </c>
      <c r="V574" s="108" t="str">
        <f>IFERROR(Table14[[#This Row],[اجمالى وقت التشغيل بالدقايق]]-Table14[[#This Row],[اجمالى وقت التوقف بالدقيقة]],"0")</f>
        <v>0</v>
      </c>
      <c r="W574" s="108"/>
      <c r="X574" s="106" t="str">
        <f>IFERROR(VLOOKUP(Table14[[#This Row],[كود العامل]],العاملين!A:C,2,0),"")</f>
        <v/>
      </c>
      <c r="Y574" s="108"/>
      <c r="Z574" s="108" t="str">
        <f>IFERROR(VLOOKUP(Table14[[#This Row],[كود العامل2]],العاملين!$A:$C,2,0),"")</f>
        <v/>
      </c>
      <c r="AA574" s="108"/>
      <c r="AB574" s="108" t="str">
        <f>IFERROR(VLOOKUP(Table14[[#This Row],[كود العامل3]],العاملين!$A:$C,2,0),"")</f>
        <v/>
      </c>
      <c r="AC574" s="108"/>
      <c r="AD574" s="108" t="str">
        <f>IFERROR(VLOOKUP(Table14[[#This Row],[كود العامل4]],العاملين!$A:$C,2,0),"")</f>
        <v/>
      </c>
      <c r="AE574" s="115">
        <f>IFERROR((Table14[[#This Row],[كمية الانتاج]]*Table14[[#This Row],[الزمن المعيارى لانتاج القطعة الواحدة بالدقيقة]])/V574,0%)</f>
        <v>0</v>
      </c>
      <c r="AF574" s="116"/>
      <c r="AG574" s="106"/>
      <c r="AH574" s="117" t="str">
        <f>IFERROR(Table14[[#This Row],[كمية الانتاج]]/(Table14[[#This Row],[كمية الانتاج]]+AG574+AF574),"")</f>
        <v/>
      </c>
      <c r="AI574" s="118"/>
      <c r="AJ574" s="121"/>
      <c r="AK574" s="121"/>
      <c r="AL574" s="121"/>
      <c r="AM574" s="121"/>
      <c r="AN574" s="121"/>
      <c r="AO574" s="121"/>
      <c r="AP574" s="121"/>
      <c r="AQ574" s="121"/>
      <c r="AR574" s="121"/>
    </row>
    <row r="575" spans="1:44" ht="20.100000000000001" customHeight="1">
      <c r="A575" s="105"/>
      <c r="B575" s="106"/>
      <c r="C575" s="107" t="str">
        <f>IFERROR(VLOOKUP(B575,المنتجات!$A:$B,2,0),"")</f>
        <v/>
      </c>
      <c r="D575" s="106" t="str">
        <f>IFERROR(VLOOKUP(B575,المنتجات!$A:$C,3,0),"")</f>
        <v/>
      </c>
      <c r="E575" s="108"/>
      <c r="F575" s="107" t="str">
        <f>IFERROR(VLOOKUP(Table14[[#This Row],[كود الصنف]],المنتجات!$D:$E,2,0),"")</f>
        <v/>
      </c>
      <c r="G575" s="109"/>
      <c r="H575" s="109" t="str">
        <f>IFERROR(IF(G575&lt;=1,VLOOKUP(Table14[[#This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75" s="110"/>
      <c r="J575" s="111"/>
      <c r="K575" s="112" t="str">
        <f>IFERROR(IF(VLOOKUP(Table14[[#This Row],[كود الصنف]],المنتجات!$D:$K,8,0)=0,"",(VLOOKUP(Table14[[#This Row],[كود الصنف]],المنتجات!$D:$K,8,0))),"")</f>
        <v/>
      </c>
      <c r="L57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75" s="114">
        <f>IFERROR(Table14[[#This Row],[كمية الهالك]]/(Table14[[#This Row],[كمية الخامات بالكيلو]]/Table14[[#This Row],[وزن القطعة]]),0)</f>
        <v>0</v>
      </c>
      <c r="N575" s="113"/>
      <c r="O575" s="106" t="str">
        <f>IFERROR(VLOOKUP(Table14[[#This Row],[كود العامل]],العاملين!$A$1:$D$100,4,0),"")</f>
        <v/>
      </c>
      <c r="P575" s="108"/>
      <c r="Q575" s="108"/>
      <c r="R575" s="108"/>
      <c r="S575" s="108"/>
      <c r="T575" s="108"/>
      <c r="U575" s="108">
        <f t="shared" si="10"/>
        <v>0</v>
      </c>
      <c r="V575" s="108" t="str">
        <f>IFERROR(Table14[[#This Row],[اجمالى وقت التشغيل بالدقايق]]-Table14[[#This Row],[اجمالى وقت التوقف بالدقيقة]],"0")</f>
        <v>0</v>
      </c>
      <c r="W575" s="108"/>
      <c r="X575" s="106" t="str">
        <f>IFERROR(VLOOKUP(Table14[[#This Row],[كود العامل]],العاملين!A:C,2,0),"")</f>
        <v/>
      </c>
      <c r="Y575" s="108"/>
      <c r="Z575" s="108" t="str">
        <f>IFERROR(VLOOKUP(Table14[[#This Row],[كود العامل2]],العاملين!$A:$C,2,0),"")</f>
        <v/>
      </c>
      <c r="AA575" s="108"/>
      <c r="AB575" s="108" t="str">
        <f>IFERROR(VLOOKUP(Table14[[#This Row],[كود العامل3]],العاملين!$A:$C,2,0),"")</f>
        <v/>
      </c>
      <c r="AC575" s="108"/>
      <c r="AD575" s="108" t="str">
        <f>IFERROR(VLOOKUP(Table14[[#This Row],[كود العامل4]],العاملين!$A:$C,2,0),"")</f>
        <v/>
      </c>
      <c r="AE575" s="115">
        <f>IFERROR((Table14[[#This Row],[كمية الانتاج]]*Table14[[#This Row],[الزمن المعيارى لانتاج القطعة الواحدة بالدقيقة]])/V575,0%)</f>
        <v>0</v>
      </c>
      <c r="AF575" s="116"/>
      <c r="AG575" s="106"/>
      <c r="AH575" s="117" t="str">
        <f>IFERROR(Table14[[#This Row],[كمية الانتاج]]/(Table14[[#This Row],[كمية الانتاج]]+AG575+AF575),"")</f>
        <v/>
      </c>
      <c r="AI575" s="118"/>
      <c r="AJ575" s="121"/>
      <c r="AK575" s="121"/>
      <c r="AL575" s="121"/>
      <c r="AM575" s="121"/>
      <c r="AN575" s="121"/>
      <c r="AO575" s="121"/>
      <c r="AP575" s="121"/>
      <c r="AQ575" s="121"/>
      <c r="AR575" s="121"/>
    </row>
    <row r="576" spans="1:44" ht="20.100000000000001" customHeight="1">
      <c r="A576" s="105"/>
      <c r="B576" s="106"/>
      <c r="C576" s="107" t="str">
        <f>IFERROR(VLOOKUP(B576,المنتجات!$A:$B,2,0),"")</f>
        <v/>
      </c>
      <c r="D576" s="106" t="str">
        <f>IFERROR(VLOOKUP(B576,المنتجات!$A:$C,3,0),"")</f>
        <v/>
      </c>
      <c r="E576" s="108"/>
      <c r="F576" s="107" t="str">
        <f>IFERROR(VLOOKUP(Table14[[#This Row],[كود الصنف]],المنتجات!$D:$E,2,0),"")</f>
        <v/>
      </c>
      <c r="G576" s="109"/>
      <c r="H576" s="109" t="str">
        <f>IFERROR(IF(G576&lt;=1,VLOOKUP(Table14[[#This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76" s="110"/>
      <c r="J576" s="111"/>
      <c r="K576" s="112" t="str">
        <f>IFERROR(IF(VLOOKUP(Table14[[#This Row],[كود الصنف]],المنتجات!$D:$K,8,0)=0,"",(VLOOKUP(Table14[[#This Row],[كود الصنف]],المنتجات!$D:$K,8,0))),"")</f>
        <v/>
      </c>
      <c r="L57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76" s="114">
        <f>IFERROR(Table14[[#This Row],[كمية الهالك]]/(Table14[[#This Row],[كمية الخامات بالكيلو]]/Table14[[#This Row],[وزن القطعة]]),0)</f>
        <v>0</v>
      </c>
      <c r="N576" s="113"/>
      <c r="O576" s="106" t="str">
        <f>IFERROR(VLOOKUP(Table14[[#This Row],[كود العامل]],العاملين!$A$1:$D$100,4,0),"")</f>
        <v/>
      </c>
      <c r="P576" s="108"/>
      <c r="Q576" s="108"/>
      <c r="R576" s="108"/>
      <c r="S576" s="108"/>
      <c r="T576" s="108"/>
      <c r="U576" s="108">
        <f t="shared" si="10"/>
        <v>0</v>
      </c>
      <c r="V576" s="108" t="str">
        <f>IFERROR(Table14[[#This Row],[اجمالى وقت التشغيل بالدقايق]]-Table14[[#This Row],[اجمالى وقت التوقف بالدقيقة]],"0")</f>
        <v>0</v>
      </c>
      <c r="W576" s="108"/>
      <c r="X576" s="106" t="str">
        <f>IFERROR(VLOOKUP(Table14[[#This Row],[كود العامل]],العاملين!A:C,2,0),"")</f>
        <v/>
      </c>
      <c r="Y576" s="108"/>
      <c r="Z576" s="108" t="str">
        <f>IFERROR(VLOOKUP(Table14[[#This Row],[كود العامل2]],العاملين!$A:$C,2,0),"")</f>
        <v/>
      </c>
      <c r="AA576" s="108"/>
      <c r="AB576" s="108" t="str">
        <f>IFERROR(VLOOKUP(Table14[[#This Row],[كود العامل3]],العاملين!$A:$C,2,0),"")</f>
        <v/>
      </c>
      <c r="AC576" s="108"/>
      <c r="AD576" s="108" t="str">
        <f>IFERROR(VLOOKUP(Table14[[#This Row],[كود العامل4]],العاملين!$A:$C,2,0),"")</f>
        <v/>
      </c>
      <c r="AE576" s="115">
        <f>IFERROR((Table14[[#This Row],[كمية الانتاج]]*Table14[[#This Row],[الزمن المعيارى لانتاج القطعة الواحدة بالدقيقة]])/V576,0%)</f>
        <v>0</v>
      </c>
      <c r="AF576" s="116"/>
      <c r="AG576" s="106"/>
      <c r="AH576" s="117" t="str">
        <f>IFERROR(Table14[[#This Row],[كمية الانتاج]]/(Table14[[#This Row],[كمية الانتاج]]+AG576+AF576),"")</f>
        <v/>
      </c>
      <c r="AI576" s="118"/>
      <c r="AJ576" s="121"/>
      <c r="AK576" s="121"/>
      <c r="AL576" s="121"/>
      <c r="AM576" s="121"/>
      <c r="AN576" s="121"/>
      <c r="AO576" s="121"/>
      <c r="AP576" s="121"/>
      <c r="AQ576" s="121"/>
      <c r="AR576" s="121"/>
    </row>
    <row r="577" spans="1:44" ht="20.100000000000001" customHeight="1">
      <c r="A577" s="105"/>
      <c r="B577" s="106"/>
      <c r="C577" s="107" t="str">
        <f>IFERROR(VLOOKUP(B577,المنتجات!$A:$B,2,0),"")</f>
        <v/>
      </c>
      <c r="D577" s="106" t="str">
        <f>IFERROR(VLOOKUP(B577,المنتجات!$A:$C,3,0),"")</f>
        <v/>
      </c>
      <c r="E577" s="108"/>
      <c r="F577" s="107" t="str">
        <f>IFERROR(VLOOKUP(Table14[[#This Row],[كود الصنف]],المنتجات!$D:$E,2,0),"")</f>
        <v/>
      </c>
      <c r="G577" s="109"/>
      <c r="H577" s="109" t="str">
        <f>IFERROR(IF(G577&lt;=1,VLOOKUP(Table14[[#This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77" s="110"/>
      <c r="J577" s="111"/>
      <c r="K577" s="112" t="str">
        <f>IFERROR(IF(VLOOKUP(Table14[[#This Row],[كود الصنف]],المنتجات!$D:$K,8,0)=0,"",(VLOOKUP(Table14[[#This Row],[كود الصنف]],المنتجات!$D:$K,8,0))),"")</f>
        <v/>
      </c>
      <c r="L57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77" s="114">
        <f>IFERROR(Table14[[#This Row],[كمية الهالك]]/(Table14[[#This Row],[كمية الخامات بالكيلو]]/Table14[[#This Row],[وزن القطعة]]),0)</f>
        <v>0</v>
      </c>
      <c r="N577" s="113"/>
      <c r="O577" s="106" t="str">
        <f>IFERROR(VLOOKUP(Table14[[#This Row],[كود العامل]],العاملين!$A$1:$D$100,4,0),"")</f>
        <v/>
      </c>
      <c r="P577" s="108"/>
      <c r="Q577" s="108"/>
      <c r="R577" s="108"/>
      <c r="S577" s="108"/>
      <c r="T577" s="108"/>
      <c r="U577" s="108">
        <f t="shared" si="10"/>
        <v>0</v>
      </c>
      <c r="V577" s="108" t="str">
        <f>IFERROR(Table14[[#This Row],[اجمالى وقت التشغيل بالدقايق]]-Table14[[#This Row],[اجمالى وقت التوقف بالدقيقة]],"0")</f>
        <v>0</v>
      </c>
      <c r="W577" s="108"/>
      <c r="X577" s="106" t="str">
        <f>IFERROR(VLOOKUP(Table14[[#This Row],[كود العامل]],العاملين!A:C,2,0),"")</f>
        <v/>
      </c>
      <c r="Y577" s="108"/>
      <c r="Z577" s="108" t="str">
        <f>IFERROR(VLOOKUP(Table14[[#This Row],[كود العامل2]],العاملين!$A:$C,2,0),"")</f>
        <v/>
      </c>
      <c r="AA577" s="108"/>
      <c r="AB577" s="108" t="str">
        <f>IFERROR(VLOOKUP(Table14[[#This Row],[كود العامل3]],العاملين!$A:$C,2,0),"")</f>
        <v/>
      </c>
      <c r="AC577" s="108"/>
      <c r="AD577" s="108" t="str">
        <f>IFERROR(VLOOKUP(Table14[[#This Row],[كود العامل4]],العاملين!$A:$C,2,0),"")</f>
        <v/>
      </c>
      <c r="AE577" s="115">
        <f>IFERROR((Table14[[#This Row],[كمية الانتاج]]*Table14[[#This Row],[الزمن المعيارى لانتاج القطعة الواحدة بالدقيقة]])/V577,0%)</f>
        <v>0</v>
      </c>
      <c r="AF577" s="116"/>
      <c r="AG577" s="106"/>
      <c r="AH577" s="117" t="str">
        <f>IFERROR(Table14[[#This Row],[كمية الانتاج]]/(Table14[[#This Row],[كمية الانتاج]]+AG577+AF577),"")</f>
        <v/>
      </c>
      <c r="AI577" s="118"/>
      <c r="AJ577" s="121"/>
      <c r="AK577" s="121"/>
      <c r="AL577" s="121"/>
      <c r="AM577" s="121"/>
      <c r="AN577" s="121"/>
      <c r="AO577" s="121"/>
      <c r="AP577" s="121"/>
      <c r="AQ577" s="121"/>
      <c r="AR577" s="121"/>
    </row>
    <row r="578" spans="1:44" ht="20.100000000000001" customHeight="1">
      <c r="A578" s="105"/>
      <c r="B578" s="106"/>
      <c r="C578" s="107" t="str">
        <f>IFERROR(VLOOKUP(B578,المنتجات!$A:$B,2,0),"")</f>
        <v/>
      </c>
      <c r="D578" s="106" t="str">
        <f>IFERROR(VLOOKUP(B578,المنتجات!$A:$C,3,0),"")</f>
        <v/>
      </c>
      <c r="E578" s="108"/>
      <c r="F578" s="107" t="str">
        <f>IFERROR(VLOOKUP(Table14[[#This Row],[كود الصنف]],المنتجات!$D:$E,2,0),"")</f>
        <v/>
      </c>
      <c r="G578" s="109"/>
      <c r="H578" s="109" t="str">
        <f>IFERROR(IF(G578&lt;=1,VLOOKUP(Table14[[#This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78" s="110"/>
      <c r="J578" s="111"/>
      <c r="K578" s="112" t="str">
        <f>IFERROR(IF(VLOOKUP(Table14[[#This Row],[كود الصنف]],المنتجات!$D:$K,8,0)=0,"",(VLOOKUP(Table14[[#This Row],[كود الصنف]],المنتجات!$D:$K,8,0))),"")</f>
        <v/>
      </c>
      <c r="L57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78" s="114">
        <f>IFERROR(Table14[[#This Row],[كمية الهالك]]/(Table14[[#This Row],[كمية الخامات بالكيلو]]/Table14[[#This Row],[وزن القطعة]]),0)</f>
        <v>0</v>
      </c>
      <c r="N578" s="113"/>
      <c r="O578" s="106" t="str">
        <f>IFERROR(VLOOKUP(Table14[[#This Row],[كود العامل]],العاملين!$A$1:$D$100,4,0),"")</f>
        <v/>
      </c>
      <c r="P578" s="108"/>
      <c r="Q578" s="108"/>
      <c r="R578" s="108"/>
      <c r="S578" s="108"/>
      <c r="T578" s="108"/>
      <c r="U578" s="108">
        <f t="shared" si="10"/>
        <v>0</v>
      </c>
      <c r="V578" s="108" t="str">
        <f>IFERROR(Table14[[#This Row],[اجمالى وقت التشغيل بالدقايق]]-Table14[[#This Row],[اجمالى وقت التوقف بالدقيقة]],"0")</f>
        <v>0</v>
      </c>
      <c r="W578" s="108"/>
      <c r="X578" s="106" t="str">
        <f>IFERROR(VLOOKUP(Table14[[#This Row],[كود العامل]],العاملين!A:C,2,0),"")</f>
        <v/>
      </c>
      <c r="Y578" s="108"/>
      <c r="Z578" s="108" t="str">
        <f>IFERROR(VLOOKUP(Table14[[#This Row],[كود العامل2]],العاملين!$A:$C,2,0),"")</f>
        <v/>
      </c>
      <c r="AA578" s="108"/>
      <c r="AB578" s="108" t="str">
        <f>IFERROR(VLOOKUP(Table14[[#This Row],[كود العامل3]],العاملين!$A:$C,2,0),"")</f>
        <v/>
      </c>
      <c r="AC578" s="108"/>
      <c r="AD578" s="108" t="str">
        <f>IFERROR(VLOOKUP(Table14[[#This Row],[كود العامل4]],العاملين!$A:$C,2,0),"")</f>
        <v/>
      </c>
      <c r="AE578" s="115">
        <f>IFERROR((Table14[[#This Row],[كمية الانتاج]]*Table14[[#This Row],[الزمن المعيارى لانتاج القطعة الواحدة بالدقيقة]])/V578,0%)</f>
        <v>0</v>
      </c>
      <c r="AF578" s="116"/>
      <c r="AG578" s="106"/>
      <c r="AH578" s="117" t="str">
        <f>IFERROR(Table14[[#This Row],[كمية الانتاج]]/(Table14[[#This Row],[كمية الانتاج]]+AG578+AF578),"")</f>
        <v/>
      </c>
      <c r="AI578" s="118"/>
      <c r="AJ578" s="121"/>
      <c r="AK578" s="121"/>
      <c r="AL578" s="121"/>
      <c r="AM578" s="121"/>
      <c r="AN578" s="121"/>
      <c r="AO578" s="121"/>
      <c r="AP578" s="121"/>
      <c r="AQ578" s="121"/>
      <c r="AR578" s="121"/>
    </row>
    <row r="579" spans="1:44" ht="20.100000000000001" customHeight="1">
      <c r="A579" s="105"/>
      <c r="B579" s="106"/>
      <c r="C579" s="107" t="str">
        <f>IFERROR(VLOOKUP(B579,المنتجات!$A:$B,2,0),"")</f>
        <v/>
      </c>
      <c r="D579" s="106" t="str">
        <f>IFERROR(VLOOKUP(B579,المنتجات!$A:$C,3,0),"")</f>
        <v/>
      </c>
      <c r="E579" s="108"/>
      <c r="F579" s="107" t="str">
        <f>IFERROR(VLOOKUP(Table14[[#This Row],[كود الصنف]],المنتجات!$D:$E,2,0),"")</f>
        <v/>
      </c>
      <c r="G579" s="109"/>
      <c r="H579" s="109" t="str">
        <f>IFERROR(IF(G579&lt;=1,VLOOKUP(Table14[[#This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79" s="110"/>
      <c r="J579" s="111"/>
      <c r="K579" s="112" t="str">
        <f>IFERROR(IF(VLOOKUP(Table14[[#This Row],[كود الصنف]],المنتجات!$D:$K,8,0)=0,"",(VLOOKUP(Table14[[#This Row],[كود الصنف]],المنتجات!$D:$K,8,0))),"")</f>
        <v/>
      </c>
      <c r="L57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79" s="114">
        <f>IFERROR(Table14[[#This Row],[كمية الهالك]]/(Table14[[#This Row],[كمية الخامات بالكيلو]]/Table14[[#This Row],[وزن القطعة]]),0)</f>
        <v>0</v>
      </c>
      <c r="N579" s="113"/>
      <c r="O579" s="106" t="str">
        <f>IFERROR(VLOOKUP(Table14[[#This Row],[كود العامل]],العاملين!$A$1:$D$100,4,0),"")</f>
        <v/>
      </c>
      <c r="P579" s="108"/>
      <c r="Q579" s="108"/>
      <c r="R579" s="108"/>
      <c r="S579" s="108"/>
      <c r="T579" s="108"/>
      <c r="U579" s="108">
        <f t="shared" si="10"/>
        <v>0</v>
      </c>
      <c r="V579" s="108" t="str">
        <f>IFERROR(Table14[[#This Row],[اجمالى وقت التشغيل بالدقايق]]-Table14[[#This Row],[اجمالى وقت التوقف بالدقيقة]],"0")</f>
        <v>0</v>
      </c>
      <c r="W579" s="108"/>
      <c r="X579" s="106" t="str">
        <f>IFERROR(VLOOKUP(Table14[[#This Row],[كود العامل]],العاملين!A:C,2,0),"")</f>
        <v/>
      </c>
      <c r="Y579" s="108"/>
      <c r="Z579" s="108" t="str">
        <f>IFERROR(VLOOKUP(Table14[[#This Row],[كود العامل2]],العاملين!$A:$C,2,0),"")</f>
        <v/>
      </c>
      <c r="AA579" s="108"/>
      <c r="AB579" s="108" t="str">
        <f>IFERROR(VLOOKUP(Table14[[#This Row],[كود العامل3]],العاملين!$A:$C,2,0),"")</f>
        <v/>
      </c>
      <c r="AC579" s="108"/>
      <c r="AD579" s="108" t="str">
        <f>IFERROR(VLOOKUP(Table14[[#This Row],[كود العامل4]],العاملين!$A:$C,2,0),"")</f>
        <v/>
      </c>
      <c r="AE579" s="115">
        <f>IFERROR((Table14[[#This Row],[كمية الانتاج]]*Table14[[#This Row],[الزمن المعيارى لانتاج القطعة الواحدة بالدقيقة]])/V579,0%)</f>
        <v>0</v>
      </c>
      <c r="AF579" s="116"/>
      <c r="AG579" s="106"/>
      <c r="AH579" s="117" t="str">
        <f>IFERROR(Table14[[#This Row],[كمية الانتاج]]/(Table14[[#This Row],[كمية الانتاج]]+AG579+AF579),"")</f>
        <v/>
      </c>
      <c r="AI579" s="118"/>
      <c r="AJ579" s="121"/>
      <c r="AK579" s="121"/>
      <c r="AL579" s="121"/>
      <c r="AM579" s="121"/>
      <c r="AN579" s="121"/>
      <c r="AO579" s="121"/>
      <c r="AP579" s="121"/>
      <c r="AQ579" s="121"/>
      <c r="AR579" s="121"/>
    </row>
    <row r="580" spans="1:44" ht="20.100000000000001" customHeight="1">
      <c r="A580" s="105"/>
      <c r="B580" s="106"/>
      <c r="C580" s="107" t="str">
        <f>IFERROR(VLOOKUP(B580,المنتجات!$A:$B,2,0),"")</f>
        <v/>
      </c>
      <c r="D580" s="106" t="str">
        <f>IFERROR(VLOOKUP(B580,المنتجات!$A:$C,3,0),"")</f>
        <v/>
      </c>
      <c r="E580" s="108"/>
      <c r="F580" s="107" t="str">
        <f>IFERROR(VLOOKUP(Table14[[#This Row],[كود الصنف]],المنتجات!$D:$E,2,0),"")</f>
        <v/>
      </c>
      <c r="G580" s="109"/>
      <c r="H580" s="109" t="str">
        <f>IFERROR(IF(G580&lt;=1,VLOOKUP(Table14[[#This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80" s="110"/>
      <c r="J580" s="111"/>
      <c r="K580" s="112" t="str">
        <f>IFERROR(IF(VLOOKUP(Table14[[#This Row],[كود الصنف]],المنتجات!$D:$K,8,0)=0,"",(VLOOKUP(Table14[[#This Row],[كود الصنف]],المنتجات!$D:$K,8,0))),"")</f>
        <v/>
      </c>
      <c r="L58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80" s="114">
        <f>IFERROR(Table14[[#This Row],[كمية الهالك]]/(Table14[[#This Row],[كمية الخامات بالكيلو]]/Table14[[#This Row],[وزن القطعة]]),0)</f>
        <v>0</v>
      </c>
      <c r="N580" s="113"/>
      <c r="O580" s="106" t="str">
        <f>IFERROR(VLOOKUP(Table14[[#This Row],[كود العامل]],العاملين!$A$1:$D$100,4,0),"")</f>
        <v/>
      </c>
      <c r="P580" s="108"/>
      <c r="Q580" s="108"/>
      <c r="R580" s="108"/>
      <c r="S580" s="108"/>
      <c r="T580" s="108"/>
      <c r="U580" s="108">
        <f t="shared" si="10"/>
        <v>0</v>
      </c>
      <c r="V580" s="108" t="str">
        <f>IFERROR(Table14[[#This Row],[اجمالى وقت التشغيل بالدقايق]]-Table14[[#This Row],[اجمالى وقت التوقف بالدقيقة]],"0")</f>
        <v>0</v>
      </c>
      <c r="W580" s="108"/>
      <c r="X580" s="106" t="str">
        <f>IFERROR(VLOOKUP(Table14[[#This Row],[كود العامل]],العاملين!A:C,2,0),"")</f>
        <v/>
      </c>
      <c r="Y580" s="108"/>
      <c r="Z580" s="108" t="str">
        <f>IFERROR(VLOOKUP(Table14[[#This Row],[كود العامل2]],العاملين!$A:$C,2,0),"")</f>
        <v/>
      </c>
      <c r="AA580" s="108"/>
      <c r="AB580" s="108" t="str">
        <f>IFERROR(VLOOKUP(Table14[[#This Row],[كود العامل3]],العاملين!$A:$C,2,0),"")</f>
        <v/>
      </c>
      <c r="AC580" s="108"/>
      <c r="AD580" s="108" t="str">
        <f>IFERROR(VLOOKUP(Table14[[#This Row],[كود العامل4]],العاملين!$A:$C,2,0),"")</f>
        <v/>
      </c>
      <c r="AE580" s="115">
        <f>IFERROR((Table14[[#This Row],[كمية الانتاج]]*Table14[[#This Row],[الزمن المعيارى لانتاج القطعة الواحدة بالدقيقة]])/V580,0%)</f>
        <v>0</v>
      </c>
      <c r="AF580" s="116"/>
      <c r="AG580" s="106"/>
      <c r="AH580" s="117" t="str">
        <f>IFERROR(Table14[[#This Row],[كمية الانتاج]]/(Table14[[#This Row],[كمية الانتاج]]+AG580+AF580),"")</f>
        <v/>
      </c>
      <c r="AI580" s="118"/>
      <c r="AJ580" s="121"/>
      <c r="AK580" s="121"/>
      <c r="AL580" s="121"/>
      <c r="AM580" s="121"/>
      <c r="AN580" s="121"/>
      <c r="AO580" s="121"/>
      <c r="AP580" s="121"/>
      <c r="AQ580" s="121"/>
      <c r="AR580" s="121"/>
    </row>
    <row r="581" spans="1:44" ht="20.100000000000001" customHeight="1">
      <c r="A581" s="105"/>
      <c r="B581" s="106"/>
      <c r="C581" s="107" t="str">
        <f>IFERROR(VLOOKUP(B581,المنتجات!$A:$B,2,0),"")</f>
        <v/>
      </c>
      <c r="D581" s="106" t="str">
        <f>IFERROR(VLOOKUP(B581,المنتجات!$A:$C,3,0),"")</f>
        <v/>
      </c>
      <c r="E581" s="108"/>
      <c r="F581" s="107" t="str">
        <f>IFERROR(VLOOKUP(Table14[[#This Row],[كود الصنف]],المنتجات!$D:$E,2,0),"")</f>
        <v/>
      </c>
      <c r="G581" s="109"/>
      <c r="H581" s="109" t="str">
        <f>IFERROR(IF(G581&lt;=1,VLOOKUP(Table14[[#This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81" s="110"/>
      <c r="J581" s="111"/>
      <c r="K581" s="112" t="str">
        <f>IFERROR(IF(VLOOKUP(Table14[[#This Row],[كود الصنف]],المنتجات!$D:$K,8,0)=0,"",(VLOOKUP(Table14[[#This Row],[كود الصنف]],المنتجات!$D:$K,8,0))),"")</f>
        <v/>
      </c>
      <c r="L58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81" s="114">
        <f>IFERROR(Table14[[#This Row],[كمية الهالك]]/(Table14[[#This Row],[كمية الخامات بالكيلو]]/Table14[[#This Row],[وزن القطعة]]),0)</f>
        <v>0</v>
      </c>
      <c r="N581" s="113"/>
      <c r="O581" s="106" t="str">
        <f>IFERROR(VLOOKUP(Table14[[#This Row],[كود العامل]],العاملين!$A$1:$D$100,4,0),"")</f>
        <v/>
      </c>
      <c r="P581" s="108"/>
      <c r="Q581" s="108"/>
      <c r="R581" s="108"/>
      <c r="S581" s="108"/>
      <c r="T581" s="108"/>
      <c r="U581" s="108">
        <f t="shared" si="10"/>
        <v>0</v>
      </c>
      <c r="V581" s="108" t="str">
        <f>IFERROR(Table14[[#This Row],[اجمالى وقت التشغيل بالدقايق]]-Table14[[#This Row],[اجمالى وقت التوقف بالدقيقة]],"0")</f>
        <v>0</v>
      </c>
      <c r="W581" s="108"/>
      <c r="X581" s="106" t="str">
        <f>IFERROR(VLOOKUP(Table14[[#This Row],[كود العامل]],العاملين!A:C,2,0),"")</f>
        <v/>
      </c>
      <c r="Y581" s="108"/>
      <c r="Z581" s="108" t="str">
        <f>IFERROR(VLOOKUP(Table14[[#This Row],[كود العامل2]],العاملين!$A:$C,2,0),"")</f>
        <v/>
      </c>
      <c r="AA581" s="108"/>
      <c r="AB581" s="108" t="str">
        <f>IFERROR(VLOOKUP(Table14[[#This Row],[كود العامل3]],العاملين!$A:$C,2,0),"")</f>
        <v/>
      </c>
      <c r="AC581" s="108"/>
      <c r="AD581" s="108" t="str">
        <f>IFERROR(VLOOKUP(Table14[[#This Row],[كود العامل4]],العاملين!$A:$C,2,0),"")</f>
        <v/>
      </c>
      <c r="AE581" s="115">
        <f>IFERROR((Table14[[#This Row],[كمية الانتاج]]*Table14[[#This Row],[الزمن المعيارى لانتاج القطعة الواحدة بالدقيقة]])/V581,0%)</f>
        <v>0</v>
      </c>
      <c r="AF581" s="116"/>
      <c r="AG581" s="106"/>
      <c r="AH581" s="117" t="str">
        <f>IFERROR(Table14[[#This Row],[كمية الانتاج]]/(Table14[[#This Row],[كمية الانتاج]]+AG581+AF581),"")</f>
        <v/>
      </c>
      <c r="AI581" s="118"/>
      <c r="AJ581" s="121"/>
      <c r="AK581" s="121"/>
      <c r="AL581" s="121"/>
      <c r="AM581" s="121"/>
      <c r="AN581" s="121"/>
      <c r="AO581" s="121"/>
      <c r="AP581" s="121"/>
      <c r="AQ581" s="121"/>
      <c r="AR581" s="121"/>
    </row>
    <row r="582" spans="1:44" ht="20.100000000000001" customHeight="1">
      <c r="A582" s="105"/>
      <c r="B582" s="106"/>
      <c r="C582" s="107" t="str">
        <f>IFERROR(VLOOKUP(B582,المنتجات!$A:$B,2,0),"")</f>
        <v/>
      </c>
      <c r="D582" s="106" t="str">
        <f>IFERROR(VLOOKUP(B582,المنتجات!$A:$C,3,0),"")</f>
        <v/>
      </c>
      <c r="E582" s="108"/>
      <c r="F582" s="107" t="str">
        <f>IFERROR(VLOOKUP(Table14[[#This Row],[كود الصنف]],المنتجات!$D:$E,2,0),"")</f>
        <v/>
      </c>
      <c r="G582" s="109"/>
      <c r="H582" s="109" t="str">
        <f>IFERROR(IF(G582&lt;=1,VLOOKUP(Table14[[#This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82" s="110"/>
      <c r="J582" s="111"/>
      <c r="K582" s="112" t="str">
        <f>IFERROR(IF(VLOOKUP(Table14[[#This Row],[كود الصنف]],المنتجات!$D:$K,8,0)=0,"",(VLOOKUP(Table14[[#This Row],[كود الصنف]],المنتجات!$D:$K,8,0))),"")</f>
        <v/>
      </c>
      <c r="L58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82" s="114">
        <f>IFERROR(Table14[[#This Row],[كمية الهالك]]/(Table14[[#This Row],[كمية الخامات بالكيلو]]/Table14[[#This Row],[وزن القطعة]]),0)</f>
        <v>0</v>
      </c>
      <c r="N582" s="113"/>
      <c r="O582" s="106" t="str">
        <f>IFERROR(VLOOKUP(Table14[[#This Row],[كود العامل]],العاملين!$A$1:$D$100,4,0),"")</f>
        <v/>
      </c>
      <c r="P582" s="108"/>
      <c r="Q582" s="108"/>
      <c r="R582" s="108"/>
      <c r="S582" s="108"/>
      <c r="T582" s="108"/>
      <c r="U582" s="108">
        <f t="shared" si="10"/>
        <v>0</v>
      </c>
      <c r="V582" s="108" t="str">
        <f>IFERROR(Table14[[#This Row],[اجمالى وقت التشغيل بالدقايق]]-Table14[[#This Row],[اجمالى وقت التوقف بالدقيقة]],"0")</f>
        <v>0</v>
      </c>
      <c r="W582" s="108"/>
      <c r="X582" s="106" t="str">
        <f>IFERROR(VLOOKUP(Table14[[#This Row],[كود العامل]],العاملين!A:C,2,0),"")</f>
        <v/>
      </c>
      <c r="Y582" s="108"/>
      <c r="Z582" s="108" t="str">
        <f>IFERROR(VLOOKUP(Table14[[#This Row],[كود العامل2]],العاملين!$A:$C,2,0),"")</f>
        <v/>
      </c>
      <c r="AA582" s="108"/>
      <c r="AB582" s="108" t="str">
        <f>IFERROR(VLOOKUP(Table14[[#This Row],[كود العامل3]],العاملين!$A:$C,2,0),"")</f>
        <v/>
      </c>
      <c r="AC582" s="108"/>
      <c r="AD582" s="108" t="str">
        <f>IFERROR(VLOOKUP(Table14[[#This Row],[كود العامل4]],العاملين!$A:$C,2,0),"")</f>
        <v/>
      </c>
      <c r="AE582" s="115">
        <f>IFERROR((Table14[[#This Row],[كمية الانتاج]]*Table14[[#This Row],[الزمن المعيارى لانتاج القطعة الواحدة بالدقيقة]])/V582,0%)</f>
        <v>0</v>
      </c>
      <c r="AF582" s="116"/>
      <c r="AG582" s="106"/>
      <c r="AH582" s="117" t="str">
        <f>IFERROR(Table14[[#This Row],[كمية الانتاج]]/(Table14[[#This Row],[كمية الانتاج]]+AG582+AF582),"")</f>
        <v/>
      </c>
      <c r="AI582" s="118"/>
      <c r="AJ582" s="121"/>
      <c r="AK582" s="121"/>
      <c r="AL582" s="121"/>
      <c r="AM582" s="121"/>
      <c r="AN582" s="121"/>
      <c r="AO582" s="121"/>
      <c r="AP582" s="121"/>
      <c r="AQ582" s="121"/>
      <c r="AR582" s="121"/>
    </row>
    <row r="583" spans="1:44" ht="20.100000000000001" customHeight="1">
      <c r="A583" s="105"/>
      <c r="B583" s="106"/>
      <c r="C583" s="107" t="str">
        <f>IFERROR(VLOOKUP(B583,المنتجات!$A:$B,2,0),"")</f>
        <v/>
      </c>
      <c r="D583" s="106" t="str">
        <f>IFERROR(VLOOKUP(B583,المنتجات!$A:$C,3,0),"")</f>
        <v/>
      </c>
      <c r="E583" s="108"/>
      <c r="F583" s="107" t="str">
        <f>IFERROR(VLOOKUP(Table14[[#This Row],[كود الصنف]],المنتجات!$D:$E,2,0),"")</f>
        <v/>
      </c>
      <c r="G583" s="109"/>
      <c r="H583" s="109" t="str">
        <f>IFERROR(IF(G583&lt;=1,VLOOKUP(Table14[[#This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83" s="110"/>
      <c r="J583" s="111"/>
      <c r="K583" s="112" t="str">
        <f>IFERROR(IF(VLOOKUP(Table14[[#This Row],[كود الصنف]],المنتجات!$D:$K,8,0)=0,"",(VLOOKUP(Table14[[#This Row],[كود الصنف]],المنتجات!$D:$K,8,0))),"")</f>
        <v/>
      </c>
      <c r="L58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83" s="114">
        <f>IFERROR(Table14[[#This Row],[كمية الهالك]]/(Table14[[#This Row],[كمية الخامات بالكيلو]]/Table14[[#This Row],[وزن القطعة]]),0)</f>
        <v>0</v>
      </c>
      <c r="N583" s="113"/>
      <c r="O583" s="106" t="str">
        <f>IFERROR(VLOOKUP(Table14[[#This Row],[كود العامل]],العاملين!$A$1:$D$100,4,0),"")</f>
        <v/>
      </c>
      <c r="P583" s="108"/>
      <c r="Q583" s="108"/>
      <c r="R583" s="108"/>
      <c r="S583" s="108"/>
      <c r="T583" s="108"/>
      <c r="U583" s="108">
        <f t="shared" si="10"/>
        <v>0</v>
      </c>
      <c r="V583" s="108" t="str">
        <f>IFERROR(Table14[[#This Row],[اجمالى وقت التشغيل بالدقايق]]-Table14[[#This Row],[اجمالى وقت التوقف بالدقيقة]],"0")</f>
        <v>0</v>
      </c>
      <c r="W583" s="108"/>
      <c r="X583" s="106" t="str">
        <f>IFERROR(VLOOKUP(Table14[[#This Row],[كود العامل]],العاملين!A:C,2,0),"")</f>
        <v/>
      </c>
      <c r="Y583" s="108"/>
      <c r="Z583" s="108" t="str">
        <f>IFERROR(VLOOKUP(Table14[[#This Row],[كود العامل2]],العاملين!$A:$C,2,0),"")</f>
        <v/>
      </c>
      <c r="AA583" s="108"/>
      <c r="AB583" s="108" t="str">
        <f>IFERROR(VLOOKUP(Table14[[#This Row],[كود العامل3]],العاملين!$A:$C,2,0),"")</f>
        <v/>
      </c>
      <c r="AC583" s="108"/>
      <c r="AD583" s="108" t="str">
        <f>IFERROR(VLOOKUP(Table14[[#This Row],[كود العامل4]],العاملين!$A:$C,2,0),"")</f>
        <v/>
      </c>
      <c r="AE583" s="115">
        <f>IFERROR((Table14[[#This Row],[كمية الانتاج]]*Table14[[#This Row],[الزمن المعيارى لانتاج القطعة الواحدة بالدقيقة]])/V583,0%)</f>
        <v>0</v>
      </c>
      <c r="AF583" s="116"/>
      <c r="AG583" s="106"/>
      <c r="AH583" s="117" t="str">
        <f>IFERROR(Table14[[#This Row],[كمية الانتاج]]/(Table14[[#This Row],[كمية الانتاج]]+AG583+AF583),"")</f>
        <v/>
      </c>
      <c r="AI583" s="118"/>
      <c r="AJ583" s="121"/>
      <c r="AK583" s="121"/>
      <c r="AL583" s="121"/>
      <c r="AM583" s="121"/>
      <c r="AN583" s="121"/>
      <c r="AO583" s="121"/>
      <c r="AP583" s="121"/>
      <c r="AQ583" s="121"/>
      <c r="AR583" s="121"/>
    </row>
    <row r="584" spans="1:44" ht="20.100000000000001" customHeight="1">
      <c r="A584" s="105"/>
      <c r="B584" s="106"/>
      <c r="C584" s="107" t="str">
        <f>IFERROR(VLOOKUP(B584,المنتجات!$A:$B,2,0),"")</f>
        <v/>
      </c>
      <c r="D584" s="106" t="str">
        <f>IFERROR(VLOOKUP(B584,المنتجات!$A:$C,3,0),"")</f>
        <v/>
      </c>
      <c r="E584" s="108"/>
      <c r="F584" s="107" t="str">
        <f>IFERROR(VLOOKUP(Table14[[#This Row],[كود الصنف]],المنتجات!$D:$E,2,0),"")</f>
        <v/>
      </c>
      <c r="G584" s="109"/>
      <c r="H584" s="109" t="str">
        <f>IFERROR(IF(G584&lt;=1,VLOOKUP(Table14[[#This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84" s="110"/>
      <c r="J584" s="111"/>
      <c r="K584" s="112" t="str">
        <f>IFERROR(IF(VLOOKUP(Table14[[#This Row],[كود الصنف]],المنتجات!$D:$K,8,0)=0,"",(VLOOKUP(Table14[[#This Row],[كود الصنف]],المنتجات!$D:$K,8,0))),"")</f>
        <v/>
      </c>
      <c r="L58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84" s="114">
        <f>IFERROR(Table14[[#This Row],[كمية الهالك]]/(Table14[[#This Row],[كمية الخامات بالكيلو]]/Table14[[#This Row],[وزن القطعة]]),0)</f>
        <v>0</v>
      </c>
      <c r="N584" s="113"/>
      <c r="O584" s="106" t="str">
        <f>IFERROR(VLOOKUP(Table14[[#This Row],[كود العامل]],العاملين!$A$1:$D$100,4,0),"")</f>
        <v/>
      </c>
      <c r="P584" s="108"/>
      <c r="Q584" s="108"/>
      <c r="R584" s="108"/>
      <c r="S584" s="108"/>
      <c r="T584" s="108"/>
      <c r="U584" s="108">
        <f t="shared" ref="U584:U647" si="11">SUM(P584:T584)</f>
        <v>0</v>
      </c>
      <c r="V584" s="108" t="str">
        <f>IFERROR(Table14[[#This Row],[اجمالى وقت التشغيل بالدقايق]]-Table14[[#This Row],[اجمالى وقت التوقف بالدقيقة]],"0")</f>
        <v>0</v>
      </c>
      <c r="W584" s="108"/>
      <c r="X584" s="106" t="str">
        <f>IFERROR(VLOOKUP(Table14[[#This Row],[كود العامل]],العاملين!A:C,2,0),"")</f>
        <v/>
      </c>
      <c r="Y584" s="108"/>
      <c r="Z584" s="108" t="str">
        <f>IFERROR(VLOOKUP(Table14[[#This Row],[كود العامل2]],العاملين!$A:$C,2,0),"")</f>
        <v/>
      </c>
      <c r="AA584" s="108"/>
      <c r="AB584" s="108" t="str">
        <f>IFERROR(VLOOKUP(Table14[[#This Row],[كود العامل3]],العاملين!$A:$C,2,0),"")</f>
        <v/>
      </c>
      <c r="AC584" s="108"/>
      <c r="AD584" s="108" t="str">
        <f>IFERROR(VLOOKUP(Table14[[#This Row],[كود العامل4]],العاملين!$A:$C,2,0),"")</f>
        <v/>
      </c>
      <c r="AE584" s="115">
        <f>IFERROR((Table14[[#This Row],[كمية الانتاج]]*Table14[[#This Row],[الزمن المعيارى لانتاج القطعة الواحدة بالدقيقة]])/V584,0%)</f>
        <v>0</v>
      </c>
      <c r="AF584" s="116"/>
      <c r="AG584" s="106"/>
      <c r="AH584" s="117" t="str">
        <f>IFERROR(Table14[[#This Row],[كمية الانتاج]]/(Table14[[#This Row],[كمية الانتاج]]+AG584+AF584),"")</f>
        <v/>
      </c>
      <c r="AI584" s="118"/>
      <c r="AJ584" s="121"/>
      <c r="AK584" s="121"/>
      <c r="AL584" s="121"/>
      <c r="AM584" s="121"/>
      <c r="AN584" s="121"/>
      <c r="AO584" s="121"/>
      <c r="AP584" s="121"/>
      <c r="AQ584" s="121"/>
      <c r="AR584" s="121"/>
    </row>
    <row r="585" spans="1:44" ht="20.100000000000001" customHeight="1">
      <c r="A585" s="105"/>
      <c r="B585" s="106"/>
      <c r="C585" s="107" t="str">
        <f>IFERROR(VLOOKUP(B585,المنتجات!$A:$B,2,0),"")</f>
        <v/>
      </c>
      <c r="D585" s="106" t="str">
        <f>IFERROR(VLOOKUP(B585,المنتجات!$A:$C,3,0),"")</f>
        <v/>
      </c>
      <c r="E585" s="108"/>
      <c r="F585" s="107" t="str">
        <f>IFERROR(VLOOKUP(Table14[[#This Row],[كود الصنف]],المنتجات!$D:$E,2,0),"")</f>
        <v/>
      </c>
      <c r="G585" s="109"/>
      <c r="H585" s="109" t="str">
        <f>IFERROR(IF(G585&lt;=1,VLOOKUP(Table14[[#This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85" s="110"/>
      <c r="J585" s="111"/>
      <c r="K585" s="112" t="str">
        <f>IFERROR(IF(VLOOKUP(Table14[[#This Row],[كود الصنف]],المنتجات!$D:$K,8,0)=0,"",(VLOOKUP(Table14[[#This Row],[كود الصنف]],المنتجات!$D:$K,8,0))),"")</f>
        <v/>
      </c>
      <c r="L58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85" s="114">
        <f>IFERROR(Table14[[#This Row],[كمية الهالك]]/(Table14[[#This Row],[كمية الخامات بالكيلو]]/Table14[[#This Row],[وزن القطعة]]),0)</f>
        <v>0</v>
      </c>
      <c r="N585" s="113"/>
      <c r="O585" s="106" t="str">
        <f>IFERROR(VLOOKUP(Table14[[#This Row],[كود العامل]],العاملين!$A$1:$D$100,4,0),"")</f>
        <v/>
      </c>
      <c r="P585" s="108"/>
      <c r="Q585" s="108"/>
      <c r="R585" s="108"/>
      <c r="S585" s="108"/>
      <c r="T585" s="108"/>
      <c r="U585" s="108">
        <f t="shared" si="11"/>
        <v>0</v>
      </c>
      <c r="V585" s="108" t="str">
        <f>IFERROR(Table14[[#This Row],[اجمالى وقت التشغيل بالدقايق]]-Table14[[#This Row],[اجمالى وقت التوقف بالدقيقة]],"0")</f>
        <v>0</v>
      </c>
      <c r="W585" s="108"/>
      <c r="X585" s="106" t="str">
        <f>IFERROR(VLOOKUP(Table14[[#This Row],[كود العامل]],العاملين!A:C,2,0),"")</f>
        <v/>
      </c>
      <c r="Y585" s="108"/>
      <c r="Z585" s="108" t="str">
        <f>IFERROR(VLOOKUP(Table14[[#This Row],[كود العامل2]],العاملين!$A:$C,2,0),"")</f>
        <v/>
      </c>
      <c r="AA585" s="108"/>
      <c r="AB585" s="108" t="str">
        <f>IFERROR(VLOOKUP(Table14[[#This Row],[كود العامل3]],العاملين!$A:$C,2,0),"")</f>
        <v/>
      </c>
      <c r="AC585" s="108"/>
      <c r="AD585" s="108" t="str">
        <f>IFERROR(VLOOKUP(Table14[[#This Row],[كود العامل4]],العاملين!$A:$C,2,0),"")</f>
        <v/>
      </c>
      <c r="AE585" s="115">
        <f>IFERROR((Table14[[#This Row],[كمية الانتاج]]*Table14[[#This Row],[الزمن المعيارى لانتاج القطعة الواحدة بالدقيقة]])/V585,0%)</f>
        <v>0</v>
      </c>
      <c r="AF585" s="116"/>
      <c r="AG585" s="106"/>
      <c r="AH585" s="117" t="str">
        <f>IFERROR(Table14[[#This Row],[كمية الانتاج]]/(Table14[[#This Row],[كمية الانتاج]]+AG585+AF585),"")</f>
        <v/>
      </c>
      <c r="AI585" s="118"/>
      <c r="AJ585" s="121"/>
      <c r="AK585" s="121"/>
      <c r="AL585" s="121"/>
      <c r="AM585" s="121"/>
      <c r="AN585" s="121"/>
      <c r="AO585" s="121"/>
      <c r="AP585" s="121"/>
      <c r="AQ585" s="121"/>
      <c r="AR585" s="121"/>
    </row>
    <row r="586" spans="1:44" ht="20.100000000000001" customHeight="1">
      <c r="A586" s="105"/>
      <c r="B586" s="106"/>
      <c r="C586" s="107" t="str">
        <f>IFERROR(VLOOKUP(B586,المنتجات!$A:$B,2,0),"")</f>
        <v/>
      </c>
      <c r="D586" s="106" t="str">
        <f>IFERROR(VLOOKUP(B586,المنتجات!$A:$C,3,0),"")</f>
        <v/>
      </c>
      <c r="E586" s="108"/>
      <c r="F586" s="107" t="str">
        <f>IFERROR(VLOOKUP(Table14[[#This Row],[كود الصنف]],المنتجات!$D:$E,2,0),"")</f>
        <v/>
      </c>
      <c r="G586" s="109"/>
      <c r="H586" s="109" t="str">
        <f>IFERROR(IF(G586&lt;=1,VLOOKUP(Table14[[#This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86" s="110"/>
      <c r="J586" s="111"/>
      <c r="K586" s="112" t="str">
        <f>IFERROR(IF(VLOOKUP(Table14[[#This Row],[كود الصنف]],المنتجات!$D:$K,8,0)=0,"",(VLOOKUP(Table14[[#This Row],[كود الصنف]],المنتجات!$D:$K,8,0))),"")</f>
        <v/>
      </c>
      <c r="L58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86" s="114">
        <f>IFERROR(Table14[[#This Row],[كمية الهالك]]/(Table14[[#This Row],[كمية الخامات بالكيلو]]/Table14[[#This Row],[وزن القطعة]]),0)</f>
        <v>0</v>
      </c>
      <c r="N586" s="113"/>
      <c r="O586" s="106" t="str">
        <f>IFERROR(VLOOKUP(Table14[[#This Row],[كود العامل]],العاملين!$A$1:$D$100,4,0),"")</f>
        <v/>
      </c>
      <c r="P586" s="108"/>
      <c r="Q586" s="108"/>
      <c r="R586" s="108"/>
      <c r="S586" s="108"/>
      <c r="T586" s="108"/>
      <c r="U586" s="108">
        <f t="shared" si="11"/>
        <v>0</v>
      </c>
      <c r="V586" s="108" t="str">
        <f>IFERROR(Table14[[#This Row],[اجمالى وقت التشغيل بالدقايق]]-Table14[[#This Row],[اجمالى وقت التوقف بالدقيقة]],"0")</f>
        <v>0</v>
      </c>
      <c r="W586" s="108"/>
      <c r="X586" s="106" t="str">
        <f>IFERROR(VLOOKUP(Table14[[#This Row],[كود العامل]],العاملين!A:C,2,0),"")</f>
        <v/>
      </c>
      <c r="Y586" s="108"/>
      <c r="Z586" s="108" t="str">
        <f>IFERROR(VLOOKUP(Table14[[#This Row],[كود العامل2]],العاملين!$A:$C,2,0),"")</f>
        <v/>
      </c>
      <c r="AA586" s="108"/>
      <c r="AB586" s="108" t="str">
        <f>IFERROR(VLOOKUP(Table14[[#This Row],[كود العامل3]],العاملين!$A:$C,2,0),"")</f>
        <v/>
      </c>
      <c r="AC586" s="108"/>
      <c r="AD586" s="108" t="str">
        <f>IFERROR(VLOOKUP(Table14[[#This Row],[كود العامل4]],العاملين!$A:$C,2,0),"")</f>
        <v/>
      </c>
      <c r="AE586" s="115">
        <f>IFERROR((Table14[[#This Row],[كمية الانتاج]]*Table14[[#This Row],[الزمن المعيارى لانتاج القطعة الواحدة بالدقيقة]])/V586,0%)</f>
        <v>0</v>
      </c>
      <c r="AF586" s="116"/>
      <c r="AG586" s="106"/>
      <c r="AH586" s="117" t="str">
        <f>IFERROR(Table14[[#This Row],[كمية الانتاج]]/(Table14[[#This Row],[كمية الانتاج]]+AG586+AF586),"")</f>
        <v/>
      </c>
      <c r="AI586" s="118"/>
      <c r="AJ586" s="121"/>
      <c r="AK586" s="121"/>
      <c r="AL586" s="121"/>
      <c r="AM586" s="121"/>
      <c r="AN586" s="121"/>
      <c r="AO586" s="121"/>
      <c r="AP586" s="121"/>
      <c r="AQ586" s="121"/>
      <c r="AR586" s="121"/>
    </row>
    <row r="587" spans="1:44" ht="20.100000000000001" customHeight="1">
      <c r="A587" s="105"/>
      <c r="B587" s="106"/>
      <c r="C587" s="107" t="str">
        <f>IFERROR(VLOOKUP(B587,المنتجات!$A:$B,2,0),"")</f>
        <v/>
      </c>
      <c r="D587" s="106" t="str">
        <f>IFERROR(VLOOKUP(B587,المنتجات!$A:$C,3,0),"")</f>
        <v/>
      </c>
      <c r="E587" s="108"/>
      <c r="F587" s="107" t="str">
        <f>IFERROR(VLOOKUP(Table14[[#This Row],[كود الصنف]],المنتجات!$D:$E,2,0),"")</f>
        <v/>
      </c>
      <c r="G587" s="109"/>
      <c r="H587" s="109" t="str">
        <f>IFERROR(IF(G587&lt;=1,VLOOKUP(Table14[[#This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87" s="110"/>
      <c r="J587" s="111"/>
      <c r="K587" s="112" t="str">
        <f>IFERROR(IF(VLOOKUP(Table14[[#This Row],[كود الصنف]],المنتجات!$D:$K,8,0)=0,"",(VLOOKUP(Table14[[#This Row],[كود الصنف]],المنتجات!$D:$K,8,0))),"")</f>
        <v/>
      </c>
      <c r="L58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87" s="114">
        <f>IFERROR(Table14[[#This Row],[كمية الهالك]]/(Table14[[#This Row],[كمية الخامات بالكيلو]]/Table14[[#This Row],[وزن القطعة]]),0)</f>
        <v>0</v>
      </c>
      <c r="N587" s="113"/>
      <c r="O587" s="106" t="str">
        <f>IFERROR(VLOOKUP(Table14[[#This Row],[كود العامل]],العاملين!$A$1:$D$100,4,0),"")</f>
        <v/>
      </c>
      <c r="P587" s="108"/>
      <c r="Q587" s="108"/>
      <c r="R587" s="108"/>
      <c r="S587" s="108"/>
      <c r="T587" s="108"/>
      <c r="U587" s="108">
        <f t="shared" si="11"/>
        <v>0</v>
      </c>
      <c r="V587" s="108" t="str">
        <f>IFERROR(Table14[[#This Row],[اجمالى وقت التشغيل بالدقايق]]-Table14[[#This Row],[اجمالى وقت التوقف بالدقيقة]],"0")</f>
        <v>0</v>
      </c>
      <c r="W587" s="108"/>
      <c r="X587" s="106" t="str">
        <f>IFERROR(VLOOKUP(Table14[[#This Row],[كود العامل]],العاملين!A:C,2,0),"")</f>
        <v/>
      </c>
      <c r="Y587" s="108"/>
      <c r="Z587" s="108" t="str">
        <f>IFERROR(VLOOKUP(Table14[[#This Row],[كود العامل2]],العاملين!$A:$C,2,0),"")</f>
        <v/>
      </c>
      <c r="AA587" s="108"/>
      <c r="AB587" s="108" t="str">
        <f>IFERROR(VLOOKUP(Table14[[#This Row],[كود العامل3]],العاملين!$A:$C,2,0),"")</f>
        <v/>
      </c>
      <c r="AC587" s="108"/>
      <c r="AD587" s="108" t="str">
        <f>IFERROR(VLOOKUP(Table14[[#This Row],[كود العامل4]],العاملين!$A:$C,2,0),"")</f>
        <v/>
      </c>
      <c r="AE587" s="115">
        <f>IFERROR((Table14[[#This Row],[كمية الانتاج]]*Table14[[#This Row],[الزمن المعيارى لانتاج القطعة الواحدة بالدقيقة]])/V587,0%)</f>
        <v>0</v>
      </c>
      <c r="AF587" s="116"/>
      <c r="AG587" s="106"/>
      <c r="AH587" s="117" t="str">
        <f>IFERROR(Table14[[#This Row],[كمية الانتاج]]/(Table14[[#This Row],[كمية الانتاج]]+AG587+AF587),"")</f>
        <v/>
      </c>
      <c r="AI587" s="118"/>
      <c r="AJ587" s="121"/>
      <c r="AK587" s="121"/>
      <c r="AL587" s="121"/>
      <c r="AM587" s="121"/>
      <c r="AN587" s="121"/>
      <c r="AO587" s="121"/>
      <c r="AP587" s="121"/>
      <c r="AQ587" s="121"/>
      <c r="AR587" s="121"/>
    </row>
    <row r="588" spans="1:44" ht="20.100000000000001" customHeight="1">
      <c r="A588" s="105"/>
      <c r="B588" s="106"/>
      <c r="C588" s="107" t="str">
        <f>IFERROR(VLOOKUP(B588,المنتجات!$A:$B,2,0),"")</f>
        <v/>
      </c>
      <c r="D588" s="106" t="str">
        <f>IFERROR(VLOOKUP(B588,المنتجات!$A:$C,3,0),"")</f>
        <v/>
      </c>
      <c r="E588" s="108"/>
      <c r="F588" s="107" t="str">
        <f>IFERROR(VLOOKUP(Table14[[#This Row],[كود الصنف]],المنتجات!$D:$E,2,0),"")</f>
        <v/>
      </c>
      <c r="G588" s="109"/>
      <c r="H588" s="109" t="str">
        <f>IFERROR(IF(G588&lt;=1,VLOOKUP(Table14[[#This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88" s="110"/>
      <c r="J588" s="111"/>
      <c r="K588" s="112" t="str">
        <f>IFERROR(IF(VLOOKUP(Table14[[#This Row],[كود الصنف]],المنتجات!$D:$K,8,0)=0,"",(VLOOKUP(Table14[[#This Row],[كود الصنف]],المنتجات!$D:$K,8,0))),"")</f>
        <v/>
      </c>
      <c r="L58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88" s="114">
        <f>IFERROR(Table14[[#This Row],[كمية الهالك]]/(Table14[[#This Row],[كمية الخامات بالكيلو]]/Table14[[#This Row],[وزن القطعة]]),0)</f>
        <v>0</v>
      </c>
      <c r="N588" s="113"/>
      <c r="O588" s="106" t="str">
        <f>IFERROR(VLOOKUP(Table14[[#This Row],[كود العامل]],العاملين!$A$1:$D$100,4,0),"")</f>
        <v/>
      </c>
      <c r="P588" s="108"/>
      <c r="Q588" s="108"/>
      <c r="R588" s="108"/>
      <c r="S588" s="108"/>
      <c r="T588" s="108"/>
      <c r="U588" s="108">
        <f t="shared" si="11"/>
        <v>0</v>
      </c>
      <c r="V588" s="108" t="str">
        <f>IFERROR(Table14[[#This Row],[اجمالى وقت التشغيل بالدقايق]]-Table14[[#This Row],[اجمالى وقت التوقف بالدقيقة]],"0")</f>
        <v>0</v>
      </c>
      <c r="W588" s="108"/>
      <c r="X588" s="106" t="str">
        <f>IFERROR(VLOOKUP(Table14[[#This Row],[كود العامل]],العاملين!A:C,2,0),"")</f>
        <v/>
      </c>
      <c r="Y588" s="108"/>
      <c r="Z588" s="108" t="str">
        <f>IFERROR(VLOOKUP(Table14[[#This Row],[كود العامل2]],العاملين!$A:$C,2,0),"")</f>
        <v/>
      </c>
      <c r="AA588" s="108"/>
      <c r="AB588" s="108" t="str">
        <f>IFERROR(VLOOKUP(Table14[[#This Row],[كود العامل3]],العاملين!$A:$C,2,0),"")</f>
        <v/>
      </c>
      <c r="AC588" s="108"/>
      <c r="AD588" s="108" t="str">
        <f>IFERROR(VLOOKUP(Table14[[#This Row],[كود العامل4]],العاملين!$A:$C,2,0),"")</f>
        <v/>
      </c>
      <c r="AE588" s="115">
        <f>IFERROR((Table14[[#This Row],[كمية الانتاج]]*Table14[[#This Row],[الزمن المعيارى لانتاج القطعة الواحدة بالدقيقة]])/V588,0%)</f>
        <v>0</v>
      </c>
      <c r="AF588" s="116"/>
      <c r="AG588" s="106"/>
      <c r="AH588" s="117" t="str">
        <f>IFERROR(Table14[[#This Row],[كمية الانتاج]]/(Table14[[#This Row],[كمية الانتاج]]+AG588+AF588),"")</f>
        <v/>
      </c>
      <c r="AI588" s="118"/>
      <c r="AJ588" s="121"/>
      <c r="AK588" s="121"/>
      <c r="AL588" s="121"/>
      <c r="AM588" s="121"/>
      <c r="AN588" s="121"/>
      <c r="AO588" s="121"/>
      <c r="AP588" s="121"/>
      <c r="AQ588" s="121"/>
      <c r="AR588" s="121"/>
    </row>
    <row r="589" spans="1:44" ht="20.100000000000001" customHeight="1">
      <c r="A589" s="105"/>
      <c r="B589" s="106"/>
      <c r="C589" s="107" t="str">
        <f>IFERROR(VLOOKUP(B589,المنتجات!$A:$B,2,0),"")</f>
        <v/>
      </c>
      <c r="D589" s="106" t="str">
        <f>IFERROR(VLOOKUP(B589,المنتجات!$A:$C,3,0),"")</f>
        <v/>
      </c>
      <c r="E589" s="108"/>
      <c r="F589" s="107" t="str">
        <f>IFERROR(VLOOKUP(Table14[[#This Row],[كود الصنف]],المنتجات!$D:$E,2,0),"")</f>
        <v/>
      </c>
      <c r="G589" s="109"/>
      <c r="H589" s="109" t="str">
        <f>IFERROR(IF(G589&lt;=1,VLOOKUP(Table14[[#This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89" s="110"/>
      <c r="J589" s="111"/>
      <c r="K589" s="112" t="str">
        <f>IFERROR(IF(VLOOKUP(Table14[[#This Row],[كود الصنف]],المنتجات!$D:$K,8,0)=0,"",(VLOOKUP(Table14[[#This Row],[كود الصنف]],المنتجات!$D:$K,8,0))),"")</f>
        <v/>
      </c>
      <c r="L58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89" s="114">
        <f>IFERROR(Table14[[#This Row],[كمية الهالك]]/(Table14[[#This Row],[كمية الخامات بالكيلو]]/Table14[[#This Row],[وزن القطعة]]),0)</f>
        <v>0</v>
      </c>
      <c r="N589" s="113"/>
      <c r="O589" s="106" t="str">
        <f>IFERROR(VLOOKUP(Table14[[#This Row],[كود العامل]],العاملين!$A$1:$D$100,4,0),"")</f>
        <v/>
      </c>
      <c r="P589" s="108"/>
      <c r="Q589" s="108"/>
      <c r="R589" s="108"/>
      <c r="S589" s="108"/>
      <c r="T589" s="108"/>
      <c r="U589" s="108">
        <f t="shared" si="11"/>
        <v>0</v>
      </c>
      <c r="V589" s="108" t="str">
        <f>IFERROR(Table14[[#This Row],[اجمالى وقت التشغيل بالدقايق]]-Table14[[#This Row],[اجمالى وقت التوقف بالدقيقة]],"0")</f>
        <v>0</v>
      </c>
      <c r="W589" s="108"/>
      <c r="X589" s="106" t="str">
        <f>IFERROR(VLOOKUP(Table14[[#This Row],[كود العامل]],العاملين!A:C,2,0),"")</f>
        <v/>
      </c>
      <c r="Y589" s="108"/>
      <c r="Z589" s="108" t="str">
        <f>IFERROR(VLOOKUP(Table14[[#This Row],[كود العامل2]],العاملين!$A:$C,2,0),"")</f>
        <v/>
      </c>
      <c r="AA589" s="108"/>
      <c r="AB589" s="108" t="str">
        <f>IFERROR(VLOOKUP(Table14[[#This Row],[كود العامل3]],العاملين!$A:$C,2,0),"")</f>
        <v/>
      </c>
      <c r="AC589" s="108"/>
      <c r="AD589" s="108" t="str">
        <f>IFERROR(VLOOKUP(Table14[[#This Row],[كود العامل4]],العاملين!$A:$C,2,0),"")</f>
        <v/>
      </c>
      <c r="AE589" s="115">
        <f>IFERROR((Table14[[#This Row],[كمية الانتاج]]*Table14[[#This Row],[الزمن المعيارى لانتاج القطعة الواحدة بالدقيقة]])/V589,0%)</f>
        <v>0</v>
      </c>
      <c r="AF589" s="116"/>
      <c r="AG589" s="106"/>
      <c r="AH589" s="117" t="str">
        <f>IFERROR(Table14[[#This Row],[كمية الانتاج]]/(Table14[[#This Row],[كمية الانتاج]]+AG589+AF589),"")</f>
        <v/>
      </c>
      <c r="AI589" s="118"/>
      <c r="AJ589" s="121"/>
      <c r="AK589" s="121"/>
      <c r="AL589" s="121"/>
      <c r="AM589" s="121"/>
      <c r="AN589" s="121"/>
      <c r="AO589" s="121"/>
      <c r="AP589" s="121"/>
      <c r="AQ589" s="121"/>
      <c r="AR589" s="121"/>
    </row>
    <row r="590" spans="1:44" ht="20.100000000000001" customHeight="1">
      <c r="A590" s="105"/>
      <c r="B590" s="106"/>
      <c r="C590" s="107" t="str">
        <f>IFERROR(VLOOKUP(B590,المنتجات!$A:$B,2,0),"")</f>
        <v/>
      </c>
      <c r="D590" s="106" t="str">
        <f>IFERROR(VLOOKUP(B590,المنتجات!$A:$C,3,0),"")</f>
        <v/>
      </c>
      <c r="E590" s="108"/>
      <c r="F590" s="107" t="str">
        <f>IFERROR(VLOOKUP(Table14[[#This Row],[كود الصنف]],المنتجات!$D:$E,2,0),"")</f>
        <v/>
      </c>
      <c r="G590" s="109"/>
      <c r="H590" s="109" t="str">
        <f>IFERROR(IF(G590&lt;=1,VLOOKUP(Table14[[#This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90" s="110"/>
      <c r="J590" s="111"/>
      <c r="K590" s="112" t="str">
        <f>IFERROR(IF(VLOOKUP(Table14[[#This Row],[كود الصنف]],المنتجات!$D:$K,8,0)=0,"",(VLOOKUP(Table14[[#This Row],[كود الصنف]],المنتجات!$D:$K,8,0))),"")</f>
        <v/>
      </c>
      <c r="L59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90" s="114">
        <f>IFERROR(Table14[[#This Row],[كمية الهالك]]/(Table14[[#This Row],[كمية الخامات بالكيلو]]/Table14[[#This Row],[وزن القطعة]]),0)</f>
        <v>0</v>
      </c>
      <c r="N590" s="113"/>
      <c r="O590" s="106" t="str">
        <f>IFERROR(VLOOKUP(Table14[[#This Row],[كود العامل]],العاملين!$A$1:$D$100,4,0),"")</f>
        <v/>
      </c>
      <c r="P590" s="108"/>
      <c r="Q590" s="108"/>
      <c r="R590" s="108"/>
      <c r="S590" s="108"/>
      <c r="T590" s="108"/>
      <c r="U590" s="108">
        <f t="shared" si="11"/>
        <v>0</v>
      </c>
      <c r="V590" s="108" t="str">
        <f>IFERROR(Table14[[#This Row],[اجمالى وقت التشغيل بالدقايق]]-Table14[[#This Row],[اجمالى وقت التوقف بالدقيقة]],"0")</f>
        <v>0</v>
      </c>
      <c r="W590" s="108"/>
      <c r="X590" s="106" t="str">
        <f>IFERROR(VLOOKUP(Table14[[#This Row],[كود العامل]],العاملين!A:C,2,0),"")</f>
        <v/>
      </c>
      <c r="Y590" s="108"/>
      <c r="Z590" s="108" t="str">
        <f>IFERROR(VLOOKUP(Table14[[#This Row],[كود العامل2]],العاملين!$A:$C,2,0),"")</f>
        <v/>
      </c>
      <c r="AA590" s="108"/>
      <c r="AB590" s="108" t="str">
        <f>IFERROR(VLOOKUP(Table14[[#This Row],[كود العامل3]],العاملين!$A:$C,2,0),"")</f>
        <v/>
      </c>
      <c r="AC590" s="108"/>
      <c r="AD590" s="108" t="str">
        <f>IFERROR(VLOOKUP(Table14[[#This Row],[كود العامل4]],العاملين!$A:$C,2,0),"")</f>
        <v/>
      </c>
      <c r="AE590" s="115">
        <f>IFERROR((Table14[[#This Row],[كمية الانتاج]]*Table14[[#This Row],[الزمن المعيارى لانتاج القطعة الواحدة بالدقيقة]])/V590,0%)</f>
        <v>0</v>
      </c>
      <c r="AF590" s="116"/>
      <c r="AG590" s="106"/>
      <c r="AH590" s="117" t="str">
        <f>IFERROR(Table14[[#This Row],[كمية الانتاج]]/(Table14[[#This Row],[كمية الانتاج]]+AG590+AF590),"")</f>
        <v/>
      </c>
      <c r="AI590" s="118"/>
      <c r="AJ590" s="121"/>
      <c r="AK590" s="121"/>
      <c r="AL590" s="121"/>
      <c r="AM590" s="121"/>
      <c r="AN590" s="121"/>
      <c r="AO590" s="121"/>
      <c r="AP590" s="121"/>
      <c r="AQ590" s="121"/>
      <c r="AR590" s="121"/>
    </row>
    <row r="591" spans="1:44" ht="20.100000000000001" customHeight="1">
      <c r="A591" s="105"/>
      <c r="B591" s="106"/>
      <c r="C591" s="107" t="str">
        <f>IFERROR(VLOOKUP(B591,المنتجات!$A:$B,2,0),"")</f>
        <v/>
      </c>
      <c r="D591" s="106" t="str">
        <f>IFERROR(VLOOKUP(B591,المنتجات!$A:$C,3,0),"")</f>
        <v/>
      </c>
      <c r="E591" s="108"/>
      <c r="F591" s="107" t="str">
        <f>IFERROR(VLOOKUP(Table14[[#This Row],[كود الصنف]],المنتجات!$D:$E,2,0),"")</f>
        <v/>
      </c>
      <c r="G591" s="109"/>
      <c r="H591" s="109" t="str">
        <f>IFERROR(IF(G591&lt;=1,VLOOKUP(Table14[[#This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91" s="110"/>
      <c r="J591" s="111"/>
      <c r="K591" s="112" t="str">
        <f>IFERROR(IF(VLOOKUP(Table14[[#This Row],[كود الصنف]],المنتجات!$D:$K,8,0)=0,"",(VLOOKUP(Table14[[#This Row],[كود الصنف]],المنتجات!$D:$K,8,0))),"")</f>
        <v/>
      </c>
      <c r="L59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91" s="114">
        <f>IFERROR(Table14[[#This Row],[كمية الهالك]]/(Table14[[#This Row],[كمية الخامات بالكيلو]]/Table14[[#This Row],[وزن القطعة]]),0)</f>
        <v>0</v>
      </c>
      <c r="N591" s="113"/>
      <c r="O591" s="106" t="str">
        <f>IFERROR(VLOOKUP(Table14[[#This Row],[كود العامل]],العاملين!$A$1:$D$100,4,0),"")</f>
        <v/>
      </c>
      <c r="P591" s="108"/>
      <c r="Q591" s="108"/>
      <c r="R591" s="108"/>
      <c r="S591" s="108"/>
      <c r="T591" s="108"/>
      <c r="U591" s="108">
        <f t="shared" si="11"/>
        <v>0</v>
      </c>
      <c r="V591" s="108" t="str">
        <f>IFERROR(Table14[[#This Row],[اجمالى وقت التشغيل بالدقايق]]-Table14[[#This Row],[اجمالى وقت التوقف بالدقيقة]],"0")</f>
        <v>0</v>
      </c>
      <c r="W591" s="108"/>
      <c r="X591" s="106" t="str">
        <f>IFERROR(VLOOKUP(Table14[[#This Row],[كود العامل]],العاملين!A:C,2,0),"")</f>
        <v/>
      </c>
      <c r="Y591" s="108"/>
      <c r="Z591" s="108" t="str">
        <f>IFERROR(VLOOKUP(Table14[[#This Row],[كود العامل2]],العاملين!$A:$C,2,0),"")</f>
        <v/>
      </c>
      <c r="AA591" s="108"/>
      <c r="AB591" s="108" t="str">
        <f>IFERROR(VLOOKUP(Table14[[#This Row],[كود العامل3]],العاملين!$A:$C,2,0),"")</f>
        <v/>
      </c>
      <c r="AC591" s="108"/>
      <c r="AD591" s="108" t="str">
        <f>IFERROR(VLOOKUP(Table14[[#This Row],[كود العامل4]],العاملين!$A:$C,2,0),"")</f>
        <v/>
      </c>
      <c r="AE591" s="115">
        <f>IFERROR((Table14[[#This Row],[كمية الانتاج]]*Table14[[#This Row],[الزمن المعيارى لانتاج القطعة الواحدة بالدقيقة]])/V591,0%)</f>
        <v>0</v>
      </c>
      <c r="AF591" s="116"/>
      <c r="AG591" s="106"/>
      <c r="AH591" s="117" t="str">
        <f>IFERROR(Table14[[#This Row],[كمية الانتاج]]/(Table14[[#This Row],[كمية الانتاج]]+AG591+AF591),"")</f>
        <v/>
      </c>
      <c r="AI591" s="118"/>
      <c r="AJ591" s="121"/>
      <c r="AK591" s="121"/>
      <c r="AL591" s="121"/>
      <c r="AM591" s="121"/>
      <c r="AN591" s="121"/>
      <c r="AO591" s="121"/>
      <c r="AP591" s="121"/>
      <c r="AQ591" s="121"/>
      <c r="AR591" s="121"/>
    </row>
    <row r="592" spans="1:44" ht="20.100000000000001" customHeight="1">
      <c r="A592" s="105"/>
      <c r="B592" s="106"/>
      <c r="C592" s="107" t="str">
        <f>IFERROR(VLOOKUP(B592,المنتجات!$A:$B,2,0),"")</f>
        <v/>
      </c>
      <c r="D592" s="106" t="str">
        <f>IFERROR(VLOOKUP(B592,المنتجات!$A:$C,3,0),"")</f>
        <v/>
      </c>
      <c r="E592" s="108"/>
      <c r="F592" s="107" t="str">
        <f>IFERROR(VLOOKUP(Table14[[#This Row],[كود الصنف]],المنتجات!$D:$E,2,0),"")</f>
        <v/>
      </c>
      <c r="G592" s="109"/>
      <c r="H592" s="109" t="str">
        <f>IFERROR(IF(G592&lt;=1,VLOOKUP(Table14[[#This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92" s="110"/>
      <c r="J592" s="111"/>
      <c r="K592" s="112" t="str">
        <f>IFERROR(IF(VLOOKUP(Table14[[#This Row],[كود الصنف]],المنتجات!$D:$K,8,0)=0,"",(VLOOKUP(Table14[[#This Row],[كود الصنف]],المنتجات!$D:$K,8,0))),"")</f>
        <v/>
      </c>
      <c r="L59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92" s="114">
        <f>IFERROR(Table14[[#This Row],[كمية الهالك]]/(Table14[[#This Row],[كمية الخامات بالكيلو]]/Table14[[#This Row],[وزن القطعة]]),0)</f>
        <v>0</v>
      </c>
      <c r="N592" s="113"/>
      <c r="O592" s="106" t="str">
        <f>IFERROR(VLOOKUP(Table14[[#This Row],[كود العامل]],العاملين!$A$1:$D$100,4,0),"")</f>
        <v/>
      </c>
      <c r="P592" s="108"/>
      <c r="Q592" s="108"/>
      <c r="R592" s="108"/>
      <c r="S592" s="108"/>
      <c r="T592" s="108"/>
      <c r="U592" s="108">
        <f t="shared" si="11"/>
        <v>0</v>
      </c>
      <c r="V592" s="108" t="str">
        <f>IFERROR(Table14[[#This Row],[اجمالى وقت التشغيل بالدقايق]]-Table14[[#This Row],[اجمالى وقت التوقف بالدقيقة]],"0")</f>
        <v>0</v>
      </c>
      <c r="W592" s="108"/>
      <c r="X592" s="106" t="str">
        <f>IFERROR(VLOOKUP(Table14[[#This Row],[كود العامل]],العاملين!A:C,2,0),"")</f>
        <v/>
      </c>
      <c r="Y592" s="108"/>
      <c r="Z592" s="108" t="str">
        <f>IFERROR(VLOOKUP(Table14[[#This Row],[كود العامل2]],العاملين!$A:$C,2,0),"")</f>
        <v/>
      </c>
      <c r="AA592" s="108"/>
      <c r="AB592" s="108" t="str">
        <f>IFERROR(VLOOKUP(Table14[[#This Row],[كود العامل3]],العاملين!$A:$C,2,0),"")</f>
        <v/>
      </c>
      <c r="AC592" s="108"/>
      <c r="AD592" s="108" t="str">
        <f>IFERROR(VLOOKUP(Table14[[#This Row],[كود العامل4]],العاملين!$A:$C,2,0),"")</f>
        <v/>
      </c>
      <c r="AE592" s="115">
        <f>IFERROR((Table14[[#This Row],[كمية الانتاج]]*Table14[[#This Row],[الزمن المعيارى لانتاج القطعة الواحدة بالدقيقة]])/V592,0%)</f>
        <v>0</v>
      </c>
      <c r="AF592" s="116"/>
      <c r="AG592" s="106"/>
      <c r="AH592" s="117" t="str">
        <f>IFERROR(Table14[[#This Row],[كمية الانتاج]]/(Table14[[#This Row],[كمية الانتاج]]+AG592+AF592),"")</f>
        <v/>
      </c>
      <c r="AI592" s="118"/>
      <c r="AJ592" s="121"/>
      <c r="AK592" s="121"/>
      <c r="AL592" s="121"/>
      <c r="AM592" s="121"/>
      <c r="AN592" s="121"/>
      <c r="AO592" s="121"/>
      <c r="AP592" s="121"/>
      <c r="AQ592" s="121"/>
      <c r="AR592" s="121"/>
    </row>
    <row r="593" spans="1:44" ht="20.100000000000001" customHeight="1">
      <c r="A593" s="105"/>
      <c r="B593" s="106"/>
      <c r="C593" s="107" t="str">
        <f>IFERROR(VLOOKUP(B593,المنتجات!$A:$B,2,0),"")</f>
        <v/>
      </c>
      <c r="D593" s="106" t="str">
        <f>IFERROR(VLOOKUP(B593,المنتجات!$A:$C,3,0),"")</f>
        <v/>
      </c>
      <c r="E593" s="108"/>
      <c r="F593" s="107" t="str">
        <f>IFERROR(VLOOKUP(Table14[[#This Row],[كود الصنف]],المنتجات!$D:$E,2,0),"")</f>
        <v/>
      </c>
      <c r="G593" s="109"/>
      <c r="H593" s="109" t="str">
        <f>IFERROR(IF(G593&lt;=1,VLOOKUP(Table14[[#This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93" s="110"/>
      <c r="J593" s="111"/>
      <c r="K593" s="112" t="str">
        <f>IFERROR(IF(VLOOKUP(Table14[[#This Row],[كود الصنف]],المنتجات!$D:$K,8,0)=0,"",(VLOOKUP(Table14[[#This Row],[كود الصنف]],المنتجات!$D:$K,8,0))),"")</f>
        <v/>
      </c>
      <c r="L59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93" s="114">
        <f>IFERROR(Table14[[#This Row],[كمية الهالك]]/(Table14[[#This Row],[كمية الخامات بالكيلو]]/Table14[[#This Row],[وزن القطعة]]),0)</f>
        <v>0</v>
      </c>
      <c r="N593" s="113"/>
      <c r="O593" s="106" t="str">
        <f>IFERROR(VLOOKUP(Table14[[#This Row],[كود العامل]],العاملين!$A$1:$D$100,4,0),"")</f>
        <v/>
      </c>
      <c r="P593" s="108"/>
      <c r="Q593" s="108"/>
      <c r="R593" s="108"/>
      <c r="S593" s="108"/>
      <c r="T593" s="108"/>
      <c r="U593" s="108">
        <f t="shared" si="11"/>
        <v>0</v>
      </c>
      <c r="V593" s="108" t="str">
        <f>IFERROR(Table14[[#This Row],[اجمالى وقت التشغيل بالدقايق]]-Table14[[#This Row],[اجمالى وقت التوقف بالدقيقة]],"0")</f>
        <v>0</v>
      </c>
      <c r="W593" s="108"/>
      <c r="X593" s="106" t="str">
        <f>IFERROR(VLOOKUP(Table14[[#This Row],[كود العامل]],العاملين!A:C,2,0),"")</f>
        <v/>
      </c>
      <c r="Y593" s="108"/>
      <c r="Z593" s="108" t="str">
        <f>IFERROR(VLOOKUP(Table14[[#This Row],[كود العامل2]],العاملين!$A:$C,2,0),"")</f>
        <v/>
      </c>
      <c r="AA593" s="108"/>
      <c r="AB593" s="108" t="str">
        <f>IFERROR(VLOOKUP(Table14[[#This Row],[كود العامل3]],العاملين!$A:$C,2,0),"")</f>
        <v/>
      </c>
      <c r="AC593" s="108"/>
      <c r="AD593" s="108" t="str">
        <f>IFERROR(VLOOKUP(Table14[[#This Row],[كود العامل4]],العاملين!$A:$C,2,0),"")</f>
        <v/>
      </c>
      <c r="AE593" s="115">
        <f>IFERROR((Table14[[#This Row],[كمية الانتاج]]*Table14[[#This Row],[الزمن المعيارى لانتاج القطعة الواحدة بالدقيقة]])/V593,0%)</f>
        <v>0</v>
      </c>
      <c r="AF593" s="116"/>
      <c r="AG593" s="106"/>
      <c r="AH593" s="117" t="str">
        <f>IFERROR(Table14[[#This Row],[كمية الانتاج]]/(Table14[[#This Row],[كمية الانتاج]]+AG593+AF593),"")</f>
        <v/>
      </c>
      <c r="AI593" s="118"/>
      <c r="AJ593" s="121"/>
      <c r="AK593" s="121"/>
      <c r="AL593" s="121"/>
      <c r="AM593" s="121"/>
      <c r="AN593" s="121"/>
      <c r="AO593" s="121"/>
      <c r="AP593" s="121"/>
      <c r="AQ593" s="121"/>
      <c r="AR593" s="121"/>
    </row>
    <row r="594" spans="1:44" ht="20.100000000000001" customHeight="1">
      <c r="A594" s="105"/>
      <c r="B594" s="106"/>
      <c r="C594" s="107" t="str">
        <f>IFERROR(VLOOKUP(B594,المنتجات!$A:$B,2,0),"")</f>
        <v/>
      </c>
      <c r="D594" s="106" t="str">
        <f>IFERROR(VLOOKUP(B594,المنتجات!$A:$C,3,0),"")</f>
        <v/>
      </c>
      <c r="E594" s="108"/>
      <c r="F594" s="107" t="str">
        <f>IFERROR(VLOOKUP(Table14[[#This Row],[كود الصنف]],المنتجات!$D:$E,2,0),"")</f>
        <v/>
      </c>
      <c r="G594" s="109"/>
      <c r="H594" s="109" t="str">
        <f>IFERROR(IF(G594&lt;=1,VLOOKUP(Table14[[#This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94" s="110"/>
      <c r="J594" s="111"/>
      <c r="K594" s="112" t="str">
        <f>IFERROR(IF(VLOOKUP(Table14[[#This Row],[كود الصنف]],المنتجات!$D:$K,8,0)=0,"",(VLOOKUP(Table14[[#This Row],[كود الصنف]],المنتجات!$D:$K,8,0))),"")</f>
        <v/>
      </c>
      <c r="L59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94" s="114">
        <f>IFERROR(Table14[[#This Row],[كمية الهالك]]/(Table14[[#This Row],[كمية الخامات بالكيلو]]/Table14[[#This Row],[وزن القطعة]]),0)</f>
        <v>0</v>
      </c>
      <c r="N594" s="113"/>
      <c r="O594" s="106" t="str">
        <f>IFERROR(VLOOKUP(Table14[[#This Row],[كود العامل]],العاملين!$A$1:$D$100,4,0),"")</f>
        <v/>
      </c>
      <c r="P594" s="108"/>
      <c r="Q594" s="108"/>
      <c r="R594" s="108"/>
      <c r="S594" s="108"/>
      <c r="T594" s="108"/>
      <c r="U594" s="108">
        <f t="shared" si="11"/>
        <v>0</v>
      </c>
      <c r="V594" s="108" t="str">
        <f>IFERROR(Table14[[#This Row],[اجمالى وقت التشغيل بالدقايق]]-Table14[[#This Row],[اجمالى وقت التوقف بالدقيقة]],"0")</f>
        <v>0</v>
      </c>
      <c r="W594" s="108"/>
      <c r="X594" s="106" t="str">
        <f>IFERROR(VLOOKUP(Table14[[#This Row],[كود العامل]],العاملين!A:C,2,0),"")</f>
        <v/>
      </c>
      <c r="Y594" s="108"/>
      <c r="Z594" s="108" t="str">
        <f>IFERROR(VLOOKUP(Table14[[#This Row],[كود العامل2]],العاملين!$A:$C,2,0),"")</f>
        <v/>
      </c>
      <c r="AA594" s="108"/>
      <c r="AB594" s="108" t="str">
        <f>IFERROR(VLOOKUP(Table14[[#This Row],[كود العامل3]],العاملين!$A:$C,2,0),"")</f>
        <v/>
      </c>
      <c r="AC594" s="108"/>
      <c r="AD594" s="108" t="str">
        <f>IFERROR(VLOOKUP(Table14[[#This Row],[كود العامل4]],العاملين!$A:$C,2,0),"")</f>
        <v/>
      </c>
      <c r="AE594" s="115">
        <f>IFERROR((Table14[[#This Row],[كمية الانتاج]]*Table14[[#This Row],[الزمن المعيارى لانتاج القطعة الواحدة بالدقيقة]])/V594,0%)</f>
        <v>0</v>
      </c>
      <c r="AF594" s="116"/>
      <c r="AG594" s="106"/>
      <c r="AH594" s="117" t="str">
        <f>IFERROR(Table14[[#This Row],[كمية الانتاج]]/(Table14[[#This Row],[كمية الانتاج]]+AG594+AF594),"")</f>
        <v/>
      </c>
      <c r="AI594" s="118"/>
      <c r="AJ594" s="121"/>
      <c r="AK594" s="121"/>
      <c r="AL594" s="121"/>
      <c r="AM594" s="121"/>
      <c r="AN594" s="121"/>
      <c r="AO594" s="121"/>
      <c r="AP594" s="121"/>
      <c r="AQ594" s="121"/>
      <c r="AR594" s="121"/>
    </row>
    <row r="595" spans="1:44" ht="20.100000000000001" customHeight="1">
      <c r="A595" s="105"/>
      <c r="B595" s="106"/>
      <c r="C595" s="107" t="str">
        <f>IFERROR(VLOOKUP(B595,المنتجات!$A:$B,2,0),"")</f>
        <v/>
      </c>
      <c r="D595" s="106" t="str">
        <f>IFERROR(VLOOKUP(B595,المنتجات!$A:$C,3,0),"")</f>
        <v/>
      </c>
      <c r="E595" s="108"/>
      <c r="F595" s="107" t="str">
        <f>IFERROR(VLOOKUP(Table14[[#This Row],[كود الصنف]],المنتجات!$D:$E,2,0),"")</f>
        <v/>
      </c>
      <c r="G595" s="109"/>
      <c r="H595" s="109" t="str">
        <f>IFERROR(IF(G595&lt;=1,VLOOKUP(Table14[[#This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95" s="110"/>
      <c r="J595" s="111"/>
      <c r="K595" s="112" t="str">
        <f>IFERROR(IF(VLOOKUP(Table14[[#This Row],[كود الصنف]],المنتجات!$D:$K,8,0)=0,"",(VLOOKUP(Table14[[#This Row],[كود الصنف]],المنتجات!$D:$K,8,0))),"")</f>
        <v/>
      </c>
      <c r="L59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95" s="114">
        <f>IFERROR(Table14[[#This Row],[كمية الهالك]]/(Table14[[#This Row],[كمية الخامات بالكيلو]]/Table14[[#This Row],[وزن القطعة]]),0)</f>
        <v>0</v>
      </c>
      <c r="N595" s="113"/>
      <c r="O595" s="106" t="str">
        <f>IFERROR(VLOOKUP(Table14[[#This Row],[كود العامل]],العاملين!$A$1:$D$100,4,0),"")</f>
        <v/>
      </c>
      <c r="P595" s="108"/>
      <c r="Q595" s="108"/>
      <c r="R595" s="108"/>
      <c r="S595" s="108"/>
      <c r="T595" s="108"/>
      <c r="U595" s="108">
        <f t="shared" si="11"/>
        <v>0</v>
      </c>
      <c r="V595" s="108" t="str">
        <f>IFERROR(Table14[[#This Row],[اجمالى وقت التشغيل بالدقايق]]-Table14[[#This Row],[اجمالى وقت التوقف بالدقيقة]],"0")</f>
        <v>0</v>
      </c>
      <c r="W595" s="108"/>
      <c r="X595" s="106" t="str">
        <f>IFERROR(VLOOKUP(Table14[[#This Row],[كود العامل]],العاملين!A:C,2,0),"")</f>
        <v/>
      </c>
      <c r="Y595" s="108"/>
      <c r="Z595" s="108" t="str">
        <f>IFERROR(VLOOKUP(Table14[[#This Row],[كود العامل2]],العاملين!$A:$C,2,0),"")</f>
        <v/>
      </c>
      <c r="AA595" s="108"/>
      <c r="AB595" s="108" t="str">
        <f>IFERROR(VLOOKUP(Table14[[#This Row],[كود العامل3]],العاملين!$A:$C,2,0),"")</f>
        <v/>
      </c>
      <c r="AC595" s="108"/>
      <c r="AD595" s="108" t="str">
        <f>IFERROR(VLOOKUP(Table14[[#This Row],[كود العامل4]],العاملين!$A:$C,2,0),"")</f>
        <v/>
      </c>
      <c r="AE595" s="115">
        <f>IFERROR((Table14[[#This Row],[كمية الانتاج]]*Table14[[#This Row],[الزمن المعيارى لانتاج القطعة الواحدة بالدقيقة]])/V595,0%)</f>
        <v>0</v>
      </c>
      <c r="AF595" s="116"/>
      <c r="AG595" s="106"/>
      <c r="AH595" s="117" t="str">
        <f>IFERROR(Table14[[#This Row],[كمية الانتاج]]/(Table14[[#This Row],[كمية الانتاج]]+AG595+AF595),"")</f>
        <v/>
      </c>
      <c r="AI595" s="118"/>
      <c r="AJ595" s="121"/>
      <c r="AK595" s="121"/>
      <c r="AL595" s="121"/>
      <c r="AM595" s="121"/>
      <c r="AN595" s="121"/>
      <c r="AO595" s="121"/>
      <c r="AP595" s="121"/>
      <c r="AQ595" s="121"/>
      <c r="AR595" s="121"/>
    </row>
    <row r="596" spans="1:44" ht="20.100000000000001" customHeight="1">
      <c r="A596" s="105"/>
      <c r="B596" s="106"/>
      <c r="C596" s="107" t="str">
        <f>IFERROR(VLOOKUP(B596,المنتجات!$A:$B,2,0),"")</f>
        <v/>
      </c>
      <c r="D596" s="106" t="str">
        <f>IFERROR(VLOOKUP(B596,المنتجات!$A:$C,3,0),"")</f>
        <v/>
      </c>
      <c r="E596" s="108"/>
      <c r="F596" s="107" t="str">
        <f>IFERROR(VLOOKUP(Table14[[#This Row],[كود الصنف]],المنتجات!$D:$E,2,0),"")</f>
        <v/>
      </c>
      <c r="G596" s="109"/>
      <c r="H596" s="109" t="str">
        <f>IFERROR(IF(G596&lt;=1,VLOOKUP(Table14[[#This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96" s="110"/>
      <c r="J596" s="111"/>
      <c r="K596" s="112" t="str">
        <f>IFERROR(IF(VLOOKUP(Table14[[#This Row],[كود الصنف]],المنتجات!$D:$K,8,0)=0,"",(VLOOKUP(Table14[[#This Row],[كود الصنف]],المنتجات!$D:$K,8,0))),"")</f>
        <v/>
      </c>
      <c r="L59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96" s="114">
        <f>IFERROR(Table14[[#This Row],[كمية الهالك]]/(Table14[[#This Row],[كمية الخامات بالكيلو]]/Table14[[#This Row],[وزن القطعة]]),0)</f>
        <v>0</v>
      </c>
      <c r="N596" s="113"/>
      <c r="O596" s="106" t="str">
        <f>IFERROR(VLOOKUP(Table14[[#This Row],[كود العامل]],العاملين!$A$1:$D$100,4,0),"")</f>
        <v/>
      </c>
      <c r="P596" s="108"/>
      <c r="Q596" s="108"/>
      <c r="R596" s="108"/>
      <c r="S596" s="108"/>
      <c r="T596" s="108"/>
      <c r="U596" s="108">
        <f t="shared" si="11"/>
        <v>0</v>
      </c>
      <c r="V596" s="108" t="str">
        <f>IFERROR(Table14[[#This Row],[اجمالى وقت التشغيل بالدقايق]]-Table14[[#This Row],[اجمالى وقت التوقف بالدقيقة]],"0")</f>
        <v>0</v>
      </c>
      <c r="W596" s="108"/>
      <c r="X596" s="106" t="str">
        <f>IFERROR(VLOOKUP(Table14[[#This Row],[كود العامل]],العاملين!A:C,2,0),"")</f>
        <v/>
      </c>
      <c r="Y596" s="108"/>
      <c r="Z596" s="108" t="str">
        <f>IFERROR(VLOOKUP(Table14[[#This Row],[كود العامل2]],العاملين!$A:$C,2,0),"")</f>
        <v/>
      </c>
      <c r="AA596" s="108"/>
      <c r="AB596" s="108" t="str">
        <f>IFERROR(VLOOKUP(Table14[[#This Row],[كود العامل3]],العاملين!$A:$C,2,0),"")</f>
        <v/>
      </c>
      <c r="AC596" s="108"/>
      <c r="AD596" s="108" t="str">
        <f>IFERROR(VLOOKUP(Table14[[#This Row],[كود العامل4]],العاملين!$A:$C,2,0),"")</f>
        <v/>
      </c>
      <c r="AE596" s="115">
        <f>IFERROR((Table14[[#This Row],[كمية الانتاج]]*Table14[[#This Row],[الزمن المعيارى لانتاج القطعة الواحدة بالدقيقة]])/V596,0%)</f>
        <v>0</v>
      </c>
      <c r="AF596" s="116"/>
      <c r="AG596" s="106"/>
      <c r="AH596" s="117" t="str">
        <f>IFERROR(Table14[[#This Row],[كمية الانتاج]]/(Table14[[#This Row],[كمية الانتاج]]+AG596+AF596),"")</f>
        <v/>
      </c>
      <c r="AI596" s="118"/>
      <c r="AJ596" s="121"/>
      <c r="AK596" s="121"/>
      <c r="AL596" s="121"/>
      <c r="AM596" s="121"/>
      <c r="AN596" s="121"/>
      <c r="AO596" s="121"/>
      <c r="AP596" s="121"/>
      <c r="AQ596" s="121"/>
      <c r="AR596" s="121"/>
    </row>
    <row r="597" spans="1:44" ht="20.100000000000001" customHeight="1">
      <c r="A597" s="105"/>
      <c r="B597" s="106"/>
      <c r="C597" s="107" t="str">
        <f>IFERROR(VLOOKUP(B597,المنتجات!$A:$B,2,0),"")</f>
        <v/>
      </c>
      <c r="D597" s="106" t="str">
        <f>IFERROR(VLOOKUP(B597,المنتجات!$A:$C,3,0),"")</f>
        <v/>
      </c>
      <c r="E597" s="108"/>
      <c r="F597" s="107" t="str">
        <f>IFERROR(VLOOKUP(Table14[[#This Row],[كود الصنف]],المنتجات!$D:$E,2,0),"")</f>
        <v/>
      </c>
      <c r="G597" s="109"/>
      <c r="H597" s="109" t="str">
        <f>IFERROR(IF(G597&lt;=1,VLOOKUP(Table14[[#This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97" s="110"/>
      <c r="J597" s="111"/>
      <c r="K597" s="112" t="str">
        <f>IFERROR(IF(VLOOKUP(Table14[[#This Row],[كود الصنف]],المنتجات!$D:$K,8,0)=0,"",(VLOOKUP(Table14[[#This Row],[كود الصنف]],المنتجات!$D:$K,8,0))),"")</f>
        <v/>
      </c>
      <c r="L59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97" s="114">
        <f>IFERROR(Table14[[#This Row],[كمية الهالك]]/(Table14[[#This Row],[كمية الخامات بالكيلو]]/Table14[[#This Row],[وزن القطعة]]),0)</f>
        <v>0</v>
      </c>
      <c r="N597" s="113"/>
      <c r="O597" s="106" t="str">
        <f>IFERROR(VLOOKUP(Table14[[#This Row],[كود العامل]],العاملين!$A$1:$D$100,4,0),"")</f>
        <v/>
      </c>
      <c r="P597" s="108"/>
      <c r="Q597" s="108"/>
      <c r="R597" s="108"/>
      <c r="S597" s="108"/>
      <c r="T597" s="108"/>
      <c r="U597" s="108">
        <f t="shared" si="11"/>
        <v>0</v>
      </c>
      <c r="V597" s="108" t="str">
        <f>IFERROR(Table14[[#This Row],[اجمالى وقت التشغيل بالدقايق]]-Table14[[#This Row],[اجمالى وقت التوقف بالدقيقة]],"0")</f>
        <v>0</v>
      </c>
      <c r="W597" s="108"/>
      <c r="X597" s="106" t="str">
        <f>IFERROR(VLOOKUP(Table14[[#This Row],[كود العامل]],العاملين!A:C,2,0),"")</f>
        <v/>
      </c>
      <c r="Y597" s="108"/>
      <c r="Z597" s="108" t="str">
        <f>IFERROR(VLOOKUP(Table14[[#This Row],[كود العامل2]],العاملين!$A:$C,2,0),"")</f>
        <v/>
      </c>
      <c r="AA597" s="108"/>
      <c r="AB597" s="108" t="str">
        <f>IFERROR(VLOOKUP(Table14[[#This Row],[كود العامل3]],العاملين!$A:$C,2,0),"")</f>
        <v/>
      </c>
      <c r="AC597" s="108"/>
      <c r="AD597" s="108" t="str">
        <f>IFERROR(VLOOKUP(Table14[[#This Row],[كود العامل4]],العاملين!$A:$C,2,0),"")</f>
        <v/>
      </c>
      <c r="AE597" s="115">
        <f>IFERROR((Table14[[#This Row],[كمية الانتاج]]*Table14[[#This Row],[الزمن المعيارى لانتاج القطعة الواحدة بالدقيقة]])/V597,0%)</f>
        <v>0</v>
      </c>
      <c r="AF597" s="116"/>
      <c r="AG597" s="106"/>
      <c r="AH597" s="117" t="str">
        <f>IFERROR(Table14[[#This Row],[كمية الانتاج]]/(Table14[[#This Row],[كمية الانتاج]]+AG597+AF597),"")</f>
        <v/>
      </c>
      <c r="AI597" s="118"/>
      <c r="AJ597" s="121"/>
      <c r="AK597" s="121"/>
      <c r="AL597" s="121"/>
      <c r="AM597" s="121"/>
      <c r="AN597" s="121"/>
      <c r="AO597" s="121"/>
      <c r="AP597" s="121"/>
      <c r="AQ597" s="121"/>
      <c r="AR597" s="121"/>
    </row>
    <row r="598" spans="1:44" ht="20.100000000000001" customHeight="1">
      <c r="A598" s="105"/>
      <c r="B598" s="106"/>
      <c r="C598" s="107" t="str">
        <f>IFERROR(VLOOKUP(B598,المنتجات!$A:$B,2,0),"")</f>
        <v/>
      </c>
      <c r="D598" s="106" t="str">
        <f>IFERROR(VLOOKUP(B598,المنتجات!$A:$C,3,0),"")</f>
        <v/>
      </c>
      <c r="E598" s="108"/>
      <c r="F598" s="107" t="str">
        <f>IFERROR(VLOOKUP(Table14[[#This Row],[كود الصنف]],المنتجات!$D:$E,2,0),"")</f>
        <v/>
      </c>
      <c r="G598" s="109"/>
      <c r="H598" s="109" t="str">
        <f>IFERROR(IF(G598&lt;=1,VLOOKUP(Table14[[#This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98" s="110"/>
      <c r="J598" s="111"/>
      <c r="K598" s="112" t="str">
        <f>IFERROR(IF(VLOOKUP(Table14[[#This Row],[كود الصنف]],المنتجات!$D:$K,8,0)=0,"",(VLOOKUP(Table14[[#This Row],[كود الصنف]],المنتجات!$D:$K,8,0))),"")</f>
        <v/>
      </c>
      <c r="L59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98" s="114">
        <f>IFERROR(Table14[[#This Row],[كمية الهالك]]/(Table14[[#This Row],[كمية الخامات بالكيلو]]/Table14[[#This Row],[وزن القطعة]]),0)</f>
        <v>0</v>
      </c>
      <c r="N598" s="113"/>
      <c r="O598" s="106" t="str">
        <f>IFERROR(VLOOKUP(Table14[[#This Row],[كود العامل]],العاملين!$A$1:$D$100,4,0),"")</f>
        <v/>
      </c>
      <c r="P598" s="108"/>
      <c r="Q598" s="108"/>
      <c r="R598" s="108"/>
      <c r="S598" s="108"/>
      <c r="T598" s="108"/>
      <c r="U598" s="108">
        <f t="shared" si="11"/>
        <v>0</v>
      </c>
      <c r="V598" s="108" t="str">
        <f>IFERROR(Table14[[#This Row],[اجمالى وقت التشغيل بالدقايق]]-Table14[[#This Row],[اجمالى وقت التوقف بالدقيقة]],"0")</f>
        <v>0</v>
      </c>
      <c r="W598" s="108"/>
      <c r="X598" s="106" t="str">
        <f>IFERROR(VLOOKUP(Table14[[#This Row],[كود العامل]],العاملين!A:C,2,0),"")</f>
        <v/>
      </c>
      <c r="Y598" s="108"/>
      <c r="Z598" s="108" t="str">
        <f>IFERROR(VLOOKUP(Table14[[#This Row],[كود العامل2]],العاملين!$A:$C,2,0),"")</f>
        <v/>
      </c>
      <c r="AA598" s="108"/>
      <c r="AB598" s="108" t="str">
        <f>IFERROR(VLOOKUP(Table14[[#This Row],[كود العامل3]],العاملين!$A:$C,2,0),"")</f>
        <v/>
      </c>
      <c r="AC598" s="108"/>
      <c r="AD598" s="108" t="str">
        <f>IFERROR(VLOOKUP(Table14[[#This Row],[كود العامل4]],العاملين!$A:$C,2,0),"")</f>
        <v/>
      </c>
      <c r="AE598" s="115">
        <f>IFERROR((Table14[[#This Row],[كمية الانتاج]]*Table14[[#This Row],[الزمن المعيارى لانتاج القطعة الواحدة بالدقيقة]])/V598,0%)</f>
        <v>0</v>
      </c>
      <c r="AF598" s="116"/>
      <c r="AG598" s="106"/>
      <c r="AH598" s="117" t="str">
        <f>IFERROR(Table14[[#This Row],[كمية الانتاج]]/(Table14[[#This Row],[كمية الانتاج]]+AG598+AF598),"")</f>
        <v/>
      </c>
      <c r="AI598" s="118"/>
      <c r="AJ598" s="121"/>
      <c r="AK598" s="121"/>
      <c r="AL598" s="121"/>
      <c r="AM598" s="121"/>
      <c r="AN598" s="121"/>
      <c r="AO598" s="121"/>
      <c r="AP598" s="121"/>
      <c r="AQ598" s="121"/>
      <c r="AR598" s="121"/>
    </row>
    <row r="599" spans="1:44" ht="20.100000000000001" customHeight="1">
      <c r="A599" s="105"/>
      <c r="B599" s="106"/>
      <c r="C599" s="107" t="str">
        <f>IFERROR(VLOOKUP(B599,المنتجات!$A:$B,2,0),"")</f>
        <v/>
      </c>
      <c r="D599" s="106" t="str">
        <f>IFERROR(VLOOKUP(B599,المنتجات!$A:$C,3,0),"")</f>
        <v/>
      </c>
      <c r="E599" s="108"/>
      <c r="F599" s="107" t="str">
        <f>IFERROR(VLOOKUP(Table14[[#This Row],[كود الصنف]],المنتجات!$D:$E,2,0),"")</f>
        <v/>
      </c>
      <c r="G599" s="109"/>
      <c r="H599" s="109" t="str">
        <f>IFERROR(IF(G599&lt;=1,VLOOKUP(Table14[[#This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99" s="110"/>
      <c r="J599" s="111"/>
      <c r="K599" s="112" t="str">
        <f>IFERROR(IF(VLOOKUP(Table14[[#This Row],[كود الصنف]],المنتجات!$D:$K,8,0)=0,"",(VLOOKUP(Table14[[#This Row],[كود الصنف]],المنتجات!$D:$K,8,0))),"")</f>
        <v/>
      </c>
      <c r="L59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99" s="114">
        <f>IFERROR(Table14[[#This Row],[كمية الهالك]]/(Table14[[#This Row],[كمية الخامات بالكيلو]]/Table14[[#This Row],[وزن القطعة]]),0)</f>
        <v>0</v>
      </c>
      <c r="N599" s="113"/>
      <c r="O599" s="106" t="str">
        <f>IFERROR(VLOOKUP(Table14[[#This Row],[كود العامل]],العاملين!$A$1:$D$100,4,0),"")</f>
        <v/>
      </c>
      <c r="P599" s="108"/>
      <c r="Q599" s="108"/>
      <c r="R599" s="108"/>
      <c r="S599" s="108"/>
      <c r="T599" s="108"/>
      <c r="U599" s="108">
        <f t="shared" si="11"/>
        <v>0</v>
      </c>
      <c r="V599" s="108" t="str">
        <f>IFERROR(Table14[[#This Row],[اجمالى وقت التشغيل بالدقايق]]-Table14[[#This Row],[اجمالى وقت التوقف بالدقيقة]],"0")</f>
        <v>0</v>
      </c>
      <c r="W599" s="108"/>
      <c r="X599" s="106" t="str">
        <f>IFERROR(VLOOKUP(Table14[[#This Row],[كود العامل]],العاملين!A:C,2,0),"")</f>
        <v/>
      </c>
      <c r="Y599" s="108"/>
      <c r="Z599" s="108" t="str">
        <f>IFERROR(VLOOKUP(Table14[[#This Row],[كود العامل2]],العاملين!$A:$C,2,0),"")</f>
        <v/>
      </c>
      <c r="AA599" s="108"/>
      <c r="AB599" s="108" t="str">
        <f>IFERROR(VLOOKUP(Table14[[#This Row],[كود العامل3]],العاملين!$A:$C,2,0),"")</f>
        <v/>
      </c>
      <c r="AC599" s="108"/>
      <c r="AD599" s="108" t="str">
        <f>IFERROR(VLOOKUP(Table14[[#This Row],[كود العامل4]],العاملين!$A:$C,2,0),"")</f>
        <v/>
      </c>
      <c r="AE599" s="115">
        <f>IFERROR((Table14[[#This Row],[كمية الانتاج]]*Table14[[#This Row],[الزمن المعيارى لانتاج القطعة الواحدة بالدقيقة]])/V599,0%)</f>
        <v>0</v>
      </c>
      <c r="AF599" s="116"/>
      <c r="AG599" s="106"/>
      <c r="AH599" s="117" t="str">
        <f>IFERROR(Table14[[#This Row],[كمية الانتاج]]/(Table14[[#This Row],[كمية الانتاج]]+AG599+AF599),"")</f>
        <v/>
      </c>
      <c r="AI599" s="118"/>
      <c r="AJ599" s="121"/>
      <c r="AK599" s="121"/>
      <c r="AL599" s="121"/>
      <c r="AM599" s="121"/>
      <c r="AN599" s="121"/>
      <c r="AO599" s="121"/>
      <c r="AP599" s="121"/>
      <c r="AQ599" s="121"/>
      <c r="AR599" s="121"/>
    </row>
    <row r="600" spans="1:44" ht="20.100000000000001" customHeight="1">
      <c r="A600" s="105"/>
      <c r="B600" s="106"/>
      <c r="C600" s="107" t="str">
        <f>IFERROR(VLOOKUP(B600,المنتجات!$A:$B,2,0),"")</f>
        <v/>
      </c>
      <c r="D600" s="106" t="str">
        <f>IFERROR(VLOOKUP(B600,المنتجات!$A:$C,3,0),"")</f>
        <v/>
      </c>
      <c r="E600" s="108"/>
      <c r="F600" s="107" t="str">
        <f>IFERROR(VLOOKUP(Table14[[#This Row],[كود الصنف]],المنتجات!$D:$E,2,0),"")</f>
        <v/>
      </c>
      <c r="G600" s="109"/>
      <c r="H600" s="109" t="str">
        <f>IFERROR(IF(G600&lt;=1,VLOOKUP(Table14[[#This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00" s="110"/>
      <c r="J600" s="111"/>
      <c r="K600" s="112" t="str">
        <f>IFERROR(IF(VLOOKUP(Table14[[#This Row],[كود الصنف]],المنتجات!$D:$K,8,0)=0,"",(VLOOKUP(Table14[[#This Row],[كود الصنف]],المنتجات!$D:$K,8,0))),"")</f>
        <v/>
      </c>
      <c r="L60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00" s="114">
        <f>IFERROR(Table14[[#This Row],[كمية الهالك]]/(Table14[[#This Row],[كمية الخامات بالكيلو]]/Table14[[#This Row],[وزن القطعة]]),0)</f>
        <v>0</v>
      </c>
      <c r="N600" s="113"/>
      <c r="O600" s="106" t="str">
        <f>IFERROR(VLOOKUP(Table14[[#This Row],[كود العامل]],العاملين!$A$1:$D$100,4,0),"")</f>
        <v/>
      </c>
      <c r="P600" s="108"/>
      <c r="Q600" s="108"/>
      <c r="R600" s="108"/>
      <c r="S600" s="108"/>
      <c r="T600" s="108"/>
      <c r="U600" s="108">
        <f t="shared" si="11"/>
        <v>0</v>
      </c>
      <c r="V600" s="108" t="str">
        <f>IFERROR(Table14[[#This Row],[اجمالى وقت التشغيل بالدقايق]]-Table14[[#This Row],[اجمالى وقت التوقف بالدقيقة]],"0")</f>
        <v>0</v>
      </c>
      <c r="W600" s="108"/>
      <c r="X600" s="106" t="str">
        <f>IFERROR(VLOOKUP(Table14[[#This Row],[كود العامل]],العاملين!A:C,2,0),"")</f>
        <v/>
      </c>
      <c r="Y600" s="108"/>
      <c r="Z600" s="108" t="str">
        <f>IFERROR(VLOOKUP(Table14[[#This Row],[كود العامل2]],العاملين!$A:$C,2,0),"")</f>
        <v/>
      </c>
      <c r="AA600" s="108"/>
      <c r="AB600" s="108" t="str">
        <f>IFERROR(VLOOKUP(Table14[[#This Row],[كود العامل3]],العاملين!$A:$C,2,0),"")</f>
        <v/>
      </c>
      <c r="AC600" s="108"/>
      <c r="AD600" s="108" t="str">
        <f>IFERROR(VLOOKUP(Table14[[#This Row],[كود العامل4]],العاملين!$A:$C,2,0),"")</f>
        <v/>
      </c>
      <c r="AE600" s="115">
        <f>IFERROR((Table14[[#This Row],[كمية الانتاج]]*Table14[[#This Row],[الزمن المعيارى لانتاج القطعة الواحدة بالدقيقة]])/V600,0%)</f>
        <v>0</v>
      </c>
      <c r="AF600" s="116"/>
      <c r="AG600" s="106"/>
      <c r="AH600" s="117" t="str">
        <f>IFERROR(Table14[[#This Row],[كمية الانتاج]]/(Table14[[#This Row],[كمية الانتاج]]+AG600+AF600),"")</f>
        <v/>
      </c>
      <c r="AI600" s="118"/>
      <c r="AJ600" s="121"/>
      <c r="AK600" s="121"/>
      <c r="AL600" s="121"/>
      <c r="AM600" s="121"/>
      <c r="AN600" s="121"/>
      <c r="AO600" s="121"/>
      <c r="AP600" s="121"/>
      <c r="AQ600" s="121"/>
      <c r="AR600" s="121"/>
    </row>
    <row r="601" spans="1:44" ht="20.100000000000001" customHeight="1">
      <c r="A601" s="105"/>
      <c r="B601" s="106"/>
      <c r="C601" s="107" t="str">
        <f>IFERROR(VLOOKUP(B601,المنتجات!$A:$B,2,0),"")</f>
        <v/>
      </c>
      <c r="D601" s="106" t="str">
        <f>IFERROR(VLOOKUP(B601,المنتجات!$A:$C,3,0),"")</f>
        <v/>
      </c>
      <c r="E601" s="108"/>
      <c r="F601" s="107" t="str">
        <f>IFERROR(VLOOKUP(Table14[[#This Row],[كود الصنف]],المنتجات!$D:$E,2,0),"")</f>
        <v/>
      </c>
      <c r="G601" s="109"/>
      <c r="H601" s="109" t="str">
        <f>IFERROR(IF(G601&lt;=1,VLOOKUP(Table14[[#This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01" s="110"/>
      <c r="J601" s="111"/>
      <c r="K601" s="112" t="str">
        <f>IFERROR(IF(VLOOKUP(Table14[[#This Row],[كود الصنف]],المنتجات!$D:$K,8,0)=0,"",(VLOOKUP(Table14[[#This Row],[كود الصنف]],المنتجات!$D:$K,8,0))),"")</f>
        <v/>
      </c>
      <c r="L60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01" s="114">
        <f>IFERROR(Table14[[#This Row],[كمية الهالك]]/(Table14[[#This Row],[كمية الخامات بالكيلو]]/Table14[[#This Row],[وزن القطعة]]),0)</f>
        <v>0</v>
      </c>
      <c r="N601" s="113"/>
      <c r="O601" s="106" t="str">
        <f>IFERROR(VLOOKUP(Table14[[#This Row],[كود العامل]],العاملين!$A$1:$D$100,4,0),"")</f>
        <v/>
      </c>
      <c r="P601" s="108"/>
      <c r="Q601" s="108"/>
      <c r="R601" s="108"/>
      <c r="S601" s="108"/>
      <c r="T601" s="108"/>
      <c r="U601" s="108">
        <f t="shared" si="11"/>
        <v>0</v>
      </c>
      <c r="V601" s="108" t="str">
        <f>IFERROR(Table14[[#This Row],[اجمالى وقت التشغيل بالدقايق]]-Table14[[#This Row],[اجمالى وقت التوقف بالدقيقة]],"0")</f>
        <v>0</v>
      </c>
      <c r="W601" s="108"/>
      <c r="X601" s="106" t="str">
        <f>IFERROR(VLOOKUP(Table14[[#This Row],[كود العامل]],العاملين!A:C,2,0),"")</f>
        <v/>
      </c>
      <c r="Y601" s="108"/>
      <c r="Z601" s="108" t="str">
        <f>IFERROR(VLOOKUP(Table14[[#This Row],[كود العامل2]],العاملين!$A:$C,2,0),"")</f>
        <v/>
      </c>
      <c r="AA601" s="108"/>
      <c r="AB601" s="108" t="str">
        <f>IFERROR(VLOOKUP(Table14[[#This Row],[كود العامل3]],العاملين!$A:$C,2,0),"")</f>
        <v/>
      </c>
      <c r="AC601" s="108"/>
      <c r="AD601" s="108" t="str">
        <f>IFERROR(VLOOKUP(Table14[[#This Row],[كود العامل4]],العاملين!$A:$C,2,0),"")</f>
        <v/>
      </c>
      <c r="AE601" s="115">
        <f>IFERROR((Table14[[#This Row],[كمية الانتاج]]*Table14[[#This Row],[الزمن المعيارى لانتاج القطعة الواحدة بالدقيقة]])/V601,0%)</f>
        <v>0</v>
      </c>
      <c r="AF601" s="116"/>
      <c r="AG601" s="106"/>
      <c r="AH601" s="117" t="str">
        <f>IFERROR(Table14[[#This Row],[كمية الانتاج]]/(Table14[[#This Row],[كمية الانتاج]]+AG601+AF601),"")</f>
        <v/>
      </c>
      <c r="AI601" s="118"/>
      <c r="AJ601" s="121"/>
      <c r="AK601" s="121"/>
      <c r="AL601" s="121"/>
      <c r="AM601" s="121"/>
      <c r="AN601" s="121"/>
      <c r="AO601" s="121"/>
      <c r="AP601" s="121"/>
      <c r="AQ601" s="121"/>
      <c r="AR601" s="121"/>
    </row>
    <row r="602" spans="1:44" ht="20.100000000000001" customHeight="1">
      <c r="A602" s="105"/>
      <c r="B602" s="106"/>
      <c r="C602" s="107" t="str">
        <f>IFERROR(VLOOKUP(B602,المنتجات!$A:$B,2,0),"")</f>
        <v/>
      </c>
      <c r="D602" s="106" t="str">
        <f>IFERROR(VLOOKUP(B602,المنتجات!$A:$C,3,0),"")</f>
        <v/>
      </c>
      <c r="E602" s="108"/>
      <c r="F602" s="107" t="str">
        <f>IFERROR(VLOOKUP(Table14[[#This Row],[كود الصنف]],المنتجات!$D:$E,2,0),"")</f>
        <v/>
      </c>
      <c r="G602" s="109"/>
      <c r="H602" s="109" t="str">
        <f>IFERROR(IF(G602&lt;=1,VLOOKUP(Table14[[#This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02" s="110"/>
      <c r="J602" s="111"/>
      <c r="K602" s="112" t="str">
        <f>IFERROR(IF(VLOOKUP(Table14[[#This Row],[كود الصنف]],المنتجات!$D:$K,8,0)=0,"",(VLOOKUP(Table14[[#This Row],[كود الصنف]],المنتجات!$D:$K,8,0))),"")</f>
        <v/>
      </c>
      <c r="L60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02" s="114">
        <f>IFERROR(Table14[[#This Row],[كمية الهالك]]/(Table14[[#This Row],[كمية الخامات بالكيلو]]/Table14[[#This Row],[وزن القطعة]]),0)</f>
        <v>0</v>
      </c>
      <c r="N602" s="113"/>
      <c r="O602" s="106" t="str">
        <f>IFERROR(VLOOKUP(Table14[[#This Row],[كود العامل]],العاملين!$A$1:$D$100,4,0),"")</f>
        <v/>
      </c>
      <c r="P602" s="108"/>
      <c r="Q602" s="108"/>
      <c r="R602" s="108"/>
      <c r="S602" s="108"/>
      <c r="T602" s="108"/>
      <c r="U602" s="108">
        <f t="shared" si="11"/>
        <v>0</v>
      </c>
      <c r="V602" s="108" t="str">
        <f>IFERROR(Table14[[#This Row],[اجمالى وقت التشغيل بالدقايق]]-Table14[[#This Row],[اجمالى وقت التوقف بالدقيقة]],"0")</f>
        <v>0</v>
      </c>
      <c r="W602" s="108"/>
      <c r="X602" s="106" t="str">
        <f>IFERROR(VLOOKUP(Table14[[#This Row],[كود العامل]],العاملين!A:C,2,0),"")</f>
        <v/>
      </c>
      <c r="Y602" s="108"/>
      <c r="Z602" s="108" t="str">
        <f>IFERROR(VLOOKUP(Table14[[#This Row],[كود العامل2]],العاملين!$A:$C,2,0),"")</f>
        <v/>
      </c>
      <c r="AA602" s="108"/>
      <c r="AB602" s="108" t="str">
        <f>IFERROR(VLOOKUP(Table14[[#This Row],[كود العامل3]],العاملين!$A:$C,2,0),"")</f>
        <v/>
      </c>
      <c r="AC602" s="108"/>
      <c r="AD602" s="108" t="str">
        <f>IFERROR(VLOOKUP(Table14[[#This Row],[كود العامل4]],العاملين!$A:$C,2,0),"")</f>
        <v/>
      </c>
      <c r="AE602" s="115">
        <f>IFERROR((Table14[[#This Row],[كمية الانتاج]]*Table14[[#This Row],[الزمن المعيارى لانتاج القطعة الواحدة بالدقيقة]])/V602,0%)</f>
        <v>0</v>
      </c>
      <c r="AF602" s="116"/>
      <c r="AG602" s="106"/>
      <c r="AH602" s="117" t="str">
        <f>IFERROR(Table14[[#This Row],[كمية الانتاج]]/(Table14[[#This Row],[كمية الانتاج]]+AG602+AF602),"")</f>
        <v/>
      </c>
      <c r="AI602" s="118"/>
      <c r="AJ602" s="121"/>
      <c r="AK602" s="121"/>
      <c r="AL602" s="121"/>
      <c r="AM602" s="121"/>
      <c r="AN602" s="121"/>
      <c r="AO602" s="121"/>
      <c r="AP602" s="121"/>
      <c r="AQ602" s="121"/>
      <c r="AR602" s="121"/>
    </row>
    <row r="603" spans="1:44" ht="20.100000000000001" customHeight="1">
      <c r="A603" s="105"/>
      <c r="B603" s="106"/>
      <c r="C603" s="107" t="str">
        <f>IFERROR(VLOOKUP(B603,المنتجات!$A:$B,2,0),"")</f>
        <v/>
      </c>
      <c r="D603" s="106" t="str">
        <f>IFERROR(VLOOKUP(B603,المنتجات!$A:$C,3,0),"")</f>
        <v/>
      </c>
      <c r="E603" s="108"/>
      <c r="F603" s="107" t="str">
        <f>IFERROR(VLOOKUP(Table14[[#This Row],[كود الصنف]],المنتجات!$D:$E,2,0),"")</f>
        <v/>
      </c>
      <c r="G603" s="109"/>
      <c r="H603" s="109" t="str">
        <f>IFERROR(IF(G603&lt;=1,VLOOKUP(Table14[[#This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03" s="110"/>
      <c r="J603" s="111"/>
      <c r="K603" s="112" t="str">
        <f>IFERROR(IF(VLOOKUP(Table14[[#This Row],[كود الصنف]],المنتجات!$D:$K,8,0)=0,"",(VLOOKUP(Table14[[#This Row],[كود الصنف]],المنتجات!$D:$K,8,0))),"")</f>
        <v/>
      </c>
      <c r="L60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03" s="114">
        <f>IFERROR(Table14[[#This Row],[كمية الهالك]]/(Table14[[#This Row],[كمية الخامات بالكيلو]]/Table14[[#This Row],[وزن القطعة]]),0)</f>
        <v>0</v>
      </c>
      <c r="N603" s="113"/>
      <c r="O603" s="106" t="str">
        <f>IFERROR(VLOOKUP(Table14[[#This Row],[كود العامل]],العاملين!$A$1:$D$100,4,0),"")</f>
        <v/>
      </c>
      <c r="P603" s="108"/>
      <c r="Q603" s="108"/>
      <c r="R603" s="108"/>
      <c r="S603" s="108"/>
      <c r="T603" s="108"/>
      <c r="U603" s="108">
        <f t="shared" si="11"/>
        <v>0</v>
      </c>
      <c r="V603" s="108" t="str">
        <f>IFERROR(Table14[[#This Row],[اجمالى وقت التشغيل بالدقايق]]-Table14[[#This Row],[اجمالى وقت التوقف بالدقيقة]],"0")</f>
        <v>0</v>
      </c>
      <c r="W603" s="108"/>
      <c r="X603" s="106" t="str">
        <f>IFERROR(VLOOKUP(Table14[[#This Row],[كود العامل]],العاملين!A:C,2,0),"")</f>
        <v/>
      </c>
      <c r="Y603" s="108"/>
      <c r="Z603" s="108" t="str">
        <f>IFERROR(VLOOKUP(Table14[[#This Row],[كود العامل2]],العاملين!$A:$C,2,0),"")</f>
        <v/>
      </c>
      <c r="AA603" s="108"/>
      <c r="AB603" s="108" t="str">
        <f>IFERROR(VLOOKUP(Table14[[#This Row],[كود العامل3]],العاملين!$A:$C,2,0),"")</f>
        <v/>
      </c>
      <c r="AC603" s="108"/>
      <c r="AD603" s="108" t="str">
        <f>IFERROR(VLOOKUP(Table14[[#This Row],[كود العامل4]],العاملين!$A:$C,2,0),"")</f>
        <v/>
      </c>
      <c r="AE603" s="115">
        <f>IFERROR((Table14[[#This Row],[كمية الانتاج]]*Table14[[#This Row],[الزمن المعيارى لانتاج القطعة الواحدة بالدقيقة]])/V603,0%)</f>
        <v>0</v>
      </c>
      <c r="AF603" s="116"/>
      <c r="AG603" s="106"/>
      <c r="AH603" s="117" t="str">
        <f>IFERROR(Table14[[#This Row],[كمية الانتاج]]/(Table14[[#This Row],[كمية الانتاج]]+AG603+AF603),"")</f>
        <v/>
      </c>
      <c r="AI603" s="118"/>
      <c r="AJ603" s="121"/>
      <c r="AK603" s="121"/>
      <c r="AL603" s="121"/>
      <c r="AM603" s="121"/>
      <c r="AN603" s="121"/>
      <c r="AO603" s="121"/>
      <c r="AP603" s="121"/>
      <c r="AQ603" s="121"/>
      <c r="AR603" s="121"/>
    </row>
    <row r="604" spans="1:44" ht="20.100000000000001" customHeight="1">
      <c r="A604" s="105"/>
      <c r="B604" s="106"/>
      <c r="C604" s="107" t="str">
        <f>IFERROR(VLOOKUP(B604,المنتجات!$A:$B,2,0),"")</f>
        <v/>
      </c>
      <c r="D604" s="106" t="str">
        <f>IFERROR(VLOOKUP(B604,المنتجات!$A:$C,3,0),"")</f>
        <v/>
      </c>
      <c r="E604" s="108"/>
      <c r="F604" s="107" t="str">
        <f>IFERROR(VLOOKUP(Table14[[#This Row],[كود الصنف]],المنتجات!$D:$E,2,0),"")</f>
        <v/>
      </c>
      <c r="G604" s="109"/>
      <c r="H604" s="109" t="str">
        <f>IFERROR(IF(G604&lt;=1,VLOOKUP(Table14[[#This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04" s="110"/>
      <c r="J604" s="111"/>
      <c r="K604" s="112" t="str">
        <f>IFERROR(IF(VLOOKUP(Table14[[#This Row],[كود الصنف]],المنتجات!$D:$K,8,0)=0,"",(VLOOKUP(Table14[[#This Row],[كود الصنف]],المنتجات!$D:$K,8,0))),"")</f>
        <v/>
      </c>
      <c r="L60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04" s="114">
        <f>IFERROR(Table14[[#This Row],[كمية الهالك]]/(Table14[[#This Row],[كمية الخامات بالكيلو]]/Table14[[#This Row],[وزن القطعة]]),0)</f>
        <v>0</v>
      </c>
      <c r="N604" s="113"/>
      <c r="O604" s="106" t="str">
        <f>IFERROR(VLOOKUP(Table14[[#This Row],[كود العامل]],العاملين!$A$1:$D$100,4,0),"")</f>
        <v/>
      </c>
      <c r="P604" s="108"/>
      <c r="Q604" s="108"/>
      <c r="R604" s="108"/>
      <c r="S604" s="108"/>
      <c r="T604" s="108"/>
      <c r="U604" s="108">
        <f t="shared" si="11"/>
        <v>0</v>
      </c>
      <c r="V604" s="108" t="str">
        <f>IFERROR(Table14[[#This Row],[اجمالى وقت التشغيل بالدقايق]]-Table14[[#This Row],[اجمالى وقت التوقف بالدقيقة]],"0")</f>
        <v>0</v>
      </c>
      <c r="W604" s="108"/>
      <c r="X604" s="106" t="str">
        <f>IFERROR(VLOOKUP(Table14[[#This Row],[كود العامل]],العاملين!A:C,2,0),"")</f>
        <v/>
      </c>
      <c r="Y604" s="108"/>
      <c r="Z604" s="108" t="str">
        <f>IFERROR(VLOOKUP(Table14[[#This Row],[كود العامل2]],العاملين!$A:$C,2,0),"")</f>
        <v/>
      </c>
      <c r="AA604" s="108"/>
      <c r="AB604" s="108" t="str">
        <f>IFERROR(VLOOKUP(Table14[[#This Row],[كود العامل3]],العاملين!$A:$C,2,0),"")</f>
        <v/>
      </c>
      <c r="AC604" s="108"/>
      <c r="AD604" s="108" t="str">
        <f>IFERROR(VLOOKUP(Table14[[#This Row],[كود العامل4]],العاملين!$A:$C,2,0),"")</f>
        <v/>
      </c>
      <c r="AE604" s="115">
        <f>IFERROR((Table14[[#This Row],[كمية الانتاج]]*Table14[[#This Row],[الزمن المعيارى لانتاج القطعة الواحدة بالدقيقة]])/V604,0%)</f>
        <v>0</v>
      </c>
      <c r="AF604" s="116"/>
      <c r="AG604" s="106"/>
      <c r="AH604" s="117" t="str">
        <f>IFERROR(Table14[[#This Row],[كمية الانتاج]]/(Table14[[#This Row],[كمية الانتاج]]+AG604+AF604),"")</f>
        <v/>
      </c>
      <c r="AI604" s="118"/>
      <c r="AJ604" s="121"/>
      <c r="AK604" s="121"/>
      <c r="AL604" s="121"/>
      <c r="AM604" s="121"/>
      <c r="AN604" s="121"/>
      <c r="AO604" s="121"/>
      <c r="AP604" s="121"/>
      <c r="AQ604" s="121"/>
      <c r="AR604" s="121"/>
    </row>
    <row r="605" spans="1:44" ht="20.100000000000001" customHeight="1">
      <c r="A605" s="105"/>
      <c r="B605" s="106"/>
      <c r="C605" s="107" t="str">
        <f>IFERROR(VLOOKUP(B605,المنتجات!$A:$B,2,0),"")</f>
        <v/>
      </c>
      <c r="D605" s="106" t="str">
        <f>IFERROR(VLOOKUP(B605,المنتجات!$A:$C,3,0),"")</f>
        <v/>
      </c>
      <c r="E605" s="108"/>
      <c r="F605" s="107" t="str">
        <f>IFERROR(VLOOKUP(Table14[[#This Row],[كود الصنف]],المنتجات!$D:$E,2,0),"")</f>
        <v/>
      </c>
      <c r="G605" s="109"/>
      <c r="H605" s="109" t="str">
        <f>IFERROR(IF(G605&lt;=1,VLOOKUP(Table14[[#This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05" s="110"/>
      <c r="J605" s="111"/>
      <c r="K605" s="112" t="str">
        <f>IFERROR(IF(VLOOKUP(Table14[[#This Row],[كود الصنف]],المنتجات!$D:$K,8,0)=0,"",(VLOOKUP(Table14[[#This Row],[كود الصنف]],المنتجات!$D:$K,8,0))),"")</f>
        <v/>
      </c>
      <c r="L60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05" s="114">
        <f>IFERROR(Table14[[#This Row],[كمية الهالك]]/(Table14[[#This Row],[كمية الخامات بالكيلو]]/Table14[[#This Row],[وزن القطعة]]),0)</f>
        <v>0</v>
      </c>
      <c r="N605" s="113"/>
      <c r="O605" s="106" t="str">
        <f>IFERROR(VLOOKUP(Table14[[#This Row],[كود العامل]],العاملين!$A$1:$D$100,4,0),"")</f>
        <v/>
      </c>
      <c r="P605" s="108"/>
      <c r="Q605" s="108"/>
      <c r="R605" s="108"/>
      <c r="S605" s="108"/>
      <c r="T605" s="108"/>
      <c r="U605" s="108">
        <f t="shared" si="11"/>
        <v>0</v>
      </c>
      <c r="V605" s="108" t="str">
        <f>IFERROR(Table14[[#This Row],[اجمالى وقت التشغيل بالدقايق]]-Table14[[#This Row],[اجمالى وقت التوقف بالدقيقة]],"0")</f>
        <v>0</v>
      </c>
      <c r="W605" s="108"/>
      <c r="X605" s="106" t="str">
        <f>IFERROR(VLOOKUP(Table14[[#This Row],[كود العامل]],العاملين!A:C,2,0),"")</f>
        <v/>
      </c>
      <c r="Y605" s="108"/>
      <c r="Z605" s="108" t="str">
        <f>IFERROR(VLOOKUP(Table14[[#This Row],[كود العامل2]],العاملين!$A:$C,2,0),"")</f>
        <v/>
      </c>
      <c r="AA605" s="108"/>
      <c r="AB605" s="108" t="str">
        <f>IFERROR(VLOOKUP(Table14[[#This Row],[كود العامل3]],العاملين!$A:$C,2,0),"")</f>
        <v/>
      </c>
      <c r="AC605" s="108"/>
      <c r="AD605" s="108" t="str">
        <f>IFERROR(VLOOKUP(Table14[[#This Row],[كود العامل4]],العاملين!$A:$C,2,0),"")</f>
        <v/>
      </c>
      <c r="AE605" s="115">
        <f>IFERROR((Table14[[#This Row],[كمية الانتاج]]*Table14[[#This Row],[الزمن المعيارى لانتاج القطعة الواحدة بالدقيقة]])/V605,0%)</f>
        <v>0</v>
      </c>
      <c r="AF605" s="116"/>
      <c r="AG605" s="106"/>
      <c r="AH605" s="117" t="str">
        <f>IFERROR(Table14[[#This Row],[كمية الانتاج]]/(Table14[[#This Row],[كمية الانتاج]]+AG605+AF605),"")</f>
        <v/>
      </c>
      <c r="AI605" s="118"/>
      <c r="AJ605" s="121"/>
      <c r="AK605" s="121"/>
      <c r="AL605" s="121"/>
      <c r="AM605" s="121"/>
      <c r="AN605" s="121"/>
      <c r="AO605" s="121"/>
      <c r="AP605" s="121"/>
      <c r="AQ605" s="121"/>
      <c r="AR605" s="121"/>
    </row>
    <row r="606" spans="1:44" ht="20.100000000000001" customHeight="1">
      <c r="A606" s="105"/>
      <c r="B606" s="106"/>
      <c r="C606" s="107" t="str">
        <f>IFERROR(VLOOKUP(B606,المنتجات!$A:$B,2,0),"")</f>
        <v/>
      </c>
      <c r="D606" s="106" t="str">
        <f>IFERROR(VLOOKUP(B606,المنتجات!$A:$C,3,0),"")</f>
        <v/>
      </c>
      <c r="E606" s="108"/>
      <c r="F606" s="107" t="str">
        <f>IFERROR(VLOOKUP(Table14[[#This Row],[كود الصنف]],المنتجات!$D:$E,2,0),"")</f>
        <v/>
      </c>
      <c r="G606" s="109"/>
      <c r="H606" s="109" t="str">
        <f>IFERROR(IF(G606&lt;=1,VLOOKUP(Table14[[#This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06" s="110"/>
      <c r="J606" s="111"/>
      <c r="K606" s="112" t="str">
        <f>IFERROR(IF(VLOOKUP(Table14[[#This Row],[كود الصنف]],المنتجات!$D:$K,8,0)=0,"",(VLOOKUP(Table14[[#This Row],[كود الصنف]],المنتجات!$D:$K,8,0))),"")</f>
        <v/>
      </c>
      <c r="L60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06" s="114">
        <f>IFERROR(Table14[[#This Row],[كمية الهالك]]/(Table14[[#This Row],[كمية الخامات بالكيلو]]/Table14[[#This Row],[وزن القطعة]]),0)</f>
        <v>0</v>
      </c>
      <c r="N606" s="113"/>
      <c r="O606" s="106" t="str">
        <f>IFERROR(VLOOKUP(Table14[[#This Row],[كود العامل]],العاملين!$A$1:$D$100,4,0),"")</f>
        <v/>
      </c>
      <c r="P606" s="108"/>
      <c r="Q606" s="108"/>
      <c r="R606" s="108"/>
      <c r="S606" s="108"/>
      <c r="T606" s="108"/>
      <c r="U606" s="108">
        <f t="shared" si="11"/>
        <v>0</v>
      </c>
      <c r="V606" s="108" t="str">
        <f>IFERROR(Table14[[#This Row],[اجمالى وقت التشغيل بالدقايق]]-Table14[[#This Row],[اجمالى وقت التوقف بالدقيقة]],"0")</f>
        <v>0</v>
      </c>
      <c r="W606" s="108"/>
      <c r="X606" s="106" t="str">
        <f>IFERROR(VLOOKUP(Table14[[#This Row],[كود العامل]],العاملين!A:C,2,0),"")</f>
        <v/>
      </c>
      <c r="Y606" s="108"/>
      <c r="Z606" s="108" t="str">
        <f>IFERROR(VLOOKUP(Table14[[#This Row],[كود العامل2]],العاملين!$A:$C,2,0),"")</f>
        <v/>
      </c>
      <c r="AA606" s="108"/>
      <c r="AB606" s="108" t="str">
        <f>IFERROR(VLOOKUP(Table14[[#This Row],[كود العامل3]],العاملين!$A:$C,2,0),"")</f>
        <v/>
      </c>
      <c r="AC606" s="108"/>
      <c r="AD606" s="108" t="str">
        <f>IFERROR(VLOOKUP(Table14[[#This Row],[كود العامل4]],العاملين!$A:$C,2,0),"")</f>
        <v/>
      </c>
      <c r="AE606" s="115">
        <f>IFERROR((Table14[[#This Row],[كمية الانتاج]]*Table14[[#This Row],[الزمن المعيارى لانتاج القطعة الواحدة بالدقيقة]])/V606,0%)</f>
        <v>0</v>
      </c>
      <c r="AF606" s="116"/>
      <c r="AG606" s="106"/>
      <c r="AH606" s="117" t="str">
        <f>IFERROR(Table14[[#This Row],[كمية الانتاج]]/(Table14[[#This Row],[كمية الانتاج]]+AG606+AF606),"")</f>
        <v/>
      </c>
      <c r="AI606" s="118"/>
      <c r="AJ606" s="121"/>
      <c r="AK606" s="121"/>
      <c r="AL606" s="121"/>
      <c r="AM606" s="121"/>
      <c r="AN606" s="121"/>
      <c r="AO606" s="121"/>
      <c r="AP606" s="121"/>
      <c r="AQ606" s="121"/>
      <c r="AR606" s="121"/>
    </row>
    <row r="607" spans="1:44" ht="20.100000000000001" customHeight="1">
      <c r="A607" s="105"/>
      <c r="B607" s="106"/>
      <c r="C607" s="107" t="str">
        <f>IFERROR(VLOOKUP(B607,المنتجات!$A:$B,2,0),"")</f>
        <v/>
      </c>
      <c r="D607" s="106" t="str">
        <f>IFERROR(VLOOKUP(B607,المنتجات!$A:$C,3,0),"")</f>
        <v/>
      </c>
      <c r="E607" s="108"/>
      <c r="F607" s="107" t="str">
        <f>IFERROR(VLOOKUP(Table14[[#This Row],[كود الصنف]],المنتجات!$D:$E,2,0),"")</f>
        <v/>
      </c>
      <c r="G607" s="109"/>
      <c r="H607" s="109" t="str">
        <f>IFERROR(IF(G607&lt;=1,VLOOKUP(Table14[[#This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07" s="110"/>
      <c r="J607" s="111"/>
      <c r="K607" s="112" t="str">
        <f>IFERROR(IF(VLOOKUP(Table14[[#This Row],[كود الصنف]],المنتجات!$D:$K,8,0)=0,"",(VLOOKUP(Table14[[#This Row],[كود الصنف]],المنتجات!$D:$K,8,0))),"")</f>
        <v/>
      </c>
      <c r="L60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07" s="114">
        <f>IFERROR(Table14[[#This Row],[كمية الهالك]]/(Table14[[#This Row],[كمية الخامات بالكيلو]]/Table14[[#This Row],[وزن القطعة]]),0)</f>
        <v>0</v>
      </c>
      <c r="N607" s="113"/>
      <c r="O607" s="106" t="str">
        <f>IFERROR(VLOOKUP(Table14[[#This Row],[كود العامل]],العاملين!$A$1:$D$100,4,0),"")</f>
        <v/>
      </c>
      <c r="P607" s="108"/>
      <c r="Q607" s="108"/>
      <c r="R607" s="108"/>
      <c r="S607" s="108"/>
      <c r="T607" s="108"/>
      <c r="U607" s="108">
        <f t="shared" si="11"/>
        <v>0</v>
      </c>
      <c r="V607" s="108" t="str">
        <f>IFERROR(Table14[[#This Row],[اجمالى وقت التشغيل بالدقايق]]-Table14[[#This Row],[اجمالى وقت التوقف بالدقيقة]],"0")</f>
        <v>0</v>
      </c>
      <c r="W607" s="108"/>
      <c r="X607" s="106" t="str">
        <f>IFERROR(VLOOKUP(Table14[[#This Row],[كود العامل]],العاملين!A:C,2,0),"")</f>
        <v/>
      </c>
      <c r="Y607" s="108"/>
      <c r="Z607" s="108" t="str">
        <f>IFERROR(VLOOKUP(Table14[[#This Row],[كود العامل2]],العاملين!$A:$C,2,0),"")</f>
        <v/>
      </c>
      <c r="AA607" s="108"/>
      <c r="AB607" s="108" t="str">
        <f>IFERROR(VLOOKUP(Table14[[#This Row],[كود العامل3]],العاملين!$A:$C,2,0),"")</f>
        <v/>
      </c>
      <c r="AC607" s="108"/>
      <c r="AD607" s="108" t="str">
        <f>IFERROR(VLOOKUP(Table14[[#This Row],[كود العامل4]],العاملين!$A:$C,2,0),"")</f>
        <v/>
      </c>
      <c r="AE607" s="115">
        <f>IFERROR((Table14[[#This Row],[كمية الانتاج]]*Table14[[#This Row],[الزمن المعيارى لانتاج القطعة الواحدة بالدقيقة]])/V607,0%)</f>
        <v>0</v>
      </c>
      <c r="AF607" s="116"/>
      <c r="AG607" s="106"/>
      <c r="AH607" s="117" t="str">
        <f>IFERROR(Table14[[#This Row],[كمية الانتاج]]/(Table14[[#This Row],[كمية الانتاج]]+AG607+AF607),"")</f>
        <v/>
      </c>
      <c r="AI607" s="118"/>
      <c r="AJ607" s="121"/>
      <c r="AK607" s="121"/>
      <c r="AL607" s="121"/>
      <c r="AM607" s="121"/>
      <c r="AN607" s="121"/>
      <c r="AO607" s="121"/>
      <c r="AP607" s="121"/>
      <c r="AQ607" s="121"/>
      <c r="AR607" s="121"/>
    </row>
    <row r="608" spans="1:44" ht="20.100000000000001" customHeight="1">
      <c r="A608" s="105"/>
      <c r="B608" s="106"/>
      <c r="C608" s="107" t="str">
        <f>IFERROR(VLOOKUP(B608,المنتجات!$A:$B,2,0),"")</f>
        <v/>
      </c>
      <c r="D608" s="106" t="str">
        <f>IFERROR(VLOOKUP(B608,المنتجات!$A:$C,3,0),"")</f>
        <v/>
      </c>
      <c r="E608" s="108"/>
      <c r="F608" s="107" t="str">
        <f>IFERROR(VLOOKUP(Table14[[#This Row],[كود الصنف]],المنتجات!$D:$E,2,0),"")</f>
        <v/>
      </c>
      <c r="G608" s="109"/>
      <c r="H608" s="109" t="str">
        <f>IFERROR(IF(G608&lt;=1,VLOOKUP(Table14[[#This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08" s="110"/>
      <c r="J608" s="111"/>
      <c r="K608" s="112" t="str">
        <f>IFERROR(IF(VLOOKUP(Table14[[#This Row],[كود الصنف]],المنتجات!$D:$K,8,0)=0,"",(VLOOKUP(Table14[[#This Row],[كود الصنف]],المنتجات!$D:$K,8,0))),"")</f>
        <v/>
      </c>
      <c r="L60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08" s="114">
        <f>IFERROR(Table14[[#This Row],[كمية الهالك]]/(Table14[[#This Row],[كمية الخامات بالكيلو]]/Table14[[#This Row],[وزن القطعة]]),0)</f>
        <v>0</v>
      </c>
      <c r="N608" s="113"/>
      <c r="O608" s="106" t="str">
        <f>IFERROR(VLOOKUP(Table14[[#This Row],[كود العامل]],العاملين!$A$1:$D$100,4,0),"")</f>
        <v/>
      </c>
      <c r="P608" s="108"/>
      <c r="Q608" s="108"/>
      <c r="R608" s="108"/>
      <c r="S608" s="108"/>
      <c r="T608" s="108"/>
      <c r="U608" s="108">
        <f t="shared" si="11"/>
        <v>0</v>
      </c>
      <c r="V608" s="108" t="str">
        <f>IFERROR(Table14[[#This Row],[اجمالى وقت التشغيل بالدقايق]]-Table14[[#This Row],[اجمالى وقت التوقف بالدقيقة]],"0")</f>
        <v>0</v>
      </c>
      <c r="W608" s="108"/>
      <c r="X608" s="106" t="str">
        <f>IFERROR(VLOOKUP(Table14[[#This Row],[كود العامل]],العاملين!A:C,2,0),"")</f>
        <v/>
      </c>
      <c r="Y608" s="108"/>
      <c r="Z608" s="108" t="str">
        <f>IFERROR(VLOOKUP(Table14[[#This Row],[كود العامل2]],العاملين!$A:$C,2,0),"")</f>
        <v/>
      </c>
      <c r="AA608" s="108"/>
      <c r="AB608" s="108" t="str">
        <f>IFERROR(VLOOKUP(Table14[[#This Row],[كود العامل3]],العاملين!$A:$C,2,0),"")</f>
        <v/>
      </c>
      <c r="AC608" s="108"/>
      <c r="AD608" s="108" t="str">
        <f>IFERROR(VLOOKUP(Table14[[#This Row],[كود العامل4]],العاملين!$A:$C,2,0),"")</f>
        <v/>
      </c>
      <c r="AE608" s="115">
        <f>IFERROR((Table14[[#This Row],[كمية الانتاج]]*Table14[[#This Row],[الزمن المعيارى لانتاج القطعة الواحدة بالدقيقة]])/V608,0%)</f>
        <v>0</v>
      </c>
      <c r="AF608" s="116"/>
      <c r="AG608" s="106"/>
      <c r="AH608" s="117" t="str">
        <f>IFERROR(Table14[[#This Row],[كمية الانتاج]]/(Table14[[#This Row],[كمية الانتاج]]+AG608+AF608),"")</f>
        <v/>
      </c>
      <c r="AI608" s="118"/>
      <c r="AJ608" s="121"/>
      <c r="AK608" s="121"/>
      <c r="AL608" s="121"/>
      <c r="AM608" s="121"/>
      <c r="AN608" s="121"/>
      <c r="AO608" s="121"/>
      <c r="AP608" s="121"/>
      <c r="AQ608" s="121"/>
      <c r="AR608" s="121"/>
    </row>
    <row r="609" spans="1:44" ht="20.100000000000001" customHeight="1">
      <c r="A609" s="105"/>
      <c r="B609" s="106"/>
      <c r="C609" s="107" t="str">
        <f>IFERROR(VLOOKUP(B609,المنتجات!$A:$B,2,0),"")</f>
        <v/>
      </c>
      <c r="D609" s="106" t="str">
        <f>IFERROR(VLOOKUP(B609,المنتجات!$A:$C,3,0),"")</f>
        <v/>
      </c>
      <c r="E609" s="108"/>
      <c r="F609" s="107" t="str">
        <f>IFERROR(VLOOKUP(Table14[[#This Row],[كود الصنف]],المنتجات!$D:$E,2,0),"")</f>
        <v/>
      </c>
      <c r="G609" s="109"/>
      <c r="H609" s="109" t="str">
        <f>IFERROR(IF(G609&lt;=1,VLOOKUP(Table14[[#This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09" s="110"/>
      <c r="J609" s="111"/>
      <c r="K609" s="112" t="str">
        <f>IFERROR(IF(VLOOKUP(Table14[[#This Row],[كود الصنف]],المنتجات!$D:$K,8,0)=0,"",(VLOOKUP(Table14[[#This Row],[كود الصنف]],المنتجات!$D:$K,8,0))),"")</f>
        <v/>
      </c>
      <c r="L60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09" s="114">
        <f>IFERROR(Table14[[#This Row],[كمية الهالك]]/(Table14[[#This Row],[كمية الخامات بالكيلو]]/Table14[[#This Row],[وزن القطعة]]),0)</f>
        <v>0</v>
      </c>
      <c r="N609" s="113"/>
      <c r="O609" s="106" t="str">
        <f>IFERROR(VLOOKUP(Table14[[#This Row],[كود العامل]],العاملين!$A$1:$D$100,4,0),"")</f>
        <v/>
      </c>
      <c r="P609" s="108"/>
      <c r="Q609" s="108"/>
      <c r="R609" s="108"/>
      <c r="S609" s="108"/>
      <c r="T609" s="108"/>
      <c r="U609" s="108">
        <f t="shared" si="11"/>
        <v>0</v>
      </c>
      <c r="V609" s="108" t="str">
        <f>IFERROR(Table14[[#This Row],[اجمالى وقت التشغيل بالدقايق]]-Table14[[#This Row],[اجمالى وقت التوقف بالدقيقة]],"0")</f>
        <v>0</v>
      </c>
      <c r="W609" s="108"/>
      <c r="X609" s="106" t="str">
        <f>IFERROR(VLOOKUP(Table14[[#This Row],[كود العامل]],العاملين!A:C,2,0),"")</f>
        <v/>
      </c>
      <c r="Y609" s="108"/>
      <c r="Z609" s="108" t="str">
        <f>IFERROR(VLOOKUP(Table14[[#This Row],[كود العامل2]],العاملين!$A:$C,2,0),"")</f>
        <v/>
      </c>
      <c r="AA609" s="108"/>
      <c r="AB609" s="108" t="str">
        <f>IFERROR(VLOOKUP(Table14[[#This Row],[كود العامل3]],العاملين!$A:$C,2,0),"")</f>
        <v/>
      </c>
      <c r="AC609" s="108"/>
      <c r="AD609" s="108" t="str">
        <f>IFERROR(VLOOKUP(Table14[[#This Row],[كود العامل4]],العاملين!$A:$C,2,0),"")</f>
        <v/>
      </c>
      <c r="AE609" s="115">
        <f>IFERROR((Table14[[#This Row],[كمية الانتاج]]*Table14[[#This Row],[الزمن المعيارى لانتاج القطعة الواحدة بالدقيقة]])/V609,0%)</f>
        <v>0</v>
      </c>
      <c r="AF609" s="116"/>
      <c r="AG609" s="106"/>
      <c r="AH609" s="117" t="str">
        <f>IFERROR(Table14[[#This Row],[كمية الانتاج]]/(Table14[[#This Row],[كمية الانتاج]]+AG609+AF609),"")</f>
        <v/>
      </c>
      <c r="AI609" s="118"/>
      <c r="AJ609" s="121"/>
      <c r="AK609" s="121"/>
      <c r="AL609" s="121"/>
      <c r="AM609" s="121"/>
      <c r="AN609" s="121"/>
      <c r="AO609" s="121"/>
      <c r="AP609" s="121"/>
      <c r="AQ609" s="121"/>
      <c r="AR609" s="121"/>
    </row>
    <row r="610" spans="1:44" ht="20.100000000000001" customHeight="1">
      <c r="A610" s="105"/>
      <c r="B610" s="106"/>
      <c r="C610" s="107" t="str">
        <f>IFERROR(VLOOKUP(B610,المنتجات!$A:$B,2,0),"")</f>
        <v/>
      </c>
      <c r="D610" s="106" t="str">
        <f>IFERROR(VLOOKUP(B610,المنتجات!$A:$C,3,0),"")</f>
        <v/>
      </c>
      <c r="E610" s="108"/>
      <c r="F610" s="107" t="str">
        <f>IFERROR(VLOOKUP(Table14[[#This Row],[كود الصنف]],المنتجات!$D:$E,2,0),"")</f>
        <v/>
      </c>
      <c r="G610" s="109"/>
      <c r="H610" s="109" t="str">
        <f>IFERROR(IF(G610&lt;=1,VLOOKUP(Table14[[#This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10" s="110"/>
      <c r="J610" s="111"/>
      <c r="K610" s="112" t="str">
        <f>IFERROR(IF(VLOOKUP(Table14[[#This Row],[كود الصنف]],المنتجات!$D:$K,8,0)=0,"",(VLOOKUP(Table14[[#This Row],[كود الصنف]],المنتجات!$D:$K,8,0))),"")</f>
        <v/>
      </c>
      <c r="L61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10" s="114">
        <f>IFERROR(Table14[[#This Row],[كمية الهالك]]/(Table14[[#This Row],[كمية الخامات بالكيلو]]/Table14[[#This Row],[وزن القطعة]]),0)</f>
        <v>0</v>
      </c>
      <c r="N610" s="113"/>
      <c r="O610" s="106" t="str">
        <f>IFERROR(VLOOKUP(Table14[[#This Row],[كود العامل]],العاملين!$A$1:$D$100,4,0),"")</f>
        <v/>
      </c>
      <c r="P610" s="108"/>
      <c r="Q610" s="108"/>
      <c r="R610" s="108"/>
      <c r="S610" s="108"/>
      <c r="T610" s="108"/>
      <c r="U610" s="108">
        <f t="shared" si="11"/>
        <v>0</v>
      </c>
      <c r="V610" s="108" t="str">
        <f>IFERROR(Table14[[#This Row],[اجمالى وقت التشغيل بالدقايق]]-Table14[[#This Row],[اجمالى وقت التوقف بالدقيقة]],"0")</f>
        <v>0</v>
      </c>
      <c r="W610" s="108"/>
      <c r="X610" s="106" t="str">
        <f>IFERROR(VLOOKUP(Table14[[#This Row],[كود العامل]],العاملين!A:C,2,0),"")</f>
        <v/>
      </c>
      <c r="Y610" s="108"/>
      <c r="Z610" s="108" t="str">
        <f>IFERROR(VLOOKUP(Table14[[#This Row],[كود العامل2]],العاملين!$A:$C,2,0),"")</f>
        <v/>
      </c>
      <c r="AA610" s="108"/>
      <c r="AB610" s="108" t="str">
        <f>IFERROR(VLOOKUP(Table14[[#This Row],[كود العامل3]],العاملين!$A:$C,2,0),"")</f>
        <v/>
      </c>
      <c r="AC610" s="108"/>
      <c r="AD610" s="108" t="str">
        <f>IFERROR(VLOOKUP(Table14[[#This Row],[كود العامل4]],العاملين!$A:$C,2,0),"")</f>
        <v/>
      </c>
      <c r="AE610" s="115">
        <f>IFERROR((Table14[[#This Row],[كمية الانتاج]]*Table14[[#This Row],[الزمن المعيارى لانتاج القطعة الواحدة بالدقيقة]])/V610,0%)</f>
        <v>0</v>
      </c>
      <c r="AF610" s="116"/>
      <c r="AG610" s="106"/>
      <c r="AH610" s="117" t="str">
        <f>IFERROR(Table14[[#This Row],[كمية الانتاج]]/(Table14[[#This Row],[كمية الانتاج]]+AG610+AF610),"")</f>
        <v/>
      </c>
      <c r="AI610" s="118"/>
      <c r="AJ610" s="121"/>
      <c r="AK610" s="121"/>
      <c r="AL610" s="121"/>
      <c r="AM610" s="121"/>
      <c r="AN610" s="121"/>
      <c r="AO610" s="121"/>
      <c r="AP610" s="121"/>
      <c r="AQ610" s="121"/>
      <c r="AR610" s="121"/>
    </row>
    <row r="611" spans="1:44" ht="20.100000000000001" customHeight="1">
      <c r="A611" s="105"/>
      <c r="B611" s="106"/>
      <c r="C611" s="107" t="str">
        <f>IFERROR(VLOOKUP(B611,المنتجات!$A:$B,2,0),"")</f>
        <v/>
      </c>
      <c r="D611" s="106" t="str">
        <f>IFERROR(VLOOKUP(B611,المنتجات!$A:$C,3,0),"")</f>
        <v/>
      </c>
      <c r="E611" s="108"/>
      <c r="F611" s="107" t="str">
        <f>IFERROR(VLOOKUP(Table14[[#This Row],[كود الصنف]],المنتجات!$D:$E,2,0),"")</f>
        <v/>
      </c>
      <c r="G611" s="109"/>
      <c r="H611" s="109" t="str">
        <f>IFERROR(IF(G611&lt;=1,VLOOKUP(Table14[[#This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11" s="110"/>
      <c r="J611" s="111"/>
      <c r="K611" s="112" t="str">
        <f>IFERROR(IF(VLOOKUP(Table14[[#This Row],[كود الصنف]],المنتجات!$D:$K,8,0)=0,"",(VLOOKUP(Table14[[#This Row],[كود الصنف]],المنتجات!$D:$K,8,0))),"")</f>
        <v/>
      </c>
      <c r="L61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11" s="114">
        <f>IFERROR(Table14[[#This Row],[كمية الهالك]]/(Table14[[#This Row],[كمية الخامات بالكيلو]]/Table14[[#This Row],[وزن القطعة]]),0)</f>
        <v>0</v>
      </c>
      <c r="N611" s="113"/>
      <c r="O611" s="106" t="str">
        <f>IFERROR(VLOOKUP(Table14[[#This Row],[كود العامل]],العاملين!$A$1:$D$100,4,0),"")</f>
        <v/>
      </c>
      <c r="P611" s="108"/>
      <c r="Q611" s="108"/>
      <c r="R611" s="108"/>
      <c r="S611" s="108"/>
      <c r="T611" s="108"/>
      <c r="U611" s="108">
        <f t="shared" si="11"/>
        <v>0</v>
      </c>
      <c r="V611" s="108" t="str">
        <f>IFERROR(Table14[[#This Row],[اجمالى وقت التشغيل بالدقايق]]-Table14[[#This Row],[اجمالى وقت التوقف بالدقيقة]],"0")</f>
        <v>0</v>
      </c>
      <c r="W611" s="108"/>
      <c r="X611" s="106" t="str">
        <f>IFERROR(VLOOKUP(Table14[[#This Row],[كود العامل]],العاملين!A:C,2,0),"")</f>
        <v/>
      </c>
      <c r="Y611" s="108"/>
      <c r="Z611" s="108" t="str">
        <f>IFERROR(VLOOKUP(Table14[[#This Row],[كود العامل2]],العاملين!$A:$C,2,0),"")</f>
        <v/>
      </c>
      <c r="AA611" s="108"/>
      <c r="AB611" s="108" t="str">
        <f>IFERROR(VLOOKUP(Table14[[#This Row],[كود العامل3]],العاملين!$A:$C,2,0),"")</f>
        <v/>
      </c>
      <c r="AC611" s="108"/>
      <c r="AD611" s="108" t="str">
        <f>IFERROR(VLOOKUP(Table14[[#This Row],[كود العامل4]],العاملين!$A:$C,2,0),"")</f>
        <v/>
      </c>
      <c r="AE611" s="115">
        <f>IFERROR((Table14[[#This Row],[كمية الانتاج]]*Table14[[#This Row],[الزمن المعيارى لانتاج القطعة الواحدة بالدقيقة]])/V611,0%)</f>
        <v>0</v>
      </c>
      <c r="AF611" s="116"/>
      <c r="AG611" s="106"/>
      <c r="AH611" s="117" t="str">
        <f>IFERROR(Table14[[#This Row],[كمية الانتاج]]/(Table14[[#This Row],[كمية الانتاج]]+AG611+AF611),"")</f>
        <v/>
      </c>
      <c r="AI611" s="118"/>
      <c r="AJ611" s="121"/>
      <c r="AK611" s="121"/>
      <c r="AL611" s="121"/>
      <c r="AM611" s="121"/>
      <c r="AN611" s="121"/>
      <c r="AO611" s="121"/>
      <c r="AP611" s="121"/>
      <c r="AQ611" s="121"/>
      <c r="AR611" s="121"/>
    </row>
    <row r="612" spans="1:44" ht="20.100000000000001" customHeight="1">
      <c r="A612" s="105"/>
      <c r="B612" s="106"/>
      <c r="C612" s="107" t="str">
        <f>IFERROR(VLOOKUP(B612,المنتجات!$A:$B,2,0),"")</f>
        <v/>
      </c>
      <c r="D612" s="106" t="str">
        <f>IFERROR(VLOOKUP(B612,المنتجات!$A:$C,3,0),"")</f>
        <v/>
      </c>
      <c r="E612" s="108"/>
      <c r="F612" s="107" t="str">
        <f>IFERROR(VLOOKUP(Table14[[#This Row],[كود الصنف]],المنتجات!$D:$E,2,0),"")</f>
        <v/>
      </c>
      <c r="G612" s="109"/>
      <c r="H612" s="109" t="str">
        <f>IFERROR(IF(G612&lt;=1,VLOOKUP(Table14[[#This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12" s="110"/>
      <c r="J612" s="111"/>
      <c r="K612" s="112" t="str">
        <f>IFERROR(IF(VLOOKUP(Table14[[#This Row],[كود الصنف]],المنتجات!$D:$K,8,0)=0,"",(VLOOKUP(Table14[[#This Row],[كود الصنف]],المنتجات!$D:$K,8,0))),"")</f>
        <v/>
      </c>
      <c r="L61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12" s="114">
        <f>IFERROR(Table14[[#This Row],[كمية الهالك]]/(Table14[[#This Row],[كمية الخامات بالكيلو]]/Table14[[#This Row],[وزن القطعة]]),0)</f>
        <v>0</v>
      </c>
      <c r="N612" s="113"/>
      <c r="O612" s="106" t="str">
        <f>IFERROR(VLOOKUP(Table14[[#This Row],[كود العامل]],العاملين!$A$1:$D$100,4,0),"")</f>
        <v/>
      </c>
      <c r="P612" s="108"/>
      <c r="Q612" s="108"/>
      <c r="R612" s="108"/>
      <c r="S612" s="108"/>
      <c r="T612" s="108"/>
      <c r="U612" s="108">
        <f t="shared" si="11"/>
        <v>0</v>
      </c>
      <c r="V612" s="108" t="str">
        <f>IFERROR(Table14[[#This Row],[اجمالى وقت التشغيل بالدقايق]]-Table14[[#This Row],[اجمالى وقت التوقف بالدقيقة]],"0")</f>
        <v>0</v>
      </c>
      <c r="W612" s="108"/>
      <c r="X612" s="106" t="str">
        <f>IFERROR(VLOOKUP(Table14[[#This Row],[كود العامل]],العاملين!A:C,2,0),"")</f>
        <v/>
      </c>
      <c r="Y612" s="108"/>
      <c r="Z612" s="108" t="str">
        <f>IFERROR(VLOOKUP(Table14[[#This Row],[كود العامل2]],العاملين!$A:$C,2,0),"")</f>
        <v/>
      </c>
      <c r="AA612" s="108"/>
      <c r="AB612" s="108" t="str">
        <f>IFERROR(VLOOKUP(Table14[[#This Row],[كود العامل3]],العاملين!$A:$C,2,0),"")</f>
        <v/>
      </c>
      <c r="AC612" s="108"/>
      <c r="AD612" s="108" t="str">
        <f>IFERROR(VLOOKUP(Table14[[#This Row],[كود العامل4]],العاملين!$A:$C,2,0),"")</f>
        <v/>
      </c>
      <c r="AE612" s="115">
        <f>IFERROR((Table14[[#This Row],[كمية الانتاج]]*Table14[[#This Row],[الزمن المعيارى لانتاج القطعة الواحدة بالدقيقة]])/V612,0%)</f>
        <v>0</v>
      </c>
      <c r="AF612" s="116"/>
      <c r="AG612" s="106"/>
      <c r="AH612" s="117" t="str">
        <f>IFERROR(Table14[[#This Row],[كمية الانتاج]]/(Table14[[#This Row],[كمية الانتاج]]+AG612+AF612),"")</f>
        <v/>
      </c>
      <c r="AI612" s="118"/>
      <c r="AJ612" s="121"/>
      <c r="AK612" s="121"/>
      <c r="AL612" s="121"/>
      <c r="AM612" s="121"/>
      <c r="AN612" s="121"/>
      <c r="AO612" s="121"/>
      <c r="AP612" s="121"/>
      <c r="AQ612" s="121"/>
      <c r="AR612" s="121"/>
    </row>
    <row r="613" spans="1:44" ht="20.100000000000001" customHeight="1">
      <c r="A613" s="105"/>
      <c r="B613" s="106"/>
      <c r="C613" s="107" t="str">
        <f>IFERROR(VLOOKUP(B613,المنتجات!$A:$B,2,0),"")</f>
        <v/>
      </c>
      <c r="D613" s="106" t="str">
        <f>IFERROR(VLOOKUP(B613,المنتجات!$A:$C,3,0),"")</f>
        <v/>
      </c>
      <c r="E613" s="108"/>
      <c r="F613" s="107" t="str">
        <f>IFERROR(VLOOKUP(Table14[[#This Row],[كود الصنف]],المنتجات!$D:$E,2,0),"")</f>
        <v/>
      </c>
      <c r="G613" s="109"/>
      <c r="H613" s="109" t="str">
        <f>IFERROR(IF(G613&lt;=1,VLOOKUP(Table14[[#This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13" s="110"/>
      <c r="J613" s="111"/>
      <c r="K613" s="112" t="str">
        <f>IFERROR(IF(VLOOKUP(Table14[[#This Row],[كود الصنف]],المنتجات!$D:$K,8,0)=0,"",(VLOOKUP(Table14[[#This Row],[كود الصنف]],المنتجات!$D:$K,8,0))),"")</f>
        <v/>
      </c>
      <c r="L61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13" s="114">
        <f>IFERROR(Table14[[#This Row],[كمية الهالك]]/(Table14[[#This Row],[كمية الخامات بالكيلو]]/Table14[[#This Row],[وزن القطعة]]),0)</f>
        <v>0</v>
      </c>
      <c r="N613" s="113"/>
      <c r="O613" s="106" t="str">
        <f>IFERROR(VLOOKUP(Table14[[#This Row],[كود العامل]],العاملين!$A$1:$D$100,4,0),"")</f>
        <v/>
      </c>
      <c r="P613" s="108"/>
      <c r="Q613" s="108"/>
      <c r="R613" s="108"/>
      <c r="S613" s="108"/>
      <c r="T613" s="108"/>
      <c r="U613" s="108">
        <f t="shared" si="11"/>
        <v>0</v>
      </c>
      <c r="V613" s="108" t="str">
        <f>IFERROR(Table14[[#This Row],[اجمالى وقت التشغيل بالدقايق]]-Table14[[#This Row],[اجمالى وقت التوقف بالدقيقة]],"0")</f>
        <v>0</v>
      </c>
      <c r="W613" s="108"/>
      <c r="X613" s="106" t="str">
        <f>IFERROR(VLOOKUP(Table14[[#This Row],[كود العامل]],العاملين!A:C,2,0),"")</f>
        <v/>
      </c>
      <c r="Y613" s="108"/>
      <c r="Z613" s="108" t="str">
        <f>IFERROR(VLOOKUP(Table14[[#This Row],[كود العامل2]],العاملين!$A:$C,2,0),"")</f>
        <v/>
      </c>
      <c r="AA613" s="108"/>
      <c r="AB613" s="108" t="str">
        <f>IFERROR(VLOOKUP(Table14[[#This Row],[كود العامل3]],العاملين!$A:$C,2,0),"")</f>
        <v/>
      </c>
      <c r="AC613" s="108"/>
      <c r="AD613" s="108" t="str">
        <f>IFERROR(VLOOKUP(Table14[[#This Row],[كود العامل4]],العاملين!$A:$C,2,0),"")</f>
        <v/>
      </c>
      <c r="AE613" s="115">
        <f>IFERROR((Table14[[#This Row],[كمية الانتاج]]*Table14[[#This Row],[الزمن المعيارى لانتاج القطعة الواحدة بالدقيقة]])/V613,0%)</f>
        <v>0</v>
      </c>
      <c r="AF613" s="116"/>
      <c r="AG613" s="106"/>
      <c r="AH613" s="117" t="str">
        <f>IFERROR(Table14[[#This Row],[كمية الانتاج]]/(Table14[[#This Row],[كمية الانتاج]]+AG613+AF613),"")</f>
        <v/>
      </c>
      <c r="AI613" s="118"/>
      <c r="AJ613" s="121"/>
      <c r="AK613" s="121"/>
      <c r="AL613" s="121"/>
      <c r="AM613" s="121"/>
      <c r="AN613" s="121"/>
      <c r="AO613" s="121"/>
      <c r="AP613" s="121"/>
      <c r="AQ613" s="121"/>
      <c r="AR613" s="121"/>
    </row>
    <row r="614" spans="1:44" ht="20.100000000000001" customHeight="1">
      <c r="A614" s="105"/>
      <c r="B614" s="106"/>
      <c r="C614" s="107" t="str">
        <f>IFERROR(VLOOKUP(B614,المنتجات!$A:$B,2,0),"")</f>
        <v/>
      </c>
      <c r="D614" s="106" t="str">
        <f>IFERROR(VLOOKUP(B614,المنتجات!$A:$C,3,0),"")</f>
        <v/>
      </c>
      <c r="E614" s="108"/>
      <c r="F614" s="107" t="str">
        <f>IFERROR(VLOOKUP(Table14[[#This Row],[كود الصنف]],المنتجات!$D:$E,2,0),"")</f>
        <v/>
      </c>
      <c r="G614" s="109"/>
      <c r="H614" s="109" t="str">
        <f>IFERROR(IF(G614&lt;=1,VLOOKUP(Table14[[#This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14" s="110"/>
      <c r="J614" s="111"/>
      <c r="K614" s="112" t="str">
        <f>IFERROR(IF(VLOOKUP(Table14[[#This Row],[كود الصنف]],المنتجات!$D:$K,8,0)=0,"",(VLOOKUP(Table14[[#This Row],[كود الصنف]],المنتجات!$D:$K,8,0))),"")</f>
        <v/>
      </c>
      <c r="L61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14" s="114">
        <f>IFERROR(Table14[[#This Row],[كمية الهالك]]/(Table14[[#This Row],[كمية الخامات بالكيلو]]/Table14[[#This Row],[وزن القطعة]]),0)</f>
        <v>0</v>
      </c>
      <c r="N614" s="113"/>
      <c r="O614" s="106" t="str">
        <f>IFERROR(VLOOKUP(Table14[[#This Row],[كود العامل]],العاملين!$A$1:$D$100,4,0),"")</f>
        <v/>
      </c>
      <c r="P614" s="108"/>
      <c r="Q614" s="108"/>
      <c r="R614" s="108"/>
      <c r="S614" s="108"/>
      <c r="T614" s="108"/>
      <c r="U614" s="108">
        <f t="shared" si="11"/>
        <v>0</v>
      </c>
      <c r="V614" s="108" t="str">
        <f>IFERROR(Table14[[#This Row],[اجمالى وقت التشغيل بالدقايق]]-Table14[[#This Row],[اجمالى وقت التوقف بالدقيقة]],"0")</f>
        <v>0</v>
      </c>
      <c r="W614" s="108"/>
      <c r="X614" s="106" t="str">
        <f>IFERROR(VLOOKUP(Table14[[#This Row],[كود العامل]],العاملين!A:C,2,0),"")</f>
        <v/>
      </c>
      <c r="Y614" s="108"/>
      <c r="Z614" s="108" t="str">
        <f>IFERROR(VLOOKUP(Table14[[#This Row],[كود العامل2]],العاملين!$A:$C,2,0),"")</f>
        <v/>
      </c>
      <c r="AA614" s="108"/>
      <c r="AB614" s="108" t="str">
        <f>IFERROR(VLOOKUP(Table14[[#This Row],[كود العامل3]],العاملين!$A:$C,2,0),"")</f>
        <v/>
      </c>
      <c r="AC614" s="108"/>
      <c r="AD614" s="108" t="str">
        <f>IFERROR(VLOOKUP(Table14[[#This Row],[كود العامل4]],العاملين!$A:$C,2,0),"")</f>
        <v/>
      </c>
      <c r="AE614" s="115">
        <f>IFERROR((Table14[[#This Row],[كمية الانتاج]]*Table14[[#This Row],[الزمن المعيارى لانتاج القطعة الواحدة بالدقيقة]])/V614,0%)</f>
        <v>0</v>
      </c>
      <c r="AF614" s="116"/>
      <c r="AG614" s="106"/>
      <c r="AH614" s="117" t="str">
        <f>IFERROR(Table14[[#This Row],[كمية الانتاج]]/(Table14[[#This Row],[كمية الانتاج]]+AG614+AF614),"")</f>
        <v/>
      </c>
      <c r="AI614" s="118"/>
      <c r="AJ614" s="121"/>
      <c r="AK614" s="121"/>
      <c r="AL614" s="121"/>
      <c r="AM614" s="121"/>
      <c r="AN614" s="121"/>
      <c r="AO614" s="121"/>
      <c r="AP614" s="121"/>
      <c r="AQ614" s="121"/>
      <c r="AR614" s="121"/>
    </row>
    <row r="615" spans="1:44" ht="20.100000000000001" customHeight="1">
      <c r="A615" s="105"/>
      <c r="B615" s="106"/>
      <c r="C615" s="107" t="str">
        <f>IFERROR(VLOOKUP(B615,المنتجات!$A:$B,2,0),"")</f>
        <v/>
      </c>
      <c r="D615" s="106" t="str">
        <f>IFERROR(VLOOKUP(B615,المنتجات!$A:$C,3,0),"")</f>
        <v/>
      </c>
      <c r="E615" s="108"/>
      <c r="F615" s="107" t="str">
        <f>IFERROR(VLOOKUP(Table14[[#This Row],[كود الصنف]],المنتجات!$D:$E,2,0),"")</f>
        <v/>
      </c>
      <c r="G615" s="109"/>
      <c r="H615" s="109" t="str">
        <f>IFERROR(IF(G615&lt;=1,VLOOKUP(Table14[[#This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15" s="110"/>
      <c r="J615" s="111"/>
      <c r="K615" s="112" t="str">
        <f>IFERROR(IF(VLOOKUP(Table14[[#This Row],[كود الصنف]],المنتجات!$D:$K,8,0)=0,"",(VLOOKUP(Table14[[#This Row],[كود الصنف]],المنتجات!$D:$K,8,0))),"")</f>
        <v/>
      </c>
      <c r="L61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15" s="114">
        <f>IFERROR(Table14[[#This Row],[كمية الهالك]]/(Table14[[#This Row],[كمية الخامات بالكيلو]]/Table14[[#This Row],[وزن القطعة]]),0)</f>
        <v>0</v>
      </c>
      <c r="N615" s="113"/>
      <c r="O615" s="106" t="str">
        <f>IFERROR(VLOOKUP(Table14[[#This Row],[كود العامل]],العاملين!$A$1:$D$100,4,0),"")</f>
        <v/>
      </c>
      <c r="P615" s="108"/>
      <c r="Q615" s="108"/>
      <c r="R615" s="108"/>
      <c r="S615" s="108"/>
      <c r="T615" s="108"/>
      <c r="U615" s="108">
        <f t="shared" si="11"/>
        <v>0</v>
      </c>
      <c r="V615" s="108" t="str">
        <f>IFERROR(Table14[[#This Row],[اجمالى وقت التشغيل بالدقايق]]-Table14[[#This Row],[اجمالى وقت التوقف بالدقيقة]],"0")</f>
        <v>0</v>
      </c>
      <c r="W615" s="108"/>
      <c r="X615" s="106" t="str">
        <f>IFERROR(VLOOKUP(Table14[[#This Row],[كود العامل]],العاملين!A:C,2,0),"")</f>
        <v/>
      </c>
      <c r="Y615" s="108"/>
      <c r="Z615" s="108" t="str">
        <f>IFERROR(VLOOKUP(Table14[[#This Row],[كود العامل2]],العاملين!$A:$C,2,0),"")</f>
        <v/>
      </c>
      <c r="AA615" s="108"/>
      <c r="AB615" s="108" t="str">
        <f>IFERROR(VLOOKUP(Table14[[#This Row],[كود العامل3]],العاملين!$A:$C,2,0),"")</f>
        <v/>
      </c>
      <c r="AC615" s="108"/>
      <c r="AD615" s="108" t="str">
        <f>IFERROR(VLOOKUP(Table14[[#This Row],[كود العامل4]],العاملين!$A:$C,2,0),"")</f>
        <v/>
      </c>
      <c r="AE615" s="115">
        <f>IFERROR((Table14[[#This Row],[كمية الانتاج]]*Table14[[#This Row],[الزمن المعيارى لانتاج القطعة الواحدة بالدقيقة]])/V615,0%)</f>
        <v>0</v>
      </c>
      <c r="AF615" s="116"/>
      <c r="AG615" s="106"/>
      <c r="AH615" s="117" t="str">
        <f>IFERROR(Table14[[#This Row],[كمية الانتاج]]/(Table14[[#This Row],[كمية الانتاج]]+AG615+AF615),"")</f>
        <v/>
      </c>
      <c r="AI615" s="118"/>
      <c r="AJ615" s="121"/>
      <c r="AK615" s="121"/>
      <c r="AL615" s="121"/>
      <c r="AM615" s="121"/>
      <c r="AN615" s="121"/>
      <c r="AO615" s="121"/>
      <c r="AP615" s="121"/>
      <c r="AQ615" s="121"/>
      <c r="AR615" s="121"/>
    </row>
    <row r="616" spans="1:44" ht="20.100000000000001" customHeight="1">
      <c r="A616" s="105"/>
      <c r="B616" s="106"/>
      <c r="C616" s="107" t="str">
        <f>IFERROR(VLOOKUP(B616,المنتجات!$A:$B,2,0),"")</f>
        <v/>
      </c>
      <c r="D616" s="106" t="str">
        <f>IFERROR(VLOOKUP(B616,المنتجات!$A:$C,3,0),"")</f>
        <v/>
      </c>
      <c r="E616" s="108"/>
      <c r="F616" s="107" t="str">
        <f>IFERROR(VLOOKUP(Table14[[#This Row],[كود الصنف]],المنتجات!$D:$E,2,0),"")</f>
        <v/>
      </c>
      <c r="G616" s="109"/>
      <c r="H616" s="109" t="str">
        <f>IFERROR(IF(G616&lt;=1,VLOOKUP(Table14[[#This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16" s="110"/>
      <c r="J616" s="111"/>
      <c r="K616" s="112" t="str">
        <f>IFERROR(IF(VLOOKUP(Table14[[#This Row],[كود الصنف]],المنتجات!$D:$K,8,0)=0,"",(VLOOKUP(Table14[[#This Row],[كود الصنف]],المنتجات!$D:$K,8,0))),"")</f>
        <v/>
      </c>
      <c r="L61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16" s="114">
        <f>IFERROR(Table14[[#This Row],[كمية الهالك]]/(Table14[[#This Row],[كمية الخامات بالكيلو]]/Table14[[#This Row],[وزن القطعة]]),0)</f>
        <v>0</v>
      </c>
      <c r="N616" s="113"/>
      <c r="O616" s="106" t="str">
        <f>IFERROR(VLOOKUP(Table14[[#This Row],[كود العامل]],العاملين!$A$1:$D$100,4,0),"")</f>
        <v/>
      </c>
      <c r="P616" s="108"/>
      <c r="Q616" s="108"/>
      <c r="R616" s="108"/>
      <c r="S616" s="108"/>
      <c r="T616" s="108"/>
      <c r="U616" s="108">
        <f t="shared" si="11"/>
        <v>0</v>
      </c>
      <c r="V616" s="108" t="str">
        <f>IFERROR(Table14[[#This Row],[اجمالى وقت التشغيل بالدقايق]]-Table14[[#This Row],[اجمالى وقت التوقف بالدقيقة]],"0")</f>
        <v>0</v>
      </c>
      <c r="W616" s="108"/>
      <c r="X616" s="106" t="str">
        <f>IFERROR(VLOOKUP(Table14[[#This Row],[كود العامل]],العاملين!A:C,2,0),"")</f>
        <v/>
      </c>
      <c r="Y616" s="108"/>
      <c r="Z616" s="108" t="str">
        <f>IFERROR(VLOOKUP(Table14[[#This Row],[كود العامل2]],العاملين!$A:$C,2,0),"")</f>
        <v/>
      </c>
      <c r="AA616" s="108"/>
      <c r="AB616" s="108" t="str">
        <f>IFERROR(VLOOKUP(Table14[[#This Row],[كود العامل3]],العاملين!$A:$C,2,0),"")</f>
        <v/>
      </c>
      <c r="AC616" s="108"/>
      <c r="AD616" s="108" t="str">
        <f>IFERROR(VLOOKUP(Table14[[#This Row],[كود العامل4]],العاملين!$A:$C,2,0),"")</f>
        <v/>
      </c>
      <c r="AE616" s="115">
        <f>IFERROR((Table14[[#This Row],[كمية الانتاج]]*Table14[[#This Row],[الزمن المعيارى لانتاج القطعة الواحدة بالدقيقة]])/V616,0%)</f>
        <v>0</v>
      </c>
      <c r="AF616" s="116"/>
      <c r="AG616" s="106"/>
      <c r="AH616" s="117" t="str">
        <f>IFERROR(Table14[[#This Row],[كمية الانتاج]]/(Table14[[#This Row],[كمية الانتاج]]+AG616+AF616),"")</f>
        <v/>
      </c>
      <c r="AI616" s="118"/>
      <c r="AJ616" s="121"/>
      <c r="AK616" s="121"/>
      <c r="AL616" s="121"/>
      <c r="AM616" s="121"/>
      <c r="AN616" s="121"/>
      <c r="AO616" s="121"/>
      <c r="AP616" s="121"/>
      <c r="AQ616" s="121"/>
      <c r="AR616" s="121"/>
    </row>
    <row r="617" spans="1:44" ht="20.100000000000001" customHeight="1">
      <c r="A617" s="105"/>
      <c r="B617" s="106"/>
      <c r="C617" s="107" t="str">
        <f>IFERROR(VLOOKUP(B617,المنتجات!$A:$B,2,0),"")</f>
        <v/>
      </c>
      <c r="D617" s="106" t="str">
        <f>IFERROR(VLOOKUP(B617,المنتجات!$A:$C,3,0),"")</f>
        <v/>
      </c>
      <c r="E617" s="108"/>
      <c r="F617" s="107" t="str">
        <f>IFERROR(VLOOKUP(Table14[[#This Row],[كود الصنف]],المنتجات!$D:$E,2,0),"")</f>
        <v/>
      </c>
      <c r="G617" s="109"/>
      <c r="H617" s="109" t="str">
        <f>IFERROR(IF(G617&lt;=1,VLOOKUP(Table14[[#This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17" s="110"/>
      <c r="J617" s="111"/>
      <c r="K617" s="112" t="str">
        <f>IFERROR(IF(VLOOKUP(Table14[[#This Row],[كود الصنف]],المنتجات!$D:$K,8,0)=0,"",(VLOOKUP(Table14[[#This Row],[كود الصنف]],المنتجات!$D:$K,8,0))),"")</f>
        <v/>
      </c>
      <c r="L61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17" s="114">
        <f>IFERROR(Table14[[#This Row],[كمية الهالك]]/(Table14[[#This Row],[كمية الخامات بالكيلو]]/Table14[[#This Row],[وزن القطعة]]),0)</f>
        <v>0</v>
      </c>
      <c r="N617" s="113"/>
      <c r="O617" s="106" t="str">
        <f>IFERROR(VLOOKUP(Table14[[#This Row],[كود العامل]],العاملين!$A$1:$D$100,4,0),"")</f>
        <v/>
      </c>
      <c r="P617" s="108"/>
      <c r="Q617" s="108"/>
      <c r="R617" s="108"/>
      <c r="S617" s="108"/>
      <c r="T617" s="108"/>
      <c r="U617" s="108">
        <f t="shared" si="11"/>
        <v>0</v>
      </c>
      <c r="V617" s="108" t="str">
        <f>IFERROR(Table14[[#This Row],[اجمالى وقت التشغيل بالدقايق]]-Table14[[#This Row],[اجمالى وقت التوقف بالدقيقة]],"0")</f>
        <v>0</v>
      </c>
      <c r="W617" s="108"/>
      <c r="X617" s="106" t="str">
        <f>IFERROR(VLOOKUP(Table14[[#This Row],[كود العامل]],العاملين!A:C,2,0),"")</f>
        <v/>
      </c>
      <c r="Y617" s="108"/>
      <c r="Z617" s="108" t="str">
        <f>IFERROR(VLOOKUP(Table14[[#This Row],[كود العامل2]],العاملين!$A:$C,2,0),"")</f>
        <v/>
      </c>
      <c r="AA617" s="108"/>
      <c r="AB617" s="108" t="str">
        <f>IFERROR(VLOOKUP(Table14[[#This Row],[كود العامل3]],العاملين!$A:$C,2,0),"")</f>
        <v/>
      </c>
      <c r="AC617" s="108"/>
      <c r="AD617" s="108" t="str">
        <f>IFERROR(VLOOKUP(Table14[[#This Row],[كود العامل4]],العاملين!$A:$C,2,0),"")</f>
        <v/>
      </c>
      <c r="AE617" s="115">
        <f>IFERROR((Table14[[#This Row],[كمية الانتاج]]*Table14[[#This Row],[الزمن المعيارى لانتاج القطعة الواحدة بالدقيقة]])/V617,0%)</f>
        <v>0</v>
      </c>
      <c r="AF617" s="116"/>
      <c r="AG617" s="106"/>
      <c r="AH617" s="117" t="str">
        <f>IFERROR(Table14[[#This Row],[كمية الانتاج]]/(Table14[[#This Row],[كمية الانتاج]]+AG617+AF617),"")</f>
        <v/>
      </c>
      <c r="AI617" s="118"/>
      <c r="AJ617" s="121"/>
      <c r="AK617" s="121"/>
      <c r="AL617" s="121"/>
      <c r="AM617" s="121"/>
      <c r="AN617" s="121"/>
      <c r="AO617" s="121"/>
      <c r="AP617" s="121"/>
      <c r="AQ617" s="121"/>
      <c r="AR617" s="121"/>
    </row>
    <row r="618" spans="1:44" ht="20.100000000000001" customHeight="1">
      <c r="A618" s="105"/>
      <c r="B618" s="106"/>
      <c r="C618" s="107" t="str">
        <f>IFERROR(VLOOKUP(B618,المنتجات!$A:$B,2,0),"")</f>
        <v/>
      </c>
      <c r="D618" s="106" t="str">
        <f>IFERROR(VLOOKUP(B618,المنتجات!$A:$C,3,0),"")</f>
        <v/>
      </c>
      <c r="E618" s="108"/>
      <c r="F618" s="107" t="str">
        <f>IFERROR(VLOOKUP(Table14[[#This Row],[كود الصنف]],المنتجات!$D:$E,2,0),"")</f>
        <v/>
      </c>
      <c r="G618" s="109"/>
      <c r="H618" s="109" t="str">
        <f>IFERROR(IF(G618&lt;=1,VLOOKUP(Table14[[#This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18" s="110"/>
      <c r="J618" s="111"/>
      <c r="K618" s="112" t="str">
        <f>IFERROR(IF(VLOOKUP(Table14[[#This Row],[كود الصنف]],المنتجات!$D:$K,8,0)=0,"",(VLOOKUP(Table14[[#This Row],[كود الصنف]],المنتجات!$D:$K,8,0))),"")</f>
        <v/>
      </c>
      <c r="L61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18" s="114">
        <f>IFERROR(Table14[[#This Row],[كمية الهالك]]/(Table14[[#This Row],[كمية الخامات بالكيلو]]/Table14[[#This Row],[وزن القطعة]]),0)</f>
        <v>0</v>
      </c>
      <c r="N618" s="113"/>
      <c r="O618" s="106" t="str">
        <f>IFERROR(VLOOKUP(Table14[[#This Row],[كود العامل]],العاملين!$A$1:$D$100,4,0),"")</f>
        <v/>
      </c>
      <c r="P618" s="108"/>
      <c r="Q618" s="108"/>
      <c r="R618" s="108"/>
      <c r="S618" s="108"/>
      <c r="T618" s="108"/>
      <c r="U618" s="108">
        <f t="shared" si="11"/>
        <v>0</v>
      </c>
      <c r="V618" s="108" t="str">
        <f>IFERROR(Table14[[#This Row],[اجمالى وقت التشغيل بالدقايق]]-Table14[[#This Row],[اجمالى وقت التوقف بالدقيقة]],"0")</f>
        <v>0</v>
      </c>
      <c r="W618" s="108"/>
      <c r="X618" s="106" t="str">
        <f>IFERROR(VLOOKUP(Table14[[#This Row],[كود العامل]],العاملين!A:C,2,0),"")</f>
        <v/>
      </c>
      <c r="Y618" s="108"/>
      <c r="Z618" s="108" t="str">
        <f>IFERROR(VLOOKUP(Table14[[#This Row],[كود العامل2]],العاملين!$A:$C,2,0),"")</f>
        <v/>
      </c>
      <c r="AA618" s="108"/>
      <c r="AB618" s="108" t="str">
        <f>IFERROR(VLOOKUP(Table14[[#This Row],[كود العامل3]],العاملين!$A:$C,2,0),"")</f>
        <v/>
      </c>
      <c r="AC618" s="108"/>
      <c r="AD618" s="108" t="str">
        <f>IFERROR(VLOOKUP(Table14[[#This Row],[كود العامل4]],العاملين!$A:$C,2,0),"")</f>
        <v/>
      </c>
      <c r="AE618" s="115">
        <f>IFERROR((Table14[[#This Row],[كمية الانتاج]]*Table14[[#This Row],[الزمن المعيارى لانتاج القطعة الواحدة بالدقيقة]])/V618,0%)</f>
        <v>0</v>
      </c>
      <c r="AF618" s="116"/>
      <c r="AG618" s="106"/>
      <c r="AH618" s="117" t="str">
        <f>IFERROR(Table14[[#This Row],[كمية الانتاج]]/(Table14[[#This Row],[كمية الانتاج]]+AG618+AF618),"")</f>
        <v/>
      </c>
      <c r="AI618" s="118"/>
      <c r="AJ618" s="121"/>
      <c r="AK618" s="121"/>
      <c r="AL618" s="121"/>
      <c r="AM618" s="121"/>
      <c r="AN618" s="121"/>
      <c r="AO618" s="121"/>
      <c r="AP618" s="121"/>
      <c r="AQ618" s="121"/>
      <c r="AR618" s="121"/>
    </row>
    <row r="619" spans="1:44" ht="20.100000000000001" customHeight="1">
      <c r="A619" s="105"/>
      <c r="B619" s="106"/>
      <c r="C619" s="107" t="str">
        <f>IFERROR(VLOOKUP(B619,المنتجات!$A:$B,2,0),"")</f>
        <v/>
      </c>
      <c r="D619" s="106" t="str">
        <f>IFERROR(VLOOKUP(B619,المنتجات!$A:$C,3,0),"")</f>
        <v/>
      </c>
      <c r="E619" s="108"/>
      <c r="F619" s="107" t="str">
        <f>IFERROR(VLOOKUP(Table14[[#This Row],[كود الصنف]],المنتجات!$D:$E,2,0),"")</f>
        <v/>
      </c>
      <c r="G619" s="109"/>
      <c r="H619" s="109" t="str">
        <f>IFERROR(IF(G619&lt;=1,VLOOKUP(Table14[[#This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19" s="110"/>
      <c r="J619" s="111"/>
      <c r="K619" s="112" t="str">
        <f>IFERROR(IF(VLOOKUP(Table14[[#This Row],[كود الصنف]],المنتجات!$D:$K,8,0)=0,"",(VLOOKUP(Table14[[#This Row],[كود الصنف]],المنتجات!$D:$K,8,0))),"")</f>
        <v/>
      </c>
      <c r="L61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19" s="114">
        <f>IFERROR(Table14[[#This Row],[كمية الهالك]]/(Table14[[#This Row],[كمية الخامات بالكيلو]]/Table14[[#This Row],[وزن القطعة]]),0)</f>
        <v>0</v>
      </c>
      <c r="N619" s="113"/>
      <c r="O619" s="106" t="str">
        <f>IFERROR(VLOOKUP(Table14[[#This Row],[كود العامل]],العاملين!$A$1:$D$100,4,0),"")</f>
        <v/>
      </c>
      <c r="P619" s="108"/>
      <c r="Q619" s="108"/>
      <c r="R619" s="108"/>
      <c r="S619" s="108"/>
      <c r="T619" s="108"/>
      <c r="U619" s="108">
        <f t="shared" si="11"/>
        <v>0</v>
      </c>
      <c r="V619" s="108" t="str">
        <f>IFERROR(Table14[[#This Row],[اجمالى وقت التشغيل بالدقايق]]-Table14[[#This Row],[اجمالى وقت التوقف بالدقيقة]],"0")</f>
        <v>0</v>
      </c>
      <c r="W619" s="108"/>
      <c r="X619" s="106" t="str">
        <f>IFERROR(VLOOKUP(Table14[[#This Row],[كود العامل]],العاملين!A:C,2,0),"")</f>
        <v/>
      </c>
      <c r="Y619" s="108"/>
      <c r="Z619" s="108" t="str">
        <f>IFERROR(VLOOKUP(Table14[[#This Row],[كود العامل2]],العاملين!$A:$C,2,0),"")</f>
        <v/>
      </c>
      <c r="AA619" s="108"/>
      <c r="AB619" s="108" t="str">
        <f>IFERROR(VLOOKUP(Table14[[#This Row],[كود العامل3]],العاملين!$A:$C,2,0),"")</f>
        <v/>
      </c>
      <c r="AC619" s="108"/>
      <c r="AD619" s="108" t="str">
        <f>IFERROR(VLOOKUP(Table14[[#This Row],[كود العامل4]],العاملين!$A:$C,2,0),"")</f>
        <v/>
      </c>
      <c r="AE619" s="115">
        <f>IFERROR((Table14[[#This Row],[كمية الانتاج]]*Table14[[#This Row],[الزمن المعيارى لانتاج القطعة الواحدة بالدقيقة]])/V619,0%)</f>
        <v>0</v>
      </c>
      <c r="AF619" s="116"/>
      <c r="AG619" s="106"/>
      <c r="AH619" s="117" t="str">
        <f>IFERROR(Table14[[#This Row],[كمية الانتاج]]/(Table14[[#This Row],[كمية الانتاج]]+AG619+AF619),"")</f>
        <v/>
      </c>
      <c r="AI619" s="118"/>
      <c r="AJ619" s="121"/>
      <c r="AK619" s="121"/>
      <c r="AL619" s="121"/>
      <c r="AM619" s="121"/>
      <c r="AN619" s="121"/>
      <c r="AO619" s="121"/>
      <c r="AP619" s="121"/>
      <c r="AQ619" s="121"/>
      <c r="AR619" s="121"/>
    </row>
    <row r="620" spans="1:44" ht="20.100000000000001" customHeight="1">
      <c r="A620" s="105"/>
      <c r="B620" s="106"/>
      <c r="C620" s="107" t="str">
        <f>IFERROR(VLOOKUP(B620,المنتجات!$A:$B,2,0),"")</f>
        <v/>
      </c>
      <c r="D620" s="106" t="str">
        <f>IFERROR(VLOOKUP(B620,المنتجات!$A:$C,3,0),"")</f>
        <v/>
      </c>
      <c r="E620" s="108"/>
      <c r="F620" s="107" t="str">
        <f>IFERROR(VLOOKUP(Table14[[#This Row],[كود الصنف]],المنتجات!$D:$E,2,0),"")</f>
        <v/>
      </c>
      <c r="G620" s="109"/>
      <c r="H620" s="109" t="str">
        <f>IFERROR(IF(G620&lt;=1,VLOOKUP(Table14[[#This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20" s="110"/>
      <c r="J620" s="111"/>
      <c r="K620" s="112" t="str">
        <f>IFERROR(IF(VLOOKUP(Table14[[#This Row],[كود الصنف]],المنتجات!$D:$K,8,0)=0,"",(VLOOKUP(Table14[[#This Row],[كود الصنف]],المنتجات!$D:$K,8,0))),"")</f>
        <v/>
      </c>
      <c r="L62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20" s="114">
        <f>IFERROR(Table14[[#This Row],[كمية الهالك]]/(Table14[[#This Row],[كمية الخامات بالكيلو]]/Table14[[#This Row],[وزن القطعة]]),0)</f>
        <v>0</v>
      </c>
      <c r="N620" s="113"/>
      <c r="O620" s="106" t="str">
        <f>IFERROR(VLOOKUP(Table14[[#This Row],[كود العامل]],العاملين!$A$1:$D$100,4,0),"")</f>
        <v/>
      </c>
      <c r="P620" s="108"/>
      <c r="Q620" s="108"/>
      <c r="R620" s="108"/>
      <c r="S620" s="108"/>
      <c r="T620" s="108"/>
      <c r="U620" s="108">
        <f t="shared" si="11"/>
        <v>0</v>
      </c>
      <c r="V620" s="108" t="str">
        <f>IFERROR(Table14[[#This Row],[اجمالى وقت التشغيل بالدقايق]]-Table14[[#This Row],[اجمالى وقت التوقف بالدقيقة]],"0")</f>
        <v>0</v>
      </c>
      <c r="W620" s="108"/>
      <c r="X620" s="106" t="str">
        <f>IFERROR(VLOOKUP(Table14[[#This Row],[كود العامل]],العاملين!A:C,2,0),"")</f>
        <v/>
      </c>
      <c r="Y620" s="108"/>
      <c r="Z620" s="108" t="str">
        <f>IFERROR(VLOOKUP(Table14[[#This Row],[كود العامل2]],العاملين!$A:$C,2,0),"")</f>
        <v/>
      </c>
      <c r="AA620" s="108"/>
      <c r="AB620" s="108" t="str">
        <f>IFERROR(VLOOKUP(Table14[[#This Row],[كود العامل3]],العاملين!$A:$C,2,0),"")</f>
        <v/>
      </c>
      <c r="AC620" s="108"/>
      <c r="AD620" s="108" t="str">
        <f>IFERROR(VLOOKUP(Table14[[#This Row],[كود العامل4]],العاملين!$A:$C,2,0),"")</f>
        <v/>
      </c>
      <c r="AE620" s="115">
        <f>IFERROR((Table14[[#This Row],[كمية الانتاج]]*Table14[[#This Row],[الزمن المعيارى لانتاج القطعة الواحدة بالدقيقة]])/V620,0%)</f>
        <v>0</v>
      </c>
      <c r="AF620" s="116"/>
      <c r="AG620" s="106"/>
      <c r="AH620" s="117" t="str">
        <f>IFERROR(Table14[[#This Row],[كمية الانتاج]]/(Table14[[#This Row],[كمية الانتاج]]+AG620+AF620),"")</f>
        <v/>
      </c>
      <c r="AI620" s="118"/>
      <c r="AJ620" s="121"/>
      <c r="AK620" s="121"/>
      <c r="AL620" s="121"/>
      <c r="AM620" s="121"/>
      <c r="AN620" s="121"/>
      <c r="AO620" s="121"/>
      <c r="AP620" s="121"/>
      <c r="AQ620" s="121"/>
      <c r="AR620" s="121"/>
    </row>
    <row r="621" spans="1:44" ht="20.100000000000001" customHeight="1">
      <c r="A621" s="105"/>
      <c r="B621" s="106"/>
      <c r="C621" s="107" t="str">
        <f>IFERROR(VLOOKUP(B621,المنتجات!$A:$B,2,0),"")</f>
        <v/>
      </c>
      <c r="D621" s="106" t="str">
        <f>IFERROR(VLOOKUP(B621,المنتجات!$A:$C,3,0),"")</f>
        <v/>
      </c>
      <c r="E621" s="108"/>
      <c r="F621" s="107" t="str">
        <f>IFERROR(VLOOKUP(Table14[[#This Row],[كود الصنف]],المنتجات!$D:$E,2,0),"")</f>
        <v/>
      </c>
      <c r="G621" s="109"/>
      <c r="H621" s="109" t="str">
        <f>IFERROR(IF(G621&lt;=1,VLOOKUP(Table14[[#This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21" s="110"/>
      <c r="J621" s="111"/>
      <c r="K621" s="112" t="str">
        <f>IFERROR(IF(VLOOKUP(Table14[[#This Row],[كود الصنف]],المنتجات!$D:$K,8,0)=0,"",(VLOOKUP(Table14[[#This Row],[كود الصنف]],المنتجات!$D:$K,8,0))),"")</f>
        <v/>
      </c>
      <c r="L62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21" s="114">
        <f>IFERROR(Table14[[#This Row],[كمية الهالك]]/(Table14[[#This Row],[كمية الخامات بالكيلو]]/Table14[[#This Row],[وزن القطعة]]),0)</f>
        <v>0</v>
      </c>
      <c r="N621" s="113"/>
      <c r="O621" s="106" t="str">
        <f>IFERROR(VLOOKUP(Table14[[#This Row],[كود العامل]],العاملين!$A$1:$D$100,4,0),"")</f>
        <v/>
      </c>
      <c r="P621" s="108"/>
      <c r="Q621" s="108"/>
      <c r="R621" s="108"/>
      <c r="S621" s="108"/>
      <c r="T621" s="108"/>
      <c r="U621" s="108">
        <f t="shared" si="11"/>
        <v>0</v>
      </c>
      <c r="V621" s="108" t="str">
        <f>IFERROR(Table14[[#This Row],[اجمالى وقت التشغيل بالدقايق]]-Table14[[#This Row],[اجمالى وقت التوقف بالدقيقة]],"0")</f>
        <v>0</v>
      </c>
      <c r="W621" s="108"/>
      <c r="X621" s="106" t="str">
        <f>IFERROR(VLOOKUP(Table14[[#This Row],[كود العامل]],العاملين!A:C,2,0),"")</f>
        <v/>
      </c>
      <c r="Y621" s="108"/>
      <c r="Z621" s="108" t="str">
        <f>IFERROR(VLOOKUP(Table14[[#This Row],[كود العامل2]],العاملين!$A:$C,2,0),"")</f>
        <v/>
      </c>
      <c r="AA621" s="108"/>
      <c r="AB621" s="108" t="str">
        <f>IFERROR(VLOOKUP(Table14[[#This Row],[كود العامل3]],العاملين!$A:$C,2,0),"")</f>
        <v/>
      </c>
      <c r="AC621" s="108"/>
      <c r="AD621" s="108" t="str">
        <f>IFERROR(VLOOKUP(Table14[[#This Row],[كود العامل4]],العاملين!$A:$C,2,0),"")</f>
        <v/>
      </c>
      <c r="AE621" s="115">
        <f>IFERROR((Table14[[#This Row],[كمية الانتاج]]*Table14[[#This Row],[الزمن المعيارى لانتاج القطعة الواحدة بالدقيقة]])/V621,0%)</f>
        <v>0</v>
      </c>
      <c r="AF621" s="116"/>
      <c r="AG621" s="106"/>
      <c r="AH621" s="117" t="str">
        <f>IFERROR(Table14[[#This Row],[كمية الانتاج]]/(Table14[[#This Row],[كمية الانتاج]]+AG621+AF621),"")</f>
        <v/>
      </c>
      <c r="AI621" s="118"/>
      <c r="AJ621" s="121"/>
      <c r="AK621" s="121"/>
      <c r="AL621" s="121"/>
      <c r="AM621" s="121"/>
      <c r="AN621" s="121"/>
      <c r="AO621" s="121"/>
      <c r="AP621" s="121"/>
      <c r="AQ621" s="121"/>
      <c r="AR621" s="121"/>
    </row>
    <row r="622" spans="1:44" ht="20.100000000000001" customHeight="1">
      <c r="A622" s="105"/>
      <c r="B622" s="106"/>
      <c r="C622" s="107" t="str">
        <f>IFERROR(VLOOKUP(B622,المنتجات!$A:$B,2,0),"")</f>
        <v/>
      </c>
      <c r="D622" s="106" t="str">
        <f>IFERROR(VLOOKUP(B622,المنتجات!$A:$C,3,0),"")</f>
        <v/>
      </c>
      <c r="E622" s="108"/>
      <c r="F622" s="107" t="str">
        <f>IFERROR(VLOOKUP(Table14[[#This Row],[كود الصنف]],المنتجات!$D:$E,2,0),"")</f>
        <v/>
      </c>
      <c r="G622" s="109"/>
      <c r="H622" s="109" t="str">
        <f>IFERROR(IF(G622&lt;=1,VLOOKUP(Table14[[#This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22" s="110"/>
      <c r="J622" s="111"/>
      <c r="K622" s="112" t="str">
        <f>IFERROR(IF(VLOOKUP(Table14[[#This Row],[كود الصنف]],المنتجات!$D:$K,8,0)=0,"",(VLOOKUP(Table14[[#This Row],[كود الصنف]],المنتجات!$D:$K,8,0))),"")</f>
        <v/>
      </c>
      <c r="L62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22" s="114">
        <f>IFERROR(Table14[[#This Row],[كمية الهالك]]/(Table14[[#This Row],[كمية الخامات بالكيلو]]/Table14[[#This Row],[وزن القطعة]]),0)</f>
        <v>0</v>
      </c>
      <c r="N622" s="113"/>
      <c r="O622" s="106" t="str">
        <f>IFERROR(VLOOKUP(Table14[[#This Row],[كود العامل]],العاملين!$A$1:$D$100,4,0),"")</f>
        <v/>
      </c>
      <c r="P622" s="108"/>
      <c r="Q622" s="108"/>
      <c r="R622" s="108"/>
      <c r="S622" s="108"/>
      <c r="T622" s="108"/>
      <c r="U622" s="108">
        <f t="shared" si="11"/>
        <v>0</v>
      </c>
      <c r="V622" s="108" t="str">
        <f>IFERROR(Table14[[#This Row],[اجمالى وقت التشغيل بالدقايق]]-Table14[[#This Row],[اجمالى وقت التوقف بالدقيقة]],"0")</f>
        <v>0</v>
      </c>
      <c r="W622" s="108"/>
      <c r="X622" s="106" t="str">
        <f>IFERROR(VLOOKUP(Table14[[#This Row],[كود العامل]],العاملين!A:C,2,0),"")</f>
        <v/>
      </c>
      <c r="Y622" s="108"/>
      <c r="Z622" s="108" t="str">
        <f>IFERROR(VLOOKUP(Table14[[#This Row],[كود العامل2]],العاملين!$A:$C,2,0),"")</f>
        <v/>
      </c>
      <c r="AA622" s="108"/>
      <c r="AB622" s="108" t="str">
        <f>IFERROR(VLOOKUP(Table14[[#This Row],[كود العامل3]],العاملين!$A:$C,2,0),"")</f>
        <v/>
      </c>
      <c r="AC622" s="108"/>
      <c r="AD622" s="108" t="str">
        <f>IFERROR(VLOOKUP(Table14[[#This Row],[كود العامل4]],العاملين!$A:$C,2,0),"")</f>
        <v/>
      </c>
      <c r="AE622" s="115">
        <f>IFERROR((Table14[[#This Row],[كمية الانتاج]]*Table14[[#This Row],[الزمن المعيارى لانتاج القطعة الواحدة بالدقيقة]])/V622,0%)</f>
        <v>0</v>
      </c>
      <c r="AF622" s="116"/>
      <c r="AG622" s="106"/>
      <c r="AH622" s="117" t="str">
        <f>IFERROR(Table14[[#This Row],[كمية الانتاج]]/(Table14[[#This Row],[كمية الانتاج]]+AG622+AF622),"")</f>
        <v/>
      </c>
      <c r="AI622" s="118"/>
      <c r="AJ622" s="121"/>
      <c r="AK622" s="121"/>
      <c r="AL622" s="121"/>
      <c r="AM622" s="121"/>
      <c r="AN622" s="121"/>
      <c r="AO622" s="121"/>
      <c r="AP622" s="121"/>
      <c r="AQ622" s="121"/>
      <c r="AR622" s="121"/>
    </row>
    <row r="623" spans="1:44" ht="20.100000000000001" customHeight="1">
      <c r="A623" s="105"/>
      <c r="B623" s="106"/>
      <c r="C623" s="107" t="str">
        <f>IFERROR(VLOOKUP(B623,المنتجات!$A:$B,2,0),"")</f>
        <v/>
      </c>
      <c r="D623" s="106" t="str">
        <f>IFERROR(VLOOKUP(B623,المنتجات!$A:$C,3,0),"")</f>
        <v/>
      </c>
      <c r="E623" s="108"/>
      <c r="F623" s="107" t="str">
        <f>IFERROR(VLOOKUP(Table14[[#This Row],[كود الصنف]],المنتجات!$D:$E,2,0),"")</f>
        <v/>
      </c>
      <c r="G623" s="109"/>
      <c r="H623" s="109" t="str">
        <f>IFERROR(IF(G623&lt;=1,VLOOKUP(Table14[[#This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23" s="110"/>
      <c r="J623" s="111"/>
      <c r="K623" s="112" t="str">
        <f>IFERROR(IF(VLOOKUP(Table14[[#This Row],[كود الصنف]],المنتجات!$D:$K,8,0)=0,"",(VLOOKUP(Table14[[#This Row],[كود الصنف]],المنتجات!$D:$K,8,0))),"")</f>
        <v/>
      </c>
      <c r="L62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23" s="114">
        <f>IFERROR(Table14[[#This Row],[كمية الهالك]]/(Table14[[#This Row],[كمية الخامات بالكيلو]]/Table14[[#This Row],[وزن القطعة]]),0)</f>
        <v>0</v>
      </c>
      <c r="N623" s="113"/>
      <c r="O623" s="106" t="str">
        <f>IFERROR(VLOOKUP(Table14[[#This Row],[كود العامل]],العاملين!$A$1:$D$100,4,0),"")</f>
        <v/>
      </c>
      <c r="P623" s="108"/>
      <c r="Q623" s="108"/>
      <c r="R623" s="108"/>
      <c r="S623" s="108"/>
      <c r="T623" s="108"/>
      <c r="U623" s="108">
        <f t="shared" si="11"/>
        <v>0</v>
      </c>
      <c r="V623" s="108" t="str">
        <f>IFERROR(Table14[[#This Row],[اجمالى وقت التشغيل بالدقايق]]-Table14[[#This Row],[اجمالى وقت التوقف بالدقيقة]],"0")</f>
        <v>0</v>
      </c>
      <c r="W623" s="108"/>
      <c r="X623" s="106" t="str">
        <f>IFERROR(VLOOKUP(Table14[[#This Row],[كود العامل]],العاملين!A:C,2,0),"")</f>
        <v/>
      </c>
      <c r="Y623" s="108"/>
      <c r="Z623" s="108" t="str">
        <f>IFERROR(VLOOKUP(Table14[[#This Row],[كود العامل2]],العاملين!$A:$C,2,0),"")</f>
        <v/>
      </c>
      <c r="AA623" s="108"/>
      <c r="AB623" s="108" t="str">
        <f>IFERROR(VLOOKUP(Table14[[#This Row],[كود العامل3]],العاملين!$A:$C,2,0),"")</f>
        <v/>
      </c>
      <c r="AC623" s="108"/>
      <c r="AD623" s="108" t="str">
        <f>IFERROR(VLOOKUP(Table14[[#This Row],[كود العامل4]],العاملين!$A:$C,2,0),"")</f>
        <v/>
      </c>
      <c r="AE623" s="115">
        <f>IFERROR((Table14[[#This Row],[كمية الانتاج]]*Table14[[#This Row],[الزمن المعيارى لانتاج القطعة الواحدة بالدقيقة]])/V623,0%)</f>
        <v>0</v>
      </c>
      <c r="AF623" s="116"/>
      <c r="AG623" s="106"/>
      <c r="AH623" s="117" t="str">
        <f>IFERROR(Table14[[#This Row],[كمية الانتاج]]/(Table14[[#This Row],[كمية الانتاج]]+AG623+AF623),"")</f>
        <v/>
      </c>
      <c r="AI623" s="118"/>
      <c r="AJ623" s="121"/>
      <c r="AK623" s="121"/>
      <c r="AL623" s="121"/>
      <c r="AM623" s="121"/>
      <c r="AN623" s="121"/>
      <c r="AO623" s="121"/>
      <c r="AP623" s="121"/>
      <c r="AQ623" s="121"/>
      <c r="AR623" s="121"/>
    </row>
    <row r="624" spans="1:44" ht="20.100000000000001" customHeight="1">
      <c r="A624" s="105"/>
      <c r="B624" s="106"/>
      <c r="C624" s="107" t="str">
        <f>IFERROR(VLOOKUP(B624,المنتجات!$A:$B,2,0),"")</f>
        <v/>
      </c>
      <c r="D624" s="106" t="str">
        <f>IFERROR(VLOOKUP(B624,المنتجات!$A:$C,3,0),"")</f>
        <v/>
      </c>
      <c r="E624" s="108"/>
      <c r="F624" s="107" t="str">
        <f>IFERROR(VLOOKUP(Table14[[#This Row],[كود الصنف]],المنتجات!$D:$E,2,0),"")</f>
        <v/>
      </c>
      <c r="G624" s="109"/>
      <c r="H624" s="109" t="str">
        <f>IFERROR(IF(G624&lt;=1,VLOOKUP(Table14[[#This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24" s="110"/>
      <c r="J624" s="111"/>
      <c r="K624" s="112" t="str">
        <f>IFERROR(IF(VLOOKUP(Table14[[#This Row],[كود الصنف]],المنتجات!$D:$K,8,0)=0,"",(VLOOKUP(Table14[[#This Row],[كود الصنف]],المنتجات!$D:$K,8,0))),"")</f>
        <v/>
      </c>
      <c r="L62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24" s="114">
        <f>IFERROR(Table14[[#This Row],[كمية الهالك]]/(Table14[[#This Row],[كمية الخامات بالكيلو]]/Table14[[#This Row],[وزن القطعة]]),0)</f>
        <v>0</v>
      </c>
      <c r="N624" s="113"/>
      <c r="O624" s="106" t="str">
        <f>IFERROR(VLOOKUP(Table14[[#This Row],[كود العامل]],العاملين!$A$1:$D$100,4,0),"")</f>
        <v/>
      </c>
      <c r="P624" s="108"/>
      <c r="Q624" s="108"/>
      <c r="R624" s="108"/>
      <c r="S624" s="108"/>
      <c r="T624" s="108"/>
      <c r="U624" s="108">
        <f t="shared" si="11"/>
        <v>0</v>
      </c>
      <c r="V624" s="108" t="str">
        <f>IFERROR(Table14[[#This Row],[اجمالى وقت التشغيل بالدقايق]]-Table14[[#This Row],[اجمالى وقت التوقف بالدقيقة]],"0")</f>
        <v>0</v>
      </c>
      <c r="W624" s="108"/>
      <c r="X624" s="106" t="str">
        <f>IFERROR(VLOOKUP(Table14[[#This Row],[كود العامل]],العاملين!A:C,2,0),"")</f>
        <v/>
      </c>
      <c r="Y624" s="108"/>
      <c r="Z624" s="108" t="str">
        <f>IFERROR(VLOOKUP(Table14[[#This Row],[كود العامل2]],العاملين!$A:$C,2,0),"")</f>
        <v/>
      </c>
      <c r="AA624" s="108"/>
      <c r="AB624" s="108" t="str">
        <f>IFERROR(VLOOKUP(Table14[[#This Row],[كود العامل3]],العاملين!$A:$C,2,0),"")</f>
        <v/>
      </c>
      <c r="AC624" s="108"/>
      <c r="AD624" s="108" t="str">
        <f>IFERROR(VLOOKUP(Table14[[#This Row],[كود العامل4]],العاملين!$A:$C,2,0),"")</f>
        <v/>
      </c>
      <c r="AE624" s="115">
        <f>IFERROR((Table14[[#This Row],[كمية الانتاج]]*Table14[[#This Row],[الزمن المعيارى لانتاج القطعة الواحدة بالدقيقة]])/V624,0%)</f>
        <v>0</v>
      </c>
      <c r="AF624" s="116"/>
      <c r="AG624" s="106"/>
      <c r="AH624" s="117" t="str">
        <f>IFERROR(Table14[[#This Row],[كمية الانتاج]]/(Table14[[#This Row],[كمية الانتاج]]+AG624+AF624),"")</f>
        <v/>
      </c>
      <c r="AI624" s="118"/>
      <c r="AJ624" s="121"/>
      <c r="AK624" s="121"/>
      <c r="AL624" s="121"/>
      <c r="AM624" s="121"/>
      <c r="AN624" s="121"/>
      <c r="AO624" s="121"/>
      <c r="AP624" s="121"/>
      <c r="AQ624" s="121"/>
      <c r="AR624" s="121"/>
    </row>
    <row r="625" spans="1:44" ht="20.100000000000001" customHeight="1">
      <c r="A625" s="105"/>
      <c r="B625" s="106"/>
      <c r="C625" s="107" t="str">
        <f>IFERROR(VLOOKUP(B625,المنتجات!$A:$B,2,0),"")</f>
        <v/>
      </c>
      <c r="D625" s="106" t="str">
        <f>IFERROR(VLOOKUP(B625,المنتجات!$A:$C,3,0),"")</f>
        <v/>
      </c>
      <c r="E625" s="108"/>
      <c r="F625" s="107" t="str">
        <f>IFERROR(VLOOKUP(Table14[[#This Row],[كود الصنف]],المنتجات!$D:$E,2,0),"")</f>
        <v/>
      </c>
      <c r="G625" s="109"/>
      <c r="H625" s="109" t="str">
        <f>IFERROR(IF(G625&lt;=1,VLOOKUP(Table14[[#This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25" s="110"/>
      <c r="J625" s="111"/>
      <c r="K625" s="112" t="str">
        <f>IFERROR(IF(VLOOKUP(Table14[[#This Row],[كود الصنف]],المنتجات!$D:$K,8,0)=0,"",(VLOOKUP(Table14[[#This Row],[كود الصنف]],المنتجات!$D:$K,8,0))),"")</f>
        <v/>
      </c>
      <c r="L62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25" s="114">
        <f>IFERROR(Table14[[#This Row],[كمية الهالك]]/(Table14[[#This Row],[كمية الخامات بالكيلو]]/Table14[[#This Row],[وزن القطعة]]),0)</f>
        <v>0</v>
      </c>
      <c r="N625" s="113"/>
      <c r="O625" s="106" t="str">
        <f>IFERROR(VLOOKUP(Table14[[#This Row],[كود العامل]],العاملين!$A$1:$D$100,4,0),"")</f>
        <v/>
      </c>
      <c r="P625" s="108"/>
      <c r="Q625" s="108"/>
      <c r="R625" s="108"/>
      <c r="S625" s="108"/>
      <c r="T625" s="108"/>
      <c r="U625" s="108">
        <f t="shared" si="11"/>
        <v>0</v>
      </c>
      <c r="V625" s="108" t="str">
        <f>IFERROR(Table14[[#This Row],[اجمالى وقت التشغيل بالدقايق]]-Table14[[#This Row],[اجمالى وقت التوقف بالدقيقة]],"0")</f>
        <v>0</v>
      </c>
      <c r="W625" s="108"/>
      <c r="X625" s="106" t="str">
        <f>IFERROR(VLOOKUP(Table14[[#This Row],[كود العامل]],العاملين!A:C,2,0),"")</f>
        <v/>
      </c>
      <c r="Y625" s="108"/>
      <c r="Z625" s="108" t="str">
        <f>IFERROR(VLOOKUP(Table14[[#This Row],[كود العامل2]],العاملين!$A:$C,2,0),"")</f>
        <v/>
      </c>
      <c r="AA625" s="108"/>
      <c r="AB625" s="108" t="str">
        <f>IFERROR(VLOOKUP(Table14[[#This Row],[كود العامل3]],العاملين!$A:$C,2,0),"")</f>
        <v/>
      </c>
      <c r="AC625" s="108"/>
      <c r="AD625" s="108" t="str">
        <f>IFERROR(VLOOKUP(Table14[[#This Row],[كود العامل4]],العاملين!$A:$C,2,0),"")</f>
        <v/>
      </c>
      <c r="AE625" s="115">
        <f>IFERROR((Table14[[#This Row],[كمية الانتاج]]*Table14[[#This Row],[الزمن المعيارى لانتاج القطعة الواحدة بالدقيقة]])/V625,0%)</f>
        <v>0</v>
      </c>
      <c r="AF625" s="116"/>
      <c r="AG625" s="106"/>
      <c r="AH625" s="117" t="str">
        <f>IFERROR(Table14[[#This Row],[كمية الانتاج]]/(Table14[[#This Row],[كمية الانتاج]]+AG625+AF625),"")</f>
        <v/>
      </c>
      <c r="AI625" s="118"/>
      <c r="AJ625" s="121"/>
      <c r="AK625" s="121"/>
      <c r="AL625" s="121"/>
      <c r="AM625" s="121"/>
      <c r="AN625" s="121"/>
      <c r="AO625" s="121"/>
      <c r="AP625" s="121"/>
      <c r="AQ625" s="121"/>
      <c r="AR625" s="121"/>
    </row>
    <row r="626" spans="1:44" ht="20.100000000000001" customHeight="1">
      <c r="A626" s="105"/>
      <c r="B626" s="106"/>
      <c r="C626" s="107" t="str">
        <f>IFERROR(VLOOKUP(B626,المنتجات!$A:$B,2,0),"")</f>
        <v/>
      </c>
      <c r="D626" s="106" t="str">
        <f>IFERROR(VLOOKUP(B626,المنتجات!$A:$C,3,0),"")</f>
        <v/>
      </c>
      <c r="E626" s="108"/>
      <c r="F626" s="107" t="str">
        <f>IFERROR(VLOOKUP(Table14[[#This Row],[كود الصنف]],المنتجات!$D:$E,2,0),"")</f>
        <v/>
      </c>
      <c r="G626" s="109"/>
      <c r="H626" s="109" t="str">
        <f>IFERROR(IF(G626&lt;=1,VLOOKUP(Table14[[#This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26" s="110"/>
      <c r="J626" s="111"/>
      <c r="K626" s="112" t="str">
        <f>IFERROR(IF(VLOOKUP(Table14[[#This Row],[كود الصنف]],المنتجات!$D:$K,8,0)=0,"",(VLOOKUP(Table14[[#This Row],[كود الصنف]],المنتجات!$D:$K,8,0))),"")</f>
        <v/>
      </c>
      <c r="L62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26" s="114">
        <f>IFERROR(Table14[[#This Row],[كمية الهالك]]/(Table14[[#This Row],[كمية الخامات بالكيلو]]/Table14[[#This Row],[وزن القطعة]]),0)</f>
        <v>0</v>
      </c>
      <c r="N626" s="113"/>
      <c r="O626" s="106" t="str">
        <f>IFERROR(VLOOKUP(Table14[[#This Row],[كود العامل]],العاملين!$A$1:$D$100,4,0),"")</f>
        <v/>
      </c>
      <c r="P626" s="108"/>
      <c r="Q626" s="108"/>
      <c r="R626" s="108"/>
      <c r="S626" s="108"/>
      <c r="T626" s="108"/>
      <c r="U626" s="108">
        <f t="shared" si="11"/>
        <v>0</v>
      </c>
      <c r="V626" s="108" t="str">
        <f>IFERROR(Table14[[#This Row],[اجمالى وقت التشغيل بالدقايق]]-Table14[[#This Row],[اجمالى وقت التوقف بالدقيقة]],"0")</f>
        <v>0</v>
      </c>
      <c r="W626" s="108"/>
      <c r="X626" s="106" t="str">
        <f>IFERROR(VLOOKUP(Table14[[#This Row],[كود العامل]],العاملين!A:C,2,0),"")</f>
        <v/>
      </c>
      <c r="Y626" s="108"/>
      <c r="Z626" s="108" t="str">
        <f>IFERROR(VLOOKUP(Table14[[#This Row],[كود العامل2]],العاملين!$A:$C,2,0),"")</f>
        <v/>
      </c>
      <c r="AA626" s="108"/>
      <c r="AB626" s="108" t="str">
        <f>IFERROR(VLOOKUP(Table14[[#This Row],[كود العامل3]],العاملين!$A:$C,2,0),"")</f>
        <v/>
      </c>
      <c r="AC626" s="108"/>
      <c r="AD626" s="108" t="str">
        <f>IFERROR(VLOOKUP(Table14[[#This Row],[كود العامل4]],العاملين!$A:$C,2,0),"")</f>
        <v/>
      </c>
      <c r="AE626" s="115">
        <f>IFERROR((Table14[[#This Row],[كمية الانتاج]]*Table14[[#This Row],[الزمن المعيارى لانتاج القطعة الواحدة بالدقيقة]])/V626,0%)</f>
        <v>0</v>
      </c>
      <c r="AF626" s="116"/>
      <c r="AG626" s="106"/>
      <c r="AH626" s="117" t="str">
        <f>IFERROR(Table14[[#This Row],[كمية الانتاج]]/(Table14[[#This Row],[كمية الانتاج]]+AG626+AF626),"")</f>
        <v/>
      </c>
      <c r="AI626" s="118"/>
      <c r="AJ626" s="121"/>
      <c r="AK626" s="121"/>
      <c r="AL626" s="121"/>
      <c r="AM626" s="121"/>
      <c r="AN626" s="121"/>
      <c r="AO626" s="121"/>
      <c r="AP626" s="121"/>
      <c r="AQ626" s="121"/>
      <c r="AR626" s="121"/>
    </row>
    <row r="627" spans="1:44" ht="20.100000000000001" customHeight="1">
      <c r="A627" s="105"/>
      <c r="B627" s="106"/>
      <c r="C627" s="107" t="str">
        <f>IFERROR(VLOOKUP(B627,المنتجات!$A:$B,2,0),"")</f>
        <v/>
      </c>
      <c r="D627" s="106" t="str">
        <f>IFERROR(VLOOKUP(B627,المنتجات!$A:$C,3,0),"")</f>
        <v/>
      </c>
      <c r="E627" s="108"/>
      <c r="F627" s="107" t="str">
        <f>IFERROR(VLOOKUP(Table14[[#This Row],[كود الصنف]],المنتجات!$D:$E,2,0),"")</f>
        <v/>
      </c>
      <c r="G627" s="109"/>
      <c r="H627" s="109" t="str">
        <f>IFERROR(IF(G627&lt;=1,VLOOKUP(Table14[[#This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27" s="110"/>
      <c r="J627" s="111"/>
      <c r="K627" s="112" t="str">
        <f>IFERROR(IF(VLOOKUP(Table14[[#This Row],[كود الصنف]],المنتجات!$D:$K,8,0)=0,"",(VLOOKUP(Table14[[#This Row],[كود الصنف]],المنتجات!$D:$K,8,0))),"")</f>
        <v/>
      </c>
      <c r="L62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27" s="114">
        <f>IFERROR(Table14[[#This Row],[كمية الهالك]]/(Table14[[#This Row],[كمية الخامات بالكيلو]]/Table14[[#This Row],[وزن القطعة]]),0)</f>
        <v>0</v>
      </c>
      <c r="N627" s="113"/>
      <c r="O627" s="106" t="str">
        <f>IFERROR(VLOOKUP(Table14[[#This Row],[كود العامل]],العاملين!$A$1:$D$100,4,0),"")</f>
        <v/>
      </c>
      <c r="P627" s="108"/>
      <c r="Q627" s="108"/>
      <c r="R627" s="108"/>
      <c r="S627" s="108"/>
      <c r="T627" s="108"/>
      <c r="U627" s="108">
        <f t="shared" si="11"/>
        <v>0</v>
      </c>
      <c r="V627" s="108" t="str">
        <f>IFERROR(Table14[[#This Row],[اجمالى وقت التشغيل بالدقايق]]-Table14[[#This Row],[اجمالى وقت التوقف بالدقيقة]],"0")</f>
        <v>0</v>
      </c>
      <c r="W627" s="108"/>
      <c r="X627" s="106" t="str">
        <f>IFERROR(VLOOKUP(Table14[[#This Row],[كود العامل]],العاملين!A:C,2,0),"")</f>
        <v/>
      </c>
      <c r="Y627" s="108"/>
      <c r="Z627" s="108" t="str">
        <f>IFERROR(VLOOKUP(Table14[[#This Row],[كود العامل2]],العاملين!$A:$C,2,0),"")</f>
        <v/>
      </c>
      <c r="AA627" s="108"/>
      <c r="AB627" s="108" t="str">
        <f>IFERROR(VLOOKUP(Table14[[#This Row],[كود العامل3]],العاملين!$A:$C,2,0),"")</f>
        <v/>
      </c>
      <c r="AC627" s="108"/>
      <c r="AD627" s="108" t="str">
        <f>IFERROR(VLOOKUP(Table14[[#This Row],[كود العامل4]],العاملين!$A:$C,2,0),"")</f>
        <v/>
      </c>
      <c r="AE627" s="115">
        <f>IFERROR((Table14[[#This Row],[كمية الانتاج]]*Table14[[#This Row],[الزمن المعيارى لانتاج القطعة الواحدة بالدقيقة]])/V627,0%)</f>
        <v>0</v>
      </c>
      <c r="AF627" s="116"/>
      <c r="AG627" s="106"/>
      <c r="AH627" s="117" t="str">
        <f>IFERROR(Table14[[#This Row],[كمية الانتاج]]/(Table14[[#This Row],[كمية الانتاج]]+AG627+AF627),"")</f>
        <v/>
      </c>
      <c r="AI627" s="118"/>
      <c r="AJ627" s="121"/>
      <c r="AK627" s="121"/>
      <c r="AL627" s="121"/>
      <c r="AM627" s="121"/>
      <c r="AN627" s="121"/>
      <c r="AO627" s="121"/>
      <c r="AP627" s="121"/>
      <c r="AQ627" s="121"/>
      <c r="AR627" s="121"/>
    </row>
    <row r="628" spans="1:44" ht="20.100000000000001" customHeight="1">
      <c r="A628" s="105"/>
      <c r="B628" s="106"/>
      <c r="C628" s="107" t="str">
        <f>IFERROR(VLOOKUP(B628,المنتجات!$A:$B,2,0),"")</f>
        <v/>
      </c>
      <c r="D628" s="106" t="str">
        <f>IFERROR(VLOOKUP(B628,المنتجات!$A:$C,3,0),"")</f>
        <v/>
      </c>
      <c r="E628" s="108"/>
      <c r="F628" s="107" t="str">
        <f>IFERROR(VLOOKUP(Table14[[#This Row],[كود الصنف]],المنتجات!$D:$E,2,0),"")</f>
        <v/>
      </c>
      <c r="G628" s="109"/>
      <c r="H628" s="109" t="str">
        <f>IFERROR(IF(G628&lt;=1,VLOOKUP(Table14[[#This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28" s="110"/>
      <c r="J628" s="111"/>
      <c r="K628" s="112" t="str">
        <f>IFERROR(IF(VLOOKUP(Table14[[#This Row],[كود الصنف]],المنتجات!$D:$K,8,0)=0,"",(VLOOKUP(Table14[[#This Row],[كود الصنف]],المنتجات!$D:$K,8,0))),"")</f>
        <v/>
      </c>
      <c r="L62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28" s="114">
        <f>IFERROR(Table14[[#This Row],[كمية الهالك]]/(Table14[[#This Row],[كمية الخامات بالكيلو]]/Table14[[#This Row],[وزن القطعة]]),0)</f>
        <v>0</v>
      </c>
      <c r="N628" s="113"/>
      <c r="O628" s="106" t="str">
        <f>IFERROR(VLOOKUP(Table14[[#This Row],[كود العامل]],العاملين!$A$1:$D$100,4,0),"")</f>
        <v/>
      </c>
      <c r="P628" s="108"/>
      <c r="Q628" s="108"/>
      <c r="R628" s="108"/>
      <c r="S628" s="108"/>
      <c r="T628" s="108"/>
      <c r="U628" s="108">
        <f t="shared" si="11"/>
        <v>0</v>
      </c>
      <c r="V628" s="108" t="str">
        <f>IFERROR(Table14[[#This Row],[اجمالى وقت التشغيل بالدقايق]]-Table14[[#This Row],[اجمالى وقت التوقف بالدقيقة]],"0")</f>
        <v>0</v>
      </c>
      <c r="W628" s="108"/>
      <c r="X628" s="106" t="str">
        <f>IFERROR(VLOOKUP(Table14[[#This Row],[كود العامل]],العاملين!A:C,2,0),"")</f>
        <v/>
      </c>
      <c r="Y628" s="108"/>
      <c r="Z628" s="108" t="str">
        <f>IFERROR(VLOOKUP(Table14[[#This Row],[كود العامل2]],العاملين!$A:$C,2,0),"")</f>
        <v/>
      </c>
      <c r="AA628" s="108"/>
      <c r="AB628" s="108" t="str">
        <f>IFERROR(VLOOKUP(Table14[[#This Row],[كود العامل3]],العاملين!$A:$C,2,0),"")</f>
        <v/>
      </c>
      <c r="AC628" s="108"/>
      <c r="AD628" s="108" t="str">
        <f>IFERROR(VLOOKUP(Table14[[#This Row],[كود العامل4]],العاملين!$A:$C,2,0),"")</f>
        <v/>
      </c>
      <c r="AE628" s="115">
        <f>IFERROR((Table14[[#This Row],[كمية الانتاج]]*Table14[[#This Row],[الزمن المعيارى لانتاج القطعة الواحدة بالدقيقة]])/V628,0%)</f>
        <v>0</v>
      </c>
      <c r="AF628" s="116"/>
      <c r="AG628" s="106"/>
      <c r="AH628" s="117" t="str">
        <f>IFERROR(Table14[[#This Row],[كمية الانتاج]]/(Table14[[#This Row],[كمية الانتاج]]+AG628+AF628),"")</f>
        <v/>
      </c>
      <c r="AI628" s="118"/>
      <c r="AJ628" s="121"/>
      <c r="AK628" s="121"/>
      <c r="AL628" s="121"/>
      <c r="AM628" s="121"/>
      <c r="AN628" s="121"/>
      <c r="AO628" s="121"/>
      <c r="AP628" s="121"/>
      <c r="AQ628" s="121"/>
      <c r="AR628" s="121"/>
    </row>
    <row r="629" spans="1:44" ht="20.100000000000001" customHeight="1">
      <c r="A629" s="105"/>
      <c r="B629" s="106"/>
      <c r="C629" s="107" t="str">
        <f>IFERROR(VLOOKUP(B629,المنتجات!$A:$B,2,0),"")</f>
        <v/>
      </c>
      <c r="D629" s="106" t="str">
        <f>IFERROR(VLOOKUP(B629,المنتجات!$A:$C,3,0),"")</f>
        <v/>
      </c>
      <c r="E629" s="108"/>
      <c r="F629" s="107" t="str">
        <f>IFERROR(VLOOKUP(Table14[[#This Row],[كود الصنف]],المنتجات!$D:$E,2,0),"")</f>
        <v/>
      </c>
      <c r="G629" s="109"/>
      <c r="H629" s="109" t="str">
        <f>IFERROR(IF(G629&lt;=1,VLOOKUP(Table14[[#This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29" s="110"/>
      <c r="J629" s="111"/>
      <c r="K629" s="112" t="str">
        <f>IFERROR(IF(VLOOKUP(Table14[[#This Row],[كود الصنف]],المنتجات!$D:$K,8,0)=0,"",(VLOOKUP(Table14[[#This Row],[كود الصنف]],المنتجات!$D:$K,8,0))),"")</f>
        <v/>
      </c>
      <c r="L62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29" s="114">
        <f>IFERROR(Table14[[#This Row],[كمية الهالك]]/(Table14[[#This Row],[كمية الخامات بالكيلو]]/Table14[[#This Row],[وزن القطعة]]),0)</f>
        <v>0</v>
      </c>
      <c r="N629" s="113"/>
      <c r="O629" s="106" t="str">
        <f>IFERROR(VLOOKUP(Table14[[#This Row],[كود العامل]],العاملين!$A$1:$D$100,4,0),"")</f>
        <v/>
      </c>
      <c r="P629" s="108"/>
      <c r="Q629" s="108"/>
      <c r="R629" s="108"/>
      <c r="S629" s="108"/>
      <c r="T629" s="108"/>
      <c r="U629" s="108">
        <f t="shared" si="11"/>
        <v>0</v>
      </c>
      <c r="V629" s="108" t="str">
        <f>IFERROR(Table14[[#This Row],[اجمالى وقت التشغيل بالدقايق]]-Table14[[#This Row],[اجمالى وقت التوقف بالدقيقة]],"0")</f>
        <v>0</v>
      </c>
      <c r="W629" s="108"/>
      <c r="X629" s="106" t="str">
        <f>IFERROR(VLOOKUP(Table14[[#This Row],[كود العامل]],العاملين!A:C,2,0),"")</f>
        <v/>
      </c>
      <c r="Y629" s="108"/>
      <c r="Z629" s="108" t="str">
        <f>IFERROR(VLOOKUP(Table14[[#This Row],[كود العامل2]],العاملين!$A:$C,2,0),"")</f>
        <v/>
      </c>
      <c r="AA629" s="108"/>
      <c r="AB629" s="108" t="str">
        <f>IFERROR(VLOOKUP(Table14[[#This Row],[كود العامل3]],العاملين!$A:$C,2,0),"")</f>
        <v/>
      </c>
      <c r="AC629" s="108"/>
      <c r="AD629" s="108" t="str">
        <f>IFERROR(VLOOKUP(Table14[[#This Row],[كود العامل4]],العاملين!$A:$C,2,0),"")</f>
        <v/>
      </c>
      <c r="AE629" s="115">
        <f>IFERROR((Table14[[#This Row],[كمية الانتاج]]*Table14[[#This Row],[الزمن المعيارى لانتاج القطعة الواحدة بالدقيقة]])/V629,0%)</f>
        <v>0</v>
      </c>
      <c r="AF629" s="116"/>
      <c r="AG629" s="106"/>
      <c r="AH629" s="117" t="str">
        <f>IFERROR(Table14[[#This Row],[كمية الانتاج]]/(Table14[[#This Row],[كمية الانتاج]]+AG629+AF629),"")</f>
        <v/>
      </c>
      <c r="AI629" s="118"/>
      <c r="AJ629" s="121"/>
      <c r="AK629" s="121"/>
      <c r="AL629" s="121"/>
      <c r="AM629" s="121"/>
      <c r="AN629" s="121"/>
      <c r="AO629" s="121"/>
      <c r="AP629" s="121"/>
      <c r="AQ629" s="121"/>
      <c r="AR629" s="121"/>
    </row>
    <row r="630" spans="1:44" ht="20.100000000000001" customHeight="1">
      <c r="A630" s="105"/>
      <c r="B630" s="106"/>
      <c r="C630" s="107" t="str">
        <f>IFERROR(VLOOKUP(B630,المنتجات!$A:$B,2,0),"")</f>
        <v/>
      </c>
      <c r="D630" s="106" t="str">
        <f>IFERROR(VLOOKUP(B630,المنتجات!$A:$C,3,0),"")</f>
        <v/>
      </c>
      <c r="E630" s="108"/>
      <c r="F630" s="107" t="str">
        <f>IFERROR(VLOOKUP(Table14[[#This Row],[كود الصنف]],المنتجات!$D:$E,2,0),"")</f>
        <v/>
      </c>
      <c r="G630" s="109"/>
      <c r="H630" s="109" t="str">
        <f>IFERROR(IF(G630&lt;=1,VLOOKUP(Table14[[#This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30" s="110"/>
      <c r="J630" s="111"/>
      <c r="K630" s="112" t="str">
        <f>IFERROR(IF(VLOOKUP(Table14[[#This Row],[كود الصنف]],المنتجات!$D:$K,8,0)=0,"",(VLOOKUP(Table14[[#This Row],[كود الصنف]],المنتجات!$D:$K,8,0))),"")</f>
        <v/>
      </c>
      <c r="L63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30" s="114">
        <f>IFERROR(Table14[[#This Row],[كمية الهالك]]/(Table14[[#This Row],[كمية الخامات بالكيلو]]/Table14[[#This Row],[وزن القطعة]]),0)</f>
        <v>0</v>
      </c>
      <c r="N630" s="113"/>
      <c r="O630" s="106" t="str">
        <f>IFERROR(VLOOKUP(Table14[[#This Row],[كود العامل]],العاملين!$A$1:$D$100,4,0),"")</f>
        <v/>
      </c>
      <c r="P630" s="108"/>
      <c r="Q630" s="108"/>
      <c r="R630" s="108"/>
      <c r="S630" s="108"/>
      <c r="T630" s="108"/>
      <c r="U630" s="108">
        <f t="shared" si="11"/>
        <v>0</v>
      </c>
      <c r="V630" s="108" t="str">
        <f>IFERROR(Table14[[#This Row],[اجمالى وقت التشغيل بالدقايق]]-Table14[[#This Row],[اجمالى وقت التوقف بالدقيقة]],"0")</f>
        <v>0</v>
      </c>
      <c r="W630" s="108"/>
      <c r="X630" s="106" t="str">
        <f>IFERROR(VLOOKUP(Table14[[#This Row],[كود العامل]],العاملين!A:C,2,0),"")</f>
        <v/>
      </c>
      <c r="Y630" s="108"/>
      <c r="Z630" s="108" t="str">
        <f>IFERROR(VLOOKUP(Table14[[#This Row],[كود العامل2]],العاملين!$A:$C,2,0),"")</f>
        <v/>
      </c>
      <c r="AA630" s="108"/>
      <c r="AB630" s="108" t="str">
        <f>IFERROR(VLOOKUP(Table14[[#This Row],[كود العامل3]],العاملين!$A:$C,2,0),"")</f>
        <v/>
      </c>
      <c r="AC630" s="108"/>
      <c r="AD630" s="108" t="str">
        <f>IFERROR(VLOOKUP(Table14[[#This Row],[كود العامل4]],العاملين!$A:$C,2,0),"")</f>
        <v/>
      </c>
      <c r="AE630" s="115">
        <f>IFERROR((Table14[[#This Row],[كمية الانتاج]]*Table14[[#This Row],[الزمن المعيارى لانتاج القطعة الواحدة بالدقيقة]])/V630,0%)</f>
        <v>0</v>
      </c>
      <c r="AF630" s="116"/>
      <c r="AG630" s="106"/>
      <c r="AH630" s="117" t="str">
        <f>IFERROR(Table14[[#This Row],[كمية الانتاج]]/(Table14[[#This Row],[كمية الانتاج]]+AG630+AF630),"")</f>
        <v/>
      </c>
      <c r="AI630" s="118"/>
      <c r="AJ630" s="121"/>
      <c r="AK630" s="121"/>
      <c r="AL630" s="121"/>
      <c r="AM630" s="121"/>
      <c r="AN630" s="121"/>
      <c r="AO630" s="121"/>
      <c r="AP630" s="121"/>
      <c r="AQ630" s="121"/>
      <c r="AR630" s="121"/>
    </row>
    <row r="631" spans="1:44" ht="20.100000000000001" customHeight="1">
      <c r="A631" s="105"/>
      <c r="B631" s="106"/>
      <c r="C631" s="107" t="str">
        <f>IFERROR(VLOOKUP(B631,المنتجات!$A:$B,2,0),"")</f>
        <v/>
      </c>
      <c r="D631" s="106" t="str">
        <f>IFERROR(VLOOKUP(B631,المنتجات!$A:$C,3,0),"")</f>
        <v/>
      </c>
      <c r="E631" s="108"/>
      <c r="F631" s="107" t="str">
        <f>IFERROR(VLOOKUP(Table14[[#This Row],[كود الصنف]],المنتجات!$D:$E,2,0),"")</f>
        <v/>
      </c>
      <c r="G631" s="109"/>
      <c r="H631" s="109" t="str">
        <f>IFERROR(IF(G631&lt;=1,VLOOKUP(Table14[[#This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31" s="110"/>
      <c r="J631" s="111"/>
      <c r="K631" s="112" t="str">
        <f>IFERROR(IF(VLOOKUP(Table14[[#This Row],[كود الصنف]],المنتجات!$D:$K,8,0)=0,"",(VLOOKUP(Table14[[#This Row],[كود الصنف]],المنتجات!$D:$K,8,0))),"")</f>
        <v/>
      </c>
      <c r="L63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31" s="114">
        <f>IFERROR(Table14[[#This Row],[كمية الهالك]]/(Table14[[#This Row],[كمية الخامات بالكيلو]]/Table14[[#This Row],[وزن القطعة]]),0)</f>
        <v>0</v>
      </c>
      <c r="N631" s="113"/>
      <c r="O631" s="106" t="str">
        <f>IFERROR(VLOOKUP(Table14[[#This Row],[كود العامل]],العاملين!$A$1:$D$100,4,0),"")</f>
        <v/>
      </c>
      <c r="P631" s="108"/>
      <c r="Q631" s="108"/>
      <c r="R631" s="108"/>
      <c r="S631" s="108"/>
      <c r="T631" s="108"/>
      <c r="U631" s="108">
        <f t="shared" si="11"/>
        <v>0</v>
      </c>
      <c r="V631" s="108" t="str">
        <f>IFERROR(Table14[[#This Row],[اجمالى وقت التشغيل بالدقايق]]-Table14[[#This Row],[اجمالى وقت التوقف بالدقيقة]],"0")</f>
        <v>0</v>
      </c>
      <c r="W631" s="108"/>
      <c r="X631" s="106" t="str">
        <f>IFERROR(VLOOKUP(Table14[[#This Row],[كود العامل]],العاملين!A:C,2,0),"")</f>
        <v/>
      </c>
      <c r="Y631" s="108"/>
      <c r="Z631" s="108" t="str">
        <f>IFERROR(VLOOKUP(Table14[[#This Row],[كود العامل2]],العاملين!$A:$C,2,0),"")</f>
        <v/>
      </c>
      <c r="AA631" s="108"/>
      <c r="AB631" s="108" t="str">
        <f>IFERROR(VLOOKUP(Table14[[#This Row],[كود العامل3]],العاملين!$A:$C,2,0),"")</f>
        <v/>
      </c>
      <c r="AC631" s="108"/>
      <c r="AD631" s="108" t="str">
        <f>IFERROR(VLOOKUP(Table14[[#This Row],[كود العامل4]],العاملين!$A:$C,2,0),"")</f>
        <v/>
      </c>
      <c r="AE631" s="115">
        <f>IFERROR((Table14[[#This Row],[كمية الانتاج]]*Table14[[#This Row],[الزمن المعيارى لانتاج القطعة الواحدة بالدقيقة]])/V631,0%)</f>
        <v>0</v>
      </c>
      <c r="AF631" s="116"/>
      <c r="AG631" s="106"/>
      <c r="AH631" s="117" t="str">
        <f>IFERROR(Table14[[#This Row],[كمية الانتاج]]/(Table14[[#This Row],[كمية الانتاج]]+AG631+AF631),"")</f>
        <v/>
      </c>
      <c r="AI631" s="118"/>
      <c r="AJ631" s="121"/>
      <c r="AK631" s="121"/>
      <c r="AL631" s="121"/>
      <c r="AM631" s="121"/>
      <c r="AN631" s="121"/>
      <c r="AO631" s="121"/>
      <c r="AP631" s="121"/>
      <c r="AQ631" s="121"/>
      <c r="AR631" s="121"/>
    </row>
    <row r="632" spans="1:44" ht="20.100000000000001" customHeight="1">
      <c r="A632" s="105"/>
      <c r="B632" s="106"/>
      <c r="C632" s="107" t="str">
        <f>IFERROR(VLOOKUP(B632,المنتجات!$A:$B,2,0),"")</f>
        <v/>
      </c>
      <c r="D632" s="106" t="str">
        <f>IFERROR(VLOOKUP(B632,المنتجات!$A:$C,3,0),"")</f>
        <v/>
      </c>
      <c r="E632" s="108"/>
      <c r="F632" s="107" t="str">
        <f>IFERROR(VLOOKUP(Table14[[#This Row],[كود الصنف]],المنتجات!$D:$E,2,0),"")</f>
        <v/>
      </c>
      <c r="G632" s="109"/>
      <c r="H632" s="109" t="str">
        <f>IFERROR(IF(G632&lt;=1,VLOOKUP(Table14[[#This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32" s="110"/>
      <c r="J632" s="111"/>
      <c r="K632" s="112" t="str">
        <f>IFERROR(IF(VLOOKUP(Table14[[#This Row],[كود الصنف]],المنتجات!$D:$K,8,0)=0,"",(VLOOKUP(Table14[[#This Row],[كود الصنف]],المنتجات!$D:$K,8,0))),"")</f>
        <v/>
      </c>
      <c r="L63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32" s="114">
        <f>IFERROR(Table14[[#This Row],[كمية الهالك]]/(Table14[[#This Row],[كمية الخامات بالكيلو]]/Table14[[#This Row],[وزن القطعة]]),0)</f>
        <v>0</v>
      </c>
      <c r="N632" s="113"/>
      <c r="O632" s="106" t="str">
        <f>IFERROR(VLOOKUP(Table14[[#This Row],[كود العامل]],العاملين!$A$1:$D$100,4,0),"")</f>
        <v/>
      </c>
      <c r="P632" s="108"/>
      <c r="Q632" s="108"/>
      <c r="R632" s="108"/>
      <c r="S632" s="108"/>
      <c r="T632" s="108"/>
      <c r="U632" s="108">
        <f t="shared" si="11"/>
        <v>0</v>
      </c>
      <c r="V632" s="108" t="str">
        <f>IFERROR(Table14[[#This Row],[اجمالى وقت التشغيل بالدقايق]]-Table14[[#This Row],[اجمالى وقت التوقف بالدقيقة]],"0")</f>
        <v>0</v>
      </c>
      <c r="W632" s="108"/>
      <c r="X632" s="106" t="str">
        <f>IFERROR(VLOOKUP(Table14[[#This Row],[كود العامل]],العاملين!A:C,2,0),"")</f>
        <v/>
      </c>
      <c r="Y632" s="108"/>
      <c r="Z632" s="108" t="str">
        <f>IFERROR(VLOOKUP(Table14[[#This Row],[كود العامل2]],العاملين!$A:$C,2,0),"")</f>
        <v/>
      </c>
      <c r="AA632" s="108"/>
      <c r="AB632" s="108" t="str">
        <f>IFERROR(VLOOKUP(Table14[[#This Row],[كود العامل3]],العاملين!$A:$C,2,0),"")</f>
        <v/>
      </c>
      <c r="AC632" s="108"/>
      <c r="AD632" s="108" t="str">
        <f>IFERROR(VLOOKUP(Table14[[#This Row],[كود العامل4]],العاملين!$A:$C,2,0),"")</f>
        <v/>
      </c>
      <c r="AE632" s="115">
        <f>IFERROR((Table14[[#This Row],[كمية الانتاج]]*Table14[[#This Row],[الزمن المعيارى لانتاج القطعة الواحدة بالدقيقة]])/V632,0%)</f>
        <v>0</v>
      </c>
      <c r="AF632" s="116"/>
      <c r="AG632" s="106"/>
      <c r="AH632" s="117" t="str">
        <f>IFERROR(Table14[[#This Row],[كمية الانتاج]]/(Table14[[#This Row],[كمية الانتاج]]+AG632+AF632),"")</f>
        <v/>
      </c>
      <c r="AI632" s="118"/>
      <c r="AJ632" s="121"/>
      <c r="AK632" s="121"/>
      <c r="AL632" s="121"/>
      <c r="AM632" s="121"/>
      <c r="AN632" s="121"/>
      <c r="AO632" s="121"/>
      <c r="AP632" s="121"/>
      <c r="AQ632" s="121"/>
      <c r="AR632" s="121"/>
    </row>
    <row r="633" spans="1:44" ht="20.100000000000001" customHeight="1">
      <c r="A633" s="105"/>
      <c r="B633" s="106"/>
      <c r="C633" s="107" t="str">
        <f>IFERROR(VLOOKUP(B633,المنتجات!$A:$B,2,0),"")</f>
        <v/>
      </c>
      <c r="D633" s="106" t="str">
        <f>IFERROR(VLOOKUP(B633,المنتجات!$A:$C,3,0),"")</f>
        <v/>
      </c>
      <c r="E633" s="108"/>
      <c r="F633" s="107" t="str">
        <f>IFERROR(VLOOKUP(Table14[[#This Row],[كود الصنف]],المنتجات!$D:$E,2,0),"")</f>
        <v/>
      </c>
      <c r="G633" s="109"/>
      <c r="H633" s="109" t="str">
        <f>IFERROR(IF(G633&lt;=1,VLOOKUP(Table14[[#This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33" s="110"/>
      <c r="J633" s="111"/>
      <c r="K633" s="112" t="str">
        <f>IFERROR(IF(VLOOKUP(Table14[[#This Row],[كود الصنف]],المنتجات!$D:$K,8,0)=0,"",(VLOOKUP(Table14[[#This Row],[كود الصنف]],المنتجات!$D:$K,8,0))),"")</f>
        <v/>
      </c>
      <c r="L63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33" s="114">
        <f>IFERROR(Table14[[#This Row],[كمية الهالك]]/(Table14[[#This Row],[كمية الخامات بالكيلو]]/Table14[[#This Row],[وزن القطعة]]),0)</f>
        <v>0</v>
      </c>
      <c r="N633" s="113"/>
      <c r="O633" s="106" t="str">
        <f>IFERROR(VLOOKUP(Table14[[#This Row],[كود العامل]],العاملين!$A$1:$D$100,4,0),"")</f>
        <v/>
      </c>
      <c r="P633" s="108"/>
      <c r="Q633" s="108"/>
      <c r="R633" s="108"/>
      <c r="S633" s="108"/>
      <c r="T633" s="108"/>
      <c r="U633" s="108">
        <f t="shared" si="11"/>
        <v>0</v>
      </c>
      <c r="V633" s="108" t="str">
        <f>IFERROR(Table14[[#This Row],[اجمالى وقت التشغيل بالدقايق]]-Table14[[#This Row],[اجمالى وقت التوقف بالدقيقة]],"0")</f>
        <v>0</v>
      </c>
      <c r="W633" s="108"/>
      <c r="X633" s="106" t="str">
        <f>IFERROR(VLOOKUP(Table14[[#This Row],[كود العامل]],العاملين!A:C,2,0),"")</f>
        <v/>
      </c>
      <c r="Y633" s="108"/>
      <c r="Z633" s="108" t="str">
        <f>IFERROR(VLOOKUP(Table14[[#This Row],[كود العامل2]],العاملين!$A:$C,2,0),"")</f>
        <v/>
      </c>
      <c r="AA633" s="108"/>
      <c r="AB633" s="108" t="str">
        <f>IFERROR(VLOOKUP(Table14[[#This Row],[كود العامل3]],العاملين!$A:$C,2,0),"")</f>
        <v/>
      </c>
      <c r="AC633" s="108"/>
      <c r="AD633" s="108" t="str">
        <f>IFERROR(VLOOKUP(Table14[[#This Row],[كود العامل4]],العاملين!$A:$C,2,0),"")</f>
        <v/>
      </c>
      <c r="AE633" s="115">
        <f>IFERROR((Table14[[#This Row],[كمية الانتاج]]*Table14[[#This Row],[الزمن المعيارى لانتاج القطعة الواحدة بالدقيقة]])/V633,0%)</f>
        <v>0</v>
      </c>
      <c r="AF633" s="116"/>
      <c r="AG633" s="106"/>
      <c r="AH633" s="117" t="str">
        <f>IFERROR(Table14[[#This Row],[كمية الانتاج]]/(Table14[[#This Row],[كمية الانتاج]]+AG633+AF633),"")</f>
        <v/>
      </c>
      <c r="AI633" s="118"/>
      <c r="AJ633" s="121"/>
      <c r="AK633" s="121"/>
      <c r="AL633" s="121"/>
      <c r="AM633" s="121"/>
      <c r="AN633" s="121"/>
      <c r="AO633" s="121"/>
      <c r="AP633" s="121"/>
      <c r="AQ633" s="121"/>
      <c r="AR633" s="121"/>
    </row>
    <row r="634" spans="1:44" ht="20.100000000000001" customHeight="1">
      <c r="A634" s="105"/>
      <c r="B634" s="106"/>
      <c r="C634" s="107" t="str">
        <f>IFERROR(VLOOKUP(B634,المنتجات!$A:$B,2,0),"")</f>
        <v/>
      </c>
      <c r="D634" s="106" t="str">
        <f>IFERROR(VLOOKUP(B634,المنتجات!$A:$C,3,0),"")</f>
        <v/>
      </c>
      <c r="E634" s="108"/>
      <c r="F634" s="107" t="str">
        <f>IFERROR(VLOOKUP(Table14[[#This Row],[كود الصنف]],المنتجات!$D:$E,2,0),"")</f>
        <v/>
      </c>
      <c r="G634" s="109"/>
      <c r="H634" s="109" t="str">
        <f>IFERROR(IF(G634&lt;=1,VLOOKUP(Table14[[#This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34" s="110"/>
      <c r="J634" s="111"/>
      <c r="K634" s="112" t="str">
        <f>IFERROR(IF(VLOOKUP(Table14[[#This Row],[كود الصنف]],المنتجات!$D:$K,8,0)=0,"",(VLOOKUP(Table14[[#This Row],[كود الصنف]],المنتجات!$D:$K,8,0))),"")</f>
        <v/>
      </c>
      <c r="L63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34" s="114">
        <f>IFERROR(Table14[[#This Row],[كمية الهالك]]/(Table14[[#This Row],[كمية الخامات بالكيلو]]/Table14[[#This Row],[وزن القطعة]]),0)</f>
        <v>0</v>
      </c>
      <c r="N634" s="113"/>
      <c r="O634" s="106" t="str">
        <f>IFERROR(VLOOKUP(Table14[[#This Row],[كود العامل]],العاملين!$A$1:$D$100,4,0),"")</f>
        <v/>
      </c>
      <c r="P634" s="108"/>
      <c r="Q634" s="108"/>
      <c r="R634" s="108"/>
      <c r="S634" s="108"/>
      <c r="T634" s="108"/>
      <c r="U634" s="108">
        <f t="shared" si="11"/>
        <v>0</v>
      </c>
      <c r="V634" s="108" t="str">
        <f>IFERROR(Table14[[#This Row],[اجمالى وقت التشغيل بالدقايق]]-Table14[[#This Row],[اجمالى وقت التوقف بالدقيقة]],"0")</f>
        <v>0</v>
      </c>
      <c r="W634" s="108"/>
      <c r="X634" s="106" t="str">
        <f>IFERROR(VLOOKUP(Table14[[#This Row],[كود العامل]],العاملين!A:C,2,0),"")</f>
        <v/>
      </c>
      <c r="Y634" s="108"/>
      <c r="Z634" s="108" t="str">
        <f>IFERROR(VLOOKUP(Table14[[#This Row],[كود العامل2]],العاملين!$A:$C,2,0),"")</f>
        <v/>
      </c>
      <c r="AA634" s="108"/>
      <c r="AB634" s="108" t="str">
        <f>IFERROR(VLOOKUP(Table14[[#This Row],[كود العامل3]],العاملين!$A:$C,2,0),"")</f>
        <v/>
      </c>
      <c r="AC634" s="108"/>
      <c r="AD634" s="108" t="str">
        <f>IFERROR(VLOOKUP(Table14[[#This Row],[كود العامل4]],العاملين!$A:$C,2,0),"")</f>
        <v/>
      </c>
      <c r="AE634" s="115">
        <f>IFERROR((Table14[[#This Row],[كمية الانتاج]]*Table14[[#This Row],[الزمن المعيارى لانتاج القطعة الواحدة بالدقيقة]])/V634,0%)</f>
        <v>0</v>
      </c>
      <c r="AF634" s="116"/>
      <c r="AG634" s="106"/>
      <c r="AH634" s="117" t="str">
        <f>IFERROR(Table14[[#This Row],[كمية الانتاج]]/(Table14[[#This Row],[كمية الانتاج]]+AG634+AF634),"")</f>
        <v/>
      </c>
      <c r="AI634" s="118"/>
      <c r="AJ634" s="121"/>
      <c r="AK634" s="121"/>
      <c r="AL634" s="121"/>
      <c r="AM634" s="121"/>
      <c r="AN634" s="121"/>
      <c r="AO634" s="121"/>
      <c r="AP634" s="121"/>
      <c r="AQ634" s="121"/>
      <c r="AR634" s="121"/>
    </row>
    <row r="635" spans="1:44" ht="20.100000000000001" customHeight="1">
      <c r="A635" s="105"/>
      <c r="B635" s="106"/>
      <c r="C635" s="107" t="str">
        <f>IFERROR(VLOOKUP(B635,المنتجات!$A:$B,2,0),"")</f>
        <v/>
      </c>
      <c r="D635" s="106" t="str">
        <f>IFERROR(VLOOKUP(B635,المنتجات!$A:$C,3,0),"")</f>
        <v/>
      </c>
      <c r="E635" s="108"/>
      <c r="F635" s="107" t="str">
        <f>IFERROR(VLOOKUP(Table14[[#This Row],[كود الصنف]],المنتجات!$D:$E,2,0),"")</f>
        <v/>
      </c>
      <c r="G635" s="109"/>
      <c r="H635" s="109" t="str">
        <f>IFERROR(IF(G635&lt;=1,VLOOKUP(Table14[[#This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35" s="110"/>
      <c r="J635" s="111"/>
      <c r="K635" s="112" t="str">
        <f>IFERROR(IF(VLOOKUP(Table14[[#This Row],[كود الصنف]],المنتجات!$D:$K,8,0)=0,"",(VLOOKUP(Table14[[#This Row],[كود الصنف]],المنتجات!$D:$K,8,0))),"")</f>
        <v/>
      </c>
      <c r="L63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35" s="114">
        <f>IFERROR(Table14[[#This Row],[كمية الهالك]]/(Table14[[#This Row],[كمية الخامات بالكيلو]]/Table14[[#This Row],[وزن القطعة]]),0)</f>
        <v>0</v>
      </c>
      <c r="N635" s="113"/>
      <c r="O635" s="106" t="str">
        <f>IFERROR(VLOOKUP(Table14[[#This Row],[كود العامل]],العاملين!$A$1:$D$100,4,0),"")</f>
        <v/>
      </c>
      <c r="P635" s="108"/>
      <c r="Q635" s="108"/>
      <c r="R635" s="108"/>
      <c r="S635" s="108"/>
      <c r="T635" s="108"/>
      <c r="U635" s="108">
        <f t="shared" si="11"/>
        <v>0</v>
      </c>
      <c r="V635" s="108" t="str">
        <f>IFERROR(Table14[[#This Row],[اجمالى وقت التشغيل بالدقايق]]-Table14[[#This Row],[اجمالى وقت التوقف بالدقيقة]],"0")</f>
        <v>0</v>
      </c>
      <c r="W635" s="108"/>
      <c r="X635" s="106" t="str">
        <f>IFERROR(VLOOKUP(Table14[[#This Row],[كود العامل]],العاملين!A:C,2,0),"")</f>
        <v/>
      </c>
      <c r="Y635" s="108"/>
      <c r="Z635" s="108" t="str">
        <f>IFERROR(VLOOKUP(Table14[[#This Row],[كود العامل2]],العاملين!$A:$C,2,0),"")</f>
        <v/>
      </c>
      <c r="AA635" s="108"/>
      <c r="AB635" s="108" t="str">
        <f>IFERROR(VLOOKUP(Table14[[#This Row],[كود العامل3]],العاملين!$A:$C,2,0),"")</f>
        <v/>
      </c>
      <c r="AC635" s="108"/>
      <c r="AD635" s="108" t="str">
        <f>IFERROR(VLOOKUP(Table14[[#This Row],[كود العامل4]],العاملين!$A:$C,2,0),"")</f>
        <v/>
      </c>
      <c r="AE635" s="115">
        <f>IFERROR((Table14[[#This Row],[كمية الانتاج]]*Table14[[#This Row],[الزمن المعيارى لانتاج القطعة الواحدة بالدقيقة]])/V635,0%)</f>
        <v>0</v>
      </c>
      <c r="AF635" s="116"/>
      <c r="AG635" s="106"/>
      <c r="AH635" s="117" t="str">
        <f>IFERROR(Table14[[#This Row],[كمية الانتاج]]/(Table14[[#This Row],[كمية الانتاج]]+AG635+AF635),"")</f>
        <v/>
      </c>
      <c r="AI635" s="118"/>
      <c r="AJ635" s="121"/>
      <c r="AK635" s="121"/>
      <c r="AL635" s="121"/>
      <c r="AM635" s="121"/>
      <c r="AN635" s="121"/>
      <c r="AO635" s="121"/>
      <c r="AP635" s="121"/>
      <c r="AQ635" s="121"/>
      <c r="AR635" s="121"/>
    </row>
    <row r="636" spans="1:44" ht="20.100000000000001" customHeight="1">
      <c r="A636" s="105"/>
      <c r="B636" s="106"/>
      <c r="C636" s="107" t="str">
        <f>IFERROR(VLOOKUP(B636,المنتجات!$A:$B,2,0),"")</f>
        <v/>
      </c>
      <c r="D636" s="106" t="str">
        <f>IFERROR(VLOOKUP(B636,المنتجات!$A:$C,3,0),"")</f>
        <v/>
      </c>
      <c r="E636" s="108"/>
      <c r="F636" s="107" t="str">
        <f>IFERROR(VLOOKUP(Table14[[#This Row],[كود الصنف]],المنتجات!$D:$E,2,0),"")</f>
        <v/>
      </c>
      <c r="G636" s="109"/>
      <c r="H636" s="109" t="str">
        <f>IFERROR(IF(G636&lt;=1,VLOOKUP(Table14[[#This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36" s="110"/>
      <c r="J636" s="111"/>
      <c r="K636" s="112" t="str">
        <f>IFERROR(IF(VLOOKUP(Table14[[#This Row],[كود الصنف]],المنتجات!$D:$K,8,0)=0,"",(VLOOKUP(Table14[[#This Row],[كود الصنف]],المنتجات!$D:$K,8,0))),"")</f>
        <v/>
      </c>
      <c r="L63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36" s="114">
        <f>IFERROR(Table14[[#This Row],[كمية الهالك]]/(Table14[[#This Row],[كمية الخامات بالكيلو]]/Table14[[#This Row],[وزن القطعة]]),0)</f>
        <v>0</v>
      </c>
      <c r="N636" s="113"/>
      <c r="O636" s="106" t="str">
        <f>IFERROR(VLOOKUP(Table14[[#This Row],[كود العامل]],العاملين!$A$1:$D$100,4,0),"")</f>
        <v/>
      </c>
      <c r="P636" s="108"/>
      <c r="Q636" s="108"/>
      <c r="R636" s="108"/>
      <c r="S636" s="108"/>
      <c r="T636" s="108"/>
      <c r="U636" s="108">
        <f t="shared" si="11"/>
        <v>0</v>
      </c>
      <c r="V636" s="108" t="str">
        <f>IFERROR(Table14[[#This Row],[اجمالى وقت التشغيل بالدقايق]]-Table14[[#This Row],[اجمالى وقت التوقف بالدقيقة]],"0")</f>
        <v>0</v>
      </c>
      <c r="W636" s="108"/>
      <c r="X636" s="106" t="str">
        <f>IFERROR(VLOOKUP(Table14[[#This Row],[كود العامل]],العاملين!A:C,2,0),"")</f>
        <v/>
      </c>
      <c r="Y636" s="108"/>
      <c r="Z636" s="108" t="str">
        <f>IFERROR(VLOOKUP(Table14[[#This Row],[كود العامل2]],العاملين!$A:$C,2,0),"")</f>
        <v/>
      </c>
      <c r="AA636" s="108"/>
      <c r="AB636" s="108" t="str">
        <f>IFERROR(VLOOKUP(Table14[[#This Row],[كود العامل3]],العاملين!$A:$C,2,0),"")</f>
        <v/>
      </c>
      <c r="AC636" s="108"/>
      <c r="AD636" s="108" t="str">
        <f>IFERROR(VLOOKUP(Table14[[#This Row],[كود العامل4]],العاملين!$A:$C,2,0),"")</f>
        <v/>
      </c>
      <c r="AE636" s="115">
        <f>IFERROR((Table14[[#This Row],[كمية الانتاج]]*Table14[[#This Row],[الزمن المعيارى لانتاج القطعة الواحدة بالدقيقة]])/V636,0%)</f>
        <v>0</v>
      </c>
      <c r="AF636" s="116"/>
      <c r="AG636" s="106"/>
      <c r="AH636" s="117" t="str">
        <f>IFERROR(Table14[[#This Row],[كمية الانتاج]]/(Table14[[#This Row],[كمية الانتاج]]+AG636+AF636),"")</f>
        <v/>
      </c>
      <c r="AI636" s="118"/>
      <c r="AJ636" s="121"/>
      <c r="AK636" s="121"/>
      <c r="AL636" s="121"/>
      <c r="AM636" s="121"/>
      <c r="AN636" s="121"/>
      <c r="AO636" s="121"/>
      <c r="AP636" s="121"/>
      <c r="AQ636" s="121"/>
      <c r="AR636" s="121"/>
    </row>
    <row r="637" spans="1:44" ht="20.100000000000001" customHeight="1">
      <c r="A637" s="105"/>
      <c r="B637" s="106"/>
      <c r="C637" s="107" t="str">
        <f>IFERROR(VLOOKUP(B637,المنتجات!$A:$B,2,0),"")</f>
        <v/>
      </c>
      <c r="D637" s="106" t="str">
        <f>IFERROR(VLOOKUP(B637,المنتجات!$A:$C,3,0),"")</f>
        <v/>
      </c>
      <c r="E637" s="108"/>
      <c r="F637" s="107" t="str">
        <f>IFERROR(VLOOKUP(Table14[[#This Row],[كود الصنف]],المنتجات!$D:$E,2,0),"")</f>
        <v/>
      </c>
      <c r="G637" s="109"/>
      <c r="H637" s="109" t="str">
        <f>IFERROR(IF(G637&lt;=1,VLOOKUP(Table14[[#This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37" s="110"/>
      <c r="J637" s="111"/>
      <c r="K637" s="112" t="str">
        <f>IFERROR(IF(VLOOKUP(Table14[[#This Row],[كود الصنف]],المنتجات!$D:$K,8,0)=0,"",(VLOOKUP(Table14[[#This Row],[كود الصنف]],المنتجات!$D:$K,8,0))),"")</f>
        <v/>
      </c>
      <c r="L63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37" s="114">
        <f>IFERROR(Table14[[#This Row],[كمية الهالك]]/(Table14[[#This Row],[كمية الخامات بالكيلو]]/Table14[[#This Row],[وزن القطعة]]),0)</f>
        <v>0</v>
      </c>
      <c r="N637" s="113"/>
      <c r="O637" s="106" t="str">
        <f>IFERROR(VLOOKUP(Table14[[#This Row],[كود العامل]],العاملين!$A$1:$D$100,4,0),"")</f>
        <v/>
      </c>
      <c r="P637" s="108"/>
      <c r="Q637" s="108"/>
      <c r="R637" s="108"/>
      <c r="S637" s="108"/>
      <c r="T637" s="108"/>
      <c r="U637" s="108">
        <f t="shared" si="11"/>
        <v>0</v>
      </c>
      <c r="V637" s="108" t="str">
        <f>IFERROR(Table14[[#This Row],[اجمالى وقت التشغيل بالدقايق]]-Table14[[#This Row],[اجمالى وقت التوقف بالدقيقة]],"0")</f>
        <v>0</v>
      </c>
      <c r="W637" s="108"/>
      <c r="X637" s="106" t="str">
        <f>IFERROR(VLOOKUP(Table14[[#This Row],[كود العامل]],العاملين!A:C,2,0),"")</f>
        <v/>
      </c>
      <c r="Y637" s="108"/>
      <c r="Z637" s="108" t="str">
        <f>IFERROR(VLOOKUP(Table14[[#This Row],[كود العامل2]],العاملين!$A:$C,2,0),"")</f>
        <v/>
      </c>
      <c r="AA637" s="108"/>
      <c r="AB637" s="108" t="str">
        <f>IFERROR(VLOOKUP(Table14[[#This Row],[كود العامل3]],العاملين!$A:$C,2,0),"")</f>
        <v/>
      </c>
      <c r="AC637" s="108"/>
      <c r="AD637" s="108" t="str">
        <f>IFERROR(VLOOKUP(Table14[[#This Row],[كود العامل4]],العاملين!$A:$C,2,0),"")</f>
        <v/>
      </c>
      <c r="AE637" s="115">
        <f>IFERROR((Table14[[#This Row],[كمية الانتاج]]*Table14[[#This Row],[الزمن المعيارى لانتاج القطعة الواحدة بالدقيقة]])/V637,0%)</f>
        <v>0</v>
      </c>
      <c r="AF637" s="116"/>
      <c r="AG637" s="106"/>
      <c r="AH637" s="117" t="str">
        <f>IFERROR(Table14[[#This Row],[كمية الانتاج]]/(Table14[[#This Row],[كمية الانتاج]]+AG637+AF637),"")</f>
        <v/>
      </c>
      <c r="AI637" s="118"/>
      <c r="AJ637" s="121"/>
      <c r="AK637" s="121"/>
      <c r="AL637" s="121"/>
      <c r="AM637" s="121"/>
      <c r="AN637" s="121"/>
      <c r="AO637" s="121"/>
      <c r="AP637" s="121"/>
      <c r="AQ637" s="121"/>
      <c r="AR637" s="121"/>
    </row>
    <row r="638" spans="1:44" ht="20.100000000000001" customHeight="1">
      <c r="A638" s="105"/>
      <c r="B638" s="106"/>
      <c r="C638" s="107" t="str">
        <f>IFERROR(VLOOKUP(B638,المنتجات!$A:$B,2,0),"")</f>
        <v/>
      </c>
      <c r="D638" s="106" t="str">
        <f>IFERROR(VLOOKUP(B638,المنتجات!$A:$C,3,0),"")</f>
        <v/>
      </c>
      <c r="E638" s="108"/>
      <c r="F638" s="107" t="str">
        <f>IFERROR(VLOOKUP(Table14[[#This Row],[كود الصنف]],المنتجات!$D:$E,2,0),"")</f>
        <v/>
      </c>
      <c r="G638" s="109"/>
      <c r="H638" s="109" t="str">
        <f>IFERROR(IF(G638&lt;=1,VLOOKUP(Table14[[#This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38" s="110"/>
      <c r="J638" s="111"/>
      <c r="K638" s="112" t="str">
        <f>IFERROR(IF(VLOOKUP(Table14[[#This Row],[كود الصنف]],المنتجات!$D:$K,8,0)=0,"",(VLOOKUP(Table14[[#This Row],[كود الصنف]],المنتجات!$D:$K,8,0))),"")</f>
        <v/>
      </c>
      <c r="L63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38" s="114">
        <f>IFERROR(Table14[[#This Row],[كمية الهالك]]/(Table14[[#This Row],[كمية الخامات بالكيلو]]/Table14[[#This Row],[وزن القطعة]]),0)</f>
        <v>0</v>
      </c>
      <c r="N638" s="113"/>
      <c r="O638" s="106" t="str">
        <f>IFERROR(VLOOKUP(Table14[[#This Row],[كود العامل]],العاملين!$A$1:$D$100,4,0),"")</f>
        <v/>
      </c>
      <c r="P638" s="108"/>
      <c r="Q638" s="108"/>
      <c r="R638" s="108"/>
      <c r="S638" s="108"/>
      <c r="T638" s="108"/>
      <c r="U638" s="108">
        <f t="shared" si="11"/>
        <v>0</v>
      </c>
      <c r="V638" s="108" t="str">
        <f>IFERROR(Table14[[#This Row],[اجمالى وقت التشغيل بالدقايق]]-Table14[[#This Row],[اجمالى وقت التوقف بالدقيقة]],"0")</f>
        <v>0</v>
      </c>
      <c r="W638" s="108"/>
      <c r="X638" s="106" t="str">
        <f>IFERROR(VLOOKUP(Table14[[#This Row],[كود العامل]],العاملين!A:C,2,0),"")</f>
        <v/>
      </c>
      <c r="Y638" s="108"/>
      <c r="Z638" s="108" t="str">
        <f>IFERROR(VLOOKUP(Table14[[#This Row],[كود العامل2]],العاملين!$A:$C,2,0),"")</f>
        <v/>
      </c>
      <c r="AA638" s="108"/>
      <c r="AB638" s="108" t="str">
        <f>IFERROR(VLOOKUP(Table14[[#This Row],[كود العامل3]],العاملين!$A:$C,2,0),"")</f>
        <v/>
      </c>
      <c r="AC638" s="108"/>
      <c r="AD638" s="108" t="str">
        <f>IFERROR(VLOOKUP(Table14[[#This Row],[كود العامل4]],العاملين!$A:$C,2,0),"")</f>
        <v/>
      </c>
      <c r="AE638" s="115">
        <f>IFERROR((Table14[[#This Row],[كمية الانتاج]]*Table14[[#This Row],[الزمن المعيارى لانتاج القطعة الواحدة بالدقيقة]])/V638,0%)</f>
        <v>0</v>
      </c>
      <c r="AF638" s="116"/>
      <c r="AG638" s="106"/>
      <c r="AH638" s="117" t="str">
        <f>IFERROR(Table14[[#This Row],[كمية الانتاج]]/(Table14[[#This Row],[كمية الانتاج]]+AG638+AF638),"")</f>
        <v/>
      </c>
      <c r="AI638" s="118"/>
      <c r="AJ638" s="121"/>
      <c r="AK638" s="121"/>
      <c r="AL638" s="121"/>
      <c r="AM638" s="121"/>
      <c r="AN638" s="121"/>
      <c r="AO638" s="121"/>
      <c r="AP638" s="121"/>
      <c r="AQ638" s="121"/>
      <c r="AR638" s="121"/>
    </row>
    <row r="639" spans="1:44" ht="20.100000000000001" customHeight="1">
      <c r="A639" s="105"/>
      <c r="B639" s="106"/>
      <c r="C639" s="107" t="str">
        <f>IFERROR(VLOOKUP(B639,المنتجات!$A:$B,2,0),"")</f>
        <v/>
      </c>
      <c r="D639" s="106" t="str">
        <f>IFERROR(VLOOKUP(B639,المنتجات!$A:$C,3,0),"")</f>
        <v/>
      </c>
      <c r="E639" s="108"/>
      <c r="F639" s="107" t="str">
        <f>IFERROR(VLOOKUP(Table14[[#This Row],[كود الصنف]],المنتجات!$D:$E,2,0),"")</f>
        <v/>
      </c>
      <c r="G639" s="109"/>
      <c r="H639" s="109" t="str">
        <f>IFERROR(IF(G639&lt;=1,VLOOKUP(Table14[[#This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39" s="110"/>
      <c r="J639" s="111"/>
      <c r="K639" s="112" t="str">
        <f>IFERROR(IF(VLOOKUP(Table14[[#This Row],[كود الصنف]],المنتجات!$D:$K,8,0)=0,"",(VLOOKUP(Table14[[#This Row],[كود الصنف]],المنتجات!$D:$K,8,0))),"")</f>
        <v/>
      </c>
      <c r="L63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39" s="114">
        <f>IFERROR(Table14[[#This Row],[كمية الهالك]]/(Table14[[#This Row],[كمية الخامات بالكيلو]]/Table14[[#This Row],[وزن القطعة]]),0)</f>
        <v>0</v>
      </c>
      <c r="N639" s="113"/>
      <c r="O639" s="106" t="str">
        <f>IFERROR(VLOOKUP(Table14[[#This Row],[كود العامل]],العاملين!$A$1:$D$100,4,0),"")</f>
        <v/>
      </c>
      <c r="P639" s="108"/>
      <c r="Q639" s="108"/>
      <c r="R639" s="108"/>
      <c r="S639" s="108"/>
      <c r="T639" s="108"/>
      <c r="U639" s="108">
        <f t="shared" si="11"/>
        <v>0</v>
      </c>
      <c r="V639" s="108" t="str">
        <f>IFERROR(Table14[[#This Row],[اجمالى وقت التشغيل بالدقايق]]-Table14[[#This Row],[اجمالى وقت التوقف بالدقيقة]],"0")</f>
        <v>0</v>
      </c>
      <c r="W639" s="108"/>
      <c r="X639" s="106" t="str">
        <f>IFERROR(VLOOKUP(Table14[[#This Row],[كود العامل]],العاملين!A:C,2,0),"")</f>
        <v/>
      </c>
      <c r="Y639" s="108"/>
      <c r="Z639" s="108" t="str">
        <f>IFERROR(VLOOKUP(Table14[[#This Row],[كود العامل2]],العاملين!$A:$C,2,0),"")</f>
        <v/>
      </c>
      <c r="AA639" s="108"/>
      <c r="AB639" s="108" t="str">
        <f>IFERROR(VLOOKUP(Table14[[#This Row],[كود العامل3]],العاملين!$A:$C,2,0),"")</f>
        <v/>
      </c>
      <c r="AC639" s="108"/>
      <c r="AD639" s="108" t="str">
        <f>IFERROR(VLOOKUP(Table14[[#This Row],[كود العامل4]],العاملين!$A:$C,2,0),"")</f>
        <v/>
      </c>
      <c r="AE639" s="115">
        <f>IFERROR((Table14[[#This Row],[كمية الانتاج]]*Table14[[#This Row],[الزمن المعيارى لانتاج القطعة الواحدة بالدقيقة]])/V639,0%)</f>
        <v>0</v>
      </c>
      <c r="AF639" s="116"/>
      <c r="AG639" s="106"/>
      <c r="AH639" s="117" t="str">
        <f>IFERROR(Table14[[#This Row],[كمية الانتاج]]/(Table14[[#This Row],[كمية الانتاج]]+AG639+AF639),"")</f>
        <v/>
      </c>
      <c r="AI639" s="118"/>
      <c r="AJ639" s="121"/>
      <c r="AK639" s="121"/>
      <c r="AL639" s="121"/>
      <c r="AM639" s="121"/>
      <c r="AN639" s="121"/>
      <c r="AO639" s="121"/>
      <c r="AP639" s="121"/>
      <c r="AQ639" s="121"/>
      <c r="AR639" s="121"/>
    </row>
    <row r="640" spans="1:44" ht="20.100000000000001" customHeight="1">
      <c r="A640" s="105"/>
      <c r="B640" s="106"/>
      <c r="C640" s="107" t="str">
        <f>IFERROR(VLOOKUP(B640,المنتجات!$A:$B,2,0),"")</f>
        <v/>
      </c>
      <c r="D640" s="106" t="str">
        <f>IFERROR(VLOOKUP(B640,المنتجات!$A:$C,3,0),"")</f>
        <v/>
      </c>
      <c r="E640" s="108"/>
      <c r="F640" s="107" t="str">
        <f>IFERROR(VLOOKUP(Table14[[#This Row],[كود الصنف]],المنتجات!$D:$E,2,0),"")</f>
        <v/>
      </c>
      <c r="G640" s="109"/>
      <c r="H640" s="109" t="str">
        <f>IFERROR(IF(G640&lt;=1,VLOOKUP(Table14[[#This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40" s="110"/>
      <c r="J640" s="111"/>
      <c r="K640" s="112" t="str">
        <f>IFERROR(IF(VLOOKUP(Table14[[#This Row],[كود الصنف]],المنتجات!$D:$K,8,0)=0,"",(VLOOKUP(Table14[[#This Row],[كود الصنف]],المنتجات!$D:$K,8,0))),"")</f>
        <v/>
      </c>
      <c r="L64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40" s="114">
        <f>IFERROR(Table14[[#This Row],[كمية الهالك]]/(Table14[[#This Row],[كمية الخامات بالكيلو]]/Table14[[#This Row],[وزن القطعة]]),0)</f>
        <v>0</v>
      </c>
      <c r="N640" s="113"/>
      <c r="O640" s="106" t="str">
        <f>IFERROR(VLOOKUP(Table14[[#This Row],[كود العامل]],العاملين!$A$1:$D$100,4,0),"")</f>
        <v/>
      </c>
      <c r="P640" s="108"/>
      <c r="Q640" s="108"/>
      <c r="R640" s="108"/>
      <c r="S640" s="108"/>
      <c r="T640" s="108"/>
      <c r="U640" s="108">
        <f t="shared" si="11"/>
        <v>0</v>
      </c>
      <c r="V640" s="108" t="str">
        <f>IFERROR(Table14[[#This Row],[اجمالى وقت التشغيل بالدقايق]]-Table14[[#This Row],[اجمالى وقت التوقف بالدقيقة]],"0")</f>
        <v>0</v>
      </c>
      <c r="W640" s="108"/>
      <c r="X640" s="106" t="str">
        <f>IFERROR(VLOOKUP(Table14[[#This Row],[كود العامل]],العاملين!A:C,2,0),"")</f>
        <v/>
      </c>
      <c r="Y640" s="108"/>
      <c r="Z640" s="108" t="str">
        <f>IFERROR(VLOOKUP(Table14[[#This Row],[كود العامل2]],العاملين!$A:$C,2,0),"")</f>
        <v/>
      </c>
      <c r="AA640" s="108"/>
      <c r="AB640" s="108" t="str">
        <f>IFERROR(VLOOKUP(Table14[[#This Row],[كود العامل3]],العاملين!$A:$C,2,0),"")</f>
        <v/>
      </c>
      <c r="AC640" s="108"/>
      <c r="AD640" s="108" t="str">
        <f>IFERROR(VLOOKUP(Table14[[#This Row],[كود العامل4]],العاملين!$A:$C,2,0),"")</f>
        <v/>
      </c>
      <c r="AE640" s="115">
        <f>IFERROR((Table14[[#This Row],[كمية الانتاج]]*Table14[[#This Row],[الزمن المعيارى لانتاج القطعة الواحدة بالدقيقة]])/V640,0%)</f>
        <v>0</v>
      </c>
      <c r="AF640" s="116"/>
      <c r="AG640" s="106"/>
      <c r="AH640" s="117" t="str">
        <f>IFERROR(Table14[[#This Row],[كمية الانتاج]]/(Table14[[#This Row],[كمية الانتاج]]+AG640+AF640),"")</f>
        <v/>
      </c>
      <c r="AI640" s="118"/>
      <c r="AJ640" s="121"/>
      <c r="AK640" s="121"/>
      <c r="AL640" s="121"/>
      <c r="AM640" s="121"/>
      <c r="AN640" s="121"/>
      <c r="AO640" s="121"/>
      <c r="AP640" s="121"/>
      <c r="AQ640" s="121"/>
      <c r="AR640" s="121"/>
    </row>
    <row r="641" spans="1:44" ht="20.100000000000001" customHeight="1">
      <c r="A641" s="105"/>
      <c r="B641" s="106"/>
      <c r="C641" s="107" t="str">
        <f>IFERROR(VLOOKUP(B641,المنتجات!$A:$B,2,0),"")</f>
        <v/>
      </c>
      <c r="D641" s="106" t="str">
        <f>IFERROR(VLOOKUP(B641,المنتجات!$A:$C,3,0),"")</f>
        <v/>
      </c>
      <c r="E641" s="108"/>
      <c r="F641" s="107" t="str">
        <f>IFERROR(VLOOKUP(Table14[[#This Row],[كود الصنف]],المنتجات!$D:$E,2,0),"")</f>
        <v/>
      </c>
      <c r="G641" s="109"/>
      <c r="H641" s="109" t="str">
        <f>IFERROR(IF(G641&lt;=1,VLOOKUP(Table14[[#This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41" s="110"/>
      <c r="J641" s="111"/>
      <c r="K641" s="112" t="str">
        <f>IFERROR(IF(VLOOKUP(Table14[[#This Row],[كود الصنف]],المنتجات!$D:$K,8,0)=0,"",(VLOOKUP(Table14[[#This Row],[كود الصنف]],المنتجات!$D:$K,8,0))),"")</f>
        <v/>
      </c>
      <c r="L64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41" s="114">
        <f>IFERROR(Table14[[#This Row],[كمية الهالك]]/(Table14[[#This Row],[كمية الخامات بالكيلو]]/Table14[[#This Row],[وزن القطعة]]),0)</f>
        <v>0</v>
      </c>
      <c r="N641" s="113"/>
      <c r="O641" s="106" t="str">
        <f>IFERROR(VLOOKUP(Table14[[#This Row],[كود العامل]],العاملين!$A$1:$D$100,4,0),"")</f>
        <v/>
      </c>
      <c r="P641" s="108"/>
      <c r="Q641" s="108"/>
      <c r="R641" s="108"/>
      <c r="S641" s="108"/>
      <c r="T641" s="108"/>
      <c r="U641" s="108">
        <f t="shared" si="11"/>
        <v>0</v>
      </c>
      <c r="V641" s="108" t="str">
        <f>IFERROR(Table14[[#This Row],[اجمالى وقت التشغيل بالدقايق]]-Table14[[#This Row],[اجمالى وقت التوقف بالدقيقة]],"0")</f>
        <v>0</v>
      </c>
      <c r="W641" s="108"/>
      <c r="X641" s="106" t="str">
        <f>IFERROR(VLOOKUP(Table14[[#This Row],[كود العامل]],العاملين!A:C,2,0),"")</f>
        <v/>
      </c>
      <c r="Y641" s="108"/>
      <c r="Z641" s="108" t="str">
        <f>IFERROR(VLOOKUP(Table14[[#This Row],[كود العامل2]],العاملين!$A:$C,2,0),"")</f>
        <v/>
      </c>
      <c r="AA641" s="108"/>
      <c r="AB641" s="108" t="str">
        <f>IFERROR(VLOOKUP(Table14[[#This Row],[كود العامل3]],العاملين!$A:$C,2,0),"")</f>
        <v/>
      </c>
      <c r="AC641" s="108"/>
      <c r="AD641" s="108" t="str">
        <f>IFERROR(VLOOKUP(Table14[[#This Row],[كود العامل4]],العاملين!$A:$C,2,0),"")</f>
        <v/>
      </c>
      <c r="AE641" s="115">
        <f>IFERROR((Table14[[#This Row],[كمية الانتاج]]*Table14[[#This Row],[الزمن المعيارى لانتاج القطعة الواحدة بالدقيقة]])/V641,0%)</f>
        <v>0</v>
      </c>
      <c r="AF641" s="116"/>
      <c r="AG641" s="106"/>
      <c r="AH641" s="117" t="str">
        <f>IFERROR(Table14[[#This Row],[كمية الانتاج]]/(Table14[[#This Row],[كمية الانتاج]]+AG641+AF641),"")</f>
        <v/>
      </c>
      <c r="AI641" s="118"/>
      <c r="AJ641" s="121"/>
      <c r="AK641" s="121"/>
      <c r="AL641" s="121"/>
      <c r="AM641" s="121"/>
      <c r="AN641" s="121"/>
      <c r="AO641" s="121"/>
      <c r="AP641" s="121"/>
      <c r="AQ641" s="121"/>
      <c r="AR641" s="121"/>
    </row>
    <row r="642" spans="1:44" ht="20.100000000000001" customHeight="1">
      <c r="A642" s="105"/>
      <c r="B642" s="106"/>
      <c r="C642" s="107" t="str">
        <f>IFERROR(VLOOKUP(B642,المنتجات!$A:$B,2,0),"")</f>
        <v/>
      </c>
      <c r="D642" s="106" t="str">
        <f>IFERROR(VLOOKUP(B642,المنتجات!$A:$C,3,0),"")</f>
        <v/>
      </c>
      <c r="E642" s="108"/>
      <c r="F642" s="107" t="str">
        <f>IFERROR(VLOOKUP(Table14[[#This Row],[كود الصنف]],المنتجات!$D:$E,2,0),"")</f>
        <v/>
      </c>
      <c r="G642" s="109"/>
      <c r="H642" s="109" t="str">
        <f>IFERROR(IF(G642&lt;=1,VLOOKUP(Table14[[#This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42" s="110"/>
      <c r="J642" s="111"/>
      <c r="K642" s="112" t="str">
        <f>IFERROR(IF(VLOOKUP(Table14[[#This Row],[كود الصنف]],المنتجات!$D:$K,8,0)=0,"",(VLOOKUP(Table14[[#This Row],[كود الصنف]],المنتجات!$D:$K,8,0))),"")</f>
        <v/>
      </c>
      <c r="L64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42" s="114">
        <f>IFERROR(Table14[[#This Row],[كمية الهالك]]/(Table14[[#This Row],[كمية الخامات بالكيلو]]/Table14[[#This Row],[وزن القطعة]]),0)</f>
        <v>0</v>
      </c>
      <c r="N642" s="113"/>
      <c r="O642" s="106" t="str">
        <f>IFERROR(VLOOKUP(Table14[[#This Row],[كود العامل]],العاملين!$A$1:$D$100,4,0),"")</f>
        <v/>
      </c>
      <c r="P642" s="108"/>
      <c r="Q642" s="108"/>
      <c r="R642" s="108"/>
      <c r="S642" s="108"/>
      <c r="T642" s="108"/>
      <c r="U642" s="108">
        <f t="shared" si="11"/>
        <v>0</v>
      </c>
      <c r="V642" s="108" t="str">
        <f>IFERROR(Table14[[#This Row],[اجمالى وقت التشغيل بالدقايق]]-Table14[[#This Row],[اجمالى وقت التوقف بالدقيقة]],"0")</f>
        <v>0</v>
      </c>
      <c r="W642" s="108"/>
      <c r="X642" s="106" t="str">
        <f>IFERROR(VLOOKUP(Table14[[#This Row],[كود العامل]],العاملين!A:C,2,0),"")</f>
        <v/>
      </c>
      <c r="Y642" s="108"/>
      <c r="Z642" s="108" t="str">
        <f>IFERROR(VLOOKUP(Table14[[#This Row],[كود العامل2]],العاملين!$A:$C,2,0),"")</f>
        <v/>
      </c>
      <c r="AA642" s="108"/>
      <c r="AB642" s="108" t="str">
        <f>IFERROR(VLOOKUP(Table14[[#This Row],[كود العامل3]],العاملين!$A:$C,2,0),"")</f>
        <v/>
      </c>
      <c r="AC642" s="108"/>
      <c r="AD642" s="108" t="str">
        <f>IFERROR(VLOOKUP(Table14[[#This Row],[كود العامل4]],العاملين!$A:$C,2,0),"")</f>
        <v/>
      </c>
      <c r="AE642" s="115">
        <f>IFERROR((Table14[[#This Row],[كمية الانتاج]]*Table14[[#This Row],[الزمن المعيارى لانتاج القطعة الواحدة بالدقيقة]])/V642,0%)</f>
        <v>0</v>
      </c>
      <c r="AF642" s="116"/>
      <c r="AG642" s="106"/>
      <c r="AH642" s="117" t="str">
        <f>IFERROR(Table14[[#This Row],[كمية الانتاج]]/(Table14[[#This Row],[كمية الانتاج]]+AG642+AF642),"")</f>
        <v/>
      </c>
      <c r="AI642" s="118"/>
      <c r="AJ642" s="121"/>
      <c r="AK642" s="121"/>
      <c r="AL642" s="121"/>
      <c r="AM642" s="121"/>
      <c r="AN642" s="121"/>
      <c r="AO642" s="121"/>
      <c r="AP642" s="121"/>
      <c r="AQ642" s="121"/>
      <c r="AR642" s="121"/>
    </row>
    <row r="643" spans="1:44" ht="20.100000000000001" customHeight="1">
      <c r="A643" s="105"/>
      <c r="B643" s="106"/>
      <c r="C643" s="107" t="str">
        <f>IFERROR(VLOOKUP(B643,المنتجات!$A:$B,2,0),"")</f>
        <v/>
      </c>
      <c r="D643" s="106" t="str">
        <f>IFERROR(VLOOKUP(B643,المنتجات!$A:$C,3,0),"")</f>
        <v/>
      </c>
      <c r="E643" s="108"/>
      <c r="F643" s="107" t="str">
        <f>IFERROR(VLOOKUP(Table14[[#This Row],[كود الصنف]],المنتجات!$D:$E,2,0),"")</f>
        <v/>
      </c>
      <c r="G643" s="109"/>
      <c r="H643" s="109" t="str">
        <f>IFERROR(IF(G643&lt;=1,VLOOKUP(Table14[[#This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43" s="110"/>
      <c r="J643" s="111"/>
      <c r="K643" s="112" t="str">
        <f>IFERROR(IF(VLOOKUP(Table14[[#This Row],[كود الصنف]],المنتجات!$D:$K,8,0)=0,"",(VLOOKUP(Table14[[#This Row],[كود الصنف]],المنتجات!$D:$K,8,0))),"")</f>
        <v/>
      </c>
      <c r="L64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43" s="114">
        <f>IFERROR(Table14[[#This Row],[كمية الهالك]]/(Table14[[#This Row],[كمية الخامات بالكيلو]]/Table14[[#This Row],[وزن القطعة]]),0)</f>
        <v>0</v>
      </c>
      <c r="N643" s="113"/>
      <c r="O643" s="106" t="str">
        <f>IFERROR(VLOOKUP(Table14[[#This Row],[كود العامل]],العاملين!$A$1:$D$100,4,0),"")</f>
        <v/>
      </c>
      <c r="P643" s="108"/>
      <c r="Q643" s="108"/>
      <c r="R643" s="108"/>
      <c r="S643" s="108"/>
      <c r="T643" s="108"/>
      <c r="U643" s="108">
        <f t="shared" si="11"/>
        <v>0</v>
      </c>
      <c r="V643" s="108" t="str">
        <f>IFERROR(Table14[[#This Row],[اجمالى وقت التشغيل بالدقايق]]-Table14[[#This Row],[اجمالى وقت التوقف بالدقيقة]],"0")</f>
        <v>0</v>
      </c>
      <c r="W643" s="108"/>
      <c r="X643" s="106" t="str">
        <f>IFERROR(VLOOKUP(Table14[[#This Row],[كود العامل]],العاملين!A:C,2,0),"")</f>
        <v/>
      </c>
      <c r="Y643" s="108"/>
      <c r="Z643" s="108" t="str">
        <f>IFERROR(VLOOKUP(Table14[[#This Row],[كود العامل2]],العاملين!$A:$C,2,0),"")</f>
        <v/>
      </c>
      <c r="AA643" s="108"/>
      <c r="AB643" s="108" t="str">
        <f>IFERROR(VLOOKUP(Table14[[#This Row],[كود العامل3]],العاملين!$A:$C,2,0),"")</f>
        <v/>
      </c>
      <c r="AC643" s="108"/>
      <c r="AD643" s="108" t="str">
        <f>IFERROR(VLOOKUP(Table14[[#This Row],[كود العامل4]],العاملين!$A:$C,2,0),"")</f>
        <v/>
      </c>
      <c r="AE643" s="115">
        <f>IFERROR((Table14[[#This Row],[كمية الانتاج]]*Table14[[#This Row],[الزمن المعيارى لانتاج القطعة الواحدة بالدقيقة]])/V643,0%)</f>
        <v>0</v>
      </c>
      <c r="AF643" s="116"/>
      <c r="AG643" s="106"/>
      <c r="AH643" s="117" t="str">
        <f>IFERROR(Table14[[#This Row],[كمية الانتاج]]/(Table14[[#This Row],[كمية الانتاج]]+AG643+AF643),"")</f>
        <v/>
      </c>
      <c r="AI643" s="118"/>
      <c r="AJ643" s="121"/>
      <c r="AK643" s="121"/>
      <c r="AL643" s="121"/>
      <c r="AM643" s="121"/>
      <c r="AN643" s="121"/>
      <c r="AO643" s="121"/>
      <c r="AP643" s="121"/>
      <c r="AQ643" s="121"/>
      <c r="AR643" s="121"/>
    </row>
    <row r="644" spans="1:44" ht="20.100000000000001" customHeight="1">
      <c r="A644" s="105"/>
      <c r="B644" s="106"/>
      <c r="C644" s="107" t="str">
        <f>IFERROR(VLOOKUP(B644,المنتجات!$A:$B,2,0),"")</f>
        <v/>
      </c>
      <c r="D644" s="106" t="str">
        <f>IFERROR(VLOOKUP(B644,المنتجات!$A:$C,3,0),"")</f>
        <v/>
      </c>
      <c r="E644" s="108"/>
      <c r="F644" s="107" t="str">
        <f>IFERROR(VLOOKUP(Table14[[#This Row],[كود الصنف]],المنتجات!$D:$E,2,0),"")</f>
        <v/>
      </c>
      <c r="G644" s="109"/>
      <c r="H644" s="109" t="str">
        <f>IFERROR(IF(G644&lt;=1,VLOOKUP(Table14[[#This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44" s="110"/>
      <c r="J644" s="111"/>
      <c r="K644" s="112" t="str">
        <f>IFERROR(IF(VLOOKUP(Table14[[#This Row],[كود الصنف]],المنتجات!$D:$K,8,0)=0,"",(VLOOKUP(Table14[[#This Row],[كود الصنف]],المنتجات!$D:$K,8,0))),"")</f>
        <v/>
      </c>
      <c r="L64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44" s="114">
        <f>IFERROR(Table14[[#This Row],[كمية الهالك]]/(Table14[[#This Row],[كمية الخامات بالكيلو]]/Table14[[#This Row],[وزن القطعة]]),0)</f>
        <v>0</v>
      </c>
      <c r="N644" s="113"/>
      <c r="O644" s="106" t="str">
        <f>IFERROR(VLOOKUP(Table14[[#This Row],[كود العامل]],العاملين!$A$1:$D$100,4,0),"")</f>
        <v/>
      </c>
      <c r="P644" s="108"/>
      <c r="Q644" s="108"/>
      <c r="R644" s="108"/>
      <c r="S644" s="108"/>
      <c r="T644" s="108"/>
      <c r="U644" s="108">
        <f t="shared" si="11"/>
        <v>0</v>
      </c>
      <c r="V644" s="108" t="str">
        <f>IFERROR(Table14[[#This Row],[اجمالى وقت التشغيل بالدقايق]]-Table14[[#This Row],[اجمالى وقت التوقف بالدقيقة]],"0")</f>
        <v>0</v>
      </c>
      <c r="W644" s="108"/>
      <c r="X644" s="106" t="str">
        <f>IFERROR(VLOOKUP(Table14[[#This Row],[كود العامل]],العاملين!A:C,2,0),"")</f>
        <v/>
      </c>
      <c r="Y644" s="108"/>
      <c r="Z644" s="108" t="str">
        <f>IFERROR(VLOOKUP(Table14[[#This Row],[كود العامل2]],العاملين!$A:$C,2,0),"")</f>
        <v/>
      </c>
      <c r="AA644" s="108"/>
      <c r="AB644" s="108" t="str">
        <f>IFERROR(VLOOKUP(Table14[[#This Row],[كود العامل3]],العاملين!$A:$C,2,0),"")</f>
        <v/>
      </c>
      <c r="AC644" s="108"/>
      <c r="AD644" s="108" t="str">
        <f>IFERROR(VLOOKUP(Table14[[#This Row],[كود العامل4]],العاملين!$A:$C,2,0),"")</f>
        <v/>
      </c>
      <c r="AE644" s="115">
        <f>IFERROR((Table14[[#This Row],[كمية الانتاج]]*Table14[[#This Row],[الزمن المعيارى لانتاج القطعة الواحدة بالدقيقة]])/V644,0%)</f>
        <v>0</v>
      </c>
      <c r="AF644" s="116"/>
      <c r="AG644" s="106"/>
      <c r="AH644" s="117" t="str">
        <f>IFERROR(Table14[[#This Row],[كمية الانتاج]]/(Table14[[#This Row],[كمية الانتاج]]+AG644+AF644),"")</f>
        <v/>
      </c>
      <c r="AI644" s="118"/>
      <c r="AJ644" s="121"/>
      <c r="AK644" s="121"/>
      <c r="AL644" s="121"/>
      <c r="AM644" s="121"/>
      <c r="AN644" s="121"/>
      <c r="AO644" s="121"/>
      <c r="AP644" s="121"/>
      <c r="AQ644" s="121"/>
      <c r="AR644" s="121"/>
    </row>
    <row r="645" spans="1:44" ht="20.100000000000001" customHeight="1">
      <c r="A645" s="105"/>
      <c r="B645" s="106"/>
      <c r="C645" s="107" t="str">
        <f>IFERROR(VLOOKUP(B645,المنتجات!$A:$B,2,0),"")</f>
        <v/>
      </c>
      <c r="D645" s="106" t="str">
        <f>IFERROR(VLOOKUP(B645,المنتجات!$A:$C,3,0),"")</f>
        <v/>
      </c>
      <c r="E645" s="108"/>
      <c r="F645" s="107" t="str">
        <f>IFERROR(VLOOKUP(Table14[[#This Row],[كود الصنف]],المنتجات!$D:$E,2,0),"")</f>
        <v/>
      </c>
      <c r="G645" s="109"/>
      <c r="H645" s="109" t="str">
        <f>IFERROR(IF(G645&lt;=1,VLOOKUP(Table14[[#This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45" s="110"/>
      <c r="J645" s="111"/>
      <c r="K645" s="112" t="str">
        <f>IFERROR(IF(VLOOKUP(Table14[[#This Row],[كود الصنف]],المنتجات!$D:$K,8,0)=0,"",(VLOOKUP(Table14[[#This Row],[كود الصنف]],المنتجات!$D:$K,8,0))),"")</f>
        <v/>
      </c>
      <c r="L64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45" s="114">
        <f>IFERROR(Table14[[#This Row],[كمية الهالك]]/(Table14[[#This Row],[كمية الخامات بالكيلو]]/Table14[[#This Row],[وزن القطعة]]),0)</f>
        <v>0</v>
      </c>
      <c r="N645" s="113"/>
      <c r="O645" s="106" t="str">
        <f>IFERROR(VLOOKUP(Table14[[#This Row],[كود العامل]],العاملين!$A$1:$D$100,4,0),"")</f>
        <v/>
      </c>
      <c r="P645" s="108"/>
      <c r="Q645" s="108"/>
      <c r="R645" s="108"/>
      <c r="S645" s="108"/>
      <c r="T645" s="108"/>
      <c r="U645" s="108">
        <f t="shared" si="11"/>
        <v>0</v>
      </c>
      <c r="V645" s="108" t="str">
        <f>IFERROR(Table14[[#This Row],[اجمالى وقت التشغيل بالدقايق]]-Table14[[#This Row],[اجمالى وقت التوقف بالدقيقة]],"0")</f>
        <v>0</v>
      </c>
      <c r="W645" s="108"/>
      <c r="X645" s="106" t="str">
        <f>IFERROR(VLOOKUP(Table14[[#This Row],[كود العامل]],العاملين!A:C,2,0),"")</f>
        <v/>
      </c>
      <c r="Y645" s="108"/>
      <c r="Z645" s="108" t="str">
        <f>IFERROR(VLOOKUP(Table14[[#This Row],[كود العامل2]],العاملين!$A:$C,2,0),"")</f>
        <v/>
      </c>
      <c r="AA645" s="108"/>
      <c r="AB645" s="108" t="str">
        <f>IFERROR(VLOOKUP(Table14[[#This Row],[كود العامل3]],العاملين!$A:$C,2,0),"")</f>
        <v/>
      </c>
      <c r="AC645" s="108"/>
      <c r="AD645" s="108" t="str">
        <f>IFERROR(VLOOKUP(Table14[[#This Row],[كود العامل4]],العاملين!$A:$C,2,0),"")</f>
        <v/>
      </c>
      <c r="AE645" s="115">
        <f>IFERROR((Table14[[#This Row],[كمية الانتاج]]*Table14[[#This Row],[الزمن المعيارى لانتاج القطعة الواحدة بالدقيقة]])/V645,0%)</f>
        <v>0</v>
      </c>
      <c r="AF645" s="116"/>
      <c r="AG645" s="106"/>
      <c r="AH645" s="117" t="str">
        <f>IFERROR(Table14[[#This Row],[كمية الانتاج]]/(Table14[[#This Row],[كمية الانتاج]]+AG645+AF645),"")</f>
        <v/>
      </c>
      <c r="AI645" s="118"/>
      <c r="AJ645" s="121"/>
      <c r="AK645" s="121"/>
      <c r="AL645" s="121"/>
      <c r="AM645" s="121"/>
      <c r="AN645" s="121"/>
      <c r="AO645" s="121"/>
      <c r="AP645" s="121"/>
      <c r="AQ645" s="121"/>
      <c r="AR645" s="121"/>
    </row>
    <row r="646" spans="1:44" ht="20.100000000000001" customHeight="1">
      <c r="A646" s="105"/>
      <c r="B646" s="106"/>
      <c r="C646" s="107" t="str">
        <f>IFERROR(VLOOKUP(B646,المنتجات!$A:$B,2,0),"")</f>
        <v/>
      </c>
      <c r="D646" s="106" t="str">
        <f>IFERROR(VLOOKUP(B646,المنتجات!$A:$C,3,0),"")</f>
        <v/>
      </c>
      <c r="E646" s="108"/>
      <c r="F646" s="107" t="str">
        <f>IFERROR(VLOOKUP(Table14[[#This Row],[كود الصنف]],المنتجات!$D:$E,2,0),"")</f>
        <v/>
      </c>
      <c r="G646" s="109"/>
      <c r="H646" s="109" t="str">
        <f>IFERROR(IF(G646&lt;=1,VLOOKUP(Table14[[#This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46" s="110"/>
      <c r="J646" s="111"/>
      <c r="K646" s="112" t="str">
        <f>IFERROR(IF(VLOOKUP(Table14[[#This Row],[كود الصنف]],المنتجات!$D:$K,8,0)=0,"",(VLOOKUP(Table14[[#This Row],[كود الصنف]],المنتجات!$D:$K,8,0))),"")</f>
        <v/>
      </c>
      <c r="L64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46" s="114">
        <f>IFERROR(Table14[[#This Row],[كمية الهالك]]/(Table14[[#This Row],[كمية الخامات بالكيلو]]/Table14[[#This Row],[وزن القطعة]]),0)</f>
        <v>0</v>
      </c>
      <c r="N646" s="113"/>
      <c r="O646" s="106" t="str">
        <f>IFERROR(VLOOKUP(Table14[[#This Row],[كود العامل]],العاملين!$A$1:$D$100,4,0),"")</f>
        <v/>
      </c>
      <c r="P646" s="108"/>
      <c r="Q646" s="108"/>
      <c r="R646" s="108"/>
      <c r="S646" s="108"/>
      <c r="T646" s="108"/>
      <c r="U646" s="108">
        <f t="shared" si="11"/>
        <v>0</v>
      </c>
      <c r="V646" s="108" t="str">
        <f>IFERROR(Table14[[#This Row],[اجمالى وقت التشغيل بالدقايق]]-Table14[[#This Row],[اجمالى وقت التوقف بالدقيقة]],"0")</f>
        <v>0</v>
      </c>
      <c r="W646" s="108"/>
      <c r="X646" s="106" t="str">
        <f>IFERROR(VLOOKUP(Table14[[#This Row],[كود العامل]],العاملين!A:C,2,0),"")</f>
        <v/>
      </c>
      <c r="Y646" s="108"/>
      <c r="Z646" s="108" t="str">
        <f>IFERROR(VLOOKUP(Table14[[#This Row],[كود العامل2]],العاملين!$A:$C,2,0),"")</f>
        <v/>
      </c>
      <c r="AA646" s="108"/>
      <c r="AB646" s="108" t="str">
        <f>IFERROR(VLOOKUP(Table14[[#This Row],[كود العامل3]],العاملين!$A:$C,2,0),"")</f>
        <v/>
      </c>
      <c r="AC646" s="108"/>
      <c r="AD646" s="108" t="str">
        <f>IFERROR(VLOOKUP(Table14[[#This Row],[كود العامل4]],العاملين!$A:$C,2,0),"")</f>
        <v/>
      </c>
      <c r="AE646" s="115">
        <f>IFERROR((Table14[[#This Row],[كمية الانتاج]]*Table14[[#This Row],[الزمن المعيارى لانتاج القطعة الواحدة بالدقيقة]])/V646,0%)</f>
        <v>0</v>
      </c>
      <c r="AF646" s="116"/>
      <c r="AG646" s="106"/>
      <c r="AH646" s="117" t="str">
        <f>IFERROR(Table14[[#This Row],[كمية الانتاج]]/(Table14[[#This Row],[كمية الانتاج]]+AG646+AF646),"")</f>
        <v/>
      </c>
      <c r="AI646" s="118"/>
      <c r="AJ646" s="121"/>
      <c r="AK646" s="121"/>
      <c r="AL646" s="121"/>
      <c r="AM646" s="121"/>
      <c r="AN646" s="121"/>
      <c r="AO646" s="121"/>
      <c r="AP646" s="121"/>
      <c r="AQ646" s="121"/>
      <c r="AR646" s="121"/>
    </row>
    <row r="647" spans="1:44" ht="20.100000000000001" customHeight="1">
      <c r="A647" s="105"/>
      <c r="B647" s="106"/>
      <c r="C647" s="107" t="str">
        <f>IFERROR(VLOOKUP(B647,المنتجات!$A:$B,2,0),"")</f>
        <v/>
      </c>
      <c r="D647" s="106" t="str">
        <f>IFERROR(VLOOKUP(B647,المنتجات!$A:$C,3,0),"")</f>
        <v/>
      </c>
      <c r="E647" s="108"/>
      <c r="F647" s="107" t="str">
        <f>IFERROR(VLOOKUP(Table14[[#This Row],[كود الصنف]],المنتجات!$D:$E,2,0),"")</f>
        <v/>
      </c>
      <c r="G647" s="109"/>
      <c r="H647" s="109" t="str">
        <f>IFERROR(IF(G647&lt;=1,VLOOKUP(Table14[[#This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47" s="110"/>
      <c r="J647" s="111"/>
      <c r="K647" s="112" t="str">
        <f>IFERROR(IF(VLOOKUP(Table14[[#This Row],[كود الصنف]],المنتجات!$D:$K,8,0)=0,"",(VLOOKUP(Table14[[#This Row],[كود الصنف]],المنتجات!$D:$K,8,0))),"")</f>
        <v/>
      </c>
      <c r="L64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47" s="114">
        <f>IFERROR(Table14[[#This Row],[كمية الهالك]]/(Table14[[#This Row],[كمية الخامات بالكيلو]]/Table14[[#This Row],[وزن القطعة]]),0)</f>
        <v>0</v>
      </c>
      <c r="N647" s="113"/>
      <c r="O647" s="106" t="str">
        <f>IFERROR(VLOOKUP(Table14[[#This Row],[كود العامل]],العاملين!$A$1:$D$100,4,0),"")</f>
        <v/>
      </c>
      <c r="P647" s="108"/>
      <c r="Q647" s="108"/>
      <c r="R647" s="108"/>
      <c r="S647" s="108"/>
      <c r="T647" s="108"/>
      <c r="U647" s="108">
        <f t="shared" si="11"/>
        <v>0</v>
      </c>
      <c r="V647" s="108" t="str">
        <f>IFERROR(Table14[[#This Row],[اجمالى وقت التشغيل بالدقايق]]-Table14[[#This Row],[اجمالى وقت التوقف بالدقيقة]],"0")</f>
        <v>0</v>
      </c>
      <c r="W647" s="108"/>
      <c r="X647" s="106" t="str">
        <f>IFERROR(VLOOKUP(Table14[[#This Row],[كود العامل]],العاملين!A:C,2,0),"")</f>
        <v/>
      </c>
      <c r="Y647" s="108"/>
      <c r="Z647" s="108" t="str">
        <f>IFERROR(VLOOKUP(Table14[[#This Row],[كود العامل2]],العاملين!$A:$C,2,0),"")</f>
        <v/>
      </c>
      <c r="AA647" s="108"/>
      <c r="AB647" s="108" t="str">
        <f>IFERROR(VLOOKUP(Table14[[#This Row],[كود العامل3]],العاملين!$A:$C,2,0),"")</f>
        <v/>
      </c>
      <c r="AC647" s="108"/>
      <c r="AD647" s="108" t="str">
        <f>IFERROR(VLOOKUP(Table14[[#This Row],[كود العامل4]],العاملين!$A:$C,2,0),"")</f>
        <v/>
      </c>
      <c r="AE647" s="115">
        <f>IFERROR((Table14[[#This Row],[كمية الانتاج]]*Table14[[#This Row],[الزمن المعيارى لانتاج القطعة الواحدة بالدقيقة]])/V647,0%)</f>
        <v>0</v>
      </c>
      <c r="AF647" s="116"/>
      <c r="AG647" s="106"/>
      <c r="AH647" s="117" t="str">
        <f>IFERROR(Table14[[#This Row],[كمية الانتاج]]/(Table14[[#This Row],[كمية الانتاج]]+AG647+AF647),"")</f>
        <v/>
      </c>
      <c r="AI647" s="118"/>
      <c r="AJ647" s="121"/>
      <c r="AK647" s="121"/>
      <c r="AL647" s="121"/>
      <c r="AM647" s="121"/>
      <c r="AN647" s="121"/>
      <c r="AO647" s="121"/>
      <c r="AP647" s="121"/>
      <c r="AQ647" s="121"/>
      <c r="AR647" s="121"/>
    </row>
    <row r="648" spans="1:44" ht="20.100000000000001" customHeight="1">
      <c r="A648" s="105"/>
      <c r="B648" s="106"/>
      <c r="C648" s="107" t="str">
        <f>IFERROR(VLOOKUP(B648,المنتجات!$A:$B,2,0),"")</f>
        <v/>
      </c>
      <c r="D648" s="106" t="str">
        <f>IFERROR(VLOOKUP(B648,المنتجات!$A:$C,3,0),"")</f>
        <v/>
      </c>
      <c r="E648" s="108"/>
      <c r="F648" s="107" t="str">
        <f>IFERROR(VLOOKUP(Table14[[#This Row],[كود الصنف]],المنتجات!$D:$E,2,0),"")</f>
        <v/>
      </c>
      <c r="G648" s="109"/>
      <c r="H648" s="109" t="str">
        <f>IFERROR(IF(G648&lt;=1,VLOOKUP(Table14[[#This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48" s="110"/>
      <c r="J648" s="111"/>
      <c r="K648" s="112" t="str">
        <f>IFERROR(IF(VLOOKUP(Table14[[#This Row],[كود الصنف]],المنتجات!$D:$K,8,0)=0,"",(VLOOKUP(Table14[[#This Row],[كود الصنف]],المنتجات!$D:$K,8,0))),"")</f>
        <v/>
      </c>
      <c r="L64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48" s="114">
        <f>IFERROR(Table14[[#This Row],[كمية الهالك]]/(Table14[[#This Row],[كمية الخامات بالكيلو]]/Table14[[#This Row],[وزن القطعة]]),0)</f>
        <v>0</v>
      </c>
      <c r="N648" s="113"/>
      <c r="O648" s="106" t="str">
        <f>IFERROR(VLOOKUP(Table14[[#This Row],[كود العامل]],العاملين!$A$1:$D$100,4,0),"")</f>
        <v/>
      </c>
      <c r="P648" s="108"/>
      <c r="Q648" s="108"/>
      <c r="R648" s="108"/>
      <c r="S648" s="108"/>
      <c r="T648" s="108"/>
      <c r="U648" s="108">
        <f t="shared" ref="U648:U711" si="12">SUM(P648:T648)</f>
        <v>0</v>
      </c>
      <c r="V648" s="108" t="str">
        <f>IFERROR(Table14[[#This Row],[اجمالى وقت التشغيل بالدقايق]]-Table14[[#This Row],[اجمالى وقت التوقف بالدقيقة]],"0")</f>
        <v>0</v>
      </c>
      <c r="W648" s="108"/>
      <c r="X648" s="106" t="str">
        <f>IFERROR(VLOOKUP(Table14[[#This Row],[كود العامل]],العاملين!A:C,2,0),"")</f>
        <v/>
      </c>
      <c r="Y648" s="108"/>
      <c r="Z648" s="108" t="str">
        <f>IFERROR(VLOOKUP(Table14[[#This Row],[كود العامل2]],العاملين!$A:$C,2,0),"")</f>
        <v/>
      </c>
      <c r="AA648" s="108"/>
      <c r="AB648" s="108" t="str">
        <f>IFERROR(VLOOKUP(Table14[[#This Row],[كود العامل3]],العاملين!$A:$C,2,0),"")</f>
        <v/>
      </c>
      <c r="AC648" s="108"/>
      <c r="AD648" s="108" t="str">
        <f>IFERROR(VLOOKUP(Table14[[#This Row],[كود العامل4]],العاملين!$A:$C,2,0),"")</f>
        <v/>
      </c>
      <c r="AE648" s="115">
        <f>IFERROR((Table14[[#This Row],[كمية الانتاج]]*Table14[[#This Row],[الزمن المعيارى لانتاج القطعة الواحدة بالدقيقة]])/V648,0%)</f>
        <v>0</v>
      </c>
      <c r="AF648" s="116"/>
      <c r="AG648" s="106"/>
      <c r="AH648" s="117" t="str">
        <f>IFERROR(Table14[[#This Row],[كمية الانتاج]]/(Table14[[#This Row],[كمية الانتاج]]+AG648+AF648),"")</f>
        <v/>
      </c>
      <c r="AI648" s="118"/>
      <c r="AJ648" s="121"/>
      <c r="AK648" s="121"/>
      <c r="AL648" s="121"/>
      <c r="AM648" s="121"/>
      <c r="AN648" s="121"/>
      <c r="AO648" s="121"/>
      <c r="AP648" s="121"/>
      <c r="AQ648" s="121"/>
      <c r="AR648" s="121"/>
    </row>
    <row r="649" spans="1:44" ht="20.100000000000001" customHeight="1">
      <c r="A649" s="105"/>
      <c r="B649" s="106"/>
      <c r="C649" s="107" t="str">
        <f>IFERROR(VLOOKUP(B649,المنتجات!$A:$B,2,0),"")</f>
        <v/>
      </c>
      <c r="D649" s="106" t="str">
        <f>IFERROR(VLOOKUP(B649,المنتجات!$A:$C,3,0),"")</f>
        <v/>
      </c>
      <c r="E649" s="108"/>
      <c r="F649" s="107" t="str">
        <f>IFERROR(VLOOKUP(Table14[[#This Row],[كود الصنف]],المنتجات!$D:$E,2,0),"")</f>
        <v/>
      </c>
      <c r="G649" s="109"/>
      <c r="H649" s="109" t="str">
        <f>IFERROR(IF(G649&lt;=1,VLOOKUP(Table14[[#This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49" s="110"/>
      <c r="J649" s="111"/>
      <c r="K649" s="112" t="str">
        <f>IFERROR(IF(VLOOKUP(Table14[[#This Row],[كود الصنف]],المنتجات!$D:$K,8,0)=0,"",(VLOOKUP(Table14[[#This Row],[كود الصنف]],المنتجات!$D:$K,8,0))),"")</f>
        <v/>
      </c>
      <c r="L64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49" s="114">
        <f>IFERROR(Table14[[#This Row],[كمية الهالك]]/(Table14[[#This Row],[كمية الخامات بالكيلو]]/Table14[[#This Row],[وزن القطعة]]),0)</f>
        <v>0</v>
      </c>
      <c r="N649" s="113"/>
      <c r="O649" s="106" t="str">
        <f>IFERROR(VLOOKUP(Table14[[#This Row],[كود العامل]],العاملين!$A$1:$D$100,4,0),"")</f>
        <v/>
      </c>
      <c r="P649" s="108"/>
      <c r="Q649" s="108"/>
      <c r="R649" s="108"/>
      <c r="S649" s="108"/>
      <c r="T649" s="108"/>
      <c r="U649" s="108">
        <f t="shared" si="12"/>
        <v>0</v>
      </c>
      <c r="V649" s="108" t="str">
        <f>IFERROR(Table14[[#This Row],[اجمالى وقت التشغيل بالدقايق]]-Table14[[#This Row],[اجمالى وقت التوقف بالدقيقة]],"0")</f>
        <v>0</v>
      </c>
      <c r="W649" s="108"/>
      <c r="X649" s="106" t="str">
        <f>IFERROR(VLOOKUP(Table14[[#This Row],[كود العامل]],العاملين!A:C,2,0),"")</f>
        <v/>
      </c>
      <c r="Y649" s="108"/>
      <c r="Z649" s="108" t="str">
        <f>IFERROR(VLOOKUP(Table14[[#This Row],[كود العامل2]],العاملين!$A:$C,2,0),"")</f>
        <v/>
      </c>
      <c r="AA649" s="108"/>
      <c r="AB649" s="108" t="str">
        <f>IFERROR(VLOOKUP(Table14[[#This Row],[كود العامل3]],العاملين!$A:$C,2,0),"")</f>
        <v/>
      </c>
      <c r="AC649" s="108"/>
      <c r="AD649" s="108" t="str">
        <f>IFERROR(VLOOKUP(Table14[[#This Row],[كود العامل4]],العاملين!$A:$C,2,0),"")</f>
        <v/>
      </c>
      <c r="AE649" s="115">
        <f>IFERROR((Table14[[#This Row],[كمية الانتاج]]*Table14[[#This Row],[الزمن المعيارى لانتاج القطعة الواحدة بالدقيقة]])/V649,0%)</f>
        <v>0</v>
      </c>
      <c r="AF649" s="116"/>
      <c r="AG649" s="106"/>
      <c r="AH649" s="117" t="str">
        <f>IFERROR(Table14[[#This Row],[كمية الانتاج]]/(Table14[[#This Row],[كمية الانتاج]]+AG649+AF649),"")</f>
        <v/>
      </c>
      <c r="AI649" s="118"/>
      <c r="AJ649" s="121"/>
      <c r="AK649" s="121"/>
      <c r="AL649" s="121"/>
      <c r="AM649" s="121"/>
      <c r="AN649" s="121"/>
      <c r="AO649" s="121"/>
      <c r="AP649" s="121"/>
      <c r="AQ649" s="121"/>
      <c r="AR649" s="121"/>
    </row>
    <row r="650" spans="1:44" ht="20.100000000000001" customHeight="1">
      <c r="A650" s="105"/>
      <c r="B650" s="106"/>
      <c r="C650" s="107" t="str">
        <f>IFERROR(VLOOKUP(B650,المنتجات!$A:$B,2,0),"")</f>
        <v/>
      </c>
      <c r="D650" s="106" t="str">
        <f>IFERROR(VLOOKUP(B650,المنتجات!$A:$C,3,0),"")</f>
        <v/>
      </c>
      <c r="E650" s="108"/>
      <c r="F650" s="107" t="str">
        <f>IFERROR(VLOOKUP(Table14[[#This Row],[كود الصنف]],المنتجات!$D:$E,2,0),"")</f>
        <v/>
      </c>
      <c r="G650" s="109"/>
      <c r="H650" s="109" t="str">
        <f>IFERROR(IF(G650&lt;=1,VLOOKUP(Table14[[#This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50" s="110"/>
      <c r="J650" s="111"/>
      <c r="K650" s="112" t="str">
        <f>IFERROR(IF(VLOOKUP(Table14[[#This Row],[كود الصنف]],المنتجات!$D:$K,8,0)=0,"",(VLOOKUP(Table14[[#This Row],[كود الصنف]],المنتجات!$D:$K,8,0))),"")</f>
        <v/>
      </c>
      <c r="L65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50" s="114">
        <f>IFERROR(Table14[[#This Row],[كمية الهالك]]/(Table14[[#This Row],[كمية الخامات بالكيلو]]/Table14[[#This Row],[وزن القطعة]]),0)</f>
        <v>0</v>
      </c>
      <c r="N650" s="113"/>
      <c r="O650" s="106" t="str">
        <f>IFERROR(VLOOKUP(Table14[[#This Row],[كود العامل]],العاملين!$A$1:$D$100,4,0),"")</f>
        <v/>
      </c>
      <c r="P650" s="108"/>
      <c r="Q650" s="108"/>
      <c r="R650" s="108"/>
      <c r="S650" s="108"/>
      <c r="T650" s="108"/>
      <c r="U650" s="108">
        <f t="shared" si="12"/>
        <v>0</v>
      </c>
      <c r="V650" s="108" t="str">
        <f>IFERROR(Table14[[#This Row],[اجمالى وقت التشغيل بالدقايق]]-Table14[[#This Row],[اجمالى وقت التوقف بالدقيقة]],"0")</f>
        <v>0</v>
      </c>
      <c r="W650" s="108"/>
      <c r="X650" s="106" t="str">
        <f>IFERROR(VLOOKUP(Table14[[#This Row],[كود العامل]],العاملين!A:C,2,0),"")</f>
        <v/>
      </c>
      <c r="Y650" s="108"/>
      <c r="Z650" s="108" t="str">
        <f>IFERROR(VLOOKUP(Table14[[#This Row],[كود العامل2]],العاملين!$A:$C,2,0),"")</f>
        <v/>
      </c>
      <c r="AA650" s="108"/>
      <c r="AB650" s="108" t="str">
        <f>IFERROR(VLOOKUP(Table14[[#This Row],[كود العامل3]],العاملين!$A:$C,2,0),"")</f>
        <v/>
      </c>
      <c r="AC650" s="108"/>
      <c r="AD650" s="108" t="str">
        <f>IFERROR(VLOOKUP(Table14[[#This Row],[كود العامل4]],العاملين!$A:$C,2,0),"")</f>
        <v/>
      </c>
      <c r="AE650" s="115">
        <f>IFERROR((Table14[[#This Row],[كمية الانتاج]]*Table14[[#This Row],[الزمن المعيارى لانتاج القطعة الواحدة بالدقيقة]])/V650,0%)</f>
        <v>0</v>
      </c>
      <c r="AF650" s="116"/>
      <c r="AG650" s="106"/>
      <c r="AH650" s="117" t="str">
        <f>IFERROR(Table14[[#This Row],[كمية الانتاج]]/(Table14[[#This Row],[كمية الانتاج]]+AG650+AF650),"")</f>
        <v/>
      </c>
      <c r="AI650" s="118"/>
      <c r="AJ650" s="121"/>
      <c r="AK650" s="121"/>
      <c r="AL650" s="121"/>
      <c r="AM650" s="121"/>
      <c r="AN650" s="121"/>
      <c r="AO650" s="121"/>
      <c r="AP650" s="121"/>
      <c r="AQ650" s="121"/>
      <c r="AR650" s="121"/>
    </row>
    <row r="651" spans="1:44" ht="20.100000000000001" customHeight="1">
      <c r="A651" s="105"/>
      <c r="B651" s="106"/>
      <c r="C651" s="107" t="str">
        <f>IFERROR(VLOOKUP(B651,المنتجات!$A:$B,2,0),"")</f>
        <v/>
      </c>
      <c r="D651" s="106" t="str">
        <f>IFERROR(VLOOKUP(B651,المنتجات!$A:$C,3,0),"")</f>
        <v/>
      </c>
      <c r="E651" s="108"/>
      <c r="F651" s="107" t="str">
        <f>IFERROR(VLOOKUP(Table14[[#This Row],[كود الصنف]],المنتجات!$D:$E,2,0),"")</f>
        <v/>
      </c>
      <c r="G651" s="109"/>
      <c r="H651" s="109" t="str">
        <f>IFERROR(IF(G651&lt;=1,VLOOKUP(Table14[[#This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51" s="110"/>
      <c r="J651" s="111"/>
      <c r="K651" s="112" t="str">
        <f>IFERROR(IF(VLOOKUP(Table14[[#This Row],[كود الصنف]],المنتجات!$D:$K,8,0)=0,"",(VLOOKUP(Table14[[#This Row],[كود الصنف]],المنتجات!$D:$K,8,0))),"")</f>
        <v/>
      </c>
      <c r="L65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51" s="114">
        <f>IFERROR(Table14[[#This Row],[كمية الهالك]]/(Table14[[#This Row],[كمية الخامات بالكيلو]]/Table14[[#This Row],[وزن القطعة]]),0)</f>
        <v>0</v>
      </c>
      <c r="N651" s="113"/>
      <c r="O651" s="106" t="str">
        <f>IFERROR(VLOOKUP(Table14[[#This Row],[كود العامل]],العاملين!$A$1:$D$100,4,0),"")</f>
        <v/>
      </c>
      <c r="P651" s="108"/>
      <c r="Q651" s="108"/>
      <c r="R651" s="108"/>
      <c r="S651" s="108"/>
      <c r="T651" s="108"/>
      <c r="U651" s="108">
        <f t="shared" si="12"/>
        <v>0</v>
      </c>
      <c r="V651" s="108" t="str">
        <f>IFERROR(Table14[[#This Row],[اجمالى وقت التشغيل بالدقايق]]-Table14[[#This Row],[اجمالى وقت التوقف بالدقيقة]],"0")</f>
        <v>0</v>
      </c>
      <c r="W651" s="108"/>
      <c r="X651" s="106" t="str">
        <f>IFERROR(VLOOKUP(Table14[[#This Row],[كود العامل]],العاملين!A:C,2,0),"")</f>
        <v/>
      </c>
      <c r="Y651" s="108"/>
      <c r="Z651" s="108" t="str">
        <f>IFERROR(VLOOKUP(Table14[[#This Row],[كود العامل2]],العاملين!$A:$C,2,0),"")</f>
        <v/>
      </c>
      <c r="AA651" s="108"/>
      <c r="AB651" s="108" t="str">
        <f>IFERROR(VLOOKUP(Table14[[#This Row],[كود العامل3]],العاملين!$A:$C,2,0),"")</f>
        <v/>
      </c>
      <c r="AC651" s="108"/>
      <c r="AD651" s="108" t="str">
        <f>IFERROR(VLOOKUP(Table14[[#This Row],[كود العامل4]],العاملين!$A:$C,2,0),"")</f>
        <v/>
      </c>
      <c r="AE651" s="115">
        <f>IFERROR((Table14[[#This Row],[كمية الانتاج]]*Table14[[#This Row],[الزمن المعيارى لانتاج القطعة الواحدة بالدقيقة]])/V651,0%)</f>
        <v>0</v>
      </c>
      <c r="AF651" s="116"/>
      <c r="AG651" s="106"/>
      <c r="AH651" s="117" t="str">
        <f>IFERROR(Table14[[#This Row],[كمية الانتاج]]/(Table14[[#This Row],[كمية الانتاج]]+AG651+AF651),"")</f>
        <v/>
      </c>
      <c r="AI651" s="118"/>
      <c r="AJ651" s="121"/>
      <c r="AK651" s="121"/>
      <c r="AL651" s="121"/>
      <c r="AM651" s="121"/>
      <c r="AN651" s="121"/>
      <c r="AO651" s="121"/>
      <c r="AP651" s="121"/>
      <c r="AQ651" s="121"/>
      <c r="AR651" s="121"/>
    </row>
    <row r="652" spans="1:44" ht="20.100000000000001" customHeight="1">
      <c r="A652" s="105"/>
      <c r="B652" s="106"/>
      <c r="C652" s="107" t="str">
        <f>IFERROR(VLOOKUP(B652,المنتجات!$A:$B,2,0),"")</f>
        <v/>
      </c>
      <c r="D652" s="106" t="str">
        <f>IFERROR(VLOOKUP(B652,المنتجات!$A:$C,3,0),"")</f>
        <v/>
      </c>
      <c r="E652" s="108"/>
      <c r="F652" s="107" t="str">
        <f>IFERROR(VLOOKUP(Table14[[#This Row],[كود الصنف]],المنتجات!$D:$E,2,0),"")</f>
        <v/>
      </c>
      <c r="G652" s="109"/>
      <c r="H652" s="109" t="str">
        <f>IFERROR(IF(G652&lt;=1,VLOOKUP(Table14[[#This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52" s="110"/>
      <c r="J652" s="111"/>
      <c r="K652" s="112" t="str">
        <f>IFERROR(IF(VLOOKUP(Table14[[#This Row],[كود الصنف]],المنتجات!$D:$K,8,0)=0,"",(VLOOKUP(Table14[[#This Row],[كود الصنف]],المنتجات!$D:$K,8,0))),"")</f>
        <v/>
      </c>
      <c r="L65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52" s="114">
        <f>IFERROR(Table14[[#This Row],[كمية الهالك]]/(Table14[[#This Row],[كمية الخامات بالكيلو]]/Table14[[#This Row],[وزن القطعة]]),0)</f>
        <v>0</v>
      </c>
      <c r="N652" s="113"/>
      <c r="O652" s="106" t="str">
        <f>IFERROR(VLOOKUP(Table14[[#This Row],[كود العامل]],العاملين!$A$1:$D$100,4,0),"")</f>
        <v/>
      </c>
      <c r="P652" s="108"/>
      <c r="Q652" s="108"/>
      <c r="R652" s="108"/>
      <c r="S652" s="108"/>
      <c r="T652" s="108"/>
      <c r="U652" s="108">
        <f t="shared" si="12"/>
        <v>0</v>
      </c>
      <c r="V652" s="108" t="str">
        <f>IFERROR(Table14[[#This Row],[اجمالى وقت التشغيل بالدقايق]]-Table14[[#This Row],[اجمالى وقت التوقف بالدقيقة]],"0")</f>
        <v>0</v>
      </c>
      <c r="W652" s="108"/>
      <c r="X652" s="106" t="str">
        <f>IFERROR(VLOOKUP(Table14[[#This Row],[كود العامل]],العاملين!A:C,2,0),"")</f>
        <v/>
      </c>
      <c r="Y652" s="108"/>
      <c r="Z652" s="108" t="str">
        <f>IFERROR(VLOOKUP(Table14[[#This Row],[كود العامل2]],العاملين!$A:$C,2,0),"")</f>
        <v/>
      </c>
      <c r="AA652" s="108"/>
      <c r="AB652" s="108" t="str">
        <f>IFERROR(VLOOKUP(Table14[[#This Row],[كود العامل3]],العاملين!$A:$C,2,0),"")</f>
        <v/>
      </c>
      <c r="AC652" s="108"/>
      <c r="AD652" s="108" t="str">
        <f>IFERROR(VLOOKUP(Table14[[#This Row],[كود العامل4]],العاملين!$A:$C,2,0),"")</f>
        <v/>
      </c>
      <c r="AE652" s="115">
        <f>IFERROR((Table14[[#This Row],[كمية الانتاج]]*Table14[[#This Row],[الزمن المعيارى لانتاج القطعة الواحدة بالدقيقة]])/V652,0%)</f>
        <v>0</v>
      </c>
      <c r="AF652" s="116"/>
      <c r="AG652" s="106"/>
      <c r="AH652" s="117" t="str">
        <f>IFERROR(Table14[[#This Row],[كمية الانتاج]]/(Table14[[#This Row],[كمية الانتاج]]+AG652+AF652),"")</f>
        <v/>
      </c>
      <c r="AI652" s="118"/>
      <c r="AJ652" s="121"/>
      <c r="AK652" s="121"/>
      <c r="AL652" s="121"/>
      <c r="AM652" s="121"/>
      <c r="AN652" s="121"/>
      <c r="AO652" s="121"/>
      <c r="AP652" s="121"/>
      <c r="AQ652" s="121"/>
      <c r="AR652" s="121"/>
    </row>
    <row r="653" spans="1:44" ht="20.100000000000001" customHeight="1">
      <c r="A653" s="105"/>
      <c r="B653" s="106"/>
      <c r="C653" s="107" t="str">
        <f>IFERROR(VLOOKUP(B653,المنتجات!$A:$B,2,0),"")</f>
        <v/>
      </c>
      <c r="D653" s="106" t="str">
        <f>IFERROR(VLOOKUP(B653,المنتجات!$A:$C,3,0),"")</f>
        <v/>
      </c>
      <c r="E653" s="108"/>
      <c r="F653" s="107" t="str">
        <f>IFERROR(VLOOKUP(Table14[[#This Row],[كود الصنف]],المنتجات!$D:$E,2,0),"")</f>
        <v/>
      </c>
      <c r="G653" s="109"/>
      <c r="H653" s="109" t="str">
        <f>IFERROR(IF(G653&lt;=1,VLOOKUP(Table14[[#This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53" s="110"/>
      <c r="J653" s="111"/>
      <c r="K653" s="112" t="str">
        <f>IFERROR(IF(VLOOKUP(Table14[[#This Row],[كود الصنف]],المنتجات!$D:$K,8,0)=0,"",(VLOOKUP(Table14[[#This Row],[كود الصنف]],المنتجات!$D:$K,8,0))),"")</f>
        <v/>
      </c>
      <c r="L65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53" s="114">
        <f>IFERROR(Table14[[#This Row],[كمية الهالك]]/(Table14[[#This Row],[كمية الخامات بالكيلو]]/Table14[[#This Row],[وزن القطعة]]),0)</f>
        <v>0</v>
      </c>
      <c r="N653" s="113"/>
      <c r="O653" s="106" t="str">
        <f>IFERROR(VLOOKUP(Table14[[#This Row],[كود العامل]],العاملين!$A$1:$D$100,4,0),"")</f>
        <v/>
      </c>
      <c r="P653" s="108"/>
      <c r="Q653" s="108"/>
      <c r="R653" s="108"/>
      <c r="S653" s="108"/>
      <c r="T653" s="108"/>
      <c r="U653" s="108">
        <f t="shared" si="12"/>
        <v>0</v>
      </c>
      <c r="V653" s="108" t="str">
        <f>IFERROR(Table14[[#This Row],[اجمالى وقت التشغيل بالدقايق]]-Table14[[#This Row],[اجمالى وقت التوقف بالدقيقة]],"0")</f>
        <v>0</v>
      </c>
      <c r="W653" s="108"/>
      <c r="X653" s="106" t="str">
        <f>IFERROR(VLOOKUP(Table14[[#This Row],[كود العامل]],العاملين!A:C,2,0),"")</f>
        <v/>
      </c>
      <c r="Y653" s="108"/>
      <c r="Z653" s="108" t="str">
        <f>IFERROR(VLOOKUP(Table14[[#This Row],[كود العامل2]],العاملين!$A:$C,2,0),"")</f>
        <v/>
      </c>
      <c r="AA653" s="108"/>
      <c r="AB653" s="108" t="str">
        <f>IFERROR(VLOOKUP(Table14[[#This Row],[كود العامل3]],العاملين!$A:$C,2,0),"")</f>
        <v/>
      </c>
      <c r="AC653" s="108"/>
      <c r="AD653" s="108" t="str">
        <f>IFERROR(VLOOKUP(Table14[[#This Row],[كود العامل4]],العاملين!$A:$C,2,0),"")</f>
        <v/>
      </c>
      <c r="AE653" s="115">
        <f>IFERROR((Table14[[#This Row],[كمية الانتاج]]*Table14[[#This Row],[الزمن المعيارى لانتاج القطعة الواحدة بالدقيقة]])/V653,0%)</f>
        <v>0</v>
      </c>
      <c r="AF653" s="116"/>
      <c r="AG653" s="106"/>
      <c r="AH653" s="117" t="str">
        <f>IFERROR(Table14[[#This Row],[كمية الانتاج]]/(Table14[[#This Row],[كمية الانتاج]]+AG653+AF653),"")</f>
        <v/>
      </c>
      <c r="AI653" s="118"/>
      <c r="AJ653" s="121"/>
      <c r="AK653" s="121"/>
      <c r="AL653" s="121"/>
      <c r="AM653" s="121"/>
      <c r="AN653" s="121"/>
      <c r="AO653" s="121"/>
      <c r="AP653" s="121"/>
      <c r="AQ653" s="121"/>
      <c r="AR653" s="121"/>
    </row>
    <row r="654" spans="1:44" ht="20.100000000000001" customHeight="1">
      <c r="A654" s="105"/>
      <c r="B654" s="106"/>
      <c r="C654" s="107" t="str">
        <f>IFERROR(VLOOKUP(B654,المنتجات!$A:$B,2,0),"")</f>
        <v/>
      </c>
      <c r="D654" s="106" t="str">
        <f>IFERROR(VLOOKUP(B654,المنتجات!$A:$C,3,0),"")</f>
        <v/>
      </c>
      <c r="E654" s="108"/>
      <c r="F654" s="107" t="str">
        <f>IFERROR(VLOOKUP(Table14[[#This Row],[كود الصنف]],المنتجات!$D:$E,2,0),"")</f>
        <v/>
      </c>
      <c r="G654" s="109"/>
      <c r="H654" s="109" t="str">
        <f>IFERROR(IF(G654&lt;=1,VLOOKUP(Table14[[#This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54" s="110"/>
      <c r="J654" s="111"/>
      <c r="K654" s="112" t="str">
        <f>IFERROR(IF(VLOOKUP(Table14[[#This Row],[كود الصنف]],المنتجات!$D:$K,8,0)=0,"",(VLOOKUP(Table14[[#This Row],[كود الصنف]],المنتجات!$D:$K,8,0))),"")</f>
        <v/>
      </c>
      <c r="L65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54" s="114">
        <f>IFERROR(Table14[[#This Row],[كمية الهالك]]/(Table14[[#This Row],[كمية الخامات بالكيلو]]/Table14[[#This Row],[وزن القطعة]]),0)</f>
        <v>0</v>
      </c>
      <c r="N654" s="113"/>
      <c r="O654" s="106" t="str">
        <f>IFERROR(VLOOKUP(Table14[[#This Row],[كود العامل]],العاملين!$A$1:$D$100,4,0),"")</f>
        <v/>
      </c>
      <c r="P654" s="108"/>
      <c r="Q654" s="108"/>
      <c r="R654" s="108"/>
      <c r="S654" s="108"/>
      <c r="T654" s="108"/>
      <c r="U654" s="108">
        <f t="shared" si="12"/>
        <v>0</v>
      </c>
      <c r="V654" s="108" t="str">
        <f>IFERROR(Table14[[#This Row],[اجمالى وقت التشغيل بالدقايق]]-Table14[[#This Row],[اجمالى وقت التوقف بالدقيقة]],"0")</f>
        <v>0</v>
      </c>
      <c r="W654" s="108"/>
      <c r="X654" s="106" t="str">
        <f>IFERROR(VLOOKUP(Table14[[#This Row],[كود العامل]],العاملين!A:C,2,0),"")</f>
        <v/>
      </c>
      <c r="Y654" s="108"/>
      <c r="Z654" s="108" t="str">
        <f>IFERROR(VLOOKUP(Table14[[#This Row],[كود العامل2]],العاملين!$A:$C,2,0),"")</f>
        <v/>
      </c>
      <c r="AA654" s="108"/>
      <c r="AB654" s="108" t="str">
        <f>IFERROR(VLOOKUP(Table14[[#This Row],[كود العامل3]],العاملين!$A:$C,2,0),"")</f>
        <v/>
      </c>
      <c r="AC654" s="108"/>
      <c r="AD654" s="108" t="str">
        <f>IFERROR(VLOOKUP(Table14[[#This Row],[كود العامل4]],العاملين!$A:$C,2,0),"")</f>
        <v/>
      </c>
      <c r="AE654" s="115">
        <f>IFERROR((Table14[[#This Row],[كمية الانتاج]]*Table14[[#This Row],[الزمن المعيارى لانتاج القطعة الواحدة بالدقيقة]])/V654,0%)</f>
        <v>0</v>
      </c>
      <c r="AF654" s="116"/>
      <c r="AG654" s="106"/>
      <c r="AH654" s="117" t="str">
        <f>IFERROR(Table14[[#This Row],[كمية الانتاج]]/(Table14[[#This Row],[كمية الانتاج]]+AG654+AF654),"")</f>
        <v/>
      </c>
      <c r="AI654" s="118"/>
      <c r="AJ654" s="121"/>
      <c r="AK654" s="121"/>
      <c r="AL654" s="121"/>
      <c r="AM654" s="121"/>
      <c r="AN654" s="121"/>
      <c r="AO654" s="121"/>
      <c r="AP654" s="121"/>
      <c r="AQ654" s="121"/>
      <c r="AR654" s="121"/>
    </row>
    <row r="655" spans="1:44" ht="20.100000000000001" customHeight="1">
      <c r="A655" s="105"/>
      <c r="B655" s="106"/>
      <c r="C655" s="107" t="str">
        <f>IFERROR(VLOOKUP(B655,المنتجات!$A:$B,2,0),"")</f>
        <v/>
      </c>
      <c r="D655" s="106" t="str">
        <f>IFERROR(VLOOKUP(B655,المنتجات!$A:$C,3,0),"")</f>
        <v/>
      </c>
      <c r="E655" s="108"/>
      <c r="F655" s="107" t="str">
        <f>IFERROR(VLOOKUP(Table14[[#This Row],[كود الصنف]],المنتجات!$D:$E,2,0),"")</f>
        <v/>
      </c>
      <c r="G655" s="109"/>
      <c r="H655" s="109" t="str">
        <f>IFERROR(IF(G655&lt;=1,VLOOKUP(Table14[[#This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55" s="110"/>
      <c r="J655" s="111"/>
      <c r="K655" s="112" t="str">
        <f>IFERROR(IF(VLOOKUP(Table14[[#This Row],[كود الصنف]],المنتجات!$D:$K,8,0)=0,"",(VLOOKUP(Table14[[#This Row],[كود الصنف]],المنتجات!$D:$K,8,0))),"")</f>
        <v/>
      </c>
      <c r="L65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55" s="114">
        <f>IFERROR(Table14[[#This Row],[كمية الهالك]]/(Table14[[#This Row],[كمية الخامات بالكيلو]]/Table14[[#This Row],[وزن القطعة]]),0)</f>
        <v>0</v>
      </c>
      <c r="N655" s="113"/>
      <c r="O655" s="106" t="str">
        <f>IFERROR(VLOOKUP(Table14[[#This Row],[كود العامل]],العاملين!$A$1:$D$100,4,0),"")</f>
        <v/>
      </c>
      <c r="P655" s="108"/>
      <c r="Q655" s="108"/>
      <c r="R655" s="108"/>
      <c r="S655" s="108"/>
      <c r="T655" s="108"/>
      <c r="U655" s="108">
        <f t="shared" si="12"/>
        <v>0</v>
      </c>
      <c r="V655" s="108" t="str">
        <f>IFERROR(Table14[[#This Row],[اجمالى وقت التشغيل بالدقايق]]-Table14[[#This Row],[اجمالى وقت التوقف بالدقيقة]],"0")</f>
        <v>0</v>
      </c>
      <c r="W655" s="108"/>
      <c r="X655" s="106" t="str">
        <f>IFERROR(VLOOKUP(Table14[[#This Row],[كود العامل]],العاملين!A:C,2,0),"")</f>
        <v/>
      </c>
      <c r="Y655" s="108"/>
      <c r="Z655" s="108" t="str">
        <f>IFERROR(VLOOKUP(Table14[[#This Row],[كود العامل2]],العاملين!$A:$C,2,0),"")</f>
        <v/>
      </c>
      <c r="AA655" s="108"/>
      <c r="AB655" s="108" t="str">
        <f>IFERROR(VLOOKUP(Table14[[#This Row],[كود العامل3]],العاملين!$A:$C,2,0),"")</f>
        <v/>
      </c>
      <c r="AC655" s="108"/>
      <c r="AD655" s="108" t="str">
        <f>IFERROR(VLOOKUP(Table14[[#This Row],[كود العامل4]],العاملين!$A:$C,2,0),"")</f>
        <v/>
      </c>
      <c r="AE655" s="115">
        <f>IFERROR((Table14[[#This Row],[كمية الانتاج]]*Table14[[#This Row],[الزمن المعيارى لانتاج القطعة الواحدة بالدقيقة]])/V655,0%)</f>
        <v>0</v>
      </c>
      <c r="AF655" s="116"/>
      <c r="AG655" s="106"/>
      <c r="AH655" s="117" t="str">
        <f>IFERROR(Table14[[#This Row],[كمية الانتاج]]/(Table14[[#This Row],[كمية الانتاج]]+AG655+AF655),"")</f>
        <v/>
      </c>
      <c r="AI655" s="118"/>
      <c r="AJ655" s="121"/>
      <c r="AK655" s="121"/>
      <c r="AL655" s="121"/>
      <c r="AM655" s="121"/>
      <c r="AN655" s="121"/>
      <c r="AO655" s="121"/>
      <c r="AP655" s="121"/>
      <c r="AQ655" s="121"/>
      <c r="AR655" s="121"/>
    </row>
    <row r="656" spans="1:44" ht="20.100000000000001" customHeight="1">
      <c r="A656" s="105"/>
      <c r="B656" s="106"/>
      <c r="C656" s="107" t="str">
        <f>IFERROR(VLOOKUP(B656,المنتجات!$A:$B,2,0),"")</f>
        <v/>
      </c>
      <c r="D656" s="106" t="str">
        <f>IFERROR(VLOOKUP(B656,المنتجات!$A:$C,3,0),"")</f>
        <v/>
      </c>
      <c r="E656" s="108"/>
      <c r="F656" s="107" t="str">
        <f>IFERROR(VLOOKUP(Table14[[#This Row],[كود الصنف]],المنتجات!$D:$E,2,0),"")</f>
        <v/>
      </c>
      <c r="G656" s="109"/>
      <c r="H656" s="109" t="str">
        <f>IFERROR(IF(G656&lt;=1,VLOOKUP(Table14[[#This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56" s="110"/>
      <c r="J656" s="111"/>
      <c r="K656" s="112" t="str">
        <f>IFERROR(IF(VLOOKUP(Table14[[#This Row],[كود الصنف]],المنتجات!$D:$K,8,0)=0,"",(VLOOKUP(Table14[[#This Row],[كود الصنف]],المنتجات!$D:$K,8,0))),"")</f>
        <v/>
      </c>
      <c r="L65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56" s="114">
        <f>IFERROR(Table14[[#This Row],[كمية الهالك]]/(Table14[[#This Row],[كمية الخامات بالكيلو]]/Table14[[#This Row],[وزن القطعة]]),0)</f>
        <v>0</v>
      </c>
      <c r="N656" s="113"/>
      <c r="O656" s="106" t="str">
        <f>IFERROR(VLOOKUP(Table14[[#This Row],[كود العامل]],العاملين!$A$1:$D$100,4,0),"")</f>
        <v/>
      </c>
      <c r="P656" s="108"/>
      <c r="Q656" s="108"/>
      <c r="R656" s="108"/>
      <c r="S656" s="108"/>
      <c r="T656" s="108"/>
      <c r="U656" s="108">
        <f t="shared" si="12"/>
        <v>0</v>
      </c>
      <c r="V656" s="108" t="str">
        <f>IFERROR(Table14[[#This Row],[اجمالى وقت التشغيل بالدقايق]]-Table14[[#This Row],[اجمالى وقت التوقف بالدقيقة]],"0")</f>
        <v>0</v>
      </c>
      <c r="W656" s="108"/>
      <c r="X656" s="106" t="str">
        <f>IFERROR(VLOOKUP(Table14[[#This Row],[كود العامل]],العاملين!A:C,2,0),"")</f>
        <v/>
      </c>
      <c r="Y656" s="108"/>
      <c r="Z656" s="108" t="str">
        <f>IFERROR(VLOOKUP(Table14[[#This Row],[كود العامل2]],العاملين!$A:$C,2,0),"")</f>
        <v/>
      </c>
      <c r="AA656" s="108"/>
      <c r="AB656" s="108" t="str">
        <f>IFERROR(VLOOKUP(Table14[[#This Row],[كود العامل3]],العاملين!$A:$C,2,0),"")</f>
        <v/>
      </c>
      <c r="AC656" s="108"/>
      <c r="AD656" s="108" t="str">
        <f>IFERROR(VLOOKUP(Table14[[#This Row],[كود العامل4]],العاملين!$A:$C,2,0),"")</f>
        <v/>
      </c>
      <c r="AE656" s="115">
        <f>IFERROR((Table14[[#This Row],[كمية الانتاج]]*Table14[[#This Row],[الزمن المعيارى لانتاج القطعة الواحدة بالدقيقة]])/V656,0%)</f>
        <v>0</v>
      </c>
      <c r="AF656" s="116"/>
      <c r="AG656" s="106"/>
      <c r="AH656" s="117" t="str">
        <f>IFERROR(Table14[[#This Row],[كمية الانتاج]]/(Table14[[#This Row],[كمية الانتاج]]+AG656+AF656),"")</f>
        <v/>
      </c>
      <c r="AI656" s="118"/>
      <c r="AJ656" s="121"/>
      <c r="AK656" s="121"/>
      <c r="AL656" s="121"/>
      <c r="AM656" s="121"/>
      <c r="AN656" s="121"/>
      <c r="AO656" s="121"/>
      <c r="AP656" s="121"/>
      <c r="AQ656" s="121"/>
      <c r="AR656" s="121"/>
    </row>
    <row r="657" spans="1:44" ht="20.100000000000001" customHeight="1">
      <c r="A657" s="105"/>
      <c r="B657" s="106"/>
      <c r="C657" s="107" t="str">
        <f>IFERROR(VLOOKUP(B657,المنتجات!$A:$B,2,0),"")</f>
        <v/>
      </c>
      <c r="D657" s="106" t="str">
        <f>IFERROR(VLOOKUP(B657,المنتجات!$A:$C,3,0),"")</f>
        <v/>
      </c>
      <c r="E657" s="108"/>
      <c r="F657" s="107" t="str">
        <f>IFERROR(VLOOKUP(Table14[[#This Row],[كود الصنف]],المنتجات!$D:$E,2,0),"")</f>
        <v/>
      </c>
      <c r="G657" s="109"/>
      <c r="H657" s="109" t="str">
        <f>IFERROR(IF(G657&lt;=1,VLOOKUP(Table14[[#This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57" s="110"/>
      <c r="J657" s="111"/>
      <c r="K657" s="112" t="str">
        <f>IFERROR(IF(VLOOKUP(Table14[[#This Row],[كود الصنف]],المنتجات!$D:$K,8,0)=0,"",(VLOOKUP(Table14[[#This Row],[كود الصنف]],المنتجات!$D:$K,8,0))),"")</f>
        <v/>
      </c>
      <c r="L65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57" s="114">
        <f>IFERROR(Table14[[#This Row],[كمية الهالك]]/(Table14[[#This Row],[كمية الخامات بالكيلو]]/Table14[[#This Row],[وزن القطعة]]),0)</f>
        <v>0</v>
      </c>
      <c r="N657" s="113"/>
      <c r="O657" s="106" t="str">
        <f>IFERROR(VLOOKUP(Table14[[#This Row],[كود العامل]],العاملين!$A$1:$D$100,4,0),"")</f>
        <v/>
      </c>
      <c r="P657" s="108"/>
      <c r="Q657" s="108"/>
      <c r="R657" s="108"/>
      <c r="S657" s="108"/>
      <c r="T657" s="108"/>
      <c r="U657" s="108">
        <f t="shared" si="12"/>
        <v>0</v>
      </c>
      <c r="V657" s="108" t="str">
        <f>IFERROR(Table14[[#This Row],[اجمالى وقت التشغيل بالدقايق]]-Table14[[#This Row],[اجمالى وقت التوقف بالدقيقة]],"0")</f>
        <v>0</v>
      </c>
      <c r="W657" s="108"/>
      <c r="X657" s="106" t="str">
        <f>IFERROR(VLOOKUP(Table14[[#This Row],[كود العامل]],العاملين!A:C,2,0),"")</f>
        <v/>
      </c>
      <c r="Y657" s="108"/>
      <c r="Z657" s="108" t="str">
        <f>IFERROR(VLOOKUP(Table14[[#This Row],[كود العامل2]],العاملين!$A:$C,2,0),"")</f>
        <v/>
      </c>
      <c r="AA657" s="108"/>
      <c r="AB657" s="108" t="str">
        <f>IFERROR(VLOOKUP(Table14[[#This Row],[كود العامل3]],العاملين!$A:$C,2,0),"")</f>
        <v/>
      </c>
      <c r="AC657" s="108"/>
      <c r="AD657" s="108" t="str">
        <f>IFERROR(VLOOKUP(Table14[[#This Row],[كود العامل4]],العاملين!$A:$C,2,0),"")</f>
        <v/>
      </c>
      <c r="AE657" s="115">
        <f>IFERROR((Table14[[#This Row],[كمية الانتاج]]*Table14[[#This Row],[الزمن المعيارى لانتاج القطعة الواحدة بالدقيقة]])/V657,0%)</f>
        <v>0</v>
      </c>
      <c r="AF657" s="116"/>
      <c r="AG657" s="106"/>
      <c r="AH657" s="117" t="str">
        <f>IFERROR(Table14[[#This Row],[كمية الانتاج]]/(Table14[[#This Row],[كمية الانتاج]]+AG657+AF657),"")</f>
        <v/>
      </c>
      <c r="AI657" s="118"/>
      <c r="AJ657" s="121"/>
      <c r="AK657" s="121"/>
      <c r="AL657" s="121"/>
      <c r="AM657" s="121"/>
      <c r="AN657" s="121"/>
      <c r="AO657" s="121"/>
      <c r="AP657" s="121"/>
      <c r="AQ657" s="121"/>
      <c r="AR657" s="121"/>
    </row>
    <row r="658" spans="1:44" ht="20.100000000000001" customHeight="1">
      <c r="A658" s="105"/>
      <c r="B658" s="106"/>
      <c r="C658" s="107" t="str">
        <f>IFERROR(VLOOKUP(B658,المنتجات!$A:$B,2,0),"")</f>
        <v/>
      </c>
      <c r="D658" s="106" t="str">
        <f>IFERROR(VLOOKUP(B658,المنتجات!$A:$C,3,0),"")</f>
        <v/>
      </c>
      <c r="E658" s="108"/>
      <c r="F658" s="107" t="str">
        <f>IFERROR(VLOOKUP(Table14[[#This Row],[كود الصنف]],المنتجات!$D:$E,2,0),"")</f>
        <v/>
      </c>
      <c r="G658" s="109"/>
      <c r="H658" s="109" t="str">
        <f>IFERROR(IF(G658&lt;=1,VLOOKUP(Table14[[#This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58" s="110"/>
      <c r="J658" s="111"/>
      <c r="K658" s="112" t="str">
        <f>IFERROR(IF(VLOOKUP(Table14[[#This Row],[كود الصنف]],المنتجات!$D:$K,8,0)=0,"",(VLOOKUP(Table14[[#This Row],[كود الصنف]],المنتجات!$D:$K,8,0))),"")</f>
        <v/>
      </c>
      <c r="L65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58" s="114">
        <f>IFERROR(Table14[[#This Row],[كمية الهالك]]/(Table14[[#This Row],[كمية الخامات بالكيلو]]/Table14[[#This Row],[وزن القطعة]]),0)</f>
        <v>0</v>
      </c>
      <c r="N658" s="113"/>
      <c r="O658" s="106" t="str">
        <f>IFERROR(VLOOKUP(Table14[[#This Row],[كود العامل]],العاملين!$A$1:$D$100,4,0),"")</f>
        <v/>
      </c>
      <c r="P658" s="108"/>
      <c r="Q658" s="108"/>
      <c r="R658" s="108"/>
      <c r="S658" s="108"/>
      <c r="T658" s="108"/>
      <c r="U658" s="108">
        <f t="shared" si="12"/>
        <v>0</v>
      </c>
      <c r="V658" s="108" t="str">
        <f>IFERROR(Table14[[#This Row],[اجمالى وقت التشغيل بالدقايق]]-Table14[[#This Row],[اجمالى وقت التوقف بالدقيقة]],"0")</f>
        <v>0</v>
      </c>
      <c r="W658" s="108"/>
      <c r="X658" s="106" t="str">
        <f>IFERROR(VLOOKUP(Table14[[#This Row],[كود العامل]],العاملين!A:C,2,0),"")</f>
        <v/>
      </c>
      <c r="Y658" s="108"/>
      <c r="Z658" s="108" t="str">
        <f>IFERROR(VLOOKUP(Table14[[#This Row],[كود العامل2]],العاملين!$A:$C,2,0),"")</f>
        <v/>
      </c>
      <c r="AA658" s="108"/>
      <c r="AB658" s="108" t="str">
        <f>IFERROR(VLOOKUP(Table14[[#This Row],[كود العامل3]],العاملين!$A:$C,2,0),"")</f>
        <v/>
      </c>
      <c r="AC658" s="108"/>
      <c r="AD658" s="108" t="str">
        <f>IFERROR(VLOOKUP(Table14[[#This Row],[كود العامل4]],العاملين!$A:$C,2,0),"")</f>
        <v/>
      </c>
      <c r="AE658" s="115">
        <f>IFERROR((Table14[[#This Row],[كمية الانتاج]]*Table14[[#This Row],[الزمن المعيارى لانتاج القطعة الواحدة بالدقيقة]])/V658,0%)</f>
        <v>0</v>
      </c>
      <c r="AF658" s="116"/>
      <c r="AG658" s="106"/>
      <c r="AH658" s="117" t="str">
        <f>IFERROR(Table14[[#This Row],[كمية الانتاج]]/(Table14[[#This Row],[كمية الانتاج]]+AG658+AF658),"")</f>
        <v/>
      </c>
      <c r="AI658" s="118"/>
      <c r="AJ658" s="121"/>
      <c r="AK658" s="121"/>
      <c r="AL658" s="121"/>
      <c r="AM658" s="121"/>
      <c r="AN658" s="121"/>
      <c r="AO658" s="121"/>
      <c r="AP658" s="121"/>
      <c r="AQ658" s="121"/>
      <c r="AR658" s="121"/>
    </row>
    <row r="659" spans="1:44" ht="20.100000000000001" customHeight="1">
      <c r="A659" s="105"/>
      <c r="B659" s="106"/>
      <c r="C659" s="107" t="str">
        <f>IFERROR(VLOOKUP(B659,المنتجات!$A:$B,2,0),"")</f>
        <v/>
      </c>
      <c r="D659" s="106" t="str">
        <f>IFERROR(VLOOKUP(B659,المنتجات!$A:$C,3,0),"")</f>
        <v/>
      </c>
      <c r="E659" s="108"/>
      <c r="F659" s="107" t="str">
        <f>IFERROR(VLOOKUP(Table14[[#This Row],[كود الصنف]],المنتجات!$D:$E,2,0),"")</f>
        <v/>
      </c>
      <c r="G659" s="109"/>
      <c r="H659" s="109" t="str">
        <f>IFERROR(IF(G659&lt;=1,VLOOKUP(Table14[[#This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59" s="110"/>
      <c r="J659" s="111"/>
      <c r="K659" s="112" t="str">
        <f>IFERROR(IF(VLOOKUP(Table14[[#This Row],[كود الصنف]],المنتجات!$D:$K,8,0)=0,"",(VLOOKUP(Table14[[#This Row],[كود الصنف]],المنتجات!$D:$K,8,0))),"")</f>
        <v/>
      </c>
      <c r="L65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59" s="114">
        <f>IFERROR(Table14[[#This Row],[كمية الهالك]]/(Table14[[#This Row],[كمية الخامات بالكيلو]]/Table14[[#This Row],[وزن القطعة]]),0)</f>
        <v>0</v>
      </c>
      <c r="N659" s="113"/>
      <c r="O659" s="106" t="str">
        <f>IFERROR(VLOOKUP(Table14[[#This Row],[كود العامل]],العاملين!$A$1:$D$100,4,0),"")</f>
        <v/>
      </c>
      <c r="P659" s="108"/>
      <c r="Q659" s="108"/>
      <c r="R659" s="108"/>
      <c r="S659" s="108"/>
      <c r="T659" s="108"/>
      <c r="U659" s="108">
        <f t="shared" si="12"/>
        <v>0</v>
      </c>
      <c r="V659" s="108" t="str">
        <f>IFERROR(Table14[[#This Row],[اجمالى وقت التشغيل بالدقايق]]-Table14[[#This Row],[اجمالى وقت التوقف بالدقيقة]],"0")</f>
        <v>0</v>
      </c>
      <c r="W659" s="108"/>
      <c r="X659" s="106" t="str">
        <f>IFERROR(VLOOKUP(Table14[[#This Row],[كود العامل]],العاملين!A:C,2,0),"")</f>
        <v/>
      </c>
      <c r="Y659" s="108"/>
      <c r="Z659" s="108" t="str">
        <f>IFERROR(VLOOKUP(Table14[[#This Row],[كود العامل2]],العاملين!$A:$C,2,0),"")</f>
        <v/>
      </c>
      <c r="AA659" s="108"/>
      <c r="AB659" s="108" t="str">
        <f>IFERROR(VLOOKUP(Table14[[#This Row],[كود العامل3]],العاملين!$A:$C,2,0),"")</f>
        <v/>
      </c>
      <c r="AC659" s="108"/>
      <c r="AD659" s="108" t="str">
        <f>IFERROR(VLOOKUP(Table14[[#This Row],[كود العامل4]],العاملين!$A:$C,2,0),"")</f>
        <v/>
      </c>
      <c r="AE659" s="115">
        <f>IFERROR((Table14[[#This Row],[كمية الانتاج]]*Table14[[#This Row],[الزمن المعيارى لانتاج القطعة الواحدة بالدقيقة]])/V659,0%)</f>
        <v>0</v>
      </c>
      <c r="AF659" s="116"/>
      <c r="AG659" s="106"/>
      <c r="AH659" s="117" t="str">
        <f>IFERROR(Table14[[#This Row],[كمية الانتاج]]/(Table14[[#This Row],[كمية الانتاج]]+AG659+AF659),"")</f>
        <v/>
      </c>
      <c r="AI659" s="118"/>
      <c r="AJ659" s="121"/>
      <c r="AK659" s="121"/>
      <c r="AL659" s="121"/>
      <c r="AM659" s="121"/>
      <c r="AN659" s="121"/>
      <c r="AO659" s="121"/>
      <c r="AP659" s="121"/>
      <c r="AQ659" s="121"/>
      <c r="AR659" s="121"/>
    </row>
    <row r="660" spans="1:44" ht="20.100000000000001" customHeight="1">
      <c r="A660" s="105"/>
      <c r="B660" s="106"/>
      <c r="C660" s="107" t="str">
        <f>IFERROR(VLOOKUP(B660,المنتجات!$A:$B,2,0),"")</f>
        <v/>
      </c>
      <c r="D660" s="106" t="str">
        <f>IFERROR(VLOOKUP(B660,المنتجات!$A:$C,3,0),"")</f>
        <v/>
      </c>
      <c r="E660" s="108"/>
      <c r="F660" s="107" t="str">
        <f>IFERROR(VLOOKUP(Table14[[#This Row],[كود الصنف]],المنتجات!$D:$E,2,0),"")</f>
        <v/>
      </c>
      <c r="G660" s="109"/>
      <c r="H660" s="109" t="str">
        <f>IFERROR(IF(G660&lt;=1,VLOOKUP(Table14[[#This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60" s="110"/>
      <c r="J660" s="111"/>
      <c r="K660" s="112" t="str">
        <f>IFERROR(IF(VLOOKUP(Table14[[#This Row],[كود الصنف]],المنتجات!$D:$K,8,0)=0,"",(VLOOKUP(Table14[[#This Row],[كود الصنف]],المنتجات!$D:$K,8,0))),"")</f>
        <v/>
      </c>
      <c r="L66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60" s="114">
        <f>IFERROR(Table14[[#This Row],[كمية الهالك]]/(Table14[[#This Row],[كمية الخامات بالكيلو]]/Table14[[#This Row],[وزن القطعة]]),0)</f>
        <v>0</v>
      </c>
      <c r="N660" s="113"/>
      <c r="O660" s="106" t="str">
        <f>IFERROR(VLOOKUP(Table14[[#This Row],[كود العامل]],العاملين!$A$1:$D$100,4,0),"")</f>
        <v/>
      </c>
      <c r="P660" s="108"/>
      <c r="Q660" s="108"/>
      <c r="R660" s="108"/>
      <c r="S660" s="108"/>
      <c r="T660" s="108"/>
      <c r="U660" s="108">
        <f t="shared" si="12"/>
        <v>0</v>
      </c>
      <c r="V660" s="108" t="str">
        <f>IFERROR(Table14[[#This Row],[اجمالى وقت التشغيل بالدقايق]]-Table14[[#This Row],[اجمالى وقت التوقف بالدقيقة]],"0")</f>
        <v>0</v>
      </c>
      <c r="W660" s="108"/>
      <c r="X660" s="106" t="str">
        <f>IFERROR(VLOOKUP(Table14[[#This Row],[كود العامل]],العاملين!A:C,2,0),"")</f>
        <v/>
      </c>
      <c r="Y660" s="108"/>
      <c r="Z660" s="108" t="str">
        <f>IFERROR(VLOOKUP(Table14[[#This Row],[كود العامل2]],العاملين!$A:$C,2,0),"")</f>
        <v/>
      </c>
      <c r="AA660" s="108"/>
      <c r="AB660" s="108" t="str">
        <f>IFERROR(VLOOKUP(Table14[[#This Row],[كود العامل3]],العاملين!$A:$C,2,0),"")</f>
        <v/>
      </c>
      <c r="AC660" s="108"/>
      <c r="AD660" s="108" t="str">
        <f>IFERROR(VLOOKUP(Table14[[#This Row],[كود العامل4]],العاملين!$A:$C,2,0),"")</f>
        <v/>
      </c>
      <c r="AE660" s="115">
        <f>IFERROR((Table14[[#This Row],[كمية الانتاج]]*Table14[[#This Row],[الزمن المعيارى لانتاج القطعة الواحدة بالدقيقة]])/V660,0%)</f>
        <v>0</v>
      </c>
      <c r="AF660" s="116"/>
      <c r="AG660" s="106"/>
      <c r="AH660" s="117" t="str">
        <f>IFERROR(Table14[[#This Row],[كمية الانتاج]]/(Table14[[#This Row],[كمية الانتاج]]+AG660+AF660),"")</f>
        <v/>
      </c>
      <c r="AI660" s="118"/>
      <c r="AJ660" s="121"/>
      <c r="AK660" s="121"/>
      <c r="AL660" s="121"/>
      <c r="AM660" s="121"/>
      <c r="AN660" s="121"/>
      <c r="AO660" s="121"/>
      <c r="AP660" s="121"/>
      <c r="AQ660" s="121"/>
      <c r="AR660" s="121"/>
    </row>
    <row r="661" spans="1:44" ht="20.100000000000001" customHeight="1">
      <c r="A661" s="105"/>
      <c r="B661" s="106"/>
      <c r="C661" s="107" t="str">
        <f>IFERROR(VLOOKUP(B661,المنتجات!$A:$B,2,0),"")</f>
        <v/>
      </c>
      <c r="D661" s="106" t="str">
        <f>IFERROR(VLOOKUP(B661,المنتجات!$A:$C,3,0),"")</f>
        <v/>
      </c>
      <c r="E661" s="108"/>
      <c r="F661" s="107" t="str">
        <f>IFERROR(VLOOKUP(Table14[[#This Row],[كود الصنف]],المنتجات!$D:$E,2,0),"")</f>
        <v/>
      </c>
      <c r="G661" s="109"/>
      <c r="H661" s="109" t="str">
        <f>IFERROR(IF(G661&lt;=1,VLOOKUP(Table14[[#This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61" s="110"/>
      <c r="J661" s="111"/>
      <c r="K661" s="112" t="str">
        <f>IFERROR(IF(VLOOKUP(Table14[[#This Row],[كود الصنف]],المنتجات!$D:$K,8,0)=0,"",(VLOOKUP(Table14[[#This Row],[كود الصنف]],المنتجات!$D:$K,8,0))),"")</f>
        <v/>
      </c>
      <c r="L66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61" s="114">
        <f>IFERROR(Table14[[#This Row],[كمية الهالك]]/(Table14[[#This Row],[كمية الخامات بالكيلو]]/Table14[[#This Row],[وزن القطعة]]),0)</f>
        <v>0</v>
      </c>
      <c r="N661" s="113"/>
      <c r="O661" s="106" t="str">
        <f>IFERROR(VLOOKUP(Table14[[#This Row],[كود العامل]],العاملين!$A$1:$D$100,4,0),"")</f>
        <v/>
      </c>
      <c r="P661" s="108"/>
      <c r="Q661" s="108"/>
      <c r="R661" s="108"/>
      <c r="S661" s="108"/>
      <c r="T661" s="108"/>
      <c r="U661" s="108">
        <f t="shared" si="12"/>
        <v>0</v>
      </c>
      <c r="V661" s="108" t="str">
        <f>IFERROR(Table14[[#This Row],[اجمالى وقت التشغيل بالدقايق]]-Table14[[#This Row],[اجمالى وقت التوقف بالدقيقة]],"0")</f>
        <v>0</v>
      </c>
      <c r="W661" s="108"/>
      <c r="X661" s="106" t="str">
        <f>IFERROR(VLOOKUP(Table14[[#This Row],[كود العامل]],العاملين!A:C,2,0),"")</f>
        <v/>
      </c>
      <c r="Y661" s="108"/>
      <c r="Z661" s="108" t="str">
        <f>IFERROR(VLOOKUP(Table14[[#This Row],[كود العامل2]],العاملين!$A:$C,2,0),"")</f>
        <v/>
      </c>
      <c r="AA661" s="108"/>
      <c r="AB661" s="108" t="str">
        <f>IFERROR(VLOOKUP(Table14[[#This Row],[كود العامل3]],العاملين!$A:$C,2,0),"")</f>
        <v/>
      </c>
      <c r="AC661" s="108"/>
      <c r="AD661" s="108" t="str">
        <f>IFERROR(VLOOKUP(Table14[[#This Row],[كود العامل4]],العاملين!$A:$C,2,0),"")</f>
        <v/>
      </c>
      <c r="AE661" s="115">
        <f>IFERROR((Table14[[#This Row],[كمية الانتاج]]*Table14[[#This Row],[الزمن المعيارى لانتاج القطعة الواحدة بالدقيقة]])/V661,0%)</f>
        <v>0</v>
      </c>
      <c r="AF661" s="116"/>
      <c r="AG661" s="106"/>
      <c r="AH661" s="117" t="str">
        <f>IFERROR(Table14[[#This Row],[كمية الانتاج]]/(Table14[[#This Row],[كمية الانتاج]]+AG661+AF661),"")</f>
        <v/>
      </c>
      <c r="AI661" s="118"/>
      <c r="AJ661" s="121"/>
      <c r="AK661" s="121"/>
      <c r="AL661" s="121"/>
      <c r="AM661" s="121"/>
      <c r="AN661" s="121"/>
      <c r="AO661" s="121"/>
      <c r="AP661" s="121"/>
      <c r="AQ661" s="121"/>
      <c r="AR661" s="121"/>
    </row>
    <row r="662" spans="1:44" ht="20.100000000000001" customHeight="1">
      <c r="A662" s="105"/>
      <c r="B662" s="106"/>
      <c r="C662" s="107" t="str">
        <f>IFERROR(VLOOKUP(B662,المنتجات!$A:$B,2,0),"")</f>
        <v/>
      </c>
      <c r="D662" s="106" t="str">
        <f>IFERROR(VLOOKUP(B662,المنتجات!$A:$C,3,0),"")</f>
        <v/>
      </c>
      <c r="E662" s="108"/>
      <c r="F662" s="107" t="str">
        <f>IFERROR(VLOOKUP(Table14[[#This Row],[كود الصنف]],المنتجات!$D:$E,2,0),"")</f>
        <v/>
      </c>
      <c r="G662" s="109"/>
      <c r="H662" s="109" t="str">
        <f>IFERROR(IF(G662&lt;=1,VLOOKUP(Table14[[#This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62" s="110"/>
      <c r="J662" s="111"/>
      <c r="K662" s="112" t="str">
        <f>IFERROR(IF(VLOOKUP(Table14[[#This Row],[كود الصنف]],المنتجات!$D:$K,8,0)=0,"",(VLOOKUP(Table14[[#This Row],[كود الصنف]],المنتجات!$D:$K,8,0))),"")</f>
        <v/>
      </c>
      <c r="L66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62" s="114">
        <f>IFERROR(Table14[[#This Row],[كمية الهالك]]/(Table14[[#This Row],[كمية الخامات بالكيلو]]/Table14[[#This Row],[وزن القطعة]]),0)</f>
        <v>0</v>
      </c>
      <c r="N662" s="113"/>
      <c r="O662" s="106" t="str">
        <f>IFERROR(VLOOKUP(Table14[[#This Row],[كود العامل]],العاملين!$A$1:$D$100,4,0),"")</f>
        <v/>
      </c>
      <c r="P662" s="108"/>
      <c r="Q662" s="108"/>
      <c r="R662" s="108"/>
      <c r="S662" s="108"/>
      <c r="T662" s="108"/>
      <c r="U662" s="108">
        <f t="shared" si="12"/>
        <v>0</v>
      </c>
      <c r="V662" s="108" t="str">
        <f>IFERROR(Table14[[#This Row],[اجمالى وقت التشغيل بالدقايق]]-Table14[[#This Row],[اجمالى وقت التوقف بالدقيقة]],"0")</f>
        <v>0</v>
      </c>
      <c r="W662" s="108"/>
      <c r="X662" s="106" t="str">
        <f>IFERROR(VLOOKUP(Table14[[#This Row],[كود العامل]],العاملين!A:C,2,0),"")</f>
        <v/>
      </c>
      <c r="Y662" s="108"/>
      <c r="Z662" s="108" t="str">
        <f>IFERROR(VLOOKUP(Table14[[#This Row],[كود العامل2]],العاملين!$A:$C,2,0),"")</f>
        <v/>
      </c>
      <c r="AA662" s="108"/>
      <c r="AB662" s="108" t="str">
        <f>IFERROR(VLOOKUP(Table14[[#This Row],[كود العامل3]],العاملين!$A:$C,2,0),"")</f>
        <v/>
      </c>
      <c r="AC662" s="108"/>
      <c r="AD662" s="108" t="str">
        <f>IFERROR(VLOOKUP(Table14[[#This Row],[كود العامل4]],العاملين!$A:$C,2,0),"")</f>
        <v/>
      </c>
      <c r="AE662" s="115">
        <f>IFERROR((Table14[[#This Row],[كمية الانتاج]]*Table14[[#This Row],[الزمن المعيارى لانتاج القطعة الواحدة بالدقيقة]])/V662,0%)</f>
        <v>0</v>
      </c>
      <c r="AF662" s="116"/>
      <c r="AG662" s="106"/>
      <c r="AH662" s="117" t="str">
        <f>IFERROR(Table14[[#This Row],[كمية الانتاج]]/(Table14[[#This Row],[كمية الانتاج]]+AG662+AF662),"")</f>
        <v/>
      </c>
      <c r="AI662" s="118"/>
      <c r="AJ662" s="121"/>
      <c r="AK662" s="121"/>
      <c r="AL662" s="121"/>
      <c r="AM662" s="121"/>
      <c r="AN662" s="121"/>
      <c r="AO662" s="121"/>
      <c r="AP662" s="121"/>
      <c r="AQ662" s="121"/>
      <c r="AR662" s="121"/>
    </row>
    <row r="663" spans="1:44" ht="20.100000000000001" customHeight="1">
      <c r="A663" s="105"/>
      <c r="B663" s="106"/>
      <c r="C663" s="107" t="str">
        <f>IFERROR(VLOOKUP(B663,المنتجات!$A:$B,2,0),"")</f>
        <v/>
      </c>
      <c r="D663" s="106" t="str">
        <f>IFERROR(VLOOKUP(B663,المنتجات!$A:$C,3,0),"")</f>
        <v/>
      </c>
      <c r="E663" s="108"/>
      <c r="F663" s="107" t="str">
        <f>IFERROR(VLOOKUP(Table14[[#This Row],[كود الصنف]],المنتجات!$D:$E,2,0),"")</f>
        <v/>
      </c>
      <c r="G663" s="109"/>
      <c r="H663" s="109" t="str">
        <f>IFERROR(IF(G663&lt;=1,VLOOKUP(Table14[[#This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63" s="110"/>
      <c r="J663" s="111"/>
      <c r="K663" s="112" t="str">
        <f>IFERROR(IF(VLOOKUP(Table14[[#This Row],[كود الصنف]],المنتجات!$D:$K,8,0)=0,"",(VLOOKUP(Table14[[#This Row],[كود الصنف]],المنتجات!$D:$K,8,0))),"")</f>
        <v/>
      </c>
      <c r="L66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63" s="114">
        <f>IFERROR(Table14[[#This Row],[كمية الهالك]]/(Table14[[#This Row],[كمية الخامات بالكيلو]]/Table14[[#This Row],[وزن القطعة]]),0)</f>
        <v>0</v>
      </c>
      <c r="N663" s="113"/>
      <c r="O663" s="106" t="str">
        <f>IFERROR(VLOOKUP(Table14[[#This Row],[كود العامل]],العاملين!$A$1:$D$100,4,0),"")</f>
        <v/>
      </c>
      <c r="P663" s="108"/>
      <c r="Q663" s="108"/>
      <c r="R663" s="108"/>
      <c r="S663" s="108"/>
      <c r="T663" s="108"/>
      <c r="U663" s="108">
        <f t="shared" si="12"/>
        <v>0</v>
      </c>
      <c r="V663" s="108" t="str">
        <f>IFERROR(Table14[[#This Row],[اجمالى وقت التشغيل بالدقايق]]-Table14[[#This Row],[اجمالى وقت التوقف بالدقيقة]],"0")</f>
        <v>0</v>
      </c>
      <c r="W663" s="108"/>
      <c r="X663" s="106" t="str">
        <f>IFERROR(VLOOKUP(Table14[[#This Row],[كود العامل]],العاملين!A:C,2,0),"")</f>
        <v/>
      </c>
      <c r="Y663" s="108"/>
      <c r="Z663" s="108" t="str">
        <f>IFERROR(VLOOKUP(Table14[[#This Row],[كود العامل2]],العاملين!$A:$C,2,0),"")</f>
        <v/>
      </c>
      <c r="AA663" s="108"/>
      <c r="AB663" s="108" t="str">
        <f>IFERROR(VLOOKUP(Table14[[#This Row],[كود العامل3]],العاملين!$A:$C,2,0),"")</f>
        <v/>
      </c>
      <c r="AC663" s="108"/>
      <c r="AD663" s="108" t="str">
        <f>IFERROR(VLOOKUP(Table14[[#This Row],[كود العامل4]],العاملين!$A:$C,2,0),"")</f>
        <v/>
      </c>
      <c r="AE663" s="115">
        <f>IFERROR((Table14[[#This Row],[كمية الانتاج]]*Table14[[#This Row],[الزمن المعيارى لانتاج القطعة الواحدة بالدقيقة]])/V663,0%)</f>
        <v>0</v>
      </c>
      <c r="AF663" s="116"/>
      <c r="AG663" s="106"/>
      <c r="AH663" s="117" t="str">
        <f>IFERROR(Table14[[#This Row],[كمية الانتاج]]/(Table14[[#This Row],[كمية الانتاج]]+AG663+AF663),"")</f>
        <v/>
      </c>
      <c r="AI663" s="118"/>
      <c r="AJ663" s="121"/>
      <c r="AK663" s="121"/>
      <c r="AL663" s="121"/>
      <c r="AM663" s="121"/>
      <c r="AN663" s="121"/>
      <c r="AO663" s="121"/>
      <c r="AP663" s="121"/>
      <c r="AQ663" s="121"/>
      <c r="AR663" s="121"/>
    </row>
    <row r="664" spans="1:44" ht="20.100000000000001" customHeight="1">
      <c r="A664" s="105"/>
      <c r="B664" s="106"/>
      <c r="C664" s="107" t="str">
        <f>IFERROR(VLOOKUP(B664,المنتجات!$A:$B,2,0),"")</f>
        <v/>
      </c>
      <c r="D664" s="106" t="str">
        <f>IFERROR(VLOOKUP(B664,المنتجات!$A:$C,3,0),"")</f>
        <v/>
      </c>
      <c r="E664" s="108"/>
      <c r="F664" s="107" t="str">
        <f>IFERROR(VLOOKUP(Table14[[#This Row],[كود الصنف]],المنتجات!$D:$E,2,0),"")</f>
        <v/>
      </c>
      <c r="G664" s="109"/>
      <c r="H664" s="109" t="str">
        <f>IFERROR(IF(G664&lt;=1,VLOOKUP(Table14[[#This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64" s="110"/>
      <c r="J664" s="111"/>
      <c r="K664" s="112" t="str">
        <f>IFERROR(IF(VLOOKUP(Table14[[#This Row],[كود الصنف]],المنتجات!$D:$K,8,0)=0,"",(VLOOKUP(Table14[[#This Row],[كود الصنف]],المنتجات!$D:$K,8,0))),"")</f>
        <v/>
      </c>
      <c r="L66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64" s="114">
        <f>IFERROR(Table14[[#This Row],[كمية الهالك]]/(Table14[[#This Row],[كمية الخامات بالكيلو]]/Table14[[#This Row],[وزن القطعة]]),0)</f>
        <v>0</v>
      </c>
      <c r="N664" s="113"/>
      <c r="O664" s="106" t="str">
        <f>IFERROR(VLOOKUP(Table14[[#This Row],[كود العامل]],العاملين!$A$1:$D$100,4,0),"")</f>
        <v/>
      </c>
      <c r="P664" s="108"/>
      <c r="Q664" s="108"/>
      <c r="R664" s="108"/>
      <c r="S664" s="108"/>
      <c r="T664" s="108"/>
      <c r="U664" s="108">
        <f t="shared" si="12"/>
        <v>0</v>
      </c>
      <c r="V664" s="108" t="str">
        <f>IFERROR(Table14[[#This Row],[اجمالى وقت التشغيل بالدقايق]]-Table14[[#This Row],[اجمالى وقت التوقف بالدقيقة]],"0")</f>
        <v>0</v>
      </c>
      <c r="W664" s="108"/>
      <c r="X664" s="106" t="str">
        <f>IFERROR(VLOOKUP(Table14[[#This Row],[كود العامل]],العاملين!A:C,2,0),"")</f>
        <v/>
      </c>
      <c r="Y664" s="108"/>
      <c r="Z664" s="108" t="str">
        <f>IFERROR(VLOOKUP(Table14[[#This Row],[كود العامل2]],العاملين!$A:$C,2,0),"")</f>
        <v/>
      </c>
      <c r="AA664" s="108"/>
      <c r="AB664" s="108" t="str">
        <f>IFERROR(VLOOKUP(Table14[[#This Row],[كود العامل3]],العاملين!$A:$C,2,0),"")</f>
        <v/>
      </c>
      <c r="AC664" s="108"/>
      <c r="AD664" s="108" t="str">
        <f>IFERROR(VLOOKUP(Table14[[#This Row],[كود العامل4]],العاملين!$A:$C,2,0),"")</f>
        <v/>
      </c>
      <c r="AE664" s="115">
        <f>IFERROR((Table14[[#This Row],[كمية الانتاج]]*Table14[[#This Row],[الزمن المعيارى لانتاج القطعة الواحدة بالدقيقة]])/V664,0%)</f>
        <v>0</v>
      </c>
      <c r="AF664" s="116"/>
      <c r="AG664" s="106"/>
      <c r="AH664" s="117" t="str">
        <f>IFERROR(Table14[[#This Row],[كمية الانتاج]]/(Table14[[#This Row],[كمية الانتاج]]+AG664+AF664),"")</f>
        <v/>
      </c>
      <c r="AI664" s="118"/>
      <c r="AJ664" s="121"/>
      <c r="AK664" s="121"/>
      <c r="AL664" s="121"/>
      <c r="AM664" s="121"/>
      <c r="AN664" s="121"/>
      <c r="AO664" s="121"/>
      <c r="AP664" s="121"/>
      <c r="AQ664" s="121"/>
      <c r="AR664" s="121"/>
    </row>
    <row r="665" spans="1:44" ht="20.100000000000001" customHeight="1">
      <c r="A665" s="105"/>
      <c r="B665" s="106"/>
      <c r="C665" s="107" t="str">
        <f>IFERROR(VLOOKUP(B665,المنتجات!$A:$B,2,0),"")</f>
        <v/>
      </c>
      <c r="D665" s="106" t="str">
        <f>IFERROR(VLOOKUP(B665,المنتجات!$A:$C,3,0),"")</f>
        <v/>
      </c>
      <c r="E665" s="108"/>
      <c r="F665" s="107" t="str">
        <f>IFERROR(VLOOKUP(Table14[[#This Row],[كود الصنف]],المنتجات!$D:$E,2,0),"")</f>
        <v/>
      </c>
      <c r="G665" s="109"/>
      <c r="H665" s="109" t="str">
        <f>IFERROR(IF(G665&lt;=1,VLOOKUP(Table14[[#This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65" s="110"/>
      <c r="J665" s="111"/>
      <c r="K665" s="112" t="str">
        <f>IFERROR(IF(VLOOKUP(Table14[[#This Row],[كود الصنف]],المنتجات!$D:$K,8,0)=0,"",(VLOOKUP(Table14[[#This Row],[كود الصنف]],المنتجات!$D:$K,8,0))),"")</f>
        <v/>
      </c>
      <c r="L66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65" s="114">
        <f>IFERROR(Table14[[#This Row],[كمية الهالك]]/(Table14[[#This Row],[كمية الخامات بالكيلو]]/Table14[[#This Row],[وزن القطعة]]),0)</f>
        <v>0</v>
      </c>
      <c r="N665" s="113"/>
      <c r="O665" s="106" t="str">
        <f>IFERROR(VLOOKUP(Table14[[#This Row],[كود العامل]],العاملين!$A$1:$D$100,4,0),"")</f>
        <v/>
      </c>
      <c r="P665" s="108"/>
      <c r="Q665" s="108"/>
      <c r="R665" s="108"/>
      <c r="S665" s="108"/>
      <c r="T665" s="108"/>
      <c r="U665" s="108">
        <f t="shared" si="12"/>
        <v>0</v>
      </c>
      <c r="V665" s="108" t="str">
        <f>IFERROR(Table14[[#This Row],[اجمالى وقت التشغيل بالدقايق]]-Table14[[#This Row],[اجمالى وقت التوقف بالدقيقة]],"0")</f>
        <v>0</v>
      </c>
      <c r="W665" s="108"/>
      <c r="X665" s="106" t="str">
        <f>IFERROR(VLOOKUP(Table14[[#This Row],[كود العامل]],العاملين!A:C,2,0),"")</f>
        <v/>
      </c>
      <c r="Y665" s="108"/>
      <c r="Z665" s="108" t="str">
        <f>IFERROR(VLOOKUP(Table14[[#This Row],[كود العامل2]],العاملين!$A:$C,2,0),"")</f>
        <v/>
      </c>
      <c r="AA665" s="108"/>
      <c r="AB665" s="108" t="str">
        <f>IFERROR(VLOOKUP(Table14[[#This Row],[كود العامل3]],العاملين!$A:$C,2,0),"")</f>
        <v/>
      </c>
      <c r="AC665" s="108"/>
      <c r="AD665" s="108" t="str">
        <f>IFERROR(VLOOKUP(Table14[[#This Row],[كود العامل4]],العاملين!$A:$C,2,0),"")</f>
        <v/>
      </c>
      <c r="AE665" s="115">
        <f>IFERROR((Table14[[#This Row],[كمية الانتاج]]*Table14[[#This Row],[الزمن المعيارى لانتاج القطعة الواحدة بالدقيقة]])/V665,0%)</f>
        <v>0</v>
      </c>
      <c r="AF665" s="116"/>
      <c r="AG665" s="106"/>
      <c r="AH665" s="117" t="str">
        <f>IFERROR(Table14[[#This Row],[كمية الانتاج]]/(Table14[[#This Row],[كمية الانتاج]]+AG665+AF665),"")</f>
        <v/>
      </c>
      <c r="AI665" s="118"/>
      <c r="AJ665" s="121"/>
      <c r="AK665" s="121"/>
      <c r="AL665" s="121"/>
      <c r="AM665" s="121"/>
      <c r="AN665" s="121"/>
      <c r="AO665" s="121"/>
      <c r="AP665" s="121"/>
      <c r="AQ665" s="121"/>
      <c r="AR665" s="121"/>
    </row>
    <row r="666" spans="1:44" ht="20.100000000000001" customHeight="1">
      <c r="A666" s="105"/>
      <c r="B666" s="106"/>
      <c r="C666" s="107" t="str">
        <f>IFERROR(VLOOKUP(B666,المنتجات!$A:$B,2,0),"")</f>
        <v/>
      </c>
      <c r="D666" s="106" t="str">
        <f>IFERROR(VLOOKUP(B666,المنتجات!$A:$C,3,0),"")</f>
        <v/>
      </c>
      <c r="E666" s="108"/>
      <c r="F666" s="107" t="str">
        <f>IFERROR(VLOOKUP(Table14[[#This Row],[كود الصنف]],المنتجات!$D:$E,2,0),"")</f>
        <v/>
      </c>
      <c r="G666" s="109"/>
      <c r="H666" s="109" t="str">
        <f>IFERROR(IF(G666&lt;=1,VLOOKUP(Table14[[#This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66" s="110"/>
      <c r="J666" s="111"/>
      <c r="K666" s="112" t="str">
        <f>IFERROR(IF(VLOOKUP(Table14[[#This Row],[كود الصنف]],المنتجات!$D:$K,8,0)=0,"",(VLOOKUP(Table14[[#This Row],[كود الصنف]],المنتجات!$D:$K,8,0))),"")</f>
        <v/>
      </c>
      <c r="L66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66" s="114">
        <f>IFERROR(Table14[[#This Row],[كمية الهالك]]/(Table14[[#This Row],[كمية الخامات بالكيلو]]/Table14[[#This Row],[وزن القطعة]]),0)</f>
        <v>0</v>
      </c>
      <c r="N666" s="113"/>
      <c r="O666" s="106" t="str">
        <f>IFERROR(VLOOKUP(Table14[[#This Row],[كود العامل]],العاملين!$A$1:$D$100,4,0),"")</f>
        <v/>
      </c>
      <c r="P666" s="108"/>
      <c r="Q666" s="108"/>
      <c r="R666" s="108"/>
      <c r="S666" s="108"/>
      <c r="T666" s="108"/>
      <c r="U666" s="108">
        <f t="shared" si="12"/>
        <v>0</v>
      </c>
      <c r="V666" s="108" t="str">
        <f>IFERROR(Table14[[#This Row],[اجمالى وقت التشغيل بالدقايق]]-Table14[[#This Row],[اجمالى وقت التوقف بالدقيقة]],"0")</f>
        <v>0</v>
      </c>
      <c r="W666" s="108"/>
      <c r="X666" s="106" t="str">
        <f>IFERROR(VLOOKUP(Table14[[#This Row],[كود العامل]],العاملين!A:C,2,0),"")</f>
        <v/>
      </c>
      <c r="Y666" s="108"/>
      <c r="Z666" s="108" t="str">
        <f>IFERROR(VLOOKUP(Table14[[#This Row],[كود العامل2]],العاملين!$A:$C,2,0),"")</f>
        <v/>
      </c>
      <c r="AA666" s="108"/>
      <c r="AB666" s="108" t="str">
        <f>IFERROR(VLOOKUP(Table14[[#This Row],[كود العامل3]],العاملين!$A:$C,2,0),"")</f>
        <v/>
      </c>
      <c r="AC666" s="108"/>
      <c r="AD666" s="108" t="str">
        <f>IFERROR(VLOOKUP(Table14[[#This Row],[كود العامل4]],العاملين!$A:$C,2,0),"")</f>
        <v/>
      </c>
      <c r="AE666" s="115">
        <f>IFERROR((Table14[[#This Row],[كمية الانتاج]]*Table14[[#This Row],[الزمن المعيارى لانتاج القطعة الواحدة بالدقيقة]])/V666,0%)</f>
        <v>0</v>
      </c>
      <c r="AF666" s="116"/>
      <c r="AG666" s="106"/>
      <c r="AH666" s="117" t="str">
        <f>IFERROR(Table14[[#This Row],[كمية الانتاج]]/(Table14[[#This Row],[كمية الانتاج]]+AG666+AF666),"")</f>
        <v/>
      </c>
      <c r="AI666" s="118"/>
      <c r="AJ666" s="121"/>
      <c r="AK666" s="121"/>
      <c r="AL666" s="121"/>
      <c r="AM666" s="121"/>
      <c r="AN666" s="121"/>
      <c r="AO666" s="121"/>
      <c r="AP666" s="121"/>
      <c r="AQ666" s="121"/>
      <c r="AR666" s="121"/>
    </row>
    <row r="667" spans="1:44" ht="20.100000000000001" customHeight="1">
      <c r="A667" s="105"/>
      <c r="B667" s="106"/>
      <c r="C667" s="107" t="str">
        <f>IFERROR(VLOOKUP(B667,المنتجات!$A:$B,2,0),"")</f>
        <v/>
      </c>
      <c r="D667" s="106" t="str">
        <f>IFERROR(VLOOKUP(B667,المنتجات!$A:$C,3,0),"")</f>
        <v/>
      </c>
      <c r="E667" s="108"/>
      <c r="F667" s="107" t="str">
        <f>IFERROR(VLOOKUP(Table14[[#This Row],[كود الصنف]],المنتجات!$D:$E,2,0),"")</f>
        <v/>
      </c>
      <c r="G667" s="109"/>
      <c r="H667" s="109" t="str">
        <f>IFERROR(IF(G667&lt;=1,VLOOKUP(Table14[[#This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67" s="110"/>
      <c r="J667" s="111"/>
      <c r="K667" s="112" t="str">
        <f>IFERROR(IF(VLOOKUP(Table14[[#This Row],[كود الصنف]],المنتجات!$D:$K,8,0)=0,"",(VLOOKUP(Table14[[#This Row],[كود الصنف]],المنتجات!$D:$K,8,0))),"")</f>
        <v/>
      </c>
      <c r="L66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67" s="114">
        <f>IFERROR(Table14[[#This Row],[كمية الهالك]]/(Table14[[#This Row],[كمية الخامات بالكيلو]]/Table14[[#This Row],[وزن القطعة]]),0)</f>
        <v>0</v>
      </c>
      <c r="N667" s="113"/>
      <c r="O667" s="106" t="str">
        <f>IFERROR(VLOOKUP(Table14[[#This Row],[كود العامل]],العاملين!$A$1:$D$100,4,0),"")</f>
        <v/>
      </c>
      <c r="P667" s="108"/>
      <c r="Q667" s="108"/>
      <c r="R667" s="108"/>
      <c r="S667" s="108"/>
      <c r="T667" s="108"/>
      <c r="U667" s="108">
        <f t="shared" si="12"/>
        <v>0</v>
      </c>
      <c r="V667" s="108" t="str">
        <f>IFERROR(Table14[[#This Row],[اجمالى وقت التشغيل بالدقايق]]-Table14[[#This Row],[اجمالى وقت التوقف بالدقيقة]],"0")</f>
        <v>0</v>
      </c>
      <c r="W667" s="108"/>
      <c r="X667" s="106" t="str">
        <f>IFERROR(VLOOKUP(Table14[[#This Row],[كود العامل]],العاملين!A:C,2,0),"")</f>
        <v/>
      </c>
      <c r="Y667" s="108"/>
      <c r="Z667" s="108" t="str">
        <f>IFERROR(VLOOKUP(Table14[[#This Row],[كود العامل2]],العاملين!$A:$C,2,0),"")</f>
        <v/>
      </c>
      <c r="AA667" s="108"/>
      <c r="AB667" s="108" t="str">
        <f>IFERROR(VLOOKUP(Table14[[#This Row],[كود العامل3]],العاملين!$A:$C,2,0),"")</f>
        <v/>
      </c>
      <c r="AC667" s="108"/>
      <c r="AD667" s="108" t="str">
        <f>IFERROR(VLOOKUP(Table14[[#This Row],[كود العامل4]],العاملين!$A:$C,2,0),"")</f>
        <v/>
      </c>
      <c r="AE667" s="115">
        <f>IFERROR((Table14[[#This Row],[كمية الانتاج]]*Table14[[#This Row],[الزمن المعيارى لانتاج القطعة الواحدة بالدقيقة]])/V667,0%)</f>
        <v>0</v>
      </c>
      <c r="AF667" s="116"/>
      <c r="AG667" s="106"/>
      <c r="AH667" s="117" t="str">
        <f>IFERROR(Table14[[#This Row],[كمية الانتاج]]/(Table14[[#This Row],[كمية الانتاج]]+AG667+AF667),"")</f>
        <v/>
      </c>
      <c r="AI667" s="118"/>
      <c r="AJ667" s="121"/>
      <c r="AK667" s="121"/>
      <c r="AL667" s="121"/>
      <c r="AM667" s="121"/>
      <c r="AN667" s="121"/>
      <c r="AO667" s="121"/>
      <c r="AP667" s="121"/>
      <c r="AQ667" s="121"/>
      <c r="AR667" s="121"/>
    </row>
    <row r="668" spans="1:44" ht="20.100000000000001" customHeight="1">
      <c r="A668" s="105"/>
      <c r="B668" s="106"/>
      <c r="C668" s="107" t="str">
        <f>IFERROR(VLOOKUP(B668,المنتجات!$A:$B,2,0),"")</f>
        <v/>
      </c>
      <c r="D668" s="106" t="str">
        <f>IFERROR(VLOOKUP(B668,المنتجات!$A:$C,3,0),"")</f>
        <v/>
      </c>
      <c r="E668" s="108"/>
      <c r="F668" s="107" t="str">
        <f>IFERROR(VLOOKUP(Table14[[#This Row],[كود الصنف]],المنتجات!$D:$E,2,0),"")</f>
        <v/>
      </c>
      <c r="G668" s="109"/>
      <c r="H668" s="109" t="str">
        <f>IFERROR(IF(G668&lt;=1,VLOOKUP(Table14[[#This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68" s="110"/>
      <c r="J668" s="111"/>
      <c r="K668" s="112" t="str">
        <f>IFERROR(IF(VLOOKUP(Table14[[#This Row],[كود الصنف]],المنتجات!$D:$K,8,0)=0,"",(VLOOKUP(Table14[[#This Row],[كود الصنف]],المنتجات!$D:$K,8,0))),"")</f>
        <v/>
      </c>
      <c r="L66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68" s="114">
        <f>IFERROR(Table14[[#This Row],[كمية الهالك]]/(Table14[[#This Row],[كمية الخامات بالكيلو]]/Table14[[#This Row],[وزن القطعة]]),0)</f>
        <v>0</v>
      </c>
      <c r="N668" s="113"/>
      <c r="O668" s="106" t="str">
        <f>IFERROR(VLOOKUP(Table14[[#This Row],[كود العامل]],العاملين!$A$1:$D$100,4,0),"")</f>
        <v/>
      </c>
      <c r="P668" s="108"/>
      <c r="Q668" s="108"/>
      <c r="R668" s="108"/>
      <c r="S668" s="108"/>
      <c r="T668" s="108"/>
      <c r="U668" s="108">
        <f t="shared" si="12"/>
        <v>0</v>
      </c>
      <c r="V668" s="108" t="str">
        <f>IFERROR(Table14[[#This Row],[اجمالى وقت التشغيل بالدقايق]]-Table14[[#This Row],[اجمالى وقت التوقف بالدقيقة]],"0")</f>
        <v>0</v>
      </c>
      <c r="W668" s="108"/>
      <c r="X668" s="106" t="str">
        <f>IFERROR(VLOOKUP(Table14[[#This Row],[كود العامل]],العاملين!A:C,2,0),"")</f>
        <v/>
      </c>
      <c r="Y668" s="108"/>
      <c r="Z668" s="108" t="str">
        <f>IFERROR(VLOOKUP(Table14[[#This Row],[كود العامل2]],العاملين!$A:$C,2,0),"")</f>
        <v/>
      </c>
      <c r="AA668" s="108"/>
      <c r="AB668" s="108" t="str">
        <f>IFERROR(VLOOKUP(Table14[[#This Row],[كود العامل3]],العاملين!$A:$C,2,0),"")</f>
        <v/>
      </c>
      <c r="AC668" s="108"/>
      <c r="AD668" s="108" t="str">
        <f>IFERROR(VLOOKUP(Table14[[#This Row],[كود العامل4]],العاملين!$A:$C,2,0),"")</f>
        <v/>
      </c>
      <c r="AE668" s="115">
        <f>IFERROR((Table14[[#This Row],[كمية الانتاج]]*Table14[[#This Row],[الزمن المعيارى لانتاج القطعة الواحدة بالدقيقة]])/V668,0%)</f>
        <v>0</v>
      </c>
      <c r="AF668" s="116"/>
      <c r="AG668" s="106"/>
      <c r="AH668" s="117" t="str">
        <f>IFERROR(Table14[[#This Row],[كمية الانتاج]]/(Table14[[#This Row],[كمية الانتاج]]+AG668+AF668),"")</f>
        <v/>
      </c>
      <c r="AI668" s="118"/>
      <c r="AJ668" s="121"/>
      <c r="AK668" s="121"/>
      <c r="AL668" s="121"/>
      <c r="AM668" s="121"/>
      <c r="AN668" s="121"/>
      <c r="AO668" s="121"/>
      <c r="AP668" s="121"/>
      <c r="AQ668" s="121"/>
      <c r="AR668" s="121"/>
    </row>
    <row r="669" spans="1:44" ht="20.100000000000001" customHeight="1">
      <c r="A669" s="105"/>
      <c r="B669" s="106"/>
      <c r="C669" s="107" t="str">
        <f>IFERROR(VLOOKUP(B669,المنتجات!$A:$B,2,0),"")</f>
        <v/>
      </c>
      <c r="D669" s="106" t="str">
        <f>IFERROR(VLOOKUP(B669,المنتجات!$A:$C,3,0),"")</f>
        <v/>
      </c>
      <c r="E669" s="108"/>
      <c r="F669" s="107" t="str">
        <f>IFERROR(VLOOKUP(Table14[[#This Row],[كود الصنف]],المنتجات!$D:$E,2,0),"")</f>
        <v/>
      </c>
      <c r="G669" s="109"/>
      <c r="H669" s="109" t="str">
        <f>IFERROR(IF(G669&lt;=1,VLOOKUP(Table14[[#This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69" s="110"/>
      <c r="J669" s="111"/>
      <c r="K669" s="112" t="str">
        <f>IFERROR(IF(VLOOKUP(Table14[[#This Row],[كود الصنف]],المنتجات!$D:$K,8,0)=0,"",(VLOOKUP(Table14[[#This Row],[كود الصنف]],المنتجات!$D:$K,8,0))),"")</f>
        <v/>
      </c>
      <c r="L66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69" s="114">
        <f>IFERROR(Table14[[#This Row],[كمية الهالك]]/(Table14[[#This Row],[كمية الخامات بالكيلو]]/Table14[[#This Row],[وزن القطعة]]),0)</f>
        <v>0</v>
      </c>
      <c r="N669" s="113"/>
      <c r="O669" s="106" t="str">
        <f>IFERROR(VLOOKUP(Table14[[#This Row],[كود العامل]],العاملين!$A$1:$D$100,4,0),"")</f>
        <v/>
      </c>
      <c r="P669" s="108"/>
      <c r="Q669" s="108"/>
      <c r="R669" s="108"/>
      <c r="S669" s="108"/>
      <c r="T669" s="108"/>
      <c r="U669" s="108">
        <f t="shared" si="12"/>
        <v>0</v>
      </c>
      <c r="V669" s="108" t="str">
        <f>IFERROR(Table14[[#This Row],[اجمالى وقت التشغيل بالدقايق]]-Table14[[#This Row],[اجمالى وقت التوقف بالدقيقة]],"0")</f>
        <v>0</v>
      </c>
      <c r="W669" s="108"/>
      <c r="X669" s="106" t="str">
        <f>IFERROR(VLOOKUP(Table14[[#This Row],[كود العامل]],العاملين!A:C,2,0),"")</f>
        <v/>
      </c>
      <c r="Y669" s="108"/>
      <c r="Z669" s="108" t="str">
        <f>IFERROR(VLOOKUP(Table14[[#This Row],[كود العامل2]],العاملين!$A:$C,2,0),"")</f>
        <v/>
      </c>
      <c r="AA669" s="108"/>
      <c r="AB669" s="108" t="str">
        <f>IFERROR(VLOOKUP(Table14[[#This Row],[كود العامل3]],العاملين!$A:$C,2,0),"")</f>
        <v/>
      </c>
      <c r="AC669" s="108"/>
      <c r="AD669" s="108" t="str">
        <f>IFERROR(VLOOKUP(Table14[[#This Row],[كود العامل4]],العاملين!$A:$C,2,0),"")</f>
        <v/>
      </c>
      <c r="AE669" s="115">
        <f>IFERROR((Table14[[#This Row],[كمية الانتاج]]*Table14[[#This Row],[الزمن المعيارى لانتاج القطعة الواحدة بالدقيقة]])/V669,0%)</f>
        <v>0</v>
      </c>
      <c r="AF669" s="116"/>
      <c r="AG669" s="106"/>
      <c r="AH669" s="117" t="str">
        <f>IFERROR(Table14[[#This Row],[كمية الانتاج]]/(Table14[[#This Row],[كمية الانتاج]]+AG669+AF669),"")</f>
        <v/>
      </c>
      <c r="AI669" s="118"/>
      <c r="AJ669" s="121"/>
      <c r="AK669" s="121"/>
      <c r="AL669" s="121"/>
      <c r="AM669" s="121"/>
      <c r="AN669" s="121"/>
      <c r="AO669" s="121"/>
      <c r="AP669" s="121"/>
      <c r="AQ669" s="121"/>
      <c r="AR669" s="121"/>
    </row>
    <row r="670" spans="1:44" ht="20.100000000000001" customHeight="1">
      <c r="A670" s="105"/>
      <c r="B670" s="106"/>
      <c r="C670" s="107" t="str">
        <f>IFERROR(VLOOKUP(B670,المنتجات!$A:$B,2,0),"")</f>
        <v/>
      </c>
      <c r="D670" s="106" t="str">
        <f>IFERROR(VLOOKUP(B670,المنتجات!$A:$C,3,0),"")</f>
        <v/>
      </c>
      <c r="E670" s="108"/>
      <c r="F670" s="107" t="str">
        <f>IFERROR(VLOOKUP(Table14[[#This Row],[كود الصنف]],المنتجات!$D:$E,2,0),"")</f>
        <v/>
      </c>
      <c r="G670" s="109"/>
      <c r="H670" s="109" t="str">
        <f>IFERROR(IF(G670&lt;=1,VLOOKUP(Table14[[#This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70" s="110"/>
      <c r="J670" s="111"/>
      <c r="K670" s="112" t="str">
        <f>IFERROR(IF(VLOOKUP(Table14[[#This Row],[كود الصنف]],المنتجات!$D:$K,8,0)=0,"",(VLOOKUP(Table14[[#This Row],[كود الصنف]],المنتجات!$D:$K,8,0))),"")</f>
        <v/>
      </c>
      <c r="L67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70" s="114">
        <f>IFERROR(Table14[[#This Row],[كمية الهالك]]/(Table14[[#This Row],[كمية الخامات بالكيلو]]/Table14[[#This Row],[وزن القطعة]]),0)</f>
        <v>0</v>
      </c>
      <c r="N670" s="113"/>
      <c r="O670" s="106" t="str">
        <f>IFERROR(VLOOKUP(Table14[[#This Row],[كود العامل]],العاملين!$A$1:$D$100,4,0),"")</f>
        <v/>
      </c>
      <c r="P670" s="108"/>
      <c r="Q670" s="108"/>
      <c r="R670" s="108"/>
      <c r="S670" s="108"/>
      <c r="T670" s="108"/>
      <c r="U670" s="108">
        <f t="shared" si="12"/>
        <v>0</v>
      </c>
      <c r="V670" s="108" t="str">
        <f>IFERROR(Table14[[#This Row],[اجمالى وقت التشغيل بالدقايق]]-Table14[[#This Row],[اجمالى وقت التوقف بالدقيقة]],"0")</f>
        <v>0</v>
      </c>
      <c r="W670" s="108"/>
      <c r="X670" s="106" t="str">
        <f>IFERROR(VLOOKUP(Table14[[#This Row],[كود العامل]],العاملين!A:C,2,0),"")</f>
        <v/>
      </c>
      <c r="Y670" s="108"/>
      <c r="Z670" s="108" t="str">
        <f>IFERROR(VLOOKUP(Table14[[#This Row],[كود العامل2]],العاملين!$A:$C,2,0),"")</f>
        <v/>
      </c>
      <c r="AA670" s="108"/>
      <c r="AB670" s="108" t="str">
        <f>IFERROR(VLOOKUP(Table14[[#This Row],[كود العامل3]],العاملين!$A:$C,2,0),"")</f>
        <v/>
      </c>
      <c r="AC670" s="108"/>
      <c r="AD670" s="108" t="str">
        <f>IFERROR(VLOOKUP(Table14[[#This Row],[كود العامل4]],العاملين!$A:$C,2,0),"")</f>
        <v/>
      </c>
      <c r="AE670" s="115">
        <f>IFERROR((Table14[[#This Row],[كمية الانتاج]]*Table14[[#This Row],[الزمن المعيارى لانتاج القطعة الواحدة بالدقيقة]])/V670,0%)</f>
        <v>0</v>
      </c>
      <c r="AF670" s="116"/>
      <c r="AG670" s="106"/>
      <c r="AH670" s="117" t="str">
        <f>IFERROR(Table14[[#This Row],[كمية الانتاج]]/(Table14[[#This Row],[كمية الانتاج]]+AG670+AF670),"")</f>
        <v/>
      </c>
      <c r="AI670" s="118"/>
      <c r="AJ670" s="121"/>
      <c r="AK670" s="121"/>
      <c r="AL670" s="121"/>
      <c r="AM670" s="121"/>
      <c r="AN670" s="121"/>
      <c r="AO670" s="121"/>
      <c r="AP670" s="121"/>
      <c r="AQ670" s="121"/>
      <c r="AR670" s="121"/>
    </row>
    <row r="671" spans="1:44" ht="20.100000000000001" customHeight="1">
      <c r="A671" s="105"/>
      <c r="B671" s="106"/>
      <c r="C671" s="107" t="str">
        <f>IFERROR(VLOOKUP(B671,المنتجات!$A:$B,2,0),"")</f>
        <v/>
      </c>
      <c r="D671" s="106" t="str">
        <f>IFERROR(VLOOKUP(B671,المنتجات!$A:$C,3,0),"")</f>
        <v/>
      </c>
      <c r="E671" s="108"/>
      <c r="F671" s="107" t="str">
        <f>IFERROR(VLOOKUP(Table14[[#This Row],[كود الصنف]],المنتجات!$D:$E,2,0),"")</f>
        <v/>
      </c>
      <c r="G671" s="109"/>
      <c r="H671" s="109" t="str">
        <f>IFERROR(IF(G671&lt;=1,VLOOKUP(Table14[[#This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71" s="110"/>
      <c r="J671" s="111"/>
      <c r="K671" s="112" t="str">
        <f>IFERROR(IF(VLOOKUP(Table14[[#This Row],[كود الصنف]],المنتجات!$D:$K,8,0)=0,"",(VLOOKUP(Table14[[#This Row],[كود الصنف]],المنتجات!$D:$K,8,0))),"")</f>
        <v/>
      </c>
      <c r="L67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71" s="114">
        <f>IFERROR(Table14[[#This Row],[كمية الهالك]]/(Table14[[#This Row],[كمية الخامات بالكيلو]]/Table14[[#This Row],[وزن القطعة]]),0)</f>
        <v>0</v>
      </c>
      <c r="N671" s="113"/>
      <c r="O671" s="106" t="str">
        <f>IFERROR(VLOOKUP(Table14[[#This Row],[كود العامل]],العاملين!$A$1:$D$100,4,0),"")</f>
        <v/>
      </c>
      <c r="P671" s="108"/>
      <c r="Q671" s="108"/>
      <c r="R671" s="108"/>
      <c r="S671" s="108"/>
      <c r="T671" s="108"/>
      <c r="U671" s="108">
        <f t="shared" si="12"/>
        <v>0</v>
      </c>
      <c r="V671" s="108" t="str">
        <f>IFERROR(Table14[[#This Row],[اجمالى وقت التشغيل بالدقايق]]-Table14[[#This Row],[اجمالى وقت التوقف بالدقيقة]],"0")</f>
        <v>0</v>
      </c>
      <c r="W671" s="108"/>
      <c r="X671" s="106" t="str">
        <f>IFERROR(VLOOKUP(Table14[[#This Row],[كود العامل]],العاملين!A:C,2,0),"")</f>
        <v/>
      </c>
      <c r="Y671" s="108"/>
      <c r="Z671" s="108" t="str">
        <f>IFERROR(VLOOKUP(Table14[[#This Row],[كود العامل2]],العاملين!$A:$C,2,0),"")</f>
        <v/>
      </c>
      <c r="AA671" s="108"/>
      <c r="AB671" s="108" t="str">
        <f>IFERROR(VLOOKUP(Table14[[#This Row],[كود العامل3]],العاملين!$A:$C,2,0),"")</f>
        <v/>
      </c>
      <c r="AC671" s="108"/>
      <c r="AD671" s="108" t="str">
        <f>IFERROR(VLOOKUP(Table14[[#This Row],[كود العامل4]],العاملين!$A:$C,2,0),"")</f>
        <v/>
      </c>
      <c r="AE671" s="115">
        <f>IFERROR((Table14[[#This Row],[كمية الانتاج]]*Table14[[#This Row],[الزمن المعيارى لانتاج القطعة الواحدة بالدقيقة]])/V671,0%)</f>
        <v>0</v>
      </c>
      <c r="AF671" s="116"/>
      <c r="AG671" s="106"/>
      <c r="AH671" s="117" t="str">
        <f>IFERROR(Table14[[#This Row],[كمية الانتاج]]/(Table14[[#This Row],[كمية الانتاج]]+AG671+AF671),"")</f>
        <v/>
      </c>
      <c r="AI671" s="118"/>
      <c r="AJ671" s="121"/>
      <c r="AK671" s="121"/>
      <c r="AL671" s="121"/>
      <c r="AM671" s="121"/>
      <c r="AN671" s="121"/>
      <c r="AO671" s="121"/>
      <c r="AP671" s="121"/>
      <c r="AQ671" s="121"/>
      <c r="AR671" s="121"/>
    </row>
    <row r="672" spans="1:44" ht="20.100000000000001" customHeight="1">
      <c r="A672" s="105"/>
      <c r="B672" s="106"/>
      <c r="C672" s="107" t="str">
        <f>IFERROR(VLOOKUP(B672,المنتجات!$A:$B,2,0),"")</f>
        <v/>
      </c>
      <c r="D672" s="106" t="str">
        <f>IFERROR(VLOOKUP(B672,المنتجات!$A:$C,3,0),"")</f>
        <v/>
      </c>
      <c r="E672" s="108"/>
      <c r="F672" s="107" t="str">
        <f>IFERROR(VLOOKUP(Table14[[#This Row],[كود الصنف]],المنتجات!$D:$E,2,0),"")</f>
        <v/>
      </c>
      <c r="G672" s="109"/>
      <c r="H672" s="109" t="str">
        <f>IFERROR(IF(G672&lt;=1,VLOOKUP(Table14[[#This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72" s="110"/>
      <c r="J672" s="111"/>
      <c r="K672" s="112" t="str">
        <f>IFERROR(IF(VLOOKUP(Table14[[#This Row],[كود الصنف]],المنتجات!$D:$K,8,0)=0,"",(VLOOKUP(Table14[[#This Row],[كود الصنف]],المنتجات!$D:$K,8,0))),"")</f>
        <v/>
      </c>
      <c r="L67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72" s="114">
        <f>IFERROR(Table14[[#This Row],[كمية الهالك]]/(Table14[[#This Row],[كمية الخامات بالكيلو]]/Table14[[#This Row],[وزن القطعة]]),0)</f>
        <v>0</v>
      </c>
      <c r="N672" s="113"/>
      <c r="O672" s="106" t="str">
        <f>IFERROR(VLOOKUP(Table14[[#This Row],[كود العامل]],العاملين!$A$1:$D$100,4,0),"")</f>
        <v/>
      </c>
      <c r="P672" s="108"/>
      <c r="Q672" s="108"/>
      <c r="R672" s="108"/>
      <c r="S672" s="108"/>
      <c r="T672" s="108"/>
      <c r="U672" s="108">
        <f t="shared" si="12"/>
        <v>0</v>
      </c>
      <c r="V672" s="108" t="str">
        <f>IFERROR(Table14[[#This Row],[اجمالى وقت التشغيل بالدقايق]]-Table14[[#This Row],[اجمالى وقت التوقف بالدقيقة]],"0")</f>
        <v>0</v>
      </c>
      <c r="W672" s="108"/>
      <c r="X672" s="106" t="str">
        <f>IFERROR(VLOOKUP(Table14[[#This Row],[كود العامل]],العاملين!A:C,2,0),"")</f>
        <v/>
      </c>
      <c r="Y672" s="108"/>
      <c r="Z672" s="108" t="str">
        <f>IFERROR(VLOOKUP(Table14[[#This Row],[كود العامل2]],العاملين!$A:$C,2,0),"")</f>
        <v/>
      </c>
      <c r="AA672" s="108"/>
      <c r="AB672" s="108" t="str">
        <f>IFERROR(VLOOKUP(Table14[[#This Row],[كود العامل3]],العاملين!$A:$C,2,0),"")</f>
        <v/>
      </c>
      <c r="AC672" s="108"/>
      <c r="AD672" s="108" t="str">
        <f>IFERROR(VLOOKUP(Table14[[#This Row],[كود العامل4]],العاملين!$A:$C,2,0),"")</f>
        <v/>
      </c>
      <c r="AE672" s="115">
        <f>IFERROR((Table14[[#This Row],[كمية الانتاج]]*Table14[[#This Row],[الزمن المعيارى لانتاج القطعة الواحدة بالدقيقة]])/V672,0%)</f>
        <v>0</v>
      </c>
      <c r="AF672" s="116"/>
      <c r="AG672" s="106"/>
      <c r="AH672" s="117" t="str">
        <f>IFERROR(Table14[[#This Row],[كمية الانتاج]]/(Table14[[#This Row],[كمية الانتاج]]+AG672+AF672),"")</f>
        <v/>
      </c>
      <c r="AI672" s="118"/>
      <c r="AJ672" s="121"/>
      <c r="AK672" s="121"/>
      <c r="AL672" s="121"/>
      <c r="AM672" s="121"/>
      <c r="AN672" s="121"/>
      <c r="AO672" s="121"/>
      <c r="AP672" s="121"/>
      <c r="AQ672" s="121"/>
      <c r="AR672" s="121"/>
    </row>
    <row r="673" spans="1:44" ht="20.100000000000001" customHeight="1">
      <c r="A673" s="105"/>
      <c r="B673" s="106"/>
      <c r="C673" s="107" t="str">
        <f>IFERROR(VLOOKUP(B673,المنتجات!$A:$B,2,0),"")</f>
        <v/>
      </c>
      <c r="D673" s="106" t="str">
        <f>IFERROR(VLOOKUP(B673,المنتجات!$A:$C,3,0),"")</f>
        <v/>
      </c>
      <c r="E673" s="108"/>
      <c r="F673" s="107" t="str">
        <f>IFERROR(VLOOKUP(Table14[[#This Row],[كود الصنف]],المنتجات!$D:$E,2,0),"")</f>
        <v/>
      </c>
      <c r="G673" s="109"/>
      <c r="H673" s="109" t="str">
        <f>IFERROR(IF(G673&lt;=1,VLOOKUP(Table14[[#This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73" s="110"/>
      <c r="J673" s="111"/>
      <c r="K673" s="112" t="str">
        <f>IFERROR(IF(VLOOKUP(Table14[[#This Row],[كود الصنف]],المنتجات!$D:$K,8,0)=0,"",(VLOOKUP(Table14[[#This Row],[كود الصنف]],المنتجات!$D:$K,8,0))),"")</f>
        <v/>
      </c>
      <c r="L67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73" s="114">
        <f>IFERROR(Table14[[#This Row],[كمية الهالك]]/(Table14[[#This Row],[كمية الخامات بالكيلو]]/Table14[[#This Row],[وزن القطعة]]),0)</f>
        <v>0</v>
      </c>
      <c r="N673" s="113"/>
      <c r="O673" s="106" t="str">
        <f>IFERROR(VLOOKUP(Table14[[#This Row],[كود العامل]],العاملين!$A$1:$D$100,4,0),"")</f>
        <v/>
      </c>
      <c r="P673" s="108"/>
      <c r="Q673" s="108"/>
      <c r="R673" s="108"/>
      <c r="S673" s="108"/>
      <c r="T673" s="108"/>
      <c r="U673" s="108">
        <f t="shared" si="12"/>
        <v>0</v>
      </c>
      <c r="V673" s="108" t="str">
        <f>IFERROR(Table14[[#This Row],[اجمالى وقت التشغيل بالدقايق]]-Table14[[#This Row],[اجمالى وقت التوقف بالدقيقة]],"0")</f>
        <v>0</v>
      </c>
      <c r="W673" s="108"/>
      <c r="X673" s="106" t="str">
        <f>IFERROR(VLOOKUP(Table14[[#This Row],[كود العامل]],العاملين!A:C,2,0),"")</f>
        <v/>
      </c>
      <c r="Y673" s="108"/>
      <c r="Z673" s="108" t="str">
        <f>IFERROR(VLOOKUP(Table14[[#This Row],[كود العامل2]],العاملين!$A:$C,2,0),"")</f>
        <v/>
      </c>
      <c r="AA673" s="108"/>
      <c r="AB673" s="108" t="str">
        <f>IFERROR(VLOOKUP(Table14[[#This Row],[كود العامل3]],العاملين!$A:$C,2,0),"")</f>
        <v/>
      </c>
      <c r="AC673" s="108"/>
      <c r="AD673" s="108" t="str">
        <f>IFERROR(VLOOKUP(Table14[[#This Row],[كود العامل4]],العاملين!$A:$C,2,0),"")</f>
        <v/>
      </c>
      <c r="AE673" s="115">
        <f>IFERROR((Table14[[#This Row],[كمية الانتاج]]*Table14[[#This Row],[الزمن المعيارى لانتاج القطعة الواحدة بالدقيقة]])/V673,0%)</f>
        <v>0</v>
      </c>
      <c r="AF673" s="116"/>
      <c r="AG673" s="106"/>
      <c r="AH673" s="117" t="str">
        <f>IFERROR(Table14[[#This Row],[كمية الانتاج]]/(Table14[[#This Row],[كمية الانتاج]]+AG673+AF673),"")</f>
        <v/>
      </c>
      <c r="AI673" s="118"/>
      <c r="AJ673" s="121"/>
      <c r="AK673" s="121"/>
      <c r="AL673" s="121"/>
      <c r="AM673" s="121"/>
      <c r="AN673" s="121"/>
      <c r="AO673" s="121"/>
      <c r="AP673" s="121"/>
      <c r="AQ673" s="121"/>
      <c r="AR673" s="121"/>
    </row>
    <row r="674" spans="1:44" ht="20.100000000000001" customHeight="1">
      <c r="A674" s="105"/>
      <c r="B674" s="106"/>
      <c r="C674" s="107" t="str">
        <f>IFERROR(VLOOKUP(B674,المنتجات!$A:$B,2,0),"")</f>
        <v/>
      </c>
      <c r="D674" s="106" t="str">
        <f>IFERROR(VLOOKUP(B674,المنتجات!$A:$C,3,0),"")</f>
        <v/>
      </c>
      <c r="E674" s="108"/>
      <c r="F674" s="107" t="str">
        <f>IFERROR(VLOOKUP(Table14[[#This Row],[كود الصنف]],المنتجات!$D:$E,2,0),"")</f>
        <v/>
      </c>
      <c r="G674" s="109"/>
      <c r="H674" s="109" t="str">
        <f>IFERROR(IF(G674&lt;=1,VLOOKUP(Table14[[#This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74" s="110"/>
      <c r="J674" s="111"/>
      <c r="K674" s="112" t="str">
        <f>IFERROR(IF(VLOOKUP(Table14[[#This Row],[كود الصنف]],المنتجات!$D:$K,8,0)=0,"",(VLOOKUP(Table14[[#This Row],[كود الصنف]],المنتجات!$D:$K,8,0))),"")</f>
        <v/>
      </c>
      <c r="L67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74" s="114">
        <f>IFERROR(Table14[[#This Row],[كمية الهالك]]/(Table14[[#This Row],[كمية الخامات بالكيلو]]/Table14[[#This Row],[وزن القطعة]]),0)</f>
        <v>0</v>
      </c>
      <c r="N674" s="113"/>
      <c r="O674" s="106" t="str">
        <f>IFERROR(VLOOKUP(Table14[[#This Row],[كود العامل]],العاملين!$A$1:$D$100,4,0),"")</f>
        <v/>
      </c>
      <c r="P674" s="108"/>
      <c r="Q674" s="108"/>
      <c r="R674" s="108"/>
      <c r="S674" s="108"/>
      <c r="T674" s="108"/>
      <c r="U674" s="108">
        <f t="shared" si="12"/>
        <v>0</v>
      </c>
      <c r="V674" s="108" t="str">
        <f>IFERROR(Table14[[#This Row],[اجمالى وقت التشغيل بالدقايق]]-Table14[[#This Row],[اجمالى وقت التوقف بالدقيقة]],"0")</f>
        <v>0</v>
      </c>
      <c r="W674" s="108"/>
      <c r="X674" s="106" t="str">
        <f>IFERROR(VLOOKUP(Table14[[#This Row],[كود العامل]],العاملين!A:C,2,0),"")</f>
        <v/>
      </c>
      <c r="Y674" s="108"/>
      <c r="Z674" s="108" t="str">
        <f>IFERROR(VLOOKUP(Table14[[#This Row],[كود العامل2]],العاملين!$A:$C,2,0),"")</f>
        <v/>
      </c>
      <c r="AA674" s="108"/>
      <c r="AB674" s="108" t="str">
        <f>IFERROR(VLOOKUP(Table14[[#This Row],[كود العامل3]],العاملين!$A:$C,2,0),"")</f>
        <v/>
      </c>
      <c r="AC674" s="108"/>
      <c r="AD674" s="108" t="str">
        <f>IFERROR(VLOOKUP(Table14[[#This Row],[كود العامل4]],العاملين!$A:$C,2,0),"")</f>
        <v/>
      </c>
      <c r="AE674" s="115">
        <f>IFERROR((Table14[[#This Row],[كمية الانتاج]]*Table14[[#This Row],[الزمن المعيارى لانتاج القطعة الواحدة بالدقيقة]])/V674,0%)</f>
        <v>0</v>
      </c>
      <c r="AF674" s="116"/>
      <c r="AG674" s="106"/>
      <c r="AH674" s="117" t="str">
        <f>IFERROR(Table14[[#This Row],[كمية الانتاج]]/(Table14[[#This Row],[كمية الانتاج]]+AG674+AF674),"")</f>
        <v/>
      </c>
      <c r="AI674" s="118"/>
      <c r="AJ674" s="121"/>
      <c r="AK674" s="121"/>
      <c r="AL674" s="121"/>
      <c r="AM674" s="121"/>
      <c r="AN674" s="121"/>
      <c r="AO674" s="121"/>
      <c r="AP674" s="121"/>
      <c r="AQ674" s="121"/>
      <c r="AR674" s="121"/>
    </row>
    <row r="675" spans="1:44" ht="20.100000000000001" customHeight="1">
      <c r="A675" s="105"/>
      <c r="B675" s="106"/>
      <c r="C675" s="107" t="str">
        <f>IFERROR(VLOOKUP(B675,المنتجات!$A:$B,2,0),"")</f>
        <v/>
      </c>
      <c r="D675" s="106" t="str">
        <f>IFERROR(VLOOKUP(B675,المنتجات!$A:$C,3,0),"")</f>
        <v/>
      </c>
      <c r="E675" s="108"/>
      <c r="F675" s="107" t="str">
        <f>IFERROR(VLOOKUP(Table14[[#This Row],[كود الصنف]],المنتجات!$D:$E,2,0),"")</f>
        <v/>
      </c>
      <c r="G675" s="109"/>
      <c r="H675" s="109" t="str">
        <f>IFERROR(IF(G675&lt;=1,VLOOKUP(Table14[[#This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75" s="110"/>
      <c r="J675" s="111"/>
      <c r="K675" s="112" t="str">
        <f>IFERROR(IF(VLOOKUP(Table14[[#This Row],[كود الصنف]],المنتجات!$D:$K,8,0)=0,"",(VLOOKUP(Table14[[#This Row],[كود الصنف]],المنتجات!$D:$K,8,0))),"")</f>
        <v/>
      </c>
      <c r="L67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75" s="114">
        <f>IFERROR(Table14[[#This Row],[كمية الهالك]]/(Table14[[#This Row],[كمية الخامات بالكيلو]]/Table14[[#This Row],[وزن القطعة]]),0)</f>
        <v>0</v>
      </c>
      <c r="N675" s="113"/>
      <c r="O675" s="106" t="str">
        <f>IFERROR(VLOOKUP(Table14[[#This Row],[كود العامل]],العاملين!$A$1:$D$100,4,0),"")</f>
        <v/>
      </c>
      <c r="P675" s="108"/>
      <c r="Q675" s="108"/>
      <c r="R675" s="108"/>
      <c r="S675" s="108"/>
      <c r="T675" s="108"/>
      <c r="U675" s="108">
        <f t="shared" si="12"/>
        <v>0</v>
      </c>
      <c r="V675" s="108" t="str">
        <f>IFERROR(Table14[[#This Row],[اجمالى وقت التشغيل بالدقايق]]-Table14[[#This Row],[اجمالى وقت التوقف بالدقيقة]],"0")</f>
        <v>0</v>
      </c>
      <c r="W675" s="108"/>
      <c r="X675" s="106" t="str">
        <f>IFERROR(VLOOKUP(Table14[[#This Row],[كود العامل]],العاملين!A:C,2,0),"")</f>
        <v/>
      </c>
      <c r="Y675" s="108"/>
      <c r="Z675" s="108" t="str">
        <f>IFERROR(VLOOKUP(Table14[[#This Row],[كود العامل2]],العاملين!$A:$C,2,0),"")</f>
        <v/>
      </c>
      <c r="AA675" s="108"/>
      <c r="AB675" s="108" t="str">
        <f>IFERROR(VLOOKUP(Table14[[#This Row],[كود العامل3]],العاملين!$A:$C,2,0),"")</f>
        <v/>
      </c>
      <c r="AC675" s="108"/>
      <c r="AD675" s="108" t="str">
        <f>IFERROR(VLOOKUP(Table14[[#This Row],[كود العامل4]],العاملين!$A:$C,2,0),"")</f>
        <v/>
      </c>
      <c r="AE675" s="115">
        <f>IFERROR((Table14[[#This Row],[كمية الانتاج]]*Table14[[#This Row],[الزمن المعيارى لانتاج القطعة الواحدة بالدقيقة]])/V675,0%)</f>
        <v>0</v>
      </c>
      <c r="AF675" s="116"/>
      <c r="AG675" s="106"/>
      <c r="AH675" s="117" t="str">
        <f>IFERROR(Table14[[#This Row],[كمية الانتاج]]/(Table14[[#This Row],[كمية الانتاج]]+AG675+AF675),"")</f>
        <v/>
      </c>
      <c r="AI675" s="118"/>
      <c r="AJ675" s="121"/>
      <c r="AK675" s="121"/>
      <c r="AL675" s="121"/>
      <c r="AM675" s="121"/>
      <c r="AN675" s="121"/>
      <c r="AO675" s="121"/>
      <c r="AP675" s="121"/>
      <c r="AQ675" s="121"/>
      <c r="AR675" s="121"/>
    </row>
    <row r="676" spans="1:44" ht="20.100000000000001" customHeight="1">
      <c r="A676" s="105"/>
      <c r="B676" s="106"/>
      <c r="C676" s="107" t="str">
        <f>IFERROR(VLOOKUP(B676,المنتجات!$A:$B,2,0),"")</f>
        <v/>
      </c>
      <c r="D676" s="106" t="str">
        <f>IFERROR(VLOOKUP(B676,المنتجات!$A:$C,3,0),"")</f>
        <v/>
      </c>
      <c r="E676" s="108"/>
      <c r="F676" s="107" t="str">
        <f>IFERROR(VLOOKUP(Table14[[#This Row],[كود الصنف]],المنتجات!$D:$E,2,0),"")</f>
        <v/>
      </c>
      <c r="G676" s="109"/>
      <c r="H676" s="109" t="str">
        <f>IFERROR(IF(G676&lt;=1,VLOOKUP(Table14[[#This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76" s="110"/>
      <c r="J676" s="111"/>
      <c r="K676" s="112" t="str">
        <f>IFERROR(IF(VLOOKUP(Table14[[#This Row],[كود الصنف]],المنتجات!$D:$K,8,0)=0,"",(VLOOKUP(Table14[[#This Row],[كود الصنف]],المنتجات!$D:$K,8,0))),"")</f>
        <v/>
      </c>
      <c r="L67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76" s="114">
        <f>IFERROR(Table14[[#This Row],[كمية الهالك]]/(Table14[[#This Row],[كمية الخامات بالكيلو]]/Table14[[#This Row],[وزن القطعة]]),0)</f>
        <v>0</v>
      </c>
      <c r="N676" s="113"/>
      <c r="O676" s="106" t="str">
        <f>IFERROR(VLOOKUP(Table14[[#This Row],[كود العامل]],العاملين!$A$1:$D$100,4,0),"")</f>
        <v/>
      </c>
      <c r="P676" s="108"/>
      <c r="Q676" s="108"/>
      <c r="R676" s="108"/>
      <c r="S676" s="108"/>
      <c r="T676" s="108"/>
      <c r="U676" s="108">
        <f t="shared" si="12"/>
        <v>0</v>
      </c>
      <c r="V676" s="108" t="str">
        <f>IFERROR(Table14[[#This Row],[اجمالى وقت التشغيل بالدقايق]]-Table14[[#This Row],[اجمالى وقت التوقف بالدقيقة]],"0")</f>
        <v>0</v>
      </c>
      <c r="W676" s="108"/>
      <c r="X676" s="106" t="str">
        <f>IFERROR(VLOOKUP(Table14[[#This Row],[كود العامل]],العاملين!A:C,2,0),"")</f>
        <v/>
      </c>
      <c r="Y676" s="108"/>
      <c r="Z676" s="108" t="str">
        <f>IFERROR(VLOOKUP(Table14[[#This Row],[كود العامل2]],العاملين!$A:$C,2,0),"")</f>
        <v/>
      </c>
      <c r="AA676" s="108"/>
      <c r="AB676" s="108" t="str">
        <f>IFERROR(VLOOKUP(Table14[[#This Row],[كود العامل3]],العاملين!$A:$C,2,0),"")</f>
        <v/>
      </c>
      <c r="AC676" s="108"/>
      <c r="AD676" s="108" t="str">
        <f>IFERROR(VLOOKUP(Table14[[#This Row],[كود العامل4]],العاملين!$A:$C,2,0),"")</f>
        <v/>
      </c>
      <c r="AE676" s="115">
        <f>IFERROR((Table14[[#This Row],[كمية الانتاج]]*Table14[[#This Row],[الزمن المعيارى لانتاج القطعة الواحدة بالدقيقة]])/V676,0%)</f>
        <v>0</v>
      </c>
      <c r="AF676" s="116"/>
      <c r="AG676" s="106"/>
      <c r="AH676" s="117" t="str">
        <f>IFERROR(Table14[[#This Row],[كمية الانتاج]]/(Table14[[#This Row],[كمية الانتاج]]+AG676+AF676),"")</f>
        <v/>
      </c>
      <c r="AI676" s="118"/>
      <c r="AJ676" s="121"/>
      <c r="AK676" s="121"/>
      <c r="AL676" s="121"/>
      <c r="AM676" s="121"/>
      <c r="AN676" s="121"/>
      <c r="AO676" s="121"/>
      <c r="AP676" s="121"/>
      <c r="AQ676" s="121"/>
      <c r="AR676" s="121"/>
    </row>
    <row r="677" spans="1:44" ht="20.100000000000001" customHeight="1">
      <c r="A677" s="105"/>
      <c r="B677" s="106"/>
      <c r="C677" s="107" t="str">
        <f>IFERROR(VLOOKUP(B677,المنتجات!$A:$B,2,0),"")</f>
        <v/>
      </c>
      <c r="D677" s="106" t="str">
        <f>IFERROR(VLOOKUP(B677,المنتجات!$A:$C,3,0),"")</f>
        <v/>
      </c>
      <c r="E677" s="108"/>
      <c r="F677" s="107" t="str">
        <f>IFERROR(VLOOKUP(Table14[[#This Row],[كود الصنف]],المنتجات!$D:$E,2,0),"")</f>
        <v/>
      </c>
      <c r="G677" s="109"/>
      <c r="H677" s="109" t="str">
        <f>IFERROR(IF(G677&lt;=1,VLOOKUP(Table14[[#This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77" s="110"/>
      <c r="J677" s="111"/>
      <c r="K677" s="112" t="str">
        <f>IFERROR(IF(VLOOKUP(Table14[[#This Row],[كود الصنف]],المنتجات!$D:$K,8,0)=0,"",(VLOOKUP(Table14[[#This Row],[كود الصنف]],المنتجات!$D:$K,8,0))),"")</f>
        <v/>
      </c>
      <c r="L67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77" s="114">
        <f>IFERROR(Table14[[#This Row],[كمية الهالك]]/(Table14[[#This Row],[كمية الخامات بالكيلو]]/Table14[[#This Row],[وزن القطعة]]),0)</f>
        <v>0</v>
      </c>
      <c r="N677" s="113"/>
      <c r="O677" s="106" t="str">
        <f>IFERROR(VLOOKUP(Table14[[#This Row],[كود العامل]],العاملين!$A$1:$D$100,4,0),"")</f>
        <v/>
      </c>
      <c r="P677" s="108"/>
      <c r="Q677" s="108"/>
      <c r="R677" s="108"/>
      <c r="S677" s="108"/>
      <c r="T677" s="108"/>
      <c r="U677" s="108">
        <f t="shared" si="12"/>
        <v>0</v>
      </c>
      <c r="V677" s="108" t="str">
        <f>IFERROR(Table14[[#This Row],[اجمالى وقت التشغيل بالدقايق]]-Table14[[#This Row],[اجمالى وقت التوقف بالدقيقة]],"0")</f>
        <v>0</v>
      </c>
      <c r="W677" s="108"/>
      <c r="X677" s="106" t="str">
        <f>IFERROR(VLOOKUP(Table14[[#This Row],[كود العامل]],العاملين!A:C,2,0),"")</f>
        <v/>
      </c>
      <c r="Y677" s="108"/>
      <c r="Z677" s="108" t="str">
        <f>IFERROR(VLOOKUP(Table14[[#This Row],[كود العامل2]],العاملين!$A:$C,2,0),"")</f>
        <v/>
      </c>
      <c r="AA677" s="108"/>
      <c r="AB677" s="108" t="str">
        <f>IFERROR(VLOOKUP(Table14[[#This Row],[كود العامل3]],العاملين!$A:$C,2,0),"")</f>
        <v/>
      </c>
      <c r="AC677" s="108"/>
      <c r="AD677" s="108" t="str">
        <f>IFERROR(VLOOKUP(Table14[[#This Row],[كود العامل4]],العاملين!$A:$C,2,0),"")</f>
        <v/>
      </c>
      <c r="AE677" s="115">
        <f>IFERROR((Table14[[#This Row],[كمية الانتاج]]*Table14[[#This Row],[الزمن المعيارى لانتاج القطعة الواحدة بالدقيقة]])/V677,0%)</f>
        <v>0</v>
      </c>
      <c r="AF677" s="116"/>
      <c r="AG677" s="106"/>
      <c r="AH677" s="117" t="str">
        <f>IFERROR(Table14[[#This Row],[كمية الانتاج]]/(Table14[[#This Row],[كمية الانتاج]]+AG677+AF677),"")</f>
        <v/>
      </c>
      <c r="AI677" s="118"/>
      <c r="AJ677" s="121"/>
      <c r="AK677" s="121"/>
      <c r="AL677" s="121"/>
      <c r="AM677" s="121"/>
      <c r="AN677" s="121"/>
      <c r="AO677" s="121"/>
      <c r="AP677" s="121"/>
      <c r="AQ677" s="121"/>
      <c r="AR677" s="121"/>
    </row>
    <row r="678" spans="1:44" ht="20.100000000000001" customHeight="1">
      <c r="A678" s="105"/>
      <c r="B678" s="106"/>
      <c r="C678" s="107" t="str">
        <f>IFERROR(VLOOKUP(B678,المنتجات!$A:$B,2,0),"")</f>
        <v/>
      </c>
      <c r="D678" s="106" t="str">
        <f>IFERROR(VLOOKUP(B678,المنتجات!$A:$C,3,0),"")</f>
        <v/>
      </c>
      <c r="E678" s="108"/>
      <c r="F678" s="107" t="str">
        <f>IFERROR(VLOOKUP(Table14[[#This Row],[كود الصنف]],المنتجات!$D:$E,2,0),"")</f>
        <v/>
      </c>
      <c r="G678" s="109"/>
      <c r="H678" s="109" t="str">
        <f>IFERROR(IF(G678&lt;=1,VLOOKUP(Table14[[#This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78" s="110"/>
      <c r="J678" s="111"/>
      <c r="K678" s="112" t="str">
        <f>IFERROR(IF(VLOOKUP(Table14[[#This Row],[كود الصنف]],المنتجات!$D:$K,8,0)=0,"",(VLOOKUP(Table14[[#This Row],[كود الصنف]],المنتجات!$D:$K,8,0))),"")</f>
        <v/>
      </c>
      <c r="L67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78" s="114">
        <f>IFERROR(Table14[[#This Row],[كمية الهالك]]/(Table14[[#This Row],[كمية الخامات بالكيلو]]/Table14[[#This Row],[وزن القطعة]]),0)</f>
        <v>0</v>
      </c>
      <c r="N678" s="113"/>
      <c r="O678" s="106" t="str">
        <f>IFERROR(VLOOKUP(Table14[[#This Row],[كود العامل]],العاملين!$A$1:$D$100,4,0),"")</f>
        <v/>
      </c>
      <c r="P678" s="108"/>
      <c r="Q678" s="108"/>
      <c r="R678" s="108"/>
      <c r="S678" s="108"/>
      <c r="T678" s="108"/>
      <c r="U678" s="108">
        <f t="shared" si="12"/>
        <v>0</v>
      </c>
      <c r="V678" s="108" t="str">
        <f>IFERROR(Table14[[#This Row],[اجمالى وقت التشغيل بالدقايق]]-Table14[[#This Row],[اجمالى وقت التوقف بالدقيقة]],"0")</f>
        <v>0</v>
      </c>
      <c r="W678" s="108"/>
      <c r="X678" s="106" t="str">
        <f>IFERROR(VLOOKUP(Table14[[#This Row],[كود العامل]],العاملين!A:C,2,0),"")</f>
        <v/>
      </c>
      <c r="Y678" s="108"/>
      <c r="Z678" s="108" t="str">
        <f>IFERROR(VLOOKUP(Table14[[#This Row],[كود العامل2]],العاملين!$A:$C,2,0),"")</f>
        <v/>
      </c>
      <c r="AA678" s="108"/>
      <c r="AB678" s="108" t="str">
        <f>IFERROR(VLOOKUP(Table14[[#This Row],[كود العامل3]],العاملين!$A:$C,2,0),"")</f>
        <v/>
      </c>
      <c r="AC678" s="108"/>
      <c r="AD678" s="108" t="str">
        <f>IFERROR(VLOOKUP(Table14[[#This Row],[كود العامل4]],العاملين!$A:$C,2,0),"")</f>
        <v/>
      </c>
      <c r="AE678" s="115">
        <f>IFERROR((Table14[[#This Row],[كمية الانتاج]]*Table14[[#This Row],[الزمن المعيارى لانتاج القطعة الواحدة بالدقيقة]])/V678,0%)</f>
        <v>0</v>
      </c>
      <c r="AF678" s="116"/>
      <c r="AG678" s="106"/>
      <c r="AH678" s="117" t="str">
        <f>IFERROR(Table14[[#This Row],[كمية الانتاج]]/(Table14[[#This Row],[كمية الانتاج]]+AG678+AF678),"")</f>
        <v/>
      </c>
      <c r="AI678" s="118"/>
      <c r="AJ678" s="121"/>
      <c r="AK678" s="121"/>
      <c r="AL678" s="121"/>
      <c r="AM678" s="121"/>
      <c r="AN678" s="121"/>
      <c r="AO678" s="121"/>
      <c r="AP678" s="121"/>
      <c r="AQ678" s="121"/>
      <c r="AR678" s="121"/>
    </row>
    <row r="679" spans="1:44" ht="20.100000000000001" customHeight="1">
      <c r="A679" s="105"/>
      <c r="B679" s="106"/>
      <c r="C679" s="107" t="str">
        <f>IFERROR(VLOOKUP(B679,المنتجات!$A:$B,2,0),"")</f>
        <v/>
      </c>
      <c r="D679" s="106" t="str">
        <f>IFERROR(VLOOKUP(B679,المنتجات!$A:$C,3,0),"")</f>
        <v/>
      </c>
      <c r="E679" s="108"/>
      <c r="F679" s="107" t="str">
        <f>IFERROR(VLOOKUP(Table14[[#This Row],[كود الصنف]],المنتجات!$D:$E,2,0),"")</f>
        <v/>
      </c>
      <c r="G679" s="109"/>
      <c r="H679" s="109" t="str">
        <f>IFERROR(IF(G679&lt;=1,VLOOKUP(Table14[[#This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79" s="110"/>
      <c r="J679" s="111"/>
      <c r="K679" s="112" t="str">
        <f>IFERROR(IF(VLOOKUP(Table14[[#This Row],[كود الصنف]],المنتجات!$D:$K,8,0)=0,"",(VLOOKUP(Table14[[#This Row],[كود الصنف]],المنتجات!$D:$K,8,0))),"")</f>
        <v/>
      </c>
      <c r="L67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79" s="114">
        <f>IFERROR(Table14[[#This Row],[كمية الهالك]]/(Table14[[#This Row],[كمية الخامات بالكيلو]]/Table14[[#This Row],[وزن القطعة]]),0)</f>
        <v>0</v>
      </c>
      <c r="N679" s="113"/>
      <c r="O679" s="106" t="str">
        <f>IFERROR(VLOOKUP(Table14[[#This Row],[كود العامل]],العاملين!$A$1:$D$100,4,0),"")</f>
        <v/>
      </c>
      <c r="P679" s="108"/>
      <c r="Q679" s="108"/>
      <c r="R679" s="108"/>
      <c r="S679" s="108"/>
      <c r="T679" s="108"/>
      <c r="U679" s="108">
        <f t="shared" si="12"/>
        <v>0</v>
      </c>
      <c r="V679" s="108" t="str">
        <f>IFERROR(Table14[[#This Row],[اجمالى وقت التشغيل بالدقايق]]-Table14[[#This Row],[اجمالى وقت التوقف بالدقيقة]],"0")</f>
        <v>0</v>
      </c>
      <c r="W679" s="108"/>
      <c r="X679" s="106" t="str">
        <f>IFERROR(VLOOKUP(Table14[[#This Row],[كود العامل]],العاملين!A:C,2,0),"")</f>
        <v/>
      </c>
      <c r="Y679" s="108"/>
      <c r="Z679" s="108" t="str">
        <f>IFERROR(VLOOKUP(Table14[[#This Row],[كود العامل2]],العاملين!$A:$C,2,0),"")</f>
        <v/>
      </c>
      <c r="AA679" s="108"/>
      <c r="AB679" s="108" t="str">
        <f>IFERROR(VLOOKUP(Table14[[#This Row],[كود العامل3]],العاملين!$A:$C,2,0),"")</f>
        <v/>
      </c>
      <c r="AC679" s="108"/>
      <c r="AD679" s="108" t="str">
        <f>IFERROR(VLOOKUP(Table14[[#This Row],[كود العامل4]],العاملين!$A:$C,2,0),"")</f>
        <v/>
      </c>
      <c r="AE679" s="115">
        <f>IFERROR((Table14[[#This Row],[كمية الانتاج]]*Table14[[#This Row],[الزمن المعيارى لانتاج القطعة الواحدة بالدقيقة]])/V679,0%)</f>
        <v>0</v>
      </c>
      <c r="AF679" s="116"/>
      <c r="AG679" s="106"/>
      <c r="AH679" s="117" t="str">
        <f>IFERROR(Table14[[#This Row],[كمية الانتاج]]/(Table14[[#This Row],[كمية الانتاج]]+AG679+AF679),"")</f>
        <v/>
      </c>
      <c r="AI679" s="118"/>
      <c r="AJ679" s="121"/>
      <c r="AK679" s="121"/>
      <c r="AL679" s="121"/>
      <c r="AM679" s="121"/>
      <c r="AN679" s="121"/>
      <c r="AO679" s="121"/>
      <c r="AP679" s="121"/>
      <c r="AQ679" s="121"/>
      <c r="AR679" s="121"/>
    </row>
    <row r="680" spans="1:44" ht="20.100000000000001" customHeight="1">
      <c r="A680" s="105"/>
      <c r="B680" s="106"/>
      <c r="C680" s="107" t="str">
        <f>IFERROR(VLOOKUP(B680,المنتجات!$A:$B,2,0),"")</f>
        <v/>
      </c>
      <c r="D680" s="106" t="str">
        <f>IFERROR(VLOOKUP(B680,المنتجات!$A:$C,3,0),"")</f>
        <v/>
      </c>
      <c r="E680" s="108"/>
      <c r="F680" s="107" t="str">
        <f>IFERROR(VLOOKUP(Table14[[#This Row],[كود الصنف]],المنتجات!$D:$E,2,0),"")</f>
        <v/>
      </c>
      <c r="G680" s="109"/>
      <c r="H680" s="109" t="str">
        <f>IFERROR(IF(G680&lt;=1,VLOOKUP(Table14[[#This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80" s="110"/>
      <c r="J680" s="111"/>
      <c r="K680" s="112" t="str">
        <f>IFERROR(IF(VLOOKUP(Table14[[#This Row],[كود الصنف]],المنتجات!$D:$K,8,0)=0,"",(VLOOKUP(Table14[[#This Row],[كود الصنف]],المنتجات!$D:$K,8,0))),"")</f>
        <v/>
      </c>
      <c r="L68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80" s="114">
        <f>IFERROR(Table14[[#This Row],[كمية الهالك]]/(Table14[[#This Row],[كمية الخامات بالكيلو]]/Table14[[#This Row],[وزن القطعة]]),0)</f>
        <v>0</v>
      </c>
      <c r="N680" s="113"/>
      <c r="O680" s="106" t="str">
        <f>IFERROR(VLOOKUP(Table14[[#This Row],[كود العامل]],العاملين!$A$1:$D$100,4,0),"")</f>
        <v/>
      </c>
      <c r="P680" s="108"/>
      <c r="Q680" s="108"/>
      <c r="R680" s="108"/>
      <c r="S680" s="108"/>
      <c r="T680" s="108"/>
      <c r="U680" s="108">
        <f t="shared" si="12"/>
        <v>0</v>
      </c>
      <c r="V680" s="108" t="str">
        <f>IFERROR(Table14[[#This Row],[اجمالى وقت التشغيل بالدقايق]]-Table14[[#This Row],[اجمالى وقت التوقف بالدقيقة]],"0")</f>
        <v>0</v>
      </c>
      <c r="W680" s="108"/>
      <c r="X680" s="106" t="str">
        <f>IFERROR(VLOOKUP(Table14[[#This Row],[كود العامل]],العاملين!A:C,2,0),"")</f>
        <v/>
      </c>
      <c r="Y680" s="108"/>
      <c r="Z680" s="108" t="str">
        <f>IFERROR(VLOOKUP(Table14[[#This Row],[كود العامل2]],العاملين!$A:$C,2,0),"")</f>
        <v/>
      </c>
      <c r="AA680" s="108"/>
      <c r="AB680" s="108" t="str">
        <f>IFERROR(VLOOKUP(Table14[[#This Row],[كود العامل3]],العاملين!$A:$C,2,0),"")</f>
        <v/>
      </c>
      <c r="AC680" s="108"/>
      <c r="AD680" s="108" t="str">
        <f>IFERROR(VLOOKUP(Table14[[#This Row],[كود العامل4]],العاملين!$A:$C,2,0),"")</f>
        <v/>
      </c>
      <c r="AE680" s="115">
        <f>IFERROR((Table14[[#This Row],[كمية الانتاج]]*Table14[[#This Row],[الزمن المعيارى لانتاج القطعة الواحدة بالدقيقة]])/V680,0%)</f>
        <v>0</v>
      </c>
      <c r="AF680" s="116"/>
      <c r="AG680" s="106"/>
      <c r="AH680" s="117" t="str">
        <f>IFERROR(Table14[[#This Row],[كمية الانتاج]]/(Table14[[#This Row],[كمية الانتاج]]+AG680+AF680),"")</f>
        <v/>
      </c>
      <c r="AI680" s="118"/>
      <c r="AJ680" s="121"/>
      <c r="AK680" s="121"/>
      <c r="AL680" s="121"/>
      <c r="AM680" s="121"/>
      <c r="AN680" s="121"/>
      <c r="AO680" s="121"/>
      <c r="AP680" s="121"/>
      <c r="AQ680" s="121"/>
      <c r="AR680" s="121"/>
    </row>
    <row r="681" spans="1:44" ht="20.100000000000001" customHeight="1">
      <c r="A681" s="105"/>
      <c r="B681" s="106"/>
      <c r="C681" s="107" t="str">
        <f>IFERROR(VLOOKUP(B681,المنتجات!$A:$B,2,0),"")</f>
        <v/>
      </c>
      <c r="D681" s="106" t="str">
        <f>IFERROR(VLOOKUP(B681,المنتجات!$A:$C,3,0),"")</f>
        <v/>
      </c>
      <c r="E681" s="108"/>
      <c r="F681" s="107" t="str">
        <f>IFERROR(VLOOKUP(Table14[[#This Row],[كود الصنف]],المنتجات!$D:$E,2,0),"")</f>
        <v/>
      </c>
      <c r="G681" s="109"/>
      <c r="H681" s="109" t="str">
        <f>IFERROR(IF(G681&lt;=1,VLOOKUP(Table14[[#This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81" s="110"/>
      <c r="J681" s="111"/>
      <c r="K681" s="112" t="str">
        <f>IFERROR(IF(VLOOKUP(Table14[[#This Row],[كود الصنف]],المنتجات!$D:$K,8,0)=0,"",(VLOOKUP(Table14[[#This Row],[كود الصنف]],المنتجات!$D:$K,8,0))),"")</f>
        <v/>
      </c>
      <c r="L68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81" s="114">
        <f>IFERROR(Table14[[#This Row],[كمية الهالك]]/(Table14[[#This Row],[كمية الخامات بالكيلو]]/Table14[[#This Row],[وزن القطعة]]),0)</f>
        <v>0</v>
      </c>
      <c r="N681" s="113"/>
      <c r="O681" s="106" t="str">
        <f>IFERROR(VLOOKUP(Table14[[#This Row],[كود العامل]],العاملين!$A$1:$D$100,4,0),"")</f>
        <v/>
      </c>
      <c r="P681" s="108"/>
      <c r="Q681" s="108"/>
      <c r="R681" s="108"/>
      <c r="S681" s="108"/>
      <c r="T681" s="108"/>
      <c r="U681" s="108">
        <f t="shared" si="12"/>
        <v>0</v>
      </c>
      <c r="V681" s="108" t="str">
        <f>IFERROR(Table14[[#This Row],[اجمالى وقت التشغيل بالدقايق]]-Table14[[#This Row],[اجمالى وقت التوقف بالدقيقة]],"0")</f>
        <v>0</v>
      </c>
      <c r="W681" s="108"/>
      <c r="X681" s="106" t="str">
        <f>IFERROR(VLOOKUP(Table14[[#This Row],[كود العامل]],العاملين!A:C,2,0),"")</f>
        <v/>
      </c>
      <c r="Y681" s="108"/>
      <c r="Z681" s="108" t="str">
        <f>IFERROR(VLOOKUP(Table14[[#This Row],[كود العامل2]],العاملين!$A:$C,2,0),"")</f>
        <v/>
      </c>
      <c r="AA681" s="108"/>
      <c r="AB681" s="108" t="str">
        <f>IFERROR(VLOOKUP(Table14[[#This Row],[كود العامل3]],العاملين!$A:$C,2,0),"")</f>
        <v/>
      </c>
      <c r="AC681" s="108"/>
      <c r="AD681" s="108" t="str">
        <f>IFERROR(VLOOKUP(Table14[[#This Row],[كود العامل4]],العاملين!$A:$C,2,0),"")</f>
        <v/>
      </c>
      <c r="AE681" s="115">
        <f>IFERROR((Table14[[#This Row],[كمية الانتاج]]*Table14[[#This Row],[الزمن المعيارى لانتاج القطعة الواحدة بالدقيقة]])/V681,0%)</f>
        <v>0</v>
      </c>
      <c r="AF681" s="116"/>
      <c r="AG681" s="106"/>
      <c r="AH681" s="117" t="str">
        <f>IFERROR(Table14[[#This Row],[كمية الانتاج]]/(Table14[[#This Row],[كمية الانتاج]]+AG681+AF681),"")</f>
        <v/>
      </c>
      <c r="AI681" s="118"/>
      <c r="AJ681" s="121"/>
      <c r="AK681" s="121"/>
      <c r="AL681" s="121"/>
      <c r="AM681" s="121"/>
      <c r="AN681" s="121"/>
      <c r="AO681" s="121"/>
      <c r="AP681" s="121"/>
      <c r="AQ681" s="121"/>
      <c r="AR681" s="121"/>
    </row>
    <row r="682" spans="1:44" ht="20.100000000000001" customHeight="1">
      <c r="A682" s="105"/>
      <c r="B682" s="106"/>
      <c r="C682" s="107" t="str">
        <f>IFERROR(VLOOKUP(B682,المنتجات!$A:$B,2,0),"")</f>
        <v/>
      </c>
      <c r="D682" s="106" t="str">
        <f>IFERROR(VLOOKUP(B682,المنتجات!$A:$C,3,0),"")</f>
        <v/>
      </c>
      <c r="E682" s="108"/>
      <c r="F682" s="107" t="str">
        <f>IFERROR(VLOOKUP(Table14[[#This Row],[كود الصنف]],المنتجات!$D:$E,2,0),"")</f>
        <v/>
      </c>
      <c r="G682" s="109"/>
      <c r="H682" s="109" t="str">
        <f>IFERROR(IF(G682&lt;=1,VLOOKUP(Table14[[#This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82" s="110"/>
      <c r="J682" s="111"/>
      <c r="K682" s="112" t="str">
        <f>IFERROR(IF(VLOOKUP(Table14[[#This Row],[كود الصنف]],المنتجات!$D:$K,8,0)=0,"",(VLOOKUP(Table14[[#This Row],[كود الصنف]],المنتجات!$D:$K,8,0))),"")</f>
        <v/>
      </c>
      <c r="L68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82" s="114">
        <f>IFERROR(Table14[[#This Row],[كمية الهالك]]/(Table14[[#This Row],[كمية الخامات بالكيلو]]/Table14[[#This Row],[وزن القطعة]]),0)</f>
        <v>0</v>
      </c>
      <c r="N682" s="113"/>
      <c r="O682" s="106" t="str">
        <f>IFERROR(VLOOKUP(Table14[[#This Row],[كود العامل]],العاملين!$A$1:$D$100,4,0),"")</f>
        <v/>
      </c>
      <c r="P682" s="108"/>
      <c r="Q682" s="108"/>
      <c r="R682" s="108"/>
      <c r="S682" s="108"/>
      <c r="T682" s="108"/>
      <c r="U682" s="108">
        <f t="shared" si="12"/>
        <v>0</v>
      </c>
      <c r="V682" s="108" t="str">
        <f>IFERROR(Table14[[#This Row],[اجمالى وقت التشغيل بالدقايق]]-Table14[[#This Row],[اجمالى وقت التوقف بالدقيقة]],"0")</f>
        <v>0</v>
      </c>
      <c r="W682" s="108"/>
      <c r="X682" s="106" t="str">
        <f>IFERROR(VLOOKUP(Table14[[#This Row],[كود العامل]],العاملين!A:C,2,0),"")</f>
        <v/>
      </c>
      <c r="Y682" s="108"/>
      <c r="Z682" s="108" t="str">
        <f>IFERROR(VLOOKUP(Table14[[#This Row],[كود العامل2]],العاملين!$A:$C,2,0),"")</f>
        <v/>
      </c>
      <c r="AA682" s="108"/>
      <c r="AB682" s="108" t="str">
        <f>IFERROR(VLOOKUP(Table14[[#This Row],[كود العامل3]],العاملين!$A:$C,2,0),"")</f>
        <v/>
      </c>
      <c r="AC682" s="108"/>
      <c r="AD682" s="108" t="str">
        <f>IFERROR(VLOOKUP(Table14[[#This Row],[كود العامل4]],العاملين!$A:$C,2,0),"")</f>
        <v/>
      </c>
      <c r="AE682" s="115">
        <f>IFERROR((Table14[[#This Row],[كمية الانتاج]]*Table14[[#This Row],[الزمن المعيارى لانتاج القطعة الواحدة بالدقيقة]])/V682,0%)</f>
        <v>0</v>
      </c>
      <c r="AF682" s="116"/>
      <c r="AG682" s="106"/>
      <c r="AH682" s="117" t="str">
        <f>IFERROR(Table14[[#This Row],[كمية الانتاج]]/(Table14[[#This Row],[كمية الانتاج]]+AG682+AF682),"")</f>
        <v/>
      </c>
      <c r="AI682" s="118"/>
      <c r="AJ682" s="121"/>
      <c r="AK682" s="121"/>
      <c r="AL682" s="121"/>
      <c r="AM682" s="121"/>
      <c r="AN682" s="121"/>
      <c r="AO682" s="121"/>
      <c r="AP682" s="121"/>
      <c r="AQ682" s="121"/>
      <c r="AR682" s="121"/>
    </row>
    <row r="683" spans="1:44" ht="20.100000000000001" customHeight="1">
      <c r="A683" s="105"/>
      <c r="B683" s="106"/>
      <c r="C683" s="107" t="str">
        <f>IFERROR(VLOOKUP(B683,المنتجات!$A:$B,2,0),"")</f>
        <v/>
      </c>
      <c r="D683" s="106" t="str">
        <f>IFERROR(VLOOKUP(B683,المنتجات!$A:$C,3,0),"")</f>
        <v/>
      </c>
      <c r="E683" s="108"/>
      <c r="F683" s="107" t="str">
        <f>IFERROR(VLOOKUP(Table14[[#This Row],[كود الصنف]],المنتجات!$D:$E,2,0),"")</f>
        <v/>
      </c>
      <c r="G683" s="109"/>
      <c r="H683" s="109" t="str">
        <f>IFERROR(IF(G683&lt;=1,VLOOKUP(Table14[[#This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83" s="110"/>
      <c r="J683" s="111"/>
      <c r="K683" s="112" t="str">
        <f>IFERROR(IF(VLOOKUP(Table14[[#This Row],[كود الصنف]],المنتجات!$D:$K,8,0)=0,"",(VLOOKUP(Table14[[#This Row],[كود الصنف]],المنتجات!$D:$K,8,0))),"")</f>
        <v/>
      </c>
      <c r="L68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83" s="114">
        <f>IFERROR(Table14[[#This Row],[كمية الهالك]]/(Table14[[#This Row],[كمية الخامات بالكيلو]]/Table14[[#This Row],[وزن القطعة]]),0)</f>
        <v>0</v>
      </c>
      <c r="N683" s="113"/>
      <c r="O683" s="106" t="str">
        <f>IFERROR(VLOOKUP(Table14[[#This Row],[كود العامل]],العاملين!$A$1:$D$100,4,0),"")</f>
        <v/>
      </c>
      <c r="P683" s="108"/>
      <c r="Q683" s="108"/>
      <c r="R683" s="108"/>
      <c r="S683" s="108"/>
      <c r="T683" s="108"/>
      <c r="U683" s="108">
        <f t="shared" si="12"/>
        <v>0</v>
      </c>
      <c r="V683" s="108" t="str">
        <f>IFERROR(Table14[[#This Row],[اجمالى وقت التشغيل بالدقايق]]-Table14[[#This Row],[اجمالى وقت التوقف بالدقيقة]],"0")</f>
        <v>0</v>
      </c>
      <c r="W683" s="108"/>
      <c r="X683" s="106" t="str">
        <f>IFERROR(VLOOKUP(Table14[[#This Row],[كود العامل]],العاملين!A:C,2,0),"")</f>
        <v/>
      </c>
      <c r="Y683" s="108"/>
      <c r="Z683" s="108" t="str">
        <f>IFERROR(VLOOKUP(Table14[[#This Row],[كود العامل2]],العاملين!$A:$C,2,0),"")</f>
        <v/>
      </c>
      <c r="AA683" s="108"/>
      <c r="AB683" s="108" t="str">
        <f>IFERROR(VLOOKUP(Table14[[#This Row],[كود العامل3]],العاملين!$A:$C,2,0),"")</f>
        <v/>
      </c>
      <c r="AC683" s="108"/>
      <c r="AD683" s="108" t="str">
        <f>IFERROR(VLOOKUP(Table14[[#This Row],[كود العامل4]],العاملين!$A:$C,2,0),"")</f>
        <v/>
      </c>
      <c r="AE683" s="115">
        <f>IFERROR((Table14[[#This Row],[كمية الانتاج]]*Table14[[#This Row],[الزمن المعيارى لانتاج القطعة الواحدة بالدقيقة]])/V683,0%)</f>
        <v>0</v>
      </c>
      <c r="AF683" s="116"/>
      <c r="AG683" s="106"/>
      <c r="AH683" s="117" t="str">
        <f>IFERROR(Table14[[#This Row],[كمية الانتاج]]/(Table14[[#This Row],[كمية الانتاج]]+AG683+AF683),"")</f>
        <v/>
      </c>
      <c r="AI683" s="118"/>
      <c r="AJ683" s="121"/>
      <c r="AK683" s="121"/>
      <c r="AL683" s="121"/>
      <c r="AM683" s="121"/>
      <c r="AN683" s="121"/>
      <c r="AO683" s="121"/>
      <c r="AP683" s="121"/>
      <c r="AQ683" s="121"/>
      <c r="AR683" s="121"/>
    </row>
    <row r="684" spans="1:44" ht="20.100000000000001" customHeight="1">
      <c r="A684" s="105"/>
      <c r="B684" s="106"/>
      <c r="C684" s="107" t="str">
        <f>IFERROR(VLOOKUP(B684,المنتجات!$A:$B,2,0),"")</f>
        <v/>
      </c>
      <c r="D684" s="106" t="str">
        <f>IFERROR(VLOOKUP(B684,المنتجات!$A:$C,3,0),"")</f>
        <v/>
      </c>
      <c r="E684" s="108"/>
      <c r="F684" s="107" t="str">
        <f>IFERROR(VLOOKUP(Table14[[#This Row],[كود الصنف]],المنتجات!$D:$E,2,0),"")</f>
        <v/>
      </c>
      <c r="G684" s="109"/>
      <c r="H684" s="109" t="str">
        <f>IFERROR(IF(G684&lt;=1,VLOOKUP(Table14[[#This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84" s="110"/>
      <c r="J684" s="111"/>
      <c r="K684" s="112" t="str">
        <f>IFERROR(IF(VLOOKUP(Table14[[#This Row],[كود الصنف]],المنتجات!$D:$K,8,0)=0,"",(VLOOKUP(Table14[[#This Row],[كود الصنف]],المنتجات!$D:$K,8,0))),"")</f>
        <v/>
      </c>
      <c r="L68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84" s="114">
        <f>IFERROR(Table14[[#This Row],[كمية الهالك]]/(Table14[[#This Row],[كمية الخامات بالكيلو]]/Table14[[#This Row],[وزن القطعة]]),0)</f>
        <v>0</v>
      </c>
      <c r="N684" s="113"/>
      <c r="O684" s="106" t="str">
        <f>IFERROR(VLOOKUP(Table14[[#This Row],[كود العامل]],العاملين!$A$1:$D$100,4,0),"")</f>
        <v/>
      </c>
      <c r="P684" s="108"/>
      <c r="Q684" s="108"/>
      <c r="R684" s="108"/>
      <c r="S684" s="108"/>
      <c r="T684" s="108"/>
      <c r="U684" s="108">
        <f t="shared" si="12"/>
        <v>0</v>
      </c>
      <c r="V684" s="108" t="str">
        <f>IFERROR(Table14[[#This Row],[اجمالى وقت التشغيل بالدقايق]]-Table14[[#This Row],[اجمالى وقت التوقف بالدقيقة]],"0")</f>
        <v>0</v>
      </c>
      <c r="W684" s="108"/>
      <c r="X684" s="106" t="str">
        <f>IFERROR(VLOOKUP(Table14[[#This Row],[كود العامل]],العاملين!A:C,2,0),"")</f>
        <v/>
      </c>
      <c r="Y684" s="108"/>
      <c r="Z684" s="108" t="str">
        <f>IFERROR(VLOOKUP(Table14[[#This Row],[كود العامل2]],العاملين!$A:$C,2,0),"")</f>
        <v/>
      </c>
      <c r="AA684" s="108"/>
      <c r="AB684" s="108" t="str">
        <f>IFERROR(VLOOKUP(Table14[[#This Row],[كود العامل3]],العاملين!$A:$C,2,0),"")</f>
        <v/>
      </c>
      <c r="AC684" s="108"/>
      <c r="AD684" s="108" t="str">
        <f>IFERROR(VLOOKUP(Table14[[#This Row],[كود العامل4]],العاملين!$A:$C,2,0),"")</f>
        <v/>
      </c>
      <c r="AE684" s="115">
        <f>IFERROR((Table14[[#This Row],[كمية الانتاج]]*Table14[[#This Row],[الزمن المعيارى لانتاج القطعة الواحدة بالدقيقة]])/V684,0%)</f>
        <v>0</v>
      </c>
      <c r="AF684" s="116"/>
      <c r="AG684" s="106"/>
      <c r="AH684" s="117" t="str">
        <f>IFERROR(Table14[[#This Row],[كمية الانتاج]]/(Table14[[#This Row],[كمية الانتاج]]+AG684+AF684),"")</f>
        <v/>
      </c>
      <c r="AI684" s="118"/>
      <c r="AJ684" s="121"/>
      <c r="AK684" s="121"/>
      <c r="AL684" s="121"/>
      <c r="AM684" s="121"/>
      <c r="AN684" s="121"/>
      <c r="AO684" s="121"/>
      <c r="AP684" s="121"/>
      <c r="AQ684" s="121"/>
      <c r="AR684" s="121"/>
    </row>
    <row r="685" spans="1:44" ht="20.100000000000001" customHeight="1">
      <c r="A685" s="105"/>
      <c r="B685" s="106"/>
      <c r="C685" s="107" t="str">
        <f>IFERROR(VLOOKUP(B685,المنتجات!$A:$B,2,0),"")</f>
        <v/>
      </c>
      <c r="D685" s="106" t="str">
        <f>IFERROR(VLOOKUP(B685,المنتجات!$A:$C,3,0),"")</f>
        <v/>
      </c>
      <c r="E685" s="108"/>
      <c r="F685" s="107" t="str">
        <f>IFERROR(VLOOKUP(Table14[[#This Row],[كود الصنف]],المنتجات!$D:$E,2,0),"")</f>
        <v/>
      </c>
      <c r="G685" s="109"/>
      <c r="H685" s="109" t="str">
        <f>IFERROR(IF(G685&lt;=1,VLOOKUP(Table14[[#This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85" s="110"/>
      <c r="J685" s="111"/>
      <c r="K685" s="112" t="str">
        <f>IFERROR(IF(VLOOKUP(Table14[[#This Row],[كود الصنف]],المنتجات!$D:$K,8,0)=0,"",(VLOOKUP(Table14[[#This Row],[كود الصنف]],المنتجات!$D:$K,8,0))),"")</f>
        <v/>
      </c>
      <c r="L68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85" s="114">
        <f>IFERROR(Table14[[#This Row],[كمية الهالك]]/(Table14[[#This Row],[كمية الخامات بالكيلو]]/Table14[[#This Row],[وزن القطعة]]),0)</f>
        <v>0</v>
      </c>
      <c r="N685" s="113"/>
      <c r="O685" s="106" t="str">
        <f>IFERROR(VLOOKUP(Table14[[#This Row],[كود العامل]],العاملين!$A$1:$D$100,4,0),"")</f>
        <v/>
      </c>
      <c r="P685" s="108"/>
      <c r="Q685" s="108"/>
      <c r="R685" s="108"/>
      <c r="S685" s="108"/>
      <c r="T685" s="108"/>
      <c r="U685" s="108">
        <f t="shared" si="12"/>
        <v>0</v>
      </c>
      <c r="V685" s="108" t="str">
        <f>IFERROR(Table14[[#This Row],[اجمالى وقت التشغيل بالدقايق]]-Table14[[#This Row],[اجمالى وقت التوقف بالدقيقة]],"0")</f>
        <v>0</v>
      </c>
      <c r="W685" s="108"/>
      <c r="X685" s="106" t="str">
        <f>IFERROR(VLOOKUP(Table14[[#This Row],[كود العامل]],العاملين!A:C,2,0),"")</f>
        <v/>
      </c>
      <c r="Y685" s="108"/>
      <c r="Z685" s="108" t="str">
        <f>IFERROR(VLOOKUP(Table14[[#This Row],[كود العامل2]],العاملين!$A:$C,2,0),"")</f>
        <v/>
      </c>
      <c r="AA685" s="108"/>
      <c r="AB685" s="108" t="str">
        <f>IFERROR(VLOOKUP(Table14[[#This Row],[كود العامل3]],العاملين!$A:$C,2,0),"")</f>
        <v/>
      </c>
      <c r="AC685" s="108"/>
      <c r="AD685" s="108" t="str">
        <f>IFERROR(VLOOKUP(Table14[[#This Row],[كود العامل4]],العاملين!$A:$C,2,0),"")</f>
        <v/>
      </c>
      <c r="AE685" s="115">
        <f>IFERROR((Table14[[#This Row],[كمية الانتاج]]*Table14[[#This Row],[الزمن المعيارى لانتاج القطعة الواحدة بالدقيقة]])/V685,0%)</f>
        <v>0</v>
      </c>
      <c r="AF685" s="116"/>
      <c r="AG685" s="106"/>
      <c r="AH685" s="117" t="str">
        <f>IFERROR(Table14[[#This Row],[كمية الانتاج]]/(Table14[[#This Row],[كمية الانتاج]]+AG685+AF685),"")</f>
        <v/>
      </c>
      <c r="AI685" s="118"/>
      <c r="AJ685" s="121"/>
      <c r="AK685" s="121"/>
      <c r="AL685" s="121"/>
      <c r="AM685" s="121"/>
      <c r="AN685" s="121"/>
      <c r="AO685" s="121"/>
      <c r="AP685" s="121"/>
      <c r="AQ685" s="121"/>
      <c r="AR685" s="121"/>
    </row>
    <row r="686" spans="1:44" ht="20.100000000000001" customHeight="1">
      <c r="A686" s="105"/>
      <c r="B686" s="106"/>
      <c r="C686" s="107" t="str">
        <f>IFERROR(VLOOKUP(B686,المنتجات!$A:$B,2,0),"")</f>
        <v/>
      </c>
      <c r="D686" s="106" t="str">
        <f>IFERROR(VLOOKUP(B686,المنتجات!$A:$C,3,0),"")</f>
        <v/>
      </c>
      <c r="E686" s="108"/>
      <c r="F686" s="107" t="str">
        <f>IFERROR(VLOOKUP(Table14[[#This Row],[كود الصنف]],المنتجات!$D:$E,2,0),"")</f>
        <v/>
      </c>
      <c r="G686" s="109"/>
      <c r="H686" s="109" t="str">
        <f>IFERROR(IF(G686&lt;=1,VLOOKUP(Table14[[#This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86" s="110"/>
      <c r="J686" s="111"/>
      <c r="K686" s="112" t="str">
        <f>IFERROR(IF(VLOOKUP(Table14[[#This Row],[كود الصنف]],المنتجات!$D:$K,8,0)=0,"",(VLOOKUP(Table14[[#This Row],[كود الصنف]],المنتجات!$D:$K,8,0))),"")</f>
        <v/>
      </c>
      <c r="L68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86" s="114">
        <f>IFERROR(Table14[[#This Row],[كمية الهالك]]/(Table14[[#This Row],[كمية الخامات بالكيلو]]/Table14[[#This Row],[وزن القطعة]]),0)</f>
        <v>0</v>
      </c>
      <c r="N686" s="113"/>
      <c r="O686" s="106" t="str">
        <f>IFERROR(VLOOKUP(Table14[[#This Row],[كود العامل]],العاملين!$A$1:$D$100,4,0),"")</f>
        <v/>
      </c>
      <c r="P686" s="108"/>
      <c r="Q686" s="108"/>
      <c r="R686" s="108"/>
      <c r="S686" s="108"/>
      <c r="T686" s="108"/>
      <c r="U686" s="108">
        <f t="shared" si="12"/>
        <v>0</v>
      </c>
      <c r="V686" s="108" t="str">
        <f>IFERROR(Table14[[#This Row],[اجمالى وقت التشغيل بالدقايق]]-Table14[[#This Row],[اجمالى وقت التوقف بالدقيقة]],"0")</f>
        <v>0</v>
      </c>
      <c r="W686" s="108"/>
      <c r="X686" s="106" t="str">
        <f>IFERROR(VLOOKUP(Table14[[#This Row],[كود العامل]],العاملين!A:C,2,0),"")</f>
        <v/>
      </c>
      <c r="Y686" s="108"/>
      <c r="Z686" s="108" t="str">
        <f>IFERROR(VLOOKUP(Table14[[#This Row],[كود العامل2]],العاملين!$A:$C,2,0),"")</f>
        <v/>
      </c>
      <c r="AA686" s="108"/>
      <c r="AB686" s="108" t="str">
        <f>IFERROR(VLOOKUP(Table14[[#This Row],[كود العامل3]],العاملين!$A:$C,2,0),"")</f>
        <v/>
      </c>
      <c r="AC686" s="108"/>
      <c r="AD686" s="108" t="str">
        <f>IFERROR(VLOOKUP(Table14[[#This Row],[كود العامل4]],العاملين!$A:$C,2,0),"")</f>
        <v/>
      </c>
      <c r="AE686" s="115">
        <f>IFERROR((Table14[[#This Row],[كمية الانتاج]]*Table14[[#This Row],[الزمن المعيارى لانتاج القطعة الواحدة بالدقيقة]])/V686,0%)</f>
        <v>0</v>
      </c>
      <c r="AF686" s="116"/>
      <c r="AG686" s="106"/>
      <c r="AH686" s="117" t="str">
        <f>IFERROR(Table14[[#This Row],[كمية الانتاج]]/(Table14[[#This Row],[كمية الانتاج]]+AG686+AF686),"")</f>
        <v/>
      </c>
      <c r="AI686" s="118"/>
      <c r="AJ686" s="121"/>
      <c r="AK686" s="121"/>
      <c r="AL686" s="121"/>
      <c r="AM686" s="121"/>
      <c r="AN686" s="121"/>
      <c r="AO686" s="121"/>
      <c r="AP686" s="121"/>
      <c r="AQ686" s="121"/>
      <c r="AR686" s="121"/>
    </row>
    <row r="687" spans="1:44" ht="20.100000000000001" customHeight="1">
      <c r="A687" s="105"/>
      <c r="B687" s="106"/>
      <c r="C687" s="107" t="str">
        <f>IFERROR(VLOOKUP(B687,المنتجات!$A:$B,2,0),"")</f>
        <v/>
      </c>
      <c r="D687" s="106" t="str">
        <f>IFERROR(VLOOKUP(B687,المنتجات!$A:$C,3,0),"")</f>
        <v/>
      </c>
      <c r="E687" s="108"/>
      <c r="F687" s="107" t="str">
        <f>IFERROR(VLOOKUP(Table14[[#This Row],[كود الصنف]],المنتجات!$D:$E,2,0),"")</f>
        <v/>
      </c>
      <c r="G687" s="109"/>
      <c r="H687" s="109" t="str">
        <f>IFERROR(IF(G687&lt;=1,VLOOKUP(Table14[[#This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87" s="110"/>
      <c r="J687" s="111"/>
      <c r="K687" s="112" t="str">
        <f>IFERROR(IF(VLOOKUP(Table14[[#This Row],[كود الصنف]],المنتجات!$D:$K,8,0)=0,"",(VLOOKUP(Table14[[#This Row],[كود الصنف]],المنتجات!$D:$K,8,0))),"")</f>
        <v/>
      </c>
      <c r="L68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87" s="114">
        <f>IFERROR(Table14[[#This Row],[كمية الهالك]]/(Table14[[#This Row],[كمية الخامات بالكيلو]]/Table14[[#This Row],[وزن القطعة]]),0)</f>
        <v>0</v>
      </c>
      <c r="N687" s="113"/>
      <c r="O687" s="106" t="str">
        <f>IFERROR(VLOOKUP(Table14[[#This Row],[كود العامل]],العاملين!$A$1:$D$100,4,0),"")</f>
        <v/>
      </c>
      <c r="P687" s="108"/>
      <c r="Q687" s="108"/>
      <c r="R687" s="108"/>
      <c r="S687" s="108"/>
      <c r="T687" s="108"/>
      <c r="U687" s="108">
        <f t="shared" si="12"/>
        <v>0</v>
      </c>
      <c r="V687" s="108" t="str">
        <f>IFERROR(Table14[[#This Row],[اجمالى وقت التشغيل بالدقايق]]-Table14[[#This Row],[اجمالى وقت التوقف بالدقيقة]],"0")</f>
        <v>0</v>
      </c>
      <c r="W687" s="108"/>
      <c r="X687" s="106" t="str">
        <f>IFERROR(VLOOKUP(Table14[[#This Row],[كود العامل]],العاملين!A:C,2,0),"")</f>
        <v/>
      </c>
      <c r="Y687" s="108"/>
      <c r="Z687" s="108" t="str">
        <f>IFERROR(VLOOKUP(Table14[[#This Row],[كود العامل2]],العاملين!$A:$C,2,0),"")</f>
        <v/>
      </c>
      <c r="AA687" s="108"/>
      <c r="AB687" s="108" t="str">
        <f>IFERROR(VLOOKUP(Table14[[#This Row],[كود العامل3]],العاملين!$A:$C,2,0),"")</f>
        <v/>
      </c>
      <c r="AC687" s="108"/>
      <c r="AD687" s="108" t="str">
        <f>IFERROR(VLOOKUP(Table14[[#This Row],[كود العامل4]],العاملين!$A:$C,2,0),"")</f>
        <v/>
      </c>
      <c r="AE687" s="115">
        <f>IFERROR((Table14[[#This Row],[كمية الانتاج]]*Table14[[#This Row],[الزمن المعيارى لانتاج القطعة الواحدة بالدقيقة]])/V687,0%)</f>
        <v>0</v>
      </c>
      <c r="AF687" s="116"/>
      <c r="AG687" s="106"/>
      <c r="AH687" s="117" t="str">
        <f>IFERROR(Table14[[#This Row],[كمية الانتاج]]/(Table14[[#This Row],[كمية الانتاج]]+AG687+AF687),"")</f>
        <v/>
      </c>
      <c r="AI687" s="118"/>
      <c r="AJ687" s="121"/>
      <c r="AK687" s="121"/>
      <c r="AL687" s="121"/>
      <c r="AM687" s="121"/>
      <c r="AN687" s="121"/>
      <c r="AO687" s="121"/>
      <c r="AP687" s="121"/>
      <c r="AQ687" s="121"/>
      <c r="AR687" s="121"/>
    </row>
    <row r="688" spans="1:44" ht="20.100000000000001" customHeight="1">
      <c r="A688" s="105"/>
      <c r="B688" s="106"/>
      <c r="C688" s="107" t="str">
        <f>IFERROR(VLOOKUP(B688,المنتجات!$A:$B,2,0),"")</f>
        <v/>
      </c>
      <c r="D688" s="106" t="str">
        <f>IFERROR(VLOOKUP(B688,المنتجات!$A:$C,3,0),"")</f>
        <v/>
      </c>
      <c r="E688" s="108"/>
      <c r="F688" s="107" t="str">
        <f>IFERROR(VLOOKUP(Table14[[#This Row],[كود الصنف]],المنتجات!$D:$E,2,0),"")</f>
        <v/>
      </c>
      <c r="G688" s="109"/>
      <c r="H688" s="109" t="str">
        <f>IFERROR(IF(G688&lt;=1,VLOOKUP(Table14[[#This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88" s="110"/>
      <c r="J688" s="111"/>
      <c r="K688" s="112" t="str">
        <f>IFERROR(IF(VLOOKUP(Table14[[#This Row],[كود الصنف]],المنتجات!$D:$K,8,0)=0,"",(VLOOKUP(Table14[[#This Row],[كود الصنف]],المنتجات!$D:$K,8,0))),"")</f>
        <v/>
      </c>
      <c r="L68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88" s="114">
        <f>IFERROR(Table14[[#This Row],[كمية الهالك]]/(Table14[[#This Row],[كمية الخامات بالكيلو]]/Table14[[#This Row],[وزن القطعة]]),0)</f>
        <v>0</v>
      </c>
      <c r="N688" s="113"/>
      <c r="O688" s="106" t="str">
        <f>IFERROR(VLOOKUP(Table14[[#This Row],[كود العامل]],العاملين!$A$1:$D$100,4,0),"")</f>
        <v/>
      </c>
      <c r="P688" s="108"/>
      <c r="Q688" s="108"/>
      <c r="R688" s="108"/>
      <c r="S688" s="108"/>
      <c r="T688" s="108"/>
      <c r="U688" s="108">
        <f t="shared" si="12"/>
        <v>0</v>
      </c>
      <c r="V688" s="108" t="str">
        <f>IFERROR(Table14[[#This Row],[اجمالى وقت التشغيل بالدقايق]]-Table14[[#This Row],[اجمالى وقت التوقف بالدقيقة]],"0")</f>
        <v>0</v>
      </c>
      <c r="W688" s="108"/>
      <c r="X688" s="106" t="str">
        <f>IFERROR(VLOOKUP(Table14[[#This Row],[كود العامل]],العاملين!A:C,2,0),"")</f>
        <v/>
      </c>
      <c r="Y688" s="108"/>
      <c r="Z688" s="108" t="str">
        <f>IFERROR(VLOOKUP(Table14[[#This Row],[كود العامل2]],العاملين!$A:$C,2,0),"")</f>
        <v/>
      </c>
      <c r="AA688" s="108"/>
      <c r="AB688" s="108" t="str">
        <f>IFERROR(VLOOKUP(Table14[[#This Row],[كود العامل3]],العاملين!$A:$C,2,0),"")</f>
        <v/>
      </c>
      <c r="AC688" s="108"/>
      <c r="AD688" s="108" t="str">
        <f>IFERROR(VLOOKUP(Table14[[#This Row],[كود العامل4]],العاملين!$A:$C,2,0),"")</f>
        <v/>
      </c>
      <c r="AE688" s="115">
        <f>IFERROR((Table14[[#This Row],[كمية الانتاج]]*Table14[[#This Row],[الزمن المعيارى لانتاج القطعة الواحدة بالدقيقة]])/V688,0%)</f>
        <v>0</v>
      </c>
      <c r="AF688" s="116"/>
      <c r="AG688" s="106"/>
      <c r="AH688" s="117" t="str">
        <f>IFERROR(Table14[[#This Row],[كمية الانتاج]]/(Table14[[#This Row],[كمية الانتاج]]+AG688+AF688),"")</f>
        <v/>
      </c>
      <c r="AI688" s="118"/>
      <c r="AJ688" s="121"/>
      <c r="AK688" s="121"/>
      <c r="AL688" s="121"/>
      <c r="AM688" s="121"/>
      <c r="AN688" s="121"/>
      <c r="AO688" s="121"/>
      <c r="AP688" s="121"/>
      <c r="AQ688" s="121"/>
      <c r="AR688" s="121"/>
    </row>
    <row r="689" spans="1:44" ht="20.100000000000001" customHeight="1">
      <c r="A689" s="105"/>
      <c r="B689" s="106"/>
      <c r="C689" s="107" t="str">
        <f>IFERROR(VLOOKUP(B689,المنتجات!$A:$B,2,0),"")</f>
        <v/>
      </c>
      <c r="D689" s="106" t="str">
        <f>IFERROR(VLOOKUP(B689,المنتجات!$A:$C,3,0),"")</f>
        <v/>
      </c>
      <c r="E689" s="108"/>
      <c r="F689" s="107" t="str">
        <f>IFERROR(VLOOKUP(Table14[[#This Row],[كود الصنف]],المنتجات!$D:$E,2,0),"")</f>
        <v/>
      </c>
      <c r="G689" s="109"/>
      <c r="H689" s="109" t="str">
        <f>IFERROR(IF(G689&lt;=1,VLOOKUP(Table14[[#This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89" s="110"/>
      <c r="J689" s="111"/>
      <c r="K689" s="112" t="str">
        <f>IFERROR(IF(VLOOKUP(Table14[[#This Row],[كود الصنف]],المنتجات!$D:$K,8,0)=0,"",(VLOOKUP(Table14[[#This Row],[كود الصنف]],المنتجات!$D:$K,8,0))),"")</f>
        <v/>
      </c>
      <c r="L68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89" s="114">
        <f>IFERROR(Table14[[#This Row],[كمية الهالك]]/(Table14[[#This Row],[كمية الخامات بالكيلو]]/Table14[[#This Row],[وزن القطعة]]),0)</f>
        <v>0</v>
      </c>
      <c r="N689" s="113"/>
      <c r="O689" s="106" t="str">
        <f>IFERROR(VLOOKUP(Table14[[#This Row],[كود العامل]],العاملين!$A$1:$D$100,4,0),"")</f>
        <v/>
      </c>
      <c r="P689" s="108"/>
      <c r="Q689" s="108"/>
      <c r="R689" s="108"/>
      <c r="S689" s="108"/>
      <c r="T689" s="108"/>
      <c r="U689" s="108">
        <f t="shared" si="12"/>
        <v>0</v>
      </c>
      <c r="V689" s="108" t="str">
        <f>IFERROR(Table14[[#This Row],[اجمالى وقت التشغيل بالدقايق]]-Table14[[#This Row],[اجمالى وقت التوقف بالدقيقة]],"0")</f>
        <v>0</v>
      </c>
      <c r="W689" s="108"/>
      <c r="X689" s="106" t="str">
        <f>IFERROR(VLOOKUP(Table14[[#This Row],[كود العامل]],العاملين!A:C,2,0),"")</f>
        <v/>
      </c>
      <c r="Y689" s="108"/>
      <c r="Z689" s="108" t="str">
        <f>IFERROR(VLOOKUP(Table14[[#This Row],[كود العامل2]],العاملين!$A:$C,2,0),"")</f>
        <v/>
      </c>
      <c r="AA689" s="108"/>
      <c r="AB689" s="108" t="str">
        <f>IFERROR(VLOOKUP(Table14[[#This Row],[كود العامل3]],العاملين!$A:$C,2,0),"")</f>
        <v/>
      </c>
      <c r="AC689" s="108"/>
      <c r="AD689" s="108" t="str">
        <f>IFERROR(VLOOKUP(Table14[[#This Row],[كود العامل4]],العاملين!$A:$C,2,0),"")</f>
        <v/>
      </c>
      <c r="AE689" s="115">
        <f>IFERROR((Table14[[#This Row],[كمية الانتاج]]*Table14[[#This Row],[الزمن المعيارى لانتاج القطعة الواحدة بالدقيقة]])/V689,0%)</f>
        <v>0</v>
      </c>
      <c r="AF689" s="116"/>
      <c r="AG689" s="106"/>
      <c r="AH689" s="117" t="str">
        <f>IFERROR(Table14[[#This Row],[كمية الانتاج]]/(Table14[[#This Row],[كمية الانتاج]]+AG689+AF689),"")</f>
        <v/>
      </c>
      <c r="AI689" s="118"/>
      <c r="AJ689" s="121"/>
      <c r="AK689" s="121"/>
      <c r="AL689" s="121"/>
      <c r="AM689" s="121"/>
      <c r="AN689" s="121"/>
      <c r="AO689" s="121"/>
      <c r="AP689" s="121"/>
      <c r="AQ689" s="121"/>
      <c r="AR689" s="121"/>
    </row>
    <row r="690" spans="1:44" ht="20.100000000000001" customHeight="1">
      <c r="A690" s="105"/>
      <c r="B690" s="106"/>
      <c r="C690" s="107" t="str">
        <f>IFERROR(VLOOKUP(B690,المنتجات!$A:$B,2,0),"")</f>
        <v/>
      </c>
      <c r="D690" s="106" t="str">
        <f>IFERROR(VLOOKUP(B690,المنتجات!$A:$C,3,0),"")</f>
        <v/>
      </c>
      <c r="E690" s="108"/>
      <c r="F690" s="107" t="str">
        <f>IFERROR(VLOOKUP(Table14[[#This Row],[كود الصنف]],المنتجات!$D:$E,2,0),"")</f>
        <v/>
      </c>
      <c r="G690" s="109"/>
      <c r="H690" s="109" t="str">
        <f>IFERROR(IF(G690&lt;=1,VLOOKUP(Table14[[#This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90" s="110"/>
      <c r="J690" s="111"/>
      <c r="K690" s="112" t="str">
        <f>IFERROR(IF(VLOOKUP(Table14[[#This Row],[كود الصنف]],المنتجات!$D:$K,8,0)=0,"",(VLOOKUP(Table14[[#This Row],[كود الصنف]],المنتجات!$D:$K,8,0))),"")</f>
        <v/>
      </c>
      <c r="L69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90" s="114">
        <f>IFERROR(Table14[[#This Row],[كمية الهالك]]/(Table14[[#This Row],[كمية الخامات بالكيلو]]/Table14[[#This Row],[وزن القطعة]]),0)</f>
        <v>0</v>
      </c>
      <c r="N690" s="113"/>
      <c r="O690" s="106" t="str">
        <f>IFERROR(VLOOKUP(Table14[[#This Row],[كود العامل]],العاملين!$A$1:$D$100,4,0),"")</f>
        <v/>
      </c>
      <c r="P690" s="108"/>
      <c r="Q690" s="108"/>
      <c r="R690" s="108"/>
      <c r="S690" s="108"/>
      <c r="T690" s="108"/>
      <c r="U690" s="108">
        <f t="shared" si="12"/>
        <v>0</v>
      </c>
      <c r="V690" s="108" t="str">
        <f>IFERROR(Table14[[#This Row],[اجمالى وقت التشغيل بالدقايق]]-Table14[[#This Row],[اجمالى وقت التوقف بالدقيقة]],"0")</f>
        <v>0</v>
      </c>
      <c r="W690" s="108"/>
      <c r="X690" s="106" t="str">
        <f>IFERROR(VLOOKUP(Table14[[#This Row],[كود العامل]],العاملين!A:C,2,0),"")</f>
        <v/>
      </c>
      <c r="Y690" s="108"/>
      <c r="Z690" s="108" t="str">
        <f>IFERROR(VLOOKUP(Table14[[#This Row],[كود العامل2]],العاملين!$A:$C,2,0),"")</f>
        <v/>
      </c>
      <c r="AA690" s="108"/>
      <c r="AB690" s="108" t="str">
        <f>IFERROR(VLOOKUP(Table14[[#This Row],[كود العامل3]],العاملين!$A:$C,2,0),"")</f>
        <v/>
      </c>
      <c r="AC690" s="108"/>
      <c r="AD690" s="108" t="str">
        <f>IFERROR(VLOOKUP(Table14[[#This Row],[كود العامل4]],العاملين!$A:$C,2,0),"")</f>
        <v/>
      </c>
      <c r="AE690" s="115">
        <f>IFERROR((Table14[[#This Row],[كمية الانتاج]]*Table14[[#This Row],[الزمن المعيارى لانتاج القطعة الواحدة بالدقيقة]])/V690,0%)</f>
        <v>0</v>
      </c>
      <c r="AF690" s="116"/>
      <c r="AG690" s="106"/>
      <c r="AH690" s="117" t="str">
        <f>IFERROR(Table14[[#This Row],[كمية الانتاج]]/(Table14[[#This Row],[كمية الانتاج]]+AG690+AF690),"")</f>
        <v/>
      </c>
      <c r="AI690" s="118"/>
      <c r="AJ690" s="121"/>
      <c r="AK690" s="121"/>
      <c r="AL690" s="121"/>
      <c r="AM690" s="121"/>
      <c r="AN690" s="121"/>
      <c r="AO690" s="121"/>
      <c r="AP690" s="121"/>
      <c r="AQ690" s="121"/>
      <c r="AR690" s="121"/>
    </row>
    <row r="691" spans="1:44" ht="20.100000000000001" customHeight="1">
      <c r="A691" s="105"/>
      <c r="B691" s="106"/>
      <c r="C691" s="107" t="str">
        <f>IFERROR(VLOOKUP(B691,المنتجات!$A:$B,2,0),"")</f>
        <v/>
      </c>
      <c r="D691" s="106" t="str">
        <f>IFERROR(VLOOKUP(B691,المنتجات!$A:$C,3,0),"")</f>
        <v/>
      </c>
      <c r="E691" s="108"/>
      <c r="F691" s="107" t="str">
        <f>IFERROR(VLOOKUP(Table14[[#This Row],[كود الصنف]],المنتجات!$D:$E,2,0),"")</f>
        <v/>
      </c>
      <c r="G691" s="109"/>
      <c r="H691" s="109" t="str">
        <f>IFERROR(IF(G691&lt;=1,VLOOKUP(Table14[[#This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91" s="110"/>
      <c r="J691" s="111"/>
      <c r="K691" s="112" t="str">
        <f>IFERROR(IF(VLOOKUP(Table14[[#This Row],[كود الصنف]],المنتجات!$D:$K,8,0)=0,"",(VLOOKUP(Table14[[#This Row],[كود الصنف]],المنتجات!$D:$K,8,0))),"")</f>
        <v/>
      </c>
      <c r="L69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91" s="114">
        <f>IFERROR(Table14[[#This Row],[كمية الهالك]]/(Table14[[#This Row],[كمية الخامات بالكيلو]]/Table14[[#This Row],[وزن القطعة]]),0)</f>
        <v>0</v>
      </c>
      <c r="N691" s="113"/>
      <c r="O691" s="106" t="str">
        <f>IFERROR(VLOOKUP(Table14[[#This Row],[كود العامل]],العاملين!$A$1:$D$100,4,0),"")</f>
        <v/>
      </c>
      <c r="P691" s="108"/>
      <c r="Q691" s="108"/>
      <c r="R691" s="108"/>
      <c r="S691" s="108"/>
      <c r="T691" s="108"/>
      <c r="U691" s="108">
        <f t="shared" si="12"/>
        <v>0</v>
      </c>
      <c r="V691" s="108" t="str">
        <f>IFERROR(Table14[[#This Row],[اجمالى وقت التشغيل بالدقايق]]-Table14[[#This Row],[اجمالى وقت التوقف بالدقيقة]],"0")</f>
        <v>0</v>
      </c>
      <c r="W691" s="108"/>
      <c r="X691" s="106" t="str">
        <f>IFERROR(VLOOKUP(Table14[[#This Row],[كود العامل]],العاملين!A:C,2,0),"")</f>
        <v/>
      </c>
      <c r="Y691" s="108"/>
      <c r="Z691" s="108" t="str">
        <f>IFERROR(VLOOKUP(Table14[[#This Row],[كود العامل2]],العاملين!$A:$C,2,0),"")</f>
        <v/>
      </c>
      <c r="AA691" s="108"/>
      <c r="AB691" s="108" t="str">
        <f>IFERROR(VLOOKUP(Table14[[#This Row],[كود العامل3]],العاملين!$A:$C,2,0),"")</f>
        <v/>
      </c>
      <c r="AC691" s="108"/>
      <c r="AD691" s="108" t="str">
        <f>IFERROR(VLOOKUP(Table14[[#This Row],[كود العامل4]],العاملين!$A:$C,2,0),"")</f>
        <v/>
      </c>
      <c r="AE691" s="115">
        <f>IFERROR((Table14[[#This Row],[كمية الانتاج]]*Table14[[#This Row],[الزمن المعيارى لانتاج القطعة الواحدة بالدقيقة]])/V691,0%)</f>
        <v>0</v>
      </c>
      <c r="AF691" s="116"/>
      <c r="AG691" s="106"/>
      <c r="AH691" s="117" t="str">
        <f>IFERROR(Table14[[#This Row],[كمية الانتاج]]/(Table14[[#This Row],[كمية الانتاج]]+AG691+AF691),"")</f>
        <v/>
      </c>
      <c r="AI691" s="118"/>
      <c r="AJ691" s="121"/>
      <c r="AK691" s="121"/>
      <c r="AL691" s="121"/>
      <c r="AM691" s="121"/>
      <c r="AN691" s="121"/>
      <c r="AO691" s="121"/>
      <c r="AP691" s="121"/>
      <c r="AQ691" s="121"/>
      <c r="AR691" s="121"/>
    </row>
    <row r="692" spans="1:44" ht="20.100000000000001" customHeight="1">
      <c r="A692" s="105"/>
      <c r="B692" s="106"/>
      <c r="C692" s="107" t="str">
        <f>IFERROR(VLOOKUP(B692,المنتجات!$A:$B,2,0),"")</f>
        <v/>
      </c>
      <c r="D692" s="106" t="str">
        <f>IFERROR(VLOOKUP(B692,المنتجات!$A:$C,3,0),"")</f>
        <v/>
      </c>
      <c r="E692" s="108"/>
      <c r="F692" s="107" t="str">
        <f>IFERROR(VLOOKUP(Table14[[#This Row],[كود الصنف]],المنتجات!$D:$E,2,0),"")</f>
        <v/>
      </c>
      <c r="G692" s="109"/>
      <c r="H692" s="109" t="str">
        <f>IFERROR(IF(G692&lt;=1,VLOOKUP(Table14[[#This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92" s="110"/>
      <c r="J692" s="111"/>
      <c r="K692" s="112" t="str">
        <f>IFERROR(IF(VLOOKUP(Table14[[#This Row],[كود الصنف]],المنتجات!$D:$K,8,0)=0,"",(VLOOKUP(Table14[[#This Row],[كود الصنف]],المنتجات!$D:$K,8,0))),"")</f>
        <v/>
      </c>
      <c r="L69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92" s="114">
        <f>IFERROR(Table14[[#This Row],[كمية الهالك]]/(Table14[[#This Row],[كمية الخامات بالكيلو]]/Table14[[#This Row],[وزن القطعة]]),0)</f>
        <v>0</v>
      </c>
      <c r="N692" s="113"/>
      <c r="O692" s="106" t="str">
        <f>IFERROR(VLOOKUP(Table14[[#This Row],[كود العامل]],العاملين!$A$1:$D$100,4,0),"")</f>
        <v/>
      </c>
      <c r="P692" s="108"/>
      <c r="Q692" s="108"/>
      <c r="R692" s="108"/>
      <c r="S692" s="108"/>
      <c r="T692" s="108"/>
      <c r="U692" s="108">
        <f t="shared" si="12"/>
        <v>0</v>
      </c>
      <c r="V692" s="108" t="str">
        <f>IFERROR(Table14[[#This Row],[اجمالى وقت التشغيل بالدقايق]]-Table14[[#This Row],[اجمالى وقت التوقف بالدقيقة]],"0")</f>
        <v>0</v>
      </c>
      <c r="W692" s="108"/>
      <c r="X692" s="106" t="str">
        <f>IFERROR(VLOOKUP(Table14[[#This Row],[كود العامل]],العاملين!A:C,2,0),"")</f>
        <v/>
      </c>
      <c r="Y692" s="108"/>
      <c r="Z692" s="108" t="str">
        <f>IFERROR(VLOOKUP(Table14[[#This Row],[كود العامل2]],العاملين!$A:$C,2,0),"")</f>
        <v/>
      </c>
      <c r="AA692" s="108"/>
      <c r="AB692" s="108" t="str">
        <f>IFERROR(VLOOKUP(Table14[[#This Row],[كود العامل3]],العاملين!$A:$C,2,0),"")</f>
        <v/>
      </c>
      <c r="AC692" s="108"/>
      <c r="AD692" s="108" t="str">
        <f>IFERROR(VLOOKUP(Table14[[#This Row],[كود العامل4]],العاملين!$A:$C,2,0),"")</f>
        <v/>
      </c>
      <c r="AE692" s="115">
        <f>IFERROR((Table14[[#This Row],[كمية الانتاج]]*Table14[[#This Row],[الزمن المعيارى لانتاج القطعة الواحدة بالدقيقة]])/V692,0%)</f>
        <v>0</v>
      </c>
      <c r="AF692" s="116"/>
      <c r="AG692" s="106"/>
      <c r="AH692" s="117" t="str">
        <f>IFERROR(Table14[[#This Row],[كمية الانتاج]]/(Table14[[#This Row],[كمية الانتاج]]+AG692+AF692),"")</f>
        <v/>
      </c>
      <c r="AI692" s="118"/>
      <c r="AJ692" s="121"/>
      <c r="AK692" s="121"/>
      <c r="AL692" s="121"/>
      <c r="AM692" s="121"/>
      <c r="AN692" s="121"/>
      <c r="AO692" s="121"/>
      <c r="AP692" s="121"/>
      <c r="AQ692" s="121"/>
      <c r="AR692" s="121"/>
    </row>
    <row r="693" spans="1:44" ht="20.100000000000001" customHeight="1">
      <c r="A693" s="105"/>
      <c r="B693" s="106"/>
      <c r="C693" s="107" t="str">
        <f>IFERROR(VLOOKUP(B693,المنتجات!$A:$B,2,0),"")</f>
        <v/>
      </c>
      <c r="D693" s="106" t="str">
        <f>IFERROR(VLOOKUP(B693,المنتجات!$A:$C,3,0),"")</f>
        <v/>
      </c>
      <c r="E693" s="108"/>
      <c r="F693" s="107" t="str">
        <f>IFERROR(VLOOKUP(Table14[[#This Row],[كود الصنف]],المنتجات!$D:$E,2,0),"")</f>
        <v/>
      </c>
      <c r="G693" s="109"/>
      <c r="H693" s="109" t="str">
        <f>IFERROR(IF(G693&lt;=1,VLOOKUP(Table14[[#This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93" s="110"/>
      <c r="J693" s="111"/>
      <c r="K693" s="112" t="str">
        <f>IFERROR(IF(VLOOKUP(Table14[[#This Row],[كود الصنف]],المنتجات!$D:$K,8,0)=0,"",(VLOOKUP(Table14[[#This Row],[كود الصنف]],المنتجات!$D:$K,8,0))),"")</f>
        <v/>
      </c>
      <c r="L69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93" s="114">
        <f>IFERROR(Table14[[#This Row],[كمية الهالك]]/(Table14[[#This Row],[كمية الخامات بالكيلو]]/Table14[[#This Row],[وزن القطعة]]),0)</f>
        <v>0</v>
      </c>
      <c r="N693" s="113"/>
      <c r="O693" s="106" t="str">
        <f>IFERROR(VLOOKUP(Table14[[#This Row],[كود العامل]],العاملين!$A$1:$D$100,4,0),"")</f>
        <v/>
      </c>
      <c r="P693" s="108"/>
      <c r="Q693" s="108"/>
      <c r="R693" s="108"/>
      <c r="S693" s="108"/>
      <c r="T693" s="108"/>
      <c r="U693" s="108">
        <f t="shared" si="12"/>
        <v>0</v>
      </c>
      <c r="V693" s="108" t="str">
        <f>IFERROR(Table14[[#This Row],[اجمالى وقت التشغيل بالدقايق]]-Table14[[#This Row],[اجمالى وقت التوقف بالدقيقة]],"0")</f>
        <v>0</v>
      </c>
      <c r="W693" s="108"/>
      <c r="X693" s="106" t="str">
        <f>IFERROR(VLOOKUP(Table14[[#This Row],[كود العامل]],العاملين!A:C,2,0),"")</f>
        <v/>
      </c>
      <c r="Y693" s="108"/>
      <c r="Z693" s="108" t="str">
        <f>IFERROR(VLOOKUP(Table14[[#This Row],[كود العامل2]],العاملين!$A:$C,2,0),"")</f>
        <v/>
      </c>
      <c r="AA693" s="108"/>
      <c r="AB693" s="108" t="str">
        <f>IFERROR(VLOOKUP(Table14[[#This Row],[كود العامل3]],العاملين!$A:$C,2,0),"")</f>
        <v/>
      </c>
      <c r="AC693" s="108"/>
      <c r="AD693" s="108" t="str">
        <f>IFERROR(VLOOKUP(Table14[[#This Row],[كود العامل4]],العاملين!$A:$C,2,0),"")</f>
        <v/>
      </c>
      <c r="AE693" s="115">
        <f>IFERROR((Table14[[#This Row],[كمية الانتاج]]*Table14[[#This Row],[الزمن المعيارى لانتاج القطعة الواحدة بالدقيقة]])/V693,0%)</f>
        <v>0</v>
      </c>
      <c r="AF693" s="116"/>
      <c r="AG693" s="106"/>
      <c r="AH693" s="117" t="str">
        <f>IFERROR(Table14[[#This Row],[كمية الانتاج]]/(Table14[[#This Row],[كمية الانتاج]]+AG693+AF693),"")</f>
        <v/>
      </c>
      <c r="AI693" s="118"/>
      <c r="AJ693" s="121"/>
      <c r="AK693" s="121"/>
      <c r="AL693" s="121"/>
      <c r="AM693" s="121"/>
      <c r="AN693" s="121"/>
      <c r="AO693" s="121"/>
      <c r="AP693" s="121"/>
      <c r="AQ693" s="121"/>
      <c r="AR693" s="121"/>
    </row>
    <row r="694" spans="1:44" ht="20.100000000000001" customHeight="1">
      <c r="A694" s="105"/>
      <c r="B694" s="106"/>
      <c r="C694" s="107" t="str">
        <f>IFERROR(VLOOKUP(B694,المنتجات!$A:$B,2,0),"")</f>
        <v/>
      </c>
      <c r="D694" s="106" t="str">
        <f>IFERROR(VLOOKUP(B694,المنتجات!$A:$C,3,0),"")</f>
        <v/>
      </c>
      <c r="E694" s="108"/>
      <c r="F694" s="107" t="str">
        <f>IFERROR(VLOOKUP(Table14[[#This Row],[كود الصنف]],المنتجات!$D:$E,2,0),"")</f>
        <v/>
      </c>
      <c r="G694" s="109"/>
      <c r="H694" s="109" t="str">
        <f>IFERROR(IF(G694&lt;=1,VLOOKUP(Table14[[#This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94" s="110"/>
      <c r="J694" s="111"/>
      <c r="K694" s="112" t="str">
        <f>IFERROR(IF(VLOOKUP(Table14[[#This Row],[كود الصنف]],المنتجات!$D:$K,8,0)=0,"",(VLOOKUP(Table14[[#This Row],[كود الصنف]],المنتجات!$D:$K,8,0))),"")</f>
        <v/>
      </c>
      <c r="L69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94" s="114">
        <f>IFERROR(Table14[[#This Row],[كمية الهالك]]/(Table14[[#This Row],[كمية الخامات بالكيلو]]/Table14[[#This Row],[وزن القطعة]]),0)</f>
        <v>0</v>
      </c>
      <c r="N694" s="113"/>
      <c r="O694" s="106" t="str">
        <f>IFERROR(VLOOKUP(Table14[[#This Row],[كود العامل]],العاملين!$A$1:$D$100,4,0),"")</f>
        <v/>
      </c>
      <c r="P694" s="108"/>
      <c r="Q694" s="108"/>
      <c r="R694" s="108"/>
      <c r="S694" s="108"/>
      <c r="T694" s="108"/>
      <c r="U694" s="108">
        <f t="shared" si="12"/>
        <v>0</v>
      </c>
      <c r="V694" s="108" t="str">
        <f>IFERROR(Table14[[#This Row],[اجمالى وقت التشغيل بالدقايق]]-Table14[[#This Row],[اجمالى وقت التوقف بالدقيقة]],"0")</f>
        <v>0</v>
      </c>
      <c r="W694" s="108"/>
      <c r="X694" s="106" t="str">
        <f>IFERROR(VLOOKUP(Table14[[#This Row],[كود العامل]],العاملين!A:C,2,0),"")</f>
        <v/>
      </c>
      <c r="Y694" s="108"/>
      <c r="Z694" s="108" t="str">
        <f>IFERROR(VLOOKUP(Table14[[#This Row],[كود العامل2]],العاملين!$A:$C,2,0),"")</f>
        <v/>
      </c>
      <c r="AA694" s="108"/>
      <c r="AB694" s="108" t="str">
        <f>IFERROR(VLOOKUP(Table14[[#This Row],[كود العامل3]],العاملين!$A:$C,2,0),"")</f>
        <v/>
      </c>
      <c r="AC694" s="108"/>
      <c r="AD694" s="108" t="str">
        <f>IFERROR(VLOOKUP(Table14[[#This Row],[كود العامل4]],العاملين!$A:$C,2,0),"")</f>
        <v/>
      </c>
      <c r="AE694" s="115">
        <f>IFERROR((Table14[[#This Row],[كمية الانتاج]]*Table14[[#This Row],[الزمن المعيارى لانتاج القطعة الواحدة بالدقيقة]])/V694,0%)</f>
        <v>0</v>
      </c>
      <c r="AF694" s="116"/>
      <c r="AG694" s="106"/>
      <c r="AH694" s="117" t="str">
        <f>IFERROR(Table14[[#This Row],[كمية الانتاج]]/(Table14[[#This Row],[كمية الانتاج]]+AG694+AF694),"")</f>
        <v/>
      </c>
      <c r="AI694" s="118"/>
      <c r="AJ694" s="121"/>
      <c r="AK694" s="121"/>
      <c r="AL694" s="121"/>
      <c r="AM694" s="121"/>
      <c r="AN694" s="121"/>
      <c r="AO694" s="121"/>
      <c r="AP694" s="121"/>
      <c r="AQ694" s="121"/>
      <c r="AR694" s="121"/>
    </row>
    <row r="695" spans="1:44" ht="20.100000000000001" customHeight="1">
      <c r="A695" s="105"/>
      <c r="B695" s="106"/>
      <c r="C695" s="107" t="str">
        <f>IFERROR(VLOOKUP(B695,المنتجات!$A:$B,2,0),"")</f>
        <v/>
      </c>
      <c r="D695" s="106" t="str">
        <f>IFERROR(VLOOKUP(B695,المنتجات!$A:$C,3,0),"")</f>
        <v/>
      </c>
      <c r="E695" s="108"/>
      <c r="F695" s="107" t="str">
        <f>IFERROR(VLOOKUP(Table14[[#This Row],[كود الصنف]],المنتجات!$D:$E,2,0),"")</f>
        <v/>
      </c>
      <c r="G695" s="109"/>
      <c r="H695" s="109" t="str">
        <f>IFERROR(IF(G695&lt;=1,VLOOKUP(Table14[[#This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95" s="110"/>
      <c r="J695" s="111"/>
      <c r="K695" s="112" t="str">
        <f>IFERROR(IF(VLOOKUP(Table14[[#This Row],[كود الصنف]],المنتجات!$D:$K,8,0)=0,"",(VLOOKUP(Table14[[#This Row],[كود الصنف]],المنتجات!$D:$K,8,0))),"")</f>
        <v/>
      </c>
      <c r="L69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95" s="114">
        <f>IFERROR(Table14[[#This Row],[كمية الهالك]]/(Table14[[#This Row],[كمية الخامات بالكيلو]]/Table14[[#This Row],[وزن القطعة]]),0)</f>
        <v>0</v>
      </c>
      <c r="N695" s="113"/>
      <c r="O695" s="106" t="str">
        <f>IFERROR(VLOOKUP(Table14[[#This Row],[كود العامل]],العاملين!$A$1:$D$100,4,0),"")</f>
        <v/>
      </c>
      <c r="P695" s="108"/>
      <c r="Q695" s="108"/>
      <c r="R695" s="108"/>
      <c r="S695" s="108"/>
      <c r="T695" s="108"/>
      <c r="U695" s="108">
        <f t="shared" si="12"/>
        <v>0</v>
      </c>
      <c r="V695" s="108" t="str">
        <f>IFERROR(Table14[[#This Row],[اجمالى وقت التشغيل بالدقايق]]-Table14[[#This Row],[اجمالى وقت التوقف بالدقيقة]],"0")</f>
        <v>0</v>
      </c>
      <c r="W695" s="108"/>
      <c r="X695" s="106" t="str">
        <f>IFERROR(VLOOKUP(Table14[[#This Row],[كود العامل]],العاملين!A:C,2,0),"")</f>
        <v/>
      </c>
      <c r="Y695" s="108"/>
      <c r="Z695" s="108" t="str">
        <f>IFERROR(VLOOKUP(Table14[[#This Row],[كود العامل2]],العاملين!$A:$C,2,0),"")</f>
        <v/>
      </c>
      <c r="AA695" s="108"/>
      <c r="AB695" s="108" t="str">
        <f>IFERROR(VLOOKUP(Table14[[#This Row],[كود العامل3]],العاملين!$A:$C,2,0),"")</f>
        <v/>
      </c>
      <c r="AC695" s="108"/>
      <c r="AD695" s="108" t="str">
        <f>IFERROR(VLOOKUP(Table14[[#This Row],[كود العامل4]],العاملين!$A:$C,2,0),"")</f>
        <v/>
      </c>
      <c r="AE695" s="115">
        <f>IFERROR((Table14[[#This Row],[كمية الانتاج]]*Table14[[#This Row],[الزمن المعيارى لانتاج القطعة الواحدة بالدقيقة]])/V695,0%)</f>
        <v>0</v>
      </c>
      <c r="AF695" s="116"/>
      <c r="AG695" s="106"/>
      <c r="AH695" s="117" t="str">
        <f>IFERROR(Table14[[#This Row],[كمية الانتاج]]/(Table14[[#This Row],[كمية الانتاج]]+AG695+AF695),"")</f>
        <v/>
      </c>
      <c r="AI695" s="118"/>
      <c r="AJ695" s="121"/>
      <c r="AK695" s="121"/>
      <c r="AL695" s="121"/>
      <c r="AM695" s="121"/>
      <c r="AN695" s="121"/>
      <c r="AO695" s="121"/>
      <c r="AP695" s="121"/>
      <c r="AQ695" s="121"/>
      <c r="AR695" s="121"/>
    </row>
    <row r="696" spans="1:44" ht="20.100000000000001" customHeight="1">
      <c r="A696" s="105"/>
      <c r="B696" s="106"/>
      <c r="C696" s="107" t="str">
        <f>IFERROR(VLOOKUP(B696,المنتجات!$A:$B,2,0),"")</f>
        <v/>
      </c>
      <c r="D696" s="106" t="str">
        <f>IFERROR(VLOOKUP(B696,المنتجات!$A:$C,3,0),"")</f>
        <v/>
      </c>
      <c r="E696" s="108"/>
      <c r="F696" s="107" t="str">
        <f>IFERROR(VLOOKUP(Table14[[#This Row],[كود الصنف]],المنتجات!$D:$E,2,0),"")</f>
        <v/>
      </c>
      <c r="G696" s="109"/>
      <c r="H696" s="109" t="str">
        <f>IFERROR(IF(G696&lt;=1,VLOOKUP(Table14[[#This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96" s="110"/>
      <c r="J696" s="111"/>
      <c r="K696" s="112" t="str">
        <f>IFERROR(IF(VLOOKUP(Table14[[#This Row],[كود الصنف]],المنتجات!$D:$K,8,0)=0,"",(VLOOKUP(Table14[[#This Row],[كود الصنف]],المنتجات!$D:$K,8,0))),"")</f>
        <v/>
      </c>
      <c r="L69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96" s="114">
        <f>IFERROR(Table14[[#This Row],[كمية الهالك]]/(Table14[[#This Row],[كمية الخامات بالكيلو]]/Table14[[#This Row],[وزن القطعة]]),0)</f>
        <v>0</v>
      </c>
      <c r="N696" s="113"/>
      <c r="O696" s="106" t="str">
        <f>IFERROR(VLOOKUP(Table14[[#This Row],[كود العامل]],العاملين!$A$1:$D$100,4,0),"")</f>
        <v/>
      </c>
      <c r="P696" s="108"/>
      <c r="Q696" s="108"/>
      <c r="R696" s="108"/>
      <c r="S696" s="108"/>
      <c r="T696" s="108"/>
      <c r="U696" s="108">
        <f t="shared" si="12"/>
        <v>0</v>
      </c>
      <c r="V696" s="108" t="str">
        <f>IFERROR(Table14[[#This Row],[اجمالى وقت التشغيل بالدقايق]]-Table14[[#This Row],[اجمالى وقت التوقف بالدقيقة]],"0")</f>
        <v>0</v>
      </c>
      <c r="W696" s="108"/>
      <c r="X696" s="106" t="str">
        <f>IFERROR(VLOOKUP(Table14[[#This Row],[كود العامل]],العاملين!A:C,2,0),"")</f>
        <v/>
      </c>
      <c r="Y696" s="108"/>
      <c r="Z696" s="108" t="str">
        <f>IFERROR(VLOOKUP(Table14[[#This Row],[كود العامل2]],العاملين!$A:$C,2,0),"")</f>
        <v/>
      </c>
      <c r="AA696" s="108"/>
      <c r="AB696" s="108" t="str">
        <f>IFERROR(VLOOKUP(Table14[[#This Row],[كود العامل3]],العاملين!$A:$C,2,0),"")</f>
        <v/>
      </c>
      <c r="AC696" s="108"/>
      <c r="AD696" s="108" t="str">
        <f>IFERROR(VLOOKUP(Table14[[#This Row],[كود العامل4]],العاملين!$A:$C,2,0),"")</f>
        <v/>
      </c>
      <c r="AE696" s="115">
        <f>IFERROR((Table14[[#This Row],[كمية الانتاج]]*Table14[[#This Row],[الزمن المعيارى لانتاج القطعة الواحدة بالدقيقة]])/V696,0%)</f>
        <v>0</v>
      </c>
      <c r="AF696" s="116"/>
      <c r="AG696" s="106"/>
      <c r="AH696" s="117" t="str">
        <f>IFERROR(Table14[[#This Row],[كمية الانتاج]]/(Table14[[#This Row],[كمية الانتاج]]+AG696+AF696),"")</f>
        <v/>
      </c>
      <c r="AI696" s="118"/>
      <c r="AJ696" s="121"/>
      <c r="AK696" s="121"/>
      <c r="AL696" s="121"/>
      <c r="AM696" s="121"/>
      <c r="AN696" s="121"/>
      <c r="AO696" s="121"/>
      <c r="AP696" s="121"/>
      <c r="AQ696" s="121"/>
      <c r="AR696" s="121"/>
    </row>
    <row r="697" spans="1:44" ht="20.100000000000001" customHeight="1">
      <c r="A697" s="105"/>
      <c r="B697" s="106"/>
      <c r="C697" s="107" t="str">
        <f>IFERROR(VLOOKUP(B697,المنتجات!$A:$B,2,0),"")</f>
        <v/>
      </c>
      <c r="D697" s="106" t="str">
        <f>IFERROR(VLOOKUP(B697,المنتجات!$A:$C,3,0),"")</f>
        <v/>
      </c>
      <c r="E697" s="108"/>
      <c r="F697" s="107" t="str">
        <f>IFERROR(VLOOKUP(Table14[[#This Row],[كود الصنف]],المنتجات!$D:$E,2,0),"")</f>
        <v/>
      </c>
      <c r="G697" s="109"/>
      <c r="H697" s="109" t="str">
        <f>IFERROR(IF(G697&lt;=1,VLOOKUP(Table14[[#This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97" s="110"/>
      <c r="J697" s="111"/>
      <c r="K697" s="112" t="str">
        <f>IFERROR(IF(VLOOKUP(Table14[[#This Row],[كود الصنف]],المنتجات!$D:$K,8,0)=0,"",(VLOOKUP(Table14[[#This Row],[كود الصنف]],المنتجات!$D:$K,8,0))),"")</f>
        <v/>
      </c>
      <c r="L69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97" s="114">
        <f>IFERROR(Table14[[#This Row],[كمية الهالك]]/(Table14[[#This Row],[كمية الخامات بالكيلو]]/Table14[[#This Row],[وزن القطعة]]),0)</f>
        <v>0</v>
      </c>
      <c r="N697" s="113"/>
      <c r="O697" s="106" t="str">
        <f>IFERROR(VLOOKUP(Table14[[#This Row],[كود العامل]],العاملين!$A$1:$D$100,4,0),"")</f>
        <v/>
      </c>
      <c r="P697" s="108"/>
      <c r="Q697" s="108"/>
      <c r="R697" s="108"/>
      <c r="S697" s="108"/>
      <c r="T697" s="108"/>
      <c r="U697" s="108">
        <f t="shared" si="12"/>
        <v>0</v>
      </c>
      <c r="V697" s="108" t="str">
        <f>IFERROR(Table14[[#This Row],[اجمالى وقت التشغيل بالدقايق]]-Table14[[#This Row],[اجمالى وقت التوقف بالدقيقة]],"0")</f>
        <v>0</v>
      </c>
      <c r="W697" s="108"/>
      <c r="X697" s="106" t="str">
        <f>IFERROR(VLOOKUP(Table14[[#This Row],[كود العامل]],العاملين!A:C,2,0),"")</f>
        <v/>
      </c>
      <c r="Y697" s="108"/>
      <c r="Z697" s="108" t="str">
        <f>IFERROR(VLOOKUP(Table14[[#This Row],[كود العامل2]],العاملين!$A:$C,2,0),"")</f>
        <v/>
      </c>
      <c r="AA697" s="108"/>
      <c r="AB697" s="108" t="str">
        <f>IFERROR(VLOOKUP(Table14[[#This Row],[كود العامل3]],العاملين!$A:$C,2,0),"")</f>
        <v/>
      </c>
      <c r="AC697" s="108"/>
      <c r="AD697" s="108" t="str">
        <f>IFERROR(VLOOKUP(Table14[[#This Row],[كود العامل4]],العاملين!$A:$C,2,0),"")</f>
        <v/>
      </c>
      <c r="AE697" s="115">
        <f>IFERROR((Table14[[#This Row],[كمية الانتاج]]*Table14[[#This Row],[الزمن المعيارى لانتاج القطعة الواحدة بالدقيقة]])/V697,0%)</f>
        <v>0</v>
      </c>
      <c r="AF697" s="116"/>
      <c r="AG697" s="106"/>
      <c r="AH697" s="117" t="str">
        <f>IFERROR(Table14[[#This Row],[كمية الانتاج]]/(Table14[[#This Row],[كمية الانتاج]]+AG697+AF697),"")</f>
        <v/>
      </c>
      <c r="AI697" s="118"/>
      <c r="AJ697" s="121"/>
      <c r="AK697" s="121"/>
      <c r="AL697" s="121"/>
      <c r="AM697" s="121"/>
      <c r="AN697" s="121"/>
      <c r="AO697" s="121"/>
      <c r="AP697" s="121"/>
      <c r="AQ697" s="121"/>
      <c r="AR697" s="121"/>
    </row>
    <row r="698" spans="1:44" ht="20.100000000000001" customHeight="1">
      <c r="A698" s="105"/>
      <c r="B698" s="106"/>
      <c r="C698" s="107" t="str">
        <f>IFERROR(VLOOKUP(B698,المنتجات!$A:$B,2,0),"")</f>
        <v/>
      </c>
      <c r="D698" s="106" t="str">
        <f>IFERROR(VLOOKUP(B698,المنتجات!$A:$C,3,0),"")</f>
        <v/>
      </c>
      <c r="E698" s="108"/>
      <c r="F698" s="107" t="str">
        <f>IFERROR(VLOOKUP(Table14[[#This Row],[كود الصنف]],المنتجات!$D:$E,2,0),"")</f>
        <v/>
      </c>
      <c r="G698" s="109"/>
      <c r="H698" s="109" t="str">
        <f>IFERROR(IF(G698&lt;=1,VLOOKUP(Table14[[#This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98" s="110"/>
      <c r="J698" s="111"/>
      <c r="K698" s="112" t="str">
        <f>IFERROR(IF(VLOOKUP(Table14[[#This Row],[كود الصنف]],المنتجات!$D:$K,8,0)=0,"",(VLOOKUP(Table14[[#This Row],[كود الصنف]],المنتجات!$D:$K,8,0))),"")</f>
        <v/>
      </c>
      <c r="L69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98" s="114">
        <f>IFERROR(Table14[[#This Row],[كمية الهالك]]/(Table14[[#This Row],[كمية الخامات بالكيلو]]/Table14[[#This Row],[وزن القطعة]]),0)</f>
        <v>0</v>
      </c>
      <c r="N698" s="113"/>
      <c r="O698" s="106" t="str">
        <f>IFERROR(VLOOKUP(Table14[[#This Row],[كود العامل]],العاملين!$A$1:$D$100,4,0),"")</f>
        <v/>
      </c>
      <c r="P698" s="108"/>
      <c r="Q698" s="108"/>
      <c r="R698" s="108"/>
      <c r="S698" s="108"/>
      <c r="T698" s="108"/>
      <c r="U698" s="108">
        <f t="shared" si="12"/>
        <v>0</v>
      </c>
      <c r="V698" s="108" t="str">
        <f>IFERROR(Table14[[#This Row],[اجمالى وقت التشغيل بالدقايق]]-Table14[[#This Row],[اجمالى وقت التوقف بالدقيقة]],"0")</f>
        <v>0</v>
      </c>
      <c r="W698" s="108"/>
      <c r="X698" s="106" t="str">
        <f>IFERROR(VLOOKUP(Table14[[#This Row],[كود العامل]],العاملين!A:C,2,0),"")</f>
        <v/>
      </c>
      <c r="Y698" s="108"/>
      <c r="Z698" s="108" t="str">
        <f>IFERROR(VLOOKUP(Table14[[#This Row],[كود العامل2]],العاملين!$A:$C,2,0),"")</f>
        <v/>
      </c>
      <c r="AA698" s="108"/>
      <c r="AB698" s="108" t="str">
        <f>IFERROR(VLOOKUP(Table14[[#This Row],[كود العامل3]],العاملين!$A:$C,2,0),"")</f>
        <v/>
      </c>
      <c r="AC698" s="108"/>
      <c r="AD698" s="108" t="str">
        <f>IFERROR(VLOOKUP(Table14[[#This Row],[كود العامل4]],العاملين!$A:$C,2,0),"")</f>
        <v/>
      </c>
      <c r="AE698" s="115">
        <f>IFERROR((Table14[[#This Row],[كمية الانتاج]]*Table14[[#This Row],[الزمن المعيارى لانتاج القطعة الواحدة بالدقيقة]])/V698,0%)</f>
        <v>0</v>
      </c>
      <c r="AF698" s="116"/>
      <c r="AG698" s="106"/>
      <c r="AH698" s="117" t="str">
        <f>IFERROR(Table14[[#This Row],[كمية الانتاج]]/(Table14[[#This Row],[كمية الانتاج]]+AG698+AF698),"")</f>
        <v/>
      </c>
      <c r="AI698" s="118"/>
      <c r="AJ698" s="121"/>
      <c r="AK698" s="121"/>
      <c r="AL698" s="121"/>
      <c r="AM698" s="121"/>
      <c r="AN698" s="121"/>
      <c r="AO698" s="121"/>
      <c r="AP698" s="121"/>
      <c r="AQ698" s="121"/>
      <c r="AR698" s="121"/>
    </row>
    <row r="699" spans="1:44" ht="20.100000000000001" customHeight="1">
      <c r="A699" s="105"/>
      <c r="B699" s="106"/>
      <c r="C699" s="107" t="str">
        <f>IFERROR(VLOOKUP(B699,المنتجات!$A:$B,2,0),"")</f>
        <v/>
      </c>
      <c r="D699" s="106" t="str">
        <f>IFERROR(VLOOKUP(B699,المنتجات!$A:$C,3,0),"")</f>
        <v/>
      </c>
      <c r="E699" s="108"/>
      <c r="F699" s="107" t="str">
        <f>IFERROR(VLOOKUP(Table14[[#This Row],[كود الصنف]],المنتجات!$D:$E,2,0),"")</f>
        <v/>
      </c>
      <c r="G699" s="109"/>
      <c r="H699" s="109" t="str">
        <f>IFERROR(IF(G699&lt;=1,VLOOKUP(Table14[[#This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99" s="110"/>
      <c r="J699" s="111"/>
      <c r="K699" s="112" t="str">
        <f>IFERROR(IF(VLOOKUP(Table14[[#This Row],[كود الصنف]],المنتجات!$D:$K,8,0)=0,"",(VLOOKUP(Table14[[#This Row],[كود الصنف]],المنتجات!$D:$K,8,0))),"")</f>
        <v/>
      </c>
      <c r="L69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99" s="114">
        <f>IFERROR(Table14[[#This Row],[كمية الهالك]]/(Table14[[#This Row],[كمية الخامات بالكيلو]]/Table14[[#This Row],[وزن القطعة]]),0)</f>
        <v>0</v>
      </c>
      <c r="N699" s="113"/>
      <c r="O699" s="106" t="str">
        <f>IFERROR(VLOOKUP(Table14[[#This Row],[كود العامل]],العاملين!$A$1:$D$100,4,0),"")</f>
        <v/>
      </c>
      <c r="P699" s="108"/>
      <c r="Q699" s="108"/>
      <c r="R699" s="108"/>
      <c r="S699" s="108"/>
      <c r="T699" s="108"/>
      <c r="U699" s="108">
        <f t="shared" si="12"/>
        <v>0</v>
      </c>
      <c r="V699" s="108" t="str">
        <f>IFERROR(Table14[[#This Row],[اجمالى وقت التشغيل بالدقايق]]-Table14[[#This Row],[اجمالى وقت التوقف بالدقيقة]],"0")</f>
        <v>0</v>
      </c>
      <c r="W699" s="108"/>
      <c r="X699" s="106" t="str">
        <f>IFERROR(VLOOKUP(Table14[[#This Row],[كود العامل]],العاملين!A:C,2,0),"")</f>
        <v/>
      </c>
      <c r="Y699" s="108"/>
      <c r="Z699" s="108" t="str">
        <f>IFERROR(VLOOKUP(Table14[[#This Row],[كود العامل2]],العاملين!$A:$C,2,0),"")</f>
        <v/>
      </c>
      <c r="AA699" s="108"/>
      <c r="AB699" s="108" t="str">
        <f>IFERROR(VLOOKUP(Table14[[#This Row],[كود العامل3]],العاملين!$A:$C,2,0),"")</f>
        <v/>
      </c>
      <c r="AC699" s="108"/>
      <c r="AD699" s="108" t="str">
        <f>IFERROR(VLOOKUP(Table14[[#This Row],[كود العامل4]],العاملين!$A:$C,2,0),"")</f>
        <v/>
      </c>
      <c r="AE699" s="115">
        <f>IFERROR((Table14[[#This Row],[كمية الانتاج]]*Table14[[#This Row],[الزمن المعيارى لانتاج القطعة الواحدة بالدقيقة]])/V699,0%)</f>
        <v>0</v>
      </c>
      <c r="AF699" s="116"/>
      <c r="AG699" s="106"/>
      <c r="AH699" s="117" t="str">
        <f>IFERROR(Table14[[#This Row],[كمية الانتاج]]/(Table14[[#This Row],[كمية الانتاج]]+AG699+AF699),"")</f>
        <v/>
      </c>
      <c r="AI699" s="118"/>
      <c r="AJ699" s="121"/>
      <c r="AK699" s="121"/>
      <c r="AL699" s="121"/>
      <c r="AM699" s="121"/>
      <c r="AN699" s="121"/>
      <c r="AO699" s="121"/>
      <c r="AP699" s="121"/>
      <c r="AQ699" s="121"/>
      <c r="AR699" s="121"/>
    </row>
    <row r="700" spans="1:44" ht="20.100000000000001" customHeight="1">
      <c r="A700" s="105"/>
      <c r="B700" s="106"/>
      <c r="C700" s="107" t="str">
        <f>IFERROR(VLOOKUP(B700,المنتجات!$A:$B,2,0),"")</f>
        <v/>
      </c>
      <c r="D700" s="106" t="str">
        <f>IFERROR(VLOOKUP(B700,المنتجات!$A:$C,3,0),"")</f>
        <v/>
      </c>
      <c r="E700" s="108"/>
      <c r="F700" s="107" t="str">
        <f>IFERROR(VLOOKUP(Table14[[#This Row],[كود الصنف]],المنتجات!$D:$E,2,0),"")</f>
        <v/>
      </c>
      <c r="G700" s="109"/>
      <c r="H700" s="109" t="str">
        <f>IFERROR(IF(G700&lt;=1,VLOOKUP(Table14[[#This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00" s="110"/>
      <c r="J700" s="111"/>
      <c r="K700" s="112" t="str">
        <f>IFERROR(IF(VLOOKUP(Table14[[#This Row],[كود الصنف]],المنتجات!$D:$K,8,0)=0,"",(VLOOKUP(Table14[[#This Row],[كود الصنف]],المنتجات!$D:$K,8,0))),"")</f>
        <v/>
      </c>
      <c r="L70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00" s="114">
        <f>IFERROR(Table14[[#This Row],[كمية الهالك]]/(Table14[[#This Row],[كمية الخامات بالكيلو]]/Table14[[#This Row],[وزن القطعة]]),0)</f>
        <v>0</v>
      </c>
      <c r="N700" s="113"/>
      <c r="O700" s="106" t="str">
        <f>IFERROR(VLOOKUP(Table14[[#This Row],[كود العامل]],العاملين!$A$1:$D$100,4,0),"")</f>
        <v/>
      </c>
      <c r="P700" s="108"/>
      <c r="Q700" s="108"/>
      <c r="R700" s="108"/>
      <c r="S700" s="108"/>
      <c r="T700" s="108"/>
      <c r="U700" s="108">
        <f t="shared" si="12"/>
        <v>0</v>
      </c>
      <c r="V700" s="108" t="str">
        <f>IFERROR(Table14[[#This Row],[اجمالى وقت التشغيل بالدقايق]]-Table14[[#This Row],[اجمالى وقت التوقف بالدقيقة]],"0")</f>
        <v>0</v>
      </c>
      <c r="W700" s="108"/>
      <c r="X700" s="106" t="str">
        <f>IFERROR(VLOOKUP(Table14[[#This Row],[كود العامل]],العاملين!A:C,2,0),"")</f>
        <v/>
      </c>
      <c r="Y700" s="108"/>
      <c r="Z700" s="108" t="str">
        <f>IFERROR(VLOOKUP(Table14[[#This Row],[كود العامل2]],العاملين!$A:$C,2,0),"")</f>
        <v/>
      </c>
      <c r="AA700" s="108"/>
      <c r="AB700" s="108" t="str">
        <f>IFERROR(VLOOKUP(Table14[[#This Row],[كود العامل3]],العاملين!$A:$C,2,0),"")</f>
        <v/>
      </c>
      <c r="AC700" s="108"/>
      <c r="AD700" s="108" t="str">
        <f>IFERROR(VLOOKUP(Table14[[#This Row],[كود العامل4]],العاملين!$A:$C,2,0),"")</f>
        <v/>
      </c>
      <c r="AE700" s="115">
        <f>IFERROR((Table14[[#This Row],[كمية الانتاج]]*Table14[[#This Row],[الزمن المعيارى لانتاج القطعة الواحدة بالدقيقة]])/V700,0%)</f>
        <v>0</v>
      </c>
      <c r="AF700" s="116"/>
      <c r="AG700" s="106"/>
      <c r="AH700" s="117" t="str">
        <f>IFERROR(Table14[[#This Row],[كمية الانتاج]]/(Table14[[#This Row],[كمية الانتاج]]+AG700+AF700),"")</f>
        <v/>
      </c>
      <c r="AI700" s="118"/>
      <c r="AJ700" s="121"/>
      <c r="AK700" s="121"/>
      <c r="AL700" s="121"/>
      <c r="AM700" s="121"/>
      <c r="AN700" s="121"/>
      <c r="AO700" s="121"/>
      <c r="AP700" s="121"/>
      <c r="AQ700" s="121"/>
      <c r="AR700" s="121"/>
    </row>
    <row r="701" spans="1:44" ht="20.100000000000001" customHeight="1">
      <c r="A701" s="105"/>
      <c r="B701" s="106"/>
      <c r="C701" s="107" t="str">
        <f>IFERROR(VLOOKUP(B701,المنتجات!$A:$B,2,0),"")</f>
        <v/>
      </c>
      <c r="D701" s="106" t="str">
        <f>IFERROR(VLOOKUP(B701,المنتجات!$A:$C,3,0),"")</f>
        <v/>
      </c>
      <c r="E701" s="108"/>
      <c r="F701" s="107" t="str">
        <f>IFERROR(VLOOKUP(Table14[[#This Row],[كود الصنف]],المنتجات!$D:$E,2,0),"")</f>
        <v/>
      </c>
      <c r="G701" s="109"/>
      <c r="H701" s="109" t="str">
        <f>IFERROR(IF(G701&lt;=1,VLOOKUP(Table14[[#This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01" s="110"/>
      <c r="J701" s="111"/>
      <c r="K701" s="112" t="str">
        <f>IFERROR(IF(VLOOKUP(Table14[[#This Row],[كود الصنف]],المنتجات!$D:$K,8,0)=0,"",(VLOOKUP(Table14[[#This Row],[كود الصنف]],المنتجات!$D:$K,8,0))),"")</f>
        <v/>
      </c>
      <c r="L70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01" s="114">
        <f>IFERROR(Table14[[#This Row],[كمية الهالك]]/(Table14[[#This Row],[كمية الخامات بالكيلو]]/Table14[[#This Row],[وزن القطعة]]),0)</f>
        <v>0</v>
      </c>
      <c r="N701" s="113"/>
      <c r="O701" s="106" t="str">
        <f>IFERROR(VLOOKUP(Table14[[#This Row],[كود العامل]],العاملين!$A$1:$D$100,4,0),"")</f>
        <v/>
      </c>
      <c r="P701" s="108"/>
      <c r="Q701" s="108"/>
      <c r="R701" s="108"/>
      <c r="S701" s="108"/>
      <c r="T701" s="108"/>
      <c r="U701" s="108">
        <f t="shared" si="12"/>
        <v>0</v>
      </c>
      <c r="V701" s="108" t="str">
        <f>IFERROR(Table14[[#This Row],[اجمالى وقت التشغيل بالدقايق]]-Table14[[#This Row],[اجمالى وقت التوقف بالدقيقة]],"0")</f>
        <v>0</v>
      </c>
      <c r="W701" s="108"/>
      <c r="X701" s="106" t="str">
        <f>IFERROR(VLOOKUP(Table14[[#This Row],[كود العامل]],العاملين!A:C,2,0),"")</f>
        <v/>
      </c>
      <c r="Y701" s="108"/>
      <c r="Z701" s="108" t="str">
        <f>IFERROR(VLOOKUP(Table14[[#This Row],[كود العامل2]],العاملين!$A:$C,2,0),"")</f>
        <v/>
      </c>
      <c r="AA701" s="108"/>
      <c r="AB701" s="108" t="str">
        <f>IFERROR(VLOOKUP(Table14[[#This Row],[كود العامل3]],العاملين!$A:$C,2,0),"")</f>
        <v/>
      </c>
      <c r="AC701" s="108"/>
      <c r="AD701" s="108" t="str">
        <f>IFERROR(VLOOKUP(Table14[[#This Row],[كود العامل4]],العاملين!$A:$C,2,0),"")</f>
        <v/>
      </c>
      <c r="AE701" s="115">
        <f>IFERROR((Table14[[#This Row],[كمية الانتاج]]*Table14[[#This Row],[الزمن المعيارى لانتاج القطعة الواحدة بالدقيقة]])/V701,0%)</f>
        <v>0</v>
      </c>
      <c r="AF701" s="116"/>
      <c r="AG701" s="106"/>
      <c r="AH701" s="117" t="str">
        <f>IFERROR(Table14[[#This Row],[كمية الانتاج]]/(Table14[[#This Row],[كمية الانتاج]]+AG701+AF701),"")</f>
        <v/>
      </c>
      <c r="AI701" s="118"/>
      <c r="AJ701" s="121"/>
      <c r="AK701" s="121"/>
      <c r="AL701" s="121"/>
      <c r="AM701" s="121"/>
      <c r="AN701" s="121"/>
      <c r="AO701" s="121"/>
      <c r="AP701" s="121"/>
      <c r="AQ701" s="121"/>
      <c r="AR701" s="121"/>
    </row>
    <row r="702" spans="1:44" ht="20.100000000000001" customHeight="1">
      <c r="A702" s="105"/>
      <c r="B702" s="106"/>
      <c r="C702" s="107" t="str">
        <f>IFERROR(VLOOKUP(B702,المنتجات!$A:$B,2,0),"")</f>
        <v/>
      </c>
      <c r="D702" s="106" t="str">
        <f>IFERROR(VLOOKUP(B702,المنتجات!$A:$C,3,0),"")</f>
        <v/>
      </c>
      <c r="E702" s="108"/>
      <c r="F702" s="107" t="str">
        <f>IFERROR(VLOOKUP(Table14[[#This Row],[كود الصنف]],المنتجات!$D:$E,2,0),"")</f>
        <v/>
      </c>
      <c r="G702" s="109"/>
      <c r="H702" s="109" t="str">
        <f>IFERROR(IF(G702&lt;=1,VLOOKUP(Table14[[#This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02" s="110"/>
      <c r="J702" s="111"/>
      <c r="K702" s="112" t="str">
        <f>IFERROR(IF(VLOOKUP(Table14[[#This Row],[كود الصنف]],المنتجات!$D:$K,8,0)=0,"",(VLOOKUP(Table14[[#This Row],[كود الصنف]],المنتجات!$D:$K,8,0))),"")</f>
        <v/>
      </c>
      <c r="L70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02" s="114">
        <f>IFERROR(Table14[[#This Row],[كمية الهالك]]/(Table14[[#This Row],[كمية الخامات بالكيلو]]/Table14[[#This Row],[وزن القطعة]]),0)</f>
        <v>0</v>
      </c>
      <c r="N702" s="113"/>
      <c r="O702" s="106" t="str">
        <f>IFERROR(VLOOKUP(Table14[[#This Row],[كود العامل]],العاملين!$A$1:$D$100,4,0),"")</f>
        <v/>
      </c>
      <c r="P702" s="108"/>
      <c r="Q702" s="108"/>
      <c r="R702" s="108"/>
      <c r="S702" s="108"/>
      <c r="T702" s="108"/>
      <c r="U702" s="108">
        <f t="shared" si="12"/>
        <v>0</v>
      </c>
      <c r="V702" s="108" t="str">
        <f>IFERROR(Table14[[#This Row],[اجمالى وقت التشغيل بالدقايق]]-Table14[[#This Row],[اجمالى وقت التوقف بالدقيقة]],"0")</f>
        <v>0</v>
      </c>
      <c r="W702" s="108"/>
      <c r="X702" s="106" t="str">
        <f>IFERROR(VLOOKUP(Table14[[#This Row],[كود العامل]],العاملين!A:C,2,0),"")</f>
        <v/>
      </c>
      <c r="Y702" s="108"/>
      <c r="Z702" s="108" t="str">
        <f>IFERROR(VLOOKUP(Table14[[#This Row],[كود العامل2]],العاملين!$A:$C,2,0),"")</f>
        <v/>
      </c>
      <c r="AA702" s="108"/>
      <c r="AB702" s="108" t="str">
        <f>IFERROR(VLOOKUP(Table14[[#This Row],[كود العامل3]],العاملين!$A:$C,2,0),"")</f>
        <v/>
      </c>
      <c r="AC702" s="108"/>
      <c r="AD702" s="108" t="str">
        <f>IFERROR(VLOOKUP(Table14[[#This Row],[كود العامل4]],العاملين!$A:$C,2,0),"")</f>
        <v/>
      </c>
      <c r="AE702" s="115">
        <f>IFERROR((Table14[[#This Row],[كمية الانتاج]]*Table14[[#This Row],[الزمن المعيارى لانتاج القطعة الواحدة بالدقيقة]])/V702,0%)</f>
        <v>0</v>
      </c>
      <c r="AF702" s="116"/>
      <c r="AG702" s="106"/>
      <c r="AH702" s="117" t="str">
        <f>IFERROR(Table14[[#This Row],[كمية الانتاج]]/(Table14[[#This Row],[كمية الانتاج]]+AG702+AF702),"")</f>
        <v/>
      </c>
      <c r="AI702" s="118"/>
      <c r="AJ702" s="121"/>
      <c r="AK702" s="121"/>
      <c r="AL702" s="121"/>
      <c r="AM702" s="121"/>
      <c r="AN702" s="121"/>
      <c r="AO702" s="121"/>
      <c r="AP702" s="121"/>
      <c r="AQ702" s="121"/>
      <c r="AR702" s="121"/>
    </row>
    <row r="703" spans="1:44" ht="20.100000000000001" customHeight="1">
      <c r="A703" s="105"/>
      <c r="B703" s="106"/>
      <c r="C703" s="107" t="str">
        <f>IFERROR(VLOOKUP(B703,المنتجات!$A:$B,2,0),"")</f>
        <v/>
      </c>
      <c r="D703" s="106" t="str">
        <f>IFERROR(VLOOKUP(B703,المنتجات!$A:$C,3,0),"")</f>
        <v/>
      </c>
      <c r="E703" s="108"/>
      <c r="F703" s="107" t="str">
        <f>IFERROR(VLOOKUP(Table14[[#This Row],[كود الصنف]],المنتجات!$D:$E,2,0),"")</f>
        <v/>
      </c>
      <c r="G703" s="109"/>
      <c r="H703" s="109" t="str">
        <f>IFERROR(IF(G703&lt;=1,VLOOKUP(Table14[[#This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03" s="110"/>
      <c r="J703" s="111"/>
      <c r="K703" s="112" t="str">
        <f>IFERROR(IF(VLOOKUP(Table14[[#This Row],[كود الصنف]],المنتجات!$D:$K,8,0)=0,"",(VLOOKUP(Table14[[#This Row],[كود الصنف]],المنتجات!$D:$K,8,0))),"")</f>
        <v/>
      </c>
      <c r="L70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03" s="114">
        <f>IFERROR(Table14[[#This Row],[كمية الهالك]]/(Table14[[#This Row],[كمية الخامات بالكيلو]]/Table14[[#This Row],[وزن القطعة]]),0)</f>
        <v>0</v>
      </c>
      <c r="N703" s="113"/>
      <c r="O703" s="106" t="str">
        <f>IFERROR(VLOOKUP(Table14[[#This Row],[كود العامل]],العاملين!$A$1:$D$100,4,0),"")</f>
        <v/>
      </c>
      <c r="P703" s="108"/>
      <c r="Q703" s="108"/>
      <c r="R703" s="108"/>
      <c r="S703" s="108"/>
      <c r="T703" s="108"/>
      <c r="U703" s="108">
        <f t="shared" si="12"/>
        <v>0</v>
      </c>
      <c r="V703" s="108" t="str">
        <f>IFERROR(Table14[[#This Row],[اجمالى وقت التشغيل بالدقايق]]-Table14[[#This Row],[اجمالى وقت التوقف بالدقيقة]],"0")</f>
        <v>0</v>
      </c>
      <c r="W703" s="108"/>
      <c r="X703" s="106" t="str">
        <f>IFERROR(VLOOKUP(Table14[[#This Row],[كود العامل]],العاملين!A:C,2,0),"")</f>
        <v/>
      </c>
      <c r="Y703" s="108"/>
      <c r="Z703" s="108" t="str">
        <f>IFERROR(VLOOKUP(Table14[[#This Row],[كود العامل2]],العاملين!$A:$C,2,0),"")</f>
        <v/>
      </c>
      <c r="AA703" s="108"/>
      <c r="AB703" s="108" t="str">
        <f>IFERROR(VLOOKUP(Table14[[#This Row],[كود العامل3]],العاملين!$A:$C,2,0),"")</f>
        <v/>
      </c>
      <c r="AC703" s="108"/>
      <c r="AD703" s="108" t="str">
        <f>IFERROR(VLOOKUP(Table14[[#This Row],[كود العامل4]],العاملين!$A:$C,2,0),"")</f>
        <v/>
      </c>
      <c r="AE703" s="115">
        <f>IFERROR((Table14[[#This Row],[كمية الانتاج]]*Table14[[#This Row],[الزمن المعيارى لانتاج القطعة الواحدة بالدقيقة]])/V703,0%)</f>
        <v>0</v>
      </c>
      <c r="AF703" s="116"/>
      <c r="AG703" s="106"/>
      <c r="AH703" s="117" t="str">
        <f>IFERROR(Table14[[#This Row],[كمية الانتاج]]/(Table14[[#This Row],[كمية الانتاج]]+AG703+AF703),"")</f>
        <v/>
      </c>
      <c r="AI703" s="118"/>
      <c r="AJ703" s="121"/>
      <c r="AK703" s="121"/>
      <c r="AL703" s="121"/>
      <c r="AM703" s="121"/>
      <c r="AN703" s="121"/>
      <c r="AO703" s="121"/>
      <c r="AP703" s="121"/>
      <c r="AQ703" s="121"/>
      <c r="AR703" s="121"/>
    </row>
    <row r="704" spans="1:44" ht="20.100000000000001" customHeight="1">
      <c r="A704" s="105"/>
      <c r="B704" s="106"/>
      <c r="C704" s="107" t="str">
        <f>IFERROR(VLOOKUP(B704,المنتجات!$A:$B,2,0),"")</f>
        <v/>
      </c>
      <c r="D704" s="106" t="str">
        <f>IFERROR(VLOOKUP(B704,المنتجات!$A:$C,3,0),"")</f>
        <v/>
      </c>
      <c r="E704" s="108"/>
      <c r="F704" s="107" t="str">
        <f>IFERROR(VLOOKUP(Table14[[#This Row],[كود الصنف]],المنتجات!$D:$E,2,0),"")</f>
        <v/>
      </c>
      <c r="G704" s="109"/>
      <c r="H704" s="109" t="str">
        <f>IFERROR(IF(G704&lt;=1,VLOOKUP(Table14[[#This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04" s="110"/>
      <c r="J704" s="111"/>
      <c r="K704" s="112" t="str">
        <f>IFERROR(IF(VLOOKUP(Table14[[#This Row],[كود الصنف]],المنتجات!$D:$K,8,0)=0,"",(VLOOKUP(Table14[[#This Row],[كود الصنف]],المنتجات!$D:$K,8,0))),"")</f>
        <v/>
      </c>
      <c r="L70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04" s="114">
        <f>IFERROR(Table14[[#This Row],[كمية الهالك]]/(Table14[[#This Row],[كمية الخامات بالكيلو]]/Table14[[#This Row],[وزن القطعة]]),0)</f>
        <v>0</v>
      </c>
      <c r="N704" s="113"/>
      <c r="O704" s="106" t="str">
        <f>IFERROR(VLOOKUP(Table14[[#This Row],[كود العامل]],العاملين!$A$1:$D$100,4,0),"")</f>
        <v/>
      </c>
      <c r="P704" s="108"/>
      <c r="Q704" s="108"/>
      <c r="R704" s="108"/>
      <c r="S704" s="108"/>
      <c r="T704" s="108"/>
      <c r="U704" s="108">
        <f t="shared" si="12"/>
        <v>0</v>
      </c>
      <c r="V704" s="108" t="str">
        <f>IFERROR(Table14[[#This Row],[اجمالى وقت التشغيل بالدقايق]]-Table14[[#This Row],[اجمالى وقت التوقف بالدقيقة]],"0")</f>
        <v>0</v>
      </c>
      <c r="W704" s="108"/>
      <c r="X704" s="106" t="str">
        <f>IFERROR(VLOOKUP(Table14[[#This Row],[كود العامل]],العاملين!A:C,2,0),"")</f>
        <v/>
      </c>
      <c r="Y704" s="108"/>
      <c r="Z704" s="108" t="str">
        <f>IFERROR(VLOOKUP(Table14[[#This Row],[كود العامل2]],العاملين!$A:$C,2,0),"")</f>
        <v/>
      </c>
      <c r="AA704" s="108"/>
      <c r="AB704" s="108" t="str">
        <f>IFERROR(VLOOKUP(Table14[[#This Row],[كود العامل3]],العاملين!$A:$C,2,0),"")</f>
        <v/>
      </c>
      <c r="AC704" s="108"/>
      <c r="AD704" s="108" t="str">
        <f>IFERROR(VLOOKUP(Table14[[#This Row],[كود العامل4]],العاملين!$A:$C,2,0),"")</f>
        <v/>
      </c>
      <c r="AE704" s="115">
        <f>IFERROR((Table14[[#This Row],[كمية الانتاج]]*Table14[[#This Row],[الزمن المعيارى لانتاج القطعة الواحدة بالدقيقة]])/V704,0%)</f>
        <v>0</v>
      </c>
      <c r="AF704" s="116"/>
      <c r="AG704" s="106"/>
      <c r="AH704" s="117" t="str">
        <f>IFERROR(Table14[[#This Row],[كمية الانتاج]]/(Table14[[#This Row],[كمية الانتاج]]+AG704+AF704),"")</f>
        <v/>
      </c>
      <c r="AI704" s="118"/>
      <c r="AJ704" s="121"/>
      <c r="AK704" s="121"/>
      <c r="AL704" s="121"/>
      <c r="AM704" s="121"/>
      <c r="AN704" s="121"/>
      <c r="AO704" s="121"/>
      <c r="AP704" s="121"/>
      <c r="AQ704" s="121"/>
      <c r="AR704" s="121"/>
    </row>
    <row r="705" spans="1:44" ht="20.100000000000001" customHeight="1">
      <c r="A705" s="105"/>
      <c r="B705" s="106"/>
      <c r="C705" s="107" t="str">
        <f>IFERROR(VLOOKUP(B705,المنتجات!$A:$B,2,0),"")</f>
        <v/>
      </c>
      <c r="D705" s="106" t="str">
        <f>IFERROR(VLOOKUP(B705,المنتجات!$A:$C,3,0),"")</f>
        <v/>
      </c>
      <c r="E705" s="108"/>
      <c r="F705" s="107" t="str">
        <f>IFERROR(VLOOKUP(Table14[[#This Row],[كود الصنف]],المنتجات!$D:$E,2,0),"")</f>
        <v/>
      </c>
      <c r="G705" s="109"/>
      <c r="H705" s="109" t="str">
        <f>IFERROR(IF(G705&lt;=1,VLOOKUP(Table14[[#This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05" s="110"/>
      <c r="J705" s="111"/>
      <c r="K705" s="112" t="str">
        <f>IFERROR(IF(VLOOKUP(Table14[[#This Row],[كود الصنف]],المنتجات!$D:$K,8,0)=0,"",(VLOOKUP(Table14[[#This Row],[كود الصنف]],المنتجات!$D:$K,8,0))),"")</f>
        <v/>
      </c>
      <c r="L70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05" s="114">
        <f>IFERROR(Table14[[#This Row],[كمية الهالك]]/(Table14[[#This Row],[كمية الخامات بالكيلو]]/Table14[[#This Row],[وزن القطعة]]),0)</f>
        <v>0</v>
      </c>
      <c r="N705" s="113"/>
      <c r="O705" s="106" t="str">
        <f>IFERROR(VLOOKUP(Table14[[#This Row],[كود العامل]],العاملين!$A$1:$D$100,4,0),"")</f>
        <v/>
      </c>
      <c r="P705" s="108"/>
      <c r="Q705" s="108"/>
      <c r="R705" s="108"/>
      <c r="S705" s="108"/>
      <c r="T705" s="108"/>
      <c r="U705" s="108">
        <f t="shared" si="12"/>
        <v>0</v>
      </c>
      <c r="V705" s="108" t="str">
        <f>IFERROR(Table14[[#This Row],[اجمالى وقت التشغيل بالدقايق]]-Table14[[#This Row],[اجمالى وقت التوقف بالدقيقة]],"0")</f>
        <v>0</v>
      </c>
      <c r="W705" s="108"/>
      <c r="X705" s="106" t="str">
        <f>IFERROR(VLOOKUP(Table14[[#This Row],[كود العامل]],العاملين!A:C,2,0),"")</f>
        <v/>
      </c>
      <c r="Y705" s="108"/>
      <c r="Z705" s="108" t="str">
        <f>IFERROR(VLOOKUP(Table14[[#This Row],[كود العامل2]],العاملين!$A:$C,2,0),"")</f>
        <v/>
      </c>
      <c r="AA705" s="108"/>
      <c r="AB705" s="108" t="str">
        <f>IFERROR(VLOOKUP(Table14[[#This Row],[كود العامل3]],العاملين!$A:$C,2,0),"")</f>
        <v/>
      </c>
      <c r="AC705" s="108"/>
      <c r="AD705" s="108" t="str">
        <f>IFERROR(VLOOKUP(Table14[[#This Row],[كود العامل4]],العاملين!$A:$C,2,0),"")</f>
        <v/>
      </c>
      <c r="AE705" s="115">
        <f>IFERROR((Table14[[#This Row],[كمية الانتاج]]*Table14[[#This Row],[الزمن المعيارى لانتاج القطعة الواحدة بالدقيقة]])/V705,0%)</f>
        <v>0</v>
      </c>
      <c r="AF705" s="116"/>
      <c r="AG705" s="106"/>
      <c r="AH705" s="117" t="str">
        <f>IFERROR(Table14[[#This Row],[كمية الانتاج]]/(Table14[[#This Row],[كمية الانتاج]]+AG705+AF705),"")</f>
        <v/>
      </c>
      <c r="AI705" s="118"/>
      <c r="AJ705" s="121"/>
      <c r="AK705" s="121"/>
      <c r="AL705" s="121"/>
      <c r="AM705" s="121"/>
      <c r="AN705" s="121"/>
      <c r="AO705" s="121"/>
      <c r="AP705" s="121"/>
      <c r="AQ705" s="121"/>
      <c r="AR705" s="121"/>
    </row>
    <row r="706" spans="1:44" ht="20.100000000000001" customHeight="1">
      <c r="A706" s="105"/>
      <c r="B706" s="106"/>
      <c r="C706" s="107" t="str">
        <f>IFERROR(VLOOKUP(B706,المنتجات!$A:$B,2,0),"")</f>
        <v/>
      </c>
      <c r="D706" s="106" t="str">
        <f>IFERROR(VLOOKUP(B706,المنتجات!$A:$C,3,0),"")</f>
        <v/>
      </c>
      <c r="E706" s="108"/>
      <c r="F706" s="107" t="str">
        <f>IFERROR(VLOOKUP(Table14[[#This Row],[كود الصنف]],المنتجات!$D:$E,2,0),"")</f>
        <v/>
      </c>
      <c r="G706" s="109"/>
      <c r="H706" s="109" t="str">
        <f>IFERROR(IF(G706&lt;=1,VLOOKUP(Table14[[#This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06" s="110"/>
      <c r="J706" s="111"/>
      <c r="K706" s="112" t="str">
        <f>IFERROR(IF(VLOOKUP(Table14[[#This Row],[كود الصنف]],المنتجات!$D:$K,8,0)=0,"",(VLOOKUP(Table14[[#This Row],[كود الصنف]],المنتجات!$D:$K,8,0))),"")</f>
        <v/>
      </c>
      <c r="L70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06" s="114">
        <f>IFERROR(Table14[[#This Row],[كمية الهالك]]/(Table14[[#This Row],[كمية الخامات بالكيلو]]/Table14[[#This Row],[وزن القطعة]]),0)</f>
        <v>0</v>
      </c>
      <c r="N706" s="113"/>
      <c r="O706" s="106" t="str">
        <f>IFERROR(VLOOKUP(Table14[[#This Row],[كود العامل]],العاملين!$A$1:$D$100,4,0),"")</f>
        <v/>
      </c>
      <c r="P706" s="108"/>
      <c r="Q706" s="108"/>
      <c r="R706" s="108"/>
      <c r="S706" s="108"/>
      <c r="T706" s="108"/>
      <c r="U706" s="108">
        <f t="shared" si="12"/>
        <v>0</v>
      </c>
      <c r="V706" s="108" t="str">
        <f>IFERROR(Table14[[#This Row],[اجمالى وقت التشغيل بالدقايق]]-Table14[[#This Row],[اجمالى وقت التوقف بالدقيقة]],"0")</f>
        <v>0</v>
      </c>
      <c r="W706" s="108"/>
      <c r="X706" s="106" t="str">
        <f>IFERROR(VLOOKUP(Table14[[#This Row],[كود العامل]],العاملين!A:C,2,0),"")</f>
        <v/>
      </c>
      <c r="Y706" s="108"/>
      <c r="Z706" s="108" t="str">
        <f>IFERROR(VLOOKUP(Table14[[#This Row],[كود العامل2]],العاملين!$A:$C,2,0),"")</f>
        <v/>
      </c>
      <c r="AA706" s="108"/>
      <c r="AB706" s="108" t="str">
        <f>IFERROR(VLOOKUP(Table14[[#This Row],[كود العامل3]],العاملين!$A:$C,2,0),"")</f>
        <v/>
      </c>
      <c r="AC706" s="108"/>
      <c r="AD706" s="108" t="str">
        <f>IFERROR(VLOOKUP(Table14[[#This Row],[كود العامل4]],العاملين!$A:$C,2,0),"")</f>
        <v/>
      </c>
      <c r="AE706" s="115">
        <f>IFERROR((Table14[[#This Row],[كمية الانتاج]]*Table14[[#This Row],[الزمن المعيارى لانتاج القطعة الواحدة بالدقيقة]])/V706,0%)</f>
        <v>0</v>
      </c>
      <c r="AF706" s="116"/>
      <c r="AG706" s="106"/>
      <c r="AH706" s="117" t="str">
        <f>IFERROR(Table14[[#This Row],[كمية الانتاج]]/(Table14[[#This Row],[كمية الانتاج]]+AG706+AF706),"")</f>
        <v/>
      </c>
      <c r="AI706" s="118"/>
      <c r="AJ706" s="121"/>
      <c r="AK706" s="121"/>
      <c r="AL706" s="121"/>
      <c r="AM706" s="121"/>
      <c r="AN706" s="121"/>
      <c r="AO706" s="121"/>
      <c r="AP706" s="121"/>
      <c r="AQ706" s="121"/>
      <c r="AR706" s="121"/>
    </row>
    <row r="707" spans="1:44" ht="20.100000000000001" customHeight="1">
      <c r="A707" s="105"/>
      <c r="B707" s="106"/>
      <c r="C707" s="107" t="str">
        <f>IFERROR(VLOOKUP(B707,المنتجات!$A:$B,2,0),"")</f>
        <v/>
      </c>
      <c r="D707" s="106" t="str">
        <f>IFERROR(VLOOKUP(B707,المنتجات!$A:$C,3,0),"")</f>
        <v/>
      </c>
      <c r="E707" s="108"/>
      <c r="F707" s="107" t="str">
        <f>IFERROR(VLOOKUP(Table14[[#This Row],[كود الصنف]],المنتجات!$D:$E,2,0),"")</f>
        <v/>
      </c>
      <c r="G707" s="109"/>
      <c r="H707" s="109" t="str">
        <f>IFERROR(IF(G707&lt;=1,VLOOKUP(Table14[[#This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07" s="110"/>
      <c r="J707" s="111"/>
      <c r="K707" s="112" t="str">
        <f>IFERROR(IF(VLOOKUP(Table14[[#This Row],[كود الصنف]],المنتجات!$D:$K,8,0)=0,"",(VLOOKUP(Table14[[#This Row],[كود الصنف]],المنتجات!$D:$K,8,0))),"")</f>
        <v/>
      </c>
      <c r="L70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07" s="114">
        <f>IFERROR(Table14[[#This Row],[كمية الهالك]]/(Table14[[#This Row],[كمية الخامات بالكيلو]]/Table14[[#This Row],[وزن القطعة]]),0)</f>
        <v>0</v>
      </c>
      <c r="N707" s="113"/>
      <c r="O707" s="106" t="str">
        <f>IFERROR(VLOOKUP(Table14[[#This Row],[كود العامل]],العاملين!$A$1:$D$100,4,0),"")</f>
        <v/>
      </c>
      <c r="P707" s="108"/>
      <c r="Q707" s="108"/>
      <c r="R707" s="108"/>
      <c r="S707" s="108"/>
      <c r="T707" s="108"/>
      <c r="U707" s="108">
        <f t="shared" si="12"/>
        <v>0</v>
      </c>
      <c r="V707" s="108" t="str">
        <f>IFERROR(Table14[[#This Row],[اجمالى وقت التشغيل بالدقايق]]-Table14[[#This Row],[اجمالى وقت التوقف بالدقيقة]],"0")</f>
        <v>0</v>
      </c>
      <c r="W707" s="108"/>
      <c r="X707" s="106" t="str">
        <f>IFERROR(VLOOKUP(Table14[[#This Row],[كود العامل]],العاملين!A:C,2,0),"")</f>
        <v/>
      </c>
      <c r="Y707" s="108"/>
      <c r="Z707" s="108" t="str">
        <f>IFERROR(VLOOKUP(Table14[[#This Row],[كود العامل2]],العاملين!$A:$C,2,0),"")</f>
        <v/>
      </c>
      <c r="AA707" s="108"/>
      <c r="AB707" s="108" t="str">
        <f>IFERROR(VLOOKUP(Table14[[#This Row],[كود العامل3]],العاملين!$A:$C,2,0),"")</f>
        <v/>
      </c>
      <c r="AC707" s="108"/>
      <c r="AD707" s="108" t="str">
        <f>IFERROR(VLOOKUP(Table14[[#This Row],[كود العامل4]],العاملين!$A:$C,2,0),"")</f>
        <v/>
      </c>
      <c r="AE707" s="115">
        <f>IFERROR((Table14[[#This Row],[كمية الانتاج]]*Table14[[#This Row],[الزمن المعيارى لانتاج القطعة الواحدة بالدقيقة]])/V707,0%)</f>
        <v>0</v>
      </c>
      <c r="AF707" s="116"/>
      <c r="AG707" s="106"/>
      <c r="AH707" s="117" t="str">
        <f>IFERROR(Table14[[#This Row],[كمية الانتاج]]/(Table14[[#This Row],[كمية الانتاج]]+AG707+AF707),"")</f>
        <v/>
      </c>
      <c r="AI707" s="118"/>
      <c r="AJ707" s="121"/>
      <c r="AK707" s="121"/>
      <c r="AL707" s="121"/>
      <c r="AM707" s="121"/>
      <c r="AN707" s="121"/>
      <c r="AO707" s="121"/>
      <c r="AP707" s="121"/>
      <c r="AQ707" s="121"/>
      <c r="AR707" s="121"/>
    </row>
    <row r="708" spans="1:44" ht="20.100000000000001" customHeight="1">
      <c r="A708" s="105"/>
      <c r="B708" s="106"/>
      <c r="C708" s="107" t="str">
        <f>IFERROR(VLOOKUP(B708,المنتجات!$A:$B,2,0),"")</f>
        <v/>
      </c>
      <c r="D708" s="106" t="str">
        <f>IFERROR(VLOOKUP(B708,المنتجات!$A:$C,3,0),"")</f>
        <v/>
      </c>
      <c r="E708" s="108"/>
      <c r="F708" s="107" t="str">
        <f>IFERROR(VLOOKUP(Table14[[#This Row],[كود الصنف]],المنتجات!$D:$E,2,0),"")</f>
        <v/>
      </c>
      <c r="G708" s="109"/>
      <c r="H708" s="109" t="str">
        <f>IFERROR(IF(G708&lt;=1,VLOOKUP(Table14[[#This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08" s="110"/>
      <c r="J708" s="111"/>
      <c r="K708" s="112" t="str">
        <f>IFERROR(IF(VLOOKUP(Table14[[#This Row],[كود الصنف]],المنتجات!$D:$K,8,0)=0,"",(VLOOKUP(Table14[[#This Row],[كود الصنف]],المنتجات!$D:$K,8,0))),"")</f>
        <v/>
      </c>
      <c r="L70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08" s="114">
        <f>IFERROR(Table14[[#This Row],[كمية الهالك]]/(Table14[[#This Row],[كمية الخامات بالكيلو]]/Table14[[#This Row],[وزن القطعة]]),0)</f>
        <v>0</v>
      </c>
      <c r="N708" s="113"/>
      <c r="O708" s="106" t="str">
        <f>IFERROR(VLOOKUP(Table14[[#This Row],[كود العامل]],العاملين!$A$1:$D$100,4,0),"")</f>
        <v/>
      </c>
      <c r="P708" s="108"/>
      <c r="Q708" s="108"/>
      <c r="R708" s="108"/>
      <c r="S708" s="108"/>
      <c r="T708" s="108"/>
      <c r="U708" s="108">
        <f t="shared" si="12"/>
        <v>0</v>
      </c>
      <c r="V708" s="108" t="str">
        <f>IFERROR(Table14[[#This Row],[اجمالى وقت التشغيل بالدقايق]]-Table14[[#This Row],[اجمالى وقت التوقف بالدقيقة]],"0")</f>
        <v>0</v>
      </c>
      <c r="W708" s="108"/>
      <c r="X708" s="106" t="str">
        <f>IFERROR(VLOOKUP(Table14[[#This Row],[كود العامل]],العاملين!A:C,2,0),"")</f>
        <v/>
      </c>
      <c r="Y708" s="108"/>
      <c r="Z708" s="108" t="str">
        <f>IFERROR(VLOOKUP(Table14[[#This Row],[كود العامل2]],العاملين!$A:$C,2,0),"")</f>
        <v/>
      </c>
      <c r="AA708" s="108"/>
      <c r="AB708" s="108" t="str">
        <f>IFERROR(VLOOKUP(Table14[[#This Row],[كود العامل3]],العاملين!$A:$C,2,0),"")</f>
        <v/>
      </c>
      <c r="AC708" s="108"/>
      <c r="AD708" s="108" t="str">
        <f>IFERROR(VLOOKUP(Table14[[#This Row],[كود العامل4]],العاملين!$A:$C,2,0),"")</f>
        <v/>
      </c>
      <c r="AE708" s="115">
        <f>IFERROR((Table14[[#This Row],[كمية الانتاج]]*Table14[[#This Row],[الزمن المعيارى لانتاج القطعة الواحدة بالدقيقة]])/V708,0%)</f>
        <v>0</v>
      </c>
      <c r="AF708" s="116"/>
      <c r="AG708" s="106"/>
      <c r="AH708" s="117" t="str">
        <f>IFERROR(Table14[[#This Row],[كمية الانتاج]]/(Table14[[#This Row],[كمية الانتاج]]+AG708+AF708),"")</f>
        <v/>
      </c>
      <c r="AI708" s="118"/>
      <c r="AJ708" s="121"/>
      <c r="AK708" s="121"/>
      <c r="AL708" s="121"/>
      <c r="AM708" s="121"/>
      <c r="AN708" s="121"/>
      <c r="AO708" s="121"/>
      <c r="AP708" s="121"/>
      <c r="AQ708" s="121"/>
      <c r="AR708" s="121"/>
    </row>
    <row r="709" spans="1:44" ht="20.100000000000001" customHeight="1">
      <c r="A709" s="105"/>
      <c r="B709" s="106"/>
      <c r="C709" s="107" t="str">
        <f>IFERROR(VLOOKUP(B709,المنتجات!$A:$B,2,0),"")</f>
        <v/>
      </c>
      <c r="D709" s="106" t="str">
        <f>IFERROR(VLOOKUP(B709,المنتجات!$A:$C,3,0),"")</f>
        <v/>
      </c>
      <c r="E709" s="108"/>
      <c r="F709" s="107" t="str">
        <f>IFERROR(VLOOKUP(Table14[[#This Row],[كود الصنف]],المنتجات!$D:$E,2,0),"")</f>
        <v/>
      </c>
      <c r="G709" s="109"/>
      <c r="H709" s="109" t="str">
        <f>IFERROR(IF(G709&lt;=1,VLOOKUP(Table14[[#This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09" s="110"/>
      <c r="J709" s="111"/>
      <c r="K709" s="112" t="str">
        <f>IFERROR(IF(VLOOKUP(Table14[[#This Row],[كود الصنف]],المنتجات!$D:$K,8,0)=0,"",(VLOOKUP(Table14[[#This Row],[كود الصنف]],المنتجات!$D:$K,8,0))),"")</f>
        <v/>
      </c>
      <c r="L70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09" s="114">
        <f>IFERROR(Table14[[#This Row],[كمية الهالك]]/(Table14[[#This Row],[كمية الخامات بالكيلو]]/Table14[[#This Row],[وزن القطعة]]),0)</f>
        <v>0</v>
      </c>
      <c r="N709" s="113"/>
      <c r="O709" s="106" t="str">
        <f>IFERROR(VLOOKUP(Table14[[#This Row],[كود العامل]],العاملين!$A$1:$D$100,4,0),"")</f>
        <v/>
      </c>
      <c r="P709" s="108"/>
      <c r="Q709" s="108"/>
      <c r="R709" s="108"/>
      <c r="S709" s="108"/>
      <c r="T709" s="108"/>
      <c r="U709" s="108">
        <f t="shared" si="12"/>
        <v>0</v>
      </c>
      <c r="V709" s="108" t="str">
        <f>IFERROR(Table14[[#This Row],[اجمالى وقت التشغيل بالدقايق]]-Table14[[#This Row],[اجمالى وقت التوقف بالدقيقة]],"0")</f>
        <v>0</v>
      </c>
      <c r="W709" s="108"/>
      <c r="X709" s="106" t="str">
        <f>IFERROR(VLOOKUP(Table14[[#This Row],[كود العامل]],العاملين!A:C,2,0),"")</f>
        <v/>
      </c>
      <c r="Y709" s="108"/>
      <c r="Z709" s="108" t="str">
        <f>IFERROR(VLOOKUP(Table14[[#This Row],[كود العامل2]],العاملين!$A:$C,2,0),"")</f>
        <v/>
      </c>
      <c r="AA709" s="108"/>
      <c r="AB709" s="108" t="str">
        <f>IFERROR(VLOOKUP(Table14[[#This Row],[كود العامل3]],العاملين!$A:$C,2,0),"")</f>
        <v/>
      </c>
      <c r="AC709" s="108"/>
      <c r="AD709" s="108" t="str">
        <f>IFERROR(VLOOKUP(Table14[[#This Row],[كود العامل4]],العاملين!$A:$C,2,0),"")</f>
        <v/>
      </c>
      <c r="AE709" s="115">
        <f>IFERROR((Table14[[#This Row],[كمية الانتاج]]*Table14[[#This Row],[الزمن المعيارى لانتاج القطعة الواحدة بالدقيقة]])/V709,0%)</f>
        <v>0</v>
      </c>
      <c r="AF709" s="116"/>
      <c r="AG709" s="106"/>
      <c r="AH709" s="117" t="str">
        <f>IFERROR(Table14[[#This Row],[كمية الانتاج]]/(Table14[[#This Row],[كمية الانتاج]]+AG709+AF709),"")</f>
        <v/>
      </c>
      <c r="AI709" s="118"/>
      <c r="AJ709" s="121"/>
      <c r="AK709" s="121"/>
      <c r="AL709" s="121"/>
      <c r="AM709" s="121"/>
      <c r="AN709" s="121"/>
      <c r="AO709" s="121"/>
      <c r="AP709" s="121"/>
      <c r="AQ709" s="121"/>
      <c r="AR709" s="121"/>
    </row>
    <row r="710" spans="1:44" ht="20.100000000000001" customHeight="1">
      <c r="A710" s="105"/>
      <c r="B710" s="106"/>
      <c r="C710" s="107" t="str">
        <f>IFERROR(VLOOKUP(B710,المنتجات!$A:$B,2,0),"")</f>
        <v/>
      </c>
      <c r="D710" s="106" t="str">
        <f>IFERROR(VLOOKUP(B710,المنتجات!$A:$C,3,0),"")</f>
        <v/>
      </c>
      <c r="E710" s="108"/>
      <c r="F710" s="107" t="str">
        <f>IFERROR(VLOOKUP(Table14[[#This Row],[كود الصنف]],المنتجات!$D:$E,2,0),"")</f>
        <v/>
      </c>
      <c r="G710" s="109"/>
      <c r="H710" s="109" t="str">
        <f>IFERROR(IF(G710&lt;=1,VLOOKUP(Table14[[#This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10" s="110"/>
      <c r="J710" s="111"/>
      <c r="K710" s="112" t="str">
        <f>IFERROR(IF(VLOOKUP(Table14[[#This Row],[كود الصنف]],المنتجات!$D:$K,8,0)=0,"",(VLOOKUP(Table14[[#This Row],[كود الصنف]],المنتجات!$D:$K,8,0))),"")</f>
        <v/>
      </c>
      <c r="L71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10" s="114">
        <f>IFERROR(Table14[[#This Row],[كمية الهالك]]/(Table14[[#This Row],[كمية الخامات بالكيلو]]/Table14[[#This Row],[وزن القطعة]]),0)</f>
        <v>0</v>
      </c>
      <c r="N710" s="113"/>
      <c r="O710" s="106" t="str">
        <f>IFERROR(VLOOKUP(Table14[[#This Row],[كود العامل]],العاملين!$A$1:$D$100,4,0),"")</f>
        <v/>
      </c>
      <c r="P710" s="108"/>
      <c r="Q710" s="108"/>
      <c r="R710" s="108"/>
      <c r="S710" s="108"/>
      <c r="T710" s="108"/>
      <c r="U710" s="108">
        <f t="shared" si="12"/>
        <v>0</v>
      </c>
      <c r="V710" s="108" t="str">
        <f>IFERROR(Table14[[#This Row],[اجمالى وقت التشغيل بالدقايق]]-Table14[[#This Row],[اجمالى وقت التوقف بالدقيقة]],"0")</f>
        <v>0</v>
      </c>
      <c r="W710" s="108"/>
      <c r="X710" s="106" t="str">
        <f>IFERROR(VLOOKUP(Table14[[#This Row],[كود العامل]],العاملين!A:C,2,0),"")</f>
        <v/>
      </c>
      <c r="Y710" s="108"/>
      <c r="Z710" s="108" t="str">
        <f>IFERROR(VLOOKUP(Table14[[#This Row],[كود العامل2]],العاملين!$A:$C,2,0),"")</f>
        <v/>
      </c>
      <c r="AA710" s="108"/>
      <c r="AB710" s="108" t="str">
        <f>IFERROR(VLOOKUP(Table14[[#This Row],[كود العامل3]],العاملين!$A:$C,2,0),"")</f>
        <v/>
      </c>
      <c r="AC710" s="108"/>
      <c r="AD710" s="108" t="str">
        <f>IFERROR(VLOOKUP(Table14[[#This Row],[كود العامل4]],العاملين!$A:$C,2,0),"")</f>
        <v/>
      </c>
      <c r="AE710" s="115">
        <f>IFERROR((Table14[[#This Row],[كمية الانتاج]]*Table14[[#This Row],[الزمن المعيارى لانتاج القطعة الواحدة بالدقيقة]])/V710,0%)</f>
        <v>0</v>
      </c>
      <c r="AF710" s="116"/>
      <c r="AG710" s="106"/>
      <c r="AH710" s="117" t="str">
        <f>IFERROR(Table14[[#This Row],[كمية الانتاج]]/(Table14[[#This Row],[كمية الانتاج]]+AG710+AF710),"")</f>
        <v/>
      </c>
      <c r="AI710" s="118"/>
      <c r="AJ710" s="121"/>
      <c r="AK710" s="121"/>
      <c r="AL710" s="121"/>
      <c r="AM710" s="121"/>
      <c r="AN710" s="121"/>
      <c r="AO710" s="121"/>
      <c r="AP710" s="121"/>
      <c r="AQ710" s="121"/>
      <c r="AR710" s="121"/>
    </row>
    <row r="711" spans="1:44" ht="20.100000000000001" customHeight="1">
      <c r="A711" s="105"/>
      <c r="B711" s="106"/>
      <c r="C711" s="107" t="str">
        <f>IFERROR(VLOOKUP(B711,المنتجات!$A:$B,2,0),"")</f>
        <v/>
      </c>
      <c r="D711" s="106" t="str">
        <f>IFERROR(VLOOKUP(B711,المنتجات!$A:$C,3,0),"")</f>
        <v/>
      </c>
      <c r="E711" s="108"/>
      <c r="F711" s="107" t="str">
        <f>IFERROR(VLOOKUP(Table14[[#This Row],[كود الصنف]],المنتجات!$D:$E,2,0),"")</f>
        <v/>
      </c>
      <c r="G711" s="109"/>
      <c r="H711" s="109" t="str">
        <f>IFERROR(IF(G711&lt;=1,VLOOKUP(Table14[[#This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11" s="110"/>
      <c r="J711" s="111"/>
      <c r="K711" s="112" t="str">
        <f>IFERROR(IF(VLOOKUP(Table14[[#This Row],[كود الصنف]],المنتجات!$D:$K,8,0)=0,"",(VLOOKUP(Table14[[#This Row],[كود الصنف]],المنتجات!$D:$K,8,0))),"")</f>
        <v/>
      </c>
      <c r="L71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11" s="114">
        <f>IFERROR(Table14[[#This Row],[كمية الهالك]]/(Table14[[#This Row],[كمية الخامات بالكيلو]]/Table14[[#This Row],[وزن القطعة]]),0)</f>
        <v>0</v>
      </c>
      <c r="N711" s="113"/>
      <c r="O711" s="106" t="str">
        <f>IFERROR(VLOOKUP(Table14[[#This Row],[كود العامل]],العاملين!$A$1:$D$100,4,0),"")</f>
        <v/>
      </c>
      <c r="P711" s="108"/>
      <c r="Q711" s="108"/>
      <c r="R711" s="108"/>
      <c r="S711" s="108"/>
      <c r="T711" s="108"/>
      <c r="U711" s="108">
        <f t="shared" si="12"/>
        <v>0</v>
      </c>
      <c r="V711" s="108" t="str">
        <f>IFERROR(Table14[[#This Row],[اجمالى وقت التشغيل بالدقايق]]-Table14[[#This Row],[اجمالى وقت التوقف بالدقيقة]],"0")</f>
        <v>0</v>
      </c>
      <c r="W711" s="108"/>
      <c r="X711" s="106" t="str">
        <f>IFERROR(VLOOKUP(Table14[[#This Row],[كود العامل]],العاملين!A:C,2,0),"")</f>
        <v/>
      </c>
      <c r="Y711" s="108"/>
      <c r="Z711" s="108" t="str">
        <f>IFERROR(VLOOKUP(Table14[[#This Row],[كود العامل2]],العاملين!$A:$C,2,0),"")</f>
        <v/>
      </c>
      <c r="AA711" s="108"/>
      <c r="AB711" s="108" t="str">
        <f>IFERROR(VLOOKUP(Table14[[#This Row],[كود العامل3]],العاملين!$A:$C,2,0),"")</f>
        <v/>
      </c>
      <c r="AC711" s="108"/>
      <c r="AD711" s="108" t="str">
        <f>IFERROR(VLOOKUP(Table14[[#This Row],[كود العامل4]],العاملين!$A:$C,2,0),"")</f>
        <v/>
      </c>
      <c r="AE711" s="115">
        <f>IFERROR((Table14[[#This Row],[كمية الانتاج]]*Table14[[#This Row],[الزمن المعيارى لانتاج القطعة الواحدة بالدقيقة]])/V711,0%)</f>
        <v>0</v>
      </c>
      <c r="AF711" s="116"/>
      <c r="AG711" s="106"/>
      <c r="AH711" s="117" t="str">
        <f>IFERROR(Table14[[#This Row],[كمية الانتاج]]/(Table14[[#This Row],[كمية الانتاج]]+AG711+AF711),"")</f>
        <v/>
      </c>
      <c r="AI711" s="118"/>
      <c r="AJ711" s="121"/>
      <c r="AK711" s="121"/>
      <c r="AL711" s="121"/>
      <c r="AM711" s="121"/>
      <c r="AN711" s="121"/>
      <c r="AO711" s="121"/>
      <c r="AP711" s="121"/>
      <c r="AQ711" s="121"/>
      <c r="AR711" s="121"/>
    </row>
    <row r="712" spans="1:44" ht="20.100000000000001" customHeight="1">
      <c r="A712" s="105"/>
      <c r="B712" s="106"/>
      <c r="C712" s="107" t="str">
        <f>IFERROR(VLOOKUP(B712,المنتجات!$A:$B,2,0),"")</f>
        <v/>
      </c>
      <c r="D712" s="106" t="str">
        <f>IFERROR(VLOOKUP(B712,المنتجات!$A:$C,3,0),"")</f>
        <v/>
      </c>
      <c r="E712" s="108"/>
      <c r="F712" s="107" t="str">
        <f>IFERROR(VLOOKUP(Table14[[#This Row],[كود الصنف]],المنتجات!$D:$E,2,0),"")</f>
        <v/>
      </c>
      <c r="G712" s="109"/>
      <c r="H712" s="109" t="str">
        <f>IFERROR(IF(G712&lt;=1,VLOOKUP(Table14[[#This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12" s="110"/>
      <c r="J712" s="111"/>
      <c r="K712" s="112" t="str">
        <f>IFERROR(IF(VLOOKUP(Table14[[#This Row],[كود الصنف]],المنتجات!$D:$K,8,0)=0,"",(VLOOKUP(Table14[[#This Row],[كود الصنف]],المنتجات!$D:$K,8,0))),"")</f>
        <v/>
      </c>
      <c r="L71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12" s="114">
        <f>IFERROR(Table14[[#This Row],[كمية الهالك]]/(Table14[[#This Row],[كمية الخامات بالكيلو]]/Table14[[#This Row],[وزن القطعة]]),0)</f>
        <v>0</v>
      </c>
      <c r="N712" s="113"/>
      <c r="O712" s="106" t="str">
        <f>IFERROR(VLOOKUP(Table14[[#This Row],[كود العامل]],العاملين!$A$1:$D$100,4,0),"")</f>
        <v/>
      </c>
      <c r="P712" s="108"/>
      <c r="Q712" s="108"/>
      <c r="R712" s="108"/>
      <c r="S712" s="108"/>
      <c r="T712" s="108"/>
      <c r="U712" s="108">
        <f t="shared" ref="U712:U775" si="13">SUM(P712:T712)</f>
        <v>0</v>
      </c>
      <c r="V712" s="108" t="str">
        <f>IFERROR(Table14[[#This Row],[اجمالى وقت التشغيل بالدقايق]]-Table14[[#This Row],[اجمالى وقت التوقف بالدقيقة]],"0")</f>
        <v>0</v>
      </c>
      <c r="W712" s="108"/>
      <c r="X712" s="106" t="str">
        <f>IFERROR(VLOOKUP(Table14[[#This Row],[كود العامل]],العاملين!A:C,2,0),"")</f>
        <v/>
      </c>
      <c r="Y712" s="108"/>
      <c r="Z712" s="108" t="str">
        <f>IFERROR(VLOOKUP(Table14[[#This Row],[كود العامل2]],العاملين!$A:$C,2,0),"")</f>
        <v/>
      </c>
      <c r="AA712" s="108"/>
      <c r="AB712" s="108" t="str">
        <f>IFERROR(VLOOKUP(Table14[[#This Row],[كود العامل3]],العاملين!$A:$C,2,0),"")</f>
        <v/>
      </c>
      <c r="AC712" s="108"/>
      <c r="AD712" s="108" t="str">
        <f>IFERROR(VLOOKUP(Table14[[#This Row],[كود العامل4]],العاملين!$A:$C,2,0),"")</f>
        <v/>
      </c>
      <c r="AE712" s="115">
        <f>IFERROR((Table14[[#This Row],[كمية الانتاج]]*Table14[[#This Row],[الزمن المعيارى لانتاج القطعة الواحدة بالدقيقة]])/V712,0%)</f>
        <v>0</v>
      </c>
      <c r="AF712" s="116"/>
      <c r="AG712" s="106"/>
      <c r="AH712" s="117" t="str">
        <f>IFERROR(Table14[[#This Row],[كمية الانتاج]]/(Table14[[#This Row],[كمية الانتاج]]+AG712+AF712),"")</f>
        <v/>
      </c>
      <c r="AI712" s="118"/>
      <c r="AJ712" s="121"/>
      <c r="AK712" s="121"/>
      <c r="AL712" s="121"/>
      <c r="AM712" s="121"/>
      <c r="AN712" s="121"/>
      <c r="AO712" s="121"/>
      <c r="AP712" s="121"/>
      <c r="AQ712" s="121"/>
      <c r="AR712" s="121"/>
    </row>
    <row r="713" spans="1:44" ht="20.100000000000001" customHeight="1">
      <c r="A713" s="105"/>
      <c r="B713" s="106"/>
      <c r="C713" s="107" t="str">
        <f>IFERROR(VLOOKUP(B713,المنتجات!$A:$B,2,0),"")</f>
        <v/>
      </c>
      <c r="D713" s="106" t="str">
        <f>IFERROR(VLOOKUP(B713,المنتجات!$A:$C,3,0),"")</f>
        <v/>
      </c>
      <c r="E713" s="108"/>
      <c r="F713" s="107" t="str">
        <f>IFERROR(VLOOKUP(Table14[[#This Row],[كود الصنف]],المنتجات!$D:$E,2,0),"")</f>
        <v/>
      </c>
      <c r="G713" s="109"/>
      <c r="H713" s="109" t="str">
        <f>IFERROR(IF(G713&lt;=1,VLOOKUP(Table14[[#This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13" s="110"/>
      <c r="J713" s="111"/>
      <c r="K713" s="112" t="str">
        <f>IFERROR(IF(VLOOKUP(Table14[[#This Row],[كود الصنف]],المنتجات!$D:$K,8,0)=0,"",(VLOOKUP(Table14[[#This Row],[كود الصنف]],المنتجات!$D:$K,8,0))),"")</f>
        <v/>
      </c>
      <c r="L71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13" s="114">
        <f>IFERROR(Table14[[#This Row],[كمية الهالك]]/(Table14[[#This Row],[كمية الخامات بالكيلو]]/Table14[[#This Row],[وزن القطعة]]),0)</f>
        <v>0</v>
      </c>
      <c r="N713" s="113"/>
      <c r="O713" s="106" t="str">
        <f>IFERROR(VLOOKUP(Table14[[#This Row],[كود العامل]],العاملين!$A$1:$D$100,4,0),"")</f>
        <v/>
      </c>
      <c r="P713" s="108"/>
      <c r="Q713" s="108"/>
      <c r="R713" s="108"/>
      <c r="S713" s="108"/>
      <c r="T713" s="108"/>
      <c r="U713" s="108">
        <f t="shared" si="13"/>
        <v>0</v>
      </c>
      <c r="V713" s="108" t="str">
        <f>IFERROR(Table14[[#This Row],[اجمالى وقت التشغيل بالدقايق]]-Table14[[#This Row],[اجمالى وقت التوقف بالدقيقة]],"0")</f>
        <v>0</v>
      </c>
      <c r="W713" s="108"/>
      <c r="X713" s="106" t="str">
        <f>IFERROR(VLOOKUP(Table14[[#This Row],[كود العامل]],العاملين!A:C,2,0),"")</f>
        <v/>
      </c>
      <c r="Y713" s="108"/>
      <c r="Z713" s="108" t="str">
        <f>IFERROR(VLOOKUP(Table14[[#This Row],[كود العامل2]],العاملين!$A:$C,2,0),"")</f>
        <v/>
      </c>
      <c r="AA713" s="108"/>
      <c r="AB713" s="108" t="str">
        <f>IFERROR(VLOOKUP(Table14[[#This Row],[كود العامل3]],العاملين!$A:$C,2,0),"")</f>
        <v/>
      </c>
      <c r="AC713" s="108"/>
      <c r="AD713" s="108" t="str">
        <f>IFERROR(VLOOKUP(Table14[[#This Row],[كود العامل4]],العاملين!$A:$C,2,0),"")</f>
        <v/>
      </c>
      <c r="AE713" s="115">
        <f>IFERROR((Table14[[#This Row],[كمية الانتاج]]*Table14[[#This Row],[الزمن المعيارى لانتاج القطعة الواحدة بالدقيقة]])/V713,0%)</f>
        <v>0</v>
      </c>
      <c r="AF713" s="116"/>
      <c r="AG713" s="106"/>
      <c r="AH713" s="117" t="str">
        <f>IFERROR(Table14[[#This Row],[كمية الانتاج]]/(Table14[[#This Row],[كمية الانتاج]]+AG713+AF713),"")</f>
        <v/>
      </c>
      <c r="AI713" s="118"/>
      <c r="AJ713" s="121"/>
      <c r="AK713" s="121"/>
      <c r="AL713" s="121"/>
      <c r="AM713" s="121"/>
      <c r="AN713" s="121"/>
      <c r="AO713" s="121"/>
      <c r="AP713" s="121"/>
      <c r="AQ713" s="121"/>
      <c r="AR713" s="121"/>
    </row>
    <row r="714" spans="1:44" ht="20.100000000000001" customHeight="1">
      <c r="A714" s="105"/>
      <c r="B714" s="106"/>
      <c r="C714" s="107" t="str">
        <f>IFERROR(VLOOKUP(B714,المنتجات!$A:$B,2,0),"")</f>
        <v/>
      </c>
      <c r="D714" s="106" t="str">
        <f>IFERROR(VLOOKUP(B714,المنتجات!$A:$C,3,0),"")</f>
        <v/>
      </c>
      <c r="E714" s="108"/>
      <c r="F714" s="107" t="str">
        <f>IFERROR(VLOOKUP(Table14[[#This Row],[كود الصنف]],المنتجات!$D:$E,2,0),"")</f>
        <v/>
      </c>
      <c r="G714" s="109"/>
      <c r="H714" s="109" t="str">
        <f>IFERROR(IF(G714&lt;=1,VLOOKUP(Table14[[#This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14" s="110"/>
      <c r="J714" s="111"/>
      <c r="K714" s="112" t="str">
        <f>IFERROR(IF(VLOOKUP(Table14[[#This Row],[كود الصنف]],المنتجات!$D:$K,8,0)=0,"",(VLOOKUP(Table14[[#This Row],[كود الصنف]],المنتجات!$D:$K,8,0))),"")</f>
        <v/>
      </c>
      <c r="L71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14" s="114">
        <f>IFERROR(Table14[[#This Row],[كمية الهالك]]/(Table14[[#This Row],[كمية الخامات بالكيلو]]/Table14[[#This Row],[وزن القطعة]]),0)</f>
        <v>0</v>
      </c>
      <c r="N714" s="113"/>
      <c r="O714" s="106" t="str">
        <f>IFERROR(VLOOKUP(Table14[[#This Row],[كود العامل]],العاملين!$A$1:$D$100,4,0),"")</f>
        <v/>
      </c>
      <c r="P714" s="108"/>
      <c r="Q714" s="108"/>
      <c r="R714" s="108"/>
      <c r="S714" s="108"/>
      <c r="T714" s="108"/>
      <c r="U714" s="108">
        <f t="shared" si="13"/>
        <v>0</v>
      </c>
      <c r="V714" s="108" t="str">
        <f>IFERROR(Table14[[#This Row],[اجمالى وقت التشغيل بالدقايق]]-Table14[[#This Row],[اجمالى وقت التوقف بالدقيقة]],"0")</f>
        <v>0</v>
      </c>
      <c r="W714" s="108"/>
      <c r="X714" s="106" t="str">
        <f>IFERROR(VLOOKUP(Table14[[#This Row],[كود العامل]],العاملين!A:C,2,0),"")</f>
        <v/>
      </c>
      <c r="Y714" s="108"/>
      <c r="Z714" s="108" t="str">
        <f>IFERROR(VLOOKUP(Table14[[#This Row],[كود العامل2]],العاملين!$A:$C,2,0),"")</f>
        <v/>
      </c>
      <c r="AA714" s="108"/>
      <c r="AB714" s="108" t="str">
        <f>IFERROR(VLOOKUP(Table14[[#This Row],[كود العامل3]],العاملين!$A:$C,2,0),"")</f>
        <v/>
      </c>
      <c r="AC714" s="108"/>
      <c r="AD714" s="108" t="str">
        <f>IFERROR(VLOOKUP(Table14[[#This Row],[كود العامل4]],العاملين!$A:$C,2,0),"")</f>
        <v/>
      </c>
      <c r="AE714" s="115">
        <f>IFERROR((Table14[[#This Row],[كمية الانتاج]]*Table14[[#This Row],[الزمن المعيارى لانتاج القطعة الواحدة بالدقيقة]])/V714,0%)</f>
        <v>0</v>
      </c>
      <c r="AF714" s="116"/>
      <c r="AG714" s="106"/>
      <c r="AH714" s="117" t="str">
        <f>IFERROR(Table14[[#This Row],[كمية الانتاج]]/(Table14[[#This Row],[كمية الانتاج]]+AG714+AF714),"")</f>
        <v/>
      </c>
      <c r="AI714" s="118"/>
      <c r="AJ714" s="121"/>
      <c r="AK714" s="121"/>
      <c r="AL714" s="121"/>
      <c r="AM714" s="121"/>
      <c r="AN714" s="121"/>
      <c r="AO714" s="121"/>
      <c r="AP714" s="121"/>
      <c r="AQ714" s="121"/>
      <c r="AR714" s="121"/>
    </row>
    <row r="715" spans="1:44" ht="20.100000000000001" customHeight="1">
      <c r="A715" s="105"/>
      <c r="B715" s="106"/>
      <c r="C715" s="107" t="str">
        <f>IFERROR(VLOOKUP(B715,المنتجات!$A:$B,2,0),"")</f>
        <v/>
      </c>
      <c r="D715" s="106" t="str">
        <f>IFERROR(VLOOKUP(B715,المنتجات!$A:$C,3,0),"")</f>
        <v/>
      </c>
      <c r="E715" s="108"/>
      <c r="F715" s="107" t="str">
        <f>IFERROR(VLOOKUP(Table14[[#This Row],[كود الصنف]],المنتجات!$D:$E,2,0),"")</f>
        <v/>
      </c>
      <c r="G715" s="109"/>
      <c r="H715" s="109" t="str">
        <f>IFERROR(IF(G715&lt;=1,VLOOKUP(Table14[[#This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15" s="110"/>
      <c r="J715" s="111"/>
      <c r="K715" s="112" t="str">
        <f>IFERROR(IF(VLOOKUP(Table14[[#This Row],[كود الصنف]],المنتجات!$D:$K,8,0)=0,"",(VLOOKUP(Table14[[#This Row],[كود الصنف]],المنتجات!$D:$K,8,0))),"")</f>
        <v/>
      </c>
      <c r="L71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15" s="114">
        <f>IFERROR(Table14[[#This Row],[كمية الهالك]]/(Table14[[#This Row],[كمية الخامات بالكيلو]]/Table14[[#This Row],[وزن القطعة]]),0)</f>
        <v>0</v>
      </c>
      <c r="N715" s="113"/>
      <c r="O715" s="106" t="str">
        <f>IFERROR(VLOOKUP(Table14[[#This Row],[كود العامل]],العاملين!$A$1:$D$100,4,0),"")</f>
        <v/>
      </c>
      <c r="P715" s="108"/>
      <c r="Q715" s="108"/>
      <c r="R715" s="108"/>
      <c r="S715" s="108"/>
      <c r="T715" s="108"/>
      <c r="U715" s="108">
        <f t="shared" si="13"/>
        <v>0</v>
      </c>
      <c r="V715" s="108" t="str">
        <f>IFERROR(Table14[[#This Row],[اجمالى وقت التشغيل بالدقايق]]-Table14[[#This Row],[اجمالى وقت التوقف بالدقيقة]],"0")</f>
        <v>0</v>
      </c>
      <c r="W715" s="108"/>
      <c r="X715" s="106" t="str">
        <f>IFERROR(VLOOKUP(Table14[[#This Row],[كود العامل]],العاملين!A:C,2,0),"")</f>
        <v/>
      </c>
      <c r="Y715" s="108"/>
      <c r="Z715" s="108" t="str">
        <f>IFERROR(VLOOKUP(Table14[[#This Row],[كود العامل2]],العاملين!$A:$C,2,0),"")</f>
        <v/>
      </c>
      <c r="AA715" s="108"/>
      <c r="AB715" s="108" t="str">
        <f>IFERROR(VLOOKUP(Table14[[#This Row],[كود العامل3]],العاملين!$A:$C,2,0),"")</f>
        <v/>
      </c>
      <c r="AC715" s="108"/>
      <c r="AD715" s="108" t="str">
        <f>IFERROR(VLOOKUP(Table14[[#This Row],[كود العامل4]],العاملين!$A:$C,2,0),"")</f>
        <v/>
      </c>
      <c r="AE715" s="115">
        <f>IFERROR((Table14[[#This Row],[كمية الانتاج]]*Table14[[#This Row],[الزمن المعيارى لانتاج القطعة الواحدة بالدقيقة]])/V715,0%)</f>
        <v>0</v>
      </c>
      <c r="AF715" s="116"/>
      <c r="AG715" s="106"/>
      <c r="AH715" s="117" t="str">
        <f>IFERROR(Table14[[#This Row],[كمية الانتاج]]/(Table14[[#This Row],[كمية الانتاج]]+AG715+AF715),"")</f>
        <v/>
      </c>
      <c r="AI715" s="118"/>
      <c r="AJ715" s="121"/>
      <c r="AK715" s="121"/>
      <c r="AL715" s="121"/>
      <c r="AM715" s="121"/>
      <c r="AN715" s="121"/>
      <c r="AO715" s="121"/>
      <c r="AP715" s="121"/>
      <c r="AQ715" s="121"/>
      <c r="AR715" s="121"/>
    </row>
    <row r="716" spans="1:44" ht="20.100000000000001" customHeight="1">
      <c r="A716" s="105"/>
      <c r="B716" s="106"/>
      <c r="C716" s="107" t="str">
        <f>IFERROR(VLOOKUP(B716,المنتجات!$A:$B,2,0),"")</f>
        <v/>
      </c>
      <c r="D716" s="106" t="str">
        <f>IFERROR(VLOOKUP(B716,المنتجات!$A:$C,3,0),"")</f>
        <v/>
      </c>
      <c r="E716" s="108"/>
      <c r="F716" s="107" t="str">
        <f>IFERROR(VLOOKUP(Table14[[#This Row],[كود الصنف]],المنتجات!$D:$E,2,0),"")</f>
        <v/>
      </c>
      <c r="G716" s="109"/>
      <c r="H716" s="109" t="str">
        <f>IFERROR(IF(G716&lt;=1,VLOOKUP(Table14[[#This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16" s="110"/>
      <c r="J716" s="111"/>
      <c r="K716" s="112" t="str">
        <f>IFERROR(IF(VLOOKUP(Table14[[#This Row],[كود الصنف]],المنتجات!$D:$K,8,0)=0,"",(VLOOKUP(Table14[[#This Row],[كود الصنف]],المنتجات!$D:$K,8,0))),"")</f>
        <v/>
      </c>
      <c r="L71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16" s="114">
        <f>IFERROR(Table14[[#This Row],[كمية الهالك]]/(Table14[[#This Row],[كمية الخامات بالكيلو]]/Table14[[#This Row],[وزن القطعة]]),0)</f>
        <v>0</v>
      </c>
      <c r="N716" s="113"/>
      <c r="O716" s="106" t="str">
        <f>IFERROR(VLOOKUP(Table14[[#This Row],[كود العامل]],العاملين!$A$1:$D$100,4,0),"")</f>
        <v/>
      </c>
      <c r="P716" s="108"/>
      <c r="Q716" s="108"/>
      <c r="R716" s="108"/>
      <c r="S716" s="108"/>
      <c r="T716" s="108"/>
      <c r="U716" s="108">
        <f t="shared" si="13"/>
        <v>0</v>
      </c>
      <c r="V716" s="108" t="str">
        <f>IFERROR(Table14[[#This Row],[اجمالى وقت التشغيل بالدقايق]]-Table14[[#This Row],[اجمالى وقت التوقف بالدقيقة]],"0")</f>
        <v>0</v>
      </c>
      <c r="W716" s="108"/>
      <c r="X716" s="106" t="str">
        <f>IFERROR(VLOOKUP(Table14[[#This Row],[كود العامل]],العاملين!A:C,2,0),"")</f>
        <v/>
      </c>
      <c r="Y716" s="108"/>
      <c r="Z716" s="108" t="str">
        <f>IFERROR(VLOOKUP(Table14[[#This Row],[كود العامل2]],العاملين!$A:$C,2,0),"")</f>
        <v/>
      </c>
      <c r="AA716" s="108"/>
      <c r="AB716" s="108" t="str">
        <f>IFERROR(VLOOKUP(Table14[[#This Row],[كود العامل3]],العاملين!$A:$C,2,0),"")</f>
        <v/>
      </c>
      <c r="AC716" s="108"/>
      <c r="AD716" s="108" t="str">
        <f>IFERROR(VLOOKUP(Table14[[#This Row],[كود العامل4]],العاملين!$A:$C,2,0),"")</f>
        <v/>
      </c>
      <c r="AE716" s="115">
        <f>IFERROR((Table14[[#This Row],[كمية الانتاج]]*Table14[[#This Row],[الزمن المعيارى لانتاج القطعة الواحدة بالدقيقة]])/V716,0%)</f>
        <v>0</v>
      </c>
      <c r="AF716" s="116"/>
      <c r="AG716" s="106"/>
      <c r="AH716" s="117" t="str">
        <f>IFERROR(Table14[[#This Row],[كمية الانتاج]]/(Table14[[#This Row],[كمية الانتاج]]+AG716+AF716),"")</f>
        <v/>
      </c>
      <c r="AI716" s="118"/>
      <c r="AJ716" s="121"/>
      <c r="AK716" s="121"/>
      <c r="AL716" s="121"/>
      <c r="AM716" s="121"/>
      <c r="AN716" s="121"/>
      <c r="AO716" s="121"/>
      <c r="AP716" s="121"/>
      <c r="AQ716" s="121"/>
      <c r="AR716" s="121"/>
    </row>
    <row r="717" spans="1:44" ht="20.100000000000001" customHeight="1">
      <c r="A717" s="105"/>
      <c r="B717" s="106"/>
      <c r="C717" s="107" t="str">
        <f>IFERROR(VLOOKUP(B717,المنتجات!$A:$B,2,0),"")</f>
        <v/>
      </c>
      <c r="D717" s="106" t="str">
        <f>IFERROR(VLOOKUP(B717,المنتجات!$A:$C,3,0),"")</f>
        <v/>
      </c>
      <c r="E717" s="108"/>
      <c r="F717" s="107" t="str">
        <f>IFERROR(VLOOKUP(Table14[[#This Row],[كود الصنف]],المنتجات!$D:$E,2,0),"")</f>
        <v/>
      </c>
      <c r="G717" s="109"/>
      <c r="H717" s="109" t="str">
        <f>IFERROR(IF(G717&lt;=1,VLOOKUP(Table14[[#This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17" s="110"/>
      <c r="J717" s="111"/>
      <c r="K717" s="112" t="str">
        <f>IFERROR(IF(VLOOKUP(Table14[[#This Row],[كود الصنف]],المنتجات!$D:$K,8,0)=0,"",(VLOOKUP(Table14[[#This Row],[كود الصنف]],المنتجات!$D:$K,8,0))),"")</f>
        <v/>
      </c>
      <c r="L71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17" s="114">
        <f>IFERROR(Table14[[#This Row],[كمية الهالك]]/(Table14[[#This Row],[كمية الخامات بالكيلو]]/Table14[[#This Row],[وزن القطعة]]),0)</f>
        <v>0</v>
      </c>
      <c r="N717" s="113"/>
      <c r="O717" s="106" t="str">
        <f>IFERROR(VLOOKUP(Table14[[#This Row],[كود العامل]],العاملين!$A$1:$D$100,4,0),"")</f>
        <v/>
      </c>
      <c r="P717" s="108"/>
      <c r="Q717" s="108"/>
      <c r="R717" s="108"/>
      <c r="S717" s="108"/>
      <c r="T717" s="108"/>
      <c r="U717" s="108">
        <f t="shared" si="13"/>
        <v>0</v>
      </c>
      <c r="V717" s="108" t="str">
        <f>IFERROR(Table14[[#This Row],[اجمالى وقت التشغيل بالدقايق]]-Table14[[#This Row],[اجمالى وقت التوقف بالدقيقة]],"0")</f>
        <v>0</v>
      </c>
      <c r="W717" s="108"/>
      <c r="X717" s="106" t="str">
        <f>IFERROR(VLOOKUP(Table14[[#This Row],[كود العامل]],العاملين!A:C,2,0),"")</f>
        <v/>
      </c>
      <c r="Y717" s="108"/>
      <c r="Z717" s="108" t="str">
        <f>IFERROR(VLOOKUP(Table14[[#This Row],[كود العامل2]],العاملين!$A:$C,2,0),"")</f>
        <v/>
      </c>
      <c r="AA717" s="108"/>
      <c r="AB717" s="108" t="str">
        <f>IFERROR(VLOOKUP(Table14[[#This Row],[كود العامل3]],العاملين!$A:$C,2,0),"")</f>
        <v/>
      </c>
      <c r="AC717" s="108"/>
      <c r="AD717" s="108" t="str">
        <f>IFERROR(VLOOKUP(Table14[[#This Row],[كود العامل4]],العاملين!$A:$C,2,0),"")</f>
        <v/>
      </c>
      <c r="AE717" s="115">
        <f>IFERROR((Table14[[#This Row],[كمية الانتاج]]*Table14[[#This Row],[الزمن المعيارى لانتاج القطعة الواحدة بالدقيقة]])/V717,0%)</f>
        <v>0</v>
      </c>
      <c r="AF717" s="116"/>
      <c r="AG717" s="106"/>
      <c r="AH717" s="117" t="str">
        <f>IFERROR(Table14[[#This Row],[كمية الانتاج]]/(Table14[[#This Row],[كمية الانتاج]]+AG717+AF717),"")</f>
        <v/>
      </c>
      <c r="AI717" s="118"/>
      <c r="AJ717" s="121"/>
      <c r="AK717" s="121"/>
      <c r="AL717" s="121"/>
      <c r="AM717" s="121"/>
      <c r="AN717" s="121"/>
      <c r="AO717" s="121"/>
      <c r="AP717" s="121"/>
      <c r="AQ717" s="121"/>
      <c r="AR717" s="121"/>
    </row>
    <row r="718" spans="1:44" ht="20.100000000000001" customHeight="1">
      <c r="A718" s="105"/>
      <c r="B718" s="106"/>
      <c r="C718" s="107" t="str">
        <f>IFERROR(VLOOKUP(B718,المنتجات!$A:$B,2,0),"")</f>
        <v/>
      </c>
      <c r="D718" s="106" t="str">
        <f>IFERROR(VLOOKUP(B718,المنتجات!$A:$C,3,0),"")</f>
        <v/>
      </c>
      <c r="E718" s="108"/>
      <c r="F718" s="107" t="str">
        <f>IFERROR(VLOOKUP(Table14[[#This Row],[كود الصنف]],المنتجات!$D:$E,2,0),"")</f>
        <v/>
      </c>
      <c r="G718" s="109"/>
      <c r="H718" s="109" t="str">
        <f>IFERROR(IF(G718&lt;=1,VLOOKUP(Table14[[#This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18" s="110"/>
      <c r="J718" s="111"/>
      <c r="K718" s="112" t="str">
        <f>IFERROR(IF(VLOOKUP(Table14[[#This Row],[كود الصنف]],المنتجات!$D:$K,8,0)=0,"",(VLOOKUP(Table14[[#This Row],[كود الصنف]],المنتجات!$D:$K,8,0))),"")</f>
        <v/>
      </c>
      <c r="L71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18" s="114">
        <f>IFERROR(Table14[[#This Row],[كمية الهالك]]/(Table14[[#This Row],[كمية الخامات بالكيلو]]/Table14[[#This Row],[وزن القطعة]]),0)</f>
        <v>0</v>
      </c>
      <c r="N718" s="113"/>
      <c r="O718" s="106" t="str">
        <f>IFERROR(VLOOKUP(Table14[[#This Row],[كود العامل]],العاملين!$A$1:$D$100,4,0),"")</f>
        <v/>
      </c>
      <c r="P718" s="108"/>
      <c r="Q718" s="108"/>
      <c r="R718" s="108"/>
      <c r="S718" s="108"/>
      <c r="T718" s="108"/>
      <c r="U718" s="108">
        <f t="shared" si="13"/>
        <v>0</v>
      </c>
      <c r="V718" s="108" t="str">
        <f>IFERROR(Table14[[#This Row],[اجمالى وقت التشغيل بالدقايق]]-Table14[[#This Row],[اجمالى وقت التوقف بالدقيقة]],"0")</f>
        <v>0</v>
      </c>
      <c r="W718" s="108"/>
      <c r="X718" s="106" t="str">
        <f>IFERROR(VLOOKUP(Table14[[#This Row],[كود العامل]],العاملين!A:C,2,0),"")</f>
        <v/>
      </c>
      <c r="Y718" s="108"/>
      <c r="Z718" s="108" t="str">
        <f>IFERROR(VLOOKUP(Table14[[#This Row],[كود العامل2]],العاملين!$A:$C,2,0),"")</f>
        <v/>
      </c>
      <c r="AA718" s="108"/>
      <c r="AB718" s="108" t="str">
        <f>IFERROR(VLOOKUP(Table14[[#This Row],[كود العامل3]],العاملين!$A:$C,2,0),"")</f>
        <v/>
      </c>
      <c r="AC718" s="108"/>
      <c r="AD718" s="108" t="str">
        <f>IFERROR(VLOOKUP(Table14[[#This Row],[كود العامل4]],العاملين!$A:$C,2,0),"")</f>
        <v/>
      </c>
      <c r="AE718" s="115">
        <f>IFERROR((Table14[[#This Row],[كمية الانتاج]]*Table14[[#This Row],[الزمن المعيارى لانتاج القطعة الواحدة بالدقيقة]])/V718,0%)</f>
        <v>0</v>
      </c>
      <c r="AF718" s="116"/>
      <c r="AG718" s="106"/>
      <c r="AH718" s="117" t="str">
        <f>IFERROR(Table14[[#This Row],[كمية الانتاج]]/(Table14[[#This Row],[كمية الانتاج]]+AG718+AF718),"")</f>
        <v/>
      </c>
      <c r="AI718" s="118"/>
      <c r="AJ718" s="121"/>
      <c r="AK718" s="121"/>
      <c r="AL718" s="121"/>
      <c r="AM718" s="121"/>
      <c r="AN718" s="121"/>
      <c r="AO718" s="121"/>
      <c r="AP718" s="121"/>
      <c r="AQ718" s="121"/>
      <c r="AR718" s="121"/>
    </row>
    <row r="719" spans="1:44" ht="20.100000000000001" customHeight="1">
      <c r="A719" s="105"/>
      <c r="B719" s="106"/>
      <c r="C719" s="107" t="str">
        <f>IFERROR(VLOOKUP(B719,المنتجات!$A:$B,2,0),"")</f>
        <v/>
      </c>
      <c r="D719" s="106" t="str">
        <f>IFERROR(VLOOKUP(B719,المنتجات!$A:$C,3,0),"")</f>
        <v/>
      </c>
      <c r="E719" s="108"/>
      <c r="F719" s="107" t="str">
        <f>IFERROR(VLOOKUP(Table14[[#This Row],[كود الصنف]],المنتجات!$D:$E,2,0),"")</f>
        <v/>
      </c>
      <c r="G719" s="109"/>
      <c r="H719" s="109" t="str">
        <f>IFERROR(IF(G719&lt;=1,VLOOKUP(Table14[[#This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19" s="110"/>
      <c r="J719" s="111"/>
      <c r="K719" s="112" t="str">
        <f>IFERROR(IF(VLOOKUP(Table14[[#This Row],[كود الصنف]],المنتجات!$D:$K,8,0)=0,"",(VLOOKUP(Table14[[#This Row],[كود الصنف]],المنتجات!$D:$K,8,0))),"")</f>
        <v/>
      </c>
      <c r="L71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19" s="114">
        <f>IFERROR(Table14[[#This Row],[كمية الهالك]]/(Table14[[#This Row],[كمية الخامات بالكيلو]]/Table14[[#This Row],[وزن القطعة]]),0)</f>
        <v>0</v>
      </c>
      <c r="N719" s="113"/>
      <c r="O719" s="106" t="str">
        <f>IFERROR(VLOOKUP(Table14[[#This Row],[كود العامل]],العاملين!$A$1:$D$100,4,0),"")</f>
        <v/>
      </c>
      <c r="P719" s="108"/>
      <c r="Q719" s="108"/>
      <c r="R719" s="108"/>
      <c r="S719" s="108"/>
      <c r="T719" s="108"/>
      <c r="U719" s="108">
        <f t="shared" si="13"/>
        <v>0</v>
      </c>
      <c r="V719" s="108" t="str">
        <f>IFERROR(Table14[[#This Row],[اجمالى وقت التشغيل بالدقايق]]-Table14[[#This Row],[اجمالى وقت التوقف بالدقيقة]],"0")</f>
        <v>0</v>
      </c>
      <c r="W719" s="108"/>
      <c r="X719" s="106" t="str">
        <f>IFERROR(VLOOKUP(Table14[[#This Row],[كود العامل]],العاملين!A:C,2,0),"")</f>
        <v/>
      </c>
      <c r="Y719" s="108"/>
      <c r="Z719" s="108" t="str">
        <f>IFERROR(VLOOKUP(Table14[[#This Row],[كود العامل2]],العاملين!$A:$C,2,0),"")</f>
        <v/>
      </c>
      <c r="AA719" s="108"/>
      <c r="AB719" s="108" t="str">
        <f>IFERROR(VLOOKUP(Table14[[#This Row],[كود العامل3]],العاملين!$A:$C,2,0),"")</f>
        <v/>
      </c>
      <c r="AC719" s="108"/>
      <c r="AD719" s="108" t="str">
        <f>IFERROR(VLOOKUP(Table14[[#This Row],[كود العامل4]],العاملين!$A:$C,2,0),"")</f>
        <v/>
      </c>
      <c r="AE719" s="115">
        <f>IFERROR((Table14[[#This Row],[كمية الانتاج]]*Table14[[#This Row],[الزمن المعيارى لانتاج القطعة الواحدة بالدقيقة]])/V719,0%)</f>
        <v>0</v>
      </c>
      <c r="AF719" s="116"/>
      <c r="AG719" s="106"/>
      <c r="AH719" s="117" t="str">
        <f>IFERROR(Table14[[#This Row],[كمية الانتاج]]/(Table14[[#This Row],[كمية الانتاج]]+AG719+AF719),"")</f>
        <v/>
      </c>
      <c r="AI719" s="118"/>
      <c r="AJ719" s="121"/>
      <c r="AK719" s="121"/>
      <c r="AL719" s="121"/>
      <c r="AM719" s="121"/>
      <c r="AN719" s="121"/>
      <c r="AO719" s="121"/>
      <c r="AP719" s="121"/>
      <c r="AQ719" s="121"/>
      <c r="AR719" s="121"/>
    </row>
    <row r="720" spans="1:44" ht="20.100000000000001" customHeight="1">
      <c r="A720" s="105"/>
      <c r="B720" s="106"/>
      <c r="C720" s="107" t="str">
        <f>IFERROR(VLOOKUP(B720,المنتجات!$A:$B,2,0),"")</f>
        <v/>
      </c>
      <c r="D720" s="106" t="str">
        <f>IFERROR(VLOOKUP(B720,المنتجات!$A:$C,3,0),"")</f>
        <v/>
      </c>
      <c r="E720" s="108"/>
      <c r="F720" s="107" t="str">
        <f>IFERROR(VLOOKUP(Table14[[#This Row],[كود الصنف]],المنتجات!$D:$E,2,0),"")</f>
        <v/>
      </c>
      <c r="G720" s="109"/>
      <c r="H720" s="109" t="str">
        <f>IFERROR(IF(G720&lt;=1,VLOOKUP(Table14[[#This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20" s="110"/>
      <c r="J720" s="111"/>
      <c r="K720" s="112" t="str">
        <f>IFERROR(IF(VLOOKUP(Table14[[#This Row],[كود الصنف]],المنتجات!$D:$K,8,0)=0,"",(VLOOKUP(Table14[[#This Row],[كود الصنف]],المنتجات!$D:$K,8,0))),"")</f>
        <v/>
      </c>
      <c r="L72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20" s="114">
        <f>IFERROR(Table14[[#This Row],[كمية الهالك]]/(Table14[[#This Row],[كمية الخامات بالكيلو]]/Table14[[#This Row],[وزن القطعة]]),0)</f>
        <v>0</v>
      </c>
      <c r="N720" s="113"/>
      <c r="O720" s="106" t="str">
        <f>IFERROR(VLOOKUP(Table14[[#This Row],[كود العامل]],العاملين!$A$1:$D$100,4,0),"")</f>
        <v/>
      </c>
      <c r="P720" s="108"/>
      <c r="Q720" s="108"/>
      <c r="R720" s="108"/>
      <c r="S720" s="108"/>
      <c r="T720" s="108"/>
      <c r="U720" s="108">
        <f t="shared" si="13"/>
        <v>0</v>
      </c>
      <c r="V720" s="108" t="str">
        <f>IFERROR(Table14[[#This Row],[اجمالى وقت التشغيل بالدقايق]]-Table14[[#This Row],[اجمالى وقت التوقف بالدقيقة]],"0")</f>
        <v>0</v>
      </c>
      <c r="W720" s="108"/>
      <c r="X720" s="106" t="str">
        <f>IFERROR(VLOOKUP(Table14[[#This Row],[كود العامل]],العاملين!A:C,2,0),"")</f>
        <v/>
      </c>
      <c r="Y720" s="108"/>
      <c r="Z720" s="108" t="str">
        <f>IFERROR(VLOOKUP(Table14[[#This Row],[كود العامل2]],العاملين!$A:$C,2,0),"")</f>
        <v/>
      </c>
      <c r="AA720" s="108"/>
      <c r="AB720" s="108" t="str">
        <f>IFERROR(VLOOKUP(Table14[[#This Row],[كود العامل3]],العاملين!$A:$C,2,0),"")</f>
        <v/>
      </c>
      <c r="AC720" s="108"/>
      <c r="AD720" s="108" t="str">
        <f>IFERROR(VLOOKUP(Table14[[#This Row],[كود العامل4]],العاملين!$A:$C,2,0),"")</f>
        <v/>
      </c>
      <c r="AE720" s="115">
        <f>IFERROR((Table14[[#This Row],[كمية الانتاج]]*Table14[[#This Row],[الزمن المعيارى لانتاج القطعة الواحدة بالدقيقة]])/V720,0%)</f>
        <v>0</v>
      </c>
      <c r="AF720" s="116"/>
      <c r="AG720" s="106"/>
      <c r="AH720" s="117" t="str">
        <f>IFERROR(Table14[[#This Row],[كمية الانتاج]]/(Table14[[#This Row],[كمية الانتاج]]+AG720+AF720),"")</f>
        <v/>
      </c>
      <c r="AI720" s="118"/>
      <c r="AJ720" s="121"/>
      <c r="AK720" s="121"/>
      <c r="AL720" s="121"/>
      <c r="AM720" s="121"/>
      <c r="AN720" s="121"/>
      <c r="AO720" s="121"/>
      <c r="AP720" s="121"/>
      <c r="AQ720" s="121"/>
      <c r="AR720" s="121"/>
    </row>
    <row r="721" spans="1:44" ht="20.100000000000001" customHeight="1">
      <c r="A721" s="105"/>
      <c r="B721" s="106"/>
      <c r="C721" s="107" t="str">
        <f>IFERROR(VLOOKUP(B721,المنتجات!$A:$B,2,0),"")</f>
        <v/>
      </c>
      <c r="D721" s="106" t="str">
        <f>IFERROR(VLOOKUP(B721,المنتجات!$A:$C,3,0),"")</f>
        <v/>
      </c>
      <c r="E721" s="108"/>
      <c r="F721" s="107" t="str">
        <f>IFERROR(VLOOKUP(Table14[[#This Row],[كود الصنف]],المنتجات!$D:$E,2,0),"")</f>
        <v/>
      </c>
      <c r="G721" s="109"/>
      <c r="H721" s="109" t="str">
        <f>IFERROR(IF(G721&lt;=1,VLOOKUP(Table14[[#This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21" s="110"/>
      <c r="J721" s="111"/>
      <c r="K721" s="112" t="str">
        <f>IFERROR(IF(VLOOKUP(Table14[[#This Row],[كود الصنف]],المنتجات!$D:$K,8,0)=0,"",(VLOOKUP(Table14[[#This Row],[كود الصنف]],المنتجات!$D:$K,8,0))),"")</f>
        <v/>
      </c>
      <c r="L72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21" s="114">
        <f>IFERROR(Table14[[#This Row],[كمية الهالك]]/(Table14[[#This Row],[كمية الخامات بالكيلو]]/Table14[[#This Row],[وزن القطعة]]),0)</f>
        <v>0</v>
      </c>
      <c r="N721" s="113"/>
      <c r="O721" s="106" t="str">
        <f>IFERROR(VLOOKUP(Table14[[#This Row],[كود العامل]],العاملين!$A$1:$D$100,4,0),"")</f>
        <v/>
      </c>
      <c r="P721" s="108"/>
      <c r="Q721" s="108"/>
      <c r="R721" s="108"/>
      <c r="S721" s="108"/>
      <c r="T721" s="108"/>
      <c r="U721" s="108">
        <f t="shared" si="13"/>
        <v>0</v>
      </c>
      <c r="V721" s="108" t="str">
        <f>IFERROR(Table14[[#This Row],[اجمالى وقت التشغيل بالدقايق]]-Table14[[#This Row],[اجمالى وقت التوقف بالدقيقة]],"0")</f>
        <v>0</v>
      </c>
      <c r="W721" s="108"/>
      <c r="X721" s="106" t="str">
        <f>IFERROR(VLOOKUP(Table14[[#This Row],[كود العامل]],العاملين!A:C,2,0),"")</f>
        <v/>
      </c>
      <c r="Y721" s="108"/>
      <c r="Z721" s="108" t="str">
        <f>IFERROR(VLOOKUP(Table14[[#This Row],[كود العامل2]],العاملين!$A:$C,2,0),"")</f>
        <v/>
      </c>
      <c r="AA721" s="108"/>
      <c r="AB721" s="108" t="str">
        <f>IFERROR(VLOOKUP(Table14[[#This Row],[كود العامل3]],العاملين!$A:$C,2,0),"")</f>
        <v/>
      </c>
      <c r="AC721" s="108"/>
      <c r="AD721" s="108" t="str">
        <f>IFERROR(VLOOKUP(Table14[[#This Row],[كود العامل4]],العاملين!$A:$C,2,0),"")</f>
        <v/>
      </c>
      <c r="AE721" s="115">
        <f>IFERROR((Table14[[#This Row],[كمية الانتاج]]*Table14[[#This Row],[الزمن المعيارى لانتاج القطعة الواحدة بالدقيقة]])/V721,0%)</f>
        <v>0</v>
      </c>
      <c r="AF721" s="116"/>
      <c r="AG721" s="106"/>
      <c r="AH721" s="117" t="str">
        <f>IFERROR(Table14[[#This Row],[كمية الانتاج]]/(Table14[[#This Row],[كمية الانتاج]]+AG721+AF721),"")</f>
        <v/>
      </c>
      <c r="AI721" s="118"/>
      <c r="AJ721" s="121"/>
      <c r="AK721" s="121"/>
      <c r="AL721" s="121"/>
      <c r="AM721" s="121"/>
      <c r="AN721" s="121"/>
      <c r="AO721" s="121"/>
      <c r="AP721" s="121"/>
      <c r="AQ721" s="121"/>
      <c r="AR721" s="121"/>
    </row>
    <row r="722" spans="1:44" ht="20.100000000000001" customHeight="1">
      <c r="A722" s="105"/>
      <c r="B722" s="106"/>
      <c r="C722" s="107" t="str">
        <f>IFERROR(VLOOKUP(B722,المنتجات!$A:$B,2,0),"")</f>
        <v/>
      </c>
      <c r="D722" s="106" t="str">
        <f>IFERROR(VLOOKUP(B722,المنتجات!$A:$C,3,0),"")</f>
        <v/>
      </c>
      <c r="E722" s="108"/>
      <c r="F722" s="107" t="str">
        <f>IFERROR(VLOOKUP(Table14[[#This Row],[كود الصنف]],المنتجات!$D:$E,2,0),"")</f>
        <v/>
      </c>
      <c r="G722" s="109"/>
      <c r="H722" s="109" t="str">
        <f>IFERROR(IF(G722&lt;=1,VLOOKUP(Table14[[#This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22" s="110"/>
      <c r="J722" s="111"/>
      <c r="K722" s="112" t="str">
        <f>IFERROR(IF(VLOOKUP(Table14[[#This Row],[كود الصنف]],المنتجات!$D:$K,8,0)=0,"",(VLOOKUP(Table14[[#This Row],[كود الصنف]],المنتجات!$D:$K,8,0))),"")</f>
        <v/>
      </c>
      <c r="L72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22" s="114">
        <f>IFERROR(Table14[[#This Row],[كمية الهالك]]/(Table14[[#This Row],[كمية الخامات بالكيلو]]/Table14[[#This Row],[وزن القطعة]]),0)</f>
        <v>0</v>
      </c>
      <c r="N722" s="113"/>
      <c r="O722" s="106" t="str">
        <f>IFERROR(VLOOKUP(Table14[[#This Row],[كود العامل]],العاملين!$A$1:$D$100,4,0),"")</f>
        <v/>
      </c>
      <c r="P722" s="108"/>
      <c r="Q722" s="108"/>
      <c r="R722" s="108"/>
      <c r="S722" s="108"/>
      <c r="T722" s="108"/>
      <c r="U722" s="108">
        <f t="shared" si="13"/>
        <v>0</v>
      </c>
      <c r="V722" s="108" t="str">
        <f>IFERROR(Table14[[#This Row],[اجمالى وقت التشغيل بالدقايق]]-Table14[[#This Row],[اجمالى وقت التوقف بالدقيقة]],"0")</f>
        <v>0</v>
      </c>
      <c r="W722" s="108"/>
      <c r="X722" s="106" t="str">
        <f>IFERROR(VLOOKUP(Table14[[#This Row],[كود العامل]],العاملين!A:C,2,0),"")</f>
        <v/>
      </c>
      <c r="Y722" s="108"/>
      <c r="Z722" s="108" t="str">
        <f>IFERROR(VLOOKUP(Table14[[#This Row],[كود العامل2]],العاملين!$A:$C,2,0),"")</f>
        <v/>
      </c>
      <c r="AA722" s="108"/>
      <c r="AB722" s="108" t="str">
        <f>IFERROR(VLOOKUP(Table14[[#This Row],[كود العامل3]],العاملين!$A:$C,2,0),"")</f>
        <v/>
      </c>
      <c r="AC722" s="108"/>
      <c r="AD722" s="108" t="str">
        <f>IFERROR(VLOOKUP(Table14[[#This Row],[كود العامل4]],العاملين!$A:$C,2,0),"")</f>
        <v/>
      </c>
      <c r="AE722" s="115">
        <f>IFERROR((Table14[[#This Row],[كمية الانتاج]]*Table14[[#This Row],[الزمن المعيارى لانتاج القطعة الواحدة بالدقيقة]])/V722,0%)</f>
        <v>0</v>
      </c>
      <c r="AF722" s="116"/>
      <c r="AG722" s="106"/>
      <c r="AH722" s="117" t="str">
        <f>IFERROR(Table14[[#This Row],[كمية الانتاج]]/(Table14[[#This Row],[كمية الانتاج]]+AG722+AF722),"")</f>
        <v/>
      </c>
      <c r="AI722" s="118"/>
      <c r="AJ722" s="121"/>
      <c r="AK722" s="121"/>
      <c r="AL722" s="121"/>
      <c r="AM722" s="121"/>
      <c r="AN722" s="121"/>
      <c r="AO722" s="121"/>
      <c r="AP722" s="121"/>
      <c r="AQ722" s="121"/>
      <c r="AR722" s="121"/>
    </row>
    <row r="723" spans="1:44" ht="20.100000000000001" customHeight="1">
      <c r="A723" s="105"/>
      <c r="B723" s="106"/>
      <c r="C723" s="107" t="str">
        <f>IFERROR(VLOOKUP(B723,المنتجات!$A:$B,2,0),"")</f>
        <v/>
      </c>
      <c r="D723" s="106" t="str">
        <f>IFERROR(VLOOKUP(B723,المنتجات!$A:$C,3,0),"")</f>
        <v/>
      </c>
      <c r="E723" s="108"/>
      <c r="F723" s="107" t="str">
        <f>IFERROR(VLOOKUP(Table14[[#This Row],[كود الصنف]],المنتجات!$D:$E,2,0),"")</f>
        <v/>
      </c>
      <c r="G723" s="109"/>
      <c r="H723" s="109" t="str">
        <f>IFERROR(IF(G723&lt;=1,VLOOKUP(Table14[[#This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23" s="110"/>
      <c r="J723" s="111"/>
      <c r="K723" s="112" t="str">
        <f>IFERROR(IF(VLOOKUP(Table14[[#This Row],[كود الصنف]],المنتجات!$D:$K,8,0)=0,"",(VLOOKUP(Table14[[#This Row],[كود الصنف]],المنتجات!$D:$K,8,0))),"")</f>
        <v/>
      </c>
      <c r="L72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23" s="114">
        <f>IFERROR(Table14[[#This Row],[كمية الهالك]]/(Table14[[#This Row],[كمية الخامات بالكيلو]]/Table14[[#This Row],[وزن القطعة]]),0)</f>
        <v>0</v>
      </c>
      <c r="N723" s="113"/>
      <c r="O723" s="106" t="str">
        <f>IFERROR(VLOOKUP(Table14[[#This Row],[كود العامل]],العاملين!$A$1:$D$100,4,0),"")</f>
        <v/>
      </c>
      <c r="P723" s="108"/>
      <c r="Q723" s="108"/>
      <c r="R723" s="108"/>
      <c r="S723" s="108"/>
      <c r="T723" s="108"/>
      <c r="U723" s="108">
        <f t="shared" si="13"/>
        <v>0</v>
      </c>
      <c r="V723" s="108" t="str">
        <f>IFERROR(Table14[[#This Row],[اجمالى وقت التشغيل بالدقايق]]-Table14[[#This Row],[اجمالى وقت التوقف بالدقيقة]],"0")</f>
        <v>0</v>
      </c>
      <c r="W723" s="108"/>
      <c r="X723" s="106" t="str">
        <f>IFERROR(VLOOKUP(Table14[[#This Row],[كود العامل]],العاملين!A:C,2,0),"")</f>
        <v/>
      </c>
      <c r="Y723" s="108"/>
      <c r="Z723" s="108" t="str">
        <f>IFERROR(VLOOKUP(Table14[[#This Row],[كود العامل2]],العاملين!$A:$C,2,0),"")</f>
        <v/>
      </c>
      <c r="AA723" s="108"/>
      <c r="AB723" s="108" t="str">
        <f>IFERROR(VLOOKUP(Table14[[#This Row],[كود العامل3]],العاملين!$A:$C,2,0),"")</f>
        <v/>
      </c>
      <c r="AC723" s="108"/>
      <c r="AD723" s="108" t="str">
        <f>IFERROR(VLOOKUP(Table14[[#This Row],[كود العامل4]],العاملين!$A:$C,2,0),"")</f>
        <v/>
      </c>
      <c r="AE723" s="115">
        <f>IFERROR((Table14[[#This Row],[كمية الانتاج]]*Table14[[#This Row],[الزمن المعيارى لانتاج القطعة الواحدة بالدقيقة]])/V723,0%)</f>
        <v>0</v>
      </c>
      <c r="AF723" s="116"/>
      <c r="AG723" s="106"/>
      <c r="AH723" s="117" t="str">
        <f>IFERROR(Table14[[#This Row],[كمية الانتاج]]/(Table14[[#This Row],[كمية الانتاج]]+AG723+AF723),"")</f>
        <v/>
      </c>
      <c r="AI723" s="118"/>
      <c r="AJ723" s="121"/>
      <c r="AK723" s="121"/>
      <c r="AL723" s="121"/>
      <c r="AM723" s="121"/>
      <c r="AN723" s="121"/>
      <c r="AO723" s="121"/>
      <c r="AP723" s="121"/>
      <c r="AQ723" s="121"/>
      <c r="AR723" s="121"/>
    </row>
    <row r="724" spans="1:44" ht="20.100000000000001" customHeight="1">
      <c r="A724" s="105"/>
      <c r="B724" s="106"/>
      <c r="C724" s="107" t="str">
        <f>IFERROR(VLOOKUP(B724,المنتجات!$A:$B,2,0),"")</f>
        <v/>
      </c>
      <c r="D724" s="106" t="str">
        <f>IFERROR(VLOOKUP(B724,المنتجات!$A:$C,3,0),"")</f>
        <v/>
      </c>
      <c r="E724" s="108"/>
      <c r="F724" s="107" t="str">
        <f>IFERROR(VLOOKUP(Table14[[#This Row],[كود الصنف]],المنتجات!$D:$E,2,0),"")</f>
        <v/>
      </c>
      <c r="G724" s="109"/>
      <c r="H724" s="109" t="str">
        <f>IFERROR(IF(G724&lt;=1,VLOOKUP(Table14[[#This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24" s="110"/>
      <c r="J724" s="111"/>
      <c r="K724" s="112" t="str">
        <f>IFERROR(IF(VLOOKUP(Table14[[#This Row],[كود الصنف]],المنتجات!$D:$K,8,0)=0,"",(VLOOKUP(Table14[[#This Row],[كود الصنف]],المنتجات!$D:$K,8,0))),"")</f>
        <v/>
      </c>
      <c r="L72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24" s="114">
        <f>IFERROR(Table14[[#This Row],[كمية الهالك]]/(Table14[[#This Row],[كمية الخامات بالكيلو]]/Table14[[#This Row],[وزن القطعة]]),0)</f>
        <v>0</v>
      </c>
      <c r="N724" s="113"/>
      <c r="O724" s="106" t="str">
        <f>IFERROR(VLOOKUP(Table14[[#This Row],[كود العامل]],العاملين!$A$1:$D$100,4,0),"")</f>
        <v/>
      </c>
      <c r="P724" s="108"/>
      <c r="Q724" s="108"/>
      <c r="R724" s="108"/>
      <c r="S724" s="108"/>
      <c r="T724" s="108"/>
      <c r="U724" s="108">
        <f t="shared" si="13"/>
        <v>0</v>
      </c>
      <c r="V724" s="108" t="str">
        <f>IFERROR(Table14[[#This Row],[اجمالى وقت التشغيل بالدقايق]]-Table14[[#This Row],[اجمالى وقت التوقف بالدقيقة]],"0")</f>
        <v>0</v>
      </c>
      <c r="W724" s="108"/>
      <c r="X724" s="106" t="str">
        <f>IFERROR(VLOOKUP(Table14[[#This Row],[كود العامل]],العاملين!A:C,2,0),"")</f>
        <v/>
      </c>
      <c r="Y724" s="108"/>
      <c r="Z724" s="108" t="str">
        <f>IFERROR(VLOOKUP(Table14[[#This Row],[كود العامل2]],العاملين!$A:$C,2,0),"")</f>
        <v/>
      </c>
      <c r="AA724" s="108"/>
      <c r="AB724" s="108" t="str">
        <f>IFERROR(VLOOKUP(Table14[[#This Row],[كود العامل3]],العاملين!$A:$C,2,0),"")</f>
        <v/>
      </c>
      <c r="AC724" s="108"/>
      <c r="AD724" s="108" t="str">
        <f>IFERROR(VLOOKUP(Table14[[#This Row],[كود العامل4]],العاملين!$A:$C,2,0),"")</f>
        <v/>
      </c>
      <c r="AE724" s="115">
        <f>IFERROR((Table14[[#This Row],[كمية الانتاج]]*Table14[[#This Row],[الزمن المعيارى لانتاج القطعة الواحدة بالدقيقة]])/V724,0%)</f>
        <v>0</v>
      </c>
      <c r="AF724" s="116"/>
      <c r="AG724" s="106"/>
      <c r="AH724" s="117" t="str">
        <f>IFERROR(Table14[[#This Row],[كمية الانتاج]]/(Table14[[#This Row],[كمية الانتاج]]+AG724+AF724),"")</f>
        <v/>
      </c>
      <c r="AI724" s="118"/>
      <c r="AJ724" s="121"/>
      <c r="AK724" s="121"/>
      <c r="AL724" s="121"/>
      <c r="AM724" s="121"/>
      <c r="AN724" s="121"/>
      <c r="AO724" s="121"/>
      <c r="AP724" s="121"/>
      <c r="AQ724" s="121"/>
      <c r="AR724" s="121"/>
    </row>
    <row r="725" spans="1:44" ht="20.100000000000001" customHeight="1">
      <c r="A725" s="105"/>
      <c r="B725" s="106"/>
      <c r="C725" s="107" t="str">
        <f>IFERROR(VLOOKUP(B725,المنتجات!$A:$B,2,0),"")</f>
        <v/>
      </c>
      <c r="D725" s="106" t="str">
        <f>IFERROR(VLOOKUP(B725,المنتجات!$A:$C,3,0),"")</f>
        <v/>
      </c>
      <c r="E725" s="108"/>
      <c r="F725" s="107" t="str">
        <f>IFERROR(VLOOKUP(Table14[[#This Row],[كود الصنف]],المنتجات!$D:$E,2,0),"")</f>
        <v/>
      </c>
      <c r="G725" s="109"/>
      <c r="H725" s="109" t="str">
        <f>IFERROR(IF(G725&lt;=1,VLOOKUP(Table14[[#This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25" s="110"/>
      <c r="J725" s="111"/>
      <c r="K725" s="112" t="str">
        <f>IFERROR(IF(VLOOKUP(Table14[[#This Row],[كود الصنف]],المنتجات!$D:$K,8,0)=0,"",(VLOOKUP(Table14[[#This Row],[كود الصنف]],المنتجات!$D:$K,8,0))),"")</f>
        <v/>
      </c>
      <c r="L72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25" s="114">
        <f>IFERROR(Table14[[#This Row],[كمية الهالك]]/(Table14[[#This Row],[كمية الخامات بالكيلو]]/Table14[[#This Row],[وزن القطعة]]),0)</f>
        <v>0</v>
      </c>
      <c r="N725" s="113"/>
      <c r="O725" s="106" t="str">
        <f>IFERROR(VLOOKUP(Table14[[#This Row],[كود العامل]],العاملين!$A$1:$D$100,4,0),"")</f>
        <v/>
      </c>
      <c r="P725" s="108"/>
      <c r="Q725" s="108"/>
      <c r="R725" s="108"/>
      <c r="S725" s="108"/>
      <c r="T725" s="108"/>
      <c r="U725" s="108">
        <f t="shared" si="13"/>
        <v>0</v>
      </c>
      <c r="V725" s="108" t="str">
        <f>IFERROR(Table14[[#This Row],[اجمالى وقت التشغيل بالدقايق]]-Table14[[#This Row],[اجمالى وقت التوقف بالدقيقة]],"0")</f>
        <v>0</v>
      </c>
      <c r="W725" s="108"/>
      <c r="X725" s="106" t="str">
        <f>IFERROR(VLOOKUP(Table14[[#This Row],[كود العامل]],العاملين!A:C,2,0),"")</f>
        <v/>
      </c>
      <c r="Y725" s="108"/>
      <c r="Z725" s="108" t="str">
        <f>IFERROR(VLOOKUP(Table14[[#This Row],[كود العامل2]],العاملين!$A:$C,2,0),"")</f>
        <v/>
      </c>
      <c r="AA725" s="108"/>
      <c r="AB725" s="108" t="str">
        <f>IFERROR(VLOOKUP(Table14[[#This Row],[كود العامل3]],العاملين!$A:$C,2,0),"")</f>
        <v/>
      </c>
      <c r="AC725" s="108"/>
      <c r="AD725" s="108" t="str">
        <f>IFERROR(VLOOKUP(Table14[[#This Row],[كود العامل4]],العاملين!$A:$C,2,0),"")</f>
        <v/>
      </c>
      <c r="AE725" s="115">
        <f>IFERROR((Table14[[#This Row],[كمية الانتاج]]*Table14[[#This Row],[الزمن المعيارى لانتاج القطعة الواحدة بالدقيقة]])/V725,0%)</f>
        <v>0</v>
      </c>
      <c r="AF725" s="116"/>
      <c r="AG725" s="106"/>
      <c r="AH725" s="117" t="str">
        <f>IFERROR(Table14[[#This Row],[كمية الانتاج]]/(Table14[[#This Row],[كمية الانتاج]]+AG725+AF725),"")</f>
        <v/>
      </c>
      <c r="AI725" s="118"/>
      <c r="AJ725" s="121"/>
      <c r="AK725" s="121"/>
      <c r="AL725" s="121"/>
      <c r="AM725" s="121"/>
      <c r="AN725" s="121"/>
      <c r="AO725" s="121"/>
      <c r="AP725" s="121"/>
      <c r="AQ725" s="121"/>
      <c r="AR725" s="121"/>
    </row>
    <row r="726" spans="1:44" ht="20.100000000000001" customHeight="1">
      <c r="A726" s="105"/>
      <c r="B726" s="106"/>
      <c r="C726" s="107" t="str">
        <f>IFERROR(VLOOKUP(B726,المنتجات!$A:$B,2,0),"")</f>
        <v/>
      </c>
      <c r="D726" s="106" t="str">
        <f>IFERROR(VLOOKUP(B726,المنتجات!$A:$C,3,0),"")</f>
        <v/>
      </c>
      <c r="E726" s="108"/>
      <c r="F726" s="107" t="str">
        <f>IFERROR(VLOOKUP(Table14[[#This Row],[كود الصنف]],المنتجات!$D:$E,2,0),"")</f>
        <v/>
      </c>
      <c r="G726" s="109"/>
      <c r="H726" s="109" t="str">
        <f>IFERROR(IF(G726&lt;=1,VLOOKUP(Table14[[#This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26" s="110"/>
      <c r="J726" s="111"/>
      <c r="K726" s="112" t="str">
        <f>IFERROR(IF(VLOOKUP(Table14[[#This Row],[كود الصنف]],المنتجات!$D:$K,8,0)=0,"",(VLOOKUP(Table14[[#This Row],[كود الصنف]],المنتجات!$D:$K,8,0))),"")</f>
        <v/>
      </c>
      <c r="L72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26" s="114">
        <f>IFERROR(Table14[[#This Row],[كمية الهالك]]/(Table14[[#This Row],[كمية الخامات بالكيلو]]/Table14[[#This Row],[وزن القطعة]]),0)</f>
        <v>0</v>
      </c>
      <c r="N726" s="113"/>
      <c r="O726" s="106" t="str">
        <f>IFERROR(VLOOKUP(Table14[[#This Row],[كود العامل]],العاملين!$A$1:$D$100,4,0),"")</f>
        <v/>
      </c>
      <c r="P726" s="108"/>
      <c r="Q726" s="108"/>
      <c r="R726" s="108"/>
      <c r="S726" s="108"/>
      <c r="T726" s="108"/>
      <c r="U726" s="108">
        <f t="shared" si="13"/>
        <v>0</v>
      </c>
      <c r="V726" s="108" t="str">
        <f>IFERROR(Table14[[#This Row],[اجمالى وقت التشغيل بالدقايق]]-Table14[[#This Row],[اجمالى وقت التوقف بالدقيقة]],"0")</f>
        <v>0</v>
      </c>
      <c r="W726" s="108"/>
      <c r="X726" s="106" t="str">
        <f>IFERROR(VLOOKUP(Table14[[#This Row],[كود العامل]],العاملين!A:C,2,0),"")</f>
        <v/>
      </c>
      <c r="Y726" s="108"/>
      <c r="Z726" s="108" t="str">
        <f>IFERROR(VLOOKUP(Table14[[#This Row],[كود العامل2]],العاملين!$A:$C,2,0),"")</f>
        <v/>
      </c>
      <c r="AA726" s="108"/>
      <c r="AB726" s="108" t="str">
        <f>IFERROR(VLOOKUP(Table14[[#This Row],[كود العامل3]],العاملين!$A:$C,2,0),"")</f>
        <v/>
      </c>
      <c r="AC726" s="108"/>
      <c r="AD726" s="108" t="str">
        <f>IFERROR(VLOOKUP(Table14[[#This Row],[كود العامل4]],العاملين!$A:$C,2,0),"")</f>
        <v/>
      </c>
      <c r="AE726" s="115">
        <f>IFERROR((Table14[[#This Row],[كمية الانتاج]]*Table14[[#This Row],[الزمن المعيارى لانتاج القطعة الواحدة بالدقيقة]])/V726,0%)</f>
        <v>0</v>
      </c>
      <c r="AF726" s="116"/>
      <c r="AG726" s="106"/>
      <c r="AH726" s="117" t="str">
        <f>IFERROR(Table14[[#This Row],[كمية الانتاج]]/(Table14[[#This Row],[كمية الانتاج]]+AG726+AF726),"")</f>
        <v/>
      </c>
      <c r="AI726" s="118"/>
      <c r="AJ726" s="121"/>
      <c r="AK726" s="121"/>
      <c r="AL726" s="121"/>
      <c r="AM726" s="121"/>
      <c r="AN726" s="121"/>
      <c r="AO726" s="121"/>
      <c r="AP726" s="121"/>
      <c r="AQ726" s="121"/>
      <c r="AR726" s="121"/>
    </row>
    <row r="727" spans="1:44" ht="20.100000000000001" customHeight="1">
      <c r="A727" s="105"/>
      <c r="B727" s="106"/>
      <c r="C727" s="107" t="str">
        <f>IFERROR(VLOOKUP(B727,المنتجات!$A:$B,2,0),"")</f>
        <v/>
      </c>
      <c r="D727" s="106" t="str">
        <f>IFERROR(VLOOKUP(B727,المنتجات!$A:$C,3,0),"")</f>
        <v/>
      </c>
      <c r="E727" s="108"/>
      <c r="F727" s="107" t="str">
        <f>IFERROR(VLOOKUP(Table14[[#This Row],[كود الصنف]],المنتجات!$D:$E,2,0),"")</f>
        <v/>
      </c>
      <c r="G727" s="109"/>
      <c r="H727" s="109" t="str">
        <f>IFERROR(IF(G727&lt;=1,VLOOKUP(Table14[[#This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27" s="110"/>
      <c r="J727" s="111"/>
      <c r="K727" s="112" t="str">
        <f>IFERROR(IF(VLOOKUP(Table14[[#This Row],[كود الصنف]],المنتجات!$D:$K,8,0)=0,"",(VLOOKUP(Table14[[#This Row],[كود الصنف]],المنتجات!$D:$K,8,0))),"")</f>
        <v/>
      </c>
      <c r="L72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27" s="114">
        <f>IFERROR(Table14[[#This Row],[كمية الهالك]]/(Table14[[#This Row],[كمية الخامات بالكيلو]]/Table14[[#This Row],[وزن القطعة]]),0)</f>
        <v>0</v>
      </c>
      <c r="N727" s="113"/>
      <c r="O727" s="106" t="str">
        <f>IFERROR(VLOOKUP(Table14[[#This Row],[كود العامل]],العاملين!$A$1:$D$100,4,0),"")</f>
        <v/>
      </c>
      <c r="P727" s="108"/>
      <c r="Q727" s="108"/>
      <c r="R727" s="108"/>
      <c r="S727" s="108"/>
      <c r="T727" s="108"/>
      <c r="U727" s="108">
        <f t="shared" si="13"/>
        <v>0</v>
      </c>
      <c r="V727" s="108" t="str">
        <f>IFERROR(Table14[[#This Row],[اجمالى وقت التشغيل بالدقايق]]-Table14[[#This Row],[اجمالى وقت التوقف بالدقيقة]],"0")</f>
        <v>0</v>
      </c>
      <c r="W727" s="108"/>
      <c r="X727" s="106" t="str">
        <f>IFERROR(VLOOKUP(Table14[[#This Row],[كود العامل]],العاملين!A:C,2,0),"")</f>
        <v/>
      </c>
      <c r="Y727" s="108"/>
      <c r="Z727" s="108" t="str">
        <f>IFERROR(VLOOKUP(Table14[[#This Row],[كود العامل2]],العاملين!$A:$C,2,0),"")</f>
        <v/>
      </c>
      <c r="AA727" s="108"/>
      <c r="AB727" s="108" t="str">
        <f>IFERROR(VLOOKUP(Table14[[#This Row],[كود العامل3]],العاملين!$A:$C,2,0),"")</f>
        <v/>
      </c>
      <c r="AC727" s="108"/>
      <c r="AD727" s="108" t="str">
        <f>IFERROR(VLOOKUP(Table14[[#This Row],[كود العامل4]],العاملين!$A:$C,2,0),"")</f>
        <v/>
      </c>
      <c r="AE727" s="115">
        <f>IFERROR((Table14[[#This Row],[كمية الانتاج]]*Table14[[#This Row],[الزمن المعيارى لانتاج القطعة الواحدة بالدقيقة]])/V727,0%)</f>
        <v>0</v>
      </c>
      <c r="AF727" s="116"/>
      <c r="AG727" s="106"/>
      <c r="AH727" s="117" t="str">
        <f>IFERROR(Table14[[#This Row],[كمية الانتاج]]/(Table14[[#This Row],[كمية الانتاج]]+AG727+AF727),"")</f>
        <v/>
      </c>
      <c r="AI727" s="118"/>
      <c r="AJ727" s="121"/>
      <c r="AK727" s="121"/>
      <c r="AL727" s="121"/>
      <c r="AM727" s="121"/>
      <c r="AN727" s="121"/>
      <c r="AO727" s="121"/>
      <c r="AP727" s="121"/>
      <c r="AQ727" s="121"/>
      <c r="AR727" s="121"/>
    </row>
    <row r="728" spans="1:44" ht="20.100000000000001" customHeight="1">
      <c r="A728" s="105"/>
      <c r="B728" s="106"/>
      <c r="C728" s="107" t="str">
        <f>IFERROR(VLOOKUP(B728,المنتجات!$A:$B,2,0),"")</f>
        <v/>
      </c>
      <c r="D728" s="106" t="str">
        <f>IFERROR(VLOOKUP(B728,المنتجات!$A:$C,3,0),"")</f>
        <v/>
      </c>
      <c r="E728" s="108"/>
      <c r="F728" s="107" t="str">
        <f>IFERROR(VLOOKUP(Table14[[#This Row],[كود الصنف]],المنتجات!$D:$E,2,0),"")</f>
        <v/>
      </c>
      <c r="G728" s="109"/>
      <c r="H728" s="109" t="str">
        <f>IFERROR(IF(G728&lt;=1,VLOOKUP(Table14[[#This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28" s="110"/>
      <c r="J728" s="111"/>
      <c r="K728" s="112" t="str">
        <f>IFERROR(IF(VLOOKUP(Table14[[#This Row],[كود الصنف]],المنتجات!$D:$K,8,0)=0,"",(VLOOKUP(Table14[[#This Row],[كود الصنف]],المنتجات!$D:$K,8,0))),"")</f>
        <v/>
      </c>
      <c r="L72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28" s="114">
        <f>IFERROR(Table14[[#This Row],[كمية الهالك]]/(Table14[[#This Row],[كمية الخامات بالكيلو]]/Table14[[#This Row],[وزن القطعة]]),0)</f>
        <v>0</v>
      </c>
      <c r="N728" s="113"/>
      <c r="O728" s="106" t="str">
        <f>IFERROR(VLOOKUP(Table14[[#This Row],[كود العامل]],العاملين!$A$1:$D$100,4,0),"")</f>
        <v/>
      </c>
      <c r="P728" s="108"/>
      <c r="Q728" s="108"/>
      <c r="R728" s="108"/>
      <c r="S728" s="108"/>
      <c r="T728" s="108"/>
      <c r="U728" s="108">
        <f t="shared" si="13"/>
        <v>0</v>
      </c>
      <c r="V728" s="108" t="str">
        <f>IFERROR(Table14[[#This Row],[اجمالى وقت التشغيل بالدقايق]]-Table14[[#This Row],[اجمالى وقت التوقف بالدقيقة]],"0")</f>
        <v>0</v>
      </c>
      <c r="W728" s="108"/>
      <c r="X728" s="106" t="str">
        <f>IFERROR(VLOOKUP(Table14[[#This Row],[كود العامل]],العاملين!A:C,2,0),"")</f>
        <v/>
      </c>
      <c r="Y728" s="108"/>
      <c r="Z728" s="108" t="str">
        <f>IFERROR(VLOOKUP(Table14[[#This Row],[كود العامل2]],العاملين!$A:$C,2,0),"")</f>
        <v/>
      </c>
      <c r="AA728" s="108"/>
      <c r="AB728" s="108" t="str">
        <f>IFERROR(VLOOKUP(Table14[[#This Row],[كود العامل3]],العاملين!$A:$C,2,0),"")</f>
        <v/>
      </c>
      <c r="AC728" s="108"/>
      <c r="AD728" s="108" t="str">
        <f>IFERROR(VLOOKUP(Table14[[#This Row],[كود العامل4]],العاملين!$A:$C,2,0),"")</f>
        <v/>
      </c>
      <c r="AE728" s="115">
        <f>IFERROR((Table14[[#This Row],[كمية الانتاج]]*Table14[[#This Row],[الزمن المعيارى لانتاج القطعة الواحدة بالدقيقة]])/V728,0%)</f>
        <v>0</v>
      </c>
      <c r="AF728" s="116"/>
      <c r="AG728" s="106"/>
      <c r="AH728" s="117" t="str">
        <f>IFERROR(Table14[[#This Row],[كمية الانتاج]]/(Table14[[#This Row],[كمية الانتاج]]+AG728+AF728),"")</f>
        <v/>
      </c>
      <c r="AI728" s="118"/>
      <c r="AJ728" s="121"/>
      <c r="AK728" s="121"/>
      <c r="AL728" s="121"/>
      <c r="AM728" s="121"/>
      <c r="AN728" s="121"/>
      <c r="AO728" s="121"/>
      <c r="AP728" s="121"/>
      <c r="AQ728" s="121"/>
      <c r="AR728" s="121"/>
    </row>
    <row r="729" spans="1:44" ht="20.100000000000001" customHeight="1">
      <c r="A729" s="105"/>
      <c r="B729" s="106"/>
      <c r="C729" s="107" t="str">
        <f>IFERROR(VLOOKUP(B729,المنتجات!$A:$B,2,0),"")</f>
        <v/>
      </c>
      <c r="D729" s="106" t="str">
        <f>IFERROR(VLOOKUP(B729,المنتجات!$A:$C,3,0),"")</f>
        <v/>
      </c>
      <c r="E729" s="108"/>
      <c r="F729" s="107" t="str">
        <f>IFERROR(VLOOKUP(Table14[[#This Row],[كود الصنف]],المنتجات!$D:$E,2,0),"")</f>
        <v/>
      </c>
      <c r="G729" s="109"/>
      <c r="H729" s="109" t="str">
        <f>IFERROR(IF(G729&lt;=1,VLOOKUP(Table14[[#This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29" s="110"/>
      <c r="J729" s="111"/>
      <c r="K729" s="112" t="str">
        <f>IFERROR(IF(VLOOKUP(Table14[[#This Row],[كود الصنف]],المنتجات!$D:$K,8,0)=0,"",(VLOOKUP(Table14[[#This Row],[كود الصنف]],المنتجات!$D:$K,8,0))),"")</f>
        <v/>
      </c>
      <c r="L72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29" s="114">
        <f>IFERROR(Table14[[#This Row],[كمية الهالك]]/(Table14[[#This Row],[كمية الخامات بالكيلو]]/Table14[[#This Row],[وزن القطعة]]),0)</f>
        <v>0</v>
      </c>
      <c r="N729" s="113"/>
      <c r="O729" s="106" t="str">
        <f>IFERROR(VLOOKUP(Table14[[#This Row],[كود العامل]],العاملين!$A$1:$D$100,4,0),"")</f>
        <v/>
      </c>
      <c r="P729" s="108"/>
      <c r="Q729" s="108"/>
      <c r="R729" s="108"/>
      <c r="S729" s="108"/>
      <c r="T729" s="108"/>
      <c r="U729" s="108">
        <f t="shared" si="13"/>
        <v>0</v>
      </c>
      <c r="V729" s="108" t="str">
        <f>IFERROR(Table14[[#This Row],[اجمالى وقت التشغيل بالدقايق]]-Table14[[#This Row],[اجمالى وقت التوقف بالدقيقة]],"0")</f>
        <v>0</v>
      </c>
      <c r="W729" s="108"/>
      <c r="X729" s="106" t="str">
        <f>IFERROR(VLOOKUP(Table14[[#This Row],[كود العامل]],العاملين!A:C,2,0),"")</f>
        <v/>
      </c>
      <c r="Y729" s="108"/>
      <c r="Z729" s="108" t="str">
        <f>IFERROR(VLOOKUP(Table14[[#This Row],[كود العامل2]],العاملين!$A:$C,2,0),"")</f>
        <v/>
      </c>
      <c r="AA729" s="108"/>
      <c r="AB729" s="108" t="str">
        <f>IFERROR(VLOOKUP(Table14[[#This Row],[كود العامل3]],العاملين!$A:$C,2,0),"")</f>
        <v/>
      </c>
      <c r="AC729" s="108"/>
      <c r="AD729" s="108" t="str">
        <f>IFERROR(VLOOKUP(Table14[[#This Row],[كود العامل4]],العاملين!$A:$C,2,0),"")</f>
        <v/>
      </c>
      <c r="AE729" s="115">
        <f>IFERROR((Table14[[#This Row],[كمية الانتاج]]*Table14[[#This Row],[الزمن المعيارى لانتاج القطعة الواحدة بالدقيقة]])/V729,0%)</f>
        <v>0</v>
      </c>
      <c r="AF729" s="116"/>
      <c r="AG729" s="106"/>
      <c r="AH729" s="117" t="str">
        <f>IFERROR(Table14[[#This Row],[كمية الانتاج]]/(Table14[[#This Row],[كمية الانتاج]]+AG729+AF729),"")</f>
        <v/>
      </c>
      <c r="AI729" s="118"/>
      <c r="AJ729" s="121"/>
      <c r="AK729" s="121"/>
      <c r="AL729" s="121"/>
      <c r="AM729" s="121"/>
      <c r="AN729" s="121"/>
      <c r="AO729" s="121"/>
      <c r="AP729" s="121"/>
      <c r="AQ729" s="121"/>
      <c r="AR729" s="121"/>
    </row>
    <row r="730" spans="1:44" ht="20.100000000000001" customHeight="1">
      <c r="A730" s="105"/>
      <c r="B730" s="106"/>
      <c r="C730" s="107" t="str">
        <f>IFERROR(VLOOKUP(B730,المنتجات!$A:$B,2,0),"")</f>
        <v/>
      </c>
      <c r="D730" s="106" t="str">
        <f>IFERROR(VLOOKUP(B730,المنتجات!$A:$C,3,0),"")</f>
        <v/>
      </c>
      <c r="E730" s="108"/>
      <c r="F730" s="107" t="str">
        <f>IFERROR(VLOOKUP(Table14[[#This Row],[كود الصنف]],المنتجات!$D:$E,2,0),"")</f>
        <v/>
      </c>
      <c r="G730" s="109"/>
      <c r="H730" s="109" t="str">
        <f>IFERROR(IF(G730&lt;=1,VLOOKUP(Table14[[#This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30" s="110"/>
      <c r="J730" s="111"/>
      <c r="K730" s="112" t="str">
        <f>IFERROR(IF(VLOOKUP(Table14[[#This Row],[كود الصنف]],المنتجات!$D:$K,8,0)=0,"",(VLOOKUP(Table14[[#This Row],[كود الصنف]],المنتجات!$D:$K,8,0))),"")</f>
        <v/>
      </c>
      <c r="L73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30" s="114">
        <f>IFERROR(Table14[[#This Row],[كمية الهالك]]/(Table14[[#This Row],[كمية الخامات بالكيلو]]/Table14[[#This Row],[وزن القطعة]]),0)</f>
        <v>0</v>
      </c>
      <c r="N730" s="113"/>
      <c r="O730" s="106" t="str">
        <f>IFERROR(VLOOKUP(Table14[[#This Row],[كود العامل]],العاملين!$A$1:$D$100,4,0),"")</f>
        <v/>
      </c>
      <c r="P730" s="108"/>
      <c r="Q730" s="108"/>
      <c r="R730" s="108"/>
      <c r="S730" s="108"/>
      <c r="T730" s="108"/>
      <c r="U730" s="108">
        <f t="shared" si="13"/>
        <v>0</v>
      </c>
      <c r="V730" s="108" t="str">
        <f>IFERROR(Table14[[#This Row],[اجمالى وقت التشغيل بالدقايق]]-Table14[[#This Row],[اجمالى وقت التوقف بالدقيقة]],"0")</f>
        <v>0</v>
      </c>
      <c r="W730" s="108"/>
      <c r="X730" s="106" t="str">
        <f>IFERROR(VLOOKUP(Table14[[#This Row],[كود العامل]],العاملين!A:C,2,0),"")</f>
        <v/>
      </c>
      <c r="Y730" s="108"/>
      <c r="Z730" s="108" t="str">
        <f>IFERROR(VLOOKUP(Table14[[#This Row],[كود العامل2]],العاملين!$A:$C,2,0),"")</f>
        <v/>
      </c>
      <c r="AA730" s="108"/>
      <c r="AB730" s="108" t="str">
        <f>IFERROR(VLOOKUP(Table14[[#This Row],[كود العامل3]],العاملين!$A:$C,2,0),"")</f>
        <v/>
      </c>
      <c r="AC730" s="108"/>
      <c r="AD730" s="108" t="str">
        <f>IFERROR(VLOOKUP(Table14[[#This Row],[كود العامل4]],العاملين!$A:$C,2,0),"")</f>
        <v/>
      </c>
      <c r="AE730" s="115">
        <f>IFERROR((Table14[[#This Row],[كمية الانتاج]]*Table14[[#This Row],[الزمن المعيارى لانتاج القطعة الواحدة بالدقيقة]])/V730,0%)</f>
        <v>0</v>
      </c>
      <c r="AF730" s="116"/>
      <c r="AG730" s="106"/>
      <c r="AH730" s="117" t="str">
        <f>IFERROR(Table14[[#This Row],[كمية الانتاج]]/(Table14[[#This Row],[كمية الانتاج]]+AG730+AF730),"")</f>
        <v/>
      </c>
      <c r="AI730" s="118"/>
      <c r="AJ730" s="121"/>
      <c r="AK730" s="121"/>
      <c r="AL730" s="121"/>
      <c r="AM730" s="121"/>
      <c r="AN730" s="121"/>
      <c r="AO730" s="121"/>
      <c r="AP730" s="121"/>
      <c r="AQ730" s="121"/>
      <c r="AR730" s="121"/>
    </row>
    <row r="731" spans="1:44" ht="20.100000000000001" customHeight="1">
      <c r="A731" s="105"/>
      <c r="B731" s="106"/>
      <c r="C731" s="107" t="str">
        <f>IFERROR(VLOOKUP(B731,المنتجات!$A:$B,2,0),"")</f>
        <v/>
      </c>
      <c r="D731" s="106" t="str">
        <f>IFERROR(VLOOKUP(B731,المنتجات!$A:$C,3,0),"")</f>
        <v/>
      </c>
      <c r="E731" s="108"/>
      <c r="F731" s="107" t="str">
        <f>IFERROR(VLOOKUP(Table14[[#This Row],[كود الصنف]],المنتجات!$D:$E,2,0),"")</f>
        <v/>
      </c>
      <c r="G731" s="109"/>
      <c r="H731" s="109" t="str">
        <f>IFERROR(IF(G731&lt;=1,VLOOKUP(Table14[[#This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31" s="110"/>
      <c r="J731" s="111"/>
      <c r="K731" s="112" t="str">
        <f>IFERROR(IF(VLOOKUP(Table14[[#This Row],[كود الصنف]],المنتجات!$D:$K,8,0)=0,"",(VLOOKUP(Table14[[#This Row],[كود الصنف]],المنتجات!$D:$K,8,0))),"")</f>
        <v/>
      </c>
      <c r="L73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31" s="114">
        <f>IFERROR(Table14[[#This Row],[كمية الهالك]]/(Table14[[#This Row],[كمية الخامات بالكيلو]]/Table14[[#This Row],[وزن القطعة]]),0)</f>
        <v>0</v>
      </c>
      <c r="N731" s="113"/>
      <c r="O731" s="106" t="str">
        <f>IFERROR(VLOOKUP(Table14[[#This Row],[كود العامل]],العاملين!$A$1:$D$100,4,0),"")</f>
        <v/>
      </c>
      <c r="P731" s="108"/>
      <c r="Q731" s="108"/>
      <c r="R731" s="108"/>
      <c r="S731" s="108"/>
      <c r="T731" s="108"/>
      <c r="U731" s="108">
        <f t="shared" si="13"/>
        <v>0</v>
      </c>
      <c r="V731" s="108" t="str">
        <f>IFERROR(Table14[[#This Row],[اجمالى وقت التشغيل بالدقايق]]-Table14[[#This Row],[اجمالى وقت التوقف بالدقيقة]],"0")</f>
        <v>0</v>
      </c>
      <c r="W731" s="108"/>
      <c r="X731" s="106" t="str">
        <f>IFERROR(VLOOKUP(Table14[[#This Row],[كود العامل]],العاملين!A:C,2,0),"")</f>
        <v/>
      </c>
      <c r="Y731" s="108"/>
      <c r="Z731" s="108" t="str">
        <f>IFERROR(VLOOKUP(Table14[[#This Row],[كود العامل2]],العاملين!$A:$C,2,0),"")</f>
        <v/>
      </c>
      <c r="AA731" s="108"/>
      <c r="AB731" s="108" t="str">
        <f>IFERROR(VLOOKUP(Table14[[#This Row],[كود العامل3]],العاملين!$A:$C,2,0),"")</f>
        <v/>
      </c>
      <c r="AC731" s="108"/>
      <c r="AD731" s="108" t="str">
        <f>IFERROR(VLOOKUP(Table14[[#This Row],[كود العامل4]],العاملين!$A:$C,2,0),"")</f>
        <v/>
      </c>
      <c r="AE731" s="115">
        <f>IFERROR((Table14[[#This Row],[كمية الانتاج]]*Table14[[#This Row],[الزمن المعيارى لانتاج القطعة الواحدة بالدقيقة]])/V731,0%)</f>
        <v>0</v>
      </c>
      <c r="AF731" s="116"/>
      <c r="AG731" s="106"/>
      <c r="AH731" s="117" t="str">
        <f>IFERROR(Table14[[#This Row],[كمية الانتاج]]/(Table14[[#This Row],[كمية الانتاج]]+AG731+AF731),"")</f>
        <v/>
      </c>
      <c r="AI731" s="118"/>
      <c r="AJ731" s="121"/>
      <c r="AK731" s="121"/>
      <c r="AL731" s="121"/>
      <c r="AM731" s="121"/>
      <c r="AN731" s="121"/>
      <c r="AO731" s="121"/>
      <c r="AP731" s="121"/>
      <c r="AQ731" s="121"/>
      <c r="AR731" s="121"/>
    </row>
    <row r="732" spans="1:44" ht="20.100000000000001" customHeight="1">
      <c r="A732" s="105"/>
      <c r="B732" s="106"/>
      <c r="C732" s="107" t="str">
        <f>IFERROR(VLOOKUP(B732,المنتجات!$A:$B,2,0),"")</f>
        <v/>
      </c>
      <c r="D732" s="106" t="str">
        <f>IFERROR(VLOOKUP(B732,المنتجات!$A:$C,3,0),"")</f>
        <v/>
      </c>
      <c r="E732" s="108"/>
      <c r="F732" s="107" t="str">
        <f>IFERROR(VLOOKUP(Table14[[#This Row],[كود الصنف]],المنتجات!$D:$E,2,0),"")</f>
        <v/>
      </c>
      <c r="G732" s="109"/>
      <c r="H732" s="109" t="str">
        <f>IFERROR(IF(G732&lt;=1,VLOOKUP(Table14[[#This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32" s="110"/>
      <c r="J732" s="111"/>
      <c r="K732" s="112" t="str">
        <f>IFERROR(IF(VLOOKUP(Table14[[#This Row],[كود الصنف]],المنتجات!$D:$K,8,0)=0,"",(VLOOKUP(Table14[[#This Row],[كود الصنف]],المنتجات!$D:$K,8,0))),"")</f>
        <v/>
      </c>
      <c r="L73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32" s="114">
        <f>IFERROR(Table14[[#This Row],[كمية الهالك]]/(Table14[[#This Row],[كمية الخامات بالكيلو]]/Table14[[#This Row],[وزن القطعة]]),0)</f>
        <v>0</v>
      </c>
      <c r="N732" s="113"/>
      <c r="O732" s="106" t="str">
        <f>IFERROR(VLOOKUP(Table14[[#This Row],[كود العامل]],العاملين!$A$1:$D$100,4,0),"")</f>
        <v/>
      </c>
      <c r="P732" s="108"/>
      <c r="Q732" s="108"/>
      <c r="R732" s="108"/>
      <c r="S732" s="108"/>
      <c r="T732" s="108"/>
      <c r="U732" s="108">
        <f t="shared" si="13"/>
        <v>0</v>
      </c>
      <c r="V732" s="108" t="str">
        <f>IFERROR(Table14[[#This Row],[اجمالى وقت التشغيل بالدقايق]]-Table14[[#This Row],[اجمالى وقت التوقف بالدقيقة]],"0")</f>
        <v>0</v>
      </c>
      <c r="W732" s="108"/>
      <c r="X732" s="106" t="str">
        <f>IFERROR(VLOOKUP(Table14[[#This Row],[كود العامل]],العاملين!A:C,2,0),"")</f>
        <v/>
      </c>
      <c r="Y732" s="108"/>
      <c r="Z732" s="108" t="str">
        <f>IFERROR(VLOOKUP(Table14[[#This Row],[كود العامل2]],العاملين!$A:$C,2,0),"")</f>
        <v/>
      </c>
      <c r="AA732" s="108"/>
      <c r="AB732" s="108" t="str">
        <f>IFERROR(VLOOKUP(Table14[[#This Row],[كود العامل3]],العاملين!$A:$C,2,0),"")</f>
        <v/>
      </c>
      <c r="AC732" s="108"/>
      <c r="AD732" s="108" t="str">
        <f>IFERROR(VLOOKUP(Table14[[#This Row],[كود العامل4]],العاملين!$A:$C,2,0),"")</f>
        <v/>
      </c>
      <c r="AE732" s="115">
        <f>IFERROR((Table14[[#This Row],[كمية الانتاج]]*Table14[[#This Row],[الزمن المعيارى لانتاج القطعة الواحدة بالدقيقة]])/V732,0%)</f>
        <v>0</v>
      </c>
      <c r="AF732" s="116"/>
      <c r="AG732" s="106"/>
      <c r="AH732" s="117" t="str">
        <f>IFERROR(Table14[[#This Row],[كمية الانتاج]]/(Table14[[#This Row],[كمية الانتاج]]+AG732+AF732),"")</f>
        <v/>
      </c>
      <c r="AI732" s="118"/>
      <c r="AJ732" s="121"/>
      <c r="AK732" s="121"/>
      <c r="AL732" s="121"/>
      <c r="AM732" s="121"/>
      <c r="AN732" s="121"/>
      <c r="AO732" s="121"/>
      <c r="AP732" s="121"/>
      <c r="AQ732" s="121"/>
      <c r="AR732" s="121"/>
    </row>
    <row r="733" spans="1:44" ht="20.100000000000001" customHeight="1">
      <c r="A733" s="105"/>
      <c r="B733" s="106"/>
      <c r="C733" s="107" t="str">
        <f>IFERROR(VLOOKUP(B733,المنتجات!$A:$B,2,0),"")</f>
        <v/>
      </c>
      <c r="D733" s="106" t="str">
        <f>IFERROR(VLOOKUP(B733,المنتجات!$A:$C,3,0),"")</f>
        <v/>
      </c>
      <c r="E733" s="108"/>
      <c r="F733" s="107" t="str">
        <f>IFERROR(VLOOKUP(Table14[[#This Row],[كود الصنف]],المنتجات!$D:$E,2,0),"")</f>
        <v/>
      </c>
      <c r="G733" s="109"/>
      <c r="H733" s="109" t="str">
        <f>IFERROR(IF(G733&lt;=1,VLOOKUP(Table14[[#This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33" s="110"/>
      <c r="J733" s="111"/>
      <c r="K733" s="112" t="str">
        <f>IFERROR(IF(VLOOKUP(Table14[[#This Row],[كود الصنف]],المنتجات!$D:$K,8,0)=0,"",(VLOOKUP(Table14[[#This Row],[كود الصنف]],المنتجات!$D:$K,8,0))),"")</f>
        <v/>
      </c>
      <c r="L73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33" s="114">
        <f>IFERROR(Table14[[#This Row],[كمية الهالك]]/(Table14[[#This Row],[كمية الخامات بالكيلو]]/Table14[[#This Row],[وزن القطعة]]),0)</f>
        <v>0</v>
      </c>
      <c r="N733" s="113"/>
      <c r="O733" s="106" t="str">
        <f>IFERROR(VLOOKUP(Table14[[#This Row],[كود العامل]],العاملين!$A$1:$D$100,4,0),"")</f>
        <v/>
      </c>
      <c r="P733" s="108"/>
      <c r="Q733" s="108"/>
      <c r="R733" s="108"/>
      <c r="S733" s="108"/>
      <c r="T733" s="108"/>
      <c r="U733" s="108">
        <f t="shared" si="13"/>
        <v>0</v>
      </c>
      <c r="V733" s="108" t="str">
        <f>IFERROR(Table14[[#This Row],[اجمالى وقت التشغيل بالدقايق]]-Table14[[#This Row],[اجمالى وقت التوقف بالدقيقة]],"0")</f>
        <v>0</v>
      </c>
      <c r="W733" s="108"/>
      <c r="X733" s="106" t="str">
        <f>IFERROR(VLOOKUP(Table14[[#This Row],[كود العامل]],العاملين!A:C,2,0),"")</f>
        <v/>
      </c>
      <c r="Y733" s="108"/>
      <c r="Z733" s="108" t="str">
        <f>IFERROR(VLOOKUP(Table14[[#This Row],[كود العامل2]],العاملين!$A:$C,2,0),"")</f>
        <v/>
      </c>
      <c r="AA733" s="108"/>
      <c r="AB733" s="108" t="str">
        <f>IFERROR(VLOOKUP(Table14[[#This Row],[كود العامل3]],العاملين!$A:$C,2,0),"")</f>
        <v/>
      </c>
      <c r="AC733" s="108"/>
      <c r="AD733" s="108" t="str">
        <f>IFERROR(VLOOKUP(Table14[[#This Row],[كود العامل4]],العاملين!$A:$C,2,0),"")</f>
        <v/>
      </c>
      <c r="AE733" s="115">
        <f>IFERROR((Table14[[#This Row],[كمية الانتاج]]*Table14[[#This Row],[الزمن المعيارى لانتاج القطعة الواحدة بالدقيقة]])/V733,0%)</f>
        <v>0</v>
      </c>
      <c r="AF733" s="116"/>
      <c r="AG733" s="106"/>
      <c r="AH733" s="117" t="str">
        <f>IFERROR(Table14[[#This Row],[كمية الانتاج]]/(Table14[[#This Row],[كمية الانتاج]]+AG733+AF733),"")</f>
        <v/>
      </c>
      <c r="AI733" s="118"/>
      <c r="AJ733" s="121"/>
      <c r="AK733" s="121"/>
      <c r="AL733" s="121"/>
      <c r="AM733" s="121"/>
      <c r="AN733" s="121"/>
      <c r="AO733" s="121"/>
      <c r="AP733" s="121"/>
      <c r="AQ733" s="121"/>
      <c r="AR733" s="121"/>
    </row>
    <row r="734" spans="1:44" ht="20.100000000000001" customHeight="1">
      <c r="A734" s="105"/>
      <c r="B734" s="106"/>
      <c r="C734" s="107" t="str">
        <f>IFERROR(VLOOKUP(B734,المنتجات!$A:$B,2,0),"")</f>
        <v/>
      </c>
      <c r="D734" s="106" t="str">
        <f>IFERROR(VLOOKUP(B734,المنتجات!$A:$C,3,0),"")</f>
        <v/>
      </c>
      <c r="E734" s="108"/>
      <c r="F734" s="107" t="str">
        <f>IFERROR(VLOOKUP(Table14[[#This Row],[كود الصنف]],المنتجات!$D:$E,2,0),"")</f>
        <v/>
      </c>
      <c r="G734" s="109"/>
      <c r="H734" s="109" t="str">
        <f>IFERROR(IF(G734&lt;=1,VLOOKUP(Table14[[#This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34" s="110"/>
      <c r="J734" s="111"/>
      <c r="K734" s="112" t="str">
        <f>IFERROR(IF(VLOOKUP(Table14[[#This Row],[كود الصنف]],المنتجات!$D:$K,8,0)=0,"",(VLOOKUP(Table14[[#This Row],[كود الصنف]],المنتجات!$D:$K,8,0))),"")</f>
        <v/>
      </c>
      <c r="L73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34" s="114">
        <f>IFERROR(Table14[[#This Row],[كمية الهالك]]/(Table14[[#This Row],[كمية الخامات بالكيلو]]/Table14[[#This Row],[وزن القطعة]]),0)</f>
        <v>0</v>
      </c>
      <c r="N734" s="113"/>
      <c r="O734" s="106" t="str">
        <f>IFERROR(VLOOKUP(Table14[[#This Row],[كود العامل]],العاملين!$A$1:$D$100,4,0),"")</f>
        <v/>
      </c>
      <c r="P734" s="108"/>
      <c r="Q734" s="108"/>
      <c r="R734" s="108"/>
      <c r="S734" s="108"/>
      <c r="T734" s="108"/>
      <c r="U734" s="108">
        <f t="shared" si="13"/>
        <v>0</v>
      </c>
      <c r="V734" s="108" t="str">
        <f>IFERROR(Table14[[#This Row],[اجمالى وقت التشغيل بالدقايق]]-Table14[[#This Row],[اجمالى وقت التوقف بالدقيقة]],"0")</f>
        <v>0</v>
      </c>
      <c r="W734" s="108"/>
      <c r="X734" s="106" t="str">
        <f>IFERROR(VLOOKUP(Table14[[#This Row],[كود العامل]],العاملين!A:C,2,0),"")</f>
        <v/>
      </c>
      <c r="Y734" s="108"/>
      <c r="Z734" s="108" t="str">
        <f>IFERROR(VLOOKUP(Table14[[#This Row],[كود العامل2]],العاملين!$A:$C,2,0),"")</f>
        <v/>
      </c>
      <c r="AA734" s="108"/>
      <c r="AB734" s="108" t="str">
        <f>IFERROR(VLOOKUP(Table14[[#This Row],[كود العامل3]],العاملين!$A:$C,2,0),"")</f>
        <v/>
      </c>
      <c r="AC734" s="108"/>
      <c r="AD734" s="108" t="str">
        <f>IFERROR(VLOOKUP(Table14[[#This Row],[كود العامل4]],العاملين!$A:$C,2,0),"")</f>
        <v/>
      </c>
      <c r="AE734" s="115">
        <f>IFERROR((Table14[[#This Row],[كمية الانتاج]]*Table14[[#This Row],[الزمن المعيارى لانتاج القطعة الواحدة بالدقيقة]])/V734,0%)</f>
        <v>0</v>
      </c>
      <c r="AF734" s="116"/>
      <c r="AG734" s="106"/>
      <c r="AH734" s="117" t="str">
        <f>IFERROR(Table14[[#This Row],[كمية الانتاج]]/(Table14[[#This Row],[كمية الانتاج]]+AG734+AF734),"")</f>
        <v/>
      </c>
      <c r="AI734" s="118"/>
      <c r="AJ734" s="121"/>
      <c r="AK734" s="121"/>
      <c r="AL734" s="121"/>
      <c r="AM734" s="121"/>
      <c r="AN734" s="121"/>
      <c r="AO734" s="121"/>
      <c r="AP734" s="121"/>
      <c r="AQ734" s="121"/>
      <c r="AR734" s="121"/>
    </row>
    <row r="735" spans="1:44" ht="20.100000000000001" customHeight="1">
      <c r="A735" s="105"/>
      <c r="B735" s="106"/>
      <c r="C735" s="107" t="str">
        <f>IFERROR(VLOOKUP(B735,المنتجات!$A:$B,2,0),"")</f>
        <v/>
      </c>
      <c r="D735" s="106" t="str">
        <f>IFERROR(VLOOKUP(B735,المنتجات!$A:$C,3,0),"")</f>
        <v/>
      </c>
      <c r="E735" s="108"/>
      <c r="F735" s="107" t="str">
        <f>IFERROR(VLOOKUP(Table14[[#This Row],[كود الصنف]],المنتجات!$D:$E,2,0),"")</f>
        <v/>
      </c>
      <c r="G735" s="109"/>
      <c r="H735" s="109" t="str">
        <f>IFERROR(IF(G735&lt;=1,VLOOKUP(Table14[[#This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35" s="110"/>
      <c r="J735" s="111"/>
      <c r="K735" s="112" t="str">
        <f>IFERROR(IF(VLOOKUP(Table14[[#This Row],[كود الصنف]],المنتجات!$D:$K,8,0)=0,"",(VLOOKUP(Table14[[#This Row],[كود الصنف]],المنتجات!$D:$K,8,0))),"")</f>
        <v/>
      </c>
      <c r="L73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35" s="114">
        <f>IFERROR(Table14[[#This Row],[كمية الهالك]]/(Table14[[#This Row],[كمية الخامات بالكيلو]]/Table14[[#This Row],[وزن القطعة]]),0)</f>
        <v>0</v>
      </c>
      <c r="N735" s="113"/>
      <c r="O735" s="106" t="str">
        <f>IFERROR(VLOOKUP(Table14[[#This Row],[كود العامل]],العاملين!$A$1:$D$100,4,0),"")</f>
        <v/>
      </c>
      <c r="P735" s="108"/>
      <c r="Q735" s="108"/>
      <c r="R735" s="108"/>
      <c r="S735" s="108"/>
      <c r="T735" s="108"/>
      <c r="U735" s="108">
        <f t="shared" si="13"/>
        <v>0</v>
      </c>
      <c r="V735" s="108" t="str">
        <f>IFERROR(Table14[[#This Row],[اجمالى وقت التشغيل بالدقايق]]-Table14[[#This Row],[اجمالى وقت التوقف بالدقيقة]],"0")</f>
        <v>0</v>
      </c>
      <c r="W735" s="108"/>
      <c r="X735" s="106" t="str">
        <f>IFERROR(VLOOKUP(Table14[[#This Row],[كود العامل]],العاملين!A:C,2,0),"")</f>
        <v/>
      </c>
      <c r="Y735" s="108"/>
      <c r="Z735" s="108" t="str">
        <f>IFERROR(VLOOKUP(Table14[[#This Row],[كود العامل2]],العاملين!$A:$C,2,0),"")</f>
        <v/>
      </c>
      <c r="AA735" s="108"/>
      <c r="AB735" s="108" t="str">
        <f>IFERROR(VLOOKUP(Table14[[#This Row],[كود العامل3]],العاملين!$A:$C,2,0),"")</f>
        <v/>
      </c>
      <c r="AC735" s="108"/>
      <c r="AD735" s="108" t="str">
        <f>IFERROR(VLOOKUP(Table14[[#This Row],[كود العامل4]],العاملين!$A:$C,2,0),"")</f>
        <v/>
      </c>
      <c r="AE735" s="115">
        <f>IFERROR((Table14[[#This Row],[كمية الانتاج]]*Table14[[#This Row],[الزمن المعيارى لانتاج القطعة الواحدة بالدقيقة]])/V735,0%)</f>
        <v>0</v>
      </c>
      <c r="AF735" s="116"/>
      <c r="AG735" s="106"/>
      <c r="AH735" s="117" t="str">
        <f>IFERROR(Table14[[#This Row],[كمية الانتاج]]/(Table14[[#This Row],[كمية الانتاج]]+AG735+AF735),"")</f>
        <v/>
      </c>
      <c r="AI735" s="118"/>
      <c r="AJ735" s="121"/>
      <c r="AK735" s="121"/>
      <c r="AL735" s="121"/>
      <c r="AM735" s="121"/>
      <c r="AN735" s="121"/>
      <c r="AO735" s="121"/>
      <c r="AP735" s="121"/>
      <c r="AQ735" s="121"/>
      <c r="AR735" s="121"/>
    </row>
    <row r="736" spans="1:44" ht="20.100000000000001" customHeight="1">
      <c r="A736" s="105"/>
      <c r="B736" s="106"/>
      <c r="C736" s="107" t="str">
        <f>IFERROR(VLOOKUP(B736,المنتجات!$A:$B,2,0),"")</f>
        <v/>
      </c>
      <c r="D736" s="106" t="str">
        <f>IFERROR(VLOOKUP(B736,المنتجات!$A:$C,3,0),"")</f>
        <v/>
      </c>
      <c r="E736" s="108"/>
      <c r="F736" s="107" t="str">
        <f>IFERROR(VLOOKUP(Table14[[#This Row],[كود الصنف]],المنتجات!$D:$E,2,0),"")</f>
        <v/>
      </c>
      <c r="G736" s="109"/>
      <c r="H736" s="109" t="str">
        <f>IFERROR(IF(G736&lt;=1,VLOOKUP(Table14[[#This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36" s="110"/>
      <c r="J736" s="111"/>
      <c r="K736" s="112" t="str">
        <f>IFERROR(IF(VLOOKUP(Table14[[#This Row],[كود الصنف]],المنتجات!$D:$K,8,0)=0,"",(VLOOKUP(Table14[[#This Row],[كود الصنف]],المنتجات!$D:$K,8,0))),"")</f>
        <v/>
      </c>
      <c r="L73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36" s="114">
        <f>IFERROR(Table14[[#This Row],[كمية الهالك]]/(Table14[[#This Row],[كمية الخامات بالكيلو]]/Table14[[#This Row],[وزن القطعة]]),0)</f>
        <v>0</v>
      </c>
      <c r="N736" s="113"/>
      <c r="O736" s="106" t="str">
        <f>IFERROR(VLOOKUP(Table14[[#This Row],[كود العامل]],العاملين!$A$1:$D$100,4,0),"")</f>
        <v/>
      </c>
      <c r="P736" s="108"/>
      <c r="Q736" s="108"/>
      <c r="R736" s="108"/>
      <c r="S736" s="108"/>
      <c r="T736" s="108"/>
      <c r="U736" s="108">
        <f t="shared" si="13"/>
        <v>0</v>
      </c>
      <c r="V736" s="108" t="str">
        <f>IFERROR(Table14[[#This Row],[اجمالى وقت التشغيل بالدقايق]]-Table14[[#This Row],[اجمالى وقت التوقف بالدقيقة]],"0")</f>
        <v>0</v>
      </c>
      <c r="W736" s="108"/>
      <c r="X736" s="106" t="str">
        <f>IFERROR(VLOOKUP(Table14[[#This Row],[كود العامل]],العاملين!A:C,2,0),"")</f>
        <v/>
      </c>
      <c r="Y736" s="108"/>
      <c r="Z736" s="108" t="str">
        <f>IFERROR(VLOOKUP(Table14[[#This Row],[كود العامل2]],العاملين!$A:$C,2,0),"")</f>
        <v/>
      </c>
      <c r="AA736" s="108"/>
      <c r="AB736" s="108" t="str">
        <f>IFERROR(VLOOKUP(Table14[[#This Row],[كود العامل3]],العاملين!$A:$C,2,0),"")</f>
        <v/>
      </c>
      <c r="AC736" s="108"/>
      <c r="AD736" s="108" t="str">
        <f>IFERROR(VLOOKUP(Table14[[#This Row],[كود العامل4]],العاملين!$A:$C,2,0),"")</f>
        <v/>
      </c>
      <c r="AE736" s="115">
        <f>IFERROR((Table14[[#This Row],[كمية الانتاج]]*Table14[[#This Row],[الزمن المعيارى لانتاج القطعة الواحدة بالدقيقة]])/V736,0%)</f>
        <v>0</v>
      </c>
      <c r="AF736" s="116"/>
      <c r="AG736" s="106"/>
      <c r="AH736" s="117" t="str">
        <f>IFERROR(Table14[[#This Row],[كمية الانتاج]]/(Table14[[#This Row],[كمية الانتاج]]+AG736+AF736),"")</f>
        <v/>
      </c>
      <c r="AI736" s="118"/>
      <c r="AJ736" s="121"/>
      <c r="AK736" s="121"/>
      <c r="AL736" s="121"/>
      <c r="AM736" s="121"/>
      <c r="AN736" s="121"/>
      <c r="AO736" s="121"/>
      <c r="AP736" s="121"/>
      <c r="AQ736" s="121"/>
      <c r="AR736" s="121"/>
    </row>
    <row r="737" spans="1:44" ht="20.100000000000001" customHeight="1">
      <c r="A737" s="105"/>
      <c r="B737" s="106"/>
      <c r="C737" s="107" t="str">
        <f>IFERROR(VLOOKUP(B737,المنتجات!$A:$B,2,0),"")</f>
        <v/>
      </c>
      <c r="D737" s="106" t="str">
        <f>IFERROR(VLOOKUP(B737,المنتجات!$A:$C,3,0),"")</f>
        <v/>
      </c>
      <c r="E737" s="108"/>
      <c r="F737" s="107" t="str">
        <f>IFERROR(VLOOKUP(Table14[[#This Row],[كود الصنف]],المنتجات!$D:$E,2,0),"")</f>
        <v/>
      </c>
      <c r="G737" s="109"/>
      <c r="H737" s="109" t="str">
        <f>IFERROR(IF(G737&lt;=1,VLOOKUP(Table14[[#This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37" s="110"/>
      <c r="J737" s="111"/>
      <c r="K737" s="112" t="str">
        <f>IFERROR(IF(VLOOKUP(Table14[[#This Row],[كود الصنف]],المنتجات!$D:$K,8,0)=0,"",(VLOOKUP(Table14[[#This Row],[كود الصنف]],المنتجات!$D:$K,8,0))),"")</f>
        <v/>
      </c>
      <c r="L73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37" s="114">
        <f>IFERROR(Table14[[#This Row],[كمية الهالك]]/(Table14[[#This Row],[كمية الخامات بالكيلو]]/Table14[[#This Row],[وزن القطعة]]),0)</f>
        <v>0</v>
      </c>
      <c r="N737" s="113"/>
      <c r="O737" s="106" t="str">
        <f>IFERROR(VLOOKUP(Table14[[#This Row],[كود العامل]],العاملين!$A$1:$D$100,4,0),"")</f>
        <v/>
      </c>
      <c r="P737" s="108"/>
      <c r="Q737" s="108"/>
      <c r="R737" s="108"/>
      <c r="S737" s="108"/>
      <c r="T737" s="108"/>
      <c r="U737" s="108">
        <f t="shared" si="13"/>
        <v>0</v>
      </c>
      <c r="V737" s="108" t="str">
        <f>IFERROR(Table14[[#This Row],[اجمالى وقت التشغيل بالدقايق]]-Table14[[#This Row],[اجمالى وقت التوقف بالدقيقة]],"0")</f>
        <v>0</v>
      </c>
      <c r="W737" s="108"/>
      <c r="X737" s="106" t="str">
        <f>IFERROR(VLOOKUP(Table14[[#This Row],[كود العامل]],العاملين!A:C,2,0),"")</f>
        <v/>
      </c>
      <c r="Y737" s="108"/>
      <c r="Z737" s="108" t="str">
        <f>IFERROR(VLOOKUP(Table14[[#This Row],[كود العامل2]],العاملين!$A:$C,2,0),"")</f>
        <v/>
      </c>
      <c r="AA737" s="108"/>
      <c r="AB737" s="108" t="str">
        <f>IFERROR(VLOOKUP(Table14[[#This Row],[كود العامل3]],العاملين!$A:$C,2,0),"")</f>
        <v/>
      </c>
      <c r="AC737" s="108"/>
      <c r="AD737" s="108" t="str">
        <f>IFERROR(VLOOKUP(Table14[[#This Row],[كود العامل4]],العاملين!$A:$C,2,0),"")</f>
        <v/>
      </c>
      <c r="AE737" s="115">
        <f>IFERROR((Table14[[#This Row],[كمية الانتاج]]*Table14[[#This Row],[الزمن المعيارى لانتاج القطعة الواحدة بالدقيقة]])/V737,0%)</f>
        <v>0</v>
      </c>
      <c r="AF737" s="116"/>
      <c r="AG737" s="106"/>
      <c r="AH737" s="117" t="str">
        <f>IFERROR(Table14[[#This Row],[كمية الانتاج]]/(Table14[[#This Row],[كمية الانتاج]]+AG737+AF737),"")</f>
        <v/>
      </c>
      <c r="AI737" s="118"/>
      <c r="AJ737" s="121"/>
      <c r="AK737" s="121"/>
      <c r="AL737" s="121"/>
      <c r="AM737" s="121"/>
      <c r="AN737" s="121"/>
      <c r="AO737" s="121"/>
      <c r="AP737" s="121"/>
      <c r="AQ737" s="121"/>
      <c r="AR737" s="121"/>
    </row>
    <row r="738" spans="1:44" ht="20.100000000000001" customHeight="1">
      <c r="A738" s="105"/>
      <c r="B738" s="106"/>
      <c r="C738" s="107" t="str">
        <f>IFERROR(VLOOKUP(B738,المنتجات!$A:$B,2,0),"")</f>
        <v/>
      </c>
      <c r="D738" s="106" t="str">
        <f>IFERROR(VLOOKUP(B738,المنتجات!$A:$C,3,0),"")</f>
        <v/>
      </c>
      <c r="E738" s="108"/>
      <c r="F738" s="107" t="str">
        <f>IFERROR(VLOOKUP(Table14[[#This Row],[كود الصنف]],المنتجات!$D:$E,2,0),"")</f>
        <v/>
      </c>
      <c r="G738" s="109"/>
      <c r="H738" s="109" t="str">
        <f>IFERROR(IF(G738&lt;=1,VLOOKUP(Table14[[#This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38" s="110"/>
      <c r="J738" s="111"/>
      <c r="K738" s="112" t="str">
        <f>IFERROR(IF(VLOOKUP(Table14[[#This Row],[كود الصنف]],المنتجات!$D:$K,8,0)=0,"",(VLOOKUP(Table14[[#This Row],[كود الصنف]],المنتجات!$D:$K,8,0))),"")</f>
        <v/>
      </c>
      <c r="L73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38" s="114">
        <f>IFERROR(Table14[[#This Row],[كمية الهالك]]/(Table14[[#This Row],[كمية الخامات بالكيلو]]/Table14[[#This Row],[وزن القطعة]]),0)</f>
        <v>0</v>
      </c>
      <c r="N738" s="113"/>
      <c r="O738" s="106" t="str">
        <f>IFERROR(VLOOKUP(Table14[[#This Row],[كود العامل]],العاملين!$A$1:$D$100,4,0),"")</f>
        <v/>
      </c>
      <c r="P738" s="108"/>
      <c r="Q738" s="108"/>
      <c r="R738" s="108"/>
      <c r="S738" s="108"/>
      <c r="T738" s="108"/>
      <c r="U738" s="108">
        <f t="shared" si="13"/>
        <v>0</v>
      </c>
      <c r="V738" s="108" t="str">
        <f>IFERROR(Table14[[#This Row],[اجمالى وقت التشغيل بالدقايق]]-Table14[[#This Row],[اجمالى وقت التوقف بالدقيقة]],"0")</f>
        <v>0</v>
      </c>
      <c r="W738" s="108"/>
      <c r="X738" s="106" t="str">
        <f>IFERROR(VLOOKUP(Table14[[#This Row],[كود العامل]],العاملين!A:C,2,0),"")</f>
        <v/>
      </c>
      <c r="Y738" s="108"/>
      <c r="Z738" s="108" t="str">
        <f>IFERROR(VLOOKUP(Table14[[#This Row],[كود العامل2]],العاملين!$A:$C,2,0),"")</f>
        <v/>
      </c>
      <c r="AA738" s="108"/>
      <c r="AB738" s="108" t="str">
        <f>IFERROR(VLOOKUP(Table14[[#This Row],[كود العامل3]],العاملين!$A:$C,2,0),"")</f>
        <v/>
      </c>
      <c r="AC738" s="108"/>
      <c r="AD738" s="108" t="str">
        <f>IFERROR(VLOOKUP(Table14[[#This Row],[كود العامل4]],العاملين!$A:$C,2,0),"")</f>
        <v/>
      </c>
      <c r="AE738" s="115">
        <f>IFERROR((Table14[[#This Row],[كمية الانتاج]]*Table14[[#This Row],[الزمن المعيارى لانتاج القطعة الواحدة بالدقيقة]])/V738,0%)</f>
        <v>0</v>
      </c>
      <c r="AF738" s="116"/>
      <c r="AG738" s="106"/>
      <c r="AH738" s="117" t="str">
        <f>IFERROR(Table14[[#This Row],[كمية الانتاج]]/(Table14[[#This Row],[كمية الانتاج]]+AG738+AF738),"")</f>
        <v/>
      </c>
      <c r="AI738" s="118"/>
      <c r="AJ738" s="121"/>
      <c r="AK738" s="121"/>
      <c r="AL738" s="121"/>
      <c r="AM738" s="121"/>
      <c r="AN738" s="121"/>
      <c r="AO738" s="121"/>
      <c r="AP738" s="121"/>
      <c r="AQ738" s="121"/>
      <c r="AR738" s="121"/>
    </row>
    <row r="739" spans="1:44" ht="20.100000000000001" customHeight="1">
      <c r="A739" s="105"/>
      <c r="B739" s="106"/>
      <c r="C739" s="107" t="str">
        <f>IFERROR(VLOOKUP(B739,المنتجات!$A:$B,2,0),"")</f>
        <v/>
      </c>
      <c r="D739" s="106" t="str">
        <f>IFERROR(VLOOKUP(B739,المنتجات!$A:$C,3,0),"")</f>
        <v/>
      </c>
      <c r="E739" s="108"/>
      <c r="F739" s="107" t="str">
        <f>IFERROR(VLOOKUP(Table14[[#This Row],[كود الصنف]],المنتجات!$D:$E,2,0),"")</f>
        <v/>
      </c>
      <c r="G739" s="109"/>
      <c r="H739" s="109" t="str">
        <f>IFERROR(IF(G739&lt;=1,VLOOKUP(Table14[[#This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39" s="110"/>
      <c r="J739" s="111"/>
      <c r="K739" s="112" t="str">
        <f>IFERROR(IF(VLOOKUP(Table14[[#This Row],[كود الصنف]],المنتجات!$D:$K,8,0)=0,"",(VLOOKUP(Table14[[#This Row],[كود الصنف]],المنتجات!$D:$K,8,0))),"")</f>
        <v/>
      </c>
      <c r="L73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39" s="114">
        <f>IFERROR(Table14[[#This Row],[كمية الهالك]]/(Table14[[#This Row],[كمية الخامات بالكيلو]]/Table14[[#This Row],[وزن القطعة]]),0)</f>
        <v>0</v>
      </c>
      <c r="N739" s="113"/>
      <c r="O739" s="106" t="str">
        <f>IFERROR(VLOOKUP(Table14[[#This Row],[كود العامل]],العاملين!$A$1:$D$100,4,0),"")</f>
        <v/>
      </c>
      <c r="P739" s="108"/>
      <c r="Q739" s="108"/>
      <c r="R739" s="108"/>
      <c r="S739" s="108"/>
      <c r="T739" s="108"/>
      <c r="U739" s="108">
        <f t="shared" si="13"/>
        <v>0</v>
      </c>
      <c r="V739" s="108" t="str">
        <f>IFERROR(Table14[[#This Row],[اجمالى وقت التشغيل بالدقايق]]-Table14[[#This Row],[اجمالى وقت التوقف بالدقيقة]],"0")</f>
        <v>0</v>
      </c>
      <c r="W739" s="108"/>
      <c r="X739" s="106" t="str">
        <f>IFERROR(VLOOKUP(Table14[[#This Row],[كود العامل]],العاملين!A:C,2,0),"")</f>
        <v/>
      </c>
      <c r="Y739" s="108"/>
      <c r="Z739" s="108" t="str">
        <f>IFERROR(VLOOKUP(Table14[[#This Row],[كود العامل2]],العاملين!$A:$C,2,0),"")</f>
        <v/>
      </c>
      <c r="AA739" s="108"/>
      <c r="AB739" s="108" t="str">
        <f>IFERROR(VLOOKUP(Table14[[#This Row],[كود العامل3]],العاملين!$A:$C,2,0),"")</f>
        <v/>
      </c>
      <c r="AC739" s="108"/>
      <c r="AD739" s="108" t="str">
        <f>IFERROR(VLOOKUP(Table14[[#This Row],[كود العامل4]],العاملين!$A:$C,2,0),"")</f>
        <v/>
      </c>
      <c r="AE739" s="115">
        <f>IFERROR((Table14[[#This Row],[كمية الانتاج]]*Table14[[#This Row],[الزمن المعيارى لانتاج القطعة الواحدة بالدقيقة]])/V739,0%)</f>
        <v>0</v>
      </c>
      <c r="AF739" s="116"/>
      <c r="AG739" s="106"/>
      <c r="AH739" s="117" t="str">
        <f>IFERROR(Table14[[#This Row],[كمية الانتاج]]/(Table14[[#This Row],[كمية الانتاج]]+AG739+AF739),"")</f>
        <v/>
      </c>
      <c r="AI739" s="118"/>
      <c r="AJ739" s="121"/>
      <c r="AK739" s="121"/>
      <c r="AL739" s="121"/>
      <c r="AM739" s="121"/>
      <c r="AN739" s="121"/>
      <c r="AO739" s="121"/>
      <c r="AP739" s="121"/>
      <c r="AQ739" s="121"/>
      <c r="AR739" s="121"/>
    </row>
    <row r="740" spans="1:44" ht="20.100000000000001" customHeight="1">
      <c r="A740" s="105"/>
      <c r="B740" s="106"/>
      <c r="C740" s="107" t="str">
        <f>IFERROR(VLOOKUP(B740,المنتجات!$A:$B,2,0),"")</f>
        <v/>
      </c>
      <c r="D740" s="106" t="str">
        <f>IFERROR(VLOOKUP(B740,المنتجات!$A:$C,3,0),"")</f>
        <v/>
      </c>
      <c r="E740" s="108"/>
      <c r="F740" s="107" t="str">
        <f>IFERROR(VLOOKUP(Table14[[#This Row],[كود الصنف]],المنتجات!$D:$E,2,0),"")</f>
        <v/>
      </c>
      <c r="G740" s="109"/>
      <c r="H740" s="109" t="str">
        <f>IFERROR(IF(G740&lt;=1,VLOOKUP(Table14[[#This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40" s="110"/>
      <c r="J740" s="111"/>
      <c r="K740" s="112" t="str">
        <f>IFERROR(IF(VLOOKUP(Table14[[#This Row],[كود الصنف]],المنتجات!$D:$K,8,0)=0,"",(VLOOKUP(Table14[[#This Row],[كود الصنف]],المنتجات!$D:$K,8,0))),"")</f>
        <v/>
      </c>
      <c r="L74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40" s="114">
        <f>IFERROR(Table14[[#This Row],[كمية الهالك]]/(Table14[[#This Row],[كمية الخامات بالكيلو]]/Table14[[#This Row],[وزن القطعة]]),0)</f>
        <v>0</v>
      </c>
      <c r="N740" s="113"/>
      <c r="O740" s="106" t="str">
        <f>IFERROR(VLOOKUP(Table14[[#This Row],[كود العامل]],العاملين!$A$1:$D$100,4,0),"")</f>
        <v/>
      </c>
      <c r="P740" s="108"/>
      <c r="Q740" s="108"/>
      <c r="R740" s="108"/>
      <c r="S740" s="108"/>
      <c r="T740" s="108"/>
      <c r="U740" s="108">
        <f t="shared" si="13"/>
        <v>0</v>
      </c>
      <c r="V740" s="108" t="str">
        <f>IFERROR(Table14[[#This Row],[اجمالى وقت التشغيل بالدقايق]]-Table14[[#This Row],[اجمالى وقت التوقف بالدقيقة]],"0")</f>
        <v>0</v>
      </c>
      <c r="W740" s="108"/>
      <c r="X740" s="106" t="str">
        <f>IFERROR(VLOOKUP(Table14[[#This Row],[كود العامل]],العاملين!A:C,2,0),"")</f>
        <v/>
      </c>
      <c r="Y740" s="108"/>
      <c r="Z740" s="108" t="str">
        <f>IFERROR(VLOOKUP(Table14[[#This Row],[كود العامل2]],العاملين!$A:$C,2,0),"")</f>
        <v/>
      </c>
      <c r="AA740" s="108"/>
      <c r="AB740" s="108" t="str">
        <f>IFERROR(VLOOKUP(Table14[[#This Row],[كود العامل3]],العاملين!$A:$C,2,0),"")</f>
        <v/>
      </c>
      <c r="AC740" s="108"/>
      <c r="AD740" s="108" t="str">
        <f>IFERROR(VLOOKUP(Table14[[#This Row],[كود العامل4]],العاملين!$A:$C,2,0),"")</f>
        <v/>
      </c>
      <c r="AE740" s="115">
        <f>IFERROR((Table14[[#This Row],[كمية الانتاج]]*Table14[[#This Row],[الزمن المعيارى لانتاج القطعة الواحدة بالدقيقة]])/V740,0%)</f>
        <v>0</v>
      </c>
      <c r="AF740" s="116"/>
      <c r="AG740" s="106"/>
      <c r="AH740" s="117" t="str">
        <f>IFERROR(Table14[[#This Row],[كمية الانتاج]]/(Table14[[#This Row],[كمية الانتاج]]+AG740+AF740),"")</f>
        <v/>
      </c>
      <c r="AI740" s="118"/>
      <c r="AJ740" s="121"/>
      <c r="AK740" s="121"/>
      <c r="AL740" s="121"/>
      <c r="AM740" s="121"/>
      <c r="AN740" s="121"/>
      <c r="AO740" s="121"/>
      <c r="AP740" s="121"/>
      <c r="AQ740" s="121"/>
      <c r="AR740" s="121"/>
    </row>
    <row r="741" spans="1:44" ht="20.100000000000001" customHeight="1">
      <c r="A741" s="105"/>
      <c r="B741" s="106"/>
      <c r="C741" s="107" t="str">
        <f>IFERROR(VLOOKUP(B741,المنتجات!$A:$B,2,0),"")</f>
        <v/>
      </c>
      <c r="D741" s="106" t="str">
        <f>IFERROR(VLOOKUP(B741,المنتجات!$A:$C,3,0),"")</f>
        <v/>
      </c>
      <c r="E741" s="108"/>
      <c r="F741" s="107" t="str">
        <f>IFERROR(VLOOKUP(Table14[[#This Row],[كود الصنف]],المنتجات!$D:$E,2,0),"")</f>
        <v/>
      </c>
      <c r="G741" s="109"/>
      <c r="H741" s="109" t="str">
        <f>IFERROR(IF(G741&lt;=1,VLOOKUP(Table14[[#This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41" s="110"/>
      <c r="J741" s="111"/>
      <c r="K741" s="112" t="str">
        <f>IFERROR(IF(VLOOKUP(Table14[[#This Row],[كود الصنف]],المنتجات!$D:$K,8,0)=0,"",(VLOOKUP(Table14[[#This Row],[كود الصنف]],المنتجات!$D:$K,8,0))),"")</f>
        <v/>
      </c>
      <c r="L74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41" s="114">
        <f>IFERROR(Table14[[#This Row],[كمية الهالك]]/(Table14[[#This Row],[كمية الخامات بالكيلو]]/Table14[[#This Row],[وزن القطعة]]),0)</f>
        <v>0</v>
      </c>
      <c r="N741" s="113"/>
      <c r="O741" s="106" t="str">
        <f>IFERROR(VLOOKUP(Table14[[#This Row],[كود العامل]],العاملين!$A$1:$D$100,4,0),"")</f>
        <v/>
      </c>
      <c r="P741" s="108"/>
      <c r="Q741" s="108"/>
      <c r="R741" s="108"/>
      <c r="S741" s="108"/>
      <c r="T741" s="108"/>
      <c r="U741" s="108">
        <f t="shared" si="13"/>
        <v>0</v>
      </c>
      <c r="V741" s="108" t="str">
        <f>IFERROR(Table14[[#This Row],[اجمالى وقت التشغيل بالدقايق]]-Table14[[#This Row],[اجمالى وقت التوقف بالدقيقة]],"0")</f>
        <v>0</v>
      </c>
      <c r="W741" s="108"/>
      <c r="X741" s="106" t="str">
        <f>IFERROR(VLOOKUP(Table14[[#This Row],[كود العامل]],العاملين!A:C,2,0),"")</f>
        <v/>
      </c>
      <c r="Y741" s="108"/>
      <c r="Z741" s="108" t="str">
        <f>IFERROR(VLOOKUP(Table14[[#This Row],[كود العامل2]],العاملين!$A:$C,2,0),"")</f>
        <v/>
      </c>
      <c r="AA741" s="108"/>
      <c r="AB741" s="108" t="str">
        <f>IFERROR(VLOOKUP(Table14[[#This Row],[كود العامل3]],العاملين!$A:$C,2,0),"")</f>
        <v/>
      </c>
      <c r="AC741" s="108"/>
      <c r="AD741" s="108" t="str">
        <f>IFERROR(VLOOKUP(Table14[[#This Row],[كود العامل4]],العاملين!$A:$C,2,0),"")</f>
        <v/>
      </c>
      <c r="AE741" s="115">
        <f>IFERROR((Table14[[#This Row],[كمية الانتاج]]*Table14[[#This Row],[الزمن المعيارى لانتاج القطعة الواحدة بالدقيقة]])/V741,0%)</f>
        <v>0</v>
      </c>
      <c r="AF741" s="116"/>
      <c r="AG741" s="106"/>
      <c r="AH741" s="117" t="str">
        <f>IFERROR(Table14[[#This Row],[كمية الانتاج]]/(Table14[[#This Row],[كمية الانتاج]]+AG741+AF741),"")</f>
        <v/>
      </c>
      <c r="AI741" s="118"/>
      <c r="AJ741" s="121"/>
      <c r="AK741" s="121"/>
      <c r="AL741" s="121"/>
      <c r="AM741" s="121"/>
      <c r="AN741" s="121"/>
      <c r="AO741" s="121"/>
      <c r="AP741" s="121"/>
      <c r="AQ741" s="121"/>
      <c r="AR741" s="121"/>
    </row>
    <row r="742" spans="1:44" ht="20.100000000000001" customHeight="1">
      <c r="A742" s="105"/>
      <c r="B742" s="106"/>
      <c r="C742" s="107" t="str">
        <f>IFERROR(VLOOKUP(B742,المنتجات!$A:$B,2,0),"")</f>
        <v/>
      </c>
      <c r="D742" s="106" t="str">
        <f>IFERROR(VLOOKUP(B742,المنتجات!$A:$C,3,0),"")</f>
        <v/>
      </c>
      <c r="E742" s="108"/>
      <c r="F742" s="107" t="str">
        <f>IFERROR(VLOOKUP(Table14[[#This Row],[كود الصنف]],المنتجات!$D:$E,2,0),"")</f>
        <v/>
      </c>
      <c r="G742" s="109"/>
      <c r="H742" s="109" t="str">
        <f>IFERROR(IF(G742&lt;=1,VLOOKUP(Table14[[#This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42" s="110"/>
      <c r="J742" s="111"/>
      <c r="K742" s="112" t="str">
        <f>IFERROR(IF(VLOOKUP(Table14[[#This Row],[كود الصنف]],المنتجات!$D:$K,8,0)=0,"",(VLOOKUP(Table14[[#This Row],[كود الصنف]],المنتجات!$D:$K,8,0))),"")</f>
        <v/>
      </c>
      <c r="L74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42" s="114">
        <f>IFERROR(Table14[[#This Row],[كمية الهالك]]/(Table14[[#This Row],[كمية الخامات بالكيلو]]/Table14[[#This Row],[وزن القطعة]]),0)</f>
        <v>0</v>
      </c>
      <c r="N742" s="113"/>
      <c r="O742" s="106" t="str">
        <f>IFERROR(VLOOKUP(Table14[[#This Row],[كود العامل]],العاملين!$A$1:$D$100,4,0),"")</f>
        <v/>
      </c>
      <c r="P742" s="108"/>
      <c r="Q742" s="108"/>
      <c r="R742" s="108"/>
      <c r="S742" s="108"/>
      <c r="T742" s="108"/>
      <c r="U742" s="108">
        <f t="shared" si="13"/>
        <v>0</v>
      </c>
      <c r="V742" s="108" t="str">
        <f>IFERROR(Table14[[#This Row],[اجمالى وقت التشغيل بالدقايق]]-Table14[[#This Row],[اجمالى وقت التوقف بالدقيقة]],"0")</f>
        <v>0</v>
      </c>
      <c r="W742" s="108"/>
      <c r="X742" s="106" t="str">
        <f>IFERROR(VLOOKUP(Table14[[#This Row],[كود العامل]],العاملين!A:C,2,0),"")</f>
        <v/>
      </c>
      <c r="Y742" s="108"/>
      <c r="Z742" s="108" t="str">
        <f>IFERROR(VLOOKUP(Table14[[#This Row],[كود العامل2]],العاملين!$A:$C,2,0),"")</f>
        <v/>
      </c>
      <c r="AA742" s="108"/>
      <c r="AB742" s="108" t="str">
        <f>IFERROR(VLOOKUP(Table14[[#This Row],[كود العامل3]],العاملين!$A:$C,2,0),"")</f>
        <v/>
      </c>
      <c r="AC742" s="108"/>
      <c r="AD742" s="108" t="str">
        <f>IFERROR(VLOOKUP(Table14[[#This Row],[كود العامل4]],العاملين!$A:$C,2,0),"")</f>
        <v/>
      </c>
      <c r="AE742" s="115">
        <f>IFERROR((Table14[[#This Row],[كمية الانتاج]]*Table14[[#This Row],[الزمن المعيارى لانتاج القطعة الواحدة بالدقيقة]])/V742,0%)</f>
        <v>0</v>
      </c>
      <c r="AF742" s="116"/>
      <c r="AG742" s="106"/>
      <c r="AH742" s="117" t="str">
        <f>IFERROR(Table14[[#This Row],[كمية الانتاج]]/(Table14[[#This Row],[كمية الانتاج]]+AG742+AF742),"")</f>
        <v/>
      </c>
      <c r="AI742" s="118"/>
      <c r="AJ742" s="121"/>
      <c r="AK742" s="121"/>
      <c r="AL742" s="121"/>
      <c r="AM742" s="121"/>
      <c r="AN742" s="121"/>
      <c r="AO742" s="121"/>
      <c r="AP742" s="121"/>
      <c r="AQ742" s="121"/>
      <c r="AR742" s="121"/>
    </row>
    <row r="743" spans="1:44" ht="20.100000000000001" customHeight="1">
      <c r="A743" s="105"/>
      <c r="B743" s="106"/>
      <c r="C743" s="107" t="str">
        <f>IFERROR(VLOOKUP(B743,المنتجات!$A:$B,2,0),"")</f>
        <v/>
      </c>
      <c r="D743" s="106" t="str">
        <f>IFERROR(VLOOKUP(B743,المنتجات!$A:$C,3,0),"")</f>
        <v/>
      </c>
      <c r="E743" s="108"/>
      <c r="F743" s="107" t="str">
        <f>IFERROR(VLOOKUP(Table14[[#This Row],[كود الصنف]],المنتجات!$D:$E,2,0),"")</f>
        <v/>
      </c>
      <c r="G743" s="109"/>
      <c r="H743" s="109" t="str">
        <f>IFERROR(IF(G743&lt;=1,VLOOKUP(Table14[[#This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43" s="110"/>
      <c r="J743" s="111"/>
      <c r="K743" s="112" t="str">
        <f>IFERROR(IF(VLOOKUP(Table14[[#This Row],[كود الصنف]],المنتجات!$D:$K,8,0)=0,"",(VLOOKUP(Table14[[#This Row],[كود الصنف]],المنتجات!$D:$K,8,0))),"")</f>
        <v/>
      </c>
      <c r="L74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43" s="114">
        <f>IFERROR(Table14[[#This Row],[كمية الهالك]]/(Table14[[#This Row],[كمية الخامات بالكيلو]]/Table14[[#This Row],[وزن القطعة]]),0)</f>
        <v>0</v>
      </c>
      <c r="N743" s="113"/>
      <c r="O743" s="106" t="str">
        <f>IFERROR(VLOOKUP(Table14[[#This Row],[كود العامل]],العاملين!$A$1:$D$100,4,0),"")</f>
        <v/>
      </c>
      <c r="P743" s="108"/>
      <c r="Q743" s="108"/>
      <c r="R743" s="108"/>
      <c r="S743" s="108"/>
      <c r="T743" s="108"/>
      <c r="U743" s="108">
        <f t="shared" si="13"/>
        <v>0</v>
      </c>
      <c r="V743" s="108" t="str">
        <f>IFERROR(Table14[[#This Row],[اجمالى وقت التشغيل بالدقايق]]-Table14[[#This Row],[اجمالى وقت التوقف بالدقيقة]],"0")</f>
        <v>0</v>
      </c>
      <c r="W743" s="108"/>
      <c r="X743" s="106" t="str">
        <f>IFERROR(VLOOKUP(Table14[[#This Row],[كود العامل]],العاملين!A:C,2,0),"")</f>
        <v/>
      </c>
      <c r="Y743" s="108"/>
      <c r="Z743" s="108" t="str">
        <f>IFERROR(VLOOKUP(Table14[[#This Row],[كود العامل2]],العاملين!$A:$C,2,0),"")</f>
        <v/>
      </c>
      <c r="AA743" s="108"/>
      <c r="AB743" s="108" t="str">
        <f>IFERROR(VLOOKUP(Table14[[#This Row],[كود العامل3]],العاملين!$A:$C,2,0),"")</f>
        <v/>
      </c>
      <c r="AC743" s="108"/>
      <c r="AD743" s="108" t="str">
        <f>IFERROR(VLOOKUP(Table14[[#This Row],[كود العامل4]],العاملين!$A:$C,2,0),"")</f>
        <v/>
      </c>
      <c r="AE743" s="115">
        <f>IFERROR((Table14[[#This Row],[كمية الانتاج]]*Table14[[#This Row],[الزمن المعيارى لانتاج القطعة الواحدة بالدقيقة]])/V743,0%)</f>
        <v>0</v>
      </c>
      <c r="AF743" s="116"/>
      <c r="AG743" s="106"/>
      <c r="AH743" s="117" t="str">
        <f>IFERROR(Table14[[#This Row],[كمية الانتاج]]/(Table14[[#This Row],[كمية الانتاج]]+AG743+AF743),"")</f>
        <v/>
      </c>
      <c r="AI743" s="118"/>
      <c r="AJ743" s="121"/>
      <c r="AK743" s="121"/>
      <c r="AL743" s="121"/>
      <c r="AM743" s="121"/>
      <c r="AN743" s="121"/>
      <c r="AO743" s="121"/>
      <c r="AP743" s="121"/>
      <c r="AQ743" s="121"/>
      <c r="AR743" s="121"/>
    </row>
    <row r="744" spans="1:44" ht="20.100000000000001" customHeight="1">
      <c r="A744" s="105"/>
      <c r="B744" s="106"/>
      <c r="C744" s="107" t="str">
        <f>IFERROR(VLOOKUP(B744,المنتجات!$A:$B,2,0),"")</f>
        <v/>
      </c>
      <c r="D744" s="106" t="str">
        <f>IFERROR(VLOOKUP(B744,المنتجات!$A:$C,3,0),"")</f>
        <v/>
      </c>
      <c r="E744" s="108"/>
      <c r="F744" s="107" t="str">
        <f>IFERROR(VLOOKUP(Table14[[#This Row],[كود الصنف]],المنتجات!$D:$E,2,0),"")</f>
        <v/>
      </c>
      <c r="G744" s="109"/>
      <c r="H744" s="109" t="str">
        <f>IFERROR(IF(G744&lt;=1,VLOOKUP(Table14[[#This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44" s="110"/>
      <c r="J744" s="111"/>
      <c r="K744" s="112" t="str">
        <f>IFERROR(IF(VLOOKUP(Table14[[#This Row],[كود الصنف]],المنتجات!$D:$K,8,0)=0,"",(VLOOKUP(Table14[[#This Row],[كود الصنف]],المنتجات!$D:$K,8,0))),"")</f>
        <v/>
      </c>
      <c r="L74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44" s="114">
        <f>IFERROR(Table14[[#This Row],[كمية الهالك]]/(Table14[[#This Row],[كمية الخامات بالكيلو]]/Table14[[#This Row],[وزن القطعة]]),0)</f>
        <v>0</v>
      </c>
      <c r="N744" s="113"/>
      <c r="O744" s="106" t="str">
        <f>IFERROR(VLOOKUP(Table14[[#This Row],[كود العامل]],العاملين!$A$1:$D$100,4,0),"")</f>
        <v/>
      </c>
      <c r="P744" s="108"/>
      <c r="Q744" s="108"/>
      <c r="R744" s="108"/>
      <c r="S744" s="108"/>
      <c r="T744" s="108"/>
      <c r="U744" s="108">
        <f t="shared" si="13"/>
        <v>0</v>
      </c>
      <c r="V744" s="108" t="str">
        <f>IFERROR(Table14[[#This Row],[اجمالى وقت التشغيل بالدقايق]]-Table14[[#This Row],[اجمالى وقت التوقف بالدقيقة]],"0")</f>
        <v>0</v>
      </c>
      <c r="W744" s="108"/>
      <c r="X744" s="106" t="str">
        <f>IFERROR(VLOOKUP(Table14[[#This Row],[كود العامل]],العاملين!A:C,2,0),"")</f>
        <v/>
      </c>
      <c r="Y744" s="108"/>
      <c r="Z744" s="108" t="str">
        <f>IFERROR(VLOOKUP(Table14[[#This Row],[كود العامل2]],العاملين!$A:$C,2,0),"")</f>
        <v/>
      </c>
      <c r="AA744" s="108"/>
      <c r="AB744" s="108" t="str">
        <f>IFERROR(VLOOKUP(Table14[[#This Row],[كود العامل3]],العاملين!$A:$C,2,0),"")</f>
        <v/>
      </c>
      <c r="AC744" s="108"/>
      <c r="AD744" s="108" t="str">
        <f>IFERROR(VLOOKUP(Table14[[#This Row],[كود العامل4]],العاملين!$A:$C,2,0),"")</f>
        <v/>
      </c>
      <c r="AE744" s="115">
        <f>IFERROR((Table14[[#This Row],[كمية الانتاج]]*Table14[[#This Row],[الزمن المعيارى لانتاج القطعة الواحدة بالدقيقة]])/V744,0%)</f>
        <v>0</v>
      </c>
      <c r="AF744" s="116"/>
      <c r="AG744" s="106"/>
      <c r="AH744" s="117" t="str">
        <f>IFERROR(Table14[[#This Row],[كمية الانتاج]]/(Table14[[#This Row],[كمية الانتاج]]+AG744+AF744),"")</f>
        <v/>
      </c>
      <c r="AI744" s="118"/>
      <c r="AJ744" s="121"/>
      <c r="AK744" s="121"/>
      <c r="AL744" s="121"/>
      <c r="AM744" s="121"/>
      <c r="AN744" s="121"/>
      <c r="AO744" s="121"/>
      <c r="AP744" s="121"/>
      <c r="AQ744" s="121"/>
      <c r="AR744" s="121"/>
    </row>
    <row r="745" spans="1:44" ht="20.100000000000001" customHeight="1">
      <c r="A745" s="105"/>
      <c r="B745" s="106"/>
      <c r="C745" s="107" t="str">
        <f>IFERROR(VLOOKUP(B745,المنتجات!$A:$B,2,0),"")</f>
        <v/>
      </c>
      <c r="D745" s="106" t="str">
        <f>IFERROR(VLOOKUP(B745,المنتجات!$A:$C,3,0),"")</f>
        <v/>
      </c>
      <c r="E745" s="108"/>
      <c r="F745" s="107" t="str">
        <f>IFERROR(VLOOKUP(Table14[[#This Row],[كود الصنف]],المنتجات!$D:$E,2,0),"")</f>
        <v/>
      </c>
      <c r="G745" s="109"/>
      <c r="H745" s="109" t="str">
        <f>IFERROR(IF(G745&lt;=1,VLOOKUP(Table14[[#This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45" s="110"/>
      <c r="J745" s="111"/>
      <c r="K745" s="112" t="str">
        <f>IFERROR(IF(VLOOKUP(Table14[[#This Row],[كود الصنف]],المنتجات!$D:$K,8,0)=0,"",(VLOOKUP(Table14[[#This Row],[كود الصنف]],المنتجات!$D:$K,8,0))),"")</f>
        <v/>
      </c>
      <c r="L74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45" s="114">
        <f>IFERROR(Table14[[#This Row],[كمية الهالك]]/(Table14[[#This Row],[كمية الخامات بالكيلو]]/Table14[[#This Row],[وزن القطعة]]),0)</f>
        <v>0</v>
      </c>
      <c r="N745" s="113"/>
      <c r="O745" s="106" t="str">
        <f>IFERROR(VLOOKUP(Table14[[#This Row],[كود العامل]],العاملين!$A$1:$D$100,4,0),"")</f>
        <v/>
      </c>
      <c r="P745" s="108"/>
      <c r="Q745" s="108"/>
      <c r="R745" s="108"/>
      <c r="S745" s="108"/>
      <c r="T745" s="108"/>
      <c r="U745" s="108">
        <f t="shared" si="13"/>
        <v>0</v>
      </c>
      <c r="V745" s="108" t="str">
        <f>IFERROR(Table14[[#This Row],[اجمالى وقت التشغيل بالدقايق]]-Table14[[#This Row],[اجمالى وقت التوقف بالدقيقة]],"0")</f>
        <v>0</v>
      </c>
      <c r="W745" s="108"/>
      <c r="X745" s="106" t="str">
        <f>IFERROR(VLOOKUP(Table14[[#This Row],[كود العامل]],العاملين!A:C,2,0),"")</f>
        <v/>
      </c>
      <c r="Y745" s="108"/>
      <c r="Z745" s="108" t="str">
        <f>IFERROR(VLOOKUP(Table14[[#This Row],[كود العامل2]],العاملين!$A:$C,2,0),"")</f>
        <v/>
      </c>
      <c r="AA745" s="108"/>
      <c r="AB745" s="108" t="str">
        <f>IFERROR(VLOOKUP(Table14[[#This Row],[كود العامل3]],العاملين!$A:$C,2,0),"")</f>
        <v/>
      </c>
      <c r="AC745" s="108"/>
      <c r="AD745" s="108" t="str">
        <f>IFERROR(VLOOKUP(Table14[[#This Row],[كود العامل4]],العاملين!$A:$C,2,0),"")</f>
        <v/>
      </c>
      <c r="AE745" s="115">
        <f>IFERROR((Table14[[#This Row],[كمية الانتاج]]*Table14[[#This Row],[الزمن المعيارى لانتاج القطعة الواحدة بالدقيقة]])/V745,0%)</f>
        <v>0</v>
      </c>
      <c r="AF745" s="116"/>
      <c r="AG745" s="106"/>
      <c r="AH745" s="117" t="str">
        <f>IFERROR(Table14[[#This Row],[كمية الانتاج]]/(Table14[[#This Row],[كمية الانتاج]]+AG745+AF745),"")</f>
        <v/>
      </c>
      <c r="AI745" s="118"/>
      <c r="AJ745" s="121"/>
      <c r="AK745" s="121"/>
      <c r="AL745" s="121"/>
      <c r="AM745" s="121"/>
      <c r="AN745" s="121"/>
      <c r="AO745" s="121"/>
      <c r="AP745" s="121"/>
      <c r="AQ745" s="121"/>
      <c r="AR745" s="121"/>
    </row>
    <row r="746" spans="1:44" ht="20.100000000000001" customHeight="1">
      <c r="A746" s="105"/>
      <c r="B746" s="106"/>
      <c r="C746" s="107" t="str">
        <f>IFERROR(VLOOKUP(B746,المنتجات!$A:$B,2,0),"")</f>
        <v/>
      </c>
      <c r="D746" s="106" t="str">
        <f>IFERROR(VLOOKUP(B746,المنتجات!$A:$C,3,0),"")</f>
        <v/>
      </c>
      <c r="E746" s="108"/>
      <c r="F746" s="107" t="str">
        <f>IFERROR(VLOOKUP(Table14[[#This Row],[كود الصنف]],المنتجات!$D:$E,2,0),"")</f>
        <v/>
      </c>
      <c r="G746" s="109"/>
      <c r="H746" s="109" t="str">
        <f>IFERROR(IF(G746&lt;=1,VLOOKUP(Table14[[#This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46" s="110"/>
      <c r="J746" s="111"/>
      <c r="K746" s="112" t="str">
        <f>IFERROR(IF(VLOOKUP(Table14[[#This Row],[كود الصنف]],المنتجات!$D:$K,8,0)=0,"",(VLOOKUP(Table14[[#This Row],[كود الصنف]],المنتجات!$D:$K,8,0))),"")</f>
        <v/>
      </c>
      <c r="L74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46" s="114">
        <f>IFERROR(Table14[[#This Row],[كمية الهالك]]/(Table14[[#This Row],[كمية الخامات بالكيلو]]/Table14[[#This Row],[وزن القطعة]]),0)</f>
        <v>0</v>
      </c>
      <c r="N746" s="113"/>
      <c r="O746" s="106" t="str">
        <f>IFERROR(VLOOKUP(Table14[[#This Row],[كود العامل]],العاملين!$A$1:$D$100,4,0),"")</f>
        <v/>
      </c>
      <c r="P746" s="108"/>
      <c r="Q746" s="108"/>
      <c r="R746" s="108"/>
      <c r="S746" s="108"/>
      <c r="T746" s="108"/>
      <c r="U746" s="108">
        <f t="shared" si="13"/>
        <v>0</v>
      </c>
      <c r="V746" s="108" t="str">
        <f>IFERROR(Table14[[#This Row],[اجمالى وقت التشغيل بالدقايق]]-Table14[[#This Row],[اجمالى وقت التوقف بالدقيقة]],"0")</f>
        <v>0</v>
      </c>
      <c r="W746" s="108"/>
      <c r="X746" s="106" t="str">
        <f>IFERROR(VLOOKUP(Table14[[#This Row],[كود العامل]],العاملين!A:C,2,0),"")</f>
        <v/>
      </c>
      <c r="Y746" s="108"/>
      <c r="Z746" s="108" t="str">
        <f>IFERROR(VLOOKUP(Table14[[#This Row],[كود العامل2]],العاملين!$A:$C,2,0),"")</f>
        <v/>
      </c>
      <c r="AA746" s="108"/>
      <c r="AB746" s="108" t="str">
        <f>IFERROR(VLOOKUP(Table14[[#This Row],[كود العامل3]],العاملين!$A:$C,2,0),"")</f>
        <v/>
      </c>
      <c r="AC746" s="108"/>
      <c r="AD746" s="108" t="str">
        <f>IFERROR(VLOOKUP(Table14[[#This Row],[كود العامل4]],العاملين!$A:$C,2,0),"")</f>
        <v/>
      </c>
      <c r="AE746" s="115">
        <f>IFERROR((Table14[[#This Row],[كمية الانتاج]]*Table14[[#This Row],[الزمن المعيارى لانتاج القطعة الواحدة بالدقيقة]])/V746,0%)</f>
        <v>0</v>
      </c>
      <c r="AF746" s="116"/>
      <c r="AG746" s="106"/>
      <c r="AH746" s="117" t="str">
        <f>IFERROR(Table14[[#This Row],[كمية الانتاج]]/(Table14[[#This Row],[كمية الانتاج]]+AG746+AF746),"")</f>
        <v/>
      </c>
      <c r="AI746" s="118"/>
      <c r="AJ746" s="121"/>
      <c r="AK746" s="121"/>
      <c r="AL746" s="121"/>
      <c r="AM746" s="121"/>
      <c r="AN746" s="121"/>
      <c r="AO746" s="121"/>
      <c r="AP746" s="121"/>
      <c r="AQ746" s="121"/>
      <c r="AR746" s="121"/>
    </row>
    <row r="747" spans="1:44" ht="20.100000000000001" customHeight="1">
      <c r="A747" s="105"/>
      <c r="B747" s="106"/>
      <c r="C747" s="107" t="str">
        <f>IFERROR(VLOOKUP(B747,المنتجات!$A:$B,2,0),"")</f>
        <v/>
      </c>
      <c r="D747" s="106" t="str">
        <f>IFERROR(VLOOKUP(B747,المنتجات!$A:$C,3,0),"")</f>
        <v/>
      </c>
      <c r="E747" s="108"/>
      <c r="F747" s="107" t="str">
        <f>IFERROR(VLOOKUP(Table14[[#This Row],[كود الصنف]],المنتجات!$D:$E,2,0),"")</f>
        <v/>
      </c>
      <c r="G747" s="109"/>
      <c r="H747" s="109" t="str">
        <f>IFERROR(IF(G747&lt;=1,VLOOKUP(Table14[[#This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47" s="110"/>
      <c r="J747" s="111"/>
      <c r="K747" s="112" t="str">
        <f>IFERROR(IF(VLOOKUP(Table14[[#This Row],[كود الصنف]],المنتجات!$D:$K,8,0)=0,"",(VLOOKUP(Table14[[#This Row],[كود الصنف]],المنتجات!$D:$K,8,0))),"")</f>
        <v/>
      </c>
      <c r="L74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47" s="114">
        <f>IFERROR(Table14[[#This Row],[كمية الهالك]]/(Table14[[#This Row],[كمية الخامات بالكيلو]]/Table14[[#This Row],[وزن القطعة]]),0)</f>
        <v>0</v>
      </c>
      <c r="N747" s="113"/>
      <c r="O747" s="106" t="str">
        <f>IFERROR(VLOOKUP(Table14[[#This Row],[كود العامل]],العاملين!$A$1:$D$100,4,0),"")</f>
        <v/>
      </c>
      <c r="P747" s="108"/>
      <c r="Q747" s="108"/>
      <c r="R747" s="108"/>
      <c r="S747" s="108"/>
      <c r="T747" s="108"/>
      <c r="U747" s="108">
        <f t="shared" si="13"/>
        <v>0</v>
      </c>
      <c r="V747" s="108" t="str">
        <f>IFERROR(Table14[[#This Row],[اجمالى وقت التشغيل بالدقايق]]-Table14[[#This Row],[اجمالى وقت التوقف بالدقيقة]],"0")</f>
        <v>0</v>
      </c>
      <c r="W747" s="108"/>
      <c r="X747" s="106" t="str">
        <f>IFERROR(VLOOKUP(Table14[[#This Row],[كود العامل]],العاملين!A:C,2,0),"")</f>
        <v/>
      </c>
      <c r="Y747" s="108"/>
      <c r="Z747" s="108" t="str">
        <f>IFERROR(VLOOKUP(Table14[[#This Row],[كود العامل2]],العاملين!$A:$C,2,0),"")</f>
        <v/>
      </c>
      <c r="AA747" s="108"/>
      <c r="AB747" s="108" t="str">
        <f>IFERROR(VLOOKUP(Table14[[#This Row],[كود العامل3]],العاملين!$A:$C,2,0),"")</f>
        <v/>
      </c>
      <c r="AC747" s="108"/>
      <c r="AD747" s="108" t="str">
        <f>IFERROR(VLOOKUP(Table14[[#This Row],[كود العامل4]],العاملين!$A:$C,2,0),"")</f>
        <v/>
      </c>
      <c r="AE747" s="115">
        <f>IFERROR((Table14[[#This Row],[كمية الانتاج]]*Table14[[#This Row],[الزمن المعيارى لانتاج القطعة الواحدة بالدقيقة]])/V747,0%)</f>
        <v>0</v>
      </c>
      <c r="AF747" s="116"/>
      <c r="AG747" s="106"/>
      <c r="AH747" s="117" t="str">
        <f>IFERROR(Table14[[#This Row],[كمية الانتاج]]/(Table14[[#This Row],[كمية الانتاج]]+AG747+AF747),"")</f>
        <v/>
      </c>
      <c r="AI747" s="118"/>
      <c r="AJ747" s="121"/>
      <c r="AK747" s="121"/>
      <c r="AL747" s="121"/>
      <c r="AM747" s="121"/>
      <c r="AN747" s="121"/>
      <c r="AO747" s="121"/>
      <c r="AP747" s="121"/>
      <c r="AQ747" s="121"/>
      <c r="AR747" s="121"/>
    </row>
    <row r="748" spans="1:44" ht="20.100000000000001" customHeight="1">
      <c r="A748" s="105"/>
      <c r="B748" s="106"/>
      <c r="C748" s="107" t="str">
        <f>IFERROR(VLOOKUP(B748,المنتجات!$A:$B,2,0),"")</f>
        <v/>
      </c>
      <c r="D748" s="106" t="str">
        <f>IFERROR(VLOOKUP(B748,المنتجات!$A:$C,3,0),"")</f>
        <v/>
      </c>
      <c r="E748" s="108"/>
      <c r="F748" s="107" t="str">
        <f>IFERROR(VLOOKUP(Table14[[#This Row],[كود الصنف]],المنتجات!$D:$E,2,0),"")</f>
        <v/>
      </c>
      <c r="G748" s="109"/>
      <c r="H748" s="109" t="str">
        <f>IFERROR(IF(G748&lt;=1,VLOOKUP(Table14[[#This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48" s="110"/>
      <c r="J748" s="111"/>
      <c r="K748" s="112" t="str">
        <f>IFERROR(IF(VLOOKUP(Table14[[#This Row],[كود الصنف]],المنتجات!$D:$K,8,0)=0,"",(VLOOKUP(Table14[[#This Row],[كود الصنف]],المنتجات!$D:$K,8,0))),"")</f>
        <v/>
      </c>
      <c r="L74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48" s="114">
        <f>IFERROR(Table14[[#This Row],[كمية الهالك]]/(Table14[[#This Row],[كمية الخامات بالكيلو]]/Table14[[#This Row],[وزن القطعة]]),0)</f>
        <v>0</v>
      </c>
      <c r="N748" s="113"/>
      <c r="O748" s="106" t="str">
        <f>IFERROR(VLOOKUP(Table14[[#This Row],[كود العامل]],العاملين!$A$1:$D$100,4,0),"")</f>
        <v/>
      </c>
      <c r="P748" s="108"/>
      <c r="Q748" s="108"/>
      <c r="R748" s="108"/>
      <c r="S748" s="108"/>
      <c r="T748" s="108"/>
      <c r="U748" s="108">
        <f t="shared" si="13"/>
        <v>0</v>
      </c>
      <c r="V748" s="108" t="str">
        <f>IFERROR(Table14[[#This Row],[اجمالى وقت التشغيل بالدقايق]]-Table14[[#This Row],[اجمالى وقت التوقف بالدقيقة]],"0")</f>
        <v>0</v>
      </c>
      <c r="W748" s="108"/>
      <c r="X748" s="106" t="str">
        <f>IFERROR(VLOOKUP(Table14[[#This Row],[كود العامل]],العاملين!A:C,2,0),"")</f>
        <v/>
      </c>
      <c r="Y748" s="108"/>
      <c r="Z748" s="108" t="str">
        <f>IFERROR(VLOOKUP(Table14[[#This Row],[كود العامل2]],العاملين!$A:$C,2,0),"")</f>
        <v/>
      </c>
      <c r="AA748" s="108"/>
      <c r="AB748" s="108" t="str">
        <f>IFERROR(VLOOKUP(Table14[[#This Row],[كود العامل3]],العاملين!$A:$C,2,0),"")</f>
        <v/>
      </c>
      <c r="AC748" s="108"/>
      <c r="AD748" s="108" t="str">
        <f>IFERROR(VLOOKUP(Table14[[#This Row],[كود العامل4]],العاملين!$A:$C,2,0),"")</f>
        <v/>
      </c>
      <c r="AE748" s="115">
        <f>IFERROR((Table14[[#This Row],[كمية الانتاج]]*Table14[[#This Row],[الزمن المعيارى لانتاج القطعة الواحدة بالدقيقة]])/V748,0%)</f>
        <v>0</v>
      </c>
      <c r="AF748" s="116"/>
      <c r="AG748" s="106"/>
      <c r="AH748" s="117" t="str">
        <f>IFERROR(Table14[[#This Row],[كمية الانتاج]]/(Table14[[#This Row],[كمية الانتاج]]+AG748+AF748),"")</f>
        <v/>
      </c>
      <c r="AI748" s="118"/>
      <c r="AJ748" s="121"/>
      <c r="AK748" s="121"/>
      <c r="AL748" s="121"/>
      <c r="AM748" s="121"/>
      <c r="AN748" s="121"/>
      <c r="AO748" s="121"/>
      <c r="AP748" s="121"/>
      <c r="AQ748" s="121"/>
      <c r="AR748" s="121"/>
    </row>
    <row r="749" spans="1:44" ht="20.100000000000001" customHeight="1">
      <c r="A749" s="105"/>
      <c r="B749" s="106"/>
      <c r="C749" s="107" t="str">
        <f>IFERROR(VLOOKUP(B749,المنتجات!$A:$B,2,0),"")</f>
        <v/>
      </c>
      <c r="D749" s="106" t="str">
        <f>IFERROR(VLOOKUP(B749,المنتجات!$A:$C,3,0),"")</f>
        <v/>
      </c>
      <c r="E749" s="108"/>
      <c r="F749" s="107" t="str">
        <f>IFERROR(VLOOKUP(Table14[[#This Row],[كود الصنف]],المنتجات!$D:$E,2,0),"")</f>
        <v/>
      </c>
      <c r="G749" s="109"/>
      <c r="H749" s="109" t="str">
        <f>IFERROR(IF(G749&lt;=1,VLOOKUP(Table14[[#This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49" s="110"/>
      <c r="J749" s="111"/>
      <c r="K749" s="112" t="str">
        <f>IFERROR(IF(VLOOKUP(Table14[[#This Row],[كود الصنف]],المنتجات!$D:$K,8,0)=0,"",(VLOOKUP(Table14[[#This Row],[كود الصنف]],المنتجات!$D:$K,8,0))),"")</f>
        <v/>
      </c>
      <c r="L74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49" s="114">
        <f>IFERROR(Table14[[#This Row],[كمية الهالك]]/(Table14[[#This Row],[كمية الخامات بالكيلو]]/Table14[[#This Row],[وزن القطعة]]),0)</f>
        <v>0</v>
      </c>
      <c r="N749" s="113"/>
      <c r="O749" s="106" t="str">
        <f>IFERROR(VLOOKUP(Table14[[#This Row],[كود العامل]],العاملين!$A$1:$D$100,4,0),"")</f>
        <v/>
      </c>
      <c r="P749" s="108"/>
      <c r="Q749" s="108"/>
      <c r="R749" s="108"/>
      <c r="S749" s="108"/>
      <c r="T749" s="108"/>
      <c r="U749" s="108">
        <f t="shared" si="13"/>
        <v>0</v>
      </c>
      <c r="V749" s="108" t="str">
        <f>IFERROR(Table14[[#This Row],[اجمالى وقت التشغيل بالدقايق]]-Table14[[#This Row],[اجمالى وقت التوقف بالدقيقة]],"0")</f>
        <v>0</v>
      </c>
      <c r="W749" s="108"/>
      <c r="X749" s="106" t="str">
        <f>IFERROR(VLOOKUP(Table14[[#This Row],[كود العامل]],العاملين!A:C,2,0),"")</f>
        <v/>
      </c>
      <c r="Y749" s="108"/>
      <c r="Z749" s="108" t="str">
        <f>IFERROR(VLOOKUP(Table14[[#This Row],[كود العامل2]],العاملين!$A:$C,2,0),"")</f>
        <v/>
      </c>
      <c r="AA749" s="108"/>
      <c r="AB749" s="108" t="str">
        <f>IFERROR(VLOOKUP(Table14[[#This Row],[كود العامل3]],العاملين!$A:$C,2,0),"")</f>
        <v/>
      </c>
      <c r="AC749" s="108"/>
      <c r="AD749" s="108" t="str">
        <f>IFERROR(VLOOKUP(Table14[[#This Row],[كود العامل4]],العاملين!$A:$C,2,0),"")</f>
        <v/>
      </c>
      <c r="AE749" s="115">
        <f>IFERROR((Table14[[#This Row],[كمية الانتاج]]*Table14[[#This Row],[الزمن المعيارى لانتاج القطعة الواحدة بالدقيقة]])/V749,0%)</f>
        <v>0</v>
      </c>
      <c r="AF749" s="116"/>
      <c r="AG749" s="106"/>
      <c r="AH749" s="117" t="str">
        <f>IFERROR(Table14[[#This Row],[كمية الانتاج]]/(Table14[[#This Row],[كمية الانتاج]]+AG749+AF749),"")</f>
        <v/>
      </c>
      <c r="AI749" s="118"/>
      <c r="AJ749" s="121"/>
      <c r="AK749" s="121"/>
      <c r="AL749" s="121"/>
      <c r="AM749" s="121"/>
      <c r="AN749" s="121"/>
      <c r="AO749" s="121"/>
      <c r="AP749" s="121"/>
      <c r="AQ749" s="121"/>
      <c r="AR749" s="121"/>
    </row>
    <row r="750" spans="1:44" ht="20.100000000000001" customHeight="1">
      <c r="A750" s="105"/>
      <c r="B750" s="106"/>
      <c r="C750" s="107" t="str">
        <f>IFERROR(VLOOKUP(B750,المنتجات!$A:$B,2,0),"")</f>
        <v/>
      </c>
      <c r="D750" s="106" t="str">
        <f>IFERROR(VLOOKUP(B750,المنتجات!$A:$C,3,0),"")</f>
        <v/>
      </c>
      <c r="E750" s="108"/>
      <c r="F750" s="107" t="str">
        <f>IFERROR(VLOOKUP(Table14[[#This Row],[كود الصنف]],المنتجات!$D:$E,2,0),"")</f>
        <v/>
      </c>
      <c r="G750" s="109"/>
      <c r="H750" s="109" t="str">
        <f>IFERROR(IF(G750&lt;=1,VLOOKUP(Table14[[#This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50" s="110"/>
      <c r="J750" s="111"/>
      <c r="K750" s="112" t="str">
        <f>IFERROR(IF(VLOOKUP(Table14[[#This Row],[كود الصنف]],المنتجات!$D:$K,8,0)=0,"",(VLOOKUP(Table14[[#This Row],[كود الصنف]],المنتجات!$D:$K,8,0))),"")</f>
        <v/>
      </c>
      <c r="L75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50" s="114">
        <f>IFERROR(Table14[[#This Row],[كمية الهالك]]/(Table14[[#This Row],[كمية الخامات بالكيلو]]/Table14[[#This Row],[وزن القطعة]]),0)</f>
        <v>0</v>
      </c>
      <c r="N750" s="113"/>
      <c r="O750" s="106" t="str">
        <f>IFERROR(VLOOKUP(Table14[[#This Row],[كود العامل]],العاملين!$A$1:$D$100,4,0),"")</f>
        <v/>
      </c>
      <c r="P750" s="108"/>
      <c r="Q750" s="108"/>
      <c r="R750" s="108"/>
      <c r="S750" s="108"/>
      <c r="T750" s="108"/>
      <c r="U750" s="108">
        <f t="shared" si="13"/>
        <v>0</v>
      </c>
      <c r="V750" s="108" t="str">
        <f>IFERROR(Table14[[#This Row],[اجمالى وقت التشغيل بالدقايق]]-Table14[[#This Row],[اجمالى وقت التوقف بالدقيقة]],"0")</f>
        <v>0</v>
      </c>
      <c r="W750" s="108"/>
      <c r="X750" s="106" t="str">
        <f>IFERROR(VLOOKUP(Table14[[#This Row],[كود العامل]],العاملين!A:C,2,0),"")</f>
        <v/>
      </c>
      <c r="Y750" s="108"/>
      <c r="Z750" s="108" t="str">
        <f>IFERROR(VLOOKUP(Table14[[#This Row],[كود العامل2]],العاملين!$A:$C,2,0),"")</f>
        <v/>
      </c>
      <c r="AA750" s="108"/>
      <c r="AB750" s="108" t="str">
        <f>IFERROR(VLOOKUP(Table14[[#This Row],[كود العامل3]],العاملين!$A:$C,2,0),"")</f>
        <v/>
      </c>
      <c r="AC750" s="108"/>
      <c r="AD750" s="108" t="str">
        <f>IFERROR(VLOOKUP(Table14[[#This Row],[كود العامل4]],العاملين!$A:$C,2,0),"")</f>
        <v/>
      </c>
      <c r="AE750" s="115">
        <f>IFERROR((Table14[[#This Row],[كمية الانتاج]]*Table14[[#This Row],[الزمن المعيارى لانتاج القطعة الواحدة بالدقيقة]])/V750,0%)</f>
        <v>0</v>
      </c>
      <c r="AF750" s="116"/>
      <c r="AG750" s="106"/>
      <c r="AH750" s="117" t="str">
        <f>IFERROR(Table14[[#This Row],[كمية الانتاج]]/(Table14[[#This Row],[كمية الانتاج]]+AG750+AF750),"")</f>
        <v/>
      </c>
      <c r="AI750" s="118"/>
      <c r="AJ750" s="121"/>
      <c r="AK750" s="121"/>
      <c r="AL750" s="121"/>
      <c r="AM750" s="121"/>
      <c r="AN750" s="121"/>
      <c r="AO750" s="121"/>
      <c r="AP750" s="121"/>
      <c r="AQ750" s="121"/>
      <c r="AR750" s="121"/>
    </row>
    <row r="751" spans="1:44" ht="20.100000000000001" customHeight="1">
      <c r="A751" s="105"/>
      <c r="B751" s="106"/>
      <c r="C751" s="107" t="str">
        <f>IFERROR(VLOOKUP(B751,المنتجات!$A:$B,2,0),"")</f>
        <v/>
      </c>
      <c r="D751" s="106" t="str">
        <f>IFERROR(VLOOKUP(B751,المنتجات!$A:$C,3,0),"")</f>
        <v/>
      </c>
      <c r="E751" s="108"/>
      <c r="F751" s="107" t="str">
        <f>IFERROR(VLOOKUP(Table14[[#This Row],[كود الصنف]],المنتجات!$D:$E,2,0),"")</f>
        <v/>
      </c>
      <c r="G751" s="109"/>
      <c r="H751" s="109" t="str">
        <f>IFERROR(IF(G751&lt;=1,VLOOKUP(Table14[[#This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51" s="110"/>
      <c r="J751" s="111"/>
      <c r="K751" s="112" t="str">
        <f>IFERROR(IF(VLOOKUP(Table14[[#This Row],[كود الصنف]],المنتجات!$D:$K,8,0)=0,"",(VLOOKUP(Table14[[#This Row],[كود الصنف]],المنتجات!$D:$K,8,0))),"")</f>
        <v/>
      </c>
      <c r="L75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51" s="114">
        <f>IFERROR(Table14[[#This Row],[كمية الهالك]]/(Table14[[#This Row],[كمية الخامات بالكيلو]]/Table14[[#This Row],[وزن القطعة]]),0)</f>
        <v>0</v>
      </c>
      <c r="N751" s="113"/>
      <c r="O751" s="106" t="str">
        <f>IFERROR(VLOOKUP(Table14[[#This Row],[كود العامل]],العاملين!$A$1:$D$100,4,0),"")</f>
        <v/>
      </c>
      <c r="P751" s="108"/>
      <c r="Q751" s="108"/>
      <c r="R751" s="108"/>
      <c r="S751" s="108"/>
      <c r="T751" s="108"/>
      <c r="U751" s="108">
        <f t="shared" si="13"/>
        <v>0</v>
      </c>
      <c r="V751" s="108" t="str">
        <f>IFERROR(Table14[[#This Row],[اجمالى وقت التشغيل بالدقايق]]-Table14[[#This Row],[اجمالى وقت التوقف بالدقيقة]],"0")</f>
        <v>0</v>
      </c>
      <c r="W751" s="108"/>
      <c r="X751" s="106" t="str">
        <f>IFERROR(VLOOKUP(Table14[[#This Row],[كود العامل]],العاملين!A:C,2,0),"")</f>
        <v/>
      </c>
      <c r="Y751" s="108"/>
      <c r="Z751" s="108" t="str">
        <f>IFERROR(VLOOKUP(Table14[[#This Row],[كود العامل2]],العاملين!$A:$C,2,0),"")</f>
        <v/>
      </c>
      <c r="AA751" s="108"/>
      <c r="AB751" s="108" t="str">
        <f>IFERROR(VLOOKUP(Table14[[#This Row],[كود العامل3]],العاملين!$A:$C,2,0),"")</f>
        <v/>
      </c>
      <c r="AC751" s="108"/>
      <c r="AD751" s="108" t="str">
        <f>IFERROR(VLOOKUP(Table14[[#This Row],[كود العامل4]],العاملين!$A:$C,2,0),"")</f>
        <v/>
      </c>
      <c r="AE751" s="115">
        <f>IFERROR((Table14[[#This Row],[كمية الانتاج]]*Table14[[#This Row],[الزمن المعيارى لانتاج القطعة الواحدة بالدقيقة]])/V751,0%)</f>
        <v>0</v>
      </c>
      <c r="AF751" s="116"/>
      <c r="AG751" s="106"/>
      <c r="AH751" s="117" t="str">
        <f>IFERROR(Table14[[#This Row],[كمية الانتاج]]/(Table14[[#This Row],[كمية الانتاج]]+AG751+AF751),"")</f>
        <v/>
      </c>
      <c r="AI751" s="118"/>
      <c r="AJ751" s="121"/>
      <c r="AK751" s="121"/>
      <c r="AL751" s="121"/>
      <c r="AM751" s="121"/>
      <c r="AN751" s="121"/>
      <c r="AO751" s="121"/>
      <c r="AP751" s="121"/>
      <c r="AQ751" s="121"/>
      <c r="AR751" s="121"/>
    </row>
    <row r="752" spans="1:44" ht="20.100000000000001" customHeight="1">
      <c r="A752" s="105"/>
      <c r="B752" s="106"/>
      <c r="C752" s="107" t="str">
        <f>IFERROR(VLOOKUP(B752,المنتجات!$A:$B,2,0),"")</f>
        <v/>
      </c>
      <c r="D752" s="106" t="str">
        <f>IFERROR(VLOOKUP(B752,المنتجات!$A:$C,3,0),"")</f>
        <v/>
      </c>
      <c r="E752" s="108"/>
      <c r="F752" s="107" t="str">
        <f>IFERROR(VLOOKUP(Table14[[#This Row],[كود الصنف]],المنتجات!$D:$E,2,0),"")</f>
        <v/>
      </c>
      <c r="G752" s="109"/>
      <c r="H752" s="109" t="str">
        <f>IFERROR(IF(G752&lt;=1,VLOOKUP(Table14[[#This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52" s="110"/>
      <c r="J752" s="111"/>
      <c r="K752" s="112" t="str">
        <f>IFERROR(IF(VLOOKUP(Table14[[#This Row],[كود الصنف]],المنتجات!$D:$K,8,0)=0,"",(VLOOKUP(Table14[[#This Row],[كود الصنف]],المنتجات!$D:$K,8,0))),"")</f>
        <v/>
      </c>
      <c r="L75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52" s="114">
        <f>IFERROR(Table14[[#This Row],[كمية الهالك]]/(Table14[[#This Row],[كمية الخامات بالكيلو]]/Table14[[#This Row],[وزن القطعة]]),0)</f>
        <v>0</v>
      </c>
      <c r="N752" s="113"/>
      <c r="O752" s="106" t="str">
        <f>IFERROR(VLOOKUP(Table14[[#This Row],[كود العامل]],العاملين!$A$1:$D$100,4,0),"")</f>
        <v/>
      </c>
      <c r="P752" s="108"/>
      <c r="Q752" s="108"/>
      <c r="R752" s="108"/>
      <c r="S752" s="108"/>
      <c r="T752" s="108"/>
      <c r="U752" s="108">
        <f t="shared" si="13"/>
        <v>0</v>
      </c>
      <c r="V752" s="108" t="str">
        <f>IFERROR(Table14[[#This Row],[اجمالى وقت التشغيل بالدقايق]]-Table14[[#This Row],[اجمالى وقت التوقف بالدقيقة]],"0")</f>
        <v>0</v>
      </c>
      <c r="W752" s="108"/>
      <c r="X752" s="106" t="str">
        <f>IFERROR(VLOOKUP(Table14[[#This Row],[كود العامل]],العاملين!A:C,2,0),"")</f>
        <v/>
      </c>
      <c r="Y752" s="108"/>
      <c r="Z752" s="108" t="str">
        <f>IFERROR(VLOOKUP(Table14[[#This Row],[كود العامل2]],العاملين!$A:$C,2,0),"")</f>
        <v/>
      </c>
      <c r="AA752" s="108"/>
      <c r="AB752" s="108" t="str">
        <f>IFERROR(VLOOKUP(Table14[[#This Row],[كود العامل3]],العاملين!$A:$C,2,0),"")</f>
        <v/>
      </c>
      <c r="AC752" s="108"/>
      <c r="AD752" s="108" t="str">
        <f>IFERROR(VLOOKUP(Table14[[#This Row],[كود العامل4]],العاملين!$A:$C,2,0),"")</f>
        <v/>
      </c>
      <c r="AE752" s="115">
        <f>IFERROR((Table14[[#This Row],[كمية الانتاج]]*Table14[[#This Row],[الزمن المعيارى لانتاج القطعة الواحدة بالدقيقة]])/V752,0%)</f>
        <v>0</v>
      </c>
      <c r="AF752" s="116"/>
      <c r="AG752" s="106"/>
      <c r="AH752" s="117" t="str">
        <f>IFERROR(Table14[[#This Row],[كمية الانتاج]]/(Table14[[#This Row],[كمية الانتاج]]+AG752+AF752),"")</f>
        <v/>
      </c>
      <c r="AI752" s="118"/>
      <c r="AJ752" s="121"/>
      <c r="AK752" s="121"/>
      <c r="AL752" s="121"/>
      <c r="AM752" s="121"/>
      <c r="AN752" s="121"/>
      <c r="AO752" s="121"/>
      <c r="AP752" s="121"/>
      <c r="AQ752" s="121"/>
      <c r="AR752" s="121"/>
    </row>
    <row r="753" spans="1:44" ht="20.100000000000001" customHeight="1">
      <c r="A753" s="105"/>
      <c r="B753" s="106"/>
      <c r="C753" s="107" t="str">
        <f>IFERROR(VLOOKUP(B753,المنتجات!$A:$B,2,0),"")</f>
        <v/>
      </c>
      <c r="D753" s="106" t="str">
        <f>IFERROR(VLOOKUP(B753,المنتجات!$A:$C,3,0),"")</f>
        <v/>
      </c>
      <c r="E753" s="108"/>
      <c r="F753" s="107" t="str">
        <f>IFERROR(VLOOKUP(Table14[[#This Row],[كود الصنف]],المنتجات!$D:$E,2,0),"")</f>
        <v/>
      </c>
      <c r="G753" s="109"/>
      <c r="H753" s="109" t="str">
        <f>IFERROR(IF(G753&lt;=1,VLOOKUP(Table14[[#This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53" s="110"/>
      <c r="J753" s="111"/>
      <c r="K753" s="112" t="str">
        <f>IFERROR(IF(VLOOKUP(Table14[[#This Row],[كود الصنف]],المنتجات!$D:$K,8,0)=0,"",(VLOOKUP(Table14[[#This Row],[كود الصنف]],المنتجات!$D:$K,8,0))),"")</f>
        <v/>
      </c>
      <c r="L75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53" s="114">
        <f>IFERROR(Table14[[#This Row],[كمية الهالك]]/(Table14[[#This Row],[كمية الخامات بالكيلو]]/Table14[[#This Row],[وزن القطعة]]),0)</f>
        <v>0</v>
      </c>
      <c r="N753" s="113"/>
      <c r="O753" s="106" t="str">
        <f>IFERROR(VLOOKUP(Table14[[#This Row],[كود العامل]],العاملين!$A$1:$D$100,4,0),"")</f>
        <v/>
      </c>
      <c r="P753" s="108"/>
      <c r="Q753" s="108"/>
      <c r="R753" s="108"/>
      <c r="S753" s="108"/>
      <c r="T753" s="108"/>
      <c r="U753" s="108">
        <f t="shared" si="13"/>
        <v>0</v>
      </c>
      <c r="V753" s="108" t="str">
        <f>IFERROR(Table14[[#This Row],[اجمالى وقت التشغيل بالدقايق]]-Table14[[#This Row],[اجمالى وقت التوقف بالدقيقة]],"0")</f>
        <v>0</v>
      </c>
      <c r="W753" s="108"/>
      <c r="X753" s="106" t="str">
        <f>IFERROR(VLOOKUP(Table14[[#This Row],[كود العامل]],العاملين!A:C,2,0),"")</f>
        <v/>
      </c>
      <c r="Y753" s="108"/>
      <c r="Z753" s="108" t="str">
        <f>IFERROR(VLOOKUP(Table14[[#This Row],[كود العامل2]],العاملين!$A:$C,2,0),"")</f>
        <v/>
      </c>
      <c r="AA753" s="108"/>
      <c r="AB753" s="108" t="str">
        <f>IFERROR(VLOOKUP(Table14[[#This Row],[كود العامل3]],العاملين!$A:$C,2,0),"")</f>
        <v/>
      </c>
      <c r="AC753" s="108"/>
      <c r="AD753" s="108" t="str">
        <f>IFERROR(VLOOKUP(Table14[[#This Row],[كود العامل4]],العاملين!$A:$C,2,0),"")</f>
        <v/>
      </c>
      <c r="AE753" s="115">
        <f>IFERROR((Table14[[#This Row],[كمية الانتاج]]*Table14[[#This Row],[الزمن المعيارى لانتاج القطعة الواحدة بالدقيقة]])/V753,0%)</f>
        <v>0</v>
      </c>
      <c r="AF753" s="116"/>
      <c r="AG753" s="106"/>
      <c r="AH753" s="117" t="str">
        <f>IFERROR(Table14[[#This Row],[كمية الانتاج]]/(Table14[[#This Row],[كمية الانتاج]]+AG753+AF753),"")</f>
        <v/>
      </c>
      <c r="AI753" s="118"/>
      <c r="AJ753" s="121"/>
      <c r="AK753" s="121"/>
      <c r="AL753" s="121"/>
      <c r="AM753" s="121"/>
      <c r="AN753" s="121"/>
      <c r="AO753" s="121"/>
      <c r="AP753" s="121"/>
      <c r="AQ753" s="121"/>
      <c r="AR753" s="121"/>
    </row>
    <row r="754" spans="1:44" ht="20.100000000000001" customHeight="1">
      <c r="A754" s="105"/>
      <c r="B754" s="106"/>
      <c r="C754" s="107" t="str">
        <f>IFERROR(VLOOKUP(B754,المنتجات!$A:$B,2,0),"")</f>
        <v/>
      </c>
      <c r="D754" s="106" t="str">
        <f>IFERROR(VLOOKUP(B754,المنتجات!$A:$C,3,0),"")</f>
        <v/>
      </c>
      <c r="E754" s="108"/>
      <c r="F754" s="107" t="str">
        <f>IFERROR(VLOOKUP(Table14[[#This Row],[كود الصنف]],المنتجات!$D:$E,2,0),"")</f>
        <v/>
      </c>
      <c r="G754" s="109"/>
      <c r="H754" s="109" t="str">
        <f>IFERROR(IF(G754&lt;=1,VLOOKUP(Table14[[#This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54" s="110"/>
      <c r="J754" s="111"/>
      <c r="K754" s="112" t="str">
        <f>IFERROR(IF(VLOOKUP(Table14[[#This Row],[كود الصنف]],المنتجات!$D:$K,8,0)=0,"",(VLOOKUP(Table14[[#This Row],[كود الصنف]],المنتجات!$D:$K,8,0))),"")</f>
        <v/>
      </c>
      <c r="L75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54" s="114">
        <f>IFERROR(Table14[[#This Row],[كمية الهالك]]/(Table14[[#This Row],[كمية الخامات بالكيلو]]/Table14[[#This Row],[وزن القطعة]]),0)</f>
        <v>0</v>
      </c>
      <c r="N754" s="113"/>
      <c r="O754" s="106" t="str">
        <f>IFERROR(VLOOKUP(Table14[[#This Row],[كود العامل]],العاملين!$A$1:$D$100,4,0),"")</f>
        <v/>
      </c>
      <c r="P754" s="108"/>
      <c r="Q754" s="108"/>
      <c r="R754" s="108"/>
      <c r="S754" s="108"/>
      <c r="T754" s="108"/>
      <c r="U754" s="108">
        <f t="shared" si="13"/>
        <v>0</v>
      </c>
      <c r="V754" s="108" t="str">
        <f>IFERROR(Table14[[#This Row],[اجمالى وقت التشغيل بالدقايق]]-Table14[[#This Row],[اجمالى وقت التوقف بالدقيقة]],"0")</f>
        <v>0</v>
      </c>
      <c r="W754" s="108"/>
      <c r="X754" s="106" t="str">
        <f>IFERROR(VLOOKUP(Table14[[#This Row],[كود العامل]],العاملين!A:C,2,0),"")</f>
        <v/>
      </c>
      <c r="Y754" s="108"/>
      <c r="Z754" s="108" t="str">
        <f>IFERROR(VLOOKUP(Table14[[#This Row],[كود العامل2]],العاملين!$A:$C,2,0),"")</f>
        <v/>
      </c>
      <c r="AA754" s="108"/>
      <c r="AB754" s="108" t="str">
        <f>IFERROR(VLOOKUP(Table14[[#This Row],[كود العامل3]],العاملين!$A:$C,2,0),"")</f>
        <v/>
      </c>
      <c r="AC754" s="108"/>
      <c r="AD754" s="108" t="str">
        <f>IFERROR(VLOOKUP(Table14[[#This Row],[كود العامل4]],العاملين!$A:$C,2,0),"")</f>
        <v/>
      </c>
      <c r="AE754" s="115">
        <f>IFERROR((Table14[[#This Row],[كمية الانتاج]]*Table14[[#This Row],[الزمن المعيارى لانتاج القطعة الواحدة بالدقيقة]])/V754,0%)</f>
        <v>0</v>
      </c>
      <c r="AF754" s="116"/>
      <c r="AG754" s="106"/>
      <c r="AH754" s="117" t="str">
        <f>IFERROR(Table14[[#This Row],[كمية الانتاج]]/(Table14[[#This Row],[كمية الانتاج]]+AG754+AF754),"")</f>
        <v/>
      </c>
      <c r="AI754" s="118"/>
      <c r="AJ754" s="121"/>
      <c r="AK754" s="121"/>
      <c r="AL754" s="121"/>
      <c r="AM754" s="121"/>
      <c r="AN754" s="121"/>
      <c r="AO754" s="121"/>
      <c r="AP754" s="121"/>
      <c r="AQ754" s="121"/>
      <c r="AR754" s="121"/>
    </row>
    <row r="755" spans="1:44" ht="20.100000000000001" customHeight="1">
      <c r="A755" s="105"/>
      <c r="B755" s="106"/>
      <c r="C755" s="107" t="str">
        <f>IFERROR(VLOOKUP(B755,المنتجات!$A:$B,2,0),"")</f>
        <v/>
      </c>
      <c r="D755" s="106" t="str">
        <f>IFERROR(VLOOKUP(B755,المنتجات!$A:$C,3,0),"")</f>
        <v/>
      </c>
      <c r="E755" s="108"/>
      <c r="F755" s="107" t="str">
        <f>IFERROR(VLOOKUP(Table14[[#This Row],[كود الصنف]],المنتجات!$D:$E,2,0),"")</f>
        <v/>
      </c>
      <c r="G755" s="109"/>
      <c r="H755" s="109" t="str">
        <f>IFERROR(IF(G755&lt;=1,VLOOKUP(Table14[[#This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55" s="110"/>
      <c r="J755" s="111"/>
      <c r="K755" s="112" t="str">
        <f>IFERROR(IF(VLOOKUP(Table14[[#This Row],[كود الصنف]],المنتجات!$D:$K,8,0)=0,"",(VLOOKUP(Table14[[#This Row],[كود الصنف]],المنتجات!$D:$K,8,0))),"")</f>
        <v/>
      </c>
      <c r="L75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55" s="114">
        <f>IFERROR(Table14[[#This Row],[كمية الهالك]]/(Table14[[#This Row],[كمية الخامات بالكيلو]]/Table14[[#This Row],[وزن القطعة]]),0)</f>
        <v>0</v>
      </c>
      <c r="N755" s="113"/>
      <c r="O755" s="106" t="str">
        <f>IFERROR(VLOOKUP(Table14[[#This Row],[كود العامل]],العاملين!$A$1:$D$100,4,0),"")</f>
        <v/>
      </c>
      <c r="P755" s="108"/>
      <c r="Q755" s="108"/>
      <c r="R755" s="108"/>
      <c r="S755" s="108"/>
      <c r="T755" s="108"/>
      <c r="U755" s="108">
        <f t="shared" si="13"/>
        <v>0</v>
      </c>
      <c r="V755" s="108" t="str">
        <f>IFERROR(Table14[[#This Row],[اجمالى وقت التشغيل بالدقايق]]-Table14[[#This Row],[اجمالى وقت التوقف بالدقيقة]],"0")</f>
        <v>0</v>
      </c>
      <c r="W755" s="108"/>
      <c r="X755" s="106" t="str">
        <f>IFERROR(VLOOKUP(Table14[[#This Row],[كود العامل]],العاملين!A:C,2,0),"")</f>
        <v/>
      </c>
      <c r="Y755" s="108"/>
      <c r="Z755" s="108" t="str">
        <f>IFERROR(VLOOKUP(Table14[[#This Row],[كود العامل2]],العاملين!$A:$C,2,0),"")</f>
        <v/>
      </c>
      <c r="AA755" s="108"/>
      <c r="AB755" s="108" t="str">
        <f>IFERROR(VLOOKUP(Table14[[#This Row],[كود العامل3]],العاملين!$A:$C,2,0),"")</f>
        <v/>
      </c>
      <c r="AC755" s="108"/>
      <c r="AD755" s="108" t="str">
        <f>IFERROR(VLOOKUP(Table14[[#This Row],[كود العامل4]],العاملين!$A:$C,2,0),"")</f>
        <v/>
      </c>
      <c r="AE755" s="115">
        <f>IFERROR((Table14[[#This Row],[كمية الانتاج]]*Table14[[#This Row],[الزمن المعيارى لانتاج القطعة الواحدة بالدقيقة]])/V755,0%)</f>
        <v>0</v>
      </c>
      <c r="AF755" s="116"/>
      <c r="AG755" s="106"/>
      <c r="AH755" s="117" t="str">
        <f>IFERROR(Table14[[#This Row],[كمية الانتاج]]/(Table14[[#This Row],[كمية الانتاج]]+AG755+AF755),"")</f>
        <v/>
      </c>
      <c r="AI755" s="118"/>
      <c r="AJ755" s="121"/>
      <c r="AK755" s="121"/>
      <c r="AL755" s="121"/>
      <c r="AM755" s="121"/>
      <c r="AN755" s="121"/>
      <c r="AO755" s="121"/>
      <c r="AP755" s="121"/>
      <c r="AQ755" s="121"/>
      <c r="AR755" s="121"/>
    </row>
    <row r="756" spans="1:44" ht="20.100000000000001" customHeight="1">
      <c r="A756" s="105"/>
      <c r="B756" s="106"/>
      <c r="C756" s="107" t="str">
        <f>IFERROR(VLOOKUP(B756,المنتجات!$A:$B,2,0),"")</f>
        <v/>
      </c>
      <c r="D756" s="106" t="str">
        <f>IFERROR(VLOOKUP(B756,المنتجات!$A:$C,3,0),"")</f>
        <v/>
      </c>
      <c r="E756" s="108"/>
      <c r="F756" s="107" t="str">
        <f>IFERROR(VLOOKUP(Table14[[#This Row],[كود الصنف]],المنتجات!$D:$E,2,0),"")</f>
        <v/>
      </c>
      <c r="G756" s="109"/>
      <c r="H756" s="109" t="str">
        <f>IFERROR(IF(G756&lt;=1,VLOOKUP(Table14[[#This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56" s="110"/>
      <c r="J756" s="111"/>
      <c r="K756" s="112" t="str">
        <f>IFERROR(IF(VLOOKUP(Table14[[#This Row],[كود الصنف]],المنتجات!$D:$K,8,0)=0,"",(VLOOKUP(Table14[[#This Row],[كود الصنف]],المنتجات!$D:$K,8,0))),"")</f>
        <v/>
      </c>
      <c r="L75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56" s="114">
        <f>IFERROR(Table14[[#This Row],[كمية الهالك]]/(Table14[[#This Row],[كمية الخامات بالكيلو]]/Table14[[#This Row],[وزن القطعة]]),0)</f>
        <v>0</v>
      </c>
      <c r="N756" s="113"/>
      <c r="O756" s="106" t="str">
        <f>IFERROR(VLOOKUP(Table14[[#This Row],[كود العامل]],العاملين!$A$1:$D$100,4,0),"")</f>
        <v/>
      </c>
      <c r="P756" s="108"/>
      <c r="Q756" s="108"/>
      <c r="R756" s="108"/>
      <c r="S756" s="108"/>
      <c r="T756" s="108"/>
      <c r="U756" s="108">
        <f t="shared" si="13"/>
        <v>0</v>
      </c>
      <c r="V756" s="108" t="str">
        <f>IFERROR(Table14[[#This Row],[اجمالى وقت التشغيل بالدقايق]]-Table14[[#This Row],[اجمالى وقت التوقف بالدقيقة]],"0")</f>
        <v>0</v>
      </c>
      <c r="W756" s="108"/>
      <c r="X756" s="106" t="str">
        <f>IFERROR(VLOOKUP(Table14[[#This Row],[كود العامل]],العاملين!A:C,2,0),"")</f>
        <v/>
      </c>
      <c r="Y756" s="108"/>
      <c r="Z756" s="108" t="str">
        <f>IFERROR(VLOOKUP(Table14[[#This Row],[كود العامل2]],العاملين!$A:$C,2,0),"")</f>
        <v/>
      </c>
      <c r="AA756" s="108"/>
      <c r="AB756" s="108" t="str">
        <f>IFERROR(VLOOKUP(Table14[[#This Row],[كود العامل3]],العاملين!$A:$C,2,0),"")</f>
        <v/>
      </c>
      <c r="AC756" s="108"/>
      <c r="AD756" s="108" t="str">
        <f>IFERROR(VLOOKUP(Table14[[#This Row],[كود العامل4]],العاملين!$A:$C,2,0),"")</f>
        <v/>
      </c>
      <c r="AE756" s="115">
        <f>IFERROR((Table14[[#This Row],[كمية الانتاج]]*Table14[[#This Row],[الزمن المعيارى لانتاج القطعة الواحدة بالدقيقة]])/V756,0%)</f>
        <v>0</v>
      </c>
      <c r="AF756" s="116"/>
      <c r="AG756" s="106"/>
      <c r="AH756" s="117" t="str">
        <f>IFERROR(Table14[[#This Row],[كمية الانتاج]]/(Table14[[#This Row],[كمية الانتاج]]+AG756+AF756),"")</f>
        <v/>
      </c>
      <c r="AI756" s="118"/>
      <c r="AJ756" s="121"/>
      <c r="AK756" s="121"/>
      <c r="AL756" s="121"/>
      <c r="AM756" s="121"/>
      <c r="AN756" s="121"/>
      <c r="AO756" s="121"/>
      <c r="AP756" s="121"/>
      <c r="AQ756" s="121"/>
      <c r="AR756" s="121"/>
    </row>
    <row r="757" spans="1:44" ht="20.100000000000001" customHeight="1">
      <c r="A757" s="105"/>
      <c r="B757" s="106"/>
      <c r="C757" s="107" t="str">
        <f>IFERROR(VLOOKUP(B757,المنتجات!$A:$B,2,0),"")</f>
        <v/>
      </c>
      <c r="D757" s="106" t="str">
        <f>IFERROR(VLOOKUP(B757,المنتجات!$A:$C,3,0),"")</f>
        <v/>
      </c>
      <c r="E757" s="108"/>
      <c r="F757" s="107" t="str">
        <f>IFERROR(VLOOKUP(Table14[[#This Row],[كود الصنف]],المنتجات!$D:$E,2,0),"")</f>
        <v/>
      </c>
      <c r="G757" s="109"/>
      <c r="H757" s="109" t="str">
        <f>IFERROR(IF(G757&lt;=1,VLOOKUP(Table14[[#This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57" s="110"/>
      <c r="J757" s="111"/>
      <c r="K757" s="112" t="str">
        <f>IFERROR(IF(VLOOKUP(Table14[[#This Row],[كود الصنف]],المنتجات!$D:$K,8,0)=0,"",(VLOOKUP(Table14[[#This Row],[كود الصنف]],المنتجات!$D:$K,8,0))),"")</f>
        <v/>
      </c>
      <c r="L75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57" s="114">
        <f>IFERROR(Table14[[#This Row],[كمية الهالك]]/(Table14[[#This Row],[كمية الخامات بالكيلو]]/Table14[[#This Row],[وزن القطعة]]),0)</f>
        <v>0</v>
      </c>
      <c r="N757" s="113"/>
      <c r="O757" s="106" t="str">
        <f>IFERROR(VLOOKUP(Table14[[#This Row],[كود العامل]],العاملين!$A$1:$D$100,4,0),"")</f>
        <v/>
      </c>
      <c r="P757" s="108"/>
      <c r="Q757" s="108"/>
      <c r="R757" s="108"/>
      <c r="S757" s="108"/>
      <c r="T757" s="108"/>
      <c r="U757" s="108">
        <f t="shared" si="13"/>
        <v>0</v>
      </c>
      <c r="V757" s="108" t="str">
        <f>IFERROR(Table14[[#This Row],[اجمالى وقت التشغيل بالدقايق]]-Table14[[#This Row],[اجمالى وقت التوقف بالدقيقة]],"0")</f>
        <v>0</v>
      </c>
      <c r="W757" s="108"/>
      <c r="X757" s="106" t="str">
        <f>IFERROR(VLOOKUP(Table14[[#This Row],[كود العامل]],العاملين!A:C,2,0),"")</f>
        <v/>
      </c>
      <c r="Y757" s="108"/>
      <c r="Z757" s="108" t="str">
        <f>IFERROR(VLOOKUP(Table14[[#This Row],[كود العامل2]],العاملين!$A:$C,2,0),"")</f>
        <v/>
      </c>
      <c r="AA757" s="108"/>
      <c r="AB757" s="108" t="str">
        <f>IFERROR(VLOOKUP(Table14[[#This Row],[كود العامل3]],العاملين!$A:$C,2,0),"")</f>
        <v/>
      </c>
      <c r="AC757" s="108"/>
      <c r="AD757" s="108" t="str">
        <f>IFERROR(VLOOKUP(Table14[[#This Row],[كود العامل4]],العاملين!$A:$C,2,0),"")</f>
        <v/>
      </c>
      <c r="AE757" s="115">
        <f>IFERROR((Table14[[#This Row],[كمية الانتاج]]*Table14[[#This Row],[الزمن المعيارى لانتاج القطعة الواحدة بالدقيقة]])/V757,0%)</f>
        <v>0</v>
      </c>
      <c r="AF757" s="116"/>
      <c r="AG757" s="106"/>
      <c r="AH757" s="117" t="str">
        <f>IFERROR(Table14[[#This Row],[كمية الانتاج]]/(Table14[[#This Row],[كمية الانتاج]]+AG757+AF757),"")</f>
        <v/>
      </c>
      <c r="AI757" s="118"/>
      <c r="AJ757" s="121"/>
      <c r="AK757" s="121"/>
      <c r="AL757" s="121"/>
      <c r="AM757" s="121"/>
      <c r="AN757" s="121"/>
      <c r="AO757" s="121"/>
      <c r="AP757" s="121"/>
      <c r="AQ757" s="121"/>
      <c r="AR757" s="121"/>
    </row>
    <row r="758" spans="1:44" ht="20.100000000000001" customHeight="1">
      <c r="A758" s="105"/>
      <c r="B758" s="106"/>
      <c r="C758" s="107" t="str">
        <f>IFERROR(VLOOKUP(B758,المنتجات!$A:$B,2,0),"")</f>
        <v/>
      </c>
      <c r="D758" s="106" t="str">
        <f>IFERROR(VLOOKUP(B758,المنتجات!$A:$C,3,0),"")</f>
        <v/>
      </c>
      <c r="E758" s="108"/>
      <c r="F758" s="107" t="str">
        <f>IFERROR(VLOOKUP(Table14[[#This Row],[كود الصنف]],المنتجات!$D:$E,2,0),"")</f>
        <v/>
      </c>
      <c r="G758" s="109"/>
      <c r="H758" s="109" t="str">
        <f>IFERROR(IF(G758&lt;=1,VLOOKUP(Table14[[#This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58" s="110"/>
      <c r="J758" s="111"/>
      <c r="K758" s="112" t="str">
        <f>IFERROR(IF(VLOOKUP(Table14[[#This Row],[كود الصنف]],المنتجات!$D:$K,8,0)=0,"",(VLOOKUP(Table14[[#This Row],[كود الصنف]],المنتجات!$D:$K,8,0))),"")</f>
        <v/>
      </c>
      <c r="L75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58" s="114">
        <f>IFERROR(Table14[[#This Row],[كمية الهالك]]/(Table14[[#This Row],[كمية الخامات بالكيلو]]/Table14[[#This Row],[وزن القطعة]]),0)</f>
        <v>0</v>
      </c>
      <c r="N758" s="113"/>
      <c r="O758" s="106" t="str">
        <f>IFERROR(VLOOKUP(Table14[[#This Row],[كود العامل]],العاملين!$A$1:$D$100,4,0),"")</f>
        <v/>
      </c>
      <c r="P758" s="108"/>
      <c r="Q758" s="108"/>
      <c r="R758" s="108"/>
      <c r="S758" s="108"/>
      <c r="T758" s="108"/>
      <c r="U758" s="108">
        <f t="shared" si="13"/>
        <v>0</v>
      </c>
      <c r="V758" s="108" t="str">
        <f>IFERROR(Table14[[#This Row],[اجمالى وقت التشغيل بالدقايق]]-Table14[[#This Row],[اجمالى وقت التوقف بالدقيقة]],"0")</f>
        <v>0</v>
      </c>
      <c r="W758" s="108"/>
      <c r="X758" s="106" t="str">
        <f>IFERROR(VLOOKUP(Table14[[#This Row],[كود العامل]],العاملين!A:C,2,0),"")</f>
        <v/>
      </c>
      <c r="Y758" s="108"/>
      <c r="Z758" s="108" t="str">
        <f>IFERROR(VLOOKUP(Table14[[#This Row],[كود العامل2]],العاملين!$A:$C,2,0),"")</f>
        <v/>
      </c>
      <c r="AA758" s="108"/>
      <c r="AB758" s="108" t="str">
        <f>IFERROR(VLOOKUP(Table14[[#This Row],[كود العامل3]],العاملين!$A:$C,2,0),"")</f>
        <v/>
      </c>
      <c r="AC758" s="108"/>
      <c r="AD758" s="108" t="str">
        <f>IFERROR(VLOOKUP(Table14[[#This Row],[كود العامل4]],العاملين!$A:$C,2,0),"")</f>
        <v/>
      </c>
      <c r="AE758" s="115">
        <f>IFERROR((Table14[[#This Row],[كمية الانتاج]]*Table14[[#This Row],[الزمن المعيارى لانتاج القطعة الواحدة بالدقيقة]])/V758,0%)</f>
        <v>0</v>
      </c>
      <c r="AF758" s="116"/>
      <c r="AG758" s="106"/>
      <c r="AH758" s="117" t="str">
        <f>IFERROR(Table14[[#This Row],[كمية الانتاج]]/(Table14[[#This Row],[كمية الانتاج]]+AG758+AF758),"")</f>
        <v/>
      </c>
      <c r="AI758" s="118"/>
      <c r="AJ758" s="121"/>
      <c r="AK758" s="121"/>
      <c r="AL758" s="121"/>
      <c r="AM758" s="121"/>
      <c r="AN758" s="121"/>
      <c r="AO758" s="121"/>
      <c r="AP758" s="121"/>
      <c r="AQ758" s="121"/>
      <c r="AR758" s="121"/>
    </row>
    <row r="759" spans="1:44" ht="20.100000000000001" customHeight="1">
      <c r="A759" s="105"/>
      <c r="B759" s="106"/>
      <c r="C759" s="107" t="str">
        <f>IFERROR(VLOOKUP(B759,المنتجات!$A:$B,2,0),"")</f>
        <v/>
      </c>
      <c r="D759" s="106" t="str">
        <f>IFERROR(VLOOKUP(B759,المنتجات!$A:$C,3,0),"")</f>
        <v/>
      </c>
      <c r="E759" s="108"/>
      <c r="F759" s="107" t="str">
        <f>IFERROR(VLOOKUP(Table14[[#This Row],[كود الصنف]],المنتجات!$D:$E,2,0),"")</f>
        <v/>
      </c>
      <c r="G759" s="109"/>
      <c r="H759" s="109" t="str">
        <f>IFERROR(IF(G759&lt;=1,VLOOKUP(Table14[[#This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59" s="110"/>
      <c r="J759" s="111"/>
      <c r="K759" s="112" t="str">
        <f>IFERROR(IF(VLOOKUP(Table14[[#This Row],[كود الصنف]],المنتجات!$D:$K,8,0)=0,"",(VLOOKUP(Table14[[#This Row],[كود الصنف]],المنتجات!$D:$K,8,0))),"")</f>
        <v/>
      </c>
      <c r="L75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59" s="114">
        <f>IFERROR(Table14[[#This Row],[كمية الهالك]]/(Table14[[#This Row],[كمية الخامات بالكيلو]]/Table14[[#This Row],[وزن القطعة]]),0)</f>
        <v>0</v>
      </c>
      <c r="N759" s="113"/>
      <c r="O759" s="106" t="str">
        <f>IFERROR(VLOOKUP(Table14[[#This Row],[كود العامل]],العاملين!$A$1:$D$100,4,0),"")</f>
        <v/>
      </c>
      <c r="P759" s="108"/>
      <c r="Q759" s="108"/>
      <c r="R759" s="108"/>
      <c r="S759" s="108"/>
      <c r="T759" s="108"/>
      <c r="U759" s="108">
        <f t="shared" si="13"/>
        <v>0</v>
      </c>
      <c r="V759" s="108" t="str">
        <f>IFERROR(Table14[[#This Row],[اجمالى وقت التشغيل بالدقايق]]-Table14[[#This Row],[اجمالى وقت التوقف بالدقيقة]],"0")</f>
        <v>0</v>
      </c>
      <c r="W759" s="108"/>
      <c r="X759" s="106" t="str">
        <f>IFERROR(VLOOKUP(Table14[[#This Row],[كود العامل]],العاملين!A:C,2,0),"")</f>
        <v/>
      </c>
      <c r="Y759" s="108"/>
      <c r="Z759" s="108" t="str">
        <f>IFERROR(VLOOKUP(Table14[[#This Row],[كود العامل2]],العاملين!$A:$C,2,0),"")</f>
        <v/>
      </c>
      <c r="AA759" s="108"/>
      <c r="AB759" s="108" t="str">
        <f>IFERROR(VLOOKUP(Table14[[#This Row],[كود العامل3]],العاملين!$A:$C,2,0),"")</f>
        <v/>
      </c>
      <c r="AC759" s="108"/>
      <c r="AD759" s="108" t="str">
        <f>IFERROR(VLOOKUP(Table14[[#This Row],[كود العامل4]],العاملين!$A:$C,2,0),"")</f>
        <v/>
      </c>
      <c r="AE759" s="115">
        <f>IFERROR((Table14[[#This Row],[كمية الانتاج]]*Table14[[#This Row],[الزمن المعيارى لانتاج القطعة الواحدة بالدقيقة]])/V759,0%)</f>
        <v>0</v>
      </c>
      <c r="AF759" s="116"/>
      <c r="AG759" s="106"/>
      <c r="AH759" s="117" t="str">
        <f>IFERROR(Table14[[#This Row],[كمية الانتاج]]/(Table14[[#This Row],[كمية الانتاج]]+AG759+AF759),"")</f>
        <v/>
      </c>
      <c r="AI759" s="118"/>
      <c r="AJ759" s="121"/>
      <c r="AK759" s="121"/>
      <c r="AL759" s="121"/>
      <c r="AM759" s="121"/>
      <c r="AN759" s="121"/>
      <c r="AO759" s="121"/>
      <c r="AP759" s="121"/>
      <c r="AQ759" s="121"/>
      <c r="AR759" s="121"/>
    </row>
    <row r="760" spans="1:44" ht="20.100000000000001" customHeight="1">
      <c r="A760" s="105"/>
      <c r="B760" s="106"/>
      <c r="C760" s="107" t="str">
        <f>IFERROR(VLOOKUP(B760,المنتجات!$A:$B,2,0),"")</f>
        <v/>
      </c>
      <c r="D760" s="106" t="str">
        <f>IFERROR(VLOOKUP(B760,المنتجات!$A:$C,3,0),"")</f>
        <v/>
      </c>
      <c r="E760" s="108"/>
      <c r="F760" s="107" t="str">
        <f>IFERROR(VLOOKUP(Table14[[#This Row],[كود الصنف]],المنتجات!$D:$E,2,0),"")</f>
        <v/>
      </c>
      <c r="G760" s="109"/>
      <c r="H760" s="109" t="str">
        <f>IFERROR(IF(G760&lt;=1,VLOOKUP(Table14[[#This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60" s="110"/>
      <c r="J760" s="111"/>
      <c r="K760" s="112" t="str">
        <f>IFERROR(IF(VLOOKUP(Table14[[#This Row],[كود الصنف]],المنتجات!$D:$K,8,0)=0,"",(VLOOKUP(Table14[[#This Row],[كود الصنف]],المنتجات!$D:$K,8,0))),"")</f>
        <v/>
      </c>
      <c r="L76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60" s="114">
        <f>IFERROR(Table14[[#This Row],[كمية الهالك]]/(Table14[[#This Row],[كمية الخامات بالكيلو]]/Table14[[#This Row],[وزن القطعة]]),0)</f>
        <v>0</v>
      </c>
      <c r="N760" s="113"/>
      <c r="O760" s="106" t="str">
        <f>IFERROR(VLOOKUP(Table14[[#This Row],[كود العامل]],العاملين!$A$1:$D$100,4,0),"")</f>
        <v/>
      </c>
      <c r="P760" s="108"/>
      <c r="Q760" s="108"/>
      <c r="R760" s="108"/>
      <c r="S760" s="108"/>
      <c r="T760" s="108"/>
      <c r="U760" s="108">
        <f t="shared" si="13"/>
        <v>0</v>
      </c>
      <c r="V760" s="108" t="str">
        <f>IFERROR(Table14[[#This Row],[اجمالى وقت التشغيل بالدقايق]]-Table14[[#This Row],[اجمالى وقت التوقف بالدقيقة]],"0")</f>
        <v>0</v>
      </c>
      <c r="W760" s="108"/>
      <c r="X760" s="106" t="str">
        <f>IFERROR(VLOOKUP(Table14[[#This Row],[كود العامل]],العاملين!A:C,2,0),"")</f>
        <v/>
      </c>
      <c r="Y760" s="108"/>
      <c r="Z760" s="108" t="str">
        <f>IFERROR(VLOOKUP(Table14[[#This Row],[كود العامل2]],العاملين!$A:$C,2,0),"")</f>
        <v/>
      </c>
      <c r="AA760" s="108"/>
      <c r="AB760" s="108" t="str">
        <f>IFERROR(VLOOKUP(Table14[[#This Row],[كود العامل3]],العاملين!$A:$C,2,0),"")</f>
        <v/>
      </c>
      <c r="AC760" s="108"/>
      <c r="AD760" s="108" t="str">
        <f>IFERROR(VLOOKUP(Table14[[#This Row],[كود العامل4]],العاملين!$A:$C,2,0),"")</f>
        <v/>
      </c>
      <c r="AE760" s="115">
        <f>IFERROR((Table14[[#This Row],[كمية الانتاج]]*Table14[[#This Row],[الزمن المعيارى لانتاج القطعة الواحدة بالدقيقة]])/V760,0%)</f>
        <v>0</v>
      </c>
      <c r="AF760" s="116"/>
      <c r="AG760" s="106"/>
      <c r="AH760" s="117" t="str">
        <f>IFERROR(Table14[[#This Row],[كمية الانتاج]]/(Table14[[#This Row],[كمية الانتاج]]+AG760+AF760),"")</f>
        <v/>
      </c>
      <c r="AI760" s="118"/>
      <c r="AJ760" s="121"/>
      <c r="AK760" s="121"/>
      <c r="AL760" s="121"/>
      <c r="AM760" s="121"/>
      <c r="AN760" s="121"/>
      <c r="AO760" s="121"/>
      <c r="AP760" s="121"/>
      <c r="AQ760" s="121"/>
      <c r="AR760" s="121"/>
    </row>
    <row r="761" spans="1:44" ht="20.100000000000001" customHeight="1">
      <c r="A761" s="105"/>
      <c r="B761" s="106"/>
      <c r="C761" s="107" t="str">
        <f>IFERROR(VLOOKUP(B761,المنتجات!$A:$B,2,0),"")</f>
        <v/>
      </c>
      <c r="D761" s="106" t="str">
        <f>IFERROR(VLOOKUP(B761,المنتجات!$A:$C,3,0),"")</f>
        <v/>
      </c>
      <c r="E761" s="108"/>
      <c r="F761" s="107" t="str">
        <f>IFERROR(VLOOKUP(Table14[[#This Row],[كود الصنف]],المنتجات!$D:$E,2,0),"")</f>
        <v/>
      </c>
      <c r="G761" s="109"/>
      <c r="H761" s="109" t="str">
        <f>IFERROR(IF(G761&lt;=1,VLOOKUP(Table14[[#This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61" s="110"/>
      <c r="J761" s="111"/>
      <c r="K761" s="112" t="str">
        <f>IFERROR(IF(VLOOKUP(Table14[[#This Row],[كود الصنف]],المنتجات!$D:$K,8,0)=0,"",(VLOOKUP(Table14[[#This Row],[كود الصنف]],المنتجات!$D:$K,8,0))),"")</f>
        <v/>
      </c>
      <c r="L76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61" s="114">
        <f>IFERROR(Table14[[#This Row],[كمية الهالك]]/(Table14[[#This Row],[كمية الخامات بالكيلو]]/Table14[[#This Row],[وزن القطعة]]),0)</f>
        <v>0</v>
      </c>
      <c r="N761" s="113"/>
      <c r="O761" s="106" t="str">
        <f>IFERROR(VLOOKUP(Table14[[#This Row],[كود العامل]],العاملين!$A$1:$D$100,4,0),"")</f>
        <v/>
      </c>
      <c r="P761" s="108"/>
      <c r="Q761" s="108"/>
      <c r="R761" s="108"/>
      <c r="S761" s="108"/>
      <c r="T761" s="108"/>
      <c r="U761" s="108">
        <f t="shared" si="13"/>
        <v>0</v>
      </c>
      <c r="V761" s="108" t="str">
        <f>IFERROR(Table14[[#This Row],[اجمالى وقت التشغيل بالدقايق]]-Table14[[#This Row],[اجمالى وقت التوقف بالدقيقة]],"0")</f>
        <v>0</v>
      </c>
      <c r="W761" s="108"/>
      <c r="X761" s="106" t="str">
        <f>IFERROR(VLOOKUP(Table14[[#This Row],[كود العامل]],العاملين!A:C,2,0),"")</f>
        <v/>
      </c>
      <c r="Y761" s="108"/>
      <c r="Z761" s="108" t="str">
        <f>IFERROR(VLOOKUP(Table14[[#This Row],[كود العامل2]],العاملين!$A:$C,2,0),"")</f>
        <v/>
      </c>
      <c r="AA761" s="108"/>
      <c r="AB761" s="108" t="str">
        <f>IFERROR(VLOOKUP(Table14[[#This Row],[كود العامل3]],العاملين!$A:$C,2,0),"")</f>
        <v/>
      </c>
      <c r="AC761" s="108"/>
      <c r="AD761" s="108" t="str">
        <f>IFERROR(VLOOKUP(Table14[[#This Row],[كود العامل4]],العاملين!$A:$C,2,0),"")</f>
        <v/>
      </c>
      <c r="AE761" s="115">
        <f>IFERROR((Table14[[#This Row],[كمية الانتاج]]*Table14[[#This Row],[الزمن المعيارى لانتاج القطعة الواحدة بالدقيقة]])/V761,0%)</f>
        <v>0</v>
      </c>
      <c r="AF761" s="116"/>
      <c r="AG761" s="106"/>
      <c r="AH761" s="117" t="str">
        <f>IFERROR(Table14[[#This Row],[كمية الانتاج]]/(Table14[[#This Row],[كمية الانتاج]]+AG761+AF761),"")</f>
        <v/>
      </c>
      <c r="AI761" s="118"/>
      <c r="AJ761" s="121"/>
      <c r="AK761" s="121"/>
      <c r="AL761" s="121"/>
      <c r="AM761" s="121"/>
      <c r="AN761" s="121"/>
      <c r="AO761" s="121"/>
      <c r="AP761" s="121"/>
      <c r="AQ761" s="121"/>
      <c r="AR761" s="121"/>
    </row>
    <row r="762" spans="1:44" ht="20.100000000000001" customHeight="1">
      <c r="A762" s="105"/>
      <c r="B762" s="106"/>
      <c r="C762" s="107" t="str">
        <f>IFERROR(VLOOKUP(B762,المنتجات!$A:$B,2,0),"")</f>
        <v/>
      </c>
      <c r="D762" s="106" t="str">
        <f>IFERROR(VLOOKUP(B762,المنتجات!$A:$C,3,0),"")</f>
        <v/>
      </c>
      <c r="E762" s="108"/>
      <c r="F762" s="107" t="str">
        <f>IFERROR(VLOOKUP(Table14[[#This Row],[كود الصنف]],المنتجات!$D:$E,2,0),"")</f>
        <v/>
      </c>
      <c r="G762" s="109"/>
      <c r="H762" s="109" t="str">
        <f>IFERROR(IF(G762&lt;=1,VLOOKUP(Table14[[#This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62" s="110"/>
      <c r="J762" s="111"/>
      <c r="K762" s="112" t="str">
        <f>IFERROR(IF(VLOOKUP(Table14[[#This Row],[كود الصنف]],المنتجات!$D:$K,8,0)=0,"",(VLOOKUP(Table14[[#This Row],[كود الصنف]],المنتجات!$D:$K,8,0))),"")</f>
        <v/>
      </c>
      <c r="L76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62" s="114">
        <f>IFERROR(Table14[[#This Row],[كمية الهالك]]/(Table14[[#This Row],[كمية الخامات بالكيلو]]/Table14[[#This Row],[وزن القطعة]]),0)</f>
        <v>0</v>
      </c>
      <c r="N762" s="113"/>
      <c r="O762" s="106" t="str">
        <f>IFERROR(VLOOKUP(Table14[[#This Row],[كود العامل]],العاملين!$A$1:$D$100,4,0),"")</f>
        <v/>
      </c>
      <c r="P762" s="108"/>
      <c r="Q762" s="108"/>
      <c r="R762" s="108"/>
      <c r="S762" s="108"/>
      <c r="T762" s="108"/>
      <c r="U762" s="108">
        <f t="shared" si="13"/>
        <v>0</v>
      </c>
      <c r="V762" s="108" t="str">
        <f>IFERROR(Table14[[#This Row],[اجمالى وقت التشغيل بالدقايق]]-Table14[[#This Row],[اجمالى وقت التوقف بالدقيقة]],"0")</f>
        <v>0</v>
      </c>
      <c r="W762" s="108"/>
      <c r="X762" s="106" t="str">
        <f>IFERROR(VLOOKUP(Table14[[#This Row],[كود العامل]],العاملين!A:C,2,0),"")</f>
        <v/>
      </c>
      <c r="Y762" s="108"/>
      <c r="Z762" s="108" t="str">
        <f>IFERROR(VLOOKUP(Table14[[#This Row],[كود العامل2]],العاملين!$A:$C,2,0),"")</f>
        <v/>
      </c>
      <c r="AA762" s="108"/>
      <c r="AB762" s="108" t="str">
        <f>IFERROR(VLOOKUP(Table14[[#This Row],[كود العامل3]],العاملين!$A:$C,2,0),"")</f>
        <v/>
      </c>
      <c r="AC762" s="108"/>
      <c r="AD762" s="108" t="str">
        <f>IFERROR(VLOOKUP(Table14[[#This Row],[كود العامل4]],العاملين!$A:$C,2,0),"")</f>
        <v/>
      </c>
      <c r="AE762" s="115">
        <f>IFERROR((Table14[[#This Row],[كمية الانتاج]]*Table14[[#This Row],[الزمن المعيارى لانتاج القطعة الواحدة بالدقيقة]])/V762,0%)</f>
        <v>0</v>
      </c>
      <c r="AF762" s="116"/>
      <c r="AG762" s="106"/>
      <c r="AH762" s="117" t="str">
        <f>IFERROR(Table14[[#This Row],[كمية الانتاج]]/(Table14[[#This Row],[كمية الانتاج]]+AG762+AF762),"")</f>
        <v/>
      </c>
      <c r="AI762" s="118"/>
      <c r="AJ762" s="121"/>
      <c r="AK762" s="121"/>
      <c r="AL762" s="121"/>
      <c r="AM762" s="121"/>
      <c r="AN762" s="121"/>
      <c r="AO762" s="121"/>
      <c r="AP762" s="121"/>
      <c r="AQ762" s="121"/>
      <c r="AR762" s="121"/>
    </row>
    <row r="763" spans="1:44" ht="20.100000000000001" customHeight="1">
      <c r="A763" s="105"/>
      <c r="B763" s="106"/>
      <c r="C763" s="107" t="str">
        <f>IFERROR(VLOOKUP(B763,المنتجات!$A:$B,2,0),"")</f>
        <v/>
      </c>
      <c r="D763" s="106" t="str">
        <f>IFERROR(VLOOKUP(B763,المنتجات!$A:$C,3,0),"")</f>
        <v/>
      </c>
      <c r="E763" s="108"/>
      <c r="F763" s="107" t="str">
        <f>IFERROR(VLOOKUP(Table14[[#This Row],[كود الصنف]],المنتجات!$D:$E,2,0),"")</f>
        <v/>
      </c>
      <c r="G763" s="109"/>
      <c r="H763" s="109" t="str">
        <f>IFERROR(IF(G763&lt;=1,VLOOKUP(Table14[[#This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63" s="110"/>
      <c r="J763" s="111"/>
      <c r="K763" s="112" t="str">
        <f>IFERROR(IF(VLOOKUP(Table14[[#This Row],[كود الصنف]],المنتجات!$D:$K,8,0)=0,"",(VLOOKUP(Table14[[#This Row],[كود الصنف]],المنتجات!$D:$K,8,0))),"")</f>
        <v/>
      </c>
      <c r="L76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63" s="114">
        <f>IFERROR(Table14[[#This Row],[كمية الهالك]]/(Table14[[#This Row],[كمية الخامات بالكيلو]]/Table14[[#This Row],[وزن القطعة]]),0)</f>
        <v>0</v>
      </c>
      <c r="N763" s="113"/>
      <c r="O763" s="106" t="str">
        <f>IFERROR(VLOOKUP(Table14[[#This Row],[كود العامل]],العاملين!$A$1:$D$100,4,0),"")</f>
        <v/>
      </c>
      <c r="P763" s="108"/>
      <c r="Q763" s="108"/>
      <c r="R763" s="108"/>
      <c r="S763" s="108"/>
      <c r="T763" s="108"/>
      <c r="U763" s="108">
        <f t="shared" si="13"/>
        <v>0</v>
      </c>
      <c r="V763" s="108" t="str">
        <f>IFERROR(Table14[[#This Row],[اجمالى وقت التشغيل بالدقايق]]-Table14[[#This Row],[اجمالى وقت التوقف بالدقيقة]],"0")</f>
        <v>0</v>
      </c>
      <c r="W763" s="108"/>
      <c r="X763" s="106" t="str">
        <f>IFERROR(VLOOKUP(Table14[[#This Row],[كود العامل]],العاملين!A:C,2,0),"")</f>
        <v/>
      </c>
      <c r="Y763" s="108"/>
      <c r="Z763" s="108" t="str">
        <f>IFERROR(VLOOKUP(Table14[[#This Row],[كود العامل2]],العاملين!$A:$C,2,0),"")</f>
        <v/>
      </c>
      <c r="AA763" s="108"/>
      <c r="AB763" s="108" t="str">
        <f>IFERROR(VLOOKUP(Table14[[#This Row],[كود العامل3]],العاملين!$A:$C,2,0),"")</f>
        <v/>
      </c>
      <c r="AC763" s="108"/>
      <c r="AD763" s="108" t="str">
        <f>IFERROR(VLOOKUP(Table14[[#This Row],[كود العامل4]],العاملين!$A:$C,2,0),"")</f>
        <v/>
      </c>
      <c r="AE763" s="115">
        <f>IFERROR((Table14[[#This Row],[كمية الانتاج]]*Table14[[#This Row],[الزمن المعيارى لانتاج القطعة الواحدة بالدقيقة]])/V763,0%)</f>
        <v>0</v>
      </c>
      <c r="AF763" s="116"/>
      <c r="AG763" s="106"/>
      <c r="AH763" s="117" t="str">
        <f>IFERROR(Table14[[#This Row],[كمية الانتاج]]/(Table14[[#This Row],[كمية الانتاج]]+AG763+AF763),"")</f>
        <v/>
      </c>
      <c r="AI763" s="118"/>
      <c r="AJ763" s="121"/>
      <c r="AK763" s="121"/>
      <c r="AL763" s="121"/>
      <c r="AM763" s="121"/>
      <c r="AN763" s="121"/>
      <c r="AO763" s="121"/>
      <c r="AP763" s="121"/>
      <c r="AQ763" s="121"/>
      <c r="AR763" s="121"/>
    </row>
    <row r="764" spans="1:44" ht="20.100000000000001" customHeight="1">
      <c r="A764" s="105"/>
      <c r="B764" s="106"/>
      <c r="C764" s="107" t="str">
        <f>IFERROR(VLOOKUP(B764,المنتجات!$A:$B,2,0),"")</f>
        <v/>
      </c>
      <c r="D764" s="106" t="str">
        <f>IFERROR(VLOOKUP(B764,المنتجات!$A:$C,3,0),"")</f>
        <v/>
      </c>
      <c r="E764" s="108"/>
      <c r="F764" s="107" t="str">
        <f>IFERROR(VLOOKUP(Table14[[#This Row],[كود الصنف]],المنتجات!$D:$E,2,0),"")</f>
        <v/>
      </c>
      <c r="G764" s="109"/>
      <c r="H764" s="109" t="str">
        <f>IFERROR(IF(G764&lt;=1,VLOOKUP(Table14[[#This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64" s="110"/>
      <c r="J764" s="111"/>
      <c r="K764" s="112" t="str">
        <f>IFERROR(IF(VLOOKUP(Table14[[#This Row],[كود الصنف]],المنتجات!$D:$K,8,0)=0,"",(VLOOKUP(Table14[[#This Row],[كود الصنف]],المنتجات!$D:$K,8,0))),"")</f>
        <v/>
      </c>
      <c r="L76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64" s="114">
        <f>IFERROR(Table14[[#This Row],[كمية الهالك]]/(Table14[[#This Row],[كمية الخامات بالكيلو]]/Table14[[#This Row],[وزن القطعة]]),0)</f>
        <v>0</v>
      </c>
      <c r="N764" s="113"/>
      <c r="O764" s="106" t="str">
        <f>IFERROR(VLOOKUP(Table14[[#This Row],[كود العامل]],العاملين!$A$1:$D$100,4,0),"")</f>
        <v/>
      </c>
      <c r="P764" s="108"/>
      <c r="Q764" s="108"/>
      <c r="R764" s="108"/>
      <c r="S764" s="108"/>
      <c r="T764" s="108"/>
      <c r="U764" s="108">
        <f t="shared" si="13"/>
        <v>0</v>
      </c>
      <c r="V764" s="108" t="str">
        <f>IFERROR(Table14[[#This Row],[اجمالى وقت التشغيل بالدقايق]]-Table14[[#This Row],[اجمالى وقت التوقف بالدقيقة]],"0")</f>
        <v>0</v>
      </c>
      <c r="W764" s="108"/>
      <c r="X764" s="106" t="str">
        <f>IFERROR(VLOOKUP(Table14[[#This Row],[كود العامل]],العاملين!A:C,2,0),"")</f>
        <v/>
      </c>
      <c r="Y764" s="108"/>
      <c r="Z764" s="108" t="str">
        <f>IFERROR(VLOOKUP(Table14[[#This Row],[كود العامل2]],العاملين!$A:$C,2,0),"")</f>
        <v/>
      </c>
      <c r="AA764" s="108"/>
      <c r="AB764" s="108" t="str">
        <f>IFERROR(VLOOKUP(Table14[[#This Row],[كود العامل3]],العاملين!$A:$C,2,0),"")</f>
        <v/>
      </c>
      <c r="AC764" s="108"/>
      <c r="AD764" s="108" t="str">
        <f>IFERROR(VLOOKUP(Table14[[#This Row],[كود العامل4]],العاملين!$A:$C,2,0),"")</f>
        <v/>
      </c>
      <c r="AE764" s="115">
        <f>IFERROR((Table14[[#This Row],[كمية الانتاج]]*Table14[[#This Row],[الزمن المعيارى لانتاج القطعة الواحدة بالدقيقة]])/V764,0%)</f>
        <v>0</v>
      </c>
      <c r="AF764" s="116"/>
      <c r="AG764" s="106"/>
      <c r="AH764" s="117" t="str">
        <f>IFERROR(Table14[[#This Row],[كمية الانتاج]]/(Table14[[#This Row],[كمية الانتاج]]+AG764+AF764),"")</f>
        <v/>
      </c>
      <c r="AI764" s="118"/>
      <c r="AJ764" s="121"/>
      <c r="AK764" s="121"/>
      <c r="AL764" s="121"/>
      <c r="AM764" s="121"/>
      <c r="AN764" s="121"/>
      <c r="AO764" s="121"/>
      <c r="AP764" s="121"/>
      <c r="AQ764" s="121"/>
      <c r="AR764" s="121"/>
    </row>
    <row r="765" spans="1:44" ht="20.100000000000001" customHeight="1">
      <c r="A765" s="105"/>
      <c r="B765" s="106"/>
      <c r="C765" s="107" t="str">
        <f>IFERROR(VLOOKUP(B765,المنتجات!$A:$B,2,0),"")</f>
        <v/>
      </c>
      <c r="D765" s="106" t="str">
        <f>IFERROR(VLOOKUP(B765,المنتجات!$A:$C,3,0),"")</f>
        <v/>
      </c>
      <c r="E765" s="108"/>
      <c r="F765" s="107" t="str">
        <f>IFERROR(VLOOKUP(Table14[[#This Row],[كود الصنف]],المنتجات!$D:$E,2,0),"")</f>
        <v/>
      </c>
      <c r="G765" s="109"/>
      <c r="H765" s="109" t="str">
        <f>IFERROR(IF(G765&lt;=1,VLOOKUP(Table14[[#This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65" s="110"/>
      <c r="J765" s="111"/>
      <c r="K765" s="112" t="str">
        <f>IFERROR(IF(VLOOKUP(Table14[[#This Row],[كود الصنف]],المنتجات!$D:$K,8,0)=0,"",(VLOOKUP(Table14[[#This Row],[كود الصنف]],المنتجات!$D:$K,8,0))),"")</f>
        <v/>
      </c>
      <c r="L76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65" s="114">
        <f>IFERROR(Table14[[#This Row],[كمية الهالك]]/(Table14[[#This Row],[كمية الخامات بالكيلو]]/Table14[[#This Row],[وزن القطعة]]),0)</f>
        <v>0</v>
      </c>
      <c r="N765" s="113"/>
      <c r="O765" s="106" t="str">
        <f>IFERROR(VLOOKUP(Table14[[#This Row],[كود العامل]],العاملين!$A$1:$D$100,4,0),"")</f>
        <v/>
      </c>
      <c r="P765" s="108"/>
      <c r="Q765" s="108"/>
      <c r="R765" s="108"/>
      <c r="S765" s="108"/>
      <c r="T765" s="108"/>
      <c r="U765" s="108">
        <f t="shared" si="13"/>
        <v>0</v>
      </c>
      <c r="V765" s="108" t="str">
        <f>IFERROR(Table14[[#This Row],[اجمالى وقت التشغيل بالدقايق]]-Table14[[#This Row],[اجمالى وقت التوقف بالدقيقة]],"0")</f>
        <v>0</v>
      </c>
      <c r="W765" s="108"/>
      <c r="X765" s="106" t="str">
        <f>IFERROR(VLOOKUP(Table14[[#This Row],[كود العامل]],العاملين!A:C,2,0),"")</f>
        <v/>
      </c>
      <c r="Y765" s="108"/>
      <c r="Z765" s="108" t="str">
        <f>IFERROR(VLOOKUP(Table14[[#This Row],[كود العامل2]],العاملين!$A:$C,2,0),"")</f>
        <v/>
      </c>
      <c r="AA765" s="108"/>
      <c r="AB765" s="108" t="str">
        <f>IFERROR(VLOOKUP(Table14[[#This Row],[كود العامل3]],العاملين!$A:$C,2,0),"")</f>
        <v/>
      </c>
      <c r="AC765" s="108"/>
      <c r="AD765" s="108" t="str">
        <f>IFERROR(VLOOKUP(Table14[[#This Row],[كود العامل4]],العاملين!$A:$C,2,0),"")</f>
        <v/>
      </c>
      <c r="AE765" s="115">
        <f>IFERROR((Table14[[#This Row],[كمية الانتاج]]*Table14[[#This Row],[الزمن المعيارى لانتاج القطعة الواحدة بالدقيقة]])/V765,0%)</f>
        <v>0</v>
      </c>
      <c r="AF765" s="116"/>
      <c r="AG765" s="106"/>
      <c r="AH765" s="117" t="str">
        <f>IFERROR(Table14[[#This Row],[كمية الانتاج]]/(Table14[[#This Row],[كمية الانتاج]]+AG765+AF765),"")</f>
        <v/>
      </c>
      <c r="AI765" s="118"/>
      <c r="AJ765" s="121"/>
      <c r="AK765" s="121"/>
      <c r="AL765" s="121"/>
      <c r="AM765" s="121"/>
      <c r="AN765" s="121"/>
      <c r="AO765" s="121"/>
      <c r="AP765" s="121"/>
      <c r="AQ765" s="121"/>
      <c r="AR765" s="121"/>
    </row>
    <row r="766" spans="1:44" ht="20.100000000000001" customHeight="1">
      <c r="A766" s="105"/>
      <c r="B766" s="106"/>
      <c r="C766" s="107" t="str">
        <f>IFERROR(VLOOKUP(B766,المنتجات!$A:$B,2,0),"")</f>
        <v/>
      </c>
      <c r="D766" s="106" t="str">
        <f>IFERROR(VLOOKUP(B766,المنتجات!$A:$C,3,0),"")</f>
        <v/>
      </c>
      <c r="E766" s="108"/>
      <c r="F766" s="107" t="str">
        <f>IFERROR(VLOOKUP(Table14[[#This Row],[كود الصنف]],المنتجات!$D:$E,2,0),"")</f>
        <v/>
      </c>
      <c r="G766" s="109"/>
      <c r="H766" s="109" t="str">
        <f>IFERROR(IF(G766&lt;=1,VLOOKUP(Table14[[#This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66" s="110"/>
      <c r="J766" s="111"/>
      <c r="K766" s="112" t="str">
        <f>IFERROR(IF(VLOOKUP(Table14[[#This Row],[كود الصنف]],المنتجات!$D:$K,8,0)=0,"",(VLOOKUP(Table14[[#This Row],[كود الصنف]],المنتجات!$D:$K,8,0))),"")</f>
        <v/>
      </c>
      <c r="L76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66" s="114">
        <f>IFERROR(Table14[[#This Row],[كمية الهالك]]/(Table14[[#This Row],[كمية الخامات بالكيلو]]/Table14[[#This Row],[وزن القطعة]]),0)</f>
        <v>0</v>
      </c>
      <c r="N766" s="113"/>
      <c r="O766" s="106" t="str">
        <f>IFERROR(VLOOKUP(Table14[[#This Row],[كود العامل]],العاملين!$A$1:$D$100,4,0),"")</f>
        <v/>
      </c>
      <c r="P766" s="108"/>
      <c r="Q766" s="108"/>
      <c r="R766" s="108"/>
      <c r="S766" s="108"/>
      <c r="T766" s="108"/>
      <c r="U766" s="108">
        <f t="shared" si="13"/>
        <v>0</v>
      </c>
      <c r="V766" s="108" t="str">
        <f>IFERROR(Table14[[#This Row],[اجمالى وقت التشغيل بالدقايق]]-Table14[[#This Row],[اجمالى وقت التوقف بالدقيقة]],"0")</f>
        <v>0</v>
      </c>
      <c r="W766" s="108"/>
      <c r="X766" s="106" t="str">
        <f>IFERROR(VLOOKUP(Table14[[#This Row],[كود العامل]],العاملين!A:C,2,0),"")</f>
        <v/>
      </c>
      <c r="Y766" s="108"/>
      <c r="Z766" s="108" t="str">
        <f>IFERROR(VLOOKUP(Table14[[#This Row],[كود العامل2]],العاملين!$A:$C,2,0),"")</f>
        <v/>
      </c>
      <c r="AA766" s="108"/>
      <c r="AB766" s="108" t="str">
        <f>IFERROR(VLOOKUP(Table14[[#This Row],[كود العامل3]],العاملين!$A:$C,2,0),"")</f>
        <v/>
      </c>
      <c r="AC766" s="108"/>
      <c r="AD766" s="108" t="str">
        <f>IFERROR(VLOOKUP(Table14[[#This Row],[كود العامل4]],العاملين!$A:$C,2,0),"")</f>
        <v/>
      </c>
      <c r="AE766" s="115">
        <f>IFERROR((Table14[[#This Row],[كمية الانتاج]]*Table14[[#This Row],[الزمن المعيارى لانتاج القطعة الواحدة بالدقيقة]])/V766,0%)</f>
        <v>0</v>
      </c>
      <c r="AF766" s="116"/>
      <c r="AG766" s="106"/>
      <c r="AH766" s="117" t="str">
        <f>IFERROR(Table14[[#This Row],[كمية الانتاج]]/(Table14[[#This Row],[كمية الانتاج]]+AG766+AF766),"")</f>
        <v/>
      </c>
      <c r="AI766" s="118"/>
      <c r="AJ766" s="121"/>
      <c r="AK766" s="121"/>
      <c r="AL766" s="121"/>
      <c r="AM766" s="121"/>
      <c r="AN766" s="121"/>
      <c r="AO766" s="121"/>
      <c r="AP766" s="121"/>
      <c r="AQ766" s="121"/>
      <c r="AR766" s="121"/>
    </row>
    <row r="767" spans="1:44" ht="20.100000000000001" customHeight="1">
      <c r="A767" s="105"/>
      <c r="B767" s="106"/>
      <c r="C767" s="107" t="str">
        <f>IFERROR(VLOOKUP(B767,المنتجات!$A:$B,2,0),"")</f>
        <v/>
      </c>
      <c r="D767" s="106" t="str">
        <f>IFERROR(VLOOKUP(B767,المنتجات!$A:$C,3,0),"")</f>
        <v/>
      </c>
      <c r="E767" s="108"/>
      <c r="F767" s="107" t="str">
        <f>IFERROR(VLOOKUP(Table14[[#This Row],[كود الصنف]],المنتجات!$D:$E,2,0),"")</f>
        <v/>
      </c>
      <c r="G767" s="109"/>
      <c r="H767" s="109" t="str">
        <f>IFERROR(IF(G767&lt;=1,VLOOKUP(Table14[[#This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67" s="110"/>
      <c r="J767" s="111"/>
      <c r="K767" s="112" t="str">
        <f>IFERROR(IF(VLOOKUP(Table14[[#This Row],[كود الصنف]],المنتجات!$D:$K,8,0)=0,"",(VLOOKUP(Table14[[#This Row],[كود الصنف]],المنتجات!$D:$K,8,0))),"")</f>
        <v/>
      </c>
      <c r="L76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67" s="114">
        <f>IFERROR(Table14[[#This Row],[كمية الهالك]]/(Table14[[#This Row],[كمية الخامات بالكيلو]]/Table14[[#This Row],[وزن القطعة]]),0)</f>
        <v>0</v>
      </c>
      <c r="N767" s="113"/>
      <c r="O767" s="106" t="str">
        <f>IFERROR(VLOOKUP(Table14[[#This Row],[كود العامل]],العاملين!$A$1:$D$100,4,0),"")</f>
        <v/>
      </c>
      <c r="P767" s="108"/>
      <c r="Q767" s="108"/>
      <c r="R767" s="108"/>
      <c r="S767" s="108"/>
      <c r="T767" s="108"/>
      <c r="U767" s="108">
        <f t="shared" si="13"/>
        <v>0</v>
      </c>
      <c r="V767" s="108" t="str">
        <f>IFERROR(Table14[[#This Row],[اجمالى وقت التشغيل بالدقايق]]-Table14[[#This Row],[اجمالى وقت التوقف بالدقيقة]],"0")</f>
        <v>0</v>
      </c>
      <c r="W767" s="108"/>
      <c r="X767" s="106" t="str">
        <f>IFERROR(VLOOKUP(Table14[[#This Row],[كود العامل]],العاملين!A:C,2,0),"")</f>
        <v/>
      </c>
      <c r="Y767" s="108"/>
      <c r="Z767" s="108" t="str">
        <f>IFERROR(VLOOKUP(Table14[[#This Row],[كود العامل2]],العاملين!$A:$C,2,0),"")</f>
        <v/>
      </c>
      <c r="AA767" s="108"/>
      <c r="AB767" s="108" t="str">
        <f>IFERROR(VLOOKUP(Table14[[#This Row],[كود العامل3]],العاملين!$A:$C,2,0),"")</f>
        <v/>
      </c>
      <c r="AC767" s="108"/>
      <c r="AD767" s="108" t="str">
        <f>IFERROR(VLOOKUP(Table14[[#This Row],[كود العامل4]],العاملين!$A:$C,2,0),"")</f>
        <v/>
      </c>
      <c r="AE767" s="115">
        <f>IFERROR((Table14[[#This Row],[كمية الانتاج]]*Table14[[#This Row],[الزمن المعيارى لانتاج القطعة الواحدة بالدقيقة]])/V767,0%)</f>
        <v>0</v>
      </c>
      <c r="AF767" s="116"/>
      <c r="AG767" s="106"/>
      <c r="AH767" s="117" t="str">
        <f>IFERROR(Table14[[#This Row],[كمية الانتاج]]/(Table14[[#This Row],[كمية الانتاج]]+AG767+AF767),"")</f>
        <v/>
      </c>
      <c r="AI767" s="118"/>
      <c r="AJ767" s="121"/>
      <c r="AK767" s="121"/>
      <c r="AL767" s="121"/>
      <c r="AM767" s="121"/>
      <c r="AN767" s="121"/>
      <c r="AO767" s="121"/>
      <c r="AP767" s="121"/>
      <c r="AQ767" s="121"/>
      <c r="AR767" s="121"/>
    </row>
    <row r="768" spans="1:44" ht="20.100000000000001" customHeight="1">
      <c r="A768" s="105"/>
      <c r="B768" s="106"/>
      <c r="C768" s="107" t="str">
        <f>IFERROR(VLOOKUP(B768,المنتجات!$A:$B,2,0),"")</f>
        <v/>
      </c>
      <c r="D768" s="106" t="str">
        <f>IFERROR(VLOOKUP(B768,المنتجات!$A:$C,3,0),"")</f>
        <v/>
      </c>
      <c r="E768" s="108"/>
      <c r="F768" s="107" t="str">
        <f>IFERROR(VLOOKUP(Table14[[#This Row],[كود الصنف]],المنتجات!$D:$E,2,0),"")</f>
        <v/>
      </c>
      <c r="G768" s="109"/>
      <c r="H768" s="109" t="str">
        <f>IFERROR(IF(G768&lt;=1,VLOOKUP(Table14[[#This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68" s="110"/>
      <c r="J768" s="111"/>
      <c r="K768" s="112" t="str">
        <f>IFERROR(IF(VLOOKUP(Table14[[#This Row],[كود الصنف]],المنتجات!$D:$K,8,0)=0,"",(VLOOKUP(Table14[[#This Row],[كود الصنف]],المنتجات!$D:$K,8,0))),"")</f>
        <v/>
      </c>
      <c r="L76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68" s="114">
        <f>IFERROR(Table14[[#This Row],[كمية الهالك]]/(Table14[[#This Row],[كمية الخامات بالكيلو]]/Table14[[#This Row],[وزن القطعة]]),0)</f>
        <v>0</v>
      </c>
      <c r="N768" s="113"/>
      <c r="O768" s="106" t="str">
        <f>IFERROR(VLOOKUP(Table14[[#This Row],[كود العامل]],العاملين!$A$1:$D$100,4,0),"")</f>
        <v/>
      </c>
      <c r="P768" s="108"/>
      <c r="Q768" s="108"/>
      <c r="R768" s="108"/>
      <c r="S768" s="108"/>
      <c r="T768" s="108"/>
      <c r="U768" s="108">
        <f t="shared" si="13"/>
        <v>0</v>
      </c>
      <c r="V768" s="108" t="str">
        <f>IFERROR(Table14[[#This Row],[اجمالى وقت التشغيل بالدقايق]]-Table14[[#This Row],[اجمالى وقت التوقف بالدقيقة]],"0")</f>
        <v>0</v>
      </c>
      <c r="W768" s="108"/>
      <c r="X768" s="106" t="str">
        <f>IFERROR(VLOOKUP(Table14[[#This Row],[كود العامل]],العاملين!A:C,2,0),"")</f>
        <v/>
      </c>
      <c r="Y768" s="108"/>
      <c r="Z768" s="108" t="str">
        <f>IFERROR(VLOOKUP(Table14[[#This Row],[كود العامل2]],العاملين!$A:$C,2,0),"")</f>
        <v/>
      </c>
      <c r="AA768" s="108"/>
      <c r="AB768" s="108" t="str">
        <f>IFERROR(VLOOKUP(Table14[[#This Row],[كود العامل3]],العاملين!$A:$C,2,0),"")</f>
        <v/>
      </c>
      <c r="AC768" s="108"/>
      <c r="AD768" s="108" t="str">
        <f>IFERROR(VLOOKUP(Table14[[#This Row],[كود العامل4]],العاملين!$A:$C,2,0),"")</f>
        <v/>
      </c>
      <c r="AE768" s="115">
        <f>IFERROR((Table14[[#This Row],[كمية الانتاج]]*Table14[[#This Row],[الزمن المعيارى لانتاج القطعة الواحدة بالدقيقة]])/V768,0%)</f>
        <v>0</v>
      </c>
      <c r="AF768" s="116"/>
      <c r="AG768" s="106"/>
      <c r="AH768" s="117" t="str">
        <f>IFERROR(Table14[[#This Row],[كمية الانتاج]]/(Table14[[#This Row],[كمية الانتاج]]+AG768+AF768),"")</f>
        <v/>
      </c>
      <c r="AI768" s="118"/>
      <c r="AJ768" s="121"/>
      <c r="AK768" s="121"/>
      <c r="AL768" s="121"/>
      <c r="AM768" s="121"/>
      <c r="AN768" s="121"/>
      <c r="AO768" s="121"/>
      <c r="AP768" s="121"/>
      <c r="AQ768" s="121"/>
      <c r="AR768" s="121"/>
    </row>
    <row r="769" spans="1:44" ht="20.100000000000001" customHeight="1">
      <c r="A769" s="105"/>
      <c r="B769" s="106"/>
      <c r="C769" s="107" t="str">
        <f>IFERROR(VLOOKUP(B769,المنتجات!$A:$B,2,0),"")</f>
        <v/>
      </c>
      <c r="D769" s="106" t="str">
        <f>IFERROR(VLOOKUP(B769,المنتجات!$A:$C,3,0),"")</f>
        <v/>
      </c>
      <c r="E769" s="108"/>
      <c r="F769" s="107" t="str">
        <f>IFERROR(VLOOKUP(Table14[[#This Row],[كود الصنف]],المنتجات!$D:$E,2,0),"")</f>
        <v/>
      </c>
      <c r="G769" s="109"/>
      <c r="H769" s="109" t="str">
        <f>IFERROR(IF(G769&lt;=1,VLOOKUP(Table14[[#This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69" s="110"/>
      <c r="J769" s="111"/>
      <c r="K769" s="112" t="str">
        <f>IFERROR(IF(VLOOKUP(Table14[[#This Row],[كود الصنف]],المنتجات!$D:$K,8,0)=0,"",(VLOOKUP(Table14[[#This Row],[كود الصنف]],المنتجات!$D:$K,8,0))),"")</f>
        <v/>
      </c>
      <c r="L76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69" s="114">
        <f>IFERROR(Table14[[#This Row],[كمية الهالك]]/(Table14[[#This Row],[كمية الخامات بالكيلو]]/Table14[[#This Row],[وزن القطعة]]),0)</f>
        <v>0</v>
      </c>
      <c r="N769" s="113"/>
      <c r="O769" s="106" t="str">
        <f>IFERROR(VLOOKUP(Table14[[#This Row],[كود العامل]],العاملين!$A$1:$D$100,4,0),"")</f>
        <v/>
      </c>
      <c r="P769" s="108"/>
      <c r="Q769" s="108"/>
      <c r="R769" s="108"/>
      <c r="S769" s="108"/>
      <c r="T769" s="108"/>
      <c r="U769" s="108">
        <f t="shared" si="13"/>
        <v>0</v>
      </c>
      <c r="V769" s="108" t="str">
        <f>IFERROR(Table14[[#This Row],[اجمالى وقت التشغيل بالدقايق]]-Table14[[#This Row],[اجمالى وقت التوقف بالدقيقة]],"0")</f>
        <v>0</v>
      </c>
      <c r="W769" s="108"/>
      <c r="X769" s="106" t="str">
        <f>IFERROR(VLOOKUP(Table14[[#This Row],[كود العامل]],العاملين!A:C,2,0),"")</f>
        <v/>
      </c>
      <c r="Y769" s="108"/>
      <c r="Z769" s="108" t="str">
        <f>IFERROR(VLOOKUP(Table14[[#This Row],[كود العامل2]],العاملين!$A:$C,2,0),"")</f>
        <v/>
      </c>
      <c r="AA769" s="108"/>
      <c r="AB769" s="108" t="str">
        <f>IFERROR(VLOOKUP(Table14[[#This Row],[كود العامل3]],العاملين!$A:$C,2,0),"")</f>
        <v/>
      </c>
      <c r="AC769" s="108"/>
      <c r="AD769" s="108" t="str">
        <f>IFERROR(VLOOKUP(Table14[[#This Row],[كود العامل4]],العاملين!$A:$C,2,0),"")</f>
        <v/>
      </c>
      <c r="AE769" s="115">
        <f>IFERROR((Table14[[#This Row],[كمية الانتاج]]*Table14[[#This Row],[الزمن المعيارى لانتاج القطعة الواحدة بالدقيقة]])/V769,0%)</f>
        <v>0</v>
      </c>
      <c r="AF769" s="116"/>
      <c r="AG769" s="106"/>
      <c r="AH769" s="117" t="str">
        <f>IFERROR(Table14[[#This Row],[كمية الانتاج]]/(Table14[[#This Row],[كمية الانتاج]]+AG769+AF769),"")</f>
        <v/>
      </c>
      <c r="AI769" s="118"/>
      <c r="AJ769" s="121"/>
      <c r="AK769" s="121"/>
      <c r="AL769" s="121"/>
      <c r="AM769" s="121"/>
      <c r="AN769" s="121"/>
      <c r="AO769" s="121"/>
      <c r="AP769" s="121"/>
      <c r="AQ769" s="121"/>
      <c r="AR769" s="121"/>
    </row>
    <row r="770" spans="1:44" ht="20.100000000000001" customHeight="1">
      <c r="A770" s="105"/>
      <c r="B770" s="106"/>
      <c r="C770" s="107" t="str">
        <f>IFERROR(VLOOKUP(B770,المنتجات!$A:$B,2,0),"")</f>
        <v/>
      </c>
      <c r="D770" s="106" t="str">
        <f>IFERROR(VLOOKUP(B770,المنتجات!$A:$C,3,0),"")</f>
        <v/>
      </c>
      <c r="E770" s="108"/>
      <c r="F770" s="107" t="str">
        <f>IFERROR(VLOOKUP(Table14[[#This Row],[كود الصنف]],المنتجات!$D:$E,2,0),"")</f>
        <v/>
      </c>
      <c r="G770" s="109"/>
      <c r="H770" s="109" t="str">
        <f>IFERROR(IF(G770&lt;=1,VLOOKUP(Table14[[#This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70" s="110"/>
      <c r="J770" s="111"/>
      <c r="K770" s="112" t="str">
        <f>IFERROR(IF(VLOOKUP(Table14[[#This Row],[كود الصنف]],المنتجات!$D:$K,8,0)=0,"",(VLOOKUP(Table14[[#This Row],[كود الصنف]],المنتجات!$D:$K,8,0))),"")</f>
        <v/>
      </c>
      <c r="L77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70" s="114">
        <f>IFERROR(Table14[[#This Row],[كمية الهالك]]/(Table14[[#This Row],[كمية الخامات بالكيلو]]/Table14[[#This Row],[وزن القطعة]]),0)</f>
        <v>0</v>
      </c>
      <c r="N770" s="113"/>
      <c r="O770" s="106" t="str">
        <f>IFERROR(VLOOKUP(Table14[[#This Row],[كود العامل]],العاملين!$A$1:$D$100,4,0),"")</f>
        <v/>
      </c>
      <c r="P770" s="108"/>
      <c r="Q770" s="108"/>
      <c r="R770" s="108"/>
      <c r="S770" s="108"/>
      <c r="T770" s="108"/>
      <c r="U770" s="108">
        <f t="shared" si="13"/>
        <v>0</v>
      </c>
      <c r="V770" s="108" t="str">
        <f>IFERROR(Table14[[#This Row],[اجمالى وقت التشغيل بالدقايق]]-Table14[[#This Row],[اجمالى وقت التوقف بالدقيقة]],"0")</f>
        <v>0</v>
      </c>
      <c r="W770" s="108"/>
      <c r="X770" s="106" t="str">
        <f>IFERROR(VLOOKUP(Table14[[#This Row],[كود العامل]],العاملين!A:C,2,0),"")</f>
        <v/>
      </c>
      <c r="Y770" s="108"/>
      <c r="Z770" s="108" t="str">
        <f>IFERROR(VLOOKUP(Table14[[#This Row],[كود العامل2]],العاملين!$A:$C,2,0),"")</f>
        <v/>
      </c>
      <c r="AA770" s="108"/>
      <c r="AB770" s="108" t="str">
        <f>IFERROR(VLOOKUP(Table14[[#This Row],[كود العامل3]],العاملين!$A:$C,2,0),"")</f>
        <v/>
      </c>
      <c r="AC770" s="108"/>
      <c r="AD770" s="108" t="str">
        <f>IFERROR(VLOOKUP(Table14[[#This Row],[كود العامل4]],العاملين!$A:$C,2,0),"")</f>
        <v/>
      </c>
      <c r="AE770" s="115">
        <f>IFERROR((Table14[[#This Row],[كمية الانتاج]]*Table14[[#This Row],[الزمن المعيارى لانتاج القطعة الواحدة بالدقيقة]])/V770,0%)</f>
        <v>0</v>
      </c>
      <c r="AF770" s="116"/>
      <c r="AG770" s="106"/>
      <c r="AH770" s="117" t="str">
        <f>IFERROR(Table14[[#This Row],[كمية الانتاج]]/(Table14[[#This Row],[كمية الانتاج]]+AG770+AF770),"")</f>
        <v/>
      </c>
      <c r="AI770" s="118"/>
      <c r="AJ770" s="121"/>
      <c r="AK770" s="121"/>
      <c r="AL770" s="121"/>
      <c r="AM770" s="121"/>
      <c r="AN770" s="121"/>
      <c r="AO770" s="121"/>
      <c r="AP770" s="121"/>
      <c r="AQ770" s="121"/>
      <c r="AR770" s="121"/>
    </row>
    <row r="771" spans="1:44" ht="20.100000000000001" customHeight="1">
      <c r="A771" s="105"/>
      <c r="B771" s="106"/>
      <c r="C771" s="107" t="str">
        <f>IFERROR(VLOOKUP(B771,المنتجات!$A:$B,2,0),"")</f>
        <v/>
      </c>
      <c r="D771" s="106" t="str">
        <f>IFERROR(VLOOKUP(B771,المنتجات!$A:$C,3,0),"")</f>
        <v/>
      </c>
      <c r="E771" s="108"/>
      <c r="F771" s="107" t="str">
        <f>IFERROR(VLOOKUP(Table14[[#This Row],[كود الصنف]],المنتجات!$D:$E,2,0),"")</f>
        <v/>
      </c>
      <c r="G771" s="109"/>
      <c r="H771" s="109" t="str">
        <f>IFERROR(IF(G771&lt;=1,VLOOKUP(Table14[[#This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71" s="110"/>
      <c r="J771" s="111"/>
      <c r="K771" s="112" t="str">
        <f>IFERROR(IF(VLOOKUP(Table14[[#This Row],[كود الصنف]],المنتجات!$D:$K,8,0)=0,"",(VLOOKUP(Table14[[#This Row],[كود الصنف]],المنتجات!$D:$K,8,0))),"")</f>
        <v/>
      </c>
      <c r="L77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71" s="114">
        <f>IFERROR(Table14[[#This Row],[كمية الهالك]]/(Table14[[#This Row],[كمية الخامات بالكيلو]]/Table14[[#This Row],[وزن القطعة]]),0)</f>
        <v>0</v>
      </c>
      <c r="N771" s="113"/>
      <c r="O771" s="106" t="str">
        <f>IFERROR(VLOOKUP(Table14[[#This Row],[كود العامل]],العاملين!$A$1:$D$100,4,0),"")</f>
        <v/>
      </c>
      <c r="P771" s="108"/>
      <c r="Q771" s="108"/>
      <c r="R771" s="108"/>
      <c r="S771" s="108"/>
      <c r="T771" s="108"/>
      <c r="U771" s="108">
        <f t="shared" si="13"/>
        <v>0</v>
      </c>
      <c r="V771" s="108" t="str">
        <f>IFERROR(Table14[[#This Row],[اجمالى وقت التشغيل بالدقايق]]-Table14[[#This Row],[اجمالى وقت التوقف بالدقيقة]],"0")</f>
        <v>0</v>
      </c>
      <c r="W771" s="108"/>
      <c r="X771" s="106" t="str">
        <f>IFERROR(VLOOKUP(Table14[[#This Row],[كود العامل]],العاملين!A:C,2,0),"")</f>
        <v/>
      </c>
      <c r="Y771" s="108"/>
      <c r="Z771" s="108" t="str">
        <f>IFERROR(VLOOKUP(Table14[[#This Row],[كود العامل2]],العاملين!$A:$C,2,0),"")</f>
        <v/>
      </c>
      <c r="AA771" s="108"/>
      <c r="AB771" s="108" t="str">
        <f>IFERROR(VLOOKUP(Table14[[#This Row],[كود العامل3]],العاملين!$A:$C,2,0),"")</f>
        <v/>
      </c>
      <c r="AC771" s="108"/>
      <c r="AD771" s="108" t="str">
        <f>IFERROR(VLOOKUP(Table14[[#This Row],[كود العامل4]],العاملين!$A:$C,2,0),"")</f>
        <v/>
      </c>
      <c r="AE771" s="115">
        <f>IFERROR((Table14[[#This Row],[كمية الانتاج]]*Table14[[#This Row],[الزمن المعيارى لانتاج القطعة الواحدة بالدقيقة]])/V771,0%)</f>
        <v>0</v>
      </c>
      <c r="AF771" s="116"/>
      <c r="AG771" s="106"/>
      <c r="AH771" s="117" t="str">
        <f>IFERROR(Table14[[#This Row],[كمية الانتاج]]/(Table14[[#This Row],[كمية الانتاج]]+AG771+AF771),"")</f>
        <v/>
      </c>
      <c r="AI771" s="118"/>
      <c r="AJ771" s="121"/>
      <c r="AK771" s="121"/>
      <c r="AL771" s="121"/>
      <c r="AM771" s="121"/>
      <c r="AN771" s="121"/>
      <c r="AO771" s="121"/>
      <c r="AP771" s="121"/>
      <c r="AQ771" s="121"/>
      <c r="AR771" s="121"/>
    </row>
    <row r="772" spans="1:44" ht="20.100000000000001" customHeight="1">
      <c r="A772" s="105"/>
      <c r="B772" s="106"/>
      <c r="C772" s="107" t="str">
        <f>IFERROR(VLOOKUP(B772,المنتجات!$A:$B,2,0),"")</f>
        <v/>
      </c>
      <c r="D772" s="106" t="str">
        <f>IFERROR(VLOOKUP(B772,المنتجات!$A:$C,3,0),"")</f>
        <v/>
      </c>
      <c r="E772" s="108"/>
      <c r="F772" s="107" t="str">
        <f>IFERROR(VLOOKUP(Table14[[#This Row],[كود الصنف]],المنتجات!$D:$E,2,0),"")</f>
        <v/>
      </c>
      <c r="G772" s="109"/>
      <c r="H772" s="109" t="str">
        <f>IFERROR(IF(G772&lt;=1,VLOOKUP(Table14[[#This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72" s="110"/>
      <c r="J772" s="111"/>
      <c r="K772" s="112" t="str">
        <f>IFERROR(IF(VLOOKUP(Table14[[#This Row],[كود الصنف]],المنتجات!$D:$K,8,0)=0,"",(VLOOKUP(Table14[[#This Row],[كود الصنف]],المنتجات!$D:$K,8,0))),"")</f>
        <v/>
      </c>
      <c r="L77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72" s="114">
        <f>IFERROR(Table14[[#This Row],[كمية الهالك]]/(Table14[[#This Row],[كمية الخامات بالكيلو]]/Table14[[#This Row],[وزن القطعة]]),0)</f>
        <v>0</v>
      </c>
      <c r="N772" s="113"/>
      <c r="O772" s="106" t="str">
        <f>IFERROR(VLOOKUP(Table14[[#This Row],[كود العامل]],العاملين!$A$1:$D$100,4,0),"")</f>
        <v/>
      </c>
      <c r="P772" s="108"/>
      <c r="Q772" s="108"/>
      <c r="R772" s="108"/>
      <c r="S772" s="108"/>
      <c r="T772" s="108"/>
      <c r="U772" s="108">
        <f t="shared" si="13"/>
        <v>0</v>
      </c>
      <c r="V772" s="108" t="str">
        <f>IFERROR(Table14[[#This Row],[اجمالى وقت التشغيل بالدقايق]]-Table14[[#This Row],[اجمالى وقت التوقف بالدقيقة]],"0")</f>
        <v>0</v>
      </c>
      <c r="W772" s="108"/>
      <c r="X772" s="106" t="str">
        <f>IFERROR(VLOOKUP(Table14[[#This Row],[كود العامل]],العاملين!A:C,2,0),"")</f>
        <v/>
      </c>
      <c r="Y772" s="108"/>
      <c r="Z772" s="108" t="str">
        <f>IFERROR(VLOOKUP(Table14[[#This Row],[كود العامل2]],العاملين!$A:$C,2,0),"")</f>
        <v/>
      </c>
      <c r="AA772" s="108"/>
      <c r="AB772" s="108" t="str">
        <f>IFERROR(VLOOKUP(Table14[[#This Row],[كود العامل3]],العاملين!$A:$C,2,0),"")</f>
        <v/>
      </c>
      <c r="AC772" s="108"/>
      <c r="AD772" s="108" t="str">
        <f>IFERROR(VLOOKUP(Table14[[#This Row],[كود العامل4]],العاملين!$A:$C,2,0),"")</f>
        <v/>
      </c>
      <c r="AE772" s="115">
        <f>IFERROR((Table14[[#This Row],[كمية الانتاج]]*Table14[[#This Row],[الزمن المعيارى لانتاج القطعة الواحدة بالدقيقة]])/V772,0%)</f>
        <v>0</v>
      </c>
      <c r="AF772" s="116"/>
      <c r="AG772" s="106"/>
      <c r="AH772" s="117" t="str">
        <f>IFERROR(Table14[[#This Row],[كمية الانتاج]]/(Table14[[#This Row],[كمية الانتاج]]+AG772+AF772),"")</f>
        <v/>
      </c>
      <c r="AI772" s="118"/>
      <c r="AJ772" s="121"/>
      <c r="AK772" s="121"/>
      <c r="AL772" s="121"/>
      <c r="AM772" s="121"/>
      <c r="AN772" s="121"/>
      <c r="AO772" s="121"/>
      <c r="AP772" s="121"/>
      <c r="AQ772" s="121"/>
      <c r="AR772" s="121"/>
    </row>
    <row r="773" spans="1:44" ht="20.100000000000001" customHeight="1">
      <c r="A773" s="105"/>
      <c r="B773" s="106"/>
      <c r="C773" s="107" t="str">
        <f>IFERROR(VLOOKUP(B773,المنتجات!$A:$B,2,0),"")</f>
        <v/>
      </c>
      <c r="D773" s="106" t="str">
        <f>IFERROR(VLOOKUP(B773,المنتجات!$A:$C,3,0),"")</f>
        <v/>
      </c>
      <c r="E773" s="108"/>
      <c r="F773" s="107" t="str">
        <f>IFERROR(VLOOKUP(Table14[[#This Row],[كود الصنف]],المنتجات!$D:$E,2,0),"")</f>
        <v/>
      </c>
      <c r="G773" s="109"/>
      <c r="H773" s="109" t="str">
        <f>IFERROR(IF(G773&lt;=1,VLOOKUP(Table14[[#This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73" s="110"/>
      <c r="J773" s="111"/>
      <c r="K773" s="112" t="str">
        <f>IFERROR(IF(VLOOKUP(Table14[[#This Row],[كود الصنف]],المنتجات!$D:$K,8,0)=0,"",(VLOOKUP(Table14[[#This Row],[كود الصنف]],المنتجات!$D:$K,8,0))),"")</f>
        <v/>
      </c>
      <c r="L77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73" s="114">
        <f>IFERROR(Table14[[#This Row],[كمية الهالك]]/(Table14[[#This Row],[كمية الخامات بالكيلو]]/Table14[[#This Row],[وزن القطعة]]),0)</f>
        <v>0</v>
      </c>
      <c r="N773" s="113"/>
      <c r="O773" s="106" t="str">
        <f>IFERROR(VLOOKUP(Table14[[#This Row],[كود العامل]],العاملين!$A$1:$D$100,4,0),"")</f>
        <v/>
      </c>
      <c r="P773" s="108"/>
      <c r="Q773" s="108"/>
      <c r="R773" s="108"/>
      <c r="S773" s="108"/>
      <c r="T773" s="108"/>
      <c r="U773" s="108">
        <f t="shared" si="13"/>
        <v>0</v>
      </c>
      <c r="V773" s="108" t="str">
        <f>IFERROR(Table14[[#This Row],[اجمالى وقت التشغيل بالدقايق]]-Table14[[#This Row],[اجمالى وقت التوقف بالدقيقة]],"0")</f>
        <v>0</v>
      </c>
      <c r="W773" s="108"/>
      <c r="X773" s="106" t="str">
        <f>IFERROR(VLOOKUP(Table14[[#This Row],[كود العامل]],العاملين!A:C,2,0),"")</f>
        <v/>
      </c>
      <c r="Y773" s="108"/>
      <c r="Z773" s="108" t="str">
        <f>IFERROR(VLOOKUP(Table14[[#This Row],[كود العامل2]],العاملين!$A:$C,2,0),"")</f>
        <v/>
      </c>
      <c r="AA773" s="108"/>
      <c r="AB773" s="108" t="str">
        <f>IFERROR(VLOOKUP(Table14[[#This Row],[كود العامل3]],العاملين!$A:$C,2,0),"")</f>
        <v/>
      </c>
      <c r="AC773" s="108"/>
      <c r="AD773" s="108" t="str">
        <f>IFERROR(VLOOKUP(Table14[[#This Row],[كود العامل4]],العاملين!$A:$C,2,0),"")</f>
        <v/>
      </c>
      <c r="AE773" s="115">
        <f>IFERROR((Table14[[#This Row],[كمية الانتاج]]*Table14[[#This Row],[الزمن المعيارى لانتاج القطعة الواحدة بالدقيقة]])/V773,0%)</f>
        <v>0</v>
      </c>
      <c r="AF773" s="116"/>
      <c r="AG773" s="106"/>
      <c r="AH773" s="117" t="str">
        <f>IFERROR(Table14[[#This Row],[كمية الانتاج]]/(Table14[[#This Row],[كمية الانتاج]]+AG773+AF773),"")</f>
        <v/>
      </c>
      <c r="AI773" s="118"/>
      <c r="AJ773" s="121"/>
      <c r="AK773" s="121"/>
      <c r="AL773" s="121"/>
      <c r="AM773" s="121"/>
      <c r="AN773" s="121"/>
      <c r="AO773" s="121"/>
      <c r="AP773" s="121"/>
      <c r="AQ773" s="121"/>
      <c r="AR773" s="121"/>
    </row>
    <row r="774" spans="1:44" ht="20.100000000000001" customHeight="1">
      <c r="A774" s="105"/>
      <c r="B774" s="106"/>
      <c r="C774" s="107" t="str">
        <f>IFERROR(VLOOKUP(B774,المنتجات!$A:$B,2,0),"")</f>
        <v/>
      </c>
      <c r="D774" s="106" t="str">
        <f>IFERROR(VLOOKUP(B774,المنتجات!$A:$C,3,0),"")</f>
        <v/>
      </c>
      <c r="E774" s="108"/>
      <c r="F774" s="107" t="str">
        <f>IFERROR(VLOOKUP(Table14[[#This Row],[كود الصنف]],المنتجات!$D:$E,2,0),"")</f>
        <v/>
      </c>
      <c r="G774" s="109"/>
      <c r="H774" s="109" t="str">
        <f>IFERROR(IF(G774&lt;=1,VLOOKUP(Table14[[#This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74" s="110"/>
      <c r="J774" s="111"/>
      <c r="K774" s="112" t="str">
        <f>IFERROR(IF(VLOOKUP(Table14[[#This Row],[كود الصنف]],المنتجات!$D:$K,8,0)=0,"",(VLOOKUP(Table14[[#This Row],[كود الصنف]],المنتجات!$D:$K,8,0))),"")</f>
        <v/>
      </c>
      <c r="L77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74" s="114">
        <f>IFERROR(Table14[[#This Row],[كمية الهالك]]/(Table14[[#This Row],[كمية الخامات بالكيلو]]/Table14[[#This Row],[وزن القطعة]]),0)</f>
        <v>0</v>
      </c>
      <c r="N774" s="113"/>
      <c r="O774" s="106" t="str">
        <f>IFERROR(VLOOKUP(Table14[[#This Row],[كود العامل]],العاملين!$A$1:$D$100,4,0),"")</f>
        <v/>
      </c>
      <c r="P774" s="108"/>
      <c r="Q774" s="108"/>
      <c r="R774" s="108"/>
      <c r="S774" s="108"/>
      <c r="T774" s="108"/>
      <c r="U774" s="108">
        <f t="shared" si="13"/>
        <v>0</v>
      </c>
      <c r="V774" s="108" t="str">
        <f>IFERROR(Table14[[#This Row],[اجمالى وقت التشغيل بالدقايق]]-Table14[[#This Row],[اجمالى وقت التوقف بالدقيقة]],"0")</f>
        <v>0</v>
      </c>
      <c r="W774" s="108"/>
      <c r="X774" s="106" t="str">
        <f>IFERROR(VLOOKUP(Table14[[#This Row],[كود العامل]],العاملين!A:C,2,0),"")</f>
        <v/>
      </c>
      <c r="Y774" s="108"/>
      <c r="Z774" s="108" t="str">
        <f>IFERROR(VLOOKUP(Table14[[#This Row],[كود العامل2]],العاملين!$A:$C,2,0),"")</f>
        <v/>
      </c>
      <c r="AA774" s="108"/>
      <c r="AB774" s="108" t="str">
        <f>IFERROR(VLOOKUP(Table14[[#This Row],[كود العامل3]],العاملين!$A:$C,2,0),"")</f>
        <v/>
      </c>
      <c r="AC774" s="108"/>
      <c r="AD774" s="108" t="str">
        <f>IFERROR(VLOOKUP(Table14[[#This Row],[كود العامل4]],العاملين!$A:$C,2,0),"")</f>
        <v/>
      </c>
      <c r="AE774" s="115">
        <f>IFERROR((Table14[[#This Row],[كمية الانتاج]]*Table14[[#This Row],[الزمن المعيارى لانتاج القطعة الواحدة بالدقيقة]])/V774,0%)</f>
        <v>0</v>
      </c>
      <c r="AF774" s="116"/>
      <c r="AG774" s="106"/>
      <c r="AH774" s="117" t="str">
        <f>IFERROR(Table14[[#This Row],[كمية الانتاج]]/(Table14[[#This Row],[كمية الانتاج]]+AG774+AF774),"")</f>
        <v/>
      </c>
      <c r="AI774" s="118"/>
      <c r="AJ774" s="121"/>
      <c r="AK774" s="121"/>
      <c r="AL774" s="121"/>
      <c r="AM774" s="121"/>
      <c r="AN774" s="121"/>
      <c r="AO774" s="121"/>
      <c r="AP774" s="121"/>
      <c r="AQ774" s="121"/>
      <c r="AR774" s="121"/>
    </row>
    <row r="775" spans="1:44" ht="20.100000000000001" customHeight="1">
      <c r="A775" s="105"/>
      <c r="B775" s="106"/>
      <c r="C775" s="107" t="str">
        <f>IFERROR(VLOOKUP(B775,المنتجات!$A:$B,2,0),"")</f>
        <v/>
      </c>
      <c r="D775" s="106" t="str">
        <f>IFERROR(VLOOKUP(B775,المنتجات!$A:$C,3,0),"")</f>
        <v/>
      </c>
      <c r="E775" s="108"/>
      <c r="F775" s="107" t="str">
        <f>IFERROR(VLOOKUP(Table14[[#This Row],[كود الصنف]],المنتجات!$D:$E,2,0),"")</f>
        <v/>
      </c>
      <c r="G775" s="109"/>
      <c r="H775" s="109" t="str">
        <f>IFERROR(IF(G775&lt;=1,VLOOKUP(Table14[[#This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75" s="110"/>
      <c r="J775" s="111"/>
      <c r="K775" s="112" t="str">
        <f>IFERROR(IF(VLOOKUP(Table14[[#This Row],[كود الصنف]],المنتجات!$D:$K,8,0)=0,"",(VLOOKUP(Table14[[#This Row],[كود الصنف]],المنتجات!$D:$K,8,0))),"")</f>
        <v/>
      </c>
      <c r="L77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75" s="114">
        <f>IFERROR(Table14[[#This Row],[كمية الهالك]]/(Table14[[#This Row],[كمية الخامات بالكيلو]]/Table14[[#This Row],[وزن القطعة]]),0)</f>
        <v>0</v>
      </c>
      <c r="N775" s="113"/>
      <c r="O775" s="106" t="str">
        <f>IFERROR(VLOOKUP(Table14[[#This Row],[كود العامل]],العاملين!$A$1:$D$100,4,0),"")</f>
        <v/>
      </c>
      <c r="P775" s="108"/>
      <c r="Q775" s="108"/>
      <c r="R775" s="108"/>
      <c r="S775" s="108"/>
      <c r="T775" s="108"/>
      <c r="U775" s="108">
        <f t="shared" si="13"/>
        <v>0</v>
      </c>
      <c r="V775" s="108" t="str">
        <f>IFERROR(Table14[[#This Row],[اجمالى وقت التشغيل بالدقايق]]-Table14[[#This Row],[اجمالى وقت التوقف بالدقيقة]],"0")</f>
        <v>0</v>
      </c>
      <c r="W775" s="108"/>
      <c r="X775" s="106" t="str">
        <f>IFERROR(VLOOKUP(Table14[[#This Row],[كود العامل]],العاملين!A:C,2,0),"")</f>
        <v/>
      </c>
      <c r="Y775" s="108"/>
      <c r="Z775" s="108" t="str">
        <f>IFERROR(VLOOKUP(Table14[[#This Row],[كود العامل2]],العاملين!$A:$C,2,0),"")</f>
        <v/>
      </c>
      <c r="AA775" s="108"/>
      <c r="AB775" s="108" t="str">
        <f>IFERROR(VLOOKUP(Table14[[#This Row],[كود العامل3]],العاملين!$A:$C,2,0),"")</f>
        <v/>
      </c>
      <c r="AC775" s="108"/>
      <c r="AD775" s="108" t="str">
        <f>IFERROR(VLOOKUP(Table14[[#This Row],[كود العامل4]],العاملين!$A:$C,2,0),"")</f>
        <v/>
      </c>
      <c r="AE775" s="115">
        <f>IFERROR((Table14[[#This Row],[كمية الانتاج]]*Table14[[#This Row],[الزمن المعيارى لانتاج القطعة الواحدة بالدقيقة]])/V775,0%)</f>
        <v>0</v>
      </c>
      <c r="AF775" s="116"/>
      <c r="AG775" s="106"/>
      <c r="AH775" s="117" t="str">
        <f>IFERROR(Table14[[#This Row],[كمية الانتاج]]/(Table14[[#This Row],[كمية الانتاج]]+AG775+AF775),"")</f>
        <v/>
      </c>
      <c r="AI775" s="118"/>
      <c r="AJ775" s="121"/>
      <c r="AK775" s="121"/>
      <c r="AL775" s="121"/>
      <c r="AM775" s="121"/>
      <c r="AN775" s="121"/>
      <c r="AO775" s="121"/>
      <c r="AP775" s="121"/>
      <c r="AQ775" s="121"/>
      <c r="AR775" s="121"/>
    </row>
    <row r="776" spans="1:44" ht="20.100000000000001" customHeight="1">
      <c r="A776" s="105"/>
      <c r="B776" s="106"/>
      <c r="C776" s="107" t="str">
        <f>IFERROR(VLOOKUP(B776,المنتجات!$A:$B,2,0),"")</f>
        <v/>
      </c>
      <c r="D776" s="106" t="str">
        <f>IFERROR(VLOOKUP(B776,المنتجات!$A:$C,3,0),"")</f>
        <v/>
      </c>
      <c r="E776" s="108"/>
      <c r="F776" s="107" t="str">
        <f>IFERROR(VLOOKUP(Table14[[#This Row],[كود الصنف]],المنتجات!$D:$E,2,0),"")</f>
        <v/>
      </c>
      <c r="G776" s="109"/>
      <c r="H776" s="109" t="str">
        <f>IFERROR(IF(G776&lt;=1,VLOOKUP(Table14[[#This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76" s="110"/>
      <c r="J776" s="111"/>
      <c r="K776" s="112" t="str">
        <f>IFERROR(IF(VLOOKUP(Table14[[#This Row],[كود الصنف]],المنتجات!$D:$K,8,0)=0,"",(VLOOKUP(Table14[[#This Row],[كود الصنف]],المنتجات!$D:$K,8,0))),"")</f>
        <v/>
      </c>
      <c r="L77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76" s="114">
        <f>IFERROR(Table14[[#This Row],[كمية الهالك]]/(Table14[[#This Row],[كمية الخامات بالكيلو]]/Table14[[#This Row],[وزن القطعة]]),0)</f>
        <v>0</v>
      </c>
      <c r="N776" s="113"/>
      <c r="O776" s="106" t="str">
        <f>IFERROR(VLOOKUP(Table14[[#This Row],[كود العامل]],العاملين!$A$1:$D$100,4,0),"")</f>
        <v/>
      </c>
      <c r="P776" s="108"/>
      <c r="Q776" s="108"/>
      <c r="R776" s="108"/>
      <c r="S776" s="108"/>
      <c r="T776" s="108"/>
      <c r="U776" s="108">
        <f t="shared" ref="U776:U839" si="14">SUM(P776:T776)</f>
        <v>0</v>
      </c>
      <c r="V776" s="108" t="str">
        <f>IFERROR(Table14[[#This Row],[اجمالى وقت التشغيل بالدقايق]]-Table14[[#This Row],[اجمالى وقت التوقف بالدقيقة]],"0")</f>
        <v>0</v>
      </c>
      <c r="W776" s="108"/>
      <c r="X776" s="106" t="str">
        <f>IFERROR(VLOOKUP(Table14[[#This Row],[كود العامل]],العاملين!A:C,2,0),"")</f>
        <v/>
      </c>
      <c r="Y776" s="108"/>
      <c r="Z776" s="108" t="str">
        <f>IFERROR(VLOOKUP(Table14[[#This Row],[كود العامل2]],العاملين!$A:$C,2,0),"")</f>
        <v/>
      </c>
      <c r="AA776" s="108"/>
      <c r="AB776" s="108" t="str">
        <f>IFERROR(VLOOKUP(Table14[[#This Row],[كود العامل3]],العاملين!$A:$C,2,0),"")</f>
        <v/>
      </c>
      <c r="AC776" s="108"/>
      <c r="AD776" s="108" t="str">
        <f>IFERROR(VLOOKUP(Table14[[#This Row],[كود العامل4]],العاملين!$A:$C,2,0),"")</f>
        <v/>
      </c>
      <c r="AE776" s="115">
        <f>IFERROR((Table14[[#This Row],[كمية الانتاج]]*Table14[[#This Row],[الزمن المعيارى لانتاج القطعة الواحدة بالدقيقة]])/V776,0%)</f>
        <v>0</v>
      </c>
      <c r="AF776" s="116"/>
      <c r="AG776" s="106"/>
      <c r="AH776" s="117" t="str">
        <f>IFERROR(Table14[[#This Row],[كمية الانتاج]]/(Table14[[#This Row],[كمية الانتاج]]+AG776+AF776),"")</f>
        <v/>
      </c>
      <c r="AI776" s="118"/>
      <c r="AJ776" s="121"/>
      <c r="AK776" s="121"/>
      <c r="AL776" s="121"/>
      <c r="AM776" s="121"/>
      <c r="AN776" s="121"/>
      <c r="AO776" s="121"/>
      <c r="AP776" s="121"/>
      <c r="AQ776" s="121"/>
      <c r="AR776" s="121"/>
    </row>
    <row r="777" spans="1:44" ht="20.100000000000001" customHeight="1">
      <c r="A777" s="105"/>
      <c r="B777" s="106"/>
      <c r="C777" s="107" t="str">
        <f>IFERROR(VLOOKUP(B777,المنتجات!$A:$B,2,0),"")</f>
        <v/>
      </c>
      <c r="D777" s="106" t="str">
        <f>IFERROR(VLOOKUP(B777,المنتجات!$A:$C,3,0),"")</f>
        <v/>
      </c>
      <c r="E777" s="108"/>
      <c r="F777" s="107" t="str">
        <f>IFERROR(VLOOKUP(Table14[[#This Row],[كود الصنف]],المنتجات!$D:$E,2,0),"")</f>
        <v/>
      </c>
      <c r="G777" s="109"/>
      <c r="H777" s="109" t="str">
        <f>IFERROR(IF(G777&lt;=1,VLOOKUP(Table14[[#This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77" s="110"/>
      <c r="J777" s="111"/>
      <c r="K777" s="112" t="str">
        <f>IFERROR(IF(VLOOKUP(Table14[[#This Row],[كود الصنف]],المنتجات!$D:$K,8,0)=0,"",(VLOOKUP(Table14[[#This Row],[كود الصنف]],المنتجات!$D:$K,8,0))),"")</f>
        <v/>
      </c>
      <c r="L77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77" s="114">
        <f>IFERROR(Table14[[#This Row],[كمية الهالك]]/(Table14[[#This Row],[كمية الخامات بالكيلو]]/Table14[[#This Row],[وزن القطعة]]),0)</f>
        <v>0</v>
      </c>
      <c r="N777" s="113"/>
      <c r="O777" s="106" t="str">
        <f>IFERROR(VLOOKUP(Table14[[#This Row],[كود العامل]],العاملين!$A$1:$D$100,4,0),"")</f>
        <v/>
      </c>
      <c r="P777" s="108"/>
      <c r="Q777" s="108"/>
      <c r="R777" s="108"/>
      <c r="S777" s="108"/>
      <c r="T777" s="108"/>
      <c r="U777" s="108">
        <f t="shared" si="14"/>
        <v>0</v>
      </c>
      <c r="V777" s="108" t="str">
        <f>IFERROR(Table14[[#This Row],[اجمالى وقت التشغيل بالدقايق]]-Table14[[#This Row],[اجمالى وقت التوقف بالدقيقة]],"0")</f>
        <v>0</v>
      </c>
      <c r="W777" s="108"/>
      <c r="X777" s="106" t="str">
        <f>IFERROR(VLOOKUP(Table14[[#This Row],[كود العامل]],العاملين!A:C,2,0),"")</f>
        <v/>
      </c>
      <c r="Y777" s="108"/>
      <c r="Z777" s="108" t="str">
        <f>IFERROR(VLOOKUP(Table14[[#This Row],[كود العامل2]],العاملين!$A:$C,2,0),"")</f>
        <v/>
      </c>
      <c r="AA777" s="108"/>
      <c r="AB777" s="108" t="str">
        <f>IFERROR(VLOOKUP(Table14[[#This Row],[كود العامل3]],العاملين!$A:$C,2,0),"")</f>
        <v/>
      </c>
      <c r="AC777" s="108"/>
      <c r="AD777" s="108" t="str">
        <f>IFERROR(VLOOKUP(Table14[[#This Row],[كود العامل4]],العاملين!$A:$C,2,0),"")</f>
        <v/>
      </c>
      <c r="AE777" s="115">
        <f>IFERROR((Table14[[#This Row],[كمية الانتاج]]*Table14[[#This Row],[الزمن المعيارى لانتاج القطعة الواحدة بالدقيقة]])/V777,0%)</f>
        <v>0</v>
      </c>
      <c r="AF777" s="116"/>
      <c r="AG777" s="106"/>
      <c r="AH777" s="117" t="str">
        <f>IFERROR(Table14[[#This Row],[كمية الانتاج]]/(Table14[[#This Row],[كمية الانتاج]]+AG777+AF777),"")</f>
        <v/>
      </c>
      <c r="AI777" s="118"/>
      <c r="AJ777" s="121"/>
      <c r="AK777" s="121"/>
      <c r="AL777" s="121"/>
      <c r="AM777" s="121"/>
      <c r="AN777" s="121"/>
      <c r="AO777" s="121"/>
      <c r="AP777" s="121"/>
      <c r="AQ777" s="121"/>
      <c r="AR777" s="121"/>
    </row>
    <row r="778" spans="1:44" ht="20.100000000000001" customHeight="1">
      <c r="A778" s="105"/>
      <c r="B778" s="106"/>
      <c r="C778" s="107" t="str">
        <f>IFERROR(VLOOKUP(B778,المنتجات!$A:$B,2,0),"")</f>
        <v/>
      </c>
      <c r="D778" s="106" t="str">
        <f>IFERROR(VLOOKUP(B778,المنتجات!$A:$C,3,0),"")</f>
        <v/>
      </c>
      <c r="E778" s="108"/>
      <c r="F778" s="107" t="str">
        <f>IFERROR(VLOOKUP(Table14[[#This Row],[كود الصنف]],المنتجات!$D:$E,2,0),"")</f>
        <v/>
      </c>
      <c r="G778" s="109"/>
      <c r="H778" s="109" t="str">
        <f>IFERROR(IF(G778&lt;=1,VLOOKUP(Table14[[#This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78" s="110"/>
      <c r="J778" s="111"/>
      <c r="K778" s="112" t="str">
        <f>IFERROR(IF(VLOOKUP(Table14[[#This Row],[كود الصنف]],المنتجات!$D:$K,8,0)=0,"",(VLOOKUP(Table14[[#This Row],[كود الصنف]],المنتجات!$D:$K,8,0))),"")</f>
        <v/>
      </c>
      <c r="L77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78" s="114">
        <f>IFERROR(Table14[[#This Row],[كمية الهالك]]/(Table14[[#This Row],[كمية الخامات بالكيلو]]/Table14[[#This Row],[وزن القطعة]]),0)</f>
        <v>0</v>
      </c>
      <c r="N778" s="113"/>
      <c r="O778" s="106" t="str">
        <f>IFERROR(VLOOKUP(Table14[[#This Row],[كود العامل]],العاملين!$A$1:$D$100,4,0),"")</f>
        <v/>
      </c>
      <c r="P778" s="108"/>
      <c r="Q778" s="108"/>
      <c r="R778" s="108"/>
      <c r="S778" s="108"/>
      <c r="T778" s="108"/>
      <c r="U778" s="108">
        <f t="shared" si="14"/>
        <v>0</v>
      </c>
      <c r="V778" s="108" t="str">
        <f>IFERROR(Table14[[#This Row],[اجمالى وقت التشغيل بالدقايق]]-Table14[[#This Row],[اجمالى وقت التوقف بالدقيقة]],"0")</f>
        <v>0</v>
      </c>
      <c r="W778" s="108"/>
      <c r="X778" s="106" t="str">
        <f>IFERROR(VLOOKUP(Table14[[#This Row],[كود العامل]],العاملين!A:C,2,0),"")</f>
        <v/>
      </c>
      <c r="Y778" s="108"/>
      <c r="Z778" s="108" t="str">
        <f>IFERROR(VLOOKUP(Table14[[#This Row],[كود العامل2]],العاملين!$A:$C,2,0),"")</f>
        <v/>
      </c>
      <c r="AA778" s="108"/>
      <c r="AB778" s="108" t="str">
        <f>IFERROR(VLOOKUP(Table14[[#This Row],[كود العامل3]],العاملين!$A:$C,2,0),"")</f>
        <v/>
      </c>
      <c r="AC778" s="108"/>
      <c r="AD778" s="108" t="str">
        <f>IFERROR(VLOOKUP(Table14[[#This Row],[كود العامل4]],العاملين!$A:$C,2,0),"")</f>
        <v/>
      </c>
      <c r="AE778" s="115">
        <f>IFERROR((Table14[[#This Row],[كمية الانتاج]]*Table14[[#This Row],[الزمن المعيارى لانتاج القطعة الواحدة بالدقيقة]])/V778,0%)</f>
        <v>0</v>
      </c>
      <c r="AF778" s="116"/>
      <c r="AG778" s="106"/>
      <c r="AH778" s="117" t="str">
        <f>IFERROR(Table14[[#This Row],[كمية الانتاج]]/(Table14[[#This Row],[كمية الانتاج]]+AG778+AF778),"")</f>
        <v/>
      </c>
      <c r="AI778" s="118"/>
      <c r="AJ778" s="121"/>
      <c r="AK778" s="121"/>
      <c r="AL778" s="121"/>
      <c r="AM778" s="121"/>
      <c r="AN778" s="121"/>
      <c r="AO778" s="121"/>
      <c r="AP778" s="121"/>
      <c r="AQ778" s="121"/>
      <c r="AR778" s="121"/>
    </row>
    <row r="779" spans="1:44" ht="20.100000000000001" customHeight="1">
      <c r="A779" s="105"/>
      <c r="B779" s="106"/>
      <c r="C779" s="107" t="str">
        <f>IFERROR(VLOOKUP(B779,المنتجات!$A:$B,2,0),"")</f>
        <v/>
      </c>
      <c r="D779" s="106" t="str">
        <f>IFERROR(VLOOKUP(B779,المنتجات!$A:$C,3,0),"")</f>
        <v/>
      </c>
      <c r="E779" s="108"/>
      <c r="F779" s="107" t="str">
        <f>IFERROR(VLOOKUP(Table14[[#This Row],[كود الصنف]],المنتجات!$D:$E,2,0),"")</f>
        <v/>
      </c>
      <c r="G779" s="109"/>
      <c r="H779" s="109" t="str">
        <f>IFERROR(IF(G779&lt;=1,VLOOKUP(Table14[[#This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79" s="110"/>
      <c r="J779" s="111"/>
      <c r="K779" s="112" t="str">
        <f>IFERROR(IF(VLOOKUP(Table14[[#This Row],[كود الصنف]],المنتجات!$D:$K,8,0)=0,"",(VLOOKUP(Table14[[#This Row],[كود الصنف]],المنتجات!$D:$K,8,0))),"")</f>
        <v/>
      </c>
      <c r="L77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79" s="114">
        <f>IFERROR(Table14[[#This Row],[كمية الهالك]]/(Table14[[#This Row],[كمية الخامات بالكيلو]]/Table14[[#This Row],[وزن القطعة]]),0)</f>
        <v>0</v>
      </c>
      <c r="N779" s="113"/>
      <c r="O779" s="106" t="str">
        <f>IFERROR(VLOOKUP(Table14[[#This Row],[كود العامل]],العاملين!$A$1:$D$100,4,0),"")</f>
        <v/>
      </c>
      <c r="P779" s="108"/>
      <c r="Q779" s="108"/>
      <c r="R779" s="108"/>
      <c r="S779" s="108"/>
      <c r="T779" s="108"/>
      <c r="U779" s="108">
        <f t="shared" si="14"/>
        <v>0</v>
      </c>
      <c r="V779" s="108" t="str">
        <f>IFERROR(Table14[[#This Row],[اجمالى وقت التشغيل بالدقايق]]-Table14[[#This Row],[اجمالى وقت التوقف بالدقيقة]],"0")</f>
        <v>0</v>
      </c>
      <c r="W779" s="108"/>
      <c r="X779" s="106" t="str">
        <f>IFERROR(VLOOKUP(Table14[[#This Row],[كود العامل]],العاملين!A:C,2,0),"")</f>
        <v/>
      </c>
      <c r="Y779" s="108"/>
      <c r="Z779" s="108" t="str">
        <f>IFERROR(VLOOKUP(Table14[[#This Row],[كود العامل2]],العاملين!$A:$C,2,0),"")</f>
        <v/>
      </c>
      <c r="AA779" s="108"/>
      <c r="AB779" s="108" t="str">
        <f>IFERROR(VLOOKUP(Table14[[#This Row],[كود العامل3]],العاملين!$A:$C,2,0),"")</f>
        <v/>
      </c>
      <c r="AC779" s="108"/>
      <c r="AD779" s="108" t="str">
        <f>IFERROR(VLOOKUP(Table14[[#This Row],[كود العامل4]],العاملين!$A:$C,2,0),"")</f>
        <v/>
      </c>
      <c r="AE779" s="115">
        <f>IFERROR((Table14[[#This Row],[كمية الانتاج]]*Table14[[#This Row],[الزمن المعيارى لانتاج القطعة الواحدة بالدقيقة]])/V779,0%)</f>
        <v>0</v>
      </c>
      <c r="AF779" s="116"/>
      <c r="AG779" s="106"/>
      <c r="AH779" s="117" t="str">
        <f>IFERROR(Table14[[#This Row],[كمية الانتاج]]/(Table14[[#This Row],[كمية الانتاج]]+AG779+AF779),"")</f>
        <v/>
      </c>
      <c r="AI779" s="118"/>
      <c r="AJ779" s="121"/>
      <c r="AK779" s="121"/>
      <c r="AL779" s="121"/>
      <c r="AM779" s="121"/>
      <c r="AN779" s="121"/>
      <c r="AO779" s="121"/>
      <c r="AP779" s="121"/>
      <c r="AQ779" s="121"/>
      <c r="AR779" s="121"/>
    </row>
    <row r="780" spans="1:44" ht="20.100000000000001" customHeight="1">
      <c r="A780" s="105"/>
      <c r="B780" s="106"/>
      <c r="C780" s="107" t="str">
        <f>IFERROR(VLOOKUP(B780,المنتجات!$A:$B,2,0),"")</f>
        <v/>
      </c>
      <c r="D780" s="106" t="str">
        <f>IFERROR(VLOOKUP(B780,المنتجات!$A:$C,3,0),"")</f>
        <v/>
      </c>
      <c r="E780" s="108"/>
      <c r="F780" s="107" t="str">
        <f>IFERROR(VLOOKUP(Table14[[#This Row],[كود الصنف]],المنتجات!$D:$E,2,0),"")</f>
        <v/>
      </c>
      <c r="G780" s="109"/>
      <c r="H780" s="109" t="str">
        <f>IFERROR(IF(G780&lt;=1,VLOOKUP(Table14[[#This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80" s="110"/>
      <c r="J780" s="111"/>
      <c r="K780" s="112" t="str">
        <f>IFERROR(IF(VLOOKUP(Table14[[#This Row],[كود الصنف]],المنتجات!$D:$K,8,0)=0,"",(VLOOKUP(Table14[[#This Row],[كود الصنف]],المنتجات!$D:$K,8,0))),"")</f>
        <v/>
      </c>
      <c r="L78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80" s="114">
        <f>IFERROR(Table14[[#This Row],[كمية الهالك]]/(Table14[[#This Row],[كمية الخامات بالكيلو]]/Table14[[#This Row],[وزن القطعة]]),0)</f>
        <v>0</v>
      </c>
      <c r="N780" s="113"/>
      <c r="O780" s="106" t="str">
        <f>IFERROR(VLOOKUP(Table14[[#This Row],[كود العامل]],العاملين!$A$1:$D$100,4,0),"")</f>
        <v/>
      </c>
      <c r="P780" s="108"/>
      <c r="Q780" s="108"/>
      <c r="R780" s="108"/>
      <c r="S780" s="108"/>
      <c r="T780" s="108"/>
      <c r="U780" s="108">
        <f t="shared" si="14"/>
        <v>0</v>
      </c>
      <c r="V780" s="108" t="str">
        <f>IFERROR(Table14[[#This Row],[اجمالى وقت التشغيل بالدقايق]]-Table14[[#This Row],[اجمالى وقت التوقف بالدقيقة]],"0")</f>
        <v>0</v>
      </c>
      <c r="W780" s="108"/>
      <c r="X780" s="106" t="str">
        <f>IFERROR(VLOOKUP(Table14[[#This Row],[كود العامل]],العاملين!A:C,2,0),"")</f>
        <v/>
      </c>
      <c r="Y780" s="108"/>
      <c r="Z780" s="108" t="str">
        <f>IFERROR(VLOOKUP(Table14[[#This Row],[كود العامل2]],العاملين!$A:$C,2,0),"")</f>
        <v/>
      </c>
      <c r="AA780" s="108"/>
      <c r="AB780" s="108" t="str">
        <f>IFERROR(VLOOKUP(Table14[[#This Row],[كود العامل3]],العاملين!$A:$C,2,0),"")</f>
        <v/>
      </c>
      <c r="AC780" s="108"/>
      <c r="AD780" s="108" t="str">
        <f>IFERROR(VLOOKUP(Table14[[#This Row],[كود العامل4]],العاملين!$A:$C,2,0),"")</f>
        <v/>
      </c>
      <c r="AE780" s="115">
        <f>IFERROR((Table14[[#This Row],[كمية الانتاج]]*Table14[[#This Row],[الزمن المعيارى لانتاج القطعة الواحدة بالدقيقة]])/V780,0%)</f>
        <v>0</v>
      </c>
      <c r="AF780" s="116"/>
      <c r="AG780" s="106"/>
      <c r="AH780" s="117" t="str">
        <f>IFERROR(Table14[[#This Row],[كمية الانتاج]]/(Table14[[#This Row],[كمية الانتاج]]+AG780+AF780),"")</f>
        <v/>
      </c>
      <c r="AI780" s="118"/>
      <c r="AJ780" s="121"/>
      <c r="AK780" s="121"/>
      <c r="AL780" s="121"/>
      <c r="AM780" s="121"/>
      <c r="AN780" s="121"/>
      <c r="AO780" s="121"/>
      <c r="AP780" s="121"/>
      <c r="AQ780" s="121"/>
      <c r="AR780" s="121"/>
    </row>
    <row r="781" spans="1:44" ht="20.100000000000001" customHeight="1">
      <c r="A781" s="105"/>
      <c r="B781" s="106"/>
      <c r="C781" s="107" t="str">
        <f>IFERROR(VLOOKUP(B781,المنتجات!$A:$B,2,0),"")</f>
        <v/>
      </c>
      <c r="D781" s="106" t="str">
        <f>IFERROR(VLOOKUP(B781,المنتجات!$A:$C,3,0),"")</f>
        <v/>
      </c>
      <c r="E781" s="108"/>
      <c r="F781" s="107" t="str">
        <f>IFERROR(VLOOKUP(Table14[[#This Row],[كود الصنف]],المنتجات!$D:$E,2,0),"")</f>
        <v/>
      </c>
      <c r="G781" s="109"/>
      <c r="H781" s="109" t="str">
        <f>IFERROR(IF(G781&lt;=1,VLOOKUP(Table14[[#This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81" s="110"/>
      <c r="J781" s="111"/>
      <c r="K781" s="112" t="str">
        <f>IFERROR(IF(VLOOKUP(Table14[[#This Row],[كود الصنف]],المنتجات!$D:$K,8,0)=0,"",(VLOOKUP(Table14[[#This Row],[كود الصنف]],المنتجات!$D:$K,8,0))),"")</f>
        <v/>
      </c>
      <c r="L78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81" s="114">
        <f>IFERROR(Table14[[#This Row],[كمية الهالك]]/(Table14[[#This Row],[كمية الخامات بالكيلو]]/Table14[[#This Row],[وزن القطعة]]),0)</f>
        <v>0</v>
      </c>
      <c r="N781" s="113"/>
      <c r="O781" s="106" t="str">
        <f>IFERROR(VLOOKUP(Table14[[#This Row],[كود العامل]],العاملين!$A$1:$D$100,4,0),"")</f>
        <v/>
      </c>
      <c r="P781" s="108"/>
      <c r="Q781" s="108"/>
      <c r="R781" s="108"/>
      <c r="S781" s="108"/>
      <c r="T781" s="108"/>
      <c r="U781" s="108">
        <f t="shared" si="14"/>
        <v>0</v>
      </c>
      <c r="V781" s="108" t="str">
        <f>IFERROR(Table14[[#This Row],[اجمالى وقت التشغيل بالدقايق]]-Table14[[#This Row],[اجمالى وقت التوقف بالدقيقة]],"0")</f>
        <v>0</v>
      </c>
      <c r="W781" s="108"/>
      <c r="X781" s="106" t="str">
        <f>IFERROR(VLOOKUP(Table14[[#This Row],[كود العامل]],العاملين!A:C,2,0),"")</f>
        <v/>
      </c>
      <c r="Y781" s="108"/>
      <c r="Z781" s="108" t="str">
        <f>IFERROR(VLOOKUP(Table14[[#This Row],[كود العامل2]],العاملين!$A:$C,2,0),"")</f>
        <v/>
      </c>
      <c r="AA781" s="108"/>
      <c r="AB781" s="108" t="str">
        <f>IFERROR(VLOOKUP(Table14[[#This Row],[كود العامل3]],العاملين!$A:$C,2,0),"")</f>
        <v/>
      </c>
      <c r="AC781" s="108"/>
      <c r="AD781" s="108" t="str">
        <f>IFERROR(VLOOKUP(Table14[[#This Row],[كود العامل4]],العاملين!$A:$C,2,0),"")</f>
        <v/>
      </c>
      <c r="AE781" s="115">
        <f>IFERROR((Table14[[#This Row],[كمية الانتاج]]*Table14[[#This Row],[الزمن المعيارى لانتاج القطعة الواحدة بالدقيقة]])/V781,0%)</f>
        <v>0</v>
      </c>
      <c r="AF781" s="116"/>
      <c r="AG781" s="106"/>
      <c r="AH781" s="117" t="str">
        <f>IFERROR(Table14[[#This Row],[كمية الانتاج]]/(Table14[[#This Row],[كمية الانتاج]]+AG781+AF781),"")</f>
        <v/>
      </c>
      <c r="AI781" s="118"/>
      <c r="AJ781" s="121"/>
      <c r="AK781" s="121"/>
      <c r="AL781" s="121"/>
      <c r="AM781" s="121"/>
      <c r="AN781" s="121"/>
      <c r="AO781" s="121"/>
      <c r="AP781" s="121"/>
      <c r="AQ781" s="121"/>
      <c r="AR781" s="121"/>
    </row>
    <row r="782" spans="1:44" ht="20.100000000000001" customHeight="1">
      <c r="A782" s="105"/>
      <c r="B782" s="106"/>
      <c r="C782" s="107" t="str">
        <f>IFERROR(VLOOKUP(B782,المنتجات!$A:$B,2,0),"")</f>
        <v/>
      </c>
      <c r="D782" s="106" t="str">
        <f>IFERROR(VLOOKUP(B782,المنتجات!$A:$C,3,0),"")</f>
        <v/>
      </c>
      <c r="E782" s="108"/>
      <c r="F782" s="107" t="str">
        <f>IFERROR(VLOOKUP(Table14[[#This Row],[كود الصنف]],المنتجات!$D:$E,2,0),"")</f>
        <v/>
      </c>
      <c r="G782" s="109"/>
      <c r="H782" s="109" t="str">
        <f>IFERROR(IF(G782&lt;=1,VLOOKUP(Table14[[#This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82" s="110"/>
      <c r="J782" s="111"/>
      <c r="K782" s="112" t="str">
        <f>IFERROR(IF(VLOOKUP(Table14[[#This Row],[كود الصنف]],المنتجات!$D:$K,8,0)=0,"",(VLOOKUP(Table14[[#This Row],[كود الصنف]],المنتجات!$D:$K,8,0))),"")</f>
        <v/>
      </c>
      <c r="L78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82" s="114">
        <f>IFERROR(Table14[[#This Row],[كمية الهالك]]/(Table14[[#This Row],[كمية الخامات بالكيلو]]/Table14[[#This Row],[وزن القطعة]]),0)</f>
        <v>0</v>
      </c>
      <c r="N782" s="113"/>
      <c r="O782" s="106" t="str">
        <f>IFERROR(VLOOKUP(Table14[[#This Row],[كود العامل]],العاملين!$A$1:$D$100,4,0),"")</f>
        <v/>
      </c>
      <c r="P782" s="108"/>
      <c r="Q782" s="108"/>
      <c r="R782" s="108"/>
      <c r="S782" s="108"/>
      <c r="T782" s="108"/>
      <c r="U782" s="108">
        <f t="shared" si="14"/>
        <v>0</v>
      </c>
      <c r="V782" s="108" t="str">
        <f>IFERROR(Table14[[#This Row],[اجمالى وقت التشغيل بالدقايق]]-Table14[[#This Row],[اجمالى وقت التوقف بالدقيقة]],"0")</f>
        <v>0</v>
      </c>
      <c r="W782" s="108"/>
      <c r="X782" s="106" t="str">
        <f>IFERROR(VLOOKUP(Table14[[#This Row],[كود العامل]],العاملين!A:C,2,0),"")</f>
        <v/>
      </c>
      <c r="Y782" s="108"/>
      <c r="Z782" s="108" t="str">
        <f>IFERROR(VLOOKUP(Table14[[#This Row],[كود العامل2]],العاملين!$A:$C,2,0),"")</f>
        <v/>
      </c>
      <c r="AA782" s="108"/>
      <c r="AB782" s="108" t="str">
        <f>IFERROR(VLOOKUP(Table14[[#This Row],[كود العامل3]],العاملين!$A:$C,2,0),"")</f>
        <v/>
      </c>
      <c r="AC782" s="108"/>
      <c r="AD782" s="108" t="str">
        <f>IFERROR(VLOOKUP(Table14[[#This Row],[كود العامل4]],العاملين!$A:$C,2,0),"")</f>
        <v/>
      </c>
      <c r="AE782" s="115">
        <f>IFERROR((Table14[[#This Row],[كمية الانتاج]]*Table14[[#This Row],[الزمن المعيارى لانتاج القطعة الواحدة بالدقيقة]])/V782,0%)</f>
        <v>0</v>
      </c>
      <c r="AF782" s="116"/>
      <c r="AG782" s="106"/>
      <c r="AH782" s="117" t="str">
        <f>IFERROR(Table14[[#This Row],[كمية الانتاج]]/(Table14[[#This Row],[كمية الانتاج]]+AG782+AF782),"")</f>
        <v/>
      </c>
      <c r="AI782" s="118"/>
      <c r="AJ782" s="121"/>
      <c r="AK782" s="121"/>
      <c r="AL782" s="121"/>
      <c r="AM782" s="121"/>
      <c r="AN782" s="121"/>
      <c r="AO782" s="121"/>
      <c r="AP782" s="121"/>
      <c r="AQ782" s="121"/>
      <c r="AR782" s="121"/>
    </row>
    <row r="783" spans="1:44" ht="20.100000000000001" customHeight="1">
      <c r="A783" s="105"/>
      <c r="B783" s="106"/>
      <c r="C783" s="107" t="str">
        <f>IFERROR(VLOOKUP(B783,المنتجات!$A:$B,2,0),"")</f>
        <v/>
      </c>
      <c r="D783" s="106" t="str">
        <f>IFERROR(VLOOKUP(B783,المنتجات!$A:$C,3,0),"")</f>
        <v/>
      </c>
      <c r="E783" s="108"/>
      <c r="F783" s="107" t="str">
        <f>IFERROR(VLOOKUP(Table14[[#This Row],[كود الصنف]],المنتجات!$D:$E,2,0),"")</f>
        <v/>
      </c>
      <c r="G783" s="109"/>
      <c r="H783" s="109" t="str">
        <f>IFERROR(IF(G783&lt;=1,VLOOKUP(Table14[[#This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83" s="110"/>
      <c r="J783" s="111"/>
      <c r="K783" s="112" t="str">
        <f>IFERROR(IF(VLOOKUP(Table14[[#This Row],[كود الصنف]],المنتجات!$D:$K,8,0)=0,"",(VLOOKUP(Table14[[#This Row],[كود الصنف]],المنتجات!$D:$K,8,0))),"")</f>
        <v/>
      </c>
      <c r="L78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83" s="114">
        <f>IFERROR(Table14[[#This Row],[كمية الهالك]]/(Table14[[#This Row],[كمية الخامات بالكيلو]]/Table14[[#This Row],[وزن القطعة]]),0)</f>
        <v>0</v>
      </c>
      <c r="N783" s="113"/>
      <c r="O783" s="106" t="str">
        <f>IFERROR(VLOOKUP(Table14[[#This Row],[كود العامل]],العاملين!$A$1:$D$100,4,0),"")</f>
        <v/>
      </c>
      <c r="P783" s="108"/>
      <c r="Q783" s="108"/>
      <c r="R783" s="108"/>
      <c r="S783" s="108"/>
      <c r="T783" s="108"/>
      <c r="U783" s="108">
        <f t="shared" si="14"/>
        <v>0</v>
      </c>
      <c r="V783" s="108" t="str">
        <f>IFERROR(Table14[[#This Row],[اجمالى وقت التشغيل بالدقايق]]-Table14[[#This Row],[اجمالى وقت التوقف بالدقيقة]],"0")</f>
        <v>0</v>
      </c>
      <c r="W783" s="108"/>
      <c r="X783" s="106" t="str">
        <f>IFERROR(VLOOKUP(Table14[[#This Row],[كود العامل]],العاملين!A:C,2,0),"")</f>
        <v/>
      </c>
      <c r="Y783" s="108"/>
      <c r="Z783" s="108" t="str">
        <f>IFERROR(VLOOKUP(Table14[[#This Row],[كود العامل2]],العاملين!$A:$C,2,0),"")</f>
        <v/>
      </c>
      <c r="AA783" s="108"/>
      <c r="AB783" s="108" t="str">
        <f>IFERROR(VLOOKUP(Table14[[#This Row],[كود العامل3]],العاملين!$A:$C,2,0),"")</f>
        <v/>
      </c>
      <c r="AC783" s="108"/>
      <c r="AD783" s="108" t="str">
        <f>IFERROR(VLOOKUP(Table14[[#This Row],[كود العامل4]],العاملين!$A:$C,2,0),"")</f>
        <v/>
      </c>
      <c r="AE783" s="115">
        <f>IFERROR((Table14[[#This Row],[كمية الانتاج]]*Table14[[#This Row],[الزمن المعيارى لانتاج القطعة الواحدة بالدقيقة]])/V783,0%)</f>
        <v>0</v>
      </c>
      <c r="AF783" s="116"/>
      <c r="AG783" s="106"/>
      <c r="AH783" s="117" t="str">
        <f>IFERROR(Table14[[#This Row],[كمية الانتاج]]/(Table14[[#This Row],[كمية الانتاج]]+AG783+AF783),"")</f>
        <v/>
      </c>
      <c r="AI783" s="118"/>
      <c r="AJ783" s="121"/>
      <c r="AK783" s="121"/>
      <c r="AL783" s="121"/>
      <c r="AM783" s="121"/>
      <c r="AN783" s="121"/>
      <c r="AO783" s="121"/>
      <c r="AP783" s="121"/>
      <c r="AQ783" s="121"/>
      <c r="AR783" s="121"/>
    </row>
    <row r="784" spans="1:44" ht="20.100000000000001" customHeight="1">
      <c r="A784" s="105"/>
      <c r="B784" s="106"/>
      <c r="C784" s="107" t="str">
        <f>IFERROR(VLOOKUP(B784,المنتجات!$A:$B,2,0),"")</f>
        <v/>
      </c>
      <c r="D784" s="106" t="str">
        <f>IFERROR(VLOOKUP(B784,المنتجات!$A:$C,3,0),"")</f>
        <v/>
      </c>
      <c r="E784" s="108"/>
      <c r="F784" s="107" t="str">
        <f>IFERROR(VLOOKUP(Table14[[#This Row],[كود الصنف]],المنتجات!$D:$E,2,0),"")</f>
        <v/>
      </c>
      <c r="G784" s="109"/>
      <c r="H784" s="109" t="str">
        <f>IFERROR(IF(G784&lt;=1,VLOOKUP(Table14[[#This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84" s="110"/>
      <c r="J784" s="111"/>
      <c r="K784" s="112" t="str">
        <f>IFERROR(IF(VLOOKUP(Table14[[#This Row],[كود الصنف]],المنتجات!$D:$K,8,0)=0,"",(VLOOKUP(Table14[[#This Row],[كود الصنف]],المنتجات!$D:$K,8,0))),"")</f>
        <v/>
      </c>
      <c r="L78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84" s="114">
        <f>IFERROR(Table14[[#This Row],[كمية الهالك]]/(Table14[[#This Row],[كمية الخامات بالكيلو]]/Table14[[#This Row],[وزن القطعة]]),0)</f>
        <v>0</v>
      </c>
      <c r="N784" s="113"/>
      <c r="O784" s="106" t="str">
        <f>IFERROR(VLOOKUP(Table14[[#This Row],[كود العامل]],العاملين!$A$1:$D$100,4,0),"")</f>
        <v/>
      </c>
      <c r="P784" s="108"/>
      <c r="Q784" s="108"/>
      <c r="R784" s="108"/>
      <c r="S784" s="108"/>
      <c r="T784" s="108"/>
      <c r="U784" s="108">
        <f t="shared" si="14"/>
        <v>0</v>
      </c>
      <c r="V784" s="108" t="str">
        <f>IFERROR(Table14[[#This Row],[اجمالى وقت التشغيل بالدقايق]]-Table14[[#This Row],[اجمالى وقت التوقف بالدقيقة]],"0")</f>
        <v>0</v>
      </c>
      <c r="W784" s="108"/>
      <c r="X784" s="106" t="str">
        <f>IFERROR(VLOOKUP(Table14[[#This Row],[كود العامل]],العاملين!A:C,2,0),"")</f>
        <v/>
      </c>
      <c r="Y784" s="108"/>
      <c r="Z784" s="108" t="str">
        <f>IFERROR(VLOOKUP(Table14[[#This Row],[كود العامل2]],العاملين!$A:$C,2,0),"")</f>
        <v/>
      </c>
      <c r="AA784" s="108"/>
      <c r="AB784" s="108" t="str">
        <f>IFERROR(VLOOKUP(Table14[[#This Row],[كود العامل3]],العاملين!$A:$C,2,0),"")</f>
        <v/>
      </c>
      <c r="AC784" s="108"/>
      <c r="AD784" s="108" t="str">
        <f>IFERROR(VLOOKUP(Table14[[#This Row],[كود العامل4]],العاملين!$A:$C,2,0),"")</f>
        <v/>
      </c>
      <c r="AE784" s="115">
        <f>IFERROR((Table14[[#This Row],[كمية الانتاج]]*Table14[[#This Row],[الزمن المعيارى لانتاج القطعة الواحدة بالدقيقة]])/V784,0%)</f>
        <v>0</v>
      </c>
      <c r="AF784" s="116"/>
      <c r="AG784" s="106"/>
      <c r="AH784" s="117" t="str">
        <f>IFERROR(Table14[[#This Row],[كمية الانتاج]]/(Table14[[#This Row],[كمية الانتاج]]+AG784+AF784),"")</f>
        <v/>
      </c>
      <c r="AI784" s="118"/>
      <c r="AJ784" s="121"/>
      <c r="AK784" s="121"/>
      <c r="AL784" s="121"/>
      <c r="AM784" s="121"/>
      <c r="AN784" s="121"/>
      <c r="AO784" s="121"/>
      <c r="AP784" s="121"/>
      <c r="AQ784" s="121"/>
      <c r="AR784" s="121"/>
    </row>
    <row r="785" spans="1:44" ht="20.100000000000001" customHeight="1">
      <c r="A785" s="105"/>
      <c r="B785" s="106"/>
      <c r="C785" s="107" t="str">
        <f>IFERROR(VLOOKUP(B785,المنتجات!$A:$B,2,0),"")</f>
        <v/>
      </c>
      <c r="D785" s="106" t="str">
        <f>IFERROR(VLOOKUP(B785,المنتجات!$A:$C,3,0),"")</f>
        <v/>
      </c>
      <c r="E785" s="108"/>
      <c r="F785" s="107" t="str">
        <f>IFERROR(VLOOKUP(Table14[[#This Row],[كود الصنف]],المنتجات!$D:$E,2,0),"")</f>
        <v/>
      </c>
      <c r="G785" s="109"/>
      <c r="H785" s="109" t="str">
        <f>IFERROR(IF(G785&lt;=1,VLOOKUP(Table14[[#This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85" s="110"/>
      <c r="J785" s="111"/>
      <c r="K785" s="112" t="str">
        <f>IFERROR(IF(VLOOKUP(Table14[[#This Row],[كود الصنف]],المنتجات!$D:$K,8,0)=0,"",(VLOOKUP(Table14[[#This Row],[كود الصنف]],المنتجات!$D:$K,8,0))),"")</f>
        <v/>
      </c>
      <c r="L78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85" s="114">
        <f>IFERROR(Table14[[#This Row],[كمية الهالك]]/(Table14[[#This Row],[كمية الخامات بالكيلو]]/Table14[[#This Row],[وزن القطعة]]),0)</f>
        <v>0</v>
      </c>
      <c r="N785" s="113"/>
      <c r="O785" s="106" t="str">
        <f>IFERROR(VLOOKUP(Table14[[#This Row],[كود العامل]],العاملين!$A$1:$D$100,4,0),"")</f>
        <v/>
      </c>
      <c r="P785" s="108"/>
      <c r="Q785" s="108"/>
      <c r="R785" s="108"/>
      <c r="S785" s="108"/>
      <c r="T785" s="108"/>
      <c r="U785" s="108">
        <f t="shared" si="14"/>
        <v>0</v>
      </c>
      <c r="V785" s="108" t="str">
        <f>IFERROR(Table14[[#This Row],[اجمالى وقت التشغيل بالدقايق]]-Table14[[#This Row],[اجمالى وقت التوقف بالدقيقة]],"0")</f>
        <v>0</v>
      </c>
      <c r="W785" s="108"/>
      <c r="X785" s="106" t="str">
        <f>IFERROR(VLOOKUP(Table14[[#This Row],[كود العامل]],العاملين!A:C,2,0),"")</f>
        <v/>
      </c>
      <c r="Y785" s="108"/>
      <c r="Z785" s="108" t="str">
        <f>IFERROR(VLOOKUP(Table14[[#This Row],[كود العامل2]],العاملين!$A:$C,2,0),"")</f>
        <v/>
      </c>
      <c r="AA785" s="108"/>
      <c r="AB785" s="108" t="str">
        <f>IFERROR(VLOOKUP(Table14[[#This Row],[كود العامل3]],العاملين!$A:$C,2,0),"")</f>
        <v/>
      </c>
      <c r="AC785" s="108"/>
      <c r="AD785" s="108" t="str">
        <f>IFERROR(VLOOKUP(Table14[[#This Row],[كود العامل4]],العاملين!$A:$C,2,0),"")</f>
        <v/>
      </c>
      <c r="AE785" s="115">
        <f>IFERROR((Table14[[#This Row],[كمية الانتاج]]*Table14[[#This Row],[الزمن المعيارى لانتاج القطعة الواحدة بالدقيقة]])/V785,0%)</f>
        <v>0</v>
      </c>
      <c r="AF785" s="116"/>
      <c r="AG785" s="106"/>
      <c r="AH785" s="117" t="str">
        <f>IFERROR(Table14[[#This Row],[كمية الانتاج]]/(Table14[[#This Row],[كمية الانتاج]]+AG785+AF785),"")</f>
        <v/>
      </c>
      <c r="AI785" s="118"/>
      <c r="AJ785" s="121"/>
      <c r="AK785" s="121"/>
      <c r="AL785" s="121"/>
      <c r="AM785" s="121"/>
      <c r="AN785" s="121"/>
      <c r="AO785" s="121"/>
      <c r="AP785" s="121"/>
      <c r="AQ785" s="121"/>
      <c r="AR785" s="121"/>
    </row>
    <row r="786" spans="1:44" ht="20.100000000000001" customHeight="1">
      <c r="A786" s="105"/>
      <c r="B786" s="106"/>
      <c r="C786" s="107" t="str">
        <f>IFERROR(VLOOKUP(B786,المنتجات!$A:$B,2,0),"")</f>
        <v/>
      </c>
      <c r="D786" s="106" t="str">
        <f>IFERROR(VLOOKUP(B786,المنتجات!$A:$C,3,0),"")</f>
        <v/>
      </c>
      <c r="E786" s="108"/>
      <c r="F786" s="107" t="str">
        <f>IFERROR(VLOOKUP(Table14[[#This Row],[كود الصنف]],المنتجات!$D:$E,2,0),"")</f>
        <v/>
      </c>
      <c r="G786" s="109"/>
      <c r="H786" s="109" t="str">
        <f>IFERROR(IF(G786&lt;=1,VLOOKUP(Table14[[#This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86" s="110"/>
      <c r="J786" s="111"/>
      <c r="K786" s="112" t="str">
        <f>IFERROR(IF(VLOOKUP(Table14[[#This Row],[كود الصنف]],المنتجات!$D:$K,8,0)=0,"",(VLOOKUP(Table14[[#This Row],[كود الصنف]],المنتجات!$D:$K,8,0))),"")</f>
        <v/>
      </c>
      <c r="L78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86" s="114">
        <f>IFERROR(Table14[[#This Row],[كمية الهالك]]/(Table14[[#This Row],[كمية الخامات بالكيلو]]/Table14[[#This Row],[وزن القطعة]]),0)</f>
        <v>0</v>
      </c>
      <c r="N786" s="113"/>
      <c r="O786" s="106" t="str">
        <f>IFERROR(VLOOKUP(Table14[[#This Row],[كود العامل]],العاملين!$A$1:$D$100,4,0),"")</f>
        <v/>
      </c>
      <c r="P786" s="108"/>
      <c r="Q786" s="108"/>
      <c r="R786" s="108"/>
      <c r="S786" s="108"/>
      <c r="T786" s="108"/>
      <c r="U786" s="108">
        <f t="shared" si="14"/>
        <v>0</v>
      </c>
      <c r="V786" s="108" t="str">
        <f>IFERROR(Table14[[#This Row],[اجمالى وقت التشغيل بالدقايق]]-Table14[[#This Row],[اجمالى وقت التوقف بالدقيقة]],"0")</f>
        <v>0</v>
      </c>
      <c r="W786" s="108"/>
      <c r="X786" s="106" t="str">
        <f>IFERROR(VLOOKUP(Table14[[#This Row],[كود العامل]],العاملين!A:C,2,0),"")</f>
        <v/>
      </c>
      <c r="Y786" s="108"/>
      <c r="Z786" s="108" t="str">
        <f>IFERROR(VLOOKUP(Table14[[#This Row],[كود العامل2]],العاملين!$A:$C,2,0),"")</f>
        <v/>
      </c>
      <c r="AA786" s="108"/>
      <c r="AB786" s="108" t="str">
        <f>IFERROR(VLOOKUP(Table14[[#This Row],[كود العامل3]],العاملين!$A:$C,2,0),"")</f>
        <v/>
      </c>
      <c r="AC786" s="108"/>
      <c r="AD786" s="108" t="str">
        <f>IFERROR(VLOOKUP(Table14[[#This Row],[كود العامل4]],العاملين!$A:$C,2,0),"")</f>
        <v/>
      </c>
      <c r="AE786" s="115">
        <f>IFERROR((Table14[[#This Row],[كمية الانتاج]]*Table14[[#This Row],[الزمن المعيارى لانتاج القطعة الواحدة بالدقيقة]])/V786,0%)</f>
        <v>0</v>
      </c>
      <c r="AF786" s="116"/>
      <c r="AG786" s="106"/>
      <c r="AH786" s="117" t="str">
        <f>IFERROR(Table14[[#This Row],[كمية الانتاج]]/(Table14[[#This Row],[كمية الانتاج]]+AG786+AF786),"")</f>
        <v/>
      </c>
      <c r="AI786" s="118"/>
      <c r="AJ786" s="121"/>
      <c r="AK786" s="121"/>
      <c r="AL786" s="121"/>
      <c r="AM786" s="121"/>
      <c r="AN786" s="121"/>
      <c r="AO786" s="121"/>
      <c r="AP786" s="121"/>
      <c r="AQ786" s="121"/>
      <c r="AR786" s="121"/>
    </row>
    <row r="787" spans="1:44" ht="20.100000000000001" customHeight="1">
      <c r="A787" s="105"/>
      <c r="B787" s="106"/>
      <c r="C787" s="107" t="str">
        <f>IFERROR(VLOOKUP(B787,المنتجات!$A:$B,2,0),"")</f>
        <v/>
      </c>
      <c r="D787" s="106" t="str">
        <f>IFERROR(VLOOKUP(B787,المنتجات!$A:$C,3,0),"")</f>
        <v/>
      </c>
      <c r="E787" s="108"/>
      <c r="F787" s="107" t="str">
        <f>IFERROR(VLOOKUP(Table14[[#This Row],[كود الصنف]],المنتجات!$D:$E,2,0),"")</f>
        <v/>
      </c>
      <c r="G787" s="109"/>
      <c r="H787" s="109" t="str">
        <f>IFERROR(IF(G787&lt;=1,VLOOKUP(Table14[[#This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87" s="110"/>
      <c r="J787" s="111"/>
      <c r="K787" s="112" t="str">
        <f>IFERROR(IF(VLOOKUP(Table14[[#This Row],[كود الصنف]],المنتجات!$D:$K,8,0)=0,"",(VLOOKUP(Table14[[#This Row],[كود الصنف]],المنتجات!$D:$K,8,0))),"")</f>
        <v/>
      </c>
      <c r="L78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87" s="114">
        <f>IFERROR(Table14[[#This Row],[كمية الهالك]]/(Table14[[#This Row],[كمية الخامات بالكيلو]]/Table14[[#This Row],[وزن القطعة]]),0)</f>
        <v>0</v>
      </c>
      <c r="N787" s="113"/>
      <c r="O787" s="106" t="str">
        <f>IFERROR(VLOOKUP(Table14[[#This Row],[كود العامل]],العاملين!$A$1:$D$100,4,0),"")</f>
        <v/>
      </c>
      <c r="P787" s="108"/>
      <c r="Q787" s="108"/>
      <c r="R787" s="108"/>
      <c r="S787" s="108"/>
      <c r="T787" s="108"/>
      <c r="U787" s="108">
        <f t="shared" si="14"/>
        <v>0</v>
      </c>
      <c r="V787" s="108" t="str">
        <f>IFERROR(Table14[[#This Row],[اجمالى وقت التشغيل بالدقايق]]-Table14[[#This Row],[اجمالى وقت التوقف بالدقيقة]],"0")</f>
        <v>0</v>
      </c>
      <c r="W787" s="108"/>
      <c r="X787" s="106" t="str">
        <f>IFERROR(VLOOKUP(Table14[[#This Row],[كود العامل]],العاملين!A:C,2,0),"")</f>
        <v/>
      </c>
      <c r="Y787" s="108"/>
      <c r="Z787" s="108" t="str">
        <f>IFERROR(VLOOKUP(Table14[[#This Row],[كود العامل2]],العاملين!$A:$C,2,0),"")</f>
        <v/>
      </c>
      <c r="AA787" s="108"/>
      <c r="AB787" s="108" t="str">
        <f>IFERROR(VLOOKUP(Table14[[#This Row],[كود العامل3]],العاملين!$A:$C,2,0),"")</f>
        <v/>
      </c>
      <c r="AC787" s="108"/>
      <c r="AD787" s="108" t="str">
        <f>IFERROR(VLOOKUP(Table14[[#This Row],[كود العامل4]],العاملين!$A:$C,2,0),"")</f>
        <v/>
      </c>
      <c r="AE787" s="115">
        <f>IFERROR((Table14[[#This Row],[كمية الانتاج]]*Table14[[#This Row],[الزمن المعيارى لانتاج القطعة الواحدة بالدقيقة]])/V787,0%)</f>
        <v>0</v>
      </c>
      <c r="AF787" s="116"/>
      <c r="AG787" s="106"/>
      <c r="AH787" s="117" t="str">
        <f>IFERROR(Table14[[#This Row],[كمية الانتاج]]/(Table14[[#This Row],[كمية الانتاج]]+AG787+AF787),"")</f>
        <v/>
      </c>
      <c r="AI787" s="118"/>
      <c r="AJ787" s="121"/>
      <c r="AK787" s="121"/>
      <c r="AL787" s="121"/>
      <c r="AM787" s="121"/>
      <c r="AN787" s="121"/>
      <c r="AO787" s="121"/>
      <c r="AP787" s="121"/>
      <c r="AQ787" s="121"/>
      <c r="AR787" s="121"/>
    </row>
    <row r="788" spans="1:44" ht="20.100000000000001" customHeight="1">
      <c r="A788" s="105"/>
      <c r="B788" s="106"/>
      <c r="C788" s="107" t="str">
        <f>IFERROR(VLOOKUP(B788,المنتجات!$A:$B,2,0),"")</f>
        <v/>
      </c>
      <c r="D788" s="106" t="str">
        <f>IFERROR(VLOOKUP(B788,المنتجات!$A:$C,3,0),"")</f>
        <v/>
      </c>
      <c r="E788" s="108"/>
      <c r="F788" s="107" t="str">
        <f>IFERROR(VLOOKUP(Table14[[#This Row],[كود الصنف]],المنتجات!$D:$E,2,0),"")</f>
        <v/>
      </c>
      <c r="G788" s="109"/>
      <c r="H788" s="109" t="str">
        <f>IFERROR(IF(G788&lt;=1,VLOOKUP(Table14[[#This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88" s="110"/>
      <c r="J788" s="111"/>
      <c r="K788" s="112" t="str">
        <f>IFERROR(IF(VLOOKUP(Table14[[#This Row],[كود الصنف]],المنتجات!$D:$K,8,0)=0,"",(VLOOKUP(Table14[[#This Row],[كود الصنف]],المنتجات!$D:$K,8,0))),"")</f>
        <v/>
      </c>
      <c r="L78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88" s="114">
        <f>IFERROR(Table14[[#This Row],[كمية الهالك]]/(Table14[[#This Row],[كمية الخامات بالكيلو]]/Table14[[#This Row],[وزن القطعة]]),0)</f>
        <v>0</v>
      </c>
      <c r="N788" s="113"/>
      <c r="O788" s="106" t="str">
        <f>IFERROR(VLOOKUP(Table14[[#This Row],[كود العامل]],العاملين!$A$1:$D$100,4,0),"")</f>
        <v/>
      </c>
      <c r="P788" s="108"/>
      <c r="Q788" s="108"/>
      <c r="R788" s="108"/>
      <c r="S788" s="108"/>
      <c r="T788" s="108"/>
      <c r="U788" s="108">
        <f t="shared" si="14"/>
        <v>0</v>
      </c>
      <c r="V788" s="108" t="str">
        <f>IFERROR(Table14[[#This Row],[اجمالى وقت التشغيل بالدقايق]]-Table14[[#This Row],[اجمالى وقت التوقف بالدقيقة]],"0")</f>
        <v>0</v>
      </c>
      <c r="W788" s="108"/>
      <c r="X788" s="106" t="str">
        <f>IFERROR(VLOOKUP(Table14[[#This Row],[كود العامل]],العاملين!A:C,2,0),"")</f>
        <v/>
      </c>
      <c r="Y788" s="108"/>
      <c r="Z788" s="108" t="str">
        <f>IFERROR(VLOOKUP(Table14[[#This Row],[كود العامل2]],العاملين!$A:$C,2,0),"")</f>
        <v/>
      </c>
      <c r="AA788" s="108"/>
      <c r="AB788" s="108" t="str">
        <f>IFERROR(VLOOKUP(Table14[[#This Row],[كود العامل3]],العاملين!$A:$C,2,0),"")</f>
        <v/>
      </c>
      <c r="AC788" s="108"/>
      <c r="AD788" s="108" t="str">
        <f>IFERROR(VLOOKUP(Table14[[#This Row],[كود العامل4]],العاملين!$A:$C,2,0),"")</f>
        <v/>
      </c>
      <c r="AE788" s="115">
        <f>IFERROR((Table14[[#This Row],[كمية الانتاج]]*Table14[[#This Row],[الزمن المعيارى لانتاج القطعة الواحدة بالدقيقة]])/V788,0%)</f>
        <v>0</v>
      </c>
      <c r="AF788" s="116"/>
      <c r="AG788" s="106"/>
      <c r="AH788" s="117" t="str">
        <f>IFERROR(Table14[[#This Row],[كمية الانتاج]]/(Table14[[#This Row],[كمية الانتاج]]+AG788+AF788),"")</f>
        <v/>
      </c>
      <c r="AI788" s="118"/>
      <c r="AJ788" s="121"/>
      <c r="AK788" s="121"/>
      <c r="AL788" s="121"/>
      <c r="AM788" s="121"/>
      <c r="AN788" s="121"/>
      <c r="AO788" s="121"/>
      <c r="AP788" s="121"/>
      <c r="AQ788" s="121"/>
      <c r="AR788" s="121"/>
    </row>
    <row r="789" spans="1:44" ht="20.100000000000001" customHeight="1">
      <c r="A789" s="105"/>
      <c r="B789" s="106"/>
      <c r="C789" s="107" t="str">
        <f>IFERROR(VLOOKUP(B789,المنتجات!$A:$B,2,0),"")</f>
        <v/>
      </c>
      <c r="D789" s="106" t="str">
        <f>IFERROR(VLOOKUP(B789,المنتجات!$A:$C,3,0),"")</f>
        <v/>
      </c>
      <c r="E789" s="108"/>
      <c r="F789" s="107" t="str">
        <f>IFERROR(VLOOKUP(Table14[[#This Row],[كود الصنف]],المنتجات!$D:$E,2,0),"")</f>
        <v/>
      </c>
      <c r="G789" s="109"/>
      <c r="H789" s="109" t="str">
        <f>IFERROR(IF(G789&lt;=1,VLOOKUP(Table14[[#This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89" s="110"/>
      <c r="J789" s="111"/>
      <c r="K789" s="112" t="str">
        <f>IFERROR(IF(VLOOKUP(Table14[[#This Row],[كود الصنف]],المنتجات!$D:$K,8,0)=0,"",(VLOOKUP(Table14[[#This Row],[كود الصنف]],المنتجات!$D:$K,8,0))),"")</f>
        <v/>
      </c>
      <c r="L78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89" s="114">
        <f>IFERROR(Table14[[#This Row],[كمية الهالك]]/(Table14[[#This Row],[كمية الخامات بالكيلو]]/Table14[[#This Row],[وزن القطعة]]),0)</f>
        <v>0</v>
      </c>
      <c r="N789" s="113"/>
      <c r="O789" s="106" t="str">
        <f>IFERROR(VLOOKUP(Table14[[#This Row],[كود العامل]],العاملين!$A$1:$D$100,4,0),"")</f>
        <v/>
      </c>
      <c r="P789" s="108"/>
      <c r="Q789" s="108"/>
      <c r="R789" s="108"/>
      <c r="S789" s="108"/>
      <c r="T789" s="108"/>
      <c r="U789" s="108">
        <f t="shared" si="14"/>
        <v>0</v>
      </c>
      <c r="V789" s="108" t="str">
        <f>IFERROR(Table14[[#This Row],[اجمالى وقت التشغيل بالدقايق]]-Table14[[#This Row],[اجمالى وقت التوقف بالدقيقة]],"0")</f>
        <v>0</v>
      </c>
      <c r="W789" s="108"/>
      <c r="X789" s="106" t="str">
        <f>IFERROR(VLOOKUP(Table14[[#This Row],[كود العامل]],العاملين!A:C,2,0),"")</f>
        <v/>
      </c>
      <c r="Y789" s="108"/>
      <c r="Z789" s="108" t="str">
        <f>IFERROR(VLOOKUP(Table14[[#This Row],[كود العامل2]],العاملين!$A:$C,2,0),"")</f>
        <v/>
      </c>
      <c r="AA789" s="108"/>
      <c r="AB789" s="108" t="str">
        <f>IFERROR(VLOOKUP(Table14[[#This Row],[كود العامل3]],العاملين!$A:$C,2,0),"")</f>
        <v/>
      </c>
      <c r="AC789" s="108"/>
      <c r="AD789" s="108" t="str">
        <f>IFERROR(VLOOKUP(Table14[[#This Row],[كود العامل4]],العاملين!$A:$C,2,0),"")</f>
        <v/>
      </c>
      <c r="AE789" s="115">
        <f>IFERROR((Table14[[#This Row],[كمية الانتاج]]*Table14[[#This Row],[الزمن المعيارى لانتاج القطعة الواحدة بالدقيقة]])/V789,0%)</f>
        <v>0</v>
      </c>
      <c r="AF789" s="116"/>
      <c r="AG789" s="106"/>
      <c r="AH789" s="117" t="str">
        <f>IFERROR(Table14[[#This Row],[كمية الانتاج]]/(Table14[[#This Row],[كمية الانتاج]]+AG789+AF789),"")</f>
        <v/>
      </c>
      <c r="AI789" s="118"/>
      <c r="AJ789" s="121"/>
      <c r="AK789" s="121"/>
      <c r="AL789" s="121"/>
      <c r="AM789" s="121"/>
      <c r="AN789" s="121"/>
      <c r="AO789" s="121"/>
      <c r="AP789" s="121"/>
      <c r="AQ789" s="121"/>
      <c r="AR789" s="121"/>
    </row>
    <row r="790" spans="1:44" ht="20.100000000000001" customHeight="1">
      <c r="A790" s="105"/>
      <c r="B790" s="106"/>
      <c r="C790" s="107" t="str">
        <f>IFERROR(VLOOKUP(B790,المنتجات!$A:$B,2,0),"")</f>
        <v/>
      </c>
      <c r="D790" s="106" t="str">
        <f>IFERROR(VLOOKUP(B790,المنتجات!$A:$C,3,0),"")</f>
        <v/>
      </c>
      <c r="E790" s="108"/>
      <c r="F790" s="107" t="str">
        <f>IFERROR(VLOOKUP(Table14[[#This Row],[كود الصنف]],المنتجات!$D:$E,2,0),"")</f>
        <v/>
      </c>
      <c r="G790" s="109"/>
      <c r="H790" s="109" t="str">
        <f>IFERROR(IF(G790&lt;=1,VLOOKUP(Table14[[#This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90" s="110"/>
      <c r="J790" s="111"/>
      <c r="K790" s="112" t="str">
        <f>IFERROR(IF(VLOOKUP(Table14[[#This Row],[كود الصنف]],المنتجات!$D:$K,8,0)=0,"",(VLOOKUP(Table14[[#This Row],[كود الصنف]],المنتجات!$D:$K,8,0))),"")</f>
        <v/>
      </c>
      <c r="L79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90" s="114">
        <f>IFERROR(Table14[[#This Row],[كمية الهالك]]/(Table14[[#This Row],[كمية الخامات بالكيلو]]/Table14[[#This Row],[وزن القطعة]]),0)</f>
        <v>0</v>
      </c>
      <c r="N790" s="113"/>
      <c r="O790" s="106" t="str">
        <f>IFERROR(VLOOKUP(Table14[[#This Row],[كود العامل]],العاملين!$A$1:$D$100,4,0),"")</f>
        <v/>
      </c>
      <c r="P790" s="108"/>
      <c r="Q790" s="108"/>
      <c r="R790" s="108"/>
      <c r="S790" s="108"/>
      <c r="T790" s="108"/>
      <c r="U790" s="108">
        <f t="shared" si="14"/>
        <v>0</v>
      </c>
      <c r="V790" s="108" t="str">
        <f>IFERROR(Table14[[#This Row],[اجمالى وقت التشغيل بالدقايق]]-Table14[[#This Row],[اجمالى وقت التوقف بالدقيقة]],"0")</f>
        <v>0</v>
      </c>
      <c r="W790" s="108"/>
      <c r="X790" s="106" t="str">
        <f>IFERROR(VLOOKUP(Table14[[#This Row],[كود العامل]],العاملين!A:C,2,0),"")</f>
        <v/>
      </c>
      <c r="Y790" s="108"/>
      <c r="Z790" s="108" t="str">
        <f>IFERROR(VLOOKUP(Table14[[#This Row],[كود العامل2]],العاملين!$A:$C,2,0),"")</f>
        <v/>
      </c>
      <c r="AA790" s="108"/>
      <c r="AB790" s="108" t="str">
        <f>IFERROR(VLOOKUP(Table14[[#This Row],[كود العامل3]],العاملين!$A:$C,2,0),"")</f>
        <v/>
      </c>
      <c r="AC790" s="108"/>
      <c r="AD790" s="108" t="str">
        <f>IFERROR(VLOOKUP(Table14[[#This Row],[كود العامل4]],العاملين!$A:$C,2,0),"")</f>
        <v/>
      </c>
      <c r="AE790" s="115">
        <f>IFERROR((Table14[[#This Row],[كمية الانتاج]]*Table14[[#This Row],[الزمن المعيارى لانتاج القطعة الواحدة بالدقيقة]])/V790,0%)</f>
        <v>0</v>
      </c>
      <c r="AF790" s="116"/>
      <c r="AG790" s="106"/>
      <c r="AH790" s="117" t="str">
        <f>IFERROR(Table14[[#This Row],[كمية الانتاج]]/(Table14[[#This Row],[كمية الانتاج]]+AG790+AF790),"")</f>
        <v/>
      </c>
      <c r="AI790" s="118"/>
      <c r="AJ790" s="121"/>
      <c r="AK790" s="121"/>
      <c r="AL790" s="121"/>
      <c r="AM790" s="121"/>
      <c r="AN790" s="121"/>
      <c r="AO790" s="121"/>
      <c r="AP790" s="121"/>
      <c r="AQ790" s="121"/>
      <c r="AR790" s="121"/>
    </row>
    <row r="791" spans="1:44" ht="20.100000000000001" customHeight="1">
      <c r="A791" s="105"/>
      <c r="B791" s="106"/>
      <c r="C791" s="107" t="str">
        <f>IFERROR(VLOOKUP(B791,المنتجات!$A:$B,2,0),"")</f>
        <v/>
      </c>
      <c r="D791" s="106" t="str">
        <f>IFERROR(VLOOKUP(B791,المنتجات!$A:$C,3,0),"")</f>
        <v/>
      </c>
      <c r="E791" s="108"/>
      <c r="F791" s="107" t="str">
        <f>IFERROR(VLOOKUP(Table14[[#This Row],[كود الصنف]],المنتجات!$D:$E,2,0),"")</f>
        <v/>
      </c>
      <c r="G791" s="109"/>
      <c r="H791" s="109" t="str">
        <f>IFERROR(IF(G791&lt;=1,VLOOKUP(Table14[[#This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91" s="110"/>
      <c r="J791" s="111"/>
      <c r="K791" s="112" t="str">
        <f>IFERROR(IF(VLOOKUP(Table14[[#This Row],[كود الصنف]],المنتجات!$D:$K,8,0)=0,"",(VLOOKUP(Table14[[#This Row],[كود الصنف]],المنتجات!$D:$K,8,0))),"")</f>
        <v/>
      </c>
      <c r="L79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91" s="114">
        <f>IFERROR(Table14[[#This Row],[كمية الهالك]]/(Table14[[#This Row],[كمية الخامات بالكيلو]]/Table14[[#This Row],[وزن القطعة]]),0)</f>
        <v>0</v>
      </c>
      <c r="N791" s="113"/>
      <c r="O791" s="106" t="str">
        <f>IFERROR(VLOOKUP(Table14[[#This Row],[كود العامل]],العاملين!$A$1:$D$100,4,0),"")</f>
        <v/>
      </c>
      <c r="P791" s="108"/>
      <c r="Q791" s="108"/>
      <c r="R791" s="108"/>
      <c r="S791" s="108"/>
      <c r="T791" s="108"/>
      <c r="U791" s="108">
        <f t="shared" si="14"/>
        <v>0</v>
      </c>
      <c r="V791" s="108" t="str">
        <f>IFERROR(Table14[[#This Row],[اجمالى وقت التشغيل بالدقايق]]-Table14[[#This Row],[اجمالى وقت التوقف بالدقيقة]],"0")</f>
        <v>0</v>
      </c>
      <c r="W791" s="108"/>
      <c r="X791" s="106" t="str">
        <f>IFERROR(VLOOKUP(Table14[[#This Row],[كود العامل]],العاملين!A:C,2,0),"")</f>
        <v/>
      </c>
      <c r="Y791" s="108"/>
      <c r="Z791" s="108" t="str">
        <f>IFERROR(VLOOKUP(Table14[[#This Row],[كود العامل2]],العاملين!$A:$C,2,0),"")</f>
        <v/>
      </c>
      <c r="AA791" s="108"/>
      <c r="AB791" s="108" t="str">
        <f>IFERROR(VLOOKUP(Table14[[#This Row],[كود العامل3]],العاملين!$A:$C,2,0),"")</f>
        <v/>
      </c>
      <c r="AC791" s="108"/>
      <c r="AD791" s="108" t="str">
        <f>IFERROR(VLOOKUP(Table14[[#This Row],[كود العامل4]],العاملين!$A:$C,2,0),"")</f>
        <v/>
      </c>
      <c r="AE791" s="115">
        <f>IFERROR((Table14[[#This Row],[كمية الانتاج]]*Table14[[#This Row],[الزمن المعيارى لانتاج القطعة الواحدة بالدقيقة]])/V791,0%)</f>
        <v>0</v>
      </c>
      <c r="AF791" s="116"/>
      <c r="AG791" s="106"/>
      <c r="AH791" s="117" t="str">
        <f>IFERROR(Table14[[#This Row],[كمية الانتاج]]/(Table14[[#This Row],[كمية الانتاج]]+AG791+AF791),"")</f>
        <v/>
      </c>
      <c r="AI791" s="118"/>
      <c r="AJ791" s="121"/>
      <c r="AK791" s="121"/>
      <c r="AL791" s="121"/>
      <c r="AM791" s="121"/>
      <c r="AN791" s="121"/>
      <c r="AO791" s="121"/>
      <c r="AP791" s="121"/>
      <c r="AQ791" s="121"/>
      <c r="AR791" s="121"/>
    </row>
    <row r="792" spans="1:44" ht="20.100000000000001" customHeight="1">
      <c r="A792" s="105"/>
      <c r="B792" s="106"/>
      <c r="C792" s="107" t="str">
        <f>IFERROR(VLOOKUP(B792,المنتجات!$A:$B,2,0),"")</f>
        <v/>
      </c>
      <c r="D792" s="106" t="str">
        <f>IFERROR(VLOOKUP(B792,المنتجات!$A:$C,3,0),"")</f>
        <v/>
      </c>
      <c r="E792" s="108"/>
      <c r="F792" s="107" t="str">
        <f>IFERROR(VLOOKUP(Table14[[#This Row],[كود الصنف]],المنتجات!$D:$E,2,0),"")</f>
        <v/>
      </c>
      <c r="G792" s="109"/>
      <c r="H792" s="109" t="str">
        <f>IFERROR(IF(G792&lt;=1,VLOOKUP(Table14[[#This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92" s="110"/>
      <c r="J792" s="111"/>
      <c r="K792" s="112" t="str">
        <f>IFERROR(IF(VLOOKUP(Table14[[#This Row],[كود الصنف]],المنتجات!$D:$K,8,0)=0,"",(VLOOKUP(Table14[[#This Row],[كود الصنف]],المنتجات!$D:$K,8,0))),"")</f>
        <v/>
      </c>
      <c r="L79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92" s="114">
        <f>IFERROR(Table14[[#This Row],[كمية الهالك]]/(Table14[[#This Row],[كمية الخامات بالكيلو]]/Table14[[#This Row],[وزن القطعة]]),0)</f>
        <v>0</v>
      </c>
      <c r="N792" s="113"/>
      <c r="O792" s="106" t="str">
        <f>IFERROR(VLOOKUP(Table14[[#This Row],[كود العامل]],العاملين!$A$1:$D$100,4,0),"")</f>
        <v/>
      </c>
      <c r="P792" s="108"/>
      <c r="Q792" s="108"/>
      <c r="R792" s="108"/>
      <c r="S792" s="108"/>
      <c r="T792" s="108"/>
      <c r="U792" s="108">
        <f t="shared" si="14"/>
        <v>0</v>
      </c>
      <c r="V792" s="108" t="str">
        <f>IFERROR(Table14[[#This Row],[اجمالى وقت التشغيل بالدقايق]]-Table14[[#This Row],[اجمالى وقت التوقف بالدقيقة]],"0")</f>
        <v>0</v>
      </c>
      <c r="W792" s="108"/>
      <c r="X792" s="106" t="str">
        <f>IFERROR(VLOOKUP(Table14[[#This Row],[كود العامل]],العاملين!A:C,2,0),"")</f>
        <v/>
      </c>
      <c r="Y792" s="108"/>
      <c r="Z792" s="108" t="str">
        <f>IFERROR(VLOOKUP(Table14[[#This Row],[كود العامل2]],العاملين!$A:$C,2,0),"")</f>
        <v/>
      </c>
      <c r="AA792" s="108"/>
      <c r="AB792" s="108" t="str">
        <f>IFERROR(VLOOKUP(Table14[[#This Row],[كود العامل3]],العاملين!$A:$C,2,0),"")</f>
        <v/>
      </c>
      <c r="AC792" s="108"/>
      <c r="AD792" s="108" t="str">
        <f>IFERROR(VLOOKUP(Table14[[#This Row],[كود العامل4]],العاملين!$A:$C,2,0),"")</f>
        <v/>
      </c>
      <c r="AE792" s="115">
        <f>IFERROR((Table14[[#This Row],[كمية الانتاج]]*Table14[[#This Row],[الزمن المعيارى لانتاج القطعة الواحدة بالدقيقة]])/V792,0%)</f>
        <v>0</v>
      </c>
      <c r="AF792" s="116"/>
      <c r="AG792" s="106"/>
      <c r="AH792" s="117" t="str">
        <f>IFERROR(Table14[[#This Row],[كمية الانتاج]]/(Table14[[#This Row],[كمية الانتاج]]+AG792+AF792),"")</f>
        <v/>
      </c>
      <c r="AI792" s="118"/>
      <c r="AJ792" s="121"/>
      <c r="AK792" s="121"/>
      <c r="AL792" s="121"/>
      <c r="AM792" s="121"/>
      <c r="AN792" s="121"/>
      <c r="AO792" s="121"/>
      <c r="AP792" s="121"/>
      <c r="AQ792" s="121"/>
      <c r="AR792" s="121"/>
    </row>
    <row r="793" spans="1:44" ht="20.100000000000001" customHeight="1">
      <c r="A793" s="105"/>
      <c r="B793" s="106"/>
      <c r="C793" s="107" t="str">
        <f>IFERROR(VLOOKUP(B793,المنتجات!$A:$B,2,0),"")</f>
        <v/>
      </c>
      <c r="D793" s="106" t="str">
        <f>IFERROR(VLOOKUP(B793,المنتجات!$A:$C,3,0),"")</f>
        <v/>
      </c>
      <c r="E793" s="108"/>
      <c r="F793" s="107" t="str">
        <f>IFERROR(VLOOKUP(Table14[[#This Row],[كود الصنف]],المنتجات!$D:$E,2,0),"")</f>
        <v/>
      </c>
      <c r="G793" s="109"/>
      <c r="H793" s="109" t="str">
        <f>IFERROR(IF(G793&lt;=1,VLOOKUP(Table14[[#This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93" s="110"/>
      <c r="J793" s="111"/>
      <c r="K793" s="112" t="str">
        <f>IFERROR(IF(VLOOKUP(Table14[[#This Row],[كود الصنف]],المنتجات!$D:$K,8,0)=0,"",(VLOOKUP(Table14[[#This Row],[كود الصنف]],المنتجات!$D:$K,8,0))),"")</f>
        <v/>
      </c>
      <c r="L79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93" s="114">
        <f>IFERROR(Table14[[#This Row],[كمية الهالك]]/(Table14[[#This Row],[كمية الخامات بالكيلو]]/Table14[[#This Row],[وزن القطعة]]),0)</f>
        <v>0</v>
      </c>
      <c r="N793" s="113"/>
      <c r="O793" s="106" t="str">
        <f>IFERROR(VLOOKUP(Table14[[#This Row],[كود العامل]],العاملين!$A$1:$D$100,4,0),"")</f>
        <v/>
      </c>
      <c r="P793" s="108"/>
      <c r="Q793" s="108"/>
      <c r="R793" s="108"/>
      <c r="S793" s="108"/>
      <c r="T793" s="108"/>
      <c r="U793" s="108">
        <f t="shared" si="14"/>
        <v>0</v>
      </c>
      <c r="V793" s="108" t="str">
        <f>IFERROR(Table14[[#This Row],[اجمالى وقت التشغيل بالدقايق]]-Table14[[#This Row],[اجمالى وقت التوقف بالدقيقة]],"0")</f>
        <v>0</v>
      </c>
      <c r="W793" s="108"/>
      <c r="X793" s="106" t="str">
        <f>IFERROR(VLOOKUP(Table14[[#This Row],[كود العامل]],العاملين!A:C,2,0),"")</f>
        <v/>
      </c>
      <c r="Y793" s="108"/>
      <c r="Z793" s="108" t="str">
        <f>IFERROR(VLOOKUP(Table14[[#This Row],[كود العامل2]],العاملين!$A:$C,2,0),"")</f>
        <v/>
      </c>
      <c r="AA793" s="108"/>
      <c r="AB793" s="108" t="str">
        <f>IFERROR(VLOOKUP(Table14[[#This Row],[كود العامل3]],العاملين!$A:$C,2,0),"")</f>
        <v/>
      </c>
      <c r="AC793" s="108"/>
      <c r="AD793" s="108" t="str">
        <f>IFERROR(VLOOKUP(Table14[[#This Row],[كود العامل4]],العاملين!$A:$C,2,0),"")</f>
        <v/>
      </c>
      <c r="AE793" s="115">
        <f>IFERROR((Table14[[#This Row],[كمية الانتاج]]*Table14[[#This Row],[الزمن المعيارى لانتاج القطعة الواحدة بالدقيقة]])/V793,0%)</f>
        <v>0</v>
      </c>
      <c r="AF793" s="116"/>
      <c r="AG793" s="106"/>
      <c r="AH793" s="117" t="str">
        <f>IFERROR(Table14[[#This Row],[كمية الانتاج]]/(Table14[[#This Row],[كمية الانتاج]]+AG793+AF793),"")</f>
        <v/>
      </c>
      <c r="AI793" s="118"/>
      <c r="AJ793" s="121"/>
      <c r="AK793" s="121"/>
      <c r="AL793" s="121"/>
      <c r="AM793" s="121"/>
      <c r="AN793" s="121"/>
      <c r="AO793" s="121"/>
      <c r="AP793" s="121"/>
      <c r="AQ793" s="121"/>
      <c r="AR793" s="121"/>
    </row>
    <row r="794" spans="1:44" ht="20.100000000000001" customHeight="1">
      <c r="A794" s="105"/>
      <c r="B794" s="106"/>
      <c r="C794" s="107" t="str">
        <f>IFERROR(VLOOKUP(B794,المنتجات!$A:$B,2,0),"")</f>
        <v/>
      </c>
      <c r="D794" s="106" t="str">
        <f>IFERROR(VLOOKUP(B794,المنتجات!$A:$C,3,0),"")</f>
        <v/>
      </c>
      <c r="E794" s="108"/>
      <c r="F794" s="107" t="str">
        <f>IFERROR(VLOOKUP(Table14[[#This Row],[كود الصنف]],المنتجات!$D:$E,2,0),"")</f>
        <v/>
      </c>
      <c r="G794" s="109"/>
      <c r="H794" s="109" t="str">
        <f>IFERROR(IF(G794&lt;=1,VLOOKUP(Table14[[#This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94" s="110"/>
      <c r="J794" s="111"/>
      <c r="K794" s="112" t="str">
        <f>IFERROR(IF(VLOOKUP(Table14[[#This Row],[كود الصنف]],المنتجات!$D:$K,8,0)=0,"",(VLOOKUP(Table14[[#This Row],[كود الصنف]],المنتجات!$D:$K,8,0))),"")</f>
        <v/>
      </c>
      <c r="L79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94" s="114">
        <f>IFERROR(Table14[[#This Row],[كمية الهالك]]/(Table14[[#This Row],[كمية الخامات بالكيلو]]/Table14[[#This Row],[وزن القطعة]]),0)</f>
        <v>0</v>
      </c>
      <c r="N794" s="113"/>
      <c r="O794" s="106" t="str">
        <f>IFERROR(VLOOKUP(Table14[[#This Row],[كود العامل]],العاملين!$A$1:$D$100,4,0),"")</f>
        <v/>
      </c>
      <c r="P794" s="108"/>
      <c r="Q794" s="108"/>
      <c r="R794" s="108"/>
      <c r="S794" s="108"/>
      <c r="T794" s="108"/>
      <c r="U794" s="108">
        <f t="shared" si="14"/>
        <v>0</v>
      </c>
      <c r="V794" s="108" t="str">
        <f>IFERROR(Table14[[#This Row],[اجمالى وقت التشغيل بالدقايق]]-Table14[[#This Row],[اجمالى وقت التوقف بالدقيقة]],"0")</f>
        <v>0</v>
      </c>
      <c r="W794" s="108"/>
      <c r="X794" s="106" t="str">
        <f>IFERROR(VLOOKUP(Table14[[#This Row],[كود العامل]],العاملين!A:C,2,0),"")</f>
        <v/>
      </c>
      <c r="Y794" s="108"/>
      <c r="Z794" s="108" t="str">
        <f>IFERROR(VLOOKUP(Table14[[#This Row],[كود العامل2]],العاملين!$A:$C,2,0),"")</f>
        <v/>
      </c>
      <c r="AA794" s="108"/>
      <c r="AB794" s="108" t="str">
        <f>IFERROR(VLOOKUP(Table14[[#This Row],[كود العامل3]],العاملين!$A:$C,2,0),"")</f>
        <v/>
      </c>
      <c r="AC794" s="108"/>
      <c r="AD794" s="108" t="str">
        <f>IFERROR(VLOOKUP(Table14[[#This Row],[كود العامل4]],العاملين!$A:$C,2,0),"")</f>
        <v/>
      </c>
      <c r="AE794" s="115">
        <f>IFERROR((Table14[[#This Row],[كمية الانتاج]]*Table14[[#This Row],[الزمن المعيارى لانتاج القطعة الواحدة بالدقيقة]])/V794,0%)</f>
        <v>0</v>
      </c>
      <c r="AF794" s="116"/>
      <c r="AG794" s="106"/>
      <c r="AH794" s="117" t="str">
        <f>IFERROR(Table14[[#This Row],[كمية الانتاج]]/(Table14[[#This Row],[كمية الانتاج]]+AG794+AF794),"")</f>
        <v/>
      </c>
      <c r="AI794" s="118"/>
      <c r="AJ794" s="121"/>
      <c r="AK794" s="121"/>
      <c r="AL794" s="121"/>
      <c r="AM794" s="121"/>
      <c r="AN794" s="121"/>
      <c r="AO794" s="121"/>
      <c r="AP794" s="121"/>
      <c r="AQ794" s="121"/>
      <c r="AR794" s="121"/>
    </row>
    <row r="795" spans="1:44" ht="20.100000000000001" customHeight="1">
      <c r="A795" s="105"/>
      <c r="B795" s="106"/>
      <c r="C795" s="107" t="str">
        <f>IFERROR(VLOOKUP(B795,المنتجات!$A:$B,2,0),"")</f>
        <v/>
      </c>
      <c r="D795" s="106" t="str">
        <f>IFERROR(VLOOKUP(B795,المنتجات!$A:$C,3,0),"")</f>
        <v/>
      </c>
      <c r="E795" s="108"/>
      <c r="F795" s="107" t="str">
        <f>IFERROR(VLOOKUP(Table14[[#This Row],[كود الصنف]],المنتجات!$D:$E,2,0),"")</f>
        <v/>
      </c>
      <c r="G795" s="109"/>
      <c r="H795" s="109" t="str">
        <f>IFERROR(IF(G795&lt;=1,VLOOKUP(Table14[[#This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95" s="110"/>
      <c r="J795" s="111"/>
      <c r="K795" s="112" t="str">
        <f>IFERROR(IF(VLOOKUP(Table14[[#This Row],[كود الصنف]],المنتجات!$D:$K,8,0)=0,"",(VLOOKUP(Table14[[#This Row],[كود الصنف]],المنتجات!$D:$K,8,0))),"")</f>
        <v/>
      </c>
      <c r="L79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95" s="114">
        <f>IFERROR(Table14[[#This Row],[كمية الهالك]]/(Table14[[#This Row],[كمية الخامات بالكيلو]]/Table14[[#This Row],[وزن القطعة]]),0)</f>
        <v>0</v>
      </c>
      <c r="N795" s="113"/>
      <c r="O795" s="106" t="str">
        <f>IFERROR(VLOOKUP(Table14[[#This Row],[كود العامل]],العاملين!$A$1:$D$100,4,0),"")</f>
        <v/>
      </c>
      <c r="P795" s="108"/>
      <c r="Q795" s="108"/>
      <c r="R795" s="108"/>
      <c r="S795" s="108"/>
      <c r="T795" s="108"/>
      <c r="U795" s="108">
        <f t="shared" si="14"/>
        <v>0</v>
      </c>
      <c r="V795" s="108" t="str">
        <f>IFERROR(Table14[[#This Row],[اجمالى وقت التشغيل بالدقايق]]-Table14[[#This Row],[اجمالى وقت التوقف بالدقيقة]],"0")</f>
        <v>0</v>
      </c>
      <c r="W795" s="108"/>
      <c r="X795" s="106" t="str">
        <f>IFERROR(VLOOKUP(Table14[[#This Row],[كود العامل]],العاملين!A:C,2,0),"")</f>
        <v/>
      </c>
      <c r="Y795" s="108"/>
      <c r="Z795" s="108" t="str">
        <f>IFERROR(VLOOKUP(Table14[[#This Row],[كود العامل2]],العاملين!$A:$C,2,0),"")</f>
        <v/>
      </c>
      <c r="AA795" s="108"/>
      <c r="AB795" s="108" t="str">
        <f>IFERROR(VLOOKUP(Table14[[#This Row],[كود العامل3]],العاملين!$A:$C,2,0),"")</f>
        <v/>
      </c>
      <c r="AC795" s="108"/>
      <c r="AD795" s="108" t="str">
        <f>IFERROR(VLOOKUP(Table14[[#This Row],[كود العامل4]],العاملين!$A:$C,2,0),"")</f>
        <v/>
      </c>
      <c r="AE795" s="115">
        <f>IFERROR((Table14[[#This Row],[كمية الانتاج]]*Table14[[#This Row],[الزمن المعيارى لانتاج القطعة الواحدة بالدقيقة]])/V795,0%)</f>
        <v>0</v>
      </c>
      <c r="AF795" s="116"/>
      <c r="AG795" s="106"/>
      <c r="AH795" s="117" t="str">
        <f>IFERROR(Table14[[#This Row],[كمية الانتاج]]/(Table14[[#This Row],[كمية الانتاج]]+AG795+AF795),"")</f>
        <v/>
      </c>
      <c r="AI795" s="118"/>
      <c r="AJ795" s="121"/>
      <c r="AK795" s="121"/>
      <c r="AL795" s="121"/>
      <c r="AM795" s="121"/>
      <c r="AN795" s="121"/>
      <c r="AO795" s="121"/>
      <c r="AP795" s="121"/>
      <c r="AQ795" s="121"/>
      <c r="AR795" s="121"/>
    </row>
    <row r="796" spans="1:44" ht="20.100000000000001" customHeight="1">
      <c r="A796" s="105"/>
      <c r="B796" s="106"/>
      <c r="C796" s="107" t="str">
        <f>IFERROR(VLOOKUP(B796,المنتجات!$A:$B,2,0),"")</f>
        <v/>
      </c>
      <c r="D796" s="106" t="str">
        <f>IFERROR(VLOOKUP(B796,المنتجات!$A:$C,3,0),"")</f>
        <v/>
      </c>
      <c r="E796" s="108"/>
      <c r="F796" s="107" t="str">
        <f>IFERROR(VLOOKUP(Table14[[#This Row],[كود الصنف]],المنتجات!$D:$E,2,0),"")</f>
        <v/>
      </c>
      <c r="G796" s="109"/>
      <c r="H796" s="109" t="str">
        <f>IFERROR(IF(G796&lt;=1,VLOOKUP(Table14[[#This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96" s="110"/>
      <c r="J796" s="111"/>
      <c r="K796" s="112" t="str">
        <f>IFERROR(IF(VLOOKUP(Table14[[#This Row],[كود الصنف]],المنتجات!$D:$K,8,0)=0,"",(VLOOKUP(Table14[[#This Row],[كود الصنف]],المنتجات!$D:$K,8,0))),"")</f>
        <v/>
      </c>
      <c r="L79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96" s="114">
        <f>IFERROR(Table14[[#This Row],[كمية الهالك]]/(Table14[[#This Row],[كمية الخامات بالكيلو]]/Table14[[#This Row],[وزن القطعة]]),0)</f>
        <v>0</v>
      </c>
      <c r="N796" s="113"/>
      <c r="O796" s="106" t="str">
        <f>IFERROR(VLOOKUP(Table14[[#This Row],[كود العامل]],العاملين!$A$1:$D$100,4,0),"")</f>
        <v/>
      </c>
      <c r="P796" s="108"/>
      <c r="Q796" s="108"/>
      <c r="R796" s="108"/>
      <c r="S796" s="108"/>
      <c r="T796" s="108"/>
      <c r="U796" s="108">
        <f t="shared" si="14"/>
        <v>0</v>
      </c>
      <c r="V796" s="108" t="str">
        <f>IFERROR(Table14[[#This Row],[اجمالى وقت التشغيل بالدقايق]]-Table14[[#This Row],[اجمالى وقت التوقف بالدقيقة]],"0")</f>
        <v>0</v>
      </c>
      <c r="W796" s="108"/>
      <c r="X796" s="106" t="str">
        <f>IFERROR(VLOOKUP(Table14[[#This Row],[كود العامل]],العاملين!A:C,2,0),"")</f>
        <v/>
      </c>
      <c r="Y796" s="108"/>
      <c r="Z796" s="108" t="str">
        <f>IFERROR(VLOOKUP(Table14[[#This Row],[كود العامل2]],العاملين!$A:$C,2,0),"")</f>
        <v/>
      </c>
      <c r="AA796" s="108"/>
      <c r="AB796" s="108" t="str">
        <f>IFERROR(VLOOKUP(Table14[[#This Row],[كود العامل3]],العاملين!$A:$C,2,0),"")</f>
        <v/>
      </c>
      <c r="AC796" s="108"/>
      <c r="AD796" s="108" t="str">
        <f>IFERROR(VLOOKUP(Table14[[#This Row],[كود العامل4]],العاملين!$A:$C,2,0),"")</f>
        <v/>
      </c>
      <c r="AE796" s="115">
        <f>IFERROR((Table14[[#This Row],[كمية الانتاج]]*Table14[[#This Row],[الزمن المعيارى لانتاج القطعة الواحدة بالدقيقة]])/V796,0%)</f>
        <v>0</v>
      </c>
      <c r="AF796" s="116"/>
      <c r="AG796" s="106"/>
      <c r="AH796" s="117" t="str">
        <f>IFERROR(Table14[[#This Row],[كمية الانتاج]]/(Table14[[#This Row],[كمية الانتاج]]+AG796+AF796),"")</f>
        <v/>
      </c>
      <c r="AI796" s="118"/>
      <c r="AJ796" s="121"/>
      <c r="AK796" s="121"/>
      <c r="AL796" s="121"/>
      <c r="AM796" s="121"/>
      <c r="AN796" s="121"/>
      <c r="AO796" s="121"/>
      <c r="AP796" s="121"/>
      <c r="AQ796" s="121"/>
      <c r="AR796" s="121"/>
    </row>
    <row r="797" spans="1:44" ht="20.100000000000001" customHeight="1">
      <c r="A797" s="105"/>
      <c r="B797" s="106"/>
      <c r="C797" s="107" t="str">
        <f>IFERROR(VLOOKUP(B797,المنتجات!$A:$B,2,0),"")</f>
        <v/>
      </c>
      <c r="D797" s="106" t="str">
        <f>IFERROR(VLOOKUP(B797,المنتجات!$A:$C,3,0),"")</f>
        <v/>
      </c>
      <c r="E797" s="108"/>
      <c r="F797" s="107" t="str">
        <f>IFERROR(VLOOKUP(Table14[[#This Row],[كود الصنف]],المنتجات!$D:$E,2,0),"")</f>
        <v/>
      </c>
      <c r="G797" s="109"/>
      <c r="H797" s="109" t="str">
        <f>IFERROR(IF(G797&lt;=1,VLOOKUP(Table14[[#This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97" s="110"/>
      <c r="J797" s="111"/>
      <c r="K797" s="112" t="str">
        <f>IFERROR(IF(VLOOKUP(Table14[[#This Row],[كود الصنف]],المنتجات!$D:$K,8,0)=0,"",(VLOOKUP(Table14[[#This Row],[كود الصنف]],المنتجات!$D:$K,8,0))),"")</f>
        <v/>
      </c>
      <c r="L79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97" s="114">
        <f>IFERROR(Table14[[#This Row],[كمية الهالك]]/(Table14[[#This Row],[كمية الخامات بالكيلو]]/Table14[[#This Row],[وزن القطعة]]),0)</f>
        <v>0</v>
      </c>
      <c r="N797" s="113"/>
      <c r="O797" s="106" t="str">
        <f>IFERROR(VLOOKUP(Table14[[#This Row],[كود العامل]],العاملين!$A$1:$D$100,4,0),"")</f>
        <v/>
      </c>
      <c r="P797" s="108"/>
      <c r="Q797" s="108"/>
      <c r="R797" s="108"/>
      <c r="S797" s="108"/>
      <c r="T797" s="108"/>
      <c r="U797" s="108">
        <f t="shared" si="14"/>
        <v>0</v>
      </c>
      <c r="V797" s="108" t="str">
        <f>IFERROR(Table14[[#This Row],[اجمالى وقت التشغيل بالدقايق]]-Table14[[#This Row],[اجمالى وقت التوقف بالدقيقة]],"0")</f>
        <v>0</v>
      </c>
      <c r="W797" s="108"/>
      <c r="X797" s="106" t="str">
        <f>IFERROR(VLOOKUP(Table14[[#This Row],[كود العامل]],العاملين!A:C,2,0),"")</f>
        <v/>
      </c>
      <c r="Y797" s="108"/>
      <c r="Z797" s="108" t="str">
        <f>IFERROR(VLOOKUP(Table14[[#This Row],[كود العامل2]],العاملين!$A:$C,2,0),"")</f>
        <v/>
      </c>
      <c r="AA797" s="108"/>
      <c r="AB797" s="108" t="str">
        <f>IFERROR(VLOOKUP(Table14[[#This Row],[كود العامل3]],العاملين!$A:$C,2,0),"")</f>
        <v/>
      </c>
      <c r="AC797" s="108"/>
      <c r="AD797" s="108" t="str">
        <f>IFERROR(VLOOKUP(Table14[[#This Row],[كود العامل4]],العاملين!$A:$C,2,0),"")</f>
        <v/>
      </c>
      <c r="AE797" s="115">
        <f>IFERROR((Table14[[#This Row],[كمية الانتاج]]*Table14[[#This Row],[الزمن المعيارى لانتاج القطعة الواحدة بالدقيقة]])/V797,0%)</f>
        <v>0</v>
      </c>
      <c r="AF797" s="116"/>
      <c r="AG797" s="106"/>
      <c r="AH797" s="117" t="str">
        <f>IFERROR(Table14[[#This Row],[كمية الانتاج]]/(Table14[[#This Row],[كمية الانتاج]]+AG797+AF797),"")</f>
        <v/>
      </c>
      <c r="AI797" s="118"/>
      <c r="AJ797" s="121"/>
      <c r="AK797" s="121"/>
      <c r="AL797" s="121"/>
      <c r="AM797" s="121"/>
      <c r="AN797" s="121"/>
      <c r="AO797" s="121"/>
      <c r="AP797" s="121"/>
      <c r="AQ797" s="121"/>
      <c r="AR797" s="121"/>
    </row>
    <row r="798" spans="1:44" ht="20.100000000000001" customHeight="1">
      <c r="A798" s="105"/>
      <c r="B798" s="106"/>
      <c r="C798" s="107" t="str">
        <f>IFERROR(VLOOKUP(B798,المنتجات!$A:$B,2,0),"")</f>
        <v/>
      </c>
      <c r="D798" s="106" t="str">
        <f>IFERROR(VLOOKUP(B798,المنتجات!$A:$C,3,0),"")</f>
        <v/>
      </c>
      <c r="E798" s="108"/>
      <c r="F798" s="107" t="str">
        <f>IFERROR(VLOOKUP(Table14[[#This Row],[كود الصنف]],المنتجات!$D:$E,2,0),"")</f>
        <v/>
      </c>
      <c r="G798" s="109"/>
      <c r="H798" s="109" t="str">
        <f>IFERROR(IF(G798&lt;=1,VLOOKUP(Table14[[#This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98" s="110"/>
      <c r="J798" s="111"/>
      <c r="K798" s="112" t="str">
        <f>IFERROR(IF(VLOOKUP(Table14[[#This Row],[كود الصنف]],المنتجات!$D:$K,8,0)=0,"",(VLOOKUP(Table14[[#This Row],[كود الصنف]],المنتجات!$D:$K,8,0))),"")</f>
        <v/>
      </c>
      <c r="L79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98" s="114">
        <f>IFERROR(Table14[[#This Row],[كمية الهالك]]/(Table14[[#This Row],[كمية الخامات بالكيلو]]/Table14[[#This Row],[وزن القطعة]]),0)</f>
        <v>0</v>
      </c>
      <c r="N798" s="113"/>
      <c r="O798" s="106" t="str">
        <f>IFERROR(VLOOKUP(Table14[[#This Row],[كود العامل]],العاملين!$A$1:$D$100,4,0),"")</f>
        <v/>
      </c>
      <c r="P798" s="108"/>
      <c r="Q798" s="108"/>
      <c r="R798" s="108"/>
      <c r="S798" s="108"/>
      <c r="T798" s="108"/>
      <c r="U798" s="108">
        <f t="shared" si="14"/>
        <v>0</v>
      </c>
      <c r="V798" s="108" t="str">
        <f>IFERROR(Table14[[#This Row],[اجمالى وقت التشغيل بالدقايق]]-Table14[[#This Row],[اجمالى وقت التوقف بالدقيقة]],"0")</f>
        <v>0</v>
      </c>
      <c r="W798" s="108"/>
      <c r="X798" s="106" t="str">
        <f>IFERROR(VLOOKUP(Table14[[#This Row],[كود العامل]],العاملين!A:C,2,0),"")</f>
        <v/>
      </c>
      <c r="Y798" s="108"/>
      <c r="Z798" s="108" t="str">
        <f>IFERROR(VLOOKUP(Table14[[#This Row],[كود العامل2]],العاملين!$A:$C,2,0),"")</f>
        <v/>
      </c>
      <c r="AA798" s="108"/>
      <c r="AB798" s="108" t="str">
        <f>IFERROR(VLOOKUP(Table14[[#This Row],[كود العامل3]],العاملين!$A:$C,2,0),"")</f>
        <v/>
      </c>
      <c r="AC798" s="108"/>
      <c r="AD798" s="108" t="str">
        <f>IFERROR(VLOOKUP(Table14[[#This Row],[كود العامل4]],العاملين!$A:$C,2,0),"")</f>
        <v/>
      </c>
      <c r="AE798" s="115">
        <f>IFERROR((Table14[[#This Row],[كمية الانتاج]]*Table14[[#This Row],[الزمن المعيارى لانتاج القطعة الواحدة بالدقيقة]])/V798,0%)</f>
        <v>0</v>
      </c>
      <c r="AF798" s="116"/>
      <c r="AG798" s="106"/>
      <c r="AH798" s="117" t="str">
        <f>IFERROR(Table14[[#This Row],[كمية الانتاج]]/(Table14[[#This Row],[كمية الانتاج]]+AG798+AF798),"")</f>
        <v/>
      </c>
      <c r="AI798" s="118"/>
      <c r="AJ798" s="121"/>
      <c r="AK798" s="121"/>
      <c r="AL798" s="121"/>
      <c r="AM798" s="121"/>
      <c r="AN798" s="121"/>
      <c r="AO798" s="121"/>
      <c r="AP798" s="121"/>
      <c r="AQ798" s="121"/>
      <c r="AR798" s="121"/>
    </row>
    <row r="799" spans="1:44" ht="20.100000000000001" customHeight="1">
      <c r="A799" s="105"/>
      <c r="B799" s="106"/>
      <c r="C799" s="107" t="str">
        <f>IFERROR(VLOOKUP(B799,المنتجات!$A:$B,2,0),"")</f>
        <v/>
      </c>
      <c r="D799" s="106" t="str">
        <f>IFERROR(VLOOKUP(B799,المنتجات!$A:$C,3,0),"")</f>
        <v/>
      </c>
      <c r="E799" s="108"/>
      <c r="F799" s="107" t="str">
        <f>IFERROR(VLOOKUP(Table14[[#This Row],[كود الصنف]],المنتجات!$D:$E,2,0),"")</f>
        <v/>
      </c>
      <c r="G799" s="109"/>
      <c r="H799" s="109" t="str">
        <f>IFERROR(IF(G799&lt;=1,VLOOKUP(Table14[[#This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99" s="110"/>
      <c r="J799" s="111"/>
      <c r="K799" s="112" t="str">
        <f>IFERROR(IF(VLOOKUP(Table14[[#This Row],[كود الصنف]],المنتجات!$D:$K,8,0)=0,"",(VLOOKUP(Table14[[#This Row],[كود الصنف]],المنتجات!$D:$K,8,0))),"")</f>
        <v/>
      </c>
      <c r="L79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99" s="114">
        <f>IFERROR(Table14[[#This Row],[كمية الهالك]]/(Table14[[#This Row],[كمية الخامات بالكيلو]]/Table14[[#This Row],[وزن القطعة]]),0)</f>
        <v>0</v>
      </c>
      <c r="N799" s="113"/>
      <c r="O799" s="106" t="str">
        <f>IFERROR(VLOOKUP(Table14[[#This Row],[كود العامل]],العاملين!$A$1:$D$100,4,0),"")</f>
        <v/>
      </c>
      <c r="P799" s="108"/>
      <c r="Q799" s="108"/>
      <c r="R799" s="108"/>
      <c r="S799" s="108"/>
      <c r="T799" s="108"/>
      <c r="U799" s="108">
        <f t="shared" si="14"/>
        <v>0</v>
      </c>
      <c r="V799" s="108" t="str">
        <f>IFERROR(Table14[[#This Row],[اجمالى وقت التشغيل بالدقايق]]-Table14[[#This Row],[اجمالى وقت التوقف بالدقيقة]],"0")</f>
        <v>0</v>
      </c>
      <c r="W799" s="108"/>
      <c r="X799" s="106" t="str">
        <f>IFERROR(VLOOKUP(Table14[[#This Row],[كود العامل]],العاملين!A:C,2,0),"")</f>
        <v/>
      </c>
      <c r="Y799" s="108"/>
      <c r="Z799" s="108" t="str">
        <f>IFERROR(VLOOKUP(Table14[[#This Row],[كود العامل2]],العاملين!$A:$C,2,0),"")</f>
        <v/>
      </c>
      <c r="AA799" s="108"/>
      <c r="AB799" s="108" t="str">
        <f>IFERROR(VLOOKUP(Table14[[#This Row],[كود العامل3]],العاملين!$A:$C,2,0),"")</f>
        <v/>
      </c>
      <c r="AC799" s="108"/>
      <c r="AD799" s="108" t="str">
        <f>IFERROR(VLOOKUP(Table14[[#This Row],[كود العامل4]],العاملين!$A:$C,2,0),"")</f>
        <v/>
      </c>
      <c r="AE799" s="115">
        <f>IFERROR((Table14[[#This Row],[كمية الانتاج]]*Table14[[#This Row],[الزمن المعيارى لانتاج القطعة الواحدة بالدقيقة]])/V799,0%)</f>
        <v>0</v>
      </c>
      <c r="AF799" s="116"/>
      <c r="AG799" s="106"/>
      <c r="AH799" s="117" t="str">
        <f>IFERROR(Table14[[#This Row],[كمية الانتاج]]/(Table14[[#This Row],[كمية الانتاج]]+AG799+AF799),"")</f>
        <v/>
      </c>
      <c r="AI799" s="118"/>
      <c r="AJ799" s="121"/>
      <c r="AK799" s="121"/>
      <c r="AL799" s="121"/>
      <c r="AM799" s="121"/>
      <c r="AN799" s="121"/>
      <c r="AO799" s="121"/>
      <c r="AP799" s="121"/>
      <c r="AQ799" s="121"/>
      <c r="AR799" s="121"/>
    </row>
    <row r="800" spans="1:44" ht="20.100000000000001" customHeight="1">
      <c r="A800" s="105"/>
      <c r="B800" s="106"/>
      <c r="C800" s="107" t="str">
        <f>IFERROR(VLOOKUP(B800,المنتجات!$A:$B,2,0),"")</f>
        <v/>
      </c>
      <c r="D800" s="106" t="str">
        <f>IFERROR(VLOOKUP(B800,المنتجات!$A:$C,3,0),"")</f>
        <v/>
      </c>
      <c r="E800" s="108"/>
      <c r="F800" s="107" t="str">
        <f>IFERROR(VLOOKUP(Table14[[#This Row],[كود الصنف]],المنتجات!$D:$E,2,0),"")</f>
        <v/>
      </c>
      <c r="G800" s="109"/>
      <c r="H800" s="109" t="str">
        <f>IFERROR(IF(G800&lt;=1,VLOOKUP(Table14[[#This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00" s="110"/>
      <c r="J800" s="111"/>
      <c r="K800" s="112" t="str">
        <f>IFERROR(IF(VLOOKUP(Table14[[#This Row],[كود الصنف]],المنتجات!$D:$K,8,0)=0,"",(VLOOKUP(Table14[[#This Row],[كود الصنف]],المنتجات!$D:$K,8,0))),"")</f>
        <v/>
      </c>
      <c r="L80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00" s="114">
        <f>IFERROR(Table14[[#This Row],[كمية الهالك]]/(Table14[[#This Row],[كمية الخامات بالكيلو]]/Table14[[#This Row],[وزن القطعة]]),0)</f>
        <v>0</v>
      </c>
      <c r="N800" s="113"/>
      <c r="O800" s="106" t="str">
        <f>IFERROR(VLOOKUP(Table14[[#This Row],[كود العامل]],العاملين!$A$1:$D$100,4,0),"")</f>
        <v/>
      </c>
      <c r="P800" s="108"/>
      <c r="Q800" s="108"/>
      <c r="R800" s="108"/>
      <c r="S800" s="108"/>
      <c r="T800" s="108"/>
      <c r="U800" s="108">
        <f t="shared" si="14"/>
        <v>0</v>
      </c>
      <c r="V800" s="108" t="str">
        <f>IFERROR(Table14[[#This Row],[اجمالى وقت التشغيل بالدقايق]]-Table14[[#This Row],[اجمالى وقت التوقف بالدقيقة]],"0")</f>
        <v>0</v>
      </c>
      <c r="W800" s="108"/>
      <c r="X800" s="106" t="str">
        <f>IFERROR(VLOOKUP(Table14[[#This Row],[كود العامل]],العاملين!A:C,2,0),"")</f>
        <v/>
      </c>
      <c r="Y800" s="108"/>
      <c r="Z800" s="108" t="str">
        <f>IFERROR(VLOOKUP(Table14[[#This Row],[كود العامل2]],العاملين!$A:$C,2,0),"")</f>
        <v/>
      </c>
      <c r="AA800" s="108"/>
      <c r="AB800" s="108" t="str">
        <f>IFERROR(VLOOKUP(Table14[[#This Row],[كود العامل3]],العاملين!$A:$C,2,0),"")</f>
        <v/>
      </c>
      <c r="AC800" s="108"/>
      <c r="AD800" s="108" t="str">
        <f>IFERROR(VLOOKUP(Table14[[#This Row],[كود العامل4]],العاملين!$A:$C,2,0),"")</f>
        <v/>
      </c>
      <c r="AE800" s="115">
        <f>IFERROR((Table14[[#This Row],[كمية الانتاج]]*Table14[[#This Row],[الزمن المعيارى لانتاج القطعة الواحدة بالدقيقة]])/V800,0%)</f>
        <v>0</v>
      </c>
      <c r="AF800" s="116"/>
      <c r="AG800" s="106"/>
      <c r="AH800" s="117" t="str">
        <f>IFERROR(Table14[[#This Row],[كمية الانتاج]]/(Table14[[#This Row],[كمية الانتاج]]+AG800+AF800),"")</f>
        <v/>
      </c>
      <c r="AI800" s="118"/>
      <c r="AJ800" s="121"/>
      <c r="AK800" s="121"/>
      <c r="AL800" s="121"/>
      <c r="AM800" s="121"/>
      <c r="AN800" s="121"/>
      <c r="AO800" s="121"/>
      <c r="AP800" s="121"/>
      <c r="AQ800" s="121"/>
      <c r="AR800" s="121"/>
    </row>
    <row r="801" spans="1:44" ht="20.100000000000001" customHeight="1">
      <c r="A801" s="105"/>
      <c r="B801" s="106"/>
      <c r="C801" s="107" t="str">
        <f>IFERROR(VLOOKUP(B801,المنتجات!$A:$B,2,0),"")</f>
        <v/>
      </c>
      <c r="D801" s="106" t="str">
        <f>IFERROR(VLOOKUP(B801,المنتجات!$A:$C,3,0),"")</f>
        <v/>
      </c>
      <c r="E801" s="108"/>
      <c r="F801" s="107" t="str">
        <f>IFERROR(VLOOKUP(Table14[[#This Row],[كود الصنف]],المنتجات!$D:$E,2,0),"")</f>
        <v/>
      </c>
      <c r="G801" s="109"/>
      <c r="H801" s="109" t="str">
        <f>IFERROR(IF(G801&lt;=1,VLOOKUP(Table14[[#This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01" s="110"/>
      <c r="J801" s="111"/>
      <c r="K801" s="112" t="str">
        <f>IFERROR(IF(VLOOKUP(Table14[[#This Row],[كود الصنف]],المنتجات!$D:$K,8,0)=0,"",(VLOOKUP(Table14[[#This Row],[كود الصنف]],المنتجات!$D:$K,8,0))),"")</f>
        <v/>
      </c>
      <c r="L80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01" s="114">
        <f>IFERROR(Table14[[#This Row],[كمية الهالك]]/(Table14[[#This Row],[كمية الخامات بالكيلو]]/Table14[[#This Row],[وزن القطعة]]),0)</f>
        <v>0</v>
      </c>
      <c r="N801" s="113"/>
      <c r="O801" s="106" t="str">
        <f>IFERROR(VLOOKUP(Table14[[#This Row],[كود العامل]],العاملين!$A$1:$D$100,4,0),"")</f>
        <v/>
      </c>
      <c r="P801" s="108"/>
      <c r="Q801" s="108"/>
      <c r="R801" s="108"/>
      <c r="S801" s="108"/>
      <c r="T801" s="108"/>
      <c r="U801" s="108">
        <f t="shared" si="14"/>
        <v>0</v>
      </c>
      <c r="V801" s="108" t="str">
        <f>IFERROR(Table14[[#This Row],[اجمالى وقت التشغيل بالدقايق]]-Table14[[#This Row],[اجمالى وقت التوقف بالدقيقة]],"0")</f>
        <v>0</v>
      </c>
      <c r="W801" s="108"/>
      <c r="X801" s="106" t="str">
        <f>IFERROR(VLOOKUP(Table14[[#This Row],[كود العامل]],العاملين!A:C,2,0),"")</f>
        <v/>
      </c>
      <c r="Y801" s="108"/>
      <c r="Z801" s="108" t="str">
        <f>IFERROR(VLOOKUP(Table14[[#This Row],[كود العامل2]],العاملين!$A:$C,2,0),"")</f>
        <v/>
      </c>
      <c r="AA801" s="108"/>
      <c r="AB801" s="108" t="str">
        <f>IFERROR(VLOOKUP(Table14[[#This Row],[كود العامل3]],العاملين!$A:$C,2,0),"")</f>
        <v/>
      </c>
      <c r="AC801" s="108"/>
      <c r="AD801" s="108" t="str">
        <f>IFERROR(VLOOKUP(Table14[[#This Row],[كود العامل4]],العاملين!$A:$C,2,0),"")</f>
        <v/>
      </c>
      <c r="AE801" s="115">
        <f>IFERROR((Table14[[#This Row],[كمية الانتاج]]*Table14[[#This Row],[الزمن المعيارى لانتاج القطعة الواحدة بالدقيقة]])/V801,0%)</f>
        <v>0</v>
      </c>
      <c r="AF801" s="116"/>
      <c r="AG801" s="106"/>
      <c r="AH801" s="117" t="str">
        <f>IFERROR(Table14[[#This Row],[كمية الانتاج]]/(Table14[[#This Row],[كمية الانتاج]]+AG801+AF801),"")</f>
        <v/>
      </c>
      <c r="AI801" s="118"/>
      <c r="AJ801" s="121"/>
      <c r="AK801" s="121"/>
      <c r="AL801" s="121"/>
      <c r="AM801" s="121"/>
      <c r="AN801" s="121"/>
      <c r="AO801" s="121"/>
      <c r="AP801" s="121"/>
      <c r="AQ801" s="121"/>
      <c r="AR801" s="121"/>
    </row>
    <row r="802" spans="1:44" ht="20.100000000000001" customHeight="1">
      <c r="A802" s="105"/>
      <c r="B802" s="106"/>
      <c r="C802" s="107" t="str">
        <f>IFERROR(VLOOKUP(B802,المنتجات!$A:$B,2,0),"")</f>
        <v/>
      </c>
      <c r="D802" s="106" t="str">
        <f>IFERROR(VLOOKUP(B802,المنتجات!$A:$C,3,0),"")</f>
        <v/>
      </c>
      <c r="E802" s="108"/>
      <c r="F802" s="107" t="str">
        <f>IFERROR(VLOOKUP(Table14[[#This Row],[كود الصنف]],المنتجات!$D:$E,2,0),"")</f>
        <v/>
      </c>
      <c r="G802" s="109"/>
      <c r="H802" s="109" t="str">
        <f>IFERROR(IF(G802&lt;=1,VLOOKUP(Table14[[#This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02" s="110"/>
      <c r="J802" s="111"/>
      <c r="K802" s="112" t="str">
        <f>IFERROR(IF(VLOOKUP(Table14[[#This Row],[كود الصنف]],المنتجات!$D:$K,8,0)=0,"",(VLOOKUP(Table14[[#This Row],[كود الصنف]],المنتجات!$D:$K,8,0))),"")</f>
        <v/>
      </c>
      <c r="L80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02" s="114">
        <f>IFERROR(Table14[[#This Row],[كمية الهالك]]/(Table14[[#This Row],[كمية الخامات بالكيلو]]/Table14[[#This Row],[وزن القطعة]]),0)</f>
        <v>0</v>
      </c>
      <c r="N802" s="113"/>
      <c r="O802" s="106" t="str">
        <f>IFERROR(VLOOKUP(Table14[[#This Row],[كود العامل]],العاملين!$A$1:$D$100,4,0),"")</f>
        <v/>
      </c>
      <c r="P802" s="108"/>
      <c r="Q802" s="108"/>
      <c r="R802" s="108"/>
      <c r="S802" s="108"/>
      <c r="T802" s="108"/>
      <c r="U802" s="108">
        <f t="shared" si="14"/>
        <v>0</v>
      </c>
      <c r="V802" s="108" t="str">
        <f>IFERROR(Table14[[#This Row],[اجمالى وقت التشغيل بالدقايق]]-Table14[[#This Row],[اجمالى وقت التوقف بالدقيقة]],"0")</f>
        <v>0</v>
      </c>
      <c r="W802" s="108"/>
      <c r="X802" s="106" t="str">
        <f>IFERROR(VLOOKUP(Table14[[#This Row],[كود العامل]],العاملين!A:C,2,0),"")</f>
        <v/>
      </c>
      <c r="Y802" s="108"/>
      <c r="Z802" s="108" t="str">
        <f>IFERROR(VLOOKUP(Table14[[#This Row],[كود العامل2]],العاملين!$A:$C,2,0),"")</f>
        <v/>
      </c>
      <c r="AA802" s="108"/>
      <c r="AB802" s="108" t="str">
        <f>IFERROR(VLOOKUP(Table14[[#This Row],[كود العامل3]],العاملين!$A:$C,2,0),"")</f>
        <v/>
      </c>
      <c r="AC802" s="108"/>
      <c r="AD802" s="108" t="str">
        <f>IFERROR(VLOOKUP(Table14[[#This Row],[كود العامل4]],العاملين!$A:$C,2,0),"")</f>
        <v/>
      </c>
      <c r="AE802" s="115">
        <f>IFERROR((Table14[[#This Row],[كمية الانتاج]]*Table14[[#This Row],[الزمن المعيارى لانتاج القطعة الواحدة بالدقيقة]])/V802,0%)</f>
        <v>0</v>
      </c>
      <c r="AF802" s="116"/>
      <c r="AG802" s="106"/>
      <c r="AH802" s="117" t="str">
        <f>IFERROR(Table14[[#This Row],[كمية الانتاج]]/(Table14[[#This Row],[كمية الانتاج]]+AG802+AF802),"")</f>
        <v/>
      </c>
      <c r="AI802" s="118"/>
      <c r="AJ802" s="121"/>
      <c r="AK802" s="121"/>
      <c r="AL802" s="121"/>
      <c r="AM802" s="121"/>
      <c r="AN802" s="121"/>
      <c r="AO802" s="121"/>
      <c r="AP802" s="121"/>
      <c r="AQ802" s="121"/>
      <c r="AR802" s="121"/>
    </row>
    <row r="803" spans="1:44" ht="20.100000000000001" customHeight="1">
      <c r="A803" s="105"/>
      <c r="B803" s="106"/>
      <c r="C803" s="107" t="str">
        <f>IFERROR(VLOOKUP(B803,المنتجات!$A:$B,2,0),"")</f>
        <v/>
      </c>
      <c r="D803" s="106" t="str">
        <f>IFERROR(VLOOKUP(B803,المنتجات!$A:$C,3,0),"")</f>
        <v/>
      </c>
      <c r="E803" s="108"/>
      <c r="F803" s="107" t="str">
        <f>IFERROR(VLOOKUP(Table14[[#This Row],[كود الصنف]],المنتجات!$D:$E,2,0),"")</f>
        <v/>
      </c>
      <c r="G803" s="109"/>
      <c r="H803" s="109" t="str">
        <f>IFERROR(IF(G803&lt;=1,VLOOKUP(Table14[[#This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03" s="110"/>
      <c r="J803" s="111"/>
      <c r="K803" s="112" t="str">
        <f>IFERROR(IF(VLOOKUP(Table14[[#This Row],[كود الصنف]],المنتجات!$D:$K,8,0)=0,"",(VLOOKUP(Table14[[#This Row],[كود الصنف]],المنتجات!$D:$K,8,0))),"")</f>
        <v/>
      </c>
      <c r="L80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03" s="114">
        <f>IFERROR(Table14[[#This Row],[كمية الهالك]]/(Table14[[#This Row],[كمية الخامات بالكيلو]]/Table14[[#This Row],[وزن القطعة]]),0)</f>
        <v>0</v>
      </c>
      <c r="N803" s="113"/>
      <c r="O803" s="106" t="str">
        <f>IFERROR(VLOOKUP(Table14[[#This Row],[كود العامل]],العاملين!$A$1:$D$100,4,0),"")</f>
        <v/>
      </c>
      <c r="P803" s="108"/>
      <c r="Q803" s="108"/>
      <c r="R803" s="108"/>
      <c r="S803" s="108"/>
      <c r="T803" s="108"/>
      <c r="U803" s="108">
        <f t="shared" si="14"/>
        <v>0</v>
      </c>
      <c r="V803" s="108" t="str">
        <f>IFERROR(Table14[[#This Row],[اجمالى وقت التشغيل بالدقايق]]-Table14[[#This Row],[اجمالى وقت التوقف بالدقيقة]],"0")</f>
        <v>0</v>
      </c>
      <c r="W803" s="108"/>
      <c r="X803" s="106" t="str">
        <f>IFERROR(VLOOKUP(Table14[[#This Row],[كود العامل]],العاملين!A:C,2,0),"")</f>
        <v/>
      </c>
      <c r="Y803" s="108"/>
      <c r="Z803" s="108" t="str">
        <f>IFERROR(VLOOKUP(Table14[[#This Row],[كود العامل2]],العاملين!$A:$C,2,0),"")</f>
        <v/>
      </c>
      <c r="AA803" s="108"/>
      <c r="AB803" s="108" t="str">
        <f>IFERROR(VLOOKUP(Table14[[#This Row],[كود العامل3]],العاملين!$A:$C,2,0),"")</f>
        <v/>
      </c>
      <c r="AC803" s="108"/>
      <c r="AD803" s="108" t="str">
        <f>IFERROR(VLOOKUP(Table14[[#This Row],[كود العامل4]],العاملين!$A:$C,2,0),"")</f>
        <v/>
      </c>
      <c r="AE803" s="115">
        <f>IFERROR((Table14[[#This Row],[كمية الانتاج]]*Table14[[#This Row],[الزمن المعيارى لانتاج القطعة الواحدة بالدقيقة]])/V803,0%)</f>
        <v>0</v>
      </c>
      <c r="AF803" s="116"/>
      <c r="AG803" s="106"/>
      <c r="AH803" s="117" t="str">
        <f>IFERROR(Table14[[#This Row],[كمية الانتاج]]/(Table14[[#This Row],[كمية الانتاج]]+AG803+AF803),"")</f>
        <v/>
      </c>
      <c r="AI803" s="118"/>
      <c r="AJ803" s="121"/>
      <c r="AK803" s="121"/>
      <c r="AL803" s="121"/>
      <c r="AM803" s="121"/>
      <c r="AN803" s="121"/>
      <c r="AO803" s="121"/>
      <c r="AP803" s="121"/>
      <c r="AQ803" s="121"/>
      <c r="AR803" s="121"/>
    </row>
    <row r="804" spans="1:44" ht="20.100000000000001" customHeight="1">
      <c r="A804" s="105"/>
      <c r="B804" s="106"/>
      <c r="C804" s="107" t="str">
        <f>IFERROR(VLOOKUP(B804,المنتجات!$A:$B,2,0),"")</f>
        <v/>
      </c>
      <c r="D804" s="106" t="str">
        <f>IFERROR(VLOOKUP(B804,المنتجات!$A:$C,3,0),"")</f>
        <v/>
      </c>
      <c r="E804" s="108"/>
      <c r="F804" s="107" t="str">
        <f>IFERROR(VLOOKUP(Table14[[#This Row],[كود الصنف]],المنتجات!$D:$E,2,0),"")</f>
        <v/>
      </c>
      <c r="G804" s="109"/>
      <c r="H804" s="109" t="str">
        <f>IFERROR(IF(G804&lt;=1,VLOOKUP(Table14[[#This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04" s="110"/>
      <c r="J804" s="111"/>
      <c r="K804" s="112" t="str">
        <f>IFERROR(IF(VLOOKUP(Table14[[#This Row],[كود الصنف]],المنتجات!$D:$K,8,0)=0,"",(VLOOKUP(Table14[[#This Row],[كود الصنف]],المنتجات!$D:$K,8,0))),"")</f>
        <v/>
      </c>
      <c r="L80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04" s="114">
        <f>IFERROR(Table14[[#This Row],[كمية الهالك]]/(Table14[[#This Row],[كمية الخامات بالكيلو]]/Table14[[#This Row],[وزن القطعة]]),0)</f>
        <v>0</v>
      </c>
      <c r="N804" s="113"/>
      <c r="O804" s="106" t="str">
        <f>IFERROR(VLOOKUP(Table14[[#This Row],[كود العامل]],العاملين!$A$1:$D$100,4,0),"")</f>
        <v/>
      </c>
      <c r="P804" s="108"/>
      <c r="Q804" s="108"/>
      <c r="R804" s="108"/>
      <c r="S804" s="108"/>
      <c r="T804" s="108"/>
      <c r="U804" s="108">
        <f t="shared" si="14"/>
        <v>0</v>
      </c>
      <c r="V804" s="108" t="str">
        <f>IFERROR(Table14[[#This Row],[اجمالى وقت التشغيل بالدقايق]]-Table14[[#This Row],[اجمالى وقت التوقف بالدقيقة]],"0")</f>
        <v>0</v>
      </c>
      <c r="W804" s="108"/>
      <c r="X804" s="106" t="str">
        <f>IFERROR(VLOOKUP(Table14[[#This Row],[كود العامل]],العاملين!A:C,2,0),"")</f>
        <v/>
      </c>
      <c r="Y804" s="108"/>
      <c r="Z804" s="108" t="str">
        <f>IFERROR(VLOOKUP(Table14[[#This Row],[كود العامل2]],العاملين!$A:$C,2,0),"")</f>
        <v/>
      </c>
      <c r="AA804" s="108"/>
      <c r="AB804" s="108" t="str">
        <f>IFERROR(VLOOKUP(Table14[[#This Row],[كود العامل3]],العاملين!$A:$C,2,0),"")</f>
        <v/>
      </c>
      <c r="AC804" s="108"/>
      <c r="AD804" s="108" t="str">
        <f>IFERROR(VLOOKUP(Table14[[#This Row],[كود العامل4]],العاملين!$A:$C,2,0),"")</f>
        <v/>
      </c>
      <c r="AE804" s="115">
        <f>IFERROR((Table14[[#This Row],[كمية الانتاج]]*Table14[[#This Row],[الزمن المعيارى لانتاج القطعة الواحدة بالدقيقة]])/V804,0%)</f>
        <v>0</v>
      </c>
      <c r="AF804" s="116"/>
      <c r="AG804" s="106"/>
      <c r="AH804" s="117" t="str">
        <f>IFERROR(Table14[[#This Row],[كمية الانتاج]]/(Table14[[#This Row],[كمية الانتاج]]+AG804+AF804),"")</f>
        <v/>
      </c>
      <c r="AI804" s="118"/>
      <c r="AJ804" s="121"/>
      <c r="AK804" s="121"/>
      <c r="AL804" s="121"/>
      <c r="AM804" s="121"/>
      <c r="AN804" s="121"/>
      <c r="AO804" s="121"/>
      <c r="AP804" s="121"/>
      <c r="AQ804" s="121"/>
      <c r="AR804" s="121"/>
    </row>
    <row r="805" spans="1:44" ht="20.100000000000001" customHeight="1">
      <c r="A805" s="105"/>
      <c r="B805" s="106"/>
      <c r="C805" s="107" t="str">
        <f>IFERROR(VLOOKUP(B805,المنتجات!$A:$B,2,0),"")</f>
        <v/>
      </c>
      <c r="D805" s="106" t="str">
        <f>IFERROR(VLOOKUP(B805,المنتجات!$A:$C,3,0),"")</f>
        <v/>
      </c>
      <c r="E805" s="108"/>
      <c r="F805" s="107" t="str">
        <f>IFERROR(VLOOKUP(Table14[[#This Row],[كود الصنف]],المنتجات!$D:$E,2,0),"")</f>
        <v/>
      </c>
      <c r="G805" s="109"/>
      <c r="H805" s="109" t="str">
        <f>IFERROR(IF(G805&lt;=1,VLOOKUP(Table14[[#This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05" s="110"/>
      <c r="J805" s="111"/>
      <c r="K805" s="112" t="str">
        <f>IFERROR(IF(VLOOKUP(Table14[[#This Row],[كود الصنف]],المنتجات!$D:$K,8,0)=0,"",(VLOOKUP(Table14[[#This Row],[كود الصنف]],المنتجات!$D:$K,8,0))),"")</f>
        <v/>
      </c>
      <c r="L80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05" s="114">
        <f>IFERROR(Table14[[#This Row],[كمية الهالك]]/(Table14[[#This Row],[كمية الخامات بالكيلو]]/Table14[[#This Row],[وزن القطعة]]),0)</f>
        <v>0</v>
      </c>
      <c r="N805" s="113"/>
      <c r="O805" s="106" t="str">
        <f>IFERROR(VLOOKUP(Table14[[#This Row],[كود العامل]],العاملين!$A$1:$D$100,4,0),"")</f>
        <v/>
      </c>
      <c r="P805" s="108"/>
      <c r="Q805" s="108"/>
      <c r="R805" s="108"/>
      <c r="S805" s="108"/>
      <c r="T805" s="108"/>
      <c r="U805" s="108">
        <f t="shared" si="14"/>
        <v>0</v>
      </c>
      <c r="V805" s="108" t="str">
        <f>IFERROR(Table14[[#This Row],[اجمالى وقت التشغيل بالدقايق]]-Table14[[#This Row],[اجمالى وقت التوقف بالدقيقة]],"0")</f>
        <v>0</v>
      </c>
      <c r="W805" s="108"/>
      <c r="X805" s="106" t="str">
        <f>IFERROR(VLOOKUP(Table14[[#This Row],[كود العامل]],العاملين!A:C,2,0),"")</f>
        <v/>
      </c>
      <c r="Y805" s="108"/>
      <c r="Z805" s="108" t="str">
        <f>IFERROR(VLOOKUP(Table14[[#This Row],[كود العامل2]],العاملين!$A:$C,2,0),"")</f>
        <v/>
      </c>
      <c r="AA805" s="108"/>
      <c r="AB805" s="108" t="str">
        <f>IFERROR(VLOOKUP(Table14[[#This Row],[كود العامل3]],العاملين!$A:$C,2,0),"")</f>
        <v/>
      </c>
      <c r="AC805" s="108"/>
      <c r="AD805" s="108" t="str">
        <f>IFERROR(VLOOKUP(Table14[[#This Row],[كود العامل4]],العاملين!$A:$C,2,0),"")</f>
        <v/>
      </c>
      <c r="AE805" s="115">
        <f>IFERROR((Table14[[#This Row],[كمية الانتاج]]*Table14[[#This Row],[الزمن المعيارى لانتاج القطعة الواحدة بالدقيقة]])/V805,0%)</f>
        <v>0</v>
      </c>
      <c r="AF805" s="116"/>
      <c r="AG805" s="106"/>
      <c r="AH805" s="117" t="str">
        <f>IFERROR(Table14[[#This Row],[كمية الانتاج]]/(Table14[[#This Row],[كمية الانتاج]]+AG805+AF805),"")</f>
        <v/>
      </c>
      <c r="AI805" s="118"/>
      <c r="AJ805" s="121"/>
      <c r="AK805" s="121"/>
      <c r="AL805" s="121"/>
      <c r="AM805" s="121"/>
      <c r="AN805" s="121"/>
      <c r="AO805" s="121"/>
      <c r="AP805" s="121"/>
      <c r="AQ805" s="121"/>
      <c r="AR805" s="121"/>
    </row>
    <row r="806" spans="1:44" ht="20.100000000000001" customHeight="1">
      <c r="A806" s="105"/>
      <c r="B806" s="106"/>
      <c r="C806" s="107" t="str">
        <f>IFERROR(VLOOKUP(B806,المنتجات!$A:$B,2,0),"")</f>
        <v/>
      </c>
      <c r="D806" s="106" t="str">
        <f>IFERROR(VLOOKUP(B806,المنتجات!$A:$C,3,0),"")</f>
        <v/>
      </c>
      <c r="E806" s="108"/>
      <c r="F806" s="107" t="str">
        <f>IFERROR(VLOOKUP(Table14[[#This Row],[كود الصنف]],المنتجات!$D:$E,2,0),"")</f>
        <v/>
      </c>
      <c r="G806" s="109"/>
      <c r="H806" s="109" t="str">
        <f>IFERROR(IF(G806&lt;=1,VLOOKUP(Table14[[#This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06" s="110"/>
      <c r="J806" s="111"/>
      <c r="K806" s="112" t="str">
        <f>IFERROR(IF(VLOOKUP(Table14[[#This Row],[كود الصنف]],المنتجات!$D:$K,8,0)=0,"",(VLOOKUP(Table14[[#This Row],[كود الصنف]],المنتجات!$D:$K,8,0))),"")</f>
        <v/>
      </c>
      <c r="L80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06" s="114">
        <f>IFERROR(Table14[[#This Row],[كمية الهالك]]/(Table14[[#This Row],[كمية الخامات بالكيلو]]/Table14[[#This Row],[وزن القطعة]]),0)</f>
        <v>0</v>
      </c>
      <c r="N806" s="113"/>
      <c r="O806" s="106" t="str">
        <f>IFERROR(VLOOKUP(Table14[[#This Row],[كود العامل]],العاملين!$A$1:$D$100,4,0),"")</f>
        <v/>
      </c>
      <c r="P806" s="108"/>
      <c r="Q806" s="108"/>
      <c r="R806" s="108"/>
      <c r="S806" s="108"/>
      <c r="T806" s="108"/>
      <c r="U806" s="108">
        <f t="shared" si="14"/>
        <v>0</v>
      </c>
      <c r="V806" s="108" t="str">
        <f>IFERROR(Table14[[#This Row],[اجمالى وقت التشغيل بالدقايق]]-Table14[[#This Row],[اجمالى وقت التوقف بالدقيقة]],"0")</f>
        <v>0</v>
      </c>
      <c r="W806" s="108"/>
      <c r="X806" s="106" t="str">
        <f>IFERROR(VLOOKUP(Table14[[#This Row],[كود العامل]],العاملين!A:C,2,0),"")</f>
        <v/>
      </c>
      <c r="Y806" s="108"/>
      <c r="Z806" s="108" t="str">
        <f>IFERROR(VLOOKUP(Table14[[#This Row],[كود العامل2]],العاملين!$A:$C,2,0),"")</f>
        <v/>
      </c>
      <c r="AA806" s="108"/>
      <c r="AB806" s="108" t="str">
        <f>IFERROR(VLOOKUP(Table14[[#This Row],[كود العامل3]],العاملين!$A:$C,2,0),"")</f>
        <v/>
      </c>
      <c r="AC806" s="108"/>
      <c r="AD806" s="108" t="str">
        <f>IFERROR(VLOOKUP(Table14[[#This Row],[كود العامل4]],العاملين!$A:$C,2,0),"")</f>
        <v/>
      </c>
      <c r="AE806" s="115">
        <f>IFERROR((Table14[[#This Row],[كمية الانتاج]]*Table14[[#This Row],[الزمن المعيارى لانتاج القطعة الواحدة بالدقيقة]])/V806,0%)</f>
        <v>0</v>
      </c>
      <c r="AF806" s="116"/>
      <c r="AG806" s="106"/>
      <c r="AH806" s="117" t="str">
        <f>IFERROR(Table14[[#This Row],[كمية الانتاج]]/(Table14[[#This Row],[كمية الانتاج]]+AG806+AF806),"")</f>
        <v/>
      </c>
      <c r="AI806" s="118"/>
      <c r="AJ806" s="121"/>
      <c r="AK806" s="121"/>
      <c r="AL806" s="121"/>
      <c r="AM806" s="121"/>
      <c r="AN806" s="121"/>
      <c r="AO806" s="121"/>
      <c r="AP806" s="121"/>
      <c r="AQ806" s="121"/>
      <c r="AR806" s="121"/>
    </row>
    <row r="807" spans="1:44" ht="20.100000000000001" customHeight="1">
      <c r="A807" s="105"/>
      <c r="B807" s="106"/>
      <c r="C807" s="107" t="str">
        <f>IFERROR(VLOOKUP(B807,المنتجات!$A:$B,2,0),"")</f>
        <v/>
      </c>
      <c r="D807" s="106" t="str">
        <f>IFERROR(VLOOKUP(B807,المنتجات!$A:$C,3,0),"")</f>
        <v/>
      </c>
      <c r="E807" s="108"/>
      <c r="F807" s="107" t="str">
        <f>IFERROR(VLOOKUP(Table14[[#This Row],[كود الصنف]],المنتجات!$D:$E,2,0),"")</f>
        <v/>
      </c>
      <c r="G807" s="109"/>
      <c r="H807" s="109" t="str">
        <f>IFERROR(IF(G807&lt;=1,VLOOKUP(Table14[[#This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07" s="110"/>
      <c r="J807" s="111"/>
      <c r="K807" s="112" t="str">
        <f>IFERROR(IF(VLOOKUP(Table14[[#This Row],[كود الصنف]],المنتجات!$D:$K,8,0)=0,"",(VLOOKUP(Table14[[#This Row],[كود الصنف]],المنتجات!$D:$K,8,0))),"")</f>
        <v/>
      </c>
      <c r="L80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07" s="114">
        <f>IFERROR(Table14[[#This Row],[كمية الهالك]]/(Table14[[#This Row],[كمية الخامات بالكيلو]]/Table14[[#This Row],[وزن القطعة]]),0)</f>
        <v>0</v>
      </c>
      <c r="N807" s="113"/>
      <c r="O807" s="106" t="str">
        <f>IFERROR(VLOOKUP(Table14[[#This Row],[كود العامل]],العاملين!$A$1:$D$100,4,0),"")</f>
        <v/>
      </c>
      <c r="P807" s="108"/>
      <c r="Q807" s="108"/>
      <c r="R807" s="108"/>
      <c r="S807" s="108"/>
      <c r="T807" s="108"/>
      <c r="U807" s="108">
        <f t="shared" si="14"/>
        <v>0</v>
      </c>
      <c r="V807" s="108" t="str">
        <f>IFERROR(Table14[[#This Row],[اجمالى وقت التشغيل بالدقايق]]-Table14[[#This Row],[اجمالى وقت التوقف بالدقيقة]],"0")</f>
        <v>0</v>
      </c>
      <c r="W807" s="108"/>
      <c r="X807" s="106" t="str">
        <f>IFERROR(VLOOKUP(Table14[[#This Row],[كود العامل]],العاملين!A:C,2,0),"")</f>
        <v/>
      </c>
      <c r="Y807" s="108"/>
      <c r="Z807" s="108" t="str">
        <f>IFERROR(VLOOKUP(Table14[[#This Row],[كود العامل2]],العاملين!$A:$C,2,0),"")</f>
        <v/>
      </c>
      <c r="AA807" s="108"/>
      <c r="AB807" s="108" t="str">
        <f>IFERROR(VLOOKUP(Table14[[#This Row],[كود العامل3]],العاملين!$A:$C,2,0),"")</f>
        <v/>
      </c>
      <c r="AC807" s="108"/>
      <c r="AD807" s="108" t="str">
        <f>IFERROR(VLOOKUP(Table14[[#This Row],[كود العامل4]],العاملين!$A:$C,2,0),"")</f>
        <v/>
      </c>
      <c r="AE807" s="115">
        <f>IFERROR((Table14[[#This Row],[كمية الانتاج]]*Table14[[#This Row],[الزمن المعيارى لانتاج القطعة الواحدة بالدقيقة]])/V807,0%)</f>
        <v>0</v>
      </c>
      <c r="AF807" s="116"/>
      <c r="AG807" s="106"/>
      <c r="AH807" s="117" t="str">
        <f>IFERROR(Table14[[#This Row],[كمية الانتاج]]/(Table14[[#This Row],[كمية الانتاج]]+AG807+AF807),"")</f>
        <v/>
      </c>
      <c r="AI807" s="118"/>
      <c r="AJ807" s="121"/>
      <c r="AK807" s="121"/>
      <c r="AL807" s="121"/>
      <c r="AM807" s="121"/>
      <c r="AN807" s="121"/>
      <c r="AO807" s="121"/>
      <c r="AP807" s="121"/>
      <c r="AQ807" s="121"/>
      <c r="AR807" s="121"/>
    </row>
    <row r="808" spans="1:44" ht="20.100000000000001" customHeight="1">
      <c r="A808" s="105"/>
      <c r="B808" s="106"/>
      <c r="C808" s="107" t="str">
        <f>IFERROR(VLOOKUP(B808,المنتجات!$A:$B,2,0),"")</f>
        <v/>
      </c>
      <c r="D808" s="106" t="str">
        <f>IFERROR(VLOOKUP(B808,المنتجات!$A:$C,3,0),"")</f>
        <v/>
      </c>
      <c r="E808" s="108"/>
      <c r="F808" s="107" t="str">
        <f>IFERROR(VLOOKUP(Table14[[#This Row],[كود الصنف]],المنتجات!$D:$E,2,0),"")</f>
        <v/>
      </c>
      <c r="G808" s="109"/>
      <c r="H808" s="109" t="str">
        <f>IFERROR(IF(G808&lt;=1,VLOOKUP(Table14[[#This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08" s="110"/>
      <c r="J808" s="111"/>
      <c r="K808" s="112" t="str">
        <f>IFERROR(IF(VLOOKUP(Table14[[#This Row],[كود الصنف]],المنتجات!$D:$K,8,0)=0,"",(VLOOKUP(Table14[[#This Row],[كود الصنف]],المنتجات!$D:$K,8,0))),"")</f>
        <v/>
      </c>
      <c r="L80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08" s="114">
        <f>IFERROR(Table14[[#This Row],[كمية الهالك]]/(Table14[[#This Row],[كمية الخامات بالكيلو]]/Table14[[#This Row],[وزن القطعة]]),0)</f>
        <v>0</v>
      </c>
      <c r="N808" s="113"/>
      <c r="O808" s="106" t="str">
        <f>IFERROR(VLOOKUP(Table14[[#This Row],[كود العامل]],العاملين!$A$1:$D$100,4,0),"")</f>
        <v/>
      </c>
      <c r="P808" s="108"/>
      <c r="Q808" s="108"/>
      <c r="R808" s="108"/>
      <c r="S808" s="108"/>
      <c r="T808" s="108"/>
      <c r="U808" s="108">
        <f t="shared" si="14"/>
        <v>0</v>
      </c>
      <c r="V808" s="108" t="str">
        <f>IFERROR(Table14[[#This Row],[اجمالى وقت التشغيل بالدقايق]]-Table14[[#This Row],[اجمالى وقت التوقف بالدقيقة]],"0")</f>
        <v>0</v>
      </c>
      <c r="W808" s="108"/>
      <c r="X808" s="106" t="str">
        <f>IFERROR(VLOOKUP(Table14[[#This Row],[كود العامل]],العاملين!A:C,2,0),"")</f>
        <v/>
      </c>
      <c r="Y808" s="108"/>
      <c r="Z808" s="108" t="str">
        <f>IFERROR(VLOOKUP(Table14[[#This Row],[كود العامل2]],العاملين!$A:$C,2,0),"")</f>
        <v/>
      </c>
      <c r="AA808" s="108"/>
      <c r="AB808" s="108" t="str">
        <f>IFERROR(VLOOKUP(Table14[[#This Row],[كود العامل3]],العاملين!$A:$C,2,0),"")</f>
        <v/>
      </c>
      <c r="AC808" s="108"/>
      <c r="AD808" s="108" t="str">
        <f>IFERROR(VLOOKUP(Table14[[#This Row],[كود العامل4]],العاملين!$A:$C,2,0),"")</f>
        <v/>
      </c>
      <c r="AE808" s="115">
        <f>IFERROR((Table14[[#This Row],[كمية الانتاج]]*Table14[[#This Row],[الزمن المعيارى لانتاج القطعة الواحدة بالدقيقة]])/V808,0%)</f>
        <v>0</v>
      </c>
      <c r="AF808" s="116"/>
      <c r="AG808" s="106"/>
      <c r="AH808" s="117" t="str">
        <f>IFERROR(Table14[[#This Row],[كمية الانتاج]]/(Table14[[#This Row],[كمية الانتاج]]+AG808+AF808),"")</f>
        <v/>
      </c>
      <c r="AI808" s="118"/>
      <c r="AJ808" s="121"/>
      <c r="AK808" s="121"/>
      <c r="AL808" s="121"/>
      <c r="AM808" s="121"/>
      <c r="AN808" s="121"/>
      <c r="AO808" s="121"/>
      <c r="AP808" s="121"/>
      <c r="AQ808" s="121"/>
      <c r="AR808" s="121"/>
    </row>
    <row r="809" spans="1:44" ht="20.100000000000001" customHeight="1">
      <c r="A809" s="105"/>
      <c r="B809" s="106"/>
      <c r="C809" s="107" t="str">
        <f>IFERROR(VLOOKUP(B809,المنتجات!$A:$B,2,0),"")</f>
        <v/>
      </c>
      <c r="D809" s="106" t="str">
        <f>IFERROR(VLOOKUP(B809,المنتجات!$A:$C,3,0),"")</f>
        <v/>
      </c>
      <c r="E809" s="108"/>
      <c r="F809" s="107" t="str">
        <f>IFERROR(VLOOKUP(Table14[[#This Row],[كود الصنف]],المنتجات!$D:$E,2,0),"")</f>
        <v/>
      </c>
      <c r="G809" s="109"/>
      <c r="H809" s="109" t="str">
        <f>IFERROR(IF(G809&lt;=1,VLOOKUP(Table14[[#This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09" s="110"/>
      <c r="J809" s="111"/>
      <c r="K809" s="112" t="str">
        <f>IFERROR(IF(VLOOKUP(Table14[[#This Row],[كود الصنف]],المنتجات!$D:$K,8,0)=0,"",(VLOOKUP(Table14[[#This Row],[كود الصنف]],المنتجات!$D:$K,8,0))),"")</f>
        <v/>
      </c>
      <c r="L80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09" s="114">
        <f>IFERROR(Table14[[#This Row],[كمية الهالك]]/(Table14[[#This Row],[كمية الخامات بالكيلو]]/Table14[[#This Row],[وزن القطعة]]),0)</f>
        <v>0</v>
      </c>
      <c r="N809" s="113"/>
      <c r="O809" s="106" t="str">
        <f>IFERROR(VLOOKUP(Table14[[#This Row],[كود العامل]],العاملين!$A$1:$D$100,4,0),"")</f>
        <v/>
      </c>
      <c r="P809" s="108"/>
      <c r="Q809" s="108"/>
      <c r="R809" s="108"/>
      <c r="S809" s="108"/>
      <c r="T809" s="108"/>
      <c r="U809" s="108">
        <f t="shared" si="14"/>
        <v>0</v>
      </c>
      <c r="V809" s="108" t="str">
        <f>IFERROR(Table14[[#This Row],[اجمالى وقت التشغيل بالدقايق]]-Table14[[#This Row],[اجمالى وقت التوقف بالدقيقة]],"0")</f>
        <v>0</v>
      </c>
      <c r="W809" s="108"/>
      <c r="X809" s="106" t="str">
        <f>IFERROR(VLOOKUP(Table14[[#This Row],[كود العامل]],العاملين!A:C,2,0),"")</f>
        <v/>
      </c>
      <c r="Y809" s="108"/>
      <c r="Z809" s="108" t="str">
        <f>IFERROR(VLOOKUP(Table14[[#This Row],[كود العامل2]],العاملين!$A:$C,2,0),"")</f>
        <v/>
      </c>
      <c r="AA809" s="108"/>
      <c r="AB809" s="108" t="str">
        <f>IFERROR(VLOOKUP(Table14[[#This Row],[كود العامل3]],العاملين!$A:$C,2,0),"")</f>
        <v/>
      </c>
      <c r="AC809" s="108"/>
      <c r="AD809" s="108" t="str">
        <f>IFERROR(VLOOKUP(Table14[[#This Row],[كود العامل4]],العاملين!$A:$C,2,0),"")</f>
        <v/>
      </c>
      <c r="AE809" s="115">
        <f>IFERROR((Table14[[#This Row],[كمية الانتاج]]*Table14[[#This Row],[الزمن المعيارى لانتاج القطعة الواحدة بالدقيقة]])/V809,0%)</f>
        <v>0</v>
      </c>
      <c r="AF809" s="116"/>
      <c r="AG809" s="106"/>
      <c r="AH809" s="117" t="str">
        <f>IFERROR(Table14[[#This Row],[كمية الانتاج]]/(Table14[[#This Row],[كمية الانتاج]]+AG809+AF809),"")</f>
        <v/>
      </c>
      <c r="AI809" s="118"/>
      <c r="AJ809" s="121"/>
      <c r="AK809" s="121"/>
      <c r="AL809" s="121"/>
      <c r="AM809" s="121"/>
      <c r="AN809" s="121"/>
      <c r="AO809" s="121"/>
      <c r="AP809" s="121"/>
      <c r="AQ809" s="121"/>
      <c r="AR809" s="121"/>
    </row>
    <row r="810" spans="1:44" ht="20.100000000000001" customHeight="1">
      <c r="A810" s="105"/>
      <c r="B810" s="106"/>
      <c r="C810" s="107" t="str">
        <f>IFERROR(VLOOKUP(B810,المنتجات!$A:$B,2,0),"")</f>
        <v/>
      </c>
      <c r="D810" s="106" t="str">
        <f>IFERROR(VLOOKUP(B810,المنتجات!$A:$C,3,0),"")</f>
        <v/>
      </c>
      <c r="E810" s="108"/>
      <c r="F810" s="107" t="str">
        <f>IFERROR(VLOOKUP(Table14[[#This Row],[كود الصنف]],المنتجات!$D:$E,2,0),"")</f>
        <v/>
      </c>
      <c r="G810" s="109"/>
      <c r="H810" s="109" t="str">
        <f>IFERROR(IF(G810&lt;=1,VLOOKUP(Table14[[#This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10" s="110"/>
      <c r="J810" s="111"/>
      <c r="K810" s="112" t="str">
        <f>IFERROR(IF(VLOOKUP(Table14[[#This Row],[كود الصنف]],المنتجات!$D:$K,8,0)=0,"",(VLOOKUP(Table14[[#This Row],[كود الصنف]],المنتجات!$D:$K,8,0))),"")</f>
        <v/>
      </c>
      <c r="L81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10" s="114">
        <f>IFERROR(Table14[[#This Row],[كمية الهالك]]/(Table14[[#This Row],[كمية الخامات بالكيلو]]/Table14[[#This Row],[وزن القطعة]]),0)</f>
        <v>0</v>
      </c>
      <c r="N810" s="113"/>
      <c r="O810" s="106" t="str">
        <f>IFERROR(VLOOKUP(Table14[[#This Row],[كود العامل]],العاملين!$A$1:$D$100,4,0),"")</f>
        <v/>
      </c>
      <c r="P810" s="108"/>
      <c r="Q810" s="108"/>
      <c r="R810" s="108"/>
      <c r="S810" s="108"/>
      <c r="T810" s="108"/>
      <c r="U810" s="108">
        <f t="shared" si="14"/>
        <v>0</v>
      </c>
      <c r="V810" s="108" t="str">
        <f>IFERROR(Table14[[#This Row],[اجمالى وقت التشغيل بالدقايق]]-Table14[[#This Row],[اجمالى وقت التوقف بالدقيقة]],"0")</f>
        <v>0</v>
      </c>
      <c r="W810" s="108"/>
      <c r="X810" s="106" t="str">
        <f>IFERROR(VLOOKUP(Table14[[#This Row],[كود العامل]],العاملين!A:C,2,0),"")</f>
        <v/>
      </c>
      <c r="Y810" s="108"/>
      <c r="Z810" s="108" t="str">
        <f>IFERROR(VLOOKUP(Table14[[#This Row],[كود العامل2]],العاملين!$A:$C,2,0),"")</f>
        <v/>
      </c>
      <c r="AA810" s="108"/>
      <c r="AB810" s="108" t="str">
        <f>IFERROR(VLOOKUP(Table14[[#This Row],[كود العامل3]],العاملين!$A:$C,2,0),"")</f>
        <v/>
      </c>
      <c r="AC810" s="108"/>
      <c r="AD810" s="108" t="str">
        <f>IFERROR(VLOOKUP(Table14[[#This Row],[كود العامل4]],العاملين!$A:$C,2,0),"")</f>
        <v/>
      </c>
      <c r="AE810" s="115">
        <f>IFERROR((Table14[[#This Row],[كمية الانتاج]]*Table14[[#This Row],[الزمن المعيارى لانتاج القطعة الواحدة بالدقيقة]])/V810,0%)</f>
        <v>0</v>
      </c>
      <c r="AF810" s="116"/>
      <c r="AG810" s="106"/>
      <c r="AH810" s="117" t="str">
        <f>IFERROR(Table14[[#This Row],[كمية الانتاج]]/(Table14[[#This Row],[كمية الانتاج]]+AG810+AF810),"")</f>
        <v/>
      </c>
      <c r="AI810" s="118"/>
      <c r="AJ810" s="121"/>
      <c r="AK810" s="121"/>
      <c r="AL810" s="121"/>
      <c r="AM810" s="121"/>
      <c r="AN810" s="121"/>
      <c r="AO810" s="121"/>
      <c r="AP810" s="121"/>
      <c r="AQ810" s="121"/>
      <c r="AR810" s="121"/>
    </row>
    <row r="811" spans="1:44" ht="20.100000000000001" customHeight="1">
      <c r="A811" s="105"/>
      <c r="B811" s="106"/>
      <c r="C811" s="107" t="str">
        <f>IFERROR(VLOOKUP(B811,المنتجات!$A:$B,2,0),"")</f>
        <v/>
      </c>
      <c r="D811" s="106" t="str">
        <f>IFERROR(VLOOKUP(B811,المنتجات!$A:$C,3,0),"")</f>
        <v/>
      </c>
      <c r="E811" s="108"/>
      <c r="F811" s="107" t="str">
        <f>IFERROR(VLOOKUP(Table14[[#This Row],[كود الصنف]],المنتجات!$D:$E,2,0),"")</f>
        <v/>
      </c>
      <c r="G811" s="109"/>
      <c r="H811" s="109" t="str">
        <f>IFERROR(IF(G811&lt;=1,VLOOKUP(Table14[[#This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11" s="110"/>
      <c r="J811" s="111"/>
      <c r="K811" s="112" t="str">
        <f>IFERROR(IF(VLOOKUP(Table14[[#This Row],[كود الصنف]],المنتجات!$D:$K,8,0)=0,"",(VLOOKUP(Table14[[#This Row],[كود الصنف]],المنتجات!$D:$K,8,0))),"")</f>
        <v/>
      </c>
      <c r="L81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11" s="114">
        <f>IFERROR(Table14[[#This Row],[كمية الهالك]]/(Table14[[#This Row],[كمية الخامات بالكيلو]]/Table14[[#This Row],[وزن القطعة]]),0)</f>
        <v>0</v>
      </c>
      <c r="N811" s="113"/>
      <c r="O811" s="106" t="str">
        <f>IFERROR(VLOOKUP(Table14[[#This Row],[كود العامل]],العاملين!$A$1:$D$100,4,0),"")</f>
        <v/>
      </c>
      <c r="P811" s="108"/>
      <c r="Q811" s="108"/>
      <c r="R811" s="108"/>
      <c r="S811" s="108"/>
      <c r="T811" s="108"/>
      <c r="U811" s="108">
        <f t="shared" si="14"/>
        <v>0</v>
      </c>
      <c r="V811" s="108" t="str">
        <f>IFERROR(Table14[[#This Row],[اجمالى وقت التشغيل بالدقايق]]-Table14[[#This Row],[اجمالى وقت التوقف بالدقيقة]],"0")</f>
        <v>0</v>
      </c>
      <c r="W811" s="108"/>
      <c r="X811" s="106" t="str">
        <f>IFERROR(VLOOKUP(Table14[[#This Row],[كود العامل]],العاملين!A:C,2,0),"")</f>
        <v/>
      </c>
      <c r="Y811" s="108"/>
      <c r="Z811" s="108" t="str">
        <f>IFERROR(VLOOKUP(Table14[[#This Row],[كود العامل2]],العاملين!$A:$C,2,0),"")</f>
        <v/>
      </c>
      <c r="AA811" s="108"/>
      <c r="AB811" s="108" t="str">
        <f>IFERROR(VLOOKUP(Table14[[#This Row],[كود العامل3]],العاملين!$A:$C,2,0),"")</f>
        <v/>
      </c>
      <c r="AC811" s="108"/>
      <c r="AD811" s="108" t="str">
        <f>IFERROR(VLOOKUP(Table14[[#This Row],[كود العامل4]],العاملين!$A:$C,2,0),"")</f>
        <v/>
      </c>
      <c r="AE811" s="115">
        <f>IFERROR((Table14[[#This Row],[كمية الانتاج]]*Table14[[#This Row],[الزمن المعيارى لانتاج القطعة الواحدة بالدقيقة]])/V811,0%)</f>
        <v>0</v>
      </c>
      <c r="AF811" s="116"/>
      <c r="AG811" s="106"/>
      <c r="AH811" s="117" t="str">
        <f>IFERROR(Table14[[#This Row],[كمية الانتاج]]/(Table14[[#This Row],[كمية الانتاج]]+AG811+AF811),"")</f>
        <v/>
      </c>
      <c r="AI811" s="118"/>
      <c r="AJ811" s="121"/>
      <c r="AK811" s="121"/>
      <c r="AL811" s="121"/>
      <c r="AM811" s="121"/>
      <c r="AN811" s="121"/>
      <c r="AO811" s="121"/>
      <c r="AP811" s="121"/>
      <c r="AQ811" s="121"/>
      <c r="AR811" s="121"/>
    </row>
    <row r="812" spans="1:44" ht="20.100000000000001" customHeight="1">
      <c r="A812" s="105"/>
      <c r="B812" s="106"/>
      <c r="C812" s="107" t="str">
        <f>IFERROR(VLOOKUP(B812,المنتجات!$A:$B,2,0),"")</f>
        <v/>
      </c>
      <c r="D812" s="106" t="str">
        <f>IFERROR(VLOOKUP(B812,المنتجات!$A:$C,3,0),"")</f>
        <v/>
      </c>
      <c r="E812" s="108"/>
      <c r="F812" s="107" t="str">
        <f>IFERROR(VLOOKUP(Table14[[#This Row],[كود الصنف]],المنتجات!$D:$E,2,0),"")</f>
        <v/>
      </c>
      <c r="G812" s="109"/>
      <c r="H812" s="109" t="str">
        <f>IFERROR(IF(G812&lt;=1,VLOOKUP(Table14[[#This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12" s="110"/>
      <c r="J812" s="111"/>
      <c r="K812" s="112" t="str">
        <f>IFERROR(IF(VLOOKUP(Table14[[#This Row],[كود الصنف]],المنتجات!$D:$K,8,0)=0,"",(VLOOKUP(Table14[[#This Row],[كود الصنف]],المنتجات!$D:$K,8,0))),"")</f>
        <v/>
      </c>
      <c r="L81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12" s="114">
        <f>IFERROR(Table14[[#This Row],[كمية الهالك]]/(Table14[[#This Row],[كمية الخامات بالكيلو]]/Table14[[#This Row],[وزن القطعة]]),0)</f>
        <v>0</v>
      </c>
      <c r="N812" s="113"/>
      <c r="O812" s="106" t="str">
        <f>IFERROR(VLOOKUP(Table14[[#This Row],[كود العامل]],العاملين!$A$1:$D$100,4,0),"")</f>
        <v/>
      </c>
      <c r="P812" s="108"/>
      <c r="Q812" s="108"/>
      <c r="R812" s="108"/>
      <c r="S812" s="108"/>
      <c r="T812" s="108"/>
      <c r="U812" s="108">
        <f t="shared" si="14"/>
        <v>0</v>
      </c>
      <c r="V812" s="108" t="str">
        <f>IFERROR(Table14[[#This Row],[اجمالى وقت التشغيل بالدقايق]]-Table14[[#This Row],[اجمالى وقت التوقف بالدقيقة]],"0")</f>
        <v>0</v>
      </c>
      <c r="W812" s="108"/>
      <c r="X812" s="106" t="str">
        <f>IFERROR(VLOOKUP(Table14[[#This Row],[كود العامل]],العاملين!A:C,2,0),"")</f>
        <v/>
      </c>
      <c r="Y812" s="108"/>
      <c r="Z812" s="108" t="str">
        <f>IFERROR(VLOOKUP(Table14[[#This Row],[كود العامل2]],العاملين!$A:$C,2,0),"")</f>
        <v/>
      </c>
      <c r="AA812" s="108"/>
      <c r="AB812" s="108" t="str">
        <f>IFERROR(VLOOKUP(Table14[[#This Row],[كود العامل3]],العاملين!$A:$C,2,0),"")</f>
        <v/>
      </c>
      <c r="AC812" s="108"/>
      <c r="AD812" s="108" t="str">
        <f>IFERROR(VLOOKUP(Table14[[#This Row],[كود العامل4]],العاملين!$A:$C,2,0),"")</f>
        <v/>
      </c>
      <c r="AE812" s="115">
        <f>IFERROR((Table14[[#This Row],[كمية الانتاج]]*Table14[[#This Row],[الزمن المعيارى لانتاج القطعة الواحدة بالدقيقة]])/V812,0%)</f>
        <v>0</v>
      </c>
      <c r="AF812" s="116"/>
      <c r="AG812" s="106"/>
      <c r="AH812" s="117" t="str">
        <f>IFERROR(Table14[[#This Row],[كمية الانتاج]]/(Table14[[#This Row],[كمية الانتاج]]+AG812+AF812),"")</f>
        <v/>
      </c>
      <c r="AI812" s="118"/>
      <c r="AJ812" s="121"/>
      <c r="AK812" s="121"/>
      <c r="AL812" s="121"/>
      <c r="AM812" s="121"/>
      <c r="AN812" s="121"/>
      <c r="AO812" s="121"/>
      <c r="AP812" s="121"/>
      <c r="AQ812" s="121"/>
      <c r="AR812" s="121"/>
    </row>
    <row r="813" spans="1:44" ht="20.100000000000001" customHeight="1">
      <c r="A813" s="105"/>
      <c r="B813" s="106"/>
      <c r="C813" s="107" t="str">
        <f>IFERROR(VLOOKUP(B813,المنتجات!$A:$B,2,0),"")</f>
        <v/>
      </c>
      <c r="D813" s="106" t="str">
        <f>IFERROR(VLOOKUP(B813,المنتجات!$A:$C,3,0),"")</f>
        <v/>
      </c>
      <c r="E813" s="108"/>
      <c r="F813" s="107" t="str">
        <f>IFERROR(VLOOKUP(Table14[[#This Row],[كود الصنف]],المنتجات!$D:$E,2,0),"")</f>
        <v/>
      </c>
      <c r="G813" s="109"/>
      <c r="H813" s="109" t="str">
        <f>IFERROR(IF(G813&lt;=1,VLOOKUP(Table14[[#This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13" s="110"/>
      <c r="J813" s="111"/>
      <c r="K813" s="112" t="str">
        <f>IFERROR(IF(VLOOKUP(Table14[[#This Row],[كود الصنف]],المنتجات!$D:$K,8,0)=0,"",(VLOOKUP(Table14[[#This Row],[كود الصنف]],المنتجات!$D:$K,8,0))),"")</f>
        <v/>
      </c>
      <c r="L81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13" s="114">
        <f>IFERROR(Table14[[#This Row],[كمية الهالك]]/(Table14[[#This Row],[كمية الخامات بالكيلو]]/Table14[[#This Row],[وزن القطعة]]),0)</f>
        <v>0</v>
      </c>
      <c r="N813" s="113"/>
      <c r="O813" s="106" t="str">
        <f>IFERROR(VLOOKUP(Table14[[#This Row],[كود العامل]],العاملين!$A$1:$D$100,4,0),"")</f>
        <v/>
      </c>
      <c r="P813" s="108"/>
      <c r="Q813" s="108"/>
      <c r="R813" s="108"/>
      <c r="S813" s="108"/>
      <c r="T813" s="108"/>
      <c r="U813" s="108">
        <f t="shared" si="14"/>
        <v>0</v>
      </c>
      <c r="V813" s="108" t="str">
        <f>IFERROR(Table14[[#This Row],[اجمالى وقت التشغيل بالدقايق]]-Table14[[#This Row],[اجمالى وقت التوقف بالدقيقة]],"0")</f>
        <v>0</v>
      </c>
      <c r="W813" s="108"/>
      <c r="X813" s="106" t="str">
        <f>IFERROR(VLOOKUP(Table14[[#This Row],[كود العامل]],العاملين!A:C,2,0),"")</f>
        <v/>
      </c>
      <c r="Y813" s="108"/>
      <c r="Z813" s="108" t="str">
        <f>IFERROR(VLOOKUP(Table14[[#This Row],[كود العامل2]],العاملين!$A:$C,2,0),"")</f>
        <v/>
      </c>
      <c r="AA813" s="108"/>
      <c r="AB813" s="108" t="str">
        <f>IFERROR(VLOOKUP(Table14[[#This Row],[كود العامل3]],العاملين!$A:$C,2,0),"")</f>
        <v/>
      </c>
      <c r="AC813" s="108"/>
      <c r="AD813" s="108" t="str">
        <f>IFERROR(VLOOKUP(Table14[[#This Row],[كود العامل4]],العاملين!$A:$C,2,0),"")</f>
        <v/>
      </c>
      <c r="AE813" s="115">
        <f>IFERROR((Table14[[#This Row],[كمية الانتاج]]*Table14[[#This Row],[الزمن المعيارى لانتاج القطعة الواحدة بالدقيقة]])/V813,0%)</f>
        <v>0</v>
      </c>
      <c r="AF813" s="116"/>
      <c r="AG813" s="106"/>
      <c r="AH813" s="117" t="str">
        <f>IFERROR(Table14[[#This Row],[كمية الانتاج]]/(Table14[[#This Row],[كمية الانتاج]]+AG813+AF813),"")</f>
        <v/>
      </c>
      <c r="AI813" s="118"/>
      <c r="AJ813" s="121"/>
      <c r="AK813" s="121"/>
      <c r="AL813" s="121"/>
      <c r="AM813" s="121"/>
      <c r="AN813" s="121"/>
      <c r="AO813" s="121"/>
      <c r="AP813" s="121"/>
      <c r="AQ813" s="121"/>
      <c r="AR813" s="121"/>
    </row>
    <row r="814" spans="1:44" ht="20.100000000000001" customHeight="1">
      <c r="A814" s="105"/>
      <c r="B814" s="106"/>
      <c r="C814" s="107" t="str">
        <f>IFERROR(VLOOKUP(B814,المنتجات!$A:$B,2,0),"")</f>
        <v/>
      </c>
      <c r="D814" s="106" t="str">
        <f>IFERROR(VLOOKUP(B814,المنتجات!$A:$C,3,0),"")</f>
        <v/>
      </c>
      <c r="E814" s="108"/>
      <c r="F814" s="107" t="str">
        <f>IFERROR(VLOOKUP(Table14[[#This Row],[كود الصنف]],المنتجات!$D:$E,2,0),"")</f>
        <v/>
      </c>
      <c r="G814" s="109"/>
      <c r="H814" s="109" t="str">
        <f>IFERROR(IF(G814&lt;=1,VLOOKUP(Table14[[#This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14" s="110"/>
      <c r="J814" s="111"/>
      <c r="K814" s="112" t="str">
        <f>IFERROR(IF(VLOOKUP(Table14[[#This Row],[كود الصنف]],المنتجات!$D:$K,8,0)=0,"",(VLOOKUP(Table14[[#This Row],[كود الصنف]],المنتجات!$D:$K,8,0))),"")</f>
        <v/>
      </c>
      <c r="L81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14" s="114">
        <f>IFERROR(Table14[[#This Row],[كمية الهالك]]/(Table14[[#This Row],[كمية الخامات بالكيلو]]/Table14[[#This Row],[وزن القطعة]]),0)</f>
        <v>0</v>
      </c>
      <c r="N814" s="113"/>
      <c r="O814" s="106" t="str">
        <f>IFERROR(VLOOKUP(Table14[[#This Row],[كود العامل]],العاملين!$A$1:$D$100,4,0),"")</f>
        <v/>
      </c>
      <c r="P814" s="108"/>
      <c r="Q814" s="108"/>
      <c r="R814" s="108"/>
      <c r="S814" s="108"/>
      <c r="T814" s="108"/>
      <c r="U814" s="108">
        <f t="shared" si="14"/>
        <v>0</v>
      </c>
      <c r="V814" s="108" t="str">
        <f>IFERROR(Table14[[#This Row],[اجمالى وقت التشغيل بالدقايق]]-Table14[[#This Row],[اجمالى وقت التوقف بالدقيقة]],"0")</f>
        <v>0</v>
      </c>
      <c r="W814" s="108"/>
      <c r="X814" s="106" t="str">
        <f>IFERROR(VLOOKUP(Table14[[#This Row],[كود العامل]],العاملين!A:C,2,0),"")</f>
        <v/>
      </c>
      <c r="Y814" s="108"/>
      <c r="Z814" s="108" t="str">
        <f>IFERROR(VLOOKUP(Table14[[#This Row],[كود العامل2]],العاملين!$A:$C,2,0),"")</f>
        <v/>
      </c>
      <c r="AA814" s="108"/>
      <c r="AB814" s="108" t="str">
        <f>IFERROR(VLOOKUP(Table14[[#This Row],[كود العامل3]],العاملين!$A:$C,2,0),"")</f>
        <v/>
      </c>
      <c r="AC814" s="108"/>
      <c r="AD814" s="108" t="str">
        <f>IFERROR(VLOOKUP(Table14[[#This Row],[كود العامل4]],العاملين!$A:$C,2,0),"")</f>
        <v/>
      </c>
      <c r="AE814" s="115">
        <f>IFERROR((Table14[[#This Row],[كمية الانتاج]]*Table14[[#This Row],[الزمن المعيارى لانتاج القطعة الواحدة بالدقيقة]])/V814,0%)</f>
        <v>0</v>
      </c>
      <c r="AF814" s="116"/>
      <c r="AG814" s="106"/>
      <c r="AH814" s="117" t="str">
        <f>IFERROR(Table14[[#This Row],[كمية الانتاج]]/(Table14[[#This Row],[كمية الانتاج]]+AG814+AF814),"")</f>
        <v/>
      </c>
      <c r="AI814" s="118"/>
      <c r="AJ814" s="121"/>
      <c r="AK814" s="121"/>
      <c r="AL814" s="121"/>
      <c r="AM814" s="121"/>
      <c r="AN814" s="121"/>
      <c r="AO814" s="121"/>
      <c r="AP814" s="121"/>
      <c r="AQ814" s="121"/>
      <c r="AR814" s="121"/>
    </row>
    <row r="815" spans="1:44" ht="20.100000000000001" customHeight="1">
      <c r="A815" s="105"/>
      <c r="B815" s="106"/>
      <c r="C815" s="107" t="str">
        <f>IFERROR(VLOOKUP(B815,المنتجات!$A:$B,2,0),"")</f>
        <v/>
      </c>
      <c r="D815" s="106" t="str">
        <f>IFERROR(VLOOKUP(B815,المنتجات!$A:$C,3,0),"")</f>
        <v/>
      </c>
      <c r="E815" s="108"/>
      <c r="F815" s="107" t="str">
        <f>IFERROR(VLOOKUP(Table14[[#This Row],[كود الصنف]],المنتجات!$D:$E,2,0),"")</f>
        <v/>
      </c>
      <c r="G815" s="109"/>
      <c r="H815" s="109" t="str">
        <f>IFERROR(IF(G815&lt;=1,VLOOKUP(Table14[[#This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15" s="110"/>
      <c r="J815" s="111"/>
      <c r="K815" s="112" t="str">
        <f>IFERROR(IF(VLOOKUP(Table14[[#This Row],[كود الصنف]],المنتجات!$D:$K,8,0)=0,"",(VLOOKUP(Table14[[#This Row],[كود الصنف]],المنتجات!$D:$K,8,0))),"")</f>
        <v/>
      </c>
      <c r="L81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15" s="114">
        <f>IFERROR(Table14[[#This Row],[كمية الهالك]]/(Table14[[#This Row],[كمية الخامات بالكيلو]]/Table14[[#This Row],[وزن القطعة]]),0)</f>
        <v>0</v>
      </c>
      <c r="N815" s="113"/>
      <c r="O815" s="106" t="str">
        <f>IFERROR(VLOOKUP(Table14[[#This Row],[كود العامل]],العاملين!$A$1:$D$100,4,0),"")</f>
        <v/>
      </c>
      <c r="P815" s="108"/>
      <c r="Q815" s="108"/>
      <c r="R815" s="108"/>
      <c r="S815" s="108"/>
      <c r="T815" s="108"/>
      <c r="U815" s="108">
        <f t="shared" si="14"/>
        <v>0</v>
      </c>
      <c r="V815" s="108" t="str">
        <f>IFERROR(Table14[[#This Row],[اجمالى وقت التشغيل بالدقايق]]-Table14[[#This Row],[اجمالى وقت التوقف بالدقيقة]],"0")</f>
        <v>0</v>
      </c>
      <c r="W815" s="108"/>
      <c r="X815" s="106" t="str">
        <f>IFERROR(VLOOKUP(Table14[[#This Row],[كود العامل]],العاملين!A:C,2,0),"")</f>
        <v/>
      </c>
      <c r="Y815" s="108"/>
      <c r="Z815" s="108" t="str">
        <f>IFERROR(VLOOKUP(Table14[[#This Row],[كود العامل2]],العاملين!$A:$C,2,0),"")</f>
        <v/>
      </c>
      <c r="AA815" s="108"/>
      <c r="AB815" s="108" t="str">
        <f>IFERROR(VLOOKUP(Table14[[#This Row],[كود العامل3]],العاملين!$A:$C,2,0),"")</f>
        <v/>
      </c>
      <c r="AC815" s="108"/>
      <c r="AD815" s="108" t="str">
        <f>IFERROR(VLOOKUP(Table14[[#This Row],[كود العامل4]],العاملين!$A:$C,2,0),"")</f>
        <v/>
      </c>
      <c r="AE815" s="115">
        <f>IFERROR((Table14[[#This Row],[كمية الانتاج]]*Table14[[#This Row],[الزمن المعيارى لانتاج القطعة الواحدة بالدقيقة]])/V815,0%)</f>
        <v>0</v>
      </c>
      <c r="AF815" s="116"/>
      <c r="AG815" s="106"/>
      <c r="AH815" s="117" t="str">
        <f>IFERROR(Table14[[#This Row],[كمية الانتاج]]/(Table14[[#This Row],[كمية الانتاج]]+AG815+AF815),"")</f>
        <v/>
      </c>
      <c r="AI815" s="118"/>
      <c r="AJ815" s="121"/>
      <c r="AK815" s="121"/>
      <c r="AL815" s="121"/>
      <c r="AM815" s="121"/>
      <c r="AN815" s="121"/>
      <c r="AO815" s="121"/>
      <c r="AP815" s="121"/>
      <c r="AQ815" s="121"/>
      <c r="AR815" s="121"/>
    </row>
    <row r="816" spans="1:44" ht="20.100000000000001" customHeight="1">
      <c r="A816" s="105"/>
      <c r="B816" s="106"/>
      <c r="C816" s="107" t="str">
        <f>IFERROR(VLOOKUP(B816,المنتجات!$A:$B,2,0),"")</f>
        <v/>
      </c>
      <c r="D816" s="106" t="str">
        <f>IFERROR(VLOOKUP(B816,المنتجات!$A:$C,3,0),"")</f>
        <v/>
      </c>
      <c r="E816" s="108"/>
      <c r="F816" s="107" t="str">
        <f>IFERROR(VLOOKUP(Table14[[#This Row],[كود الصنف]],المنتجات!$D:$E,2,0),"")</f>
        <v/>
      </c>
      <c r="G816" s="109"/>
      <c r="H816" s="109" t="str">
        <f>IFERROR(IF(G816&lt;=1,VLOOKUP(Table14[[#This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16" s="110"/>
      <c r="J816" s="111"/>
      <c r="K816" s="112" t="str">
        <f>IFERROR(IF(VLOOKUP(Table14[[#This Row],[كود الصنف]],المنتجات!$D:$K,8,0)=0,"",(VLOOKUP(Table14[[#This Row],[كود الصنف]],المنتجات!$D:$K,8,0))),"")</f>
        <v/>
      </c>
      <c r="L81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16" s="114">
        <f>IFERROR(Table14[[#This Row],[كمية الهالك]]/(Table14[[#This Row],[كمية الخامات بالكيلو]]/Table14[[#This Row],[وزن القطعة]]),0)</f>
        <v>0</v>
      </c>
      <c r="N816" s="113"/>
      <c r="O816" s="106" t="str">
        <f>IFERROR(VLOOKUP(Table14[[#This Row],[كود العامل]],العاملين!$A$1:$D$100,4,0),"")</f>
        <v/>
      </c>
      <c r="P816" s="108"/>
      <c r="Q816" s="108"/>
      <c r="R816" s="108"/>
      <c r="S816" s="108"/>
      <c r="T816" s="108"/>
      <c r="U816" s="108">
        <f t="shared" si="14"/>
        <v>0</v>
      </c>
      <c r="V816" s="108" t="str">
        <f>IFERROR(Table14[[#This Row],[اجمالى وقت التشغيل بالدقايق]]-Table14[[#This Row],[اجمالى وقت التوقف بالدقيقة]],"0")</f>
        <v>0</v>
      </c>
      <c r="W816" s="108"/>
      <c r="X816" s="106" t="str">
        <f>IFERROR(VLOOKUP(Table14[[#This Row],[كود العامل]],العاملين!A:C,2,0),"")</f>
        <v/>
      </c>
      <c r="Y816" s="108"/>
      <c r="Z816" s="108" t="str">
        <f>IFERROR(VLOOKUP(Table14[[#This Row],[كود العامل2]],العاملين!$A:$C,2,0),"")</f>
        <v/>
      </c>
      <c r="AA816" s="108"/>
      <c r="AB816" s="108" t="str">
        <f>IFERROR(VLOOKUP(Table14[[#This Row],[كود العامل3]],العاملين!$A:$C,2,0),"")</f>
        <v/>
      </c>
      <c r="AC816" s="108"/>
      <c r="AD816" s="108" t="str">
        <f>IFERROR(VLOOKUP(Table14[[#This Row],[كود العامل4]],العاملين!$A:$C,2,0),"")</f>
        <v/>
      </c>
      <c r="AE816" s="115">
        <f>IFERROR((Table14[[#This Row],[كمية الانتاج]]*Table14[[#This Row],[الزمن المعيارى لانتاج القطعة الواحدة بالدقيقة]])/V816,0%)</f>
        <v>0</v>
      </c>
      <c r="AF816" s="116"/>
      <c r="AG816" s="106"/>
      <c r="AH816" s="117" t="str">
        <f>IFERROR(Table14[[#This Row],[كمية الانتاج]]/(Table14[[#This Row],[كمية الانتاج]]+AG816+AF816),"")</f>
        <v/>
      </c>
      <c r="AI816" s="118"/>
      <c r="AJ816" s="121"/>
      <c r="AK816" s="121"/>
      <c r="AL816" s="121"/>
      <c r="AM816" s="121"/>
      <c r="AN816" s="121"/>
      <c r="AO816" s="121"/>
      <c r="AP816" s="121"/>
      <c r="AQ816" s="121"/>
      <c r="AR816" s="121"/>
    </row>
    <row r="817" spans="1:44" ht="20.100000000000001" customHeight="1">
      <c r="A817" s="105"/>
      <c r="B817" s="106"/>
      <c r="C817" s="107" t="str">
        <f>IFERROR(VLOOKUP(B817,المنتجات!$A:$B,2,0),"")</f>
        <v/>
      </c>
      <c r="D817" s="106" t="str">
        <f>IFERROR(VLOOKUP(B817,المنتجات!$A:$C,3,0),"")</f>
        <v/>
      </c>
      <c r="E817" s="108"/>
      <c r="F817" s="107" t="str">
        <f>IFERROR(VLOOKUP(Table14[[#This Row],[كود الصنف]],المنتجات!$D:$E,2,0),"")</f>
        <v/>
      </c>
      <c r="G817" s="109"/>
      <c r="H817" s="109" t="str">
        <f>IFERROR(IF(G817&lt;=1,VLOOKUP(Table14[[#This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17" s="110"/>
      <c r="J817" s="111"/>
      <c r="K817" s="112" t="str">
        <f>IFERROR(IF(VLOOKUP(Table14[[#This Row],[كود الصنف]],المنتجات!$D:$K,8,0)=0,"",(VLOOKUP(Table14[[#This Row],[كود الصنف]],المنتجات!$D:$K,8,0))),"")</f>
        <v/>
      </c>
      <c r="L81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17" s="114">
        <f>IFERROR(Table14[[#This Row],[كمية الهالك]]/(Table14[[#This Row],[كمية الخامات بالكيلو]]/Table14[[#This Row],[وزن القطعة]]),0)</f>
        <v>0</v>
      </c>
      <c r="N817" s="113"/>
      <c r="O817" s="106" t="str">
        <f>IFERROR(VLOOKUP(Table14[[#This Row],[كود العامل]],العاملين!$A$1:$D$100,4,0),"")</f>
        <v/>
      </c>
      <c r="P817" s="108"/>
      <c r="Q817" s="108"/>
      <c r="R817" s="108"/>
      <c r="S817" s="108"/>
      <c r="T817" s="108"/>
      <c r="U817" s="108">
        <f t="shared" si="14"/>
        <v>0</v>
      </c>
      <c r="V817" s="108" t="str">
        <f>IFERROR(Table14[[#This Row],[اجمالى وقت التشغيل بالدقايق]]-Table14[[#This Row],[اجمالى وقت التوقف بالدقيقة]],"0")</f>
        <v>0</v>
      </c>
      <c r="W817" s="108"/>
      <c r="X817" s="106" t="str">
        <f>IFERROR(VLOOKUP(Table14[[#This Row],[كود العامل]],العاملين!A:C,2,0),"")</f>
        <v/>
      </c>
      <c r="Y817" s="108"/>
      <c r="Z817" s="108" t="str">
        <f>IFERROR(VLOOKUP(Table14[[#This Row],[كود العامل2]],العاملين!$A:$C,2,0),"")</f>
        <v/>
      </c>
      <c r="AA817" s="108"/>
      <c r="AB817" s="108" t="str">
        <f>IFERROR(VLOOKUP(Table14[[#This Row],[كود العامل3]],العاملين!$A:$C,2,0),"")</f>
        <v/>
      </c>
      <c r="AC817" s="108"/>
      <c r="AD817" s="108" t="str">
        <f>IFERROR(VLOOKUP(Table14[[#This Row],[كود العامل4]],العاملين!$A:$C,2,0),"")</f>
        <v/>
      </c>
      <c r="AE817" s="115">
        <f>IFERROR((Table14[[#This Row],[كمية الانتاج]]*Table14[[#This Row],[الزمن المعيارى لانتاج القطعة الواحدة بالدقيقة]])/V817,0%)</f>
        <v>0</v>
      </c>
      <c r="AF817" s="116"/>
      <c r="AG817" s="106"/>
      <c r="AH817" s="117" t="str">
        <f>IFERROR(Table14[[#This Row],[كمية الانتاج]]/(Table14[[#This Row],[كمية الانتاج]]+AG817+AF817),"")</f>
        <v/>
      </c>
      <c r="AI817" s="118"/>
      <c r="AJ817" s="121"/>
      <c r="AK817" s="121"/>
      <c r="AL817" s="121"/>
      <c r="AM817" s="121"/>
      <c r="AN817" s="121"/>
      <c r="AO817" s="121"/>
      <c r="AP817" s="121"/>
      <c r="AQ817" s="121"/>
      <c r="AR817" s="121"/>
    </row>
    <row r="818" spans="1:44" ht="20.100000000000001" customHeight="1">
      <c r="A818" s="105"/>
      <c r="B818" s="106"/>
      <c r="C818" s="107" t="str">
        <f>IFERROR(VLOOKUP(B818,المنتجات!$A:$B,2,0),"")</f>
        <v/>
      </c>
      <c r="D818" s="106" t="str">
        <f>IFERROR(VLOOKUP(B818,المنتجات!$A:$C,3,0),"")</f>
        <v/>
      </c>
      <c r="E818" s="108"/>
      <c r="F818" s="107" t="str">
        <f>IFERROR(VLOOKUP(Table14[[#This Row],[كود الصنف]],المنتجات!$D:$E,2,0),"")</f>
        <v/>
      </c>
      <c r="G818" s="109"/>
      <c r="H818" s="109" t="str">
        <f>IFERROR(IF(G818&lt;=1,VLOOKUP(Table14[[#This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18" s="110"/>
      <c r="J818" s="111"/>
      <c r="K818" s="112" t="str">
        <f>IFERROR(IF(VLOOKUP(Table14[[#This Row],[كود الصنف]],المنتجات!$D:$K,8,0)=0,"",(VLOOKUP(Table14[[#This Row],[كود الصنف]],المنتجات!$D:$K,8,0))),"")</f>
        <v/>
      </c>
      <c r="L81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18" s="114">
        <f>IFERROR(Table14[[#This Row],[كمية الهالك]]/(Table14[[#This Row],[كمية الخامات بالكيلو]]/Table14[[#This Row],[وزن القطعة]]),0)</f>
        <v>0</v>
      </c>
      <c r="N818" s="113"/>
      <c r="O818" s="106" t="str">
        <f>IFERROR(VLOOKUP(Table14[[#This Row],[كود العامل]],العاملين!$A$1:$D$100,4,0),"")</f>
        <v/>
      </c>
      <c r="P818" s="108"/>
      <c r="Q818" s="108"/>
      <c r="R818" s="108"/>
      <c r="S818" s="108"/>
      <c r="T818" s="108"/>
      <c r="U818" s="108">
        <f t="shared" si="14"/>
        <v>0</v>
      </c>
      <c r="V818" s="108" t="str">
        <f>IFERROR(Table14[[#This Row],[اجمالى وقت التشغيل بالدقايق]]-Table14[[#This Row],[اجمالى وقت التوقف بالدقيقة]],"0")</f>
        <v>0</v>
      </c>
      <c r="W818" s="108"/>
      <c r="X818" s="106" t="str">
        <f>IFERROR(VLOOKUP(Table14[[#This Row],[كود العامل]],العاملين!A:C,2,0),"")</f>
        <v/>
      </c>
      <c r="Y818" s="108"/>
      <c r="Z818" s="108" t="str">
        <f>IFERROR(VLOOKUP(Table14[[#This Row],[كود العامل2]],العاملين!$A:$C,2,0),"")</f>
        <v/>
      </c>
      <c r="AA818" s="108"/>
      <c r="AB818" s="108" t="str">
        <f>IFERROR(VLOOKUP(Table14[[#This Row],[كود العامل3]],العاملين!$A:$C,2,0),"")</f>
        <v/>
      </c>
      <c r="AC818" s="108"/>
      <c r="AD818" s="108" t="str">
        <f>IFERROR(VLOOKUP(Table14[[#This Row],[كود العامل4]],العاملين!$A:$C,2,0),"")</f>
        <v/>
      </c>
      <c r="AE818" s="115">
        <f>IFERROR((Table14[[#This Row],[كمية الانتاج]]*Table14[[#This Row],[الزمن المعيارى لانتاج القطعة الواحدة بالدقيقة]])/V818,0%)</f>
        <v>0</v>
      </c>
      <c r="AF818" s="116"/>
      <c r="AG818" s="106"/>
      <c r="AH818" s="117" t="str">
        <f>IFERROR(Table14[[#This Row],[كمية الانتاج]]/(Table14[[#This Row],[كمية الانتاج]]+AG818+AF818),"")</f>
        <v/>
      </c>
      <c r="AI818" s="118"/>
      <c r="AJ818" s="121"/>
      <c r="AK818" s="121"/>
      <c r="AL818" s="121"/>
      <c r="AM818" s="121"/>
      <c r="AN818" s="121"/>
      <c r="AO818" s="121"/>
      <c r="AP818" s="121"/>
      <c r="AQ818" s="121"/>
      <c r="AR818" s="121"/>
    </row>
    <row r="819" spans="1:44" ht="20.100000000000001" customHeight="1">
      <c r="A819" s="105"/>
      <c r="B819" s="106"/>
      <c r="C819" s="107" t="str">
        <f>IFERROR(VLOOKUP(B819,المنتجات!$A:$B,2,0),"")</f>
        <v/>
      </c>
      <c r="D819" s="106" t="str">
        <f>IFERROR(VLOOKUP(B819,المنتجات!$A:$C,3,0),"")</f>
        <v/>
      </c>
      <c r="E819" s="108"/>
      <c r="F819" s="107" t="str">
        <f>IFERROR(VLOOKUP(Table14[[#This Row],[كود الصنف]],المنتجات!$D:$E,2,0),"")</f>
        <v/>
      </c>
      <c r="G819" s="109"/>
      <c r="H819" s="109" t="str">
        <f>IFERROR(IF(G819&lt;=1,VLOOKUP(Table14[[#This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19" s="110"/>
      <c r="J819" s="111"/>
      <c r="K819" s="112" t="str">
        <f>IFERROR(IF(VLOOKUP(Table14[[#This Row],[كود الصنف]],المنتجات!$D:$K,8,0)=0,"",(VLOOKUP(Table14[[#This Row],[كود الصنف]],المنتجات!$D:$K,8,0))),"")</f>
        <v/>
      </c>
      <c r="L81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19" s="114">
        <f>IFERROR(Table14[[#This Row],[كمية الهالك]]/(Table14[[#This Row],[كمية الخامات بالكيلو]]/Table14[[#This Row],[وزن القطعة]]),0)</f>
        <v>0</v>
      </c>
      <c r="N819" s="113"/>
      <c r="O819" s="106" t="str">
        <f>IFERROR(VLOOKUP(Table14[[#This Row],[كود العامل]],العاملين!$A$1:$D$100,4,0),"")</f>
        <v/>
      </c>
      <c r="P819" s="108"/>
      <c r="Q819" s="108"/>
      <c r="R819" s="108"/>
      <c r="S819" s="108"/>
      <c r="T819" s="108"/>
      <c r="U819" s="108">
        <f t="shared" si="14"/>
        <v>0</v>
      </c>
      <c r="V819" s="108" t="str">
        <f>IFERROR(Table14[[#This Row],[اجمالى وقت التشغيل بالدقايق]]-Table14[[#This Row],[اجمالى وقت التوقف بالدقيقة]],"0")</f>
        <v>0</v>
      </c>
      <c r="W819" s="108"/>
      <c r="X819" s="106" t="str">
        <f>IFERROR(VLOOKUP(Table14[[#This Row],[كود العامل]],العاملين!A:C,2,0),"")</f>
        <v/>
      </c>
      <c r="Y819" s="108"/>
      <c r="Z819" s="108" t="str">
        <f>IFERROR(VLOOKUP(Table14[[#This Row],[كود العامل2]],العاملين!$A:$C,2,0),"")</f>
        <v/>
      </c>
      <c r="AA819" s="108"/>
      <c r="AB819" s="108" t="str">
        <f>IFERROR(VLOOKUP(Table14[[#This Row],[كود العامل3]],العاملين!$A:$C,2,0),"")</f>
        <v/>
      </c>
      <c r="AC819" s="108"/>
      <c r="AD819" s="108" t="str">
        <f>IFERROR(VLOOKUP(Table14[[#This Row],[كود العامل4]],العاملين!$A:$C,2,0),"")</f>
        <v/>
      </c>
      <c r="AE819" s="115">
        <f>IFERROR((Table14[[#This Row],[كمية الانتاج]]*Table14[[#This Row],[الزمن المعيارى لانتاج القطعة الواحدة بالدقيقة]])/V819,0%)</f>
        <v>0</v>
      </c>
      <c r="AF819" s="116"/>
      <c r="AG819" s="106"/>
      <c r="AH819" s="117" t="str">
        <f>IFERROR(Table14[[#This Row],[كمية الانتاج]]/(Table14[[#This Row],[كمية الانتاج]]+AG819+AF819),"")</f>
        <v/>
      </c>
      <c r="AI819" s="118"/>
      <c r="AJ819" s="121"/>
      <c r="AK819" s="121"/>
      <c r="AL819" s="121"/>
      <c r="AM819" s="121"/>
      <c r="AN819" s="121"/>
      <c r="AO819" s="121"/>
      <c r="AP819" s="121"/>
      <c r="AQ819" s="121"/>
      <c r="AR819" s="121"/>
    </row>
    <row r="820" spans="1:44" ht="20.100000000000001" customHeight="1">
      <c r="A820" s="105"/>
      <c r="B820" s="106"/>
      <c r="C820" s="107" t="str">
        <f>IFERROR(VLOOKUP(B820,المنتجات!$A:$B,2,0),"")</f>
        <v/>
      </c>
      <c r="D820" s="106" t="str">
        <f>IFERROR(VLOOKUP(B820,المنتجات!$A:$C,3,0),"")</f>
        <v/>
      </c>
      <c r="E820" s="108"/>
      <c r="F820" s="107" t="str">
        <f>IFERROR(VLOOKUP(Table14[[#This Row],[كود الصنف]],المنتجات!$D:$E,2,0),"")</f>
        <v/>
      </c>
      <c r="G820" s="109"/>
      <c r="H820" s="109" t="str">
        <f>IFERROR(IF(G820&lt;=1,VLOOKUP(Table14[[#This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20" s="110"/>
      <c r="J820" s="111"/>
      <c r="K820" s="112" t="str">
        <f>IFERROR(IF(VLOOKUP(Table14[[#This Row],[كود الصنف]],المنتجات!$D:$K,8,0)=0,"",(VLOOKUP(Table14[[#This Row],[كود الصنف]],المنتجات!$D:$K,8,0))),"")</f>
        <v/>
      </c>
      <c r="L82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20" s="114">
        <f>IFERROR(Table14[[#This Row],[كمية الهالك]]/(Table14[[#This Row],[كمية الخامات بالكيلو]]/Table14[[#This Row],[وزن القطعة]]),0)</f>
        <v>0</v>
      </c>
      <c r="N820" s="113"/>
      <c r="O820" s="106" t="str">
        <f>IFERROR(VLOOKUP(Table14[[#This Row],[كود العامل]],العاملين!$A$1:$D$100,4,0),"")</f>
        <v/>
      </c>
      <c r="P820" s="108"/>
      <c r="Q820" s="108"/>
      <c r="R820" s="108"/>
      <c r="S820" s="108"/>
      <c r="T820" s="108"/>
      <c r="U820" s="108">
        <f t="shared" si="14"/>
        <v>0</v>
      </c>
      <c r="V820" s="108" t="str">
        <f>IFERROR(Table14[[#This Row],[اجمالى وقت التشغيل بالدقايق]]-Table14[[#This Row],[اجمالى وقت التوقف بالدقيقة]],"0")</f>
        <v>0</v>
      </c>
      <c r="W820" s="108"/>
      <c r="X820" s="106" t="str">
        <f>IFERROR(VLOOKUP(Table14[[#This Row],[كود العامل]],العاملين!A:C,2,0),"")</f>
        <v/>
      </c>
      <c r="Y820" s="108"/>
      <c r="Z820" s="108" t="str">
        <f>IFERROR(VLOOKUP(Table14[[#This Row],[كود العامل2]],العاملين!$A:$C,2,0),"")</f>
        <v/>
      </c>
      <c r="AA820" s="108"/>
      <c r="AB820" s="108" t="str">
        <f>IFERROR(VLOOKUP(Table14[[#This Row],[كود العامل3]],العاملين!$A:$C,2,0),"")</f>
        <v/>
      </c>
      <c r="AC820" s="108"/>
      <c r="AD820" s="108" t="str">
        <f>IFERROR(VLOOKUP(Table14[[#This Row],[كود العامل4]],العاملين!$A:$C,2,0),"")</f>
        <v/>
      </c>
      <c r="AE820" s="115">
        <f>IFERROR((Table14[[#This Row],[كمية الانتاج]]*Table14[[#This Row],[الزمن المعيارى لانتاج القطعة الواحدة بالدقيقة]])/V820,0%)</f>
        <v>0</v>
      </c>
      <c r="AF820" s="116"/>
      <c r="AG820" s="106"/>
      <c r="AH820" s="117" t="str">
        <f>IFERROR(Table14[[#This Row],[كمية الانتاج]]/(Table14[[#This Row],[كمية الانتاج]]+AG820+AF820),"")</f>
        <v/>
      </c>
      <c r="AI820" s="118"/>
      <c r="AJ820" s="121"/>
      <c r="AK820" s="121"/>
      <c r="AL820" s="121"/>
      <c r="AM820" s="121"/>
      <c r="AN820" s="121"/>
      <c r="AO820" s="121"/>
      <c r="AP820" s="121"/>
      <c r="AQ820" s="121"/>
      <c r="AR820" s="121"/>
    </row>
    <row r="821" spans="1:44" ht="20.100000000000001" customHeight="1">
      <c r="A821" s="105"/>
      <c r="B821" s="106"/>
      <c r="C821" s="107" t="str">
        <f>IFERROR(VLOOKUP(B821,المنتجات!$A:$B,2,0),"")</f>
        <v/>
      </c>
      <c r="D821" s="106" t="str">
        <f>IFERROR(VLOOKUP(B821,المنتجات!$A:$C,3,0),"")</f>
        <v/>
      </c>
      <c r="E821" s="108"/>
      <c r="F821" s="107" t="str">
        <f>IFERROR(VLOOKUP(Table14[[#This Row],[كود الصنف]],المنتجات!$D:$E,2,0),"")</f>
        <v/>
      </c>
      <c r="G821" s="109"/>
      <c r="H821" s="109" t="str">
        <f>IFERROR(IF(G821&lt;=1,VLOOKUP(Table14[[#This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21" s="110"/>
      <c r="J821" s="111"/>
      <c r="K821" s="112" t="str">
        <f>IFERROR(IF(VLOOKUP(Table14[[#This Row],[كود الصنف]],المنتجات!$D:$K,8,0)=0,"",(VLOOKUP(Table14[[#This Row],[كود الصنف]],المنتجات!$D:$K,8,0))),"")</f>
        <v/>
      </c>
      <c r="L82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21" s="114">
        <f>IFERROR(Table14[[#This Row],[كمية الهالك]]/(Table14[[#This Row],[كمية الخامات بالكيلو]]/Table14[[#This Row],[وزن القطعة]]),0)</f>
        <v>0</v>
      </c>
      <c r="N821" s="113"/>
      <c r="O821" s="106" t="str">
        <f>IFERROR(VLOOKUP(Table14[[#This Row],[كود العامل]],العاملين!$A$1:$D$100,4,0),"")</f>
        <v/>
      </c>
      <c r="P821" s="108"/>
      <c r="Q821" s="108"/>
      <c r="R821" s="108"/>
      <c r="S821" s="108"/>
      <c r="T821" s="108"/>
      <c r="U821" s="108">
        <f t="shared" si="14"/>
        <v>0</v>
      </c>
      <c r="V821" s="108" t="str">
        <f>IFERROR(Table14[[#This Row],[اجمالى وقت التشغيل بالدقايق]]-Table14[[#This Row],[اجمالى وقت التوقف بالدقيقة]],"0")</f>
        <v>0</v>
      </c>
      <c r="W821" s="108"/>
      <c r="X821" s="106" t="str">
        <f>IFERROR(VLOOKUP(Table14[[#This Row],[كود العامل]],العاملين!A:C,2,0),"")</f>
        <v/>
      </c>
      <c r="Y821" s="108"/>
      <c r="Z821" s="108" t="str">
        <f>IFERROR(VLOOKUP(Table14[[#This Row],[كود العامل2]],العاملين!$A:$C,2,0),"")</f>
        <v/>
      </c>
      <c r="AA821" s="108"/>
      <c r="AB821" s="108" t="str">
        <f>IFERROR(VLOOKUP(Table14[[#This Row],[كود العامل3]],العاملين!$A:$C,2,0),"")</f>
        <v/>
      </c>
      <c r="AC821" s="108"/>
      <c r="AD821" s="108" t="str">
        <f>IFERROR(VLOOKUP(Table14[[#This Row],[كود العامل4]],العاملين!$A:$C,2,0),"")</f>
        <v/>
      </c>
      <c r="AE821" s="115">
        <f>IFERROR((Table14[[#This Row],[كمية الانتاج]]*Table14[[#This Row],[الزمن المعيارى لانتاج القطعة الواحدة بالدقيقة]])/V821,0%)</f>
        <v>0</v>
      </c>
      <c r="AF821" s="116"/>
      <c r="AG821" s="106"/>
      <c r="AH821" s="117" t="str">
        <f>IFERROR(Table14[[#This Row],[كمية الانتاج]]/(Table14[[#This Row],[كمية الانتاج]]+AG821+AF821),"")</f>
        <v/>
      </c>
      <c r="AI821" s="118"/>
      <c r="AJ821" s="121"/>
      <c r="AK821" s="121"/>
      <c r="AL821" s="121"/>
      <c r="AM821" s="121"/>
      <c r="AN821" s="121"/>
      <c r="AO821" s="121"/>
      <c r="AP821" s="121"/>
      <c r="AQ821" s="121"/>
      <c r="AR821" s="121"/>
    </row>
    <row r="822" spans="1:44" ht="20.100000000000001" customHeight="1">
      <c r="A822" s="105"/>
      <c r="B822" s="106"/>
      <c r="C822" s="107" t="str">
        <f>IFERROR(VLOOKUP(B822,المنتجات!$A:$B,2,0),"")</f>
        <v/>
      </c>
      <c r="D822" s="106" t="str">
        <f>IFERROR(VLOOKUP(B822,المنتجات!$A:$C,3,0),"")</f>
        <v/>
      </c>
      <c r="E822" s="108"/>
      <c r="F822" s="107" t="str">
        <f>IFERROR(VLOOKUP(Table14[[#This Row],[كود الصنف]],المنتجات!$D:$E,2,0),"")</f>
        <v/>
      </c>
      <c r="G822" s="109"/>
      <c r="H822" s="109" t="str">
        <f>IFERROR(IF(G822&lt;=1,VLOOKUP(Table14[[#This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22" s="110"/>
      <c r="J822" s="111"/>
      <c r="K822" s="112" t="str">
        <f>IFERROR(IF(VLOOKUP(Table14[[#This Row],[كود الصنف]],المنتجات!$D:$K,8,0)=0,"",(VLOOKUP(Table14[[#This Row],[كود الصنف]],المنتجات!$D:$K,8,0))),"")</f>
        <v/>
      </c>
      <c r="L82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22" s="114">
        <f>IFERROR(Table14[[#This Row],[كمية الهالك]]/(Table14[[#This Row],[كمية الخامات بالكيلو]]/Table14[[#This Row],[وزن القطعة]]),0)</f>
        <v>0</v>
      </c>
      <c r="N822" s="113"/>
      <c r="O822" s="106" t="str">
        <f>IFERROR(VLOOKUP(Table14[[#This Row],[كود العامل]],العاملين!$A$1:$D$100,4,0),"")</f>
        <v/>
      </c>
      <c r="P822" s="108"/>
      <c r="Q822" s="108"/>
      <c r="R822" s="108"/>
      <c r="S822" s="108"/>
      <c r="T822" s="108"/>
      <c r="U822" s="108">
        <f t="shared" si="14"/>
        <v>0</v>
      </c>
      <c r="V822" s="108" t="str">
        <f>IFERROR(Table14[[#This Row],[اجمالى وقت التشغيل بالدقايق]]-Table14[[#This Row],[اجمالى وقت التوقف بالدقيقة]],"0")</f>
        <v>0</v>
      </c>
      <c r="W822" s="108"/>
      <c r="X822" s="106" t="str">
        <f>IFERROR(VLOOKUP(Table14[[#This Row],[كود العامل]],العاملين!A:C,2,0),"")</f>
        <v/>
      </c>
      <c r="Y822" s="108"/>
      <c r="Z822" s="108" t="str">
        <f>IFERROR(VLOOKUP(Table14[[#This Row],[كود العامل2]],العاملين!$A:$C,2,0),"")</f>
        <v/>
      </c>
      <c r="AA822" s="108"/>
      <c r="AB822" s="108" t="str">
        <f>IFERROR(VLOOKUP(Table14[[#This Row],[كود العامل3]],العاملين!$A:$C,2,0),"")</f>
        <v/>
      </c>
      <c r="AC822" s="108"/>
      <c r="AD822" s="108" t="str">
        <f>IFERROR(VLOOKUP(Table14[[#This Row],[كود العامل4]],العاملين!$A:$C,2,0),"")</f>
        <v/>
      </c>
      <c r="AE822" s="115">
        <f>IFERROR((Table14[[#This Row],[كمية الانتاج]]*Table14[[#This Row],[الزمن المعيارى لانتاج القطعة الواحدة بالدقيقة]])/V822,0%)</f>
        <v>0</v>
      </c>
      <c r="AF822" s="116"/>
      <c r="AG822" s="106"/>
      <c r="AH822" s="117" t="str">
        <f>IFERROR(Table14[[#This Row],[كمية الانتاج]]/(Table14[[#This Row],[كمية الانتاج]]+AG822+AF822),"")</f>
        <v/>
      </c>
      <c r="AI822" s="118"/>
      <c r="AJ822" s="121"/>
      <c r="AK822" s="121"/>
      <c r="AL822" s="121"/>
      <c r="AM822" s="121"/>
      <c r="AN822" s="121"/>
      <c r="AO822" s="121"/>
      <c r="AP822" s="121"/>
      <c r="AQ822" s="121"/>
      <c r="AR822" s="121"/>
    </row>
    <row r="823" spans="1:44" ht="20.100000000000001" customHeight="1">
      <c r="A823" s="105"/>
      <c r="B823" s="106"/>
      <c r="C823" s="107" t="str">
        <f>IFERROR(VLOOKUP(B823,المنتجات!$A:$B,2,0),"")</f>
        <v/>
      </c>
      <c r="D823" s="106" t="str">
        <f>IFERROR(VLOOKUP(B823,المنتجات!$A:$C,3,0),"")</f>
        <v/>
      </c>
      <c r="E823" s="108"/>
      <c r="F823" s="107" t="str">
        <f>IFERROR(VLOOKUP(Table14[[#This Row],[كود الصنف]],المنتجات!$D:$E,2,0),"")</f>
        <v/>
      </c>
      <c r="G823" s="109"/>
      <c r="H823" s="109" t="str">
        <f>IFERROR(IF(G823&lt;=1,VLOOKUP(Table14[[#This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23" s="110"/>
      <c r="J823" s="111"/>
      <c r="K823" s="112" t="str">
        <f>IFERROR(IF(VLOOKUP(Table14[[#This Row],[كود الصنف]],المنتجات!$D:$K,8,0)=0,"",(VLOOKUP(Table14[[#This Row],[كود الصنف]],المنتجات!$D:$K,8,0))),"")</f>
        <v/>
      </c>
      <c r="L82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23" s="114">
        <f>IFERROR(Table14[[#This Row],[كمية الهالك]]/(Table14[[#This Row],[كمية الخامات بالكيلو]]/Table14[[#This Row],[وزن القطعة]]),0)</f>
        <v>0</v>
      </c>
      <c r="N823" s="113"/>
      <c r="O823" s="106" t="str">
        <f>IFERROR(VLOOKUP(Table14[[#This Row],[كود العامل]],العاملين!$A$1:$D$100,4,0),"")</f>
        <v/>
      </c>
      <c r="P823" s="108"/>
      <c r="Q823" s="108"/>
      <c r="R823" s="108"/>
      <c r="S823" s="108"/>
      <c r="T823" s="108"/>
      <c r="U823" s="108">
        <f t="shared" si="14"/>
        <v>0</v>
      </c>
      <c r="V823" s="108" t="str">
        <f>IFERROR(Table14[[#This Row],[اجمالى وقت التشغيل بالدقايق]]-Table14[[#This Row],[اجمالى وقت التوقف بالدقيقة]],"0")</f>
        <v>0</v>
      </c>
      <c r="W823" s="108"/>
      <c r="X823" s="106" t="str">
        <f>IFERROR(VLOOKUP(Table14[[#This Row],[كود العامل]],العاملين!A:C,2,0),"")</f>
        <v/>
      </c>
      <c r="Y823" s="108"/>
      <c r="Z823" s="108" t="str">
        <f>IFERROR(VLOOKUP(Table14[[#This Row],[كود العامل2]],العاملين!$A:$C,2,0),"")</f>
        <v/>
      </c>
      <c r="AA823" s="108"/>
      <c r="AB823" s="108" t="str">
        <f>IFERROR(VLOOKUP(Table14[[#This Row],[كود العامل3]],العاملين!$A:$C,2,0),"")</f>
        <v/>
      </c>
      <c r="AC823" s="108"/>
      <c r="AD823" s="108" t="str">
        <f>IFERROR(VLOOKUP(Table14[[#This Row],[كود العامل4]],العاملين!$A:$C,2,0),"")</f>
        <v/>
      </c>
      <c r="AE823" s="115">
        <f>IFERROR((Table14[[#This Row],[كمية الانتاج]]*Table14[[#This Row],[الزمن المعيارى لانتاج القطعة الواحدة بالدقيقة]])/V823,0%)</f>
        <v>0</v>
      </c>
      <c r="AF823" s="116"/>
      <c r="AG823" s="106"/>
      <c r="AH823" s="117" t="str">
        <f>IFERROR(Table14[[#This Row],[كمية الانتاج]]/(Table14[[#This Row],[كمية الانتاج]]+AG823+AF823),"")</f>
        <v/>
      </c>
      <c r="AI823" s="118"/>
      <c r="AJ823" s="121"/>
      <c r="AK823" s="121"/>
      <c r="AL823" s="121"/>
      <c r="AM823" s="121"/>
      <c r="AN823" s="121"/>
      <c r="AO823" s="121"/>
      <c r="AP823" s="121"/>
      <c r="AQ823" s="121"/>
      <c r="AR823" s="121"/>
    </row>
    <row r="824" spans="1:44" ht="20.100000000000001" customHeight="1">
      <c r="A824" s="105"/>
      <c r="B824" s="106"/>
      <c r="C824" s="107" t="str">
        <f>IFERROR(VLOOKUP(B824,المنتجات!$A:$B,2,0),"")</f>
        <v/>
      </c>
      <c r="D824" s="106" t="str">
        <f>IFERROR(VLOOKUP(B824,المنتجات!$A:$C,3,0),"")</f>
        <v/>
      </c>
      <c r="E824" s="108"/>
      <c r="F824" s="107" t="str">
        <f>IFERROR(VLOOKUP(Table14[[#This Row],[كود الصنف]],المنتجات!$D:$E,2,0),"")</f>
        <v/>
      </c>
      <c r="G824" s="109"/>
      <c r="H824" s="109" t="str">
        <f>IFERROR(IF(G824&lt;=1,VLOOKUP(Table14[[#This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24" s="110"/>
      <c r="J824" s="111"/>
      <c r="K824" s="112" t="str">
        <f>IFERROR(IF(VLOOKUP(Table14[[#This Row],[كود الصنف]],المنتجات!$D:$K,8,0)=0,"",(VLOOKUP(Table14[[#This Row],[كود الصنف]],المنتجات!$D:$K,8,0))),"")</f>
        <v/>
      </c>
      <c r="L82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24" s="114">
        <f>IFERROR(Table14[[#This Row],[كمية الهالك]]/(Table14[[#This Row],[كمية الخامات بالكيلو]]/Table14[[#This Row],[وزن القطعة]]),0)</f>
        <v>0</v>
      </c>
      <c r="N824" s="113"/>
      <c r="O824" s="106" t="str">
        <f>IFERROR(VLOOKUP(Table14[[#This Row],[كود العامل]],العاملين!$A$1:$D$100,4,0),"")</f>
        <v/>
      </c>
      <c r="P824" s="108"/>
      <c r="Q824" s="108"/>
      <c r="R824" s="108"/>
      <c r="S824" s="108"/>
      <c r="T824" s="108"/>
      <c r="U824" s="108">
        <f t="shared" si="14"/>
        <v>0</v>
      </c>
      <c r="V824" s="108" t="str">
        <f>IFERROR(Table14[[#This Row],[اجمالى وقت التشغيل بالدقايق]]-Table14[[#This Row],[اجمالى وقت التوقف بالدقيقة]],"0")</f>
        <v>0</v>
      </c>
      <c r="W824" s="108"/>
      <c r="X824" s="106" t="str">
        <f>IFERROR(VLOOKUP(Table14[[#This Row],[كود العامل]],العاملين!A:C,2,0),"")</f>
        <v/>
      </c>
      <c r="Y824" s="108"/>
      <c r="Z824" s="108" t="str">
        <f>IFERROR(VLOOKUP(Table14[[#This Row],[كود العامل2]],العاملين!$A:$C,2,0),"")</f>
        <v/>
      </c>
      <c r="AA824" s="108"/>
      <c r="AB824" s="108" t="str">
        <f>IFERROR(VLOOKUP(Table14[[#This Row],[كود العامل3]],العاملين!$A:$C,2,0),"")</f>
        <v/>
      </c>
      <c r="AC824" s="108"/>
      <c r="AD824" s="108" t="str">
        <f>IFERROR(VLOOKUP(Table14[[#This Row],[كود العامل4]],العاملين!$A:$C,2,0),"")</f>
        <v/>
      </c>
      <c r="AE824" s="115">
        <f>IFERROR((Table14[[#This Row],[كمية الانتاج]]*Table14[[#This Row],[الزمن المعيارى لانتاج القطعة الواحدة بالدقيقة]])/V824,0%)</f>
        <v>0</v>
      </c>
      <c r="AF824" s="116"/>
      <c r="AG824" s="106"/>
      <c r="AH824" s="117" t="str">
        <f>IFERROR(Table14[[#This Row],[كمية الانتاج]]/(Table14[[#This Row],[كمية الانتاج]]+AG824+AF824),"")</f>
        <v/>
      </c>
      <c r="AI824" s="118"/>
      <c r="AJ824" s="121"/>
      <c r="AK824" s="121"/>
      <c r="AL824" s="121"/>
      <c r="AM824" s="121"/>
      <c r="AN824" s="121"/>
      <c r="AO824" s="121"/>
      <c r="AP824" s="121"/>
      <c r="AQ824" s="121"/>
      <c r="AR824" s="121"/>
    </row>
    <row r="825" spans="1:44" ht="20.100000000000001" customHeight="1">
      <c r="A825" s="105"/>
      <c r="B825" s="106"/>
      <c r="C825" s="107" t="str">
        <f>IFERROR(VLOOKUP(B825,المنتجات!$A:$B,2,0),"")</f>
        <v/>
      </c>
      <c r="D825" s="106" t="str">
        <f>IFERROR(VLOOKUP(B825,المنتجات!$A:$C,3,0),"")</f>
        <v/>
      </c>
      <c r="E825" s="108"/>
      <c r="F825" s="107" t="str">
        <f>IFERROR(VLOOKUP(Table14[[#This Row],[كود الصنف]],المنتجات!$D:$E,2,0),"")</f>
        <v/>
      </c>
      <c r="G825" s="109"/>
      <c r="H825" s="109" t="str">
        <f>IFERROR(IF(G825&lt;=1,VLOOKUP(Table14[[#This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25" s="110"/>
      <c r="J825" s="111"/>
      <c r="K825" s="112" t="str">
        <f>IFERROR(IF(VLOOKUP(Table14[[#This Row],[كود الصنف]],المنتجات!$D:$K,8,0)=0,"",(VLOOKUP(Table14[[#This Row],[كود الصنف]],المنتجات!$D:$K,8,0))),"")</f>
        <v/>
      </c>
      <c r="L82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25" s="114">
        <f>IFERROR(Table14[[#This Row],[كمية الهالك]]/(Table14[[#This Row],[كمية الخامات بالكيلو]]/Table14[[#This Row],[وزن القطعة]]),0)</f>
        <v>0</v>
      </c>
      <c r="N825" s="113"/>
      <c r="O825" s="106" t="str">
        <f>IFERROR(VLOOKUP(Table14[[#This Row],[كود العامل]],العاملين!$A$1:$D$100,4,0),"")</f>
        <v/>
      </c>
      <c r="P825" s="108"/>
      <c r="Q825" s="108"/>
      <c r="R825" s="108"/>
      <c r="S825" s="108"/>
      <c r="T825" s="108"/>
      <c r="U825" s="108">
        <f t="shared" si="14"/>
        <v>0</v>
      </c>
      <c r="V825" s="108" t="str">
        <f>IFERROR(Table14[[#This Row],[اجمالى وقت التشغيل بالدقايق]]-Table14[[#This Row],[اجمالى وقت التوقف بالدقيقة]],"0")</f>
        <v>0</v>
      </c>
      <c r="W825" s="108"/>
      <c r="X825" s="106" t="str">
        <f>IFERROR(VLOOKUP(Table14[[#This Row],[كود العامل]],العاملين!A:C,2,0),"")</f>
        <v/>
      </c>
      <c r="Y825" s="108"/>
      <c r="Z825" s="108" t="str">
        <f>IFERROR(VLOOKUP(Table14[[#This Row],[كود العامل2]],العاملين!$A:$C,2,0),"")</f>
        <v/>
      </c>
      <c r="AA825" s="108"/>
      <c r="AB825" s="108" t="str">
        <f>IFERROR(VLOOKUP(Table14[[#This Row],[كود العامل3]],العاملين!$A:$C,2,0),"")</f>
        <v/>
      </c>
      <c r="AC825" s="108"/>
      <c r="AD825" s="108" t="str">
        <f>IFERROR(VLOOKUP(Table14[[#This Row],[كود العامل4]],العاملين!$A:$C,2,0),"")</f>
        <v/>
      </c>
      <c r="AE825" s="115">
        <f>IFERROR((Table14[[#This Row],[كمية الانتاج]]*Table14[[#This Row],[الزمن المعيارى لانتاج القطعة الواحدة بالدقيقة]])/V825,0%)</f>
        <v>0</v>
      </c>
      <c r="AF825" s="116"/>
      <c r="AG825" s="106"/>
      <c r="AH825" s="117" t="str">
        <f>IFERROR(Table14[[#This Row],[كمية الانتاج]]/(Table14[[#This Row],[كمية الانتاج]]+AG825+AF825),"")</f>
        <v/>
      </c>
      <c r="AI825" s="118"/>
      <c r="AJ825" s="121"/>
      <c r="AK825" s="121"/>
      <c r="AL825" s="121"/>
      <c r="AM825" s="121"/>
      <c r="AN825" s="121"/>
      <c r="AO825" s="121"/>
      <c r="AP825" s="121"/>
      <c r="AQ825" s="121"/>
      <c r="AR825" s="121"/>
    </row>
    <row r="826" spans="1:44" ht="20.100000000000001" customHeight="1">
      <c r="A826" s="105"/>
      <c r="B826" s="106"/>
      <c r="C826" s="107" t="str">
        <f>IFERROR(VLOOKUP(B826,المنتجات!$A:$B,2,0),"")</f>
        <v/>
      </c>
      <c r="D826" s="106" t="str">
        <f>IFERROR(VLOOKUP(B826,المنتجات!$A:$C,3,0),"")</f>
        <v/>
      </c>
      <c r="E826" s="108"/>
      <c r="F826" s="107" t="str">
        <f>IFERROR(VLOOKUP(Table14[[#This Row],[كود الصنف]],المنتجات!$D:$E,2,0),"")</f>
        <v/>
      </c>
      <c r="G826" s="109"/>
      <c r="H826" s="109" t="str">
        <f>IFERROR(IF(G826&lt;=1,VLOOKUP(Table14[[#This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26" s="110"/>
      <c r="J826" s="111"/>
      <c r="K826" s="112" t="str">
        <f>IFERROR(IF(VLOOKUP(Table14[[#This Row],[كود الصنف]],المنتجات!$D:$K,8,0)=0,"",(VLOOKUP(Table14[[#This Row],[كود الصنف]],المنتجات!$D:$K,8,0))),"")</f>
        <v/>
      </c>
      <c r="L82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26" s="114">
        <f>IFERROR(Table14[[#This Row],[كمية الهالك]]/(Table14[[#This Row],[كمية الخامات بالكيلو]]/Table14[[#This Row],[وزن القطعة]]),0)</f>
        <v>0</v>
      </c>
      <c r="N826" s="113"/>
      <c r="O826" s="106" t="str">
        <f>IFERROR(VLOOKUP(Table14[[#This Row],[كود العامل]],العاملين!$A$1:$D$100,4,0),"")</f>
        <v/>
      </c>
      <c r="P826" s="108"/>
      <c r="Q826" s="108"/>
      <c r="R826" s="108"/>
      <c r="S826" s="108"/>
      <c r="T826" s="108"/>
      <c r="U826" s="108">
        <f t="shared" si="14"/>
        <v>0</v>
      </c>
      <c r="V826" s="108" t="str">
        <f>IFERROR(Table14[[#This Row],[اجمالى وقت التشغيل بالدقايق]]-Table14[[#This Row],[اجمالى وقت التوقف بالدقيقة]],"0")</f>
        <v>0</v>
      </c>
      <c r="W826" s="108"/>
      <c r="X826" s="106" t="str">
        <f>IFERROR(VLOOKUP(Table14[[#This Row],[كود العامل]],العاملين!A:C,2,0),"")</f>
        <v/>
      </c>
      <c r="Y826" s="108"/>
      <c r="Z826" s="108" t="str">
        <f>IFERROR(VLOOKUP(Table14[[#This Row],[كود العامل2]],العاملين!$A:$C,2,0),"")</f>
        <v/>
      </c>
      <c r="AA826" s="108"/>
      <c r="AB826" s="108" t="str">
        <f>IFERROR(VLOOKUP(Table14[[#This Row],[كود العامل3]],العاملين!$A:$C,2,0),"")</f>
        <v/>
      </c>
      <c r="AC826" s="108"/>
      <c r="AD826" s="108" t="str">
        <f>IFERROR(VLOOKUP(Table14[[#This Row],[كود العامل4]],العاملين!$A:$C,2,0),"")</f>
        <v/>
      </c>
      <c r="AE826" s="115">
        <f>IFERROR((Table14[[#This Row],[كمية الانتاج]]*Table14[[#This Row],[الزمن المعيارى لانتاج القطعة الواحدة بالدقيقة]])/V826,0%)</f>
        <v>0</v>
      </c>
      <c r="AF826" s="116"/>
      <c r="AG826" s="106"/>
      <c r="AH826" s="117" t="str">
        <f>IFERROR(Table14[[#This Row],[كمية الانتاج]]/(Table14[[#This Row],[كمية الانتاج]]+AG826+AF826),"")</f>
        <v/>
      </c>
      <c r="AI826" s="118"/>
      <c r="AJ826" s="121"/>
      <c r="AK826" s="121"/>
      <c r="AL826" s="121"/>
      <c r="AM826" s="121"/>
      <c r="AN826" s="121"/>
      <c r="AO826" s="121"/>
      <c r="AP826" s="121"/>
      <c r="AQ826" s="121"/>
      <c r="AR826" s="121"/>
    </row>
    <row r="827" spans="1:44" ht="20.100000000000001" customHeight="1">
      <c r="A827" s="105"/>
      <c r="B827" s="106"/>
      <c r="C827" s="107" t="str">
        <f>IFERROR(VLOOKUP(B827,المنتجات!$A:$B,2,0),"")</f>
        <v/>
      </c>
      <c r="D827" s="106" t="str">
        <f>IFERROR(VLOOKUP(B827,المنتجات!$A:$C,3,0),"")</f>
        <v/>
      </c>
      <c r="E827" s="108"/>
      <c r="F827" s="107" t="str">
        <f>IFERROR(VLOOKUP(Table14[[#This Row],[كود الصنف]],المنتجات!$D:$E,2,0),"")</f>
        <v/>
      </c>
      <c r="G827" s="109"/>
      <c r="H827" s="109" t="str">
        <f>IFERROR(IF(G827&lt;=1,VLOOKUP(Table14[[#This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27" s="110"/>
      <c r="J827" s="111"/>
      <c r="K827" s="112" t="str">
        <f>IFERROR(IF(VLOOKUP(Table14[[#This Row],[كود الصنف]],المنتجات!$D:$K,8,0)=0,"",(VLOOKUP(Table14[[#This Row],[كود الصنف]],المنتجات!$D:$K,8,0))),"")</f>
        <v/>
      </c>
      <c r="L82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27" s="114">
        <f>IFERROR(Table14[[#This Row],[كمية الهالك]]/(Table14[[#This Row],[كمية الخامات بالكيلو]]/Table14[[#This Row],[وزن القطعة]]),0)</f>
        <v>0</v>
      </c>
      <c r="N827" s="113"/>
      <c r="O827" s="106" t="str">
        <f>IFERROR(VLOOKUP(Table14[[#This Row],[كود العامل]],العاملين!$A$1:$D$100,4,0),"")</f>
        <v/>
      </c>
      <c r="P827" s="108"/>
      <c r="Q827" s="108"/>
      <c r="R827" s="108"/>
      <c r="S827" s="108"/>
      <c r="T827" s="108"/>
      <c r="U827" s="108">
        <f t="shared" si="14"/>
        <v>0</v>
      </c>
      <c r="V827" s="108" t="str">
        <f>IFERROR(Table14[[#This Row],[اجمالى وقت التشغيل بالدقايق]]-Table14[[#This Row],[اجمالى وقت التوقف بالدقيقة]],"0")</f>
        <v>0</v>
      </c>
      <c r="W827" s="108"/>
      <c r="X827" s="106" t="str">
        <f>IFERROR(VLOOKUP(Table14[[#This Row],[كود العامل]],العاملين!A:C,2,0),"")</f>
        <v/>
      </c>
      <c r="Y827" s="108"/>
      <c r="Z827" s="108" t="str">
        <f>IFERROR(VLOOKUP(Table14[[#This Row],[كود العامل2]],العاملين!$A:$C,2,0),"")</f>
        <v/>
      </c>
      <c r="AA827" s="108"/>
      <c r="AB827" s="108" t="str">
        <f>IFERROR(VLOOKUP(Table14[[#This Row],[كود العامل3]],العاملين!$A:$C,2,0),"")</f>
        <v/>
      </c>
      <c r="AC827" s="108"/>
      <c r="AD827" s="108" t="str">
        <f>IFERROR(VLOOKUP(Table14[[#This Row],[كود العامل4]],العاملين!$A:$C,2,0),"")</f>
        <v/>
      </c>
      <c r="AE827" s="115">
        <f>IFERROR((Table14[[#This Row],[كمية الانتاج]]*Table14[[#This Row],[الزمن المعيارى لانتاج القطعة الواحدة بالدقيقة]])/V827,0%)</f>
        <v>0</v>
      </c>
      <c r="AF827" s="116"/>
      <c r="AG827" s="106"/>
      <c r="AH827" s="117" t="str">
        <f>IFERROR(Table14[[#This Row],[كمية الانتاج]]/(Table14[[#This Row],[كمية الانتاج]]+AG827+AF827),"")</f>
        <v/>
      </c>
      <c r="AI827" s="118"/>
      <c r="AJ827" s="121"/>
      <c r="AK827" s="121"/>
      <c r="AL827" s="121"/>
      <c r="AM827" s="121"/>
      <c r="AN827" s="121"/>
      <c r="AO827" s="121"/>
      <c r="AP827" s="121"/>
      <c r="AQ827" s="121"/>
      <c r="AR827" s="121"/>
    </row>
    <row r="828" spans="1:44" ht="20.100000000000001" customHeight="1">
      <c r="A828" s="105"/>
      <c r="B828" s="106"/>
      <c r="C828" s="107" t="str">
        <f>IFERROR(VLOOKUP(B828,المنتجات!$A:$B,2,0),"")</f>
        <v/>
      </c>
      <c r="D828" s="106" t="str">
        <f>IFERROR(VLOOKUP(B828,المنتجات!$A:$C,3,0),"")</f>
        <v/>
      </c>
      <c r="E828" s="108"/>
      <c r="F828" s="107" t="str">
        <f>IFERROR(VLOOKUP(Table14[[#This Row],[كود الصنف]],المنتجات!$D:$E,2,0),"")</f>
        <v/>
      </c>
      <c r="G828" s="109"/>
      <c r="H828" s="109" t="str">
        <f>IFERROR(IF(G828&lt;=1,VLOOKUP(Table14[[#This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28" s="110"/>
      <c r="J828" s="111"/>
      <c r="K828" s="112" t="str">
        <f>IFERROR(IF(VLOOKUP(Table14[[#This Row],[كود الصنف]],المنتجات!$D:$K,8,0)=0,"",(VLOOKUP(Table14[[#This Row],[كود الصنف]],المنتجات!$D:$K,8,0))),"")</f>
        <v/>
      </c>
      <c r="L82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28" s="114">
        <f>IFERROR(Table14[[#This Row],[كمية الهالك]]/(Table14[[#This Row],[كمية الخامات بالكيلو]]/Table14[[#This Row],[وزن القطعة]]),0)</f>
        <v>0</v>
      </c>
      <c r="N828" s="113"/>
      <c r="O828" s="106" t="str">
        <f>IFERROR(VLOOKUP(Table14[[#This Row],[كود العامل]],العاملين!$A$1:$D$100,4,0),"")</f>
        <v/>
      </c>
      <c r="P828" s="108"/>
      <c r="Q828" s="108"/>
      <c r="R828" s="108"/>
      <c r="S828" s="108"/>
      <c r="T828" s="108"/>
      <c r="U828" s="108">
        <f t="shared" si="14"/>
        <v>0</v>
      </c>
      <c r="V828" s="108" t="str">
        <f>IFERROR(Table14[[#This Row],[اجمالى وقت التشغيل بالدقايق]]-Table14[[#This Row],[اجمالى وقت التوقف بالدقيقة]],"0")</f>
        <v>0</v>
      </c>
      <c r="W828" s="108"/>
      <c r="X828" s="106" t="str">
        <f>IFERROR(VLOOKUP(Table14[[#This Row],[كود العامل]],العاملين!A:C,2,0),"")</f>
        <v/>
      </c>
      <c r="Y828" s="108"/>
      <c r="Z828" s="108" t="str">
        <f>IFERROR(VLOOKUP(Table14[[#This Row],[كود العامل2]],العاملين!$A:$C,2,0),"")</f>
        <v/>
      </c>
      <c r="AA828" s="108"/>
      <c r="AB828" s="108" t="str">
        <f>IFERROR(VLOOKUP(Table14[[#This Row],[كود العامل3]],العاملين!$A:$C,2,0),"")</f>
        <v/>
      </c>
      <c r="AC828" s="108"/>
      <c r="AD828" s="108" t="str">
        <f>IFERROR(VLOOKUP(Table14[[#This Row],[كود العامل4]],العاملين!$A:$C,2,0),"")</f>
        <v/>
      </c>
      <c r="AE828" s="115">
        <f>IFERROR((Table14[[#This Row],[كمية الانتاج]]*Table14[[#This Row],[الزمن المعيارى لانتاج القطعة الواحدة بالدقيقة]])/V828,0%)</f>
        <v>0</v>
      </c>
      <c r="AF828" s="116"/>
      <c r="AG828" s="106"/>
      <c r="AH828" s="117" t="str">
        <f>IFERROR(Table14[[#This Row],[كمية الانتاج]]/(Table14[[#This Row],[كمية الانتاج]]+AG828+AF828),"")</f>
        <v/>
      </c>
      <c r="AI828" s="118"/>
      <c r="AJ828" s="121"/>
      <c r="AK828" s="121"/>
      <c r="AL828" s="121"/>
      <c r="AM828" s="121"/>
      <c r="AN828" s="121"/>
      <c r="AO828" s="121"/>
      <c r="AP828" s="121"/>
      <c r="AQ828" s="121"/>
      <c r="AR828" s="121"/>
    </row>
    <row r="829" spans="1:44" ht="20.100000000000001" customHeight="1">
      <c r="A829" s="105"/>
      <c r="B829" s="106"/>
      <c r="C829" s="107" t="str">
        <f>IFERROR(VLOOKUP(B829,المنتجات!$A:$B,2,0),"")</f>
        <v/>
      </c>
      <c r="D829" s="106" t="str">
        <f>IFERROR(VLOOKUP(B829,المنتجات!$A:$C,3,0),"")</f>
        <v/>
      </c>
      <c r="E829" s="108"/>
      <c r="F829" s="107" t="str">
        <f>IFERROR(VLOOKUP(Table14[[#This Row],[كود الصنف]],المنتجات!$D:$E,2,0),"")</f>
        <v/>
      </c>
      <c r="G829" s="109"/>
      <c r="H829" s="109" t="str">
        <f>IFERROR(IF(G829&lt;=1,VLOOKUP(Table14[[#This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29" s="110"/>
      <c r="J829" s="111"/>
      <c r="K829" s="112" t="str">
        <f>IFERROR(IF(VLOOKUP(Table14[[#This Row],[كود الصنف]],المنتجات!$D:$K,8,0)=0,"",(VLOOKUP(Table14[[#This Row],[كود الصنف]],المنتجات!$D:$K,8,0))),"")</f>
        <v/>
      </c>
      <c r="L82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29" s="114">
        <f>IFERROR(Table14[[#This Row],[كمية الهالك]]/(Table14[[#This Row],[كمية الخامات بالكيلو]]/Table14[[#This Row],[وزن القطعة]]),0)</f>
        <v>0</v>
      </c>
      <c r="N829" s="113"/>
      <c r="O829" s="106" t="str">
        <f>IFERROR(VLOOKUP(Table14[[#This Row],[كود العامل]],العاملين!$A$1:$D$100,4,0),"")</f>
        <v/>
      </c>
      <c r="P829" s="108"/>
      <c r="Q829" s="108"/>
      <c r="R829" s="108"/>
      <c r="S829" s="108"/>
      <c r="T829" s="108"/>
      <c r="U829" s="108">
        <f t="shared" si="14"/>
        <v>0</v>
      </c>
      <c r="V829" s="108" t="str">
        <f>IFERROR(Table14[[#This Row],[اجمالى وقت التشغيل بالدقايق]]-Table14[[#This Row],[اجمالى وقت التوقف بالدقيقة]],"0")</f>
        <v>0</v>
      </c>
      <c r="W829" s="108"/>
      <c r="X829" s="106" t="str">
        <f>IFERROR(VLOOKUP(Table14[[#This Row],[كود العامل]],العاملين!A:C,2,0),"")</f>
        <v/>
      </c>
      <c r="Y829" s="108"/>
      <c r="Z829" s="108" t="str">
        <f>IFERROR(VLOOKUP(Table14[[#This Row],[كود العامل2]],العاملين!$A:$C,2,0),"")</f>
        <v/>
      </c>
      <c r="AA829" s="108"/>
      <c r="AB829" s="108" t="str">
        <f>IFERROR(VLOOKUP(Table14[[#This Row],[كود العامل3]],العاملين!$A:$C,2,0),"")</f>
        <v/>
      </c>
      <c r="AC829" s="108"/>
      <c r="AD829" s="108" t="str">
        <f>IFERROR(VLOOKUP(Table14[[#This Row],[كود العامل4]],العاملين!$A:$C,2,0),"")</f>
        <v/>
      </c>
      <c r="AE829" s="115">
        <f>IFERROR((Table14[[#This Row],[كمية الانتاج]]*Table14[[#This Row],[الزمن المعيارى لانتاج القطعة الواحدة بالدقيقة]])/V829,0%)</f>
        <v>0</v>
      </c>
      <c r="AF829" s="116"/>
      <c r="AG829" s="106"/>
      <c r="AH829" s="117" t="str">
        <f>IFERROR(Table14[[#This Row],[كمية الانتاج]]/(Table14[[#This Row],[كمية الانتاج]]+AG829+AF829),"")</f>
        <v/>
      </c>
      <c r="AI829" s="118"/>
      <c r="AJ829" s="121"/>
      <c r="AK829" s="121"/>
      <c r="AL829" s="121"/>
      <c r="AM829" s="121"/>
      <c r="AN829" s="121"/>
      <c r="AO829" s="121"/>
      <c r="AP829" s="121"/>
      <c r="AQ829" s="121"/>
      <c r="AR829" s="121"/>
    </row>
    <row r="830" spans="1:44" ht="20.100000000000001" customHeight="1">
      <c r="A830" s="105"/>
      <c r="B830" s="106"/>
      <c r="C830" s="107" t="str">
        <f>IFERROR(VLOOKUP(B830,المنتجات!$A:$B,2,0),"")</f>
        <v/>
      </c>
      <c r="D830" s="106" t="str">
        <f>IFERROR(VLOOKUP(B830,المنتجات!$A:$C,3,0),"")</f>
        <v/>
      </c>
      <c r="E830" s="108"/>
      <c r="F830" s="107" t="str">
        <f>IFERROR(VLOOKUP(Table14[[#This Row],[كود الصنف]],المنتجات!$D:$E,2,0),"")</f>
        <v/>
      </c>
      <c r="G830" s="109"/>
      <c r="H830" s="109" t="str">
        <f>IFERROR(IF(G830&lt;=1,VLOOKUP(Table14[[#This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30" s="110"/>
      <c r="J830" s="111"/>
      <c r="K830" s="112" t="str">
        <f>IFERROR(IF(VLOOKUP(Table14[[#This Row],[كود الصنف]],المنتجات!$D:$K,8,0)=0,"",(VLOOKUP(Table14[[#This Row],[كود الصنف]],المنتجات!$D:$K,8,0))),"")</f>
        <v/>
      </c>
      <c r="L83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30" s="114">
        <f>IFERROR(Table14[[#This Row],[كمية الهالك]]/(Table14[[#This Row],[كمية الخامات بالكيلو]]/Table14[[#This Row],[وزن القطعة]]),0)</f>
        <v>0</v>
      </c>
      <c r="N830" s="113"/>
      <c r="O830" s="106" t="str">
        <f>IFERROR(VLOOKUP(Table14[[#This Row],[كود العامل]],العاملين!$A$1:$D$100,4,0),"")</f>
        <v/>
      </c>
      <c r="P830" s="108"/>
      <c r="Q830" s="108"/>
      <c r="R830" s="108"/>
      <c r="S830" s="108"/>
      <c r="T830" s="108"/>
      <c r="U830" s="108">
        <f t="shared" si="14"/>
        <v>0</v>
      </c>
      <c r="V830" s="108" t="str">
        <f>IFERROR(Table14[[#This Row],[اجمالى وقت التشغيل بالدقايق]]-Table14[[#This Row],[اجمالى وقت التوقف بالدقيقة]],"0")</f>
        <v>0</v>
      </c>
      <c r="W830" s="108"/>
      <c r="X830" s="106" t="str">
        <f>IFERROR(VLOOKUP(Table14[[#This Row],[كود العامل]],العاملين!A:C,2,0),"")</f>
        <v/>
      </c>
      <c r="Y830" s="108"/>
      <c r="Z830" s="108" t="str">
        <f>IFERROR(VLOOKUP(Table14[[#This Row],[كود العامل2]],العاملين!$A:$C,2,0),"")</f>
        <v/>
      </c>
      <c r="AA830" s="108"/>
      <c r="AB830" s="108" t="str">
        <f>IFERROR(VLOOKUP(Table14[[#This Row],[كود العامل3]],العاملين!$A:$C,2,0),"")</f>
        <v/>
      </c>
      <c r="AC830" s="108"/>
      <c r="AD830" s="108" t="str">
        <f>IFERROR(VLOOKUP(Table14[[#This Row],[كود العامل4]],العاملين!$A:$C,2,0),"")</f>
        <v/>
      </c>
      <c r="AE830" s="115">
        <f>IFERROR((Table14[[#This Row],[كمية الانتاج]]*Table14[[#This Row],[الزمن المعيارى لانتاج القطعة الواحدة بالدقيقة]])/V830,0%)</f>
        <v>0</v>
      </c>
      <c r="AF830" s="116"/>
      <c r="AG830" s="106"/>
      <c r="AH830" s="117" t="str">
        <f>IFERROR(Table14[[#This Row],[كمية الانتاج]]/(Table14[[#This Row],[كمية الانتاج]]+AG830+AF830),"")</f>
        <v/>
      </c>
      <c r="AI830" s="118"/>
      <c r="AJ830" s="121"/>
      <c r="AK830" s="121"/>
      <c r="AL830" s="121"/>
      <c r="AM830" s="121"/>
      <c r="AN830" s="121"/>
      <c r="AO830" s="121"/>
      <c r="AP830" s="121"/>
      <c r="AQ830" s="121"/>
      <c r="AR830" s="121"/>
    </row>
    <row r="831" spans="1:44" ht="20.100000000000001" customHeight="1">
      <c r="A831" s="105"/>
      <c r="B831" s="106"/>
      <c r="C831" s="107" t="str">
        <f>IFERROR(VLOOKUP(B831,المنتجات!$A:$B,2,0),"")</f>
        <v/>
      </c>
      <c r="D831" s="106" t="str">
        <f>IFERROR(VLOOKUP(B831,المنتجات!$A:$C,3,0),"")</f>
        <v/>
      </c>
      <c r="E831" s="108"/>
      <c r="F831" s="107" t="str">
        <f>IFERROR(VLOOKUP(Table14[[#This Row],[كود الصنف]],المنتجات!$D:$E,2,0),"")</f>
        <v/>
      </c>
      <c r="G831" s="109"/>
      <c r="H831" s="109" t="str">
        <f>IFERROR(IF(G831&lt;=1,VLOOKUP(Table14[[#This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31" s="110"/>
      <c r="J831" s="111"/>
      <c r="K831" s="112" t="str">
        <f>IFERROR(IF(VLOOKUP(Table14[[#This Row],[كود الصنف]],المنتجات!$D:$K,8,0)=0,"",(VLOOKUP(Table14[[#This Row],[كود الصنف]],المنتجات!$D:$K,8,0))),"")</f>
        <v/>
      </c>
      <c r="L83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31" s="114">
        <f>IFERROR(Table14[[#This Row],[كمية الهالك]]/(Table14[[#This Row],[كمية الخامات بالكيلو]]/Table14[[#This Row],[وزن القطعة]]),0)</f>
        <v>0</v>
      </c>
      <c r="N831" s="113"/>
      <c r="O831" s="106" t="str">
        <f>IFERROR(VLOOKUP(Table14[[#This Row],[كود العامل]],العاملين!$A$1:$D$100,4,0),"")</f>
        <v/>
      </c>
      <c r="P831" s="108"/>
      <c r="Q831" s="108"/>
      <c r="R831" s="108"/>
      <c r="S831" s="108"/>
      <c r="T831" s="108"/>
      <c r="U831" s="108">
        <f t="shared" si="14"/>
        <v>0</v>
      </c>
      <c r="V831" s="108" t="str">
        <f>IFERROR(Table14[[#This Row],[اجمالى وقت التشغيل بالدقايق]]-Table14[[#This Row],[اجمالى وقت التوقف بالدقيقة]],"0")</f>
        <v>0</v>
      </c>
      <c r="W831" s="108"/>
      <c r="X831" s="106" t="str">
        <f>IFERROR(VLOOKUP(Table14[[#This Row],[كود العامل]],العاملين!A:C,2,0),"")</f>
        <v/>
      </c>
      <c r="Y831" s="108"/>
      <c r="Z831" s="108" t="str">
        <f>IFERROR(VLOOKUP(Table14[[#This Row],[كود العامل2]],العاملين!$A:$C,2,0),"")</f>
        <v/>
      </c>
      <c r="AA831" s="108"/>
      <c r="AB831" s="108" t="str">
        <f>IFERROR(VLOOKUP(Table14[[#This Row],[كود العامل3]],العاملين!$A:$C,2,0),"")</f>
        <v/>
      </c>
      <c r="AC831" s="108"/>
      <c r="AD831" s="108" t="str">
        <f>IFERROR(VLOOKUP(Table14[[#This Row],[كود العامل4]],العاملين!$A:$C,2,0),"")</f>
        <v/>
      </c>
      <c r="AE831" s="115">
        <f>IFERROR((Table14[[#This Row],[كمية الانتاج]]*Table14[[#This Row],[الزمن المعيارى لانتاج القطعة الواحدة بالدقيقة]])/V831,0%)</f>
        <v>0</v>
      </c>
      <c r="AF831" s="116"/>
      <c r="AG831" s="106"/>
      <c r="AH831" s="117" t="str">
        <f>IFERROR(Table14[[#This Row],[كمية الانتاج]]/(Table14[[#This Row],[كمية الانتاج]]+AG831+AF831),"")</f>
        <v/>
      </c>
      <c r="AI831" s="118"/>
      <c r="AJ831" s="121"/>
      <c r="AK831" s="121"/>
      <c r="AL831" s="121"/>
      <c r="AM831" s="121"/>
      <c r="AN831" s="121"/>
      <c r="AO831" s="121"/>
      <c r="AP831" s="121"/>
      <c r="AQ831" s="121"/>
      <c r="AR831" s="121"/>
    </row>
    <row r="832" spans="1:44" ht="20.100000000000001" customHeight="1">
      <c r="A832" s="105"/>
      <c r="B832" s="106"/>
      <c r="C832" s="107" t="str">
        <f>IFERROR(VLOOKUP(B832,المنتجات!$A:$B,2,0),"")</f>
        <v/>
      </c>
      <c r="D832" s="106" t="str">
        <f>IFERROR(VLOOKUP(B832,المنتجات!$A:$C,3,0),"")</f>
        <v/>
      </c>
      <c r="E832" s="108"/>
      <c r="F832" s="107" t="str">
        <f>IFERROR(VLOOKUP(Table14[[#This Row],[كود الصنف]],المنتجات!$D:$E,2,0),"")</f>
        <v/>
      </c>
      <c r="G832" s="109"/>
      <c r="H832" s="109" t="str">
        <f>IFERROR(IF(G832&lt;=1,VLOOKUP(Table14[[#This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32" s="110"/>
      <c r="J832" s="111"/>
      <c r="K832" s="112" t="str">
        <f>IFERROR(IF(VLOOKUP(Table14[[#This Row],[كود الصنف]],المنتجات!$D:$K,8,0)=0,"",(VLOOKUP(Table14[[#This Row],[كود الصنف]],المنتجات!$D:$K,8,0))),"")</f>
        <v/>
      </c>
      <c r="L83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32" s="114">
        <f>IFERROR(Table14[[#This Row],[كمية الهالك]]/(Table14[[#This Row],[كمية الخامات بالكيلو]]/Table14[[#This Row],[وزن القطعة]]),0)</f>
        <v>0</v>
      </c>
      <c r="N832" s="113"/>
      <c r="O832" s="106" t="str">
        <f>IFERROR(VLOOKUP(Table14[[#This Row],[كود العامل]],العاملين!$A$1:$D$100,4,0),"")</f>
        <v/>
      </c>
      <c r="P832" s="108"/>
      <c r="Q832" s="108"/>
      <c r="R832" s="108"/>
      <c r="S832" s="108"/>
      <c r="T832" s="108"/>
      <c r="U832" s="108">
        <f t="shared" si="14"/>
        <v>0</v>
      </c>
      <c r="V832" s="108" t="str">
        <f>IFERROR(Table14[[#This Row],[اجمالى وقت التشغيل بالدقايق]]-Table14[[#This Row],[اجمالى وقت التوقف بالدقيقة]],"0")</f>
        <v>0</v>
      </c>
      <c r="W832" s="108"/>
      <c r="X832" s="106" t="str">
        <f>IFERROR(VLOOKUP(Table14[[#This Row],[كود العامل]],العاملين!A:C,2,0),"")</f>
        <v/>
      </c>
      <c r="Y832" s="108"/>
      <c r="Z832" s="108" t="str">
        <f>IFERROR(VLOOKUP(Table14[[#This Row],[كود العامل2]],العاملين!$A:$C,2,0),"")</f>
        <v/>
      </c>
      <c r="AA832" s="108"/>
      <c r="AB832" s="108" t="str">
        <f>IFERROR(VLOOKUP(Table14[[#This Row],[كود العامل3]],العاملين!$A:$C,2,0),"")</f>
        <v/>
      </c>
      <c r="AC832" s="108"/>
      <c r="AD832" s="108" t="str">
        <f>IFERROR(VLOOKUP(Table14[[#This Row],[كود العامل4]],العاملين!$A:$C,2,0),"")</f>
        <v/>
      </c>
      <c r="AE832" s="115">
        <f>IFERROR((Table14[[#This Row],[كمية الانتاج]]*Table14[[#This Row],[الزمن المعيارى لانتاج القطعة الواحدة بالدقيقة]])/V832,0%)</f>
        <v>0</v>
      </c>
      <c r="AF832" s="116"/>
      <c r="AG832" s="106"/>
      <c r="AH832" s="117" t="str">
        <f>IFERROR(Table14[[#This Row],[كمية الانتاج]]/(Table14[[#This Row],[كمية الانتاج]]+AG832+AF832),"")</f>
        <v/>
      </c>
      <c r="AI832" s="118"/>
      <c r="AJ832" s="121"/>
      <c r="AK832" s="121"/>
      <c r="AL832" s="121"/>
      <c r="AM832" s="121"/>
      <c r="AN832" s="121"/>
      <c r="AO832" s="121"/>
      <c r="AP832" s="121"/>
      <c r="AQ832" s="121"/>
      <c r="AR832" s="121"/>
    </row>
    <row r="833" spans="1:44" ht="20.100000000000001" customHeight="1">
      <c r="A833" s="105"/>
      <c r="B833" s="106"/>
      <c r="C833" s="107" t="str">
        <f>IFERROR(VLOOKUP(B833,المنتجات!$A:$B,2,0),"")</f>
        <v/>
      </c>
      <c r="D833" s="106" t="str">
        <f>IFERROR(VLOOKUP(B833,المنتجات!$A:$C,3,0),"")</f>
        <v/>
      </c>
      <c r="E833" s="108"/>
      <c r="F833" s="107" t="str">
        <f>IFERROR(VLOOKUP(Table14[[#This Row],[كود الصنف]],المنتجات!$D:$E,2,0),"")</f>
        <v/>
      </c>
      <c r="G833" s="109"/>
      <c r="H833" s="109" t="str">
        <f>IFERROR(IF(G833&lt;=1,VLOOKUP(Table14[[#This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33" s="110"/>
      <c r="J833" s="111"/>
      <c r="K833" s="112" t="str">
        <f>IFERROR(IF(VLOOKUP(Table14[[#This Row],[كود الصنف]],المنتجات!$D:$K,8,0)=0,"",(VLOOKUP(Table14[[#This Row],[كود الصنف]],المنتجات!$D:$K,8,0))),"")</f>
        <v/>
      </c>
      <c r="L83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33" s="114">
        <f>IFERROR(Table14[[#This Row],[كمية الهالك]]/(Table14[[#This Row],[كمية الخامات بالكيلو]]/Table14[[#This Row],[وزن القطعة]]),0)</f>
        <v>0</v>
      </c>
      <c r="N833" s="113"/>
      <c r="O833" s="106" t="str">
        <f>IFERROR(VLOOKUP(Table14[[#This Row],[كود العامل]],العاملين!$A$1:$D$100,4,0),"")</f>
        <v/>
      </c>
      <c r="P833" s="108"/>
      <c r="Q833" s="108"/>
      <c r="R833" s="108"/>
      <c r="S833" s="108"/>
      <c r="T833" s="108"/>
      <c r="U833" s="108">
        <f t="shared" si="14"/>
        <v>0</v>
      </c>
      <c r="V833" s="108" t="str">
        <f>IFERROR(Table14[[#This Row],[اجمالى وقت التشغيل بالدقايق]]-Table14[[#This Row],[اجمالى وقت التوقف بالدقيقة]],"0")</f>
        <v>0</v>
      </c>
      <c r="W833" s="108"/>
      <c r="X833" s="106" t="str">
        <f>IFERROR(VLOOKUP(Table14[[#This Row],[كود العامل]],العاملين!A:C,2,0),"")</f>
        <v/>
      </c>
      <c r="Y833" s="108"/>
      <c r="Z833" s="108" t="str">
        <f>IFERROR(VLOOKUP(Table14[[#This Row],[كود العامل2]],العاملين!$A:$C,2,0),"")</f>
        <v/>
      </c>
      <c r="AA833" s="108"/>
      <c r="AB833" s="108" t="str">
        <f>IFERROR(VLOOKUP(Table14[[#This Row],[كود العامل3]],العاملين!$A:$C,2,0),"")</f>
        <v/>
      </c>
      <c r="AC833" s="108"/>
      <c r="AD833" s="108" t="str">
        <f>IFERROR(VLOOKUP(Table14[[#This Row],[كود العامل4]],العاملين!$A:$C,2,0),"")</f>
        <v/>
      </c>
      <c r="AE833" s="115">
        <f>IFERROR((Table14[[#This Row],[كمية الانتاج]]*Table14[[#This Row],[الزمن المعيارى لانتاج القطعة الواحدة بالدقيقة]])/V833,0%)</f>
        <v>0</v>
      </c>
      <c r="AF833" s="116"/>
      <c r="AG833" s="106"/>
      <c r="AH833" s="117" t="str">
        <f>IFERROR(Table14[[#This Row],[كمية الانتاج]]/(Table14[[#This Row],[كمية الانتاج]]+AG833+AF833),"")</f>
        <v/>
      </c>
      <c r="AI833" s="118"/>
      <c r="AJ833" s="121"/>
      <c r="AK833" s="121"/>
      <c r="AL833" s="121"/>
      <c r="AM833" s="121"/>
      <c r="AN833" s="121"/>
      <c r="AO833" s="121"/>
      <c r="AP833" s="121"/>
      <c r="AQ833" s="121"/>
      <c r="AR833" s="121"/>
    </row>
    <row r="834" spans="1:44" ht="20.100000000000001" customHeight="1">
      <c r="A834" s="105"/>
      <c r="B834" s="106"/>
      <c r="C834" s="107" t="str">
        <f>IFERROR(VLOOKUP(B834,المنتجات!$A:$B,2,0),"")</f>
        <v/>
      </c>
      <c r="D834" s="106" t="str">
        <f>IFERROR(VLOOKUP(B834,المنتجات!$A:$C,3,0),"")</f>
        <v/>
      </c>
      <c r="E834" s="108"/>
      <c r="F834" s="107" t="str">
        <f>IFERROR(VLOOKUP(Table14[[#This Row],[كود الصنف]],المنتجات!$D:$E,2,0),"")</f>
        <v/>
      </c>
      <c r="G834" s="109"/>
      <c r="H834" s="109" t="str">
        <f>IFERROR(IF(G834&lt;=1,VLOOKUP(Table14[[#This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34" s="110"/>
      <c r="J834" s="111"/>
      <c r="K834" s="112" t="str">
        <f>IFERROR(IF(VLOOKUP(Table14[[#This Row],[كود الصنف]],المنتجات!$D:$K,8,0)=0,"",(VLOOKUP(Table14[[#This Row],[كود الصنف]],المنتجات!$D:$K,8,0))),"")</f>
        <v/>
      </c>
      <c r="L83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34" s="114">
        <f>IFERROR(Table14[[#This Row],[كمية الهالك]]/(Table14[[#This Row],[كمية الخامات بالكيلو]]/Table14[[#This Row],[وزن القطعة]]),0)</f>
        <v>0</v>
      </c>
      <c r="N834" s="113"/>
      <c r="O834" s="106" t="str">
        <f>IFERROR(VLOOKUP(Table14[[#This Row],[كود العامل]],العاملين!$A$1:$D$100,4,0),"")</f>
        <v/>
      </c>
      <c r="P834" s="108"/>
      <c r="Q834" s="108"/>
      <c r="R834" s="108"/>
      <c r="S834" s="108"/>
      <c r="T834" s="108"/>
      <c r="U834" s="108">
        <f t="shared" si="14"/>
        <v>0</v>
      </c>
      <c r="V834" s="108" t="str">
        <f>IFERROR(Table14[[#This Row],[اجمالى وقت التشغيل بالدقايق]]-Table14[[#This Row],[اجمالى وقت التوقف بالدقيقة]],"0")</f>
        <v>0</v>
      </c>
      <c r="W834" s="108"/>
      <c r="X834" s="106" t="str">
        <f>IFERROR(VLOOKUP(Table14[[#This Row],[كود العامل]],العاملين!A:C,2,0),"")</f>
        <v/>
      </c>
      <c r="Y834" s="108"/>
      <c r="Z834" s="108" t="str">
        <f>IFERROR(VLOOKUP(Table14[[#This Row],[كود العامل2]],العاملين!$A:$C,2,0),"")</f>
        <v/>
      </c>
      <c r="AA834" s="108"/>
      <c r="AB834" s="108" t="str">
        <f>IFERROR(VLOOKUP(Table14[[#This Row],[كود العامل3]],العاملين!$A:$C,2,0),"")</f>
        <v/>
      </c>
      <c r="AC834" s="108"/>
      <c r="AD834" s="108" t="str">
        <f>IFERROR(VLOOKUP(Table14[[#This Row],[كود العامل4]],العاملين!$A:$C,2,0),"")</f>
        <v/>
      </c>
      <c r="AE834" s="115">
        <f>IFERROR((Table14[[#This Row],[كمية الانتاج]]*Table14[[#This Row],[الزمن المعيارى لانتاج القطعة الواحدة بالدقيقة]])/V834,0%)</f>
        <v>0</v>
      </c>
      <c r="AF834" s="116"/>
      <c r="AG834" s="106"/>
      <c r="AH834" s="117" t="str">
        <f>IFERROR(Table14[[#This Row],[كمية الانتاج]]/(Table14[[#This Row],[كمية الانتاج]]+AG834+AF834),"")</f>
        <v/>
      </c>
      <c r="AI834" s="118"/>
      <c r="AJ834" s="121"/>
      <c r="AK834" s="121"/>
      <c r="AL834" s="121"/>
      <c r="AM834" s="121"/>
      <c r="AN834" s="121"/>
      <c r="AO834" s="121"/>
      <c r="AP834" s="121"/>
      <c r="AQ834" s="121"/>
      <c r="AR834" s="121"/>
    </row>
    <row r="835" spans="1:44" ht="20.100000000000001" customHeight="1">
      <c r="A835" s="105"/>
      <c r="B835" s="106"/>
      <c r="C835" s="107" t="str">
        <f>IFERROR(VLOOKUP(B835,المنتجات!$A:$B,2,0),"")</f>
        <v/>
      </c>
      <c r="D835" s="106" t="str">
        <f>IFERROR(VLOOKUP(B835,المنتجات!$A:$C,3,0),"")</f>
        <v/>
      </c>
      <c r="E835" s="108"/>
      <c r="F835" s="107" t="str">
        <f>IFERROR(VLOOKUP(Table14[[#This Row],[كود الصنف]],المنتجات!$D:$E,2,0),"")</f>
        <v/>
      </c>
      <c r="G835" s="109"/>
      <c r="H835" s="109" t="str">
        <f>IFERROR(IF(G835&lt;=1,VLOOKUP(Table14[[#This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35" s="110"/>
      <c r="J835" s="111"/>
      <c r="K835" s="112" t="str">
        <f>IFERROR(IF(VLOOKUP(Table14[[#This Row],[كود الصنف]],المنتجات!$D:$K,8,0)=0,"",(VLOOKUP(Table14[[#This Row],[كود الصنف]],المنتجات!$D:$K,8,0))),"")</f>
        <v/>
      </c>
      <c r="L83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35" s="114">
        <f>IFERROR(Table14[[#This Row],[كمية الهالك]]/(Table14[[#This Row],[كمية الخامات بالكيلو]]/Table14[[#This Row],[وزن القطعة]]),0)</f>
        <v>0</v>
      </c>
      <c r="N835" s="113"/>
      <c r="O835" s="106" t="str">
        <f>IFERROR(VLOOKUP(Table14[[#This Row],[كود العامل]],العاملين!$A$1:$D$100,4,0),"")</f>
        <v/>
      </c>
      <c r="P835" s="108"/>
      <c r="Q835" s="108"/>
      <c r="R835" s="108"/>
      <c r="S835" s="108"/>
      <c r="T835" s="108"/>
      <c r="U835" s="108">
        <f t="shared" si="14"/>
        <v>0</v>
      </c>
      <c r="V835" s="108" t="str">
        <f>IFERROR(Table14[[#This Row],[اجمالى وقت التشغيل بالدقايق]]-Table14[[#This Row],[اجمالى وقت التوقف بالدقيقة]],"0")</f>
        <v>0</v>
      </c>
      <c r="W835" s="108"/>
      <c r="X835" s="106" t="str">
        <f>IFERROR(VLOOKUP(Table14[[#This Row],[كود العامل]],العاملين!A:C,2,0),"")</f>
        <v/>
      </c>
      <c r="Y835" s="108"/>
      <c r="Z835" s="108" t="str">
        <f>IFERROR(VLOOKUP(Table14[[#This Row],[كود العامل2]],العاملين!$A:$C,2,0),"")</f>
        <v/>
      </c>
      <c r="AA835" s="108"/>
      <c r="AB835" s="108" t="str">
        <f>IFERROR(VLOOKUP(Table14[[#This Row],[كود العامل3]],العاملين!$A:$C,2,0),"")</f>
        <v/>
      </c>
      <c r="AC835" s="108"/>
      <c r="AD835" s="108" t="str">
        <f>IFERROR(VLOOKUP(Table14[[#This Row],[كود العامل4]],العاملين!$A:$C,2,0),"")</f>
        <v/>
      </c>
      <c r="AE835" s="115">
        <f>IFERROR((Table14[[#This Row],[كمية الانتاج]]*Table14[[#This Row],[الزمن المعيارى لانتاج القطعة الواحدة بالدقيقة]])/V835,0%)</f>
        <v>0</v>
      </c>
      <c r="AF835" s="116"/>
      <c r="AG835" s="106"/>
      <c r="AH835" s="117" t="str">
        <f>IFERROR(Table14[[#This Row],[كمية الانتاج]]/(Table14[[#This Row],[كمية الانتاج]]+AG835+AF835),"")</f>
        <v/>
      </c>
      <c r="AI835" s="118"/>
      <c r="AJ835" s="121"/>
      <c r="AK835" s="121"/>
      <c r="AL835" s="121"/>
      <c r="AM835" s="121"/>
      <c r="AN835" s="121"/>
      <c r="AO835" s="121"/>
      <c r="AP835" s="121"/>
      <c r="AQ835" s="121"/>
      <c r="AR835" s="121"/>
    </row>
    <row r="836" spans="1:44" ht="20.100000000000001" customHeight="1">
      <c r="A836" s="105"/>
      <c r="B836" s="106"/>
      <c r="C836" s="107" t="str">
        <f>IFERROR(VLOOKUP(B836,المنتجات!$A:$B,2,0),"")</f>
        <v/>
      </c>
      <c r="D836" s="106" t="str">
        <f>IFERROR(VLOOKUP(B836,المنتجات!$A:$C,3,0),"")</f>
        <v/>
      </c>
      <c r="E836" s="108"/>
      <c r="F836" s="107" t="str">
        <f>IFERROR(VLOOKUP(Table14[[#This Row],[كود الصنف]],المنتجات!$D:$E,2,0),"")</f>
        <v/>
      </c>
      <c r="G836" s="109"/>
      <c r="H836" s="109" t="str">
        <f>IFERROR(IF(G836&lt;=1,VLOOKUP(Table14[[#This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36" s="110"/>
      <c r="J836" s="111"/>
      <c r="K836" s="112" t="str">
        <f>IFERROR(IF(VLOOKUP(Table14[[#This Row],[كود الصنف]],المنتجات!$D:$K,8,0)=0,"",(VLOOKUP(Table14[[#This Row],[كود الصنف]],المنتجات!$D:$K,8,0))),"")</f>
        <v/>
      </c>
      <c r="L83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36" s="114">
        <f>IFERROR(Table14[[#This Row],[كمية الهالك]]/(Table14[[#This Row],[كمية الخامات بالكيلو]]/Table14[[#This Row],[وزن القطعة]]),0)</f>
        <v>0</v>
      </c>
      <c r="N836" s="113"/>
      <c r="O836" s="106" t="str">
        <f>IFERROR(VLOOKUP(Table14[[#This Row],[كود العامل]],العاملين!$A$1:$D$100,4,0),"")</f>
        <v/>
      </c>
      <c r="P836" s="108"/>
      <c r="Q836" s="108"/>
      <c r="R836" s="108"/>
      <c r="S836" s="108"/>
      <c r="T836" s="108"/>
      <c r="U836" s="108">
        <f t="shared" si="14"/>
        <v>0</v>
      </c>
      <c r="V836" s="108" t="str">
        <f>IFERROR(Table14[[#This Row],[اجمالى وقت التشغيل بالدقايق]]-Table14[[#This Row],[اجمالى وقت التوقف بالدقيقة]],"0")</f>
        <v>0</v>
      </c>
      <c r="W836" s="108"/>
      <c r="X836" s="106" t="str">
        <f>IFERROR(VLOOKUP(Table14[[#This Row],[كود العامل]],العاملين!A:C,2,0),"")</f>
        <v/>
      </c>
      <c r="Y836" s="108"/>
      <c r="Z836" s="108" t="str">
        <f>IFERROR(VLOOKUP(Table14[[#This Row],[كود العامل2]],العاملين!$A:$C,2,0),"")</f>
        <v/>
      </c>
      <c r="AA836" s="108"/>
      <c r="AB836" s="108" t="str">
        <f>IFERROR(VLOOKUP(Table14[[#This Row],[كود العامل3]],العاملين!$A:$C,2,0),"")</f>
        <v/>
      </c>
      <c r="AC836" s="108"/>
      <c r="AD836" s="108" t="str">
        <f>IFERROR(VLOOKUP(Table14[[#This Row],[كود العامل4]],العاملين!$A:$C,2,0),"")</f>
        <v/>
      </c>
      <c r="AE836" s="115">
        <f>IFERROR((Table14[[#This Row],[كمية الانتاج]]*Table14[[#This Row],[الزمن المعيارى لانتاج القطعة الواحدة بالدقيقة]])/V836,0%)</f>
        <v>0</v>
      </c>
      <c r="AF836" s="116"/>
      <c r="AG836" s="106"/>
      <c r="AH836" s="117" t="str">
        <f>IFERROR(Table14[[#This Row],[كمية الانتاج]]/(Table14[[#This Row],[كمية الانتاج]]+AG836+AF836),"")</f>
        <v/>
      </c>
      <c r="AI836" s="118"/>
      <c r="AJ836" s="121"/>
      <c r="AK836" s="121"/>
      <c r="AL836" s="121"/>
      <c r="AM836" s="121"/>
      <c r="AN836" s="121"/>
      <c r="AO836" s="121"/>
      <c r="AP836" s="121"/>
      <c r="AQ836" s="121"/>
      <c r="AR836" s="121"/>
    </row>
    <row r="837" spans="1:44" ht="20.100000000000001" customHeight="1">
      <c r="A837" s="105"/>
      <c r="B837" s="106"/>
      <c r="C837" s="107" t="str">
        <f>IFERROR(VLOOKUP(B837,المنتجات!$A:$B,2,0),"")</f>
        <v/>
      </c>
      <c r="D837" s="106" t="str">
        <f>IFERROR(VLOOKUP(B837,المنتجات!$A:$C,3,0),"")</f>
        <v/>
      </c>
      <c r="E837" s="108"/>
      <c r="F837" s="107" t="str">
        <f>IFERROR(VLOOKUP(Table14[[#This Row],[كود الصنف]],المنتجات!$D:$E,2,0),"")</f>
        <v/>
      </c>
      <c r="G837" s="109"/>
      <c r="H837" s="109" t="str">
        <f>IFERROR(IF(G837&lt;=1,VLOOKUP(Table14[[#This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37" s="110"/>
      <c r="J837" s="111"/>
      <c r="K837" s="112" t="str">
        <f>IFERROR(IF(VLOOKUP(Table14[[#This Row],[كود الصنف]],المنتجات!$D:$K,8,0)=0,"",(VLOOKUP(Table14[[#This Row],[كود الصنف]],المنتجات!$D:$K,8,0))),"")</f>
        <v/>
      </c>
      <c r="L83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37" s="114">
        <f>IFERROR(Table14[[#This Row],[كمية الهالك]]/(Table14[[#This Row],[كمية الخامات بالكيلو]]/Table14[[#This Row],[وزن القطعة]]),0)</f>
        <v>0</v>
      </c>
      <c r="N837" s="113"/>
      <c r="O837" s="106" t="str">
        <f>IFERROR(VLOOKUP(Table14[[#This Row],[كود العامل]],العاملين!$A$1:$D$100,4,0),"")</f>
        <v/>
      </c>
      <c r="P837" s="108"/>
      <c r="Q837" s="108"/>
      <c r="R837" s="108"/>
      <c r="S837" s="108"/>
      <c r="T837" s="108"/>
      <c r="U837" s="108">
        <f t="shared" si="14"/>
        <v>0</v>
      </c>
      <c r="V837" s="108" t="str">
        <f>IFERROR(Table14[[#This Row],[اجمالى وقت التشغيل بالدقايق]]-Table14[[#This Row],[اجمالى وقت التوقف بالدقيقة]],"0")</f>
        <v>0</v>
      </c>
      <c r="W837" s="108"/>
      <c r="X837" s="106" t="str">
        <f>IFERROR(VLOOKUP(Table14[[#This Row],[كود العامل]],العاملين!A:C,2,0),"")</f>
        <v/>
      </c>
      <c r="Y837" s="108"/>
      <c r="Z837" s="108" t="str">
        <f>IFERROR(VLOOKUP(Table14[[#This Row],[كود العامل2]],العاملين!$A:$C,2,0),"")</f>
        <v/>
      </c>
      <c r="AA837" s="108"/>
      <c r="AB837" s="108" t="str">
        <f>IFERROR(VLOOKUP(Table14[[#This Row],[كود العامل3]],العاملين!$A:$C,2,0),"")</f>
        <v/>
      </c>
      <c r="AC837" s="108"/>
      <c r="AD837" s="108" t="str">
        <f>IFERROR(VLOOKUP(Table14[[#This Row],[كود العامل4]],العاملين!$A:$C,2,0),"")</f>
        <v/>
      </c>
      <c r="AE837" s="115">
        <f>IFERROR((Table14[[#This Row],[كمية الانتاج]]*Table14[[#This Row],[الزمن المعيارى لانتاج القطعة الواحدة بالدقيقة]])/V837,0%)</f>
        <v>0</v>
      </c>
      <c r="AF837" s="116"/>
      <c r="AG837" s="106"/>
      <c r="AH837" s="117" t="str">
        <f>IFERROR(Table14[[#This Row],[كمية الانتاج]]/(Table14[[#This Row],[كمية الانتاج]]+AG837+AF837),"")</f>
        <v/>
      </c>
      <c r="AI837" s="118"/>
      <c r="AJ837" s="121"/>
      <c r="AK837" s="121"/>
      <c r="AL837" s="121"/>
      <c r="AM837" s="121"/>
      <c r="AN837" s="121"/>
      <c r="AO837" s="121"/>
      <c r="AP837" s="121"/>
      <c r="AQ837" s="121"/>
      <c r="AR837" s="121"/>
    </row>
    <row r="838" spans="1:44" ht="20.100000000000001" customHeight="1">
      <c r="A838" s="105"/>
      <c r="B838" s="106"/>
      <c r="C838" s="107" t="str">
        <f>IFERROR(VLOOKUP(B838,المنتجات!$A:$B,2,0),"")</f>
        <v/>
      </c>
      <c r="D838" s="106" t="str">
        <f>IFERROR(VLOOKUP(B838,المنتجات!$A:$C,3,0),"")</f>
        <v/>
      </c>
      <c r="E838" s="108"/>
      <c r="F838" s="107" t="str">
        <f>IFERROR(VLOOKUP(Table14[[#This Row],[كود الصنف]],المنتجات!$D:$E,2,0),"")</f>
        <v/>
      </c>
      <c r="G838" s="109"/>
      <c r="H838" s="109" t="str">
        <f>IFERROR(IF(G838&lt;=1,VLOOKUP(Table14[[#This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38" s="110"/>
      <c r="J838" s="111"/>
      <c r="K838" s="112" t="str">
        <f>IFERROR(IF(VLOOKUP(Table14[[#This Row],[كود الصنف]],المنتجات!$D:$K,8,0)=0,"",(VLOOKUP(Table14[[#This Row],[كود الصنف]],المنتجات!$D:$K,8,0))),"")</f>
        <v/>
      </c>
      <c r="L83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38" s="114">
        <f>IFERROR(Table14[[#This Row],[كمية الهالك]]/(Table14[[#This Row],[كمية الخامات بالكيلو]]/Table14[[#This Row],[وزن القطعة]]),0)</f>
        <v>0</v>
      </c>
      <c r="N838" s="113"/>
      <c r="O838" s="106" t="str">
        <f>IFERROR(VLOOKUP(Table14[[#This Row],[كود العامل]],العاملين!$A$1:$D$100,4,0),"")</f>
        <v/>
      </c>
      <c r="P838" s="108"/>
      <c r="Q838" s="108"/>
      <c r="R838" s="108"/>
      <c r="S838" s="108"/>
      <c r="T838" s="108"/>
      <c r="U838" s="108">
        <f t="shared" si="14"/>
        <v>0</v>
      </c>
      <c r="V838" s="108" t="str">
        <f>IFERROR(Table14[[#This Row],[اجمالى وقت التشغيل بالدقايق]]-Table14[[#This Row],[اجمالى وقت التوقف بالدقيقة]],"0")</f>
        <v>0</v>
      </c>
      <c r="W838" s="108"/>
      <c r="X838" s="106" t="str">
        <f>IFERROR(VLOOKUP(Table14[[#This Row],[كود العامل]],العاملين!A:C,2,0),"")</f>
        <v/>
      </c>
      <c r="Y838" s="108"/>
      <c r="Z838" s="108" t="str">
        <f>IFERROR(VLOOKUP(Table14[[#This Row],[كود العامل2]],العاملين!$A:$C,2,0),"")</f>
        <v/>
      </c>
      <c r="AA838" s="108"/>
      <c r="AB838" s="108" t="str">
        <f>IFERROR(VLOOKUP(Table14[[#This Row],[كود العامل3]],العاملين!$A:$C,2,0),"")</f>
        <v/>
      </c>
      <c r="AC838" s="108"/>
      <c r="AD838" s="108" t="str">
        <f>IFERROR(VLOOKUP(Table14[[#This Row],[كود العامل4]],العاملين!$A:$C,2,0),"")</f>
        <v/>
      </c>
      <c r="AE838" s="115">
        <f>IFERROR((Table14[[#This Row],[كمية الانتاج]]*Table14[[#This Row],[الزمن المعيارى لانتاج القطعة الواحدة بالدقيقة]])/V838,0%)</f>
        <v>0</v>
      </c>
      <c r="AF838" s="116"/>
      <c r="AG838" s="106"/>
      <c r="AH838" s="117" t="str">
        <f>IFERROR(Table14[[#This Row],[كمية الانتاج]]/(Table14[[#This Row],[كمية الانتاج]]+AG838+AF838),"")</f>
        <v/>
      </c>
      <c r="AI838" s="118"/>
      <c r="AJ838" s="121"/>
      <c r="AK838" s="121"/>
      <c r="AL838" s="121"/>
      <c r="AM838" s="121"/>
      <c r="AN838" s="121"/>
      <c r="AO838" s="121"/>
      <c r="AP838" s="121"/>
      <c r="AQ838" s="121"/>
      <c r="AR838" s="121"/>
    </row>
    <row r="839" spans="1:44" ht="20.100000000000001" customHeight="1">
      <c r="A839" s="105"/>
      <c r="B839" s="106"/>
      <c r="C839" s="107" t="str">
        <f>IFERROR(VLOOKUP(B839,المنتجات!$A:$B,2,0),"")</f>
        <v/>
      </c>
      <c r="D839" s="106" t="str">
        <f>IFERROR(VLOOKUP(B839,المنتجات!$A:$C,3,0),"")</f>
        <v/>
      </c>
      <c r="E839" s="108"/>
      <c r="F839" s="107" t="str">
        <f>IFERROR(VLOOKUP(Table14[[#This Row],[كود الصنف]],المنتجات!$D:$E,2,0),"")</f>
        <v/>
      </c>
      <c r="G839" s="109"/>
      <c r="H839" s="109" t="str">
        <f>IFERROR(IF(G839&lt;=1,VLOOKUP(Table14[[#This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39" s="110"/>
      <c r="J839" s="111"/>
      <c r="K839" s="112" t="str">
        <f>IFERROR(IF(VLOOKUP(Table14[[#This Row],[كود الصنف]],المنتجات!$D:$K,8,0)=0,"",(VLOOKUP(Table14[[#This Row],[كود الصنف]],المنتجات!$D:$K,8,0))),"")</f>
        <v/>
      </c>
      <c r="L83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39" s="114">
        <f>IFERROR(Table14[[#This Row],[كمية الهالك]]/(Table14[[#This Row],[كمية الخامات بالكيلو]]/Table14[[#This Row],[وزن القطعة]]),0)</f>
        <v>0</v>
      </c>
      <c r="N839" s="113"/>
      <c r="O839" s="106" t="str">
        <f>IFERROR(VLOOKUP(Table14[[#This Row],[كود العامل]],العاملين!$A$1:$D$100,4,0),"")</f>
        <v/>
      </c>
      <c r="P839" s="108"/>
      <c r="Q839" s="108"/>
      <c r="R839" s="108"/>
      <c r="S839" s="108"/>
      <c r="T839" s="108"/>
      <c r="U839" s="108">
        <f t="shared" si="14"/>
        <v>0</v>
      </c>
      <c r="V839" s="108" t="str">
        <f>IFERROR(Table14[[#This Row],[اجمالى وقت التشغيل بالدقايق]]-Table14[[#This Row],[اجمالى وقت التوقف بالدقيقة]],"0")</f>
        <v>0</v>
      </c>
      <c r="W839" s="108"/>
      <c r="X839" s="106" t="str">
        <f>IFERROR(VLOOKUP(Table14[[#This Row],[كود العامل]],العاملين!A:C,2,0),"")</f>
        <v/>
      </c>
      <c r="Y839" s="108"/>
      <c r="Z839" s="108" t="str">
        <f>IFERROR(VLOOKUP(Table14[[#This Row],[كود العامل2]],العاملين!$A:$C,2,0),"")</f>
        <v/>
      </c>
      <c r="AA839" s="108"/>
      <c r="AB839" s="108" t="str">
        <f>IFERROR(VLOOKUP(Table14[[#This Row],[كود العامل3]],العاملين!$A:$C,2,0),"")</f>
        <v/>
      </c>
      <c r="AC839" s="108"/>
      <c r="AD839" s="108" t="str">
        <f>IFERROR(VLOOKUP(Table14[[#This Row],[كود العامل4]],العاملين!$A:$C,2,0),"")</f>
        <v/>
      </c>
      <c r="AE839" s="115">
        <f>IFERROR((Table14[[#This Row],[كمية الانتاج]]*Table14[[#This Row],[الزمن المعيارى لانتاج القطعة الواحدة بالدقيقة]])/V839,0%)</f>
        <v>0</v>
      </c>
      <c r="AF839" s="116"/>
      <c r="AG839" s="106"/>
      <c r="AH839" s="117" t="str">
        <f>IFERROR(Table14[[#This Row],[كمية الانتاج]]/(Table14[[#This Row],[كمية الانتاج]]+AG839+AF839),"")</f>
        <v/>
      </c>
      <c r="AI839" s="118"/>
      <c r="AJ839" s="121"/>
      <c r="AK839" s="121"/>
      <c r="AL839" s="121"/>
      <c r="AM839" s="121"/>
      <c r="AN839" s="121"/>
      <c r="AO839" s="121"/>
      <c r="AP839" s="121"/>
      <c r="AQ839" s="121"/>
      <c r="AR839" s="121"/>
    </row>
    <row r="840" spans="1:44" ht="20.100000000000001" customHeight="1">
      <c r="A840" s="105"/>
      <c r="B840" s="106"/>
      <c r="C840" s="107" t="str">
        <f>IFERROR(VLOOKUP(B840,المنتجات!$A:$B,2,0),"")</f>
        <v/>
      </c>
      <c r="D840" s="106" t="str">
        <f>IFERROR(VLOOKUP(B840,المنتجات!$A:$C,3,0),"")</f>
        <v/>
      </c>
      <c r="E840" s="108"/>
      <c r="F840" s="107" t="str">
        <f>IFERROR(VLOOKUP(Table14[[#This Row],[كود الصنف]],المنتجات!$D:$E,2,0),"")</f>
        <v/>
      </c>
      <c r="G840" s="109"/>
      <c r="H840" s="109" t="str">
        <f>IFERROR(IF(G840&lt;=1,VLOOKUP(Table14[[#This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40" s="110"/>
      <c r="J840" s="111"/>
      <c r="K840" s="112" t="str">
        <f>IFERROR(IF(VLOOKUP(Table14[[#This Row],[كود الصنف]],المنتجات!$D:$K,8,0)=0,"",(VLOOKUP(Table14[[#This Row],[كود الصنف]],المنتجات!$D:$K,8,0))),"")</f>
        <v/>
      </c>
      <c r="L84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40" s="114">
        <f>IFERROR(Table14[[#This Row],[كمية الهالك]]/(Table14[[#This Row],[كمية الخامات بالكيلو]]/Table14[[#This Row],[وزن القطعة]]),0)</f>
        <v>0</v>
      </c>
      <c r="N840" s="113"/>
      <c r="O840" s="106" t="str">
        <f>IFERROR(VLOOKUP(Table14[[#This Row],[كود العامل]],العاملين!$A$1:$D$100,4,0),"")</f>
        <v/>
      </c>
      <c r="P840" s="108"/>
      <c r="Q840" s="108"/>
      <c r="R840" s="108"/>
      <c r="S840" s="108"/>
      <c r="T840" s="108"/>
      <c r="U840" s="108">
        <f t="shared" ref="U840:U903" si="15">SUM(P840:T840)</f>
        <v>0</v>
      </c>
      <c r="V840" s="108" t="str">
        <f>IFERROR(Table14[[#This Row],[اجمالى وقت التشغيل بالدقايق]]-Table14[[#This Row],[اجمالى وقت التوقف بالدقيقة]],"0")</f>
        <v>0</v>
      </c>
      <c r="W840" s="108"/>
      <c r="X840" s="106" t="str">
        <f>IFERROR(VLOOKUP(Table14[[#This Row],[كود العامل]],العاملين!A:C,2,0),"")</f>
        <v/>
      </c>
      <c r="Y840" s="108"/>
      <c r="Z840" s="108" t="str">
        <f>IFERROR(VLOOKUP(Table14[[#This Row],[كود العامل2]],العاملين!$A:$C,2,0),"")</f>
        <v/>
      </c>
      <c r="AA840" s="108"/>
      <c r="AB840" s="108" t="str">
        <f>IFERROR(VLOOKUP(Table14[[#This Row],[كود العامل3]],العاملين!$A:$C,2,0),"")</f>
        <v/>
      </c>
      <c r="AC840" s="108"/>
      <c r="AD840" s="108" t="str">
        <f>IFERROR(VLOOKUP(Table14[[#This Row],[كود العامل4]],العاملين!$A:$C,2,0),"")</f>
        <v/>
      </c>
      <c r="AE840" s="115">
        <f>IFERROR((Table14[[#This Row],[كمية الانتاج]]*Table14[[#This Row],[الزمن المعيارى لانتاج القطعة الواحدة بالدقيقة]])/V840,0%)</f>
        <v>0</v>
      </c>
      <c r="AF840" s="116"/>
      <c r="AG840" s="106"/>
      <c r="AH840" s="117" t="str">
        <f>IFERROR(Table14[[#This Row],[كمية الانتاج]]/(Table14[[#This Row],[كمية الانتاج]]+AG840+AF840),"")</f>
        <v/>
      </c>
      <c r="AI840" s="118"/>
      <c r="AJ840" s="121"/>
      <c r="AK840" s="121"/>
      <c r="AL840" s="121"/>
      <c r="AM840" s="121"/>
      <c r="AN840" s="121"/>
      <c r="AO840" s="121"/>
      <c r="AP840" s="121"/>
      <c r="AQ840" s="121"/>
      <c r="AR840" s="121"/>
    </row>
    <row r="841" spans="1:44" ht="20.100000000000001" customHeight="1">
      <c r="A841" s="105"/>
      <c r="B841" s="106"/>
      <c r="C841" s="107" t="str">
        <f>IFERROR(VLOOKUP(B841,المنتجات!$A:$B,2,0),"")</f>
        <v/>
      </c>
      <c r="D841" s="106" t="str">
        <f>IFERROR(VLOOKUP(B841,المنتجات!$A:$C,3,0),"")</f>
        <v/>
      </c>
      <c r="E841" s="108"/>
      <c r="F841" s="107" t="str">
        <f>IFERROR(VLOOKUP(Table14[[#This Row],[كود الصنف]],المنتجات!$D:$E,2,0),"")</f>
        <v/>
      </c>
      <c r="G841" s="109"/>
      <c r="H841" s="109" t="str">
        <f>IFERROR(IF(G841&lt;=1,VLOOKUP(Table14[[#This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41" s="110"/>
      <c r="J841" s="111"/>
      <c r="K841" s="112" t="str">
        <f>IFERROR(IF(VLOOKUP(Table14[[#This Row],[كود الصنف]],المنتجات!$D:$K,8,0)=0,"",(VLOOKUP(Table14[[#This Row],[كود الصنف]],المنتجات!$D:$K,8,0))),"")</f>
        <v/>
      </c>
      <c r="L84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41" s="114">
        <f>IFERROR(Table14[[#This Row],[كمية الهالك]]/(Table14[[#This Row],[كمية الخامات بالكيلو]]/Table14[[#This Row],[وزن القطعة]]),0)</f>
        <v>0</v>
      </c>
      <c r="N841" s="113"/>
      <c r="O841" s="106" t="str">
        <f>IFERROR(VLOOKUP(Table14[[#This Row],[كود العامل]],العاملين!$A$1:$D$100,4,0),"")</f>
        <v/>
      </c>
      <c r="P841" s="108"/>
      <c r="Q841" s="108"/>
      <c r="R841" s="108"/>
      <c r="S841" s="108"/>
      <c r="T841" s="108"/>
      <c r="U841" s="108">
        <f t="shared" si="15"/>
        <v>0</v>
      </c>
      <c r="V841" s="108" t="str">
        <f>IFERROR(Table14[[#This Row],[اجمالى وقت التشغيل بالدقايق]]-Table14[[#This Row],[اجمالى وقت التوقف بالدقيقة]],"0")</f>
        <v>0</v>
      </c>
      <c r="W841" s="108"/>
      <c r="X841" s="106" t="str">
        <f>IFERROR(VLOOKUP(Table14[[#This Row],[كود العامل]],العاملين!A:C,2,0),"")</f>
        <v/>
      </c>
      <c r="Y841" s="108"/>
      <c r="Z841" s="108" t="str">
        <f>IFERROR(VLOOKUP(Table14[[#This Row],[كود العامل2]],العاملين!$A:$C,2,0),"")</f>
        <v/>
      </c>
      <c r="AA841" s="108"/>
      <c r="AB841" s="108" t="str">
        <f>IFERROR(VLOOKUP(Table14[[#This Row],[كود العامل3]],العاملين!$A:$C,2,0),"")</f>
        <v/>
      </c>
      <c r="AC841" s="108"/>
      <c r="AD841" s="108" t="str">
        <f>IFERROR(VLOOKUP(Table14[[#This Row],[كود العامل4]],العاملين!$A:$C,2,0),"")</f>
        <v/>
      </c>
      <c r="AE841" s="115">
        <f>IFERROR((Table14[[#This Row],[كمية الانتاج]]*Table14[[#This Row],[الزمن المعيارى لانتاج القطعة الواحدة بالدقيقة]])/V841,0%)</f>
        <v>0</v>
      </c>
      <c r="AF841" s="116"/>
      <c r="AG841" s="106"/>
      <c r="AH841" s="117" t="str">
        <f>IFERROR(Table14[[#This Row],[كمية الانتاج]]/(Table14[[#This Row],[كمية الانتاج]]+AG841+AF841),"")</f>
        <v/>
      </c>
      <c r="AI841" s="118"/>
      <c r="AJ841" s="121"/>
      <c r="AK841" s="121"/>
      <c r="AL841" s="121"/>
      <c r="AM841" s="121"/>
      <c r="AN841" s="121"/>
      <c r="AO841" s="121"/>
      <c r="AP841" s="121"/>
      <c r="AQ841" s="121"/>
      <c r="AR841" s="121"/>
    </row>
    <row r="842" spans="1:44" ht="20.100000000000001" customHeight="1">
      <c r="A842" s="105"/>
      <c r="B842" s="106"/>
      <c r="C842" s="107" t="str">
        <f>IFERROR(VLOOKUP(B842,المنتجات!$A:$B,2,0),"")</f>
        <v/>
      </c>
      <c r="D842" s="106" t="str">
        <f>IFERROR(VLOOKUP(B842,المنتجات!$A:$C,3,0),"")</f>
        <v/>
      </c>
      <c r="E842" s="108"/>
      <c r="F842" s="107" t="str">
        <f>IFERROR(VLOOKUP(Table14[[#This Row],[كود الصنف]],المنتجات!$D:$E,2,0),"")</f>
        <v/>
      </c>
      <c r="G842" s="109"/>
      <c r="H842" s="109" t="str">
        <f>IFERROR(IF(G842&lt;=1,VLOOKUP(Table14[[#This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42" s="110"/>
      <c r="J842" s="111"/>
      <c r="K842" s="112" t="str">
        <f>IFERROR(IF(VLOOKUP(Table14[[#This Row],[كود الصنف]],المنتجات!$D:$K,8,0)=0,"",(VLOOKUP(Table14[[#This Row],[كود الصنف]],المنتجات!$D:$K,8,0))),"")</f>
        <v/>
      </c>
      <c r="L84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42" s="114">
        <f>IFERROR(Table14[[#This Row],[كمية الهالك]]/(Table14[[#This Row],[كمية الخامات بالكيلو]]/Table14[[#This Row],[وزن القطعة]]),0)</f>
        <v>0</v>
      </c>
      <c r="N842" s="113"/>
      <c r="O842" s="106" t="str">
        <f>IFERROR(VLOOKUP(Table14[[#This Row],[كود العامل]],العاملين!$A$1:$D$100,4,0),"")</f>
        <v/>
      </c>
      <c r="P842" s="108"/>
      <c r="Q842" s="108"/>
      <c r="R842" s="108"/>
      <c r="S842" s="108"/>
      <c r="T842" s="108"/>
      <c r="U842" s="108">
        <f t="shared" si="15"/>
        <v>0</v>
      </c>
      <c r="V842" s="108" t="str">
        <f>IFERROR(Table14[[#This Row],[اجمالى وقت التشغيل بالدقايق]]-Table14[[#This Row],[اجمالى وقت التوقف بالدقيقة]],"0")</f>
        <v>0</v>
      </c>
      <c r="W842" s="108"/>
      <c r="X842" s="106" t="str">
        <f>IFERROR(VLOOKUP(Table14[[#This Row],[كود العامل]],العاملين!A:C,2,0),"")</f>
        <v/>
      </c>
      <c r="Y842" s="108"/>
      <c r="Z842" s="108" t="str">
        <f>IFERROR(VLOOKUP(Table14[[#This Row],[كود العامل2]],العاملين!$A:$C,2,0),"")</f>
        <v/>
      </c>
      <c r="AA842" s="108"/>
      <c r="AB842" s="108" t="str">
        <f>IFERROR(VLOOKUP(Table14[[#This Row],[كود العامل3]],العاملين!$A:$C,2,0),"")</f>
        <v/>
      </c>
      <c r="AC842" s="108"/>
      <c r="AD842" s="108" t="str">
        <f>IFERROR(VLOOKUP(Table14[[#This Row],[كود العامل4]],العاملين!$A:$C,2,0),"")</f>
        <v/>
      </c>
      <c r="AE842" s="115">
        <f>IFERROR((Table14[[#This Row],[كمية الانتاج]]*Table14[[#This Row],[الزمن المعيارى لانتاج القطعة الواحدة بالدقيقة]])/V842,0%)</f>
        <v>0</v>
      </c>
      <c r="AF842" s="116"/>
      <c r="AG842" s="106"/>
      <c r="AH842" s="117" t="str">
        <f>IFERROR(Table14[[#This Row],[كمية الانتاج]]/(Table14[[#This Row],[كمية الانتاج]]+AG842+AF842),"")</f>
        <v/>
      </c>
      <c r="AI842" s="118"/>
      <c r="AJ842" s="121"/>
      <c r="AK842" s="121"/>
      <c r="AL842" s="121"/>
      <c r="AM842" s="121"/>
      <c r="AN842" s="121"/>
      <c r="AO842" s="121"/>
      <c r="AP842" s="121"/>
      <c r="AQ842" s="121"/>
      <c r="AR842" s="121"/>
    </row>
    <row r="843" spans="1:44" ht="20.100000000000001" customHeight="1">
      <c r="A843" s="105"/>
      <c r="B843" s="106"/>
      <c r="C843" s="107" t="str">
        <f>IFERROR(VLOOKUP(B843,المنتجات!$A:$B,2,0),"")</f>
        <v/>
      </c>
      <c r="D843" s="106" t="str">
        <f>IFERROR(VLOOKUP(B843,المنتجات!$A:$C,3,0),"")</f>
        <v/>
      </c>
      <c r="E843" s="108"/>
      <c r="F843" s="107" t="str">
        <f>IFERROR(VLOOKUP(Table14[[#This Row],[كود الصنف]],المنتجات!$D:$E,2,0),"")</f>
        <v/>
      </c>
      <c r="G843" s="109"/>
      <c r="H843" s="109" t="str">
        <f>IFERROR(IF(G843&lt;=1,VLOOKUP(Table14[[#This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43" s="110"/>
      <c r="J843" s="111"/>
      <c r="K843" s="112" t="str">
        <f>IFERROR(IF(VLOOKUP(Table14[[#This Row],[كود الصنف]],المنتجات!$D:$K,8,0)=0,"",(VLOOKUP(Table14[[#This Row],[كود الصنف]],المنتجات!$D:$K,8,0))),"")</f>
        <v/>
      </c>
      <c r="L84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43" s="114">
        <f>IFERROR(Table14[[#This Row],[كمية الهالك]]/(Table14[[#This Row],[كمية الخامات بالكيلو]]/Table14[[#This Row],[وزن القطعة]]),0)</f>
        <v>0</v>
      </c>
      <c r="N843" s="113"/>
      <c r="O843" s="106" t="str">
        <f>IFERROR(VLOOKUP(Table14[[#This Row],[كود العامل]],العاملين!$A$1:$D$100,4,0),"")</f>
        <v/>
      </c>
      <c r="P843" s="108"/>
      <c r="Q843" s="108"/>
      <c r="R843" s="108"/>
      <c r="S843" s="108"/>
      <c r="T843" s="108"/>
      <c r="U843" s="108">
        <f t="shared" si="15"/>
        <v>0</v>
      </c>
      <c r="V843" s="108" t="str">
        <f>IFERROR(Table14[[#This Row],[اجمالى وقت التشغيل بالدقايق]]-Table14[[#This Row],[اجمالى وقت التوقف بالدقيقة]],"0")</f>
        <v>0</v>
      </c>
      <c r="W843" s="108"/>
      <c r="X843" s="106" t="str">
        <f>IFERROR(VLOOKUP(Table14[[#This Row],[كود العامل]],العاملين!A:C,2,0),"")</f>
        <v/>
      </c>
      <c r="Y843" s="108"/>
      <c r="Z843" s="108" t="str">
        <f>IFERROR(VLOOKUP(Table14[[#This Row],[كود العامل2]],العاملين!$A:$C,2,0),"")</f>
        <v/>
      </c>
      <c r="AA843" s="108"/>
      <c r="AB843" s="108" t="str">
        <f>IFERROR(VLOOKUP(Table14[[#This Row],[كود العامل3]],العاملين!$A:$C,2,0),"")</f>
        <v/>
      </c>
      <c r="AC843" s="108"/>
      <c r="AD843" s="108" t="str">
        <f>IFERROR(VLOOKUP(Table14[[#This Row],[كود العامل4]],العاملين!$A:$C,2,0),"")</f>
        <v/>
      </c>
      <c r="AE843" s="115">
        <f>IFERROR((Table14[[#This Row],[كمية الانتاج]]*Table14[[#This Row],[الزمن المعيارى لانتاج القطعة الواحدة بالدقيقة]])/V843,0%)</f>
        <v>0</v>
      </c>
      <c r="AF843" s="116"/>
      <c r="AG843" s="106"/>
      <c r="AH843" s="117" t="str">
        <f>IFERROR(Table14[[#This Row],[كمية الانتاج]]/(Table14[[#This Row],[كمية الانتاج]]+AG843+AF843),"")</f>
        <v/>
      </c>
      <c r="AI843" s="118"/>
      <c r="AJ843" s="121"/>
      <c r="AK843" s="121"/>
      <c r="AL843" s="121"/>
      <c r="AM843" s="121"/>
      <c r="AN843" s="121"/>
      <c r="AO843" s="121"/>
      <c r="AP843" s="121"/>
      <c r="AQ843" s="121"/>
      <c r="AR843" s="121"/>
    </row>
    <row r="844" spans="1:44" ht="20.100000000000001" customHeight="1">
      <c r="A844" s="105"/>
      <c r="B844" s="106"/>
      <c r="C844" s="107" t="str">
        <f>IFERROR(VLOOKUP(B844,المنتجات!$A:$B,2,0),"")</f>
        <v/>
      </c>
      <c r="D844" s="106" t="str">
        <f>IFERROR(VLOOKUP(B844,المنتجات!$A:$C,3,0),"")</f>
        <v/>
      </c>
      <c r="E844" s="108"/>
      <c r="F844" s="107" t="str">
        <f>IFERROR(VLOOKUP(Table14[[#This Row],[كود الصنف]],المنتجات!$D:$E,2,0),"")</f>
        <v/>
      </c>
      <c r="G844" s="109"/>
      <c r="H844" s="109" t="str">
        <f>IFERROR(IF(G844&lt;=1,VLOOKUP(Table14[[#This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44" s="110"/>
      <c r="J844" s="111"/>
      <c r="K844" s="112" t="str">
        <f>IFERROR(IF(VLOOKUP(Table14[[#This Row],[كود الصنف]],المنتجات!$D:$K,8,0)=0,"",(VLOOKUP(Table14[[#This Row],[كود الصنف]],المنتجات!$D:$K,8,0))),"")</f>
        <v/>
      </c>
      <c r="L84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44" s="114">
        <f>IFERROR(Table14[[#This Row],[كمية الهالك]]/(Table14[[#This Row],[كمية الخامات بالكيلو]]/Table14[[#This Row],[وزن القطعة]]),0)</f>
        <v>0</v>
      </c>
      <c r="N844" s="113"/>
      <c r="O844" s="106" t="str">
        <f>IFERROR(VLOOKUP(Table14[[#This Row],[كود العامل]],العاملين!$A$1:$D$100,4,0),"")</f>
        <v/>
      </c>
      <c r="P844" s="108"/>
      <c r="Q844" s="108"/>
      <c r="R844" s="108"/>
      <c r="S844" s="108"/>
      <c r="T844" s="108"/>
      <c r="U844" s="108">
        <f t="shared" si="15"/>
        <v>0</v>
      </c>
      <c r="V844" s="108" t="str">
        <f>IFERROR(Table14[[#This Row],[اجمالى وقت التشغيل بالدقايق]]-Table14[[#This Row],[اجمالى وقت التوقف بالدقيقة]],"0")</f>
        <v>0</v>
      </c>
      <c r="W844" s="108"/>
      <c r="X844" s="106" t="str">
        <f>IFERROR(VLOOKUP(Table14[[#This Row],[كود العامل]],العاملين!A:C,2,0),"")</f>
        <v/>
      </c>
      <c r="Y844" s="108"/>
      <c r="Z844" s="108" t="str">
        <f>IFERROR(VLOOKUP(Table14[[#This Row],[كود العامل2]],العاملين!$A:$C,2,0),"")</f>
        <v/>
      </c>
      <c r="AA844" s="108"/>
      <c r="AB844" s="108" t="str">
        <f>IFERROR(VLOOKUP(Table14[[#This Row],[كود العامل3]],العاملين!$A:$C,2,0),"")</f>
        <v/>
      </c>
      <c r="AC844" s="108"/>
      <c r="AD844" s="108" t="str">
        <f>IFERROR(VLOOKUP(Table14[[#This Row],[كود العامل4]],العاملين!$A:$C,2,0),"")</f>
        <v/>
      </c>
      <c r="AE844" s="115">
        <f>IFERROR((Table14[[#This Row],[كمية الانتاج]]*Table14[[#This Row],[الزمن المعيارى لانتاج القطعة الواحدة بالدقيقة]])/V844,0%)</f>
        <v>0</v>
      </c>
      <c r="AF844" s="116"/>
      <c r="AG844" s="106"/>
      <c r="AH844" s="117" t="str">
        <f>IFERROR(Table14[[#This Row],[كمية الانتاج]]/(Table14[[#This Row],[كمية الانتاج]]+AG844+AF844),"")</f>
        <v/>
      </c>
      <c r="AI844" s="118"/>
      <c r="AJ844" s="121"/>
      <c r="AK844" s="121"/>
      <c r="AL844" s="121"/>
      <c r="AM844" s="121"/>
      <c r="AN844" s="121"/>
      <c r="AO844" s="121"/>
      <c r="AP844" s="121"/>
      <c r="AQ844" s="121"/>
      <c r="AR844" s="121"/>
    </row>
    <row r="845" spans="1:44" ht="20.100000000000001" customHeight="1">
      <c r="A845" s="105"/>
      <c r="B845" s="106"/>
      <c r="C845" s="107" t="str">
        <f>IFERROR(VLOOKUP(B845,المنتجات!$A:$B,2,0),"")</f>
        <v/>
      </c>
      <c r="D845" s="106" t="str">
        <f>IFERROR(VLOOKUP(B845,المنتجات!$A:$C,3,0),"")</f>
        <v/>
      </c>
      <c r="E845" s="108"/>
      <c r="F845" s="107" t="str">
        <f>IFERROR(VLOOKUP(Table14[[#This Row],[كود الصنف]],المنتجات!$D:$E,2,0),"")</f>
        <v/>
      </c>
      <c r="G845" s="109"/>
      <c r="H845" s="109" t="str">
        <f>IFERROR(IF(G845&lt;=1,VLOOKUP(Table14[[#This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45" s="110"/>
      <c r="J845" s="111"/>
      <c r="K845" s="112" t="str">
        <f>IFERROR(IF(VLOOKUP(Table14[[#This Row],[كود الصنف]],المنتجات!$D:$K,8,0)=0,"",(VLOOKUP(Table14[[#This Row],[كود الصنف]],المنتجات!$D:$K,8,0))),"")</f>
        <v/>
      </c>
      <c r="L84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45" s="114">
        <f>IFERROR(Table14[[#This Row],[كمية الهالك]]/(Table14[[#This Row],[كمية الخامات بالكيلو]]/Table14[[#This Row],[وزن القطعة]]),0)</f>
        <v>0</v>
      </c>
      <c r="N845" s="113"/>
      <c r="O845" s="106" t="str">
        <f>IFERROR(VLOOKUP(Table14[[#This Row],[كود العامل]],العاملين!$A$1:$D$100,4,0),"")</f>
        <v/>
      </c>
      <c r="P845" s="108"/>
      <c r="Q845" s="108"/>
      <c r="R845" s="108"/>
      <c r="S845" s="108"/>
      <c r="T845" s="108"/>
      <c r="U845" s="108">
        <f t="shared" si="15"/>
        <v>0</v>
      </c>
      <c r="V845" s="108" t="str">
        <f>IFERROR(Table14[[#This Row],[اجمالى وقت التشغيل بالدقايق]]-Table14[[#This Row],[اجمالى وقت التوقف بالدقيقة]],"0")</f>
        <v>0</v>
      </c>
      <c r="W845" s="108"/>
      <c r="X845" s="106" t="str">
        <f>IFERROR(VLOOKUP(Table14[[#This Row],[كود العامل]],العاملين!A:C,2,0),"")</f>
        <v/>
      </c>
      <c r="Y845" s="108"/>
      <c r="Z845" s="108" t="str">
        <f>IFERROR(VLOOKUP(Table14[[#This Row],[كود العامل2]],العاملين!$A:$C,2,0),"")</f>
        <v/>
      </c>
      <c r="AA845" s="108"/>
      <c r="AB845" s="108" t="str">
        <f>IFERROR(VLOOKUP(Table14[[#This Row],[كود العامل3]],العاملين!$A:$C,2,0),"")</f>
        <v/>
      </c>
      <c r="AC845" s="108"/>
      <c r="AD845" s="108" t="str">
        <f>IFERROR(VLOOKUP(Table14[[#This Row],[كود العامل4]],العاملين!$A:$C,2,0),"")</f>
        <v/>
      </c>
      <c r="AE845" s="115">
        <f>IFERROR((Table14[[#This Row],[كمية الانتاج]]*Table14[[#This Row],[الزمن المعيارى لانتاج القطعة الواحدة بالدقيقة]])/V845,0%)</f>
        <v>0</v>
      </c>
      <c r="AF845" s="116"/>
      <c r="AG845" s="106"/>
      <c r="AH845" s="117" t="str">
        <f>IFERROR(Table14[[#This Row],[كمية الانتاج]]/(Table14[[#This Row],[كمية الانتاج]]+AG845+AF845),"")</f>
        <v/>
      </c>
      <c r="AI845" s="118"/>
      <c r="AJ845" s="121"/>
      <c r="AK845" s="121"/>
      <c r="AL845" s="121"/>
      <c r="AM845" s="121"/>
      <c r="AN845" s="121"/>
      <c r="AO845" s="121"/>
      <c r="AP845" s="121"/>
      <c r="AQ845" s="121"/>
      <c r="AR845" s="121"/>
    </row>
    <row r="846" spans="1:44" ht="20.100000000000001" customHeight="1">
      <c r="A846" s="105"/>
      <c r="B846" s="106"/>
      <c r="C846" s="107" t="str">
        <f>IFERROR(VLOOKUP(B846,المنتجات!$A:$B,2,0),"")</f>
        <v/>
      </c>
      <c r="D846" s="106" t="str">
        <f>IFERROR(VLOOKUP(B846,المنتجات!$A:$C,3,0),"")</f>
        <v/>
      </c>
      <c r="E846" s="108"/>
      <c r="F846" s="107" t="str">
        <f>IFERROR(VLOOKUP(Table14[[#This Row],[كود الصنف]],المنتجات!$D:$E,2,0),"")</f>
        <v/>
      </c>
      <c r="G846" s="109"/>
      <c r="H846" s="109" t="str">
        <f>IFERROR(IF(G846&lt;=1,VLOOKUP(Table14[[#This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46" s="110"/>
      <c r="J846" s="111"/>
      <c r="K846" s="112" t="str">
        <f>IFERROR(IF(VLOOKUP(Table14[[#This Row],[كود الصنف]],المنتجات!$D:$K,8,0)=0,"",(VLOOKUP(Table14[[#This Row],[كود الصنف]],المنتجات!$D:$K,8,0))),"")</f>
        <v/>
      </c>
      <c r="L84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46" s="114">
        <f>IFERROR(Table14[[#This Row],[كمية الهالك]]/(Table14[[#This Row],[كمية الخامات بالكيلو]]/Table14[[#This Row],[وزن القطعة]]),0)</f>
        <v>0</v>
      </c>
      <c r="N846" s="113"/>
      <c r="O846" s="106" t="str">
        <f>IFERROR(VLOOKUP(Table14[[#This Row],[كود العامل]],العاملين!$A$1:$D$100,4,0),"")</f>
        <v/>
      </c>
      <c r="P846" s="108"/>
      <c r="Q846" s="108"/>
      <c r="R846" s="108"/>
      <c r="S846" s="108"/>
      <c r="T846" s="108"/>
      <c r="U846" s="108">
        <f t="shared" si="15"/>
        <v>0</v>
      </c>
      <c r="V846" s="108" t="str">
        <f>IFERROR(Table14[[#This Row],[اجمالى وقت التشغيل بالدقايق]]-Table14[[#This Row],[اجمالى وقت التوقف بالدقيقة]],"0")</f>
        <v>0</v>
      </c>
      <c r="W846" s="108"/>
      <c r="X846" s="106" t="str">
        <f>IFERROR(VLOOKUP(Table14[[#This Row],[كود العامل]],العاملين!A:C,2,0),"")</f>
        <v/>
      </c>
      <c r="Y846" s="108"/>
      <c r="Z846" s="108" t="str">
        <f>IFERROR(VLOOKUP(Table14[[#This Row],[كود العامل2]],العاملين!$A:$C,2,0),"")</f>
        <v/>
      </c>
      <c r="AA846" s="108"/>
      <c r="AB846" s="108" t="str">
        <f>IFERROR(VLOOKUP(Table14[[#This Row],[كود العامل3]],العاملين!$A:$C,2,0),"")</f>
        <v/>
      </c>
      <c r="AC846" s="108"/>
      <c r="AD846" s="108" t="str">
        <f>IFERROR(VLOOKUP(Table14[[#This Row],[كود العامل4]],العاملين!$A:$C,2,0),"")</f>
        <v/>
      </c>
      <c r="AE846" s="115">
        <f>IFERROR((Table14[[#This Row],[كمية الانتاج]]*Table14[[#This Row],[الزمن المعيارى لانتاج القطعة الواحدة بالدقيقة]])/V846,0%)</f>
        <v>0</v>
      </c>
      <c r="AF846" s="116"/>
      <c r="AG846" s="106"/>
      <c r="AH846" s="117" t="str">
        <f>IFERROR(Table14[[#This Row],[كمية الانتاج]]/(Table14[[#This Row],[كمية الانتاج]]+AG846+AF846),"")</f>
        <v/>
      </c>
      <c r="AI846" s="118"/>
      <c r="AJ846" s="121"/>
      <c r="AK846" s="121"/>
      <c r="AL846" s="121"/>
      <c r="AM846" s="121"/>
      <c r="AN846" s="121"/>
      <c r="AO846" s="121"/>
      <c r="AP846" s="121"/>
      <c r="AQ846" s="121"/>
      <c r="AR846" s="121"/>
    </row>
    <row r="847" spans="1:44" ht="20.100000000000001" customHeight="1">
      <c r="A847" s="105"/>
      <c r="B847" s="106"/>
      <c r="C847" s="107" t="str">
        <f>IFERROR(VLOOKUP(B847,المنتجات!$A:$B,2,0),"")</f>
        <v/>
      </c>
      <c r="D847" s="106" t="str">
        <f>IFERROR(VLOOKUP(B847,المنتجات!$A:$C,3,0),"")</f>
        <v/>
      </c>
      <c r="E847" s="108"/>
      <c r="F847" s="107" t="str">
        <f>IFERROR(VLOOKUP(Table14[[#This Row],[كود الصنف]],المنتجات!$D:$E,2,0),"")</f>
        <v/>
      </c>
      <c r="G847" s="109"/>
      <c r="H847" s="109" t="str">
        <f>IFERROR(IF(G847&lt;=1,VLOOKUP(Table14[[#This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47" s="110"/>
      <c r="J847" s="111"/>
      <c r="K847" s="112" t="str">
        <f>IFERROR(IF(VLOOKUP(Table14[[#This Row],[كود الصنف]],المنتجات!$D:$K,8,0)=0,"",(VLOOKUP(Table14[[#This Row],[كود الصنف]],المنتجات!$D:$K,8,0))),"")</f>
        <v/>
      </c>
      <c r="L84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47" s="114">
        <f>IFERROR(Table14[[#This Row],[كمية الهالك]]/(Table14[[#This Row],[كمية الخامات بالكيلو]]/Table14[[#This Row],[وزن القطعة]]),0)</f>
        <v>0</v>
      </c>
      <c r="N847" s="113"/>
      <c r="O847" s="106" t="str">
        <f>IFERROR(VLOOKUP(Table14[[#This Row],[كود العامل]],العاملين!$A$1:$D$100,4,0),"")</f>
        <v/>
      </c>
      <c r="P847" s="108"/>
      <c r="Q847" s="108"/>
      <c r="R847" s="108"/>
      <c r="S847" s="108"/>
      <c r="T847" s="108"/>
      <c r="U847" s="108">
        <f t="shared" si="15"/>
        <v>0</v>
      </c>
      <c r="V847" s="108" t="str">
        <f>IFERROR(Table14[[#This Row],[اجمالى وقت التشغيل بالدقايق]]-Table14[[#This Row],[اجمالى وقت التوقف بالدقيقة]],"0")</f>
        <v>0</v>
      </c>
      <c r="W847" s="108"/>
      <c r="X847" s="106" t="str">
        <f>IFERROR(VLOOKUP(Table14[[#This Row],[كود العامل]],العاملين!A:C,2,0),"")</f>
        <v/>
      </c>
      <c r="Y847" s="108"/>
      <c r="Z847" s="108" t="str">
        <f>IFERROR(VLOOKUP(Table14[[#This Row],[كود العامل2]],العاملين!$A:$C,2,0),"")</f>
        <v/>
      </c>
      <c r="AA847" s="108"/>
      <c r="AB847" s="108" t="str">
        <f>IFERROR(VLOOKUP(Table14[[#This Row],[كود العامل3]],العاملين!$A:$C,2,0),"")</f>
        <v/>
      </c>
      <c r="AC847" s="108"/>
      <c r="AD847" s="108" t="str">
        <f>IFERROR(VLOOKUP(Table14[[#This Row],[كود العامل4]],العاملين!$A:$C,2,0),"")</f>
        <v/>
      </c>
      <c r="AE847" s="115">
        <f>IFERROR((Table14[[#This Row],[كمية الانتاج]]*Table14[[#This Row],[الزمن المعيارى لانتاج القطعة الواحدة بالدقيقة]])/V847,0%)</f>
        <v>0</v>
      </c>
      <c r="AF847" s="116"/>
      <c r="AG847" s="106"/>
      <c r="AH847" s="117" t="str">
        <f>IFERROR(Table14[[#This Row],[كمية الانتاج]]/(Table14[[#This Row],[كمية الانتاج]]+AG847+AF847),"")</f>
        <v/>
      </c>
      <c r="AI847" s="118"/>
      <c r="AJ847" s="121"/>
      <c r="AK847" s="121"/>
      <c r="AL847" s="121"/>
      <c r="AM847" s="121"/>
      <c r="AN847" s="121"/>
      <c r="AO847" s="121"/>
      <c r="AP847" s="121"/>
      <c r="AQ847" s="121"/>
      <c r="AR847" s="121"/>
    </row>
    <row r="848" spans="1:44" ht="20.100000000000001" customHeight="1">
      <c r="A848" s="105"/>
      <c r="B848" s="106"/>
      <c r="C848" s="107" t="str">
        <f>IFERROR(VLOOKUP(B848,المنتجات!$A:$B,2,0),"")</f>
        <v/>
      </c>
      <c r="D848" s="106" t="str">
        <f>IFERROR(VLOOKUP(B848,المنتجات!$A:$C,3,0),"")</f>
        <v/>
      </c>
      <c r="E848" s="108"/>
      <c r="F848" s="107" t="str">
        <f>IFERROR(VLOOKUP(Table14[[#This Row],[كود الصنف]],المنتجات!$D:$E,2,0),"")</f>
        <v/>
      </c>
      <c r="G848" s="109"/>
      <c r="H848" s="109" t="str">
        <f>IFERROR(IF(G848&lt;=1,VLOOKUP(Table14[[#This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48" s="110"/>
      <c r="J848" s="111"/>
      <c r="K848" s="112" t="str">
        <f>IFERROR(IF(VLOOKUP(Table14[[#This Row],[كود الصنف]],المنتجات!$D:$K,8,0)=0,"",(VLOOKUP(Table14[[#This Row],[كود الصنف]],المنتجات!$D:$K,8,0))),"")</f>
        <v/>
      </c>
      <c r="L84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48" s="114">
        <f>IFERROR(Table14[[#This Row],[كمية الهالك]]/(Table14[[#This Row],[كمية الخامات بالكيلو]]/Table14[[#This Row],[وزن القطعة]]),0)</f>
        <v>0</v>
      </c>
      <c r="N848" s="113"/>
      <c r="O848" s="106" t="str">
        <f>IFERROR(VLOOKUP(Table14[[#This Row],[كود العامل]],العاملين!$A$1:$D$100,4,0),"")</f>
        <v/>
      </c>
      <c r="P848" s="108"/>
      <c r="Q848" s="108"/>
      <c r="R848" s="108"/>
      <c r="S848" s="108"/>
      <c r="T848" s="108"/>
      <c r="U848" s="108">
        <f t="shared" si="15"/>
        <v>0</v>
      </c>
      <c r="V848" s="108" t="str">
        <f>IFERROR(Table14[[#This Row],[اجمالى وقت التشغيل بالدقايق]]-Table14[[#This Row],[اجمالى وقت التوقف بالدقيقة]],"0")</f>
        <v>0</v>
      </c>
      <c r="W848" s="108"/>
      <c r="X848" s="106" t="str">
        <f>IFERROR(VLOOKUP(Table14[[#This Row],[كود العامل]],العاملين!A:C,2,0),"")</f>
        <v/>
      </c>
      <c r="Y848" s="108"/>
      <c r="Z848" s="108" t="str">
        <f>IFERROR(VLOOKUP(Table14[[#This Row],[كود العامل2]],العاملين!$A:$C,2,0),"")</f>
        <v/>
      </c>
      <c r="AA848" s="108"/>
      <c r="AB848" s="108" t="str">
        <f>IFERROR(VLOOKUP(Table14[[#This Row],[كود العامل3]],العاملين!$A:$C,2,0),"")</f>
        <v/>
      </c>
      <c r="AC848" s="108"/>
      <c r="AD848" s="108" t="str">
        <f>IFERROR(VLOOKUP(Table14[[#This Row],[كود العامل4]],العاملين!$A:$C,2,0),"")</f>
        <v/>
      </c>
      <c r="AE848" s="115">
        <f>IFERROR((Table14[[#This Row],[كمية الانتاج]]*Table14[[#This Row],[الزمن المعيارى لانتاج القطعة الواحدة بالدقيقة]])/V848,0%)</f>
        <v>0</v>
      </c>
      <c r="AF848" s="116"/>
      <c r="AG848" s="106"/>
      <c r="AH848" s="117" t="str">
        <f>IFERROR(Table14[[#This Row],[كمية الانتاج]]/(Table14[[#This Row],[كمية الانتاج]]+AG848+AF848),"")</f>
        <v/>
      </c>
      <c r="AI848" s="118"/>
      <c r="AJ848" s="121"/>
      <c r="AK848" s="121"/>
      <c r="AL848" s="121"/>
      <c r="AM848" s="121"/>
      <c r="AN848" s="121"/>
      <c r="AO848" s="121"/>
      <c r="AP848" s="121"/>
      <c r="AQ848" s="121"/>
      <c r="AR848" s="121"/>
    </row>
    <row r="849" spans="1:44" ht="20.100000000000001" customHeight="1">
      <c r="A849" s="105"/>
      <c r="B849" s="106"/>
      <c r="C849" s="107" t="str">
        <f>IFERROR(VLOOKUP(B849,المنتجات!$A:$B,2,0),"")</f>
        <v/>
      </c>
      <c r="D849" s="106" t="str">
        <f>IFERROR(VLOOKUP(B849,المنتجات!$A:$C,3,0),"")</f>
        <v/>
      </c>
      <c r="E849" s="108"/>
      <c r="F849" s="107" t="str">
        <f>IFERROR(VLOOKUP(Table14[[#This Row],[كود الصنف]],المنتجات!$D:$E,2,0),"")</f>
        <v/>
      </c>
      <c r="G849" s="109"/>
      <c r="H849" s="109" t="str">
        <f>IFERROR(IF(G849&lt;=1,VLOOKUP(Table14[[#This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49" s="110"/>
      <c r="J849" s="111"/>
      <c r="K849" s="112" t="str">
        <f>IFERROR(IF(VLOOKUP(Table14[[#This Row],[كود الصنف]],المنتجات!$D:$K,8,0)=0,"",(VLOOKUP(Table14[[#This Row],[كود الصنف]],المنتجات!$D:$K,8,0))),"")</f>
        <v/>
      </c>
      <c r="L84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49" s="114">
        <f>IFERROR(Table14[[#This Row],[كمية الهالك]]/(Table14[[#This Row],[كمية الخامات بالكيلو]]/Table14[[#This Row],[وزن القطعة]]),0)</f>
        <v>0</v>
      </c>
      <c r="N849" s="113"/>
      <c r="O849" s="106" t="str">
        <f>IFERROR(VLOOKUP(Table14[[#This Row],[كود العامل]],العاملين!$A$1:$D$100,4,0),"")</f>
        <v/>
      </c>
      <c r="P849" s="108"/>
      <c r="Q849" s="108"/>
      <c r="R849" s="108"/>
      <c r="S849" s="108"/>
      <c r="T849" s="108"/>
      <c r="U849" s="108">
        <f t="shared" si="15"/>
        <v>0</v>
      </c>
      <c r="V849" s="108" t="str">
        <f>IFERROR(Table14[[#This Row],[اجمالى وقت التشغيل بالدقايق]]-Table14[[#This Row],[اجمالى وقت التوقف بالدقيقة]],"0")</f>
        <v>0</v>
      </c>
      <c r="W849" s="108"/>
      <c r="X849" s="106" t="str">
        <f>IFERROR(VLOOKUP(Table14[[#This Row],[كود العامل]],العاملين!A:C,2,0),"")</f>
        <v/>
      </c>
      <c r="Y849" s="108"/>
      <c r="Z849" s="108" t="str">
        <f>IFERROR(VLOOKUP(Table14[[#This Row],[كود العامل2]],العاملين!$A:$C,2,0),"")</f>
        <v/>
      </c>
      <c r="AA849" s="108"/>
      <c r="AB849" s="108" t="str">
        <f>IFERROR(VLOOKUP(Table14[[#This Row],[كود العامل3]],العاملين!$A:$C,2,0),"")</f>
        <v/>
      </c>
      <c r="AC849" s="108"/>
      <c r="AD849" s="108" t="str">
        <f>IFERROR(VLOOKUP(Table14[[#This Row],[كود العامل4]],العاملين!$A:$C,2,0),"")</f>
        <v/>
      </c>
      <c r="AE849" s="115">
        <f>IFERROR((Table14[[#This Row],[كمية الانتاج]]*Table14[[#This Row],[الزمن المعيارى لانتاج القطعة الواحدة بالدقيقة]])/V849,0%)</f>
        <v>0</v>
      </c>
      <c r="AF849" s="116"/>
      <c r="AG849" s="106"/>
      <c r="AH849" s="117" t="str">
        <f>IFERROR(Table14[[#This Row],[كمية الانتاج]]/(Table14[[#This Row],[كمية الانتاج]]+AG849+AF849),"")</f>
        <v/>
      </c>
      <c r="AI849" s="118"/>
      <c r="AJ849" s="121"/>
      <c r="AK849" s="121"/>
      <c r="AL849" s="121"/>
      <c r="AM849" s="121"/>
      <c r="AN849" s="121"/>
      <c r="AO849" s="121"/>
      <c r="AP849" s="121"/>
      <c r="AQ849" s="121"/>
      <c r="AR849" s="121"/>
    </row>
    <row r="850" spans="1:44" ht="20.100000000000001" customHeight="1">
      <c r="A850" s="105"/>
      <c r="B850" s="106"/>
      <c r="C850" s="107" t="str">
        <f>IFERROR(VLOOKUP(B850,المنتجات!$A:$B,2,0),"")</f>
        <v/>
      </c>
      <c r="D850" s="106" t="str">
        <f>IFERROR(VLOOKUP(B850,المنتجات!$A:$C,3,0),"")</f>
        <v/>
      </c>
      <c r="E850" s="108"/>
      <c r="F850" s="107" t="str">
        <f>IFERROR(VLOOKUP(Table14[[#This Row],[كود الصنف]],المنتجات!$D:$E,2,0),"")</f>
        <v/>
      </c>
      <c r="G850" s="109"/>
      <c r="H850" s="109" t="str">
        <f>IFERROR(IF(G850&lt;=1,VLOOKUP(Table14[[#This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50" s="110"/>
      <c r="J850" s="111"/>
      <c r="K850" s="112" t="str">
        <f>IFERROR(IF(VLOOKUP(Table14[[#This Row],[كود الصنف]],المنتجات!$D:$K,8,0)=0,"",(VLOOKUP(Table14[[#This Row],[كود الصنف]],المنتجات!$D:$K,8,0))),"")</f>
        <v/>
      </c>
      <c r="L85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50" s="114">
        <f>IFERROR(Table14[[#This Row],[كمية الهالك]]/(Table14[[#This Row],[كمية الخامات بالكيلو]]/Table14[[#This Row],[وزن القطعة]]),0)</f>
        <v>0</v>
      </c>
      <c r="N850" s="113"/>
      <c r="O850" s="106" t="str">
        <f>IFERROR(VLOOKUP(Table14[[#This Row],[كود العامل]],العاملين!$A$1:$D$100,4,0),"")</f>
        <v/>
      </c>
      <c r="P850" s="108"/>
      <c r="Q850" s="108"/>
      <c r="R850" s="108"/>
      <c r="S850" s="108"/>
      <c r="T850" s="108"/>
      <c r="U850" s="108">
        <f t="shared" si="15"/>
        <v>0</v>
      </c>
      <c r="V850" s="108" t="str">
        <f>IFERROR(Table14[[#This Row],[اجمالى وقت التشغيل بالدقايق]]-Table14[[#This Row],[اجمالى وقت التوقف بالدقيقة]],"0")</f>
        <v>0</v>
      </c>
      <c r="W850" s="108"/>
      <c r="X850" s="106" t="str">
        <f>IFERROR(VLOOKUP(Table14[[#This Row],[كود العامل]],العاملين!A:C,2,0),"")</f>
        <v/>
      </c>
      <c r="Y850" s="108"/>
      <c r="Z850" s="108" t="str">
        <f>IFERROR(VLOOKUP(Table14[[#This Row],[كود العامل2]],العاملين!$A:$C,2,0),"")</f>
        <v/>
      </c>
      <c r="AA850" s="108"/>
      <c r="AB850" s="108" t="str">
        <f>IFERROR(VLOOKUP(Table14[[#This Row],[كود العامل3]],العاملين!$A:$C,2,0),"")</f>
        <v/>
      </c>
      <c r="AC850" s="108"/>
      <c r="AD850" s="108" t="str">
        <f>IFERROR(VLOOKUP(Table14[[#This Row],[كود العامل4]],العاملين!$A:$C,2,0),"")</f>
        <v/>
      </c>
      <c r="AE850" s="115">
        <f>IFERROR((Table14[[#This Row],[كمية الانتاج]]*Table14[[#This Row],[الزمن المعيارى لانتاج القطعة الواحدة بالدقيقة]])/V850,0%)</f>
        <v>0</v>
      </c>
      <c r="AF850" s="116"/>
      <c r="AG850" s="106"/>
      <c r="AH850" s="117" t="str">
        <f>IFERROR(Table14[[#This Row],[كمية الانتاج]]/(Table14[[#This Row],[كمية الانتاج]]+AG850+AF850),"")</f>
        <v/>
      </c>
      <c r="AI850" s="118"/>
      <c r="AJ850" s="121"/>
      <c r="AK850" s="121"/>
      <c r="AL850" s="121"/>
      <c r="AM850" s="121"/>
      <c r="AN850" s="121"/>
      <c r="AO850" s="121"/>
      <c r="AP850" s="121"/>
      <c r="AQ850" s="121"/>
      <c r="AR850" s="121"/>
    </row>
    <row r="851" spans="1:44" ht="20.100000000000001" customHeight="1">
      <c r="A851" s="105"/>
      <c r="B851" s="106"/>
      <c r="C851" s="107" t="str">
        <f>IFERROR(VLOOKUP(B851,المنتجات!$A:$B,2,0),"")</f>
        <v/>
      </c>
      <c r="D851" s="106" t="str">
        <f>IFERROR(VLOOKUP(B851,المنتجات!$A:$C,3,0),"")</f>
        <v/>
      </c>
      <c r="E851" s="108"/>
      <c r="F851" s="107" t="str">
        <f>IFERROR(VLOOKUP(Table14[[#This Row],[كود الصنف]],المنتجات!$D:$E,2,0),"")</f>
        <v/>
      </c>
      <c r="G851" s="109"/>
      <c r="H851" s="109" t="str">
        <f>IFERROR(IF(G851&lt;=1,VLOOKUP(Table14[[#This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51" s="110"/>
      <c r="J851" s="111"/>
      <c r="K851" s="112" t="str">
        <f>IFERROR(IF(VLOOKUP(Table14[[#This Row],[كود الصنف]],المنتجات!$D:$K,8,0)=0,"",(VLOOKUP(Table14[[#This Row],[كود الصنف]],المنتجات!$D:$K,8,0))),"")</f>
        <v/>
      </c>
      <c r="L85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51" s="114">
        <f>IFERROR(Table14[[#This Row],[كمية الهالك]]/(Table14[[#This Row],[كمية الخامات بالكيلو]]/Table14[[#This Row],[وزن القطعة]]),0)</f>
        <v>0</v>
      </c>
      <c r="N851" s="113"/>
      <c r="O851" s="106" t="str">
        <f>IFERROR(VLOOKUP(Table14[[#This Row],[كود العامل]],العاملين!$A$1:$D$100,4,0),"")</f>
        <v/>
      </c>
      <c r="P851" s="108"/>
      <c r="Q851" s="108"/>
      <c r="R851" s="108"/>
      <c r="S851" s="108"/>
      <c r="T851" s="108"/>
      <c r="U851" s="108">
        <f t="shared" si="15"/>
        <v>0</v>
      </c>
      <c r="V851" s="108" t="str">
        <f>IFERROR(Table14[[#This Row],[اجمالى وقت التشغيل بالدقايق]]-Table14[[#This Row],[اجمالى وقت التوقف بالدقيقة]],"0")</f>
        <v>0</v>
      </c>
      <c r="W851" s="108"/>
      <c r="X851" s="106" t="str">
        <f>IFERROR(VLOOKUP(Table14[[#This Row],[كود العامل]],العاملين!A:C,2,0),"")</f>
        <v/>
      </c>
      <c r="Y851" s="108"/>
      <c r="Z851" s="108" t="str">
        <f>IFERROR(VLOOKUP(Table14[[#This Row],[كود العامل2]],العاملين!$A:$C,2,0),"")</f>
        <v/>
      </c>
      <c r="AA851" s="108"/>
      <c r="AB851" s="108" t="str">
        <f>IFERROR(VLOOKUP(Table14[[#This Row],[كود العامل3]],العاملين!$A:$C,2,0),"")</f>
        <v/>
      </c>
      <c r="AC851" s="108"/>
      <c r="AD851" s="108" t="str">
        <f>IFERROR(VLOOKUP(Table14[[#This Row],[كود العامل4]],العاملين!$A:$C,2,0),"")</f>
        <v/>
      </c>
      <c r="AE851" s="115">
        <f>IFERROR((Table14[[#This Row],[كمية الانتاج]]*Table14[[#This Row],[الزمن المعيارى لانتاج القطعة الواحدة بالدقيقة]])/V851,0%)</f>
        <v>0</v>
      </c>
      <c r="AF851" s="116"/>
      <c r="AG851" s="106"/>
      <c r="AH851" s="117" t="str">
        <f>IFERROR(Table14[[#This Row],[كمية الانتاج]]/(Table14[[#This Row],[كمية الانتاج]]+AG851+AF851),"")</f>
        <v/>
      </c>
      <c r="AI851" s="118"/>
      <c r="AJ851" s="121"/>
      <c r="AK851" s="121"/>
      <c r="AL851" s="121"/>
      <c r="AM851" s="121"/>
      <c r="AN851" s="121"/>
      <c r="AO851" s="121"/>
      <c r="AP851" s="121"/>
      <c r="AQ851" s="121"/>
      <c r="AR851" s="121"/>
    </row>
    <row r="852" spans="1:44" ht="20.100000000000001" customHeight="1">
      <c r="A852" s="105"/>
      <c r="B852" s="106"/>
      <c r="C852" s="107" t="str">
        <f>IFERROR(VLOOKUP(B852,المنتجات!$A:$B,2,0),"")</f>
        <v/>
      </c>
      <c r="D852" s="106" t="str">
        <f>IFERROR(VLOOKUP(B852,المنتجات!$A:$C,3,0),"")</f>
        <v/>
      </c>
      <c r="E852" s="108"/>
      <c r="F852" s="107" t="str">
        <f>IFERROR(VLOOKUP(Table14[[#This Row],[كود الصنف]],المنتجات!$D:$E,2,0),"")</f>
        <v/>
      </c>
      <c r="G852" s="109"/>
      <c r="H852" s="109" t="str">
        <f>IFERROR(IF(G852&lt;=1,VLOOKUP(Table14[[#This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52" s="110"/>
      <c r="J852" s="111"/>
      <c r="K852" s="112" t="str">
        <f>IFERROR(IF(VLOOKUP(Table14[[#This Row],[كود الصنف]],المنتجات!$D:$K,8,0)=0,"",(VLOOKUP(Table14[[#This Row],[كود الصنف]],المنتجات!$D:$K,8,0))),"")</f>
        <v/>
      </c>
      <c r="L85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52" s="114">
        <f>IFERROR(Table14[[#This Row],[كمية الهالك]]/(Table14[[#This Row],[كمية الخامات بالكيلو]]/Table14[[#This Row],[وزن القطعة]]),0)</f>
        <v>0</v>
      </c>
      <c r="N852" s="113"/>
      <c r="O852" s="106" t="str">
        <f>IFERROR(VLOOKUP(Table14[[#This Row],[كود العامل]],العاملين!$A$1:$D$100,4,0),"")</f>
        <v/>
      </c>
      <c r="P852" s="108"/>
      <c r="Q852" s="108"/>
      <c r="R852" s="108"/>
      <c r="S852" s="108"/>
      <c r="T852" s="108"/>
      <c r="U852" s="108">
        <f t="shared" si="15"/>
        <v>0</v>
      </c>
      <c r="V852" s="108" t="str">
        <f>IFERROR(Table14[[#This Row],[اجمالى وقت التشغيل بالدقايق]]-Table14[[#This Row],[اجمالى وقت التوقف بالدقيقة]],"0")</f>
        <v>0</v>
      </c>
      <c r="W852" s="108"/>
      <c r="X852" s="106" t="str">
        <f>IFERROR(VLOOKUP(Table14[[#This Row],[كود العامل]],العاملين!A:C,2,0),"")</f>
        <v/>
      </c>
      <c r="Y852" s="108"/>
      <c r="Z852" s="108" t="str">
        <f>IFERROR(VLOOKUP(Table14[[#This Row],[كود العامل2]],العاملين!$A:$C,2,0),"")</f>
        <v/>
      </c>
      <c r="AA852" s="108"/>
      <c r="AB852" s="108" t="str">
        <f>IFERROR(VLOOKUP(Table14[[#This Row],[كود العامل3]],العاملين!$A:$C,2,0),"")</f>
        <v/>
      </c>
      <c r="AC852" s="108"/>
      <c r="AD852" s="108" t="str">
        <f>IFERROR(VLOOKUP(Table14[[#This Row],[كود العامل4]],العاملين!$A:$C,2,0),"")</f>
        <v/>
      </c>
      <c r="AE852" s="115">
        <f>IFERROR((Table14[[#This Row],[كمية الانتاج]]*Table14[[#This Row],[الزمن المعيارى لانتاج القطعة الواحدة بالدقيقة]])/V852,0%)</f>
        <v>0</v>
      </c>
      <c r="AF852" s="116"/>
      <c r="AG852" s="106"/>
      <c r="AH852" s="117" t="str">
        <f>IFERROR(Table14[[#This Row],[كمية الانتاج]]/(Table14[[#This Row],[كمية الانتاج]]+AG852+AF852),"")</f>
        <v/>
      </c>
      <c r="AI852" s="118"/>
      <c r="AJ852" s="121"/>
      <c r="AK852" s="121"/>
      <c r="AL852" s="121"/>
      <c r="AM852" s="121"/>
      <c r="AN852" s="121"/>
      <c r="AO852" s="121"/>
      <c r="AP852" s="121"/>
      <c r="AQ852" s="121"/>
      <c r="AR852" s="121"/>
    </row>
    <row r="853" spans="1:44" ht="20.100000000000001" customHeight="1">
      <c r="A853" s="105"/>
      <c r="B853" s="106"/>
      <c r="C853" s="107" t="str">
        <f>IFERROR(VLOOKUP(B853,المنتجات!$A:$B,2,0),"")</f>
        <v/>
      </c>
      <c r="D853" s="106" t="str">
        <f>IFERROR(VLOOKUP(B853,المنتجات!$A:$C,3,0),"")</f>
        <v/>
      </c>
      <c r="E853" s="108"/>
      <c r="F853" s="107" t="str">
        <f>IFERROR(VLOOKUP(Table14[[#This Row],[كود الصنف]],المنتجات!$D:$E,2,0),"")</f>
        <v/>
      </c>
      <c r="G853" s="109"/>
      <c r="H853" s="109" t="str">
        <f>IFERROR(IF(G853&lt;=1,VLOOKUP(Table14[[#This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53" s="110"/>
      <c r="J853" s="111"/>
      <c r="K853" s="112" t="str">
        <f>IFERROR(IF(VLOOKUP(Table14[[#This Row],[كود الصنف]],المنتجات!$D:$K,8,0)=0,"",(VLOOKUP(Table14[[#This Row],[كود الصنف]],المنتجات!$D:$K,8,0))),"")</f>
        <v/>
      </c>
      <c r="L85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53" s="114">
        <f>IFERROR(Table14[[#This Row],[كمية الهالك]]/(Table14[[#This Row],[كمية الخامات بالكيلو]]/Table14[[#This Row],[وزن القطعة]]),0)</f>
        <v>0</v>
      </c>
      <c r="N853" s="113"/>
      <c r="O853" s="106" t="str">
        <f>IFERROR(VLOOKUP(Table14[[#This Row],[كود العامل]],العاملين!$A$1:$D$100,4,0),"")</f>
        <v/>
      </c>
      <c r="P853" s="108"/>
      <c r="Q853" s="108"/>
      <c r="R853" s="108"/>
      <c r="S853" s="108"/>
      <c r="T853" s="108"/>
      <c r="U853" s="108">
        <f t="shared" si="15"/>
        <v>0</v>
      </c>
      <c r="V853" s="108" t="str">
        <f>IFERROR(Table14[[#This Row],[اجمالى وقت التشغيل بالدقايق]]-Table14[[#This Row],[اجمالى وقت التوقف بالدقيقة]],"0")</f>
        <v>0</v>
      </c>
      <c r="W853" s="108"/>
      <c r="X853" s="106" t="str">
        <f>IFERROR(VLOOKUP(Table14[[#This Row],[كود العامل]],العاملين!A:C,2,0),"")</f>
        <v/>
      </c>
      <c r="Y853" s="108"/>
      <c r="Z853" s="108" t="str">
        <f>IFERROR(VLOOKUP(Table14[[#This Row],[كود العامل2]],العاملين!$A:$C,2,0),"")</f>
        <v/>
      </c>
      <c r="AA853" s="108"/>
      <c r="AB853" s="108" t="str">
        <f>IFERROR(VLOOKUP(Table14[[#This Row],[كود العامل3]],العاملين!$A:$C,2,0),"")</f>
        <v/>
      </c>
      <c r="AC853" s="108"/>
      <c r="AD853" s="108" t="str">
        <f>IFERROR(VLOOKUP(Table14[[#This Row],[كود العامل4]],العاملين!$A:$C,2,0),"")</f>
        <v/>
      </c>
      <c r="AE853" s="115">
        <f>IFERROR((Table14[[#This Row],[كمية الانتاج]]*Table14[[#This Row],[الزمن المعيارى لانتاج القطعة الواحدة بالدقيقة]])/V853,0%)</f>
        <v>0</v>
      </c>
      <c r="AF853" s="116"/>
      <c r="AG853" s="106"/>
      <c r="AH853" s="117" t="str">
        <f>IFERROR(Table14[[#This Row],[كمية الانتاج]]/(Table14[[#This Row],[كمية الانتاج]]+AG853+AF853),"")</f>
        <v/>
      </c>
      <c r="AI853" s="118"/>
      <c r="AJ853" s="121"/>
      <c r="AK853" s="121"/>
      <c r="AL853" s="121"/>
      <c r="AM853" s="121"/>
      <c r="AN853" s="121"/>
      <c r="AO853" s="121"/>
      <c r="AP853" s="121"/>
      <c r="AQ853" s="121"/>
      <c r="AR853" s="121"/>
    </row>
    <row r="854" spans="1:44" ht="20.100000000000001" customHeight="1">
      <c r="A854" s="105"/>
      <c r="B854" s="106"/>
      <c r="C854" s="107" t="str">
        <f>IFERROR(VLOOKUP(B854,المنتجات!$A:$B,2,0),"")</f>
        <v/>
      </c>
      <c r="D854" s="106" t="str">
        <f>IFERROR(VLOOKUP(B854,المنتجات!$A:$C,3,0),"")</f>
        <v/>
      </c>
      <c r="E854" s="108"/>
      <c r="F854" s="107" t="str">
        <f>IFERROR(VLOOKUP(Table14[[#This Row],[كود الصنف]],المنتجات!$D:$E,2,0),"")</f>
        <v/>
      </c>
      <c r="G854" s="109"/>
      <c r="H854" s="109" t="str">
        <f>IFERROR(IF(G854&lt;=1,VLOOKUP(Table14[[#This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54" s="110"/>
      <c r="J854" s="111"/>
      <c r="K854" s="112" t="str">
        <f>IFERROR(IF(VLOOKUP(Table14[[#This Row],[كود الصنف]],المنتجات!$D:$K,8,0)=0,"",(VLOOKUP(Table14[[#This Row],[كود الصنف]],المنتجات!$D:$K,8,0))),"")</f>
        <v/>
      </c>
      <c r="L85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54" s="114">
        <f>IFERROR(Table14[[#This Row],[كمية الهالك]]/(Table14[[#This Row],[كمية الخامات بالكيلو]]/Table14[[#This Row],[وزن القطعة]]),0)</f>
        <v>0</v>
      </c>
      <c r="N854" s="113"/>
      <c r="O854" s="106" t="str">
        <f>IFERROR(VLOOKUP(Table14[[#This Row],[كود العامل]],العاملين!$A$1:$D$100,4,0),"")</f>
        <v/>
      </c>
      <c r="P854" s="108"/>
      <c r="Q854" s="108"/>
      <c r="R854" s="108"/>
      <c r="S854" s="108"/>
      <c r="T854" s="108"/>
      <c r="U854" s="108">
        <f t="shared" si="15"/>
        <v>0</v>
      </c>
      <c r="V854" s="108" t="str">
        <f>IFERROR(Table14[[#This Row],[اجمالى وقت التشغيل بالدقايق]]-Table14[[#This Row],[اجمالى وقت التوقف بالدقيقة]],"0")</f>
        <v>0</v>
      </c>
      <c r="W854" s="108"/>
      <c r="X854" s="106" t="str">
        <f>IFERROR(VLOOKUP(Table14[[#This Row],[كود العامل]],العاملين!A:C,2,0),"")</f>
        <v/>
      </c>
      <c r="Y854" s="108"/>
      <c r="Z854" s="108" t="str">
        <f>IFERROR(VLOOKUP(Table14[[#This Row],[كود العامل2]],العاملين!$A:$C,2,0),"")</f>
        <v/>
      </c>
      <c r="AA854" s="108"/>
      <c r="AB854" s="108" t="str">
        <f>IFERROR(VLOOKUP(Table14[[#This Row],[كود العامل3]],العاملين!$A:$C,2,0),"")</f>
        <v/>
      </c>
      <c r="AC854" s="108"/>
      <c r="AD854" s="108" t="str">
        <f>IFERROR(VLOOKUP(Table14[[#This Row],[كود العامل4]],العاملين!$A:$C,2,0),"")</f>
        <v/>
      </c>
      <c r="AE854" s="115">
        <f>IFERROR((Table14[[#This Row],[كمية الانتاج]]*Table14[[#This Row],[الزمن المعيارى لانتاج القطعة الواحدة بالدقيقة]])/V854,0%)</f>
        <v>0</v>
      </c>
      <c r="AF854" s="116"/>
      <c r="AG854" s="106"/>
      <c r="AH854" s="117" t="str">
        <f>IFERROR(Table14[[#This Row],[كمية الانتاج]]/(Table14[[#This Row],[كمية الانتاج]]+AG854+AF854),"")</f>
        <v/>
      </c>
      <c r="AI854" s="118"/>
      <c r="AJ854" s="121"/>
      <c r="AK854" s="121"/>
      <c r="AL854" s="121"/>
      <c r="AM854" s="121"/>
      <c r="AN854" s="121"/>
      <c r="AO854" s="121"/>
      <c r="AP854" s="121"/>
      <c r="AQ854" s="121"/>
      <c r="AR854" s="121"/>
    </row>
    <row r="855" spans="1:44" ht="20.100000000000001" customHeight="1">
      <c r="A855" s="105"/>
      <c r="B855" s="106"/>
      <c r="C855" s="107" t="str">
        <f>IFERROR(VLOOKUP(B855,المنتجات!$A:$B,2,0),"")</f>
        <v/>
      </c>
      <c r="D855" s="106" t="str">
        <f>IFERROR(VLOOKUP(B855,المنتجات!$A:$C,3,0),"")</f>
        <v/>
      </c>
      <c r="E855" s="108"/>
      <c r="F855" s="107" t="str">
        <f>IFERROR(VLOOKUP(Table14[[#This Row],[كود الصنف]],المنتجات!$D:$E,2,0),"")</f>
        <v/>
      </c>
      <c r="G855" s="109"/>
      <c r="H855" s="109" t="str">
        <f>IFERROR(IF(G855&lt;=1,VLOOKUP(Table14[[#This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55" s="110"/>
      <c r="J855" s="111"/>
      <c r="K855" s="112" t="str">
        <f>IFERROR(IF(VLOOKUP(Table14[[#This Row],[كود الصنف]],المنتجات!$D:$K,8,0)=0,"",(VLOOKUP(Table14[[#This Row],[كود الصنف]],المنتجات!$D:$K,8,0))),"")</f>
        <v/>
      </c>
      <c r="L85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55" s="114">
        <f>IFERROR(Table14[[#This Row],[كمية الهالك]]/(Table14[[#This Row],[كمية الخامات بالكيلو]]/Table14[[#This Row],[وزن القطعة]]),0)</f>
        <v>0</v>
      </c>
      <c r="N855" s="113"/>
      <c r="O855" s="106" t="str">
        <f>IFERROR(VLOOKUP(Table14[[#This Row],[كود العامل]],العاملين!$A$1:$D$100,4,0),"")</f>
        <v/>
      </c>
      <c r="P855" s="108"/>
      <c r="Q855" s="108"/>
      <c r="R855" s="108"/>
      <c r="S855" s="108"/>
      <c r="T855" s="108"/>
      <c r="U855" s="108">
        <f t="shared" si="15"/>
        <v>0</v>
      </c>
      <c r="V855" s="108" t="str">
        <f>IFERROR(Table14[[#This Row],[اجمالى وقت التشغيل بالدقايق]]-Table14[[#This Row],[اجمالى وقت التوقف بالدقيقة]],"0")</f>
        <v>0</v>
      </c>
      <c r="W855" s="108"/>
      <c r="X855" s="106" t="str">
        <f>IFERROR(VLOOKUP(Table14[[#This Row],[كود العامل]],العاملين!A:C,2,0),"")</f>
        <v/>
      </c>
      <c r="Y855" s="108"/>
      <c r="Z855" s="108" t="str">
        <f>IFERROR(VLOOKUP(Table14[[#This Row],[كود العامل2]],العاملين!$A:$C,2,0),"")</f>
        <v/>
      </c>
      <c r="AA855" s="108"/>
      <c r="AB855" s="108" t="str">
        <f>IFERROR(VLOOKUP(Table14[[#This Row],[كود العامل3]],العاملين!$A:$C,2,0),"")</f>
        <v/>
      </c>
      <c r="AC855" s="108"/>
      <c r="AD855" s="108" t="str">
        <f>IFERROR(VLOOKUP(Table14[[#This Row],[كود العامل4]],العاملين!$A:$C,2,0),"")</f>
        <v/>
      </c>
      <c r="AE855" s="115">
        <f>IFERROR((Table14[[#This Row],[كمية الانتاج]]*Table14[[#This Row],[الزمن المعيارى لانتاج القطعة الواحدة بالدقيقة]])/V855,0%)</f>
        <v>0</v>
      </c>
      <c r="AF855" s="116"/>
      <c r="AG855" s="106"/>
      <c r="AH855" s="117" t="str">
        <f>IFERROR(Table14[[#This Row],[كمية الانتاج]]/(Table14[[#This Row],[كمية الانتاج]]+AG855+AF855),"")</f>
        <v/>
      </c>
      <c r="AI855" s="118"/>
      <c r="AJ855" s="121"/>
      <c r="AK855" s="121"/>
      <c r="AL855" s="121"/>
      <c r="AM855" s="121"/>
      <c r="AN855" s="121"/>
      <c r="AO855" s="121"/>
      <c r="AP855" s="121"/>
      <c r="AQ855" s="121"/>
      <c r="AR855" s="121"/>
    </row>
    <row r="856" spans="1:44" ht="20.100000000000001" customHeight="1">
      <c r="A856" s="105"/>
      <c r="B856" s="106"/>
      <c r="C856" s="107" t="str">
        <f>IFERROR(VLOOKUP(B856,المنتجات!$A:$B,2,0),"")</f>
        <v/>
      </c>
      <c r="D856" s="106" t="str">
        <f>IFERROR(VLOOKUP(B856,المنتجات!$A:$C,3,0),"")</f>
        <v/>
      </c>
      <c r="E856" s="108"/>
      <c r="F856" s="107" t="str">
        <f>IFERROR(VLOOKUP(Table14[[#This Row],[كود الصنف]],المنتجات!$D:$E,2,0),"")</f>
        <v/>
      </c>
      <c r="G856" s="109"/>
      <c r="H856" s="109" t="str">
        <f>IFERROR(IF(G856&lt;=1,VLOOKUP(Table14[[#This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56" s="110"/>
      <c r="J856" s="111"/>
      <c r="K856" s="112" t="str">
        <f>IFERROR(IF(VLOOKUP(Table14[[#This Row],[كود الصنف]],المنتجات!$D:$K,8,0)=0,"",(VLOOKUP(Table14[[#This Row],[كود الصنف]],المنتجات!$D:$K,8,0))),"")</f>
        <v/>
      </c>
      <c r="L85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56" s="114">
        <f>IFERROR(Table14[[#This Row],[كمية الهالك]]/(Table14[[#This Row],[كمية الخامات بالكيلو]]/Table14[[#This Row],[وزن القطعة]]),0)</f>
        <v>0</v>
      </c>
      <c r="N856" s="113"/>
      <c r="O856" s="106" t="str">
        <f>IFERROR(VLOOKUP(Table14[[#This Row],[كود العامل]],العاملين!$A$1:$D$100,4,0),"")</f>
        <v/>
      </c>
      <c r="P856" s="108"/>
      <c r="Q856" s="108"/>
      <c r="R856" s="108"/>
      <c r="S856" s="108"/>
      <c r="T856" s="108"/>
      <c r="U856" s="108">
        <f t="shared" si="15"/>
        <v>0</v>
      </c>
      <c r="V856" s="108" t="str">
        <f>IFERROR(Table14[[#This Row],[اجمالى وقت التشغيل بالدقايق]]-Table14[[#This Row],[اجمالى وقت التوقف بالدقيقة]],"0")</f>
        <v>0</v>
      </c>
      <c r="W856" s="108"/>
      <c r="X856" s="106" t="str">
        <f>IFERROR(VLOOKUP(Table14[[#This Row],[كود العامل]],العاملين!A:C,2,0),"")</f>
        <v/>
      </c>
      <c r="Y856" s="108"/>
      <c r="Z856" s="108" t="str">
        <f>IFERROR(VLOOKUP(Table14[[#This Row],[كود العامل2]],العاملين!$A:$C,2,0),"")</f>
        <v/>
      </c>
      <c r="AA856" s="108"/>
      <c r="AB856" s="108" t="str">
        <f>IFERROR(VLOOKUP(Table14[[#This Row],[كود العامل3]],العاملين!$A:$C,2,0),"")</f>
        <v/>
      </c>
      <c r="AC856" s="108"/>
      <c r="AD856" s="108" t="str">
        <f>IFERROR(VLOOKUP(Table14[[#This Row],[كود العامل4]],العاملين!$A:$C,2,0),"")</f>
        <v/>
      </c>
      <c r="AE856" s="115">
        <f>IFERROR((Table14[[#This Row],[كمية الانتاج]]*Table14[[#This Row],[الزمن المعيارى لانتاج القطعة الواحدة بالدقيقة]])/V856,0%)</f>
        <v>0</v>
      </c>
      <c r="AF856" s="116"/>
      <c r="AG856" s="106"/>
      <c r="AH856" s="117" t="str">
        <f>IFERROR(Table14[[#This Row],[كمية الانتاج]]/(Table14[[#This Row],[كمية الانتاج]]+AG856+AF856),"")</f>
        <v/>
      </c>
      <c r="AI856" s="118"/>
      <c r="AJ856" s="121"/>
      <c r="AK856" s="121"/>
      <c r="AL856" s="121"/>
      <c r="AM856" s="121"/>
      <c r="AN856" s="121"/>
      <c r="AO856" s="121"/>
      <c r="AP856" s="121"/>
      <c r="AQ856" s="121"/>
      <c r="AR856" s="121"/>
    </row>
    <row r="857" spans="1:44" ht="20.100000000000001" customHeight="1">
      <c r="A857" s="105"/>
      <c r="B857" s="106"/>
      <c r="C857" s="107" t="str">
        <f>IFERROR(VLOOKUP(B857,المنتجات!$A:$B,2,0),"")</f>
        <v/>
      </c>
      <c r="D857" s="106" t="str">
        <f>IFERROR(VLOOKUP(B857,المنتجات!$A:$C,3,0),"")</f>
        <v/>
      </c>
      <c r="E857" s="108"/>
      <c r="F857" s="107" t="str">
        <f>IFERROR(VLOOKUP(Table14[[#This Row],[كود الصنف]],المنتجات!$D:$E,2,0),"")</f>
        <v/>
      </c>
      <c r="G857" s="109"/>
      <c r="H857" s="109" t="str">
        <f>IFERROR(IF(G857&lt;=1,VLOOKUP(Table14[[#This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57" s="110"/>
      <c r="J857" s="111"/>
      <c r="K857" s="112" t="str">
        <f>IFERROR(IF(VLOOKUP(Table14[[#This Row],[كود الصنف]],المنتجات!$D:$K,8,0)=0,"",(VLOOKUP(Table14[[#This Row],[كود الصنف]],المنتجات!$D:$K,8,0))),"")</f>
        <v/>
      </c>
      <c r="L85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57" s="114">
        <f>IFERROR(Table14[[#This Row],[كمية الهالك]]/(Table14[[#This Row],[كمية الخامات بالكيلو]]/Table14[[#This Row],[وزن القطعة]]),0)</f>
        <v>0</v>
      </c>
      <c r="N857" s="113"/>
      <c r="O857" s="106" t="str">
        <f>IFERROR(VLOOKUP(Table14[[#This Row],[كود العامل]],العاملين!$A$1:$D$100,4,0),"")</f>
        <v/>
      </c>
      <c r="P857" s="108"/>
      <c r="Q857" s="108"/>
      <c r="R857" s="108"/>
      <c r="S857" s="108"/>
      <c r="T857" s="108"/>
      <c r="U857" s="108">
        <f t="shared" si="15"/>
        <v>0</v>
      </c>
      <c r="V857" s="108" t="str">
        <f>IFERROR(Table14[[#This Row],[اجمالى وقت التشغيل بالدقايق]]-Table14[[#This Row],[اجمالى وقت التوقف بالدقيقة]],"0")</f>
        <v>0</v>
      </c>
      <c r="W857" s="108"/>
      <c r="X857" s="106" t="str">
        <f>IFERROR(VLOOKUP(Table14[[#This Row],[كود العامل]],العاملين!A:C,2,0),"")</f>
        <v/>
      </c>
      <c r="Y857" s="108"/>
      <c r="Z857" s="108" t="str">
        <f>IFERROR(VLOOKUP(Table14[[#This Row],[كود العامل2]],العاملين!$A:$C,2,0),"")</f>
        <v/>
      </c>
      <c r="AA857" s="108"/>
      <c r="AB857" s="108" t="str">
        <f>IFERROR(VLOOKUP(Table14[[#This Row],[كود العامل3]],العاملين!$A:$C,2,0),"")</f>
        <v/>
      </c>
      <c r="AC857" s="108"/>
      <c r="AD857" s="108" t="str">
        <f>IFERROR(VLOOKUP(Table14[[#This Row],[كود العامل4]],العاملين!$A:$C,2,0),"")</f>
        <v/>
      </c>
      <c r="AE857" s="115">
        <f>IFERROR((Table14[[#This Row],[كمية الانتاج]]*Table14[[#This Row],[الزمن المعيارى لانتاج القطعة الواحدة بالدقيقة]])/V857,0%)</f>
        <v>0</v>
      </c>
      <c r="AF857" s="116"/>
      <c r="AG857" s="106"/>
      <c r="AH857" s="117" t="str">
        <f>IFERROR(Table14[[#This Row],[كمية الانتاج]]/(Table14[[#This Row],[كمية الانتاج]]+AG857+AF857),"")</f>
        <v/>
      </c>
      <c r="AI857" s="118"/>
      <c r="AJ857" s="121"/>
      <c r="AK857" s="121"/>
      <c r="AL857" s="121"/>
      <c r="AM857" s="121"/>
      <c r="AN857" s="121"/>
      <c r="AO857" s="121"/>
      <c r="AP857" s="121"/>
      <c r="AQ857" s="121"/>
      <c r="AR857" s="121"/>
    </row>
    <row r="858" spans="1:44" ht="20.100000000000001" customHeight="1">
      <c r="A858" s="105"/>
      <c r="B858" s="106"/>
      <c r="C858" s="107" t="str">
        <f>IFERROR(VLOOKUP(B858,المنتجات!$A:$B,2,0),"")</f>
        <v/>
      </c>
      <c r="D858" s="106" t="str">
        <f>IFERROR(VLOOKUP(B858,المنتجات!$A:$C,3,0),"")</f>
        <v/>
      </c>
      <c r="E858" s="108"/>
      <c r="F858" s="107" t="str">
        <f>IFERROR(VLOOKUP(Table14[[#This Row],[كود الصنف]],المنتجات!$D:$E,2,0),"")</f>
        <v/>
      </c>
      <c r="G858" s="109"/>
      <c r="H858" s="109" t="str">
        <f>IFERROR(IF(G858&lt;=1,VLOOKUP(Table14[[#This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58" s="110"/>
      <c r="J858" s="111"/>
      <c r="K858" s="112" t="str">
        <f>IFERROR(IF(VLOOKUP(Table14[[#This Row],[كود الصنف]],المنتجات!$D:$K,8,0)=0,"",(VLOOKUP(Table14[[#This Row],[كود الصنف]],المنتجات!$D:$K,8,0))),"")</f>
        <v/>
      </c>
      <c r="L85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58" s="114">
        <f>IFERROR(Table14[[#This Row],[كمية الهالك]]/(Table14[[#This Row],[كمية الخامات بالكيلو]]/Table14[[#This Row],[وزن القطعة]]),0)</f>
        <v>0</v>
      </c>
      <c r="N858" s="113"/>
      <c r="O858" s="106" t="str">
        <f>IFERROR(VLOOKUP(Table14[[#This Row],[كود العامل]],العاملين!$A$1:$D$100,4,0),"")</f>
        <v/>
      </c>
      <c r="P858" s="108"/>
      <c r="Q858" s="108"/>
      <c r="R858" s="108"/>
      <c r="S858" s="108"/>
      <c r="T858" s="108"/>
      <c r="U858" s="108">
        <f t="shared" si="15"/>
        <v>0</v>
      </c>
      <c r="V858" s="108" t="str">
        <f>IFERROR(Table14[[#This Row],[اجمالى وقت التشغيل بالدقايق]]-Table14[[#This Row],[اجمالى وقت التوقف بالدقيقة]],"0")</f>
        <v>0</v>
      </c>
      <c r="W858" s="108"/>
      <c r="X858" s="106" t="str">
        <f>IFERROR(VLOOKUP(Table14[[#This Row],[كود العامل]],العاملين!A:C,2,0),"")</f>
        <v/>
      </c>
      <c r="Y858" s="108"/>
      <c r="Z858" s="108" t="str">
        <f>IFERROR(VLOOKUP(Table14[[#This Row],[كود العامل2]],العاملين!$A:$C,2,0),"")</f>
        <v/>
      </c>
      <c r="AA858" s="108"/>
      <c r="AB858" s="108" t="str">
        <f>IFERROR(VLOOKUP(Table14[[#This Row],[كود العامل3]],العاملين!$A:$C,2,0),"")</f>
        <v/>
      </c>
      <c r="AC858" s="108"/>
      <c r="AD858" s="108" t="str">
        <f>IFERROR(VLOOKUP(Table14[[#This Row],[كود العامل4]],العاملين!$A:$C,2,0),"")</f>
        <v/>
      </c>
      <c r="AE858" s="115">
        <f>IFERROR((Table14[[#This Row],[كمية الانتاج]]*Table14[[#This Row],[الزمن المعيارى لانتاج القطعة الواحدة بالدقيقة]])/V858,0%)</f>
        <v>0</v>
      </c>
      <c r="AF858" s="116"/>
      <c r="AG858" s="106"/>
      <c r="AH858" s="117" t="str">
        <f>IFERROR(Table14[[#This Row],[كمية الانتاج]]/(Table14[[#This Row],[كمية الانتاج]]+AG858+AF858),"")</f>
        <v/>
      </c>
      <c r="AI858" s="118"/>
      <c r="AJ858" s="121"/>
      <c r="AK858" s="121"/>
      <c r="AL858" s="121"/>
      <c r="AM858" s="121"/>
      <c r="AN858" s="121"/>
      <c r="AO858" s="121"/>
      <c r="AP858" s="121"/>
      <c r="AQ858" s="121"/>
      <c r="AR858" s="121"/>
    </row>
    <row r="859" spans="1:44" ht="20.100000000000001" customHeight="1">
      <c r="A859" s="105"/>
      <c r="B859" s="106"/>
      <c r="C859" s="107" t="str">
        <f>IFERROR(VLOOKUP(B859,المنتجات!$A:$B,2,0),"")</f>
        <v/>
      </c>
      <c r="D859" s="106" t="str">
        <f>IFERROR(VLOOKUP(B859,المنتجات!$A:$C,3,0),"")</f>
        <v/>
      </c>
      <c r="E859" s="108"/>
      <c r="F859" s="107" t="str">
        <f>IFERROR(VLOOKUP(Table14[[#This Row],[كود الصنف]],المنتجات!$D:$E,2,0),"")</f>
        <v/>
      </c>
      <c r="G859" s="109"/>
      <c r="H859" s="109" t="str">
        <f>IFERROR(IF(G859&lt;=1,VLOOKUP(Table14[[#This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59" s="110"/>
      <c r="J859" s="111"/>
      <c r="K859" s="112" t="str">
        <f>IFERROR(IF(VLOOKUP(Table14[[#This Row],[كود الصنف]],المنتجات!$D:$K,8,0)=0,"",(VLOOKUP(Table14[[#This Row],[كود الصنف]],المنتجات!$D:$K,8,0))),"")</f>
        <v/>
      </c>
      <c r="L85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59" s="114">
        <f>IFERROR(Table14[[#This Row],[كمية الهالك]]/(Table14[[#This Row],[كمية الخامات بالكيلو]]/Table14[[#This Row],[وزن القطعة]]),0)</f>
        <v>0</v>
      </c>
      <c r="N859" s="113"/>
      <c r="O859" s="106" t="str">
        <f>IFERROR(VLOOKUP(Table14[[#This Row],[كود العامل]],العاملين!$A$1:$D$100,4,0),"")</f>
        <v/>
      </c>
      <c r="P859" s="108"/>
      <c r="Q859" s="108"/>
      <c r="R859" s="108"/>
      <c r="S859" s="108"/>
      <c r="T859" s="108"/>
      <c r="U859" s="108">
        <f t="shared" si="15"/>
        <v>0</v>
      </c>
      <c r="V859" s="108" t="str">
        <f>IFERROR(Table14[[#This Row],[اجمالى وقت التشغيل بالدقايق]]-Table14[[#This Row],[اجمالى وقت التوقف بالدقيقة]],"0")</f>
        <v>0</v>
      </c>
      <c r="W859" s="108"/>
      <c r="X859" s="106" t="str">
        <f>IFERROR(VLOOKUP(Table14[[#This Row],[كود العامل]],العاملين!A:C,2,0),"")</f>
        <v/>
      </c>
      <c r="Y859" s="108"/>
      <c r="Z859" s="108" t="str">
        <f>IFERROR(VLOOKUP(Table14[[#This Row],[كود العامل2]],العاملين!$A:$C,2,0),"")</f>
        <v/>
      </c>
      <c r="AA859" s="108"/>
      <c r="AB859" s="108" t="str">
        <f>IFERROR(VLOOKUP(Table14[[#This Row],[كود العامل3]],العاملين!$A:$C,2,0),"")</f>
        <v/>
      </c>
      <c r="AC859" s="108"/>
      <c r="AD859" s="108" t="str">
        <f>IFERROR(VLOOKUP(Table14[[#This Row],[كود العامل4]],العاملين!$A:$C,2,0),"")</f>
        <v/>
      </c>
      <c r="AE859" s="115">
        <f>IFERROR((Table14[[#This Row],[كمية الانتاج]]*Table14[[#This Row],[الزمن المعيارى لانتاج القطعة الواحدة بالدقيقة]])/V859,0%)</f>
        <v>0</v>
      </c>
      <c r="AF859" s="116"/>
      <c r="AG859" s="106"/>
      <c r="AH859" s="117" t="str">
        <f>IFERROR(Table14[[#This Row],[كمية الانتاج]]/(Table14[[#This Row],[كمية الانتاج]]+AG859+AF859),"")</f>
        <v/>
      </c>
      <c r="AI859" s="118"/>
      <c r="AJ859" s="121"/>
      <c r="AK859" s="121"/>
      <c r="AL859" s="121"/>
      <c r="AM859" s="121"/>
      <c r="AN859" s="121"/>
      <c r="AO859" s="121"/>
      <c r="AP859" s="121"/>
      <c r="AQ859" s="121"/>
      <c r="AR859" s="121"/>
    </row>
    <row r="860" spans="1:44" ht="20.100000000000001" customHeight="1">
      <c r="A860" s="105"/>
      <c r="B860" s="106"/>
      <c r="C860" s="107" t="str">
        <f>IFERROR(VLOOKUP(B860,المنتجات!$A:$B,2,0),"")</f>
        <v/>
      </c>
      <c r="D860" s="106" t="str">
        <f>IFERROR(VLOOKUP(B860,المنتجات!$A:$C,3,0),"")</f>
        <v/>
      </c>
      <c r="E860" s="108"/>
      <c r="F860" s="107" t="str">
        <f>IFERROR(VLOOKUP(Table14[[#This Row],[كود الصنف]],المنتجات!$D:$E,2,0),"")</f>
        <v/>
      </c>
      <c r="G860" s="109"/>
      <c r="H860" s="109" t="str">
        <f>IFERROR(IF(G860&lt;=1,VLOOKUP(Table14[[#This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60" s="110"/>
      <c r="J860" s="111"/>
      <c r="K860" s="112" t="str">
        <f>IFERROR(IF(VLOOKUP(Table14[[#This Row],[كود الصنف]],المنتجات!$D:$K,8,0)=0,"",(VLOOKUP(Table14[[#This Row],[كود الصنف]],المنتجات!$D:$K,8,0))),"")</f>
        <v/>
      </c>
      <c r="L86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60" s="114">
        <f>IFERROR(Table14[[#This Row],[كمية الهالك]]/(Table14[[#This Row],[كمية الخامات بالكيلو]]/Table14[[#This Row],[وزن القطعة]]),0)</f>
        <v>0</v>
      </c>
      <c r="N860" s="113"/>
      <c r="O860" s="106" t="str">
        <f>IFERROR(VLOOKUP(Table14[[#This Row],[كود العامل]],العاملين!$A$1:$D$100,4,0),"")</f>
        <v/>
      </c>
      <c r="P860" s="108"/>
      <c r="Q860" s="108"/>
      <c r="R860" s="108"/>
      <c r="S860" s="108"/>
      <c r="T860" s="108"/>
      <c r="U860" s="108">
        <f t="shared" si="15"/>
        <v>0</v>
      </c>
      <c r="V860" s="108" t="str">
        <f>IFERROR(Table14[[#This Row],[اجمالى وقت التشغيل بالدقايق]]-Table14[[#This Row],[اجمالى وقت التوقف بالدقيقة]],"0")</f>
        <v>0</v>
      </c>
      <c r="W860" s="108"/>
      <c r="X860" s="106" t="str">
        <f>IFERROR(VLOOKUP(Table14[[#This Row],[كود العامل]],العاملين!A:C,2,0),"")</f>
        <v/>
      </c>
      <c r="Y860" s="108"/>
      <c r="Z860" s="108" t="str">
        <f>IFERROR(VLOOKUP(Table14[[#This Row],[كود العامل2]],العاملين!$A:$C,2,0),"")</f>
        <v/>
      </c>
      <c r="AA860" s="108"/>
      <c r="AB860" s="108" t="str">
        <f>IFERROR(VLOOKUP(Table14[[#This Row],[كود العامل3]],العاملين!$A:$C,2,0),"")</f>
        <v/>
      </c>
      <c r="AC860" s="108"/>
      <c r="AD860" s="108" t="str">
        <f>IFERROR(VLOOKUP(Table14[[#This Row],[كود العامل4]],العاملين!$A:$C,2,0),"")</f>
        <v/>
      </c>
      <c r="AE860" s="115">
        <f>IFERROR((Table14[[#This Row],[كمية الانتاج]]*Table14[[#This Row],[الزمن المعيارى لانتاج القطعة الواحدة بالدقيقة]])/V860,0%)</f>
        <v>0</v>
      </c>
      <c r="AF860" s="116"/>
      <c r="AG860" s="106"/>
      <c r="AH860" s="117" t="str">
        <f>IFERROR(Table14[[#This Row],[كمية الانتاج]]/(Table14[[#This Row],[كمية الانتاج]]+AG860+AF860),"")</f>
        <v/>
      </c>
      <c r="AI860" s="118"/>
      <c r="AJ860" s="121"/>
      <c r="AK860" s="121"/>
      <c r="AL860" s="121"/>
      <c r="AM860" s="121"/>
      <c r="AN860" s="121"/>
      <c r="AO860" s="121"/>
      <c r="AP860" s="121"/>
      <c r="AQ860" s="121"/>
      <c r="AR860" s="121"/>
    </row>
    <row r="861" spans="1:44" ht="20.100000000000001" customHeight="1">
      <c r="A861" s="105"/>
      <c r="B861" s="106"/>
      <c r="C861" s="107" t="str">
        <f>IFERROR(VLOOKUP(B861,المنتجات!$A:$B,2,0),"")</f>
        <v/>
      </c>
      <c r="D861" s="106" t="str">
        <f>IFERROR(VLOOKUP(B861,المنتجات!$A:$C,3,0),"")</f>
        <v/>
      </c>
      <c r="E861" s="108"/>
      <c r="F861" s="107" t="str">
        <f>IFERROR(VLOOKUP(Table14[[#This Row],[كود الصنف]],المنتجات!$D:$E,2,0),"")</f>
        <v/>
      </c>
      <c r="G861" s="109"/>
      <c r="H861" s="109" t="str">
        <f>IFERROR(IF(G861&lt;=1,VLOOKUP(Table14[[#This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61" s="110"/>
      <c r="J861" s="111"/>
      <c r="K861" s="112" t="str">
        <f>IFERROR(IF(VLOOKUP(Table14[[#This Row],[كود الصنف]],المنتجات!$D:$K,8,0)=0,"",(VLOOKUP(Table14[[#This Row],[كود الصنف]],المنتجات!$D:$K,8,0))),"")</f>
        <v/>
      </c>
      <c r="L86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61" s="114">
        <f>IFERROR(Table14[[#This Row],[كمية الهالك]]/(Table14[[#This Row],[كمية الخامات بالكيلو]]/Table14[[#This Row],[وزن القطعة]]),0)</f>
        <v>0</v>
      </c>
      <c r="N861" s="113"/>
      <c r="O861" s="106" t="str">
        <f>IFERROR(VLOOKUP(Table14[[#This Row],[كود العامل]],العاملين!$A$1:$D$100,4,0),"")</f>
        <v/>
      </c>
      <c r="P861" s="108"/>
      <c r="Q861" s="108"/>
      <c r="R861" s="108"/>
      <c r="S861" s="108"/>
      <c r="T861" s="108"/>
      <c r="U861" s="108">
        <f t="shared" si="15"/>
        <v>0</v>
      </c>
      <c r="V861" s="108" t="str">
        <f>IFERROR(Table14[[#This Row],[اجمالى وقت التشغيل بالدقايق]]-Table14[[#This Row],[اجمالى وقت التوقف بالدقيقة]],"0")</f>
        <v>0</v>
      </c>
      <c r="W861" s="108"/>
      <c r="X861" s="106" t="str">
        <f>IFERROR(VLOOKUP(Table14[[#This Row],[كود العامل]],العاملين!A:C,2,0),"")</f>
        <v/>
      </c>
      <c r="Y861" s="108"/>
      <c r="Z861" s="108" t="str">
        <f>IFERROR(VLOOKUP(Table14[[#This Row],[كود العامل2]],العاملين!$A:$C,2,0),"")</f>
        <v/>
      </c>
      <c r="AA861" s="108"/>
      <c r="AB861" s="108" t="str">
        <f>IFERROR(VLOOKUP(Table14[[#This Row],[كود العامل3]],العاملين!$A:$C,2,0),"")</f>
        <v/>
      </c>
      <c r="AC861" s="108"/>
      <c r="AD861" s="108" t="str">
        <f>IFERROR(VLOOKUP(Table14[[#This Row],[كود العامل4]],العاملين!$A:$C,2,0),"")</f>
        <v/>
      </c>
      <c r="AE861" s="115">
        <f>IFERROR((Table14[[#This Row],[كمية الانتاج]]*Table14[[#This Row],[الزمن المعيارى لانتاج القطعة الواحدة بالدقيقة]])/V861,0%)</f>
        <v>0</v>
      </c>
      <c r="AF861" s="116"/>
      <c r="AG861" s="106"/>
      <c r="AH861" s="117" t="str">
        <f>IFERROR(Table14[[#This Row],[كمية الانتاج]]/(Table14[[#This Row],[كمية الانتاج]]+AG861+AF861),"")</f>
        <v/>
      </c>
      <c r="AI861" s="118"/>
      <c r="AJ861" s="121"/>
      <c r="AK861" s="121"/>
      <c r="AL861" s="121"/>
      <c r="AM861" s="121"/>
      <c r="AN861" s="121"/>
      <c r="AO861" s="121"/>
      <c r="AP861" s="121"/>
      <c r="AQ861" s="121"/>
      <c r="AR861" s="121"/>
    </row>
    <row r="862" spans="1:44" ht="20.100000000000001" customHeight="1">
      <c r="A862" s="105"/>
      <c r="B862" s="106"/>
      <c r="C862" s="107" t="str">
        <f>IFERROR(VLOOKUP(B862,المنتجات!$A:$B,2,0),"")</f>
        <v/>
      </c>
      <c r="D862" s="106" t="str">
        <f>IFERROR(VLOOKUP(B862,المنتجات!$A:$C,3,0),"")</f>
        <v/>
      </c>
      <c r="E862" s="108"/>
      <c r="F862" s="107" t="str">
        <f>IFERROR(VLOOKUP(Table14[[#This Row],[كود الصنف]],المنتجات!$D:$E,2,0),"")</f>
        <v/>
      </c>
      <c r="G862" s="109"/>
      <c r="H862" s="109" t="str">
        <f>IFERROR(IF(G862&lt;=1,VLOOKUP(Table14[[#This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62" s="110"/>
      <c r="J862" s="111"/>
      <c r="K862" s="112" t="str">
        <f>IFERROR(IF(VLOOKUP(Table14[[#This Row],[كود الصنف]],المنتجات!$D:$K,8,0)=0,"",(VLOOKUP(Table14[[#This Row],[كود الصنف]],المنتجات!$D:$K,8,0))),"")</f>
        <v/>
      </c>
      <c r="L86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62" s="114">
        <f>IFERROR(Table14[[#This Row],[كمية الهالك]]/(Table14[[#This Row],[كمية الخامات بالكيلو]]/Table14[[#This Row],[وزن القطعة]]),0)</f>
        <v>0</v>
      </c>
      <c r="N862" s="113"/>
      <c r="O862" s="106" t="str">
        <f>IFERROR(VLOOKUP(Table14[[#This Row],[كود العامل]],العاملين!$A$1:$D$100,4,0),"")</f>
        <v/>
      </c>
      <c r="P862" s="108"/>
      <c r="Q862" s="108"/>
      <c r="R862" s="108"/>
      <c r="S862" s="108"/>
      <c r="T862" s="108"/>
      <c r="U862" s="108">
        <f t="shared" si="15"/>
        <v>0</v>
      </c>
      <c r="V862" s="108" t="str">
        <f>IFERROR(Table14[[#This Row],[اجمالى وقت التشغيل بالدقايق]]-Table14[[#This Row],[اجمالى وقت التوقف بالدقيقة]],"0")</f>
        <v>0</v>
      </c>
      <c r="W862" s="108"/>
      <c r="X862" s="106" t="str">
        <f>IFERROR(VLOOKUP(Table14[[#This Row],[كود العامل]],العاملين!A:C,2,0),"")</f>
        <v/>
      </c>
      <c r="Y862" s="108"/>
      <c r="Z862" s="108" t="str">
        <f>IFERROR(VLOOKUP(Table14[[#This Row],[كود العامل2]],العاملين!$A:$C,2,0),"")</f>
        <v/>
      </c>
      <c r="AA862" s="108"/>
      <c r="AB862" s="108" t="str">
        <f>IFERROR(VLOOKUP(Table14[[#This Row],[كود العامل3]],العاملين!$A:$C,2,0),"")</f>
        <v/>
      </c>
      <c r="AC862" s="108"/>
      <c r="AD862" s="108" t="str">
        <f>IFERROR(VLOOKUP(Table14[[#This Row],[كود العامل4]],العاملين!$A:$C,2,0),"")</f>
        <v/>
      </c>
      <c r="AE862" s="115">
        <f>IFERROR((Table14[[#This Row],[كمية الانتاج]]*Table14[[#This Row],[الزمن المعيارى لانتاج القطعة الواحدة بالدقيقة]])/V862,0%)</f>
        <v>0</v>
      </c>
      <c r="AF862" s="116"/>
      <c r="AG862" s="106"/>
      <c r="AH862" s="117" t="str">
        <f>IFERROR(Table14[[#This Row],[كمية الانتاج]]/(Table14[[#This Row],[كمية الانتاج]]+AG862+AF862),"")</f>
        <v/>
      </c>
      <c r="AI862" s="118"/>
      <c r="AJ862" s="121"/>
      <c r="AK862" s="121"/>
      <c r="AL862" s="121"/>
      <c r="AM862" s="121"/>
      <c r="AN862" s="121"/>
      <c r="AO862" s="121"/>
      <c r="AP862" s="121"/>
      <c r="AQ862" s="121"/>
      <c r="AR862" s="121"/>
    </row>
    <row r="863" spans="1:44" ht="20.100000000000001" customHeight="1">
      <c r="A863" s="105"/>
      <c r="B863" s="106"/>
      <c r="C863" s="107" t="str">
        <f>IFERROR(VLOOKUP(B863,المنتجات!$A:$B,2,0),"")</f>
        <v/>
      </c>
      <c r="D863" s="106" t="str">
        <f>IFERROR(VLOOKUP(B863,المنتجات!$A:$C,3,0),"")</f>
        <v/>
      </c>
      <c r="E863" s="108"/>
      <c r="F863" s="107" t="str">
        <f>IFERROR(VLOOKUP(Table14[[#This Row],[كود الصنف]],المنتجات!$D:$E,2,0),"")</f>
        <v/>
      </c>
      <c r="G863" s="109"/>
      <c r="H863" s="109" t="str">
        <f>IFERROR(IF(G863&lt;=1,VLOOKUP(Table14[[#This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63" s="110"/>
      <c r="J863" s="111"/>
      <c r="K863" s="112" t="str">
        <f>IFERROR(IF(VLOOKUP(Table14[[#This Row],[كود الصنف]],المنتجات!$D:$K,8,0)=0,"",(VLOOKUP(Table14[[#This Row],[كود الصنف]],المنتجات!$D:$K,8,0))),"")</f>
        <v/>
      </c>
      <c r="L86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63" s="114">
        <f>IFERROR(Table14[[#This Row],[كمية الهالك]]/(Table14[[#This Row],[كمية الخامات بالكيلو]]/Table14[[#This Row],[وزن القطعة]]),0)</f>
        <v>0</v>
      </c>
      <c r="N863" s="113"/>
      <c r="O863" s="106" t="str">
        <f>IFERROR(VLOOKUP(Table14[[#This Row],[كود العامل]],العاملين!$A$1:$D$100,4,0),"")</f>
        <v/>
      </c>
      <c r="P863" s="108"/>
      <c r="Q863" s="108"/>
      <c r="R863" s="108"/>
      <c r="S863" s="108"/>
      <c r="T863" s="108"/>
      <c r="U863" s="108">
        <f t="shared" si="15"/>
        <v>0</v>
      </c>
      <c r="V863" s="108" t="str">
        <f>IFERROR(Table14[[#This Row],[اجمالى وقت التشغيل بالدقايق]]-Table14[[#This Row],[اجمالى وقت التوقف بالدقيقة]],"0")</f>
        <v>0</v>
      </c>
      <c r="W863" s="108"/>
      <c r="X863" s="106" t="str">
        <f>IFERROR(VLOOKUP(Table14[[#This Row],[كود العامل]],العاملين!A:C,2,0),"")</f>
        <v/>
      </c>
      <c r="Y863" s="108"/>
      <c r="Z863" s="108" t="str">
        <f>IFERROR(VLOOKUP(Table14[[#This Row],[كود العامل2]],العاملين!$A:$C,2,0),"")</f>
        <v/>
      </c>
      <c r="AA863" s="108"/>
      <c r="AB863" s="108" t="str">
        <f>IFERROR(VLOOKUP(Table14[[#This Row],[كود العامل3]],العاملين!$A:$C,2,0),"")</f>
        <v/>
      </c>
      <c r="AC863" s="108"/>
      <c r="AD863" s="108" t="str">
        <f>IFERROR(VLOOKUP(Table14[[#This Row],[كود العامل4]],العاملين!$A:$C,2,0),"")</f>
        <v/>
      </c>
      <c r="AE863" s="115">
        <f>IFERROR((Table14[[#This Row],[كمية الانتاج]]*Table14[[#This Row],[الزمن المعيارى لانتاج القطعة الواحدة بالدقيقة]])/V863,0%)</f>
        <v>0</v>
      </c>
      <c r="AF863" s="116"/>
      <c r="AG863" s="106"/>
      <c r="AH863" s="117" t="str">
        <f>IFERROR(Table14[[#This Row],[كمية الانتاج]]/(Table14[[#This Row],[كمية الانتاج]]+AG863+AF863),"")</f>
        <v/>
      </c>
      <c r="AI863" s="118"/>
      <c r="AJ863" s="121"/>
      <c r="AK863" s="121"/>
      <c r="AL863" s="121"/>
      <c r="AM863" s="121"/>
      <c r="AN863" s="121"/>
      <c r="AO863" s="121"/>
      <c r="AP863" s="121"/>
      <c r="AQ863" s="121"/>
      <c r="AR863" s="121"/>
    </row>
    <row r="864" spans="1:44" ht="20.100000000000001" customHeight="1">
      <c r="A864" s="105"/>
      <c r="B864" s="106"/>
      <c r="C864" s="107" t="str">
        <f>IFERROR(VLOOKUP(B864,المنتجات!$A:$B,2,0),"")</f>
        <v/>
      </c>
      <c r="D864" s="106" t="str">
        <f>IFERROR(VLOOKUP(B864,المنتجات!$A:$C,3,0),"")</f>
        <v/>
      </c>
      <c r="E864" s="108"/>
      <c r="F864" s="107" t="str">
        <f>IFERROR(VLOOKUP(Table14[[#This Row],[كود الصنف]],المنتجات!$D:$E,2,0),"")</f>
        <v/>
      </c>
      <c r="G864" s="109"/>
      <c r="H864" s="109" t="str">
        <f>IFERROR(IF(G864&lt;=1,VLOOKUP(Table14[[#This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64" s="110"/>
      <c r="J864" s="111"/>
      <c r="K864" s="112" t="str">
        <f>IFERROR(IF(VLOOKUP(Table14[[#This Row],[كود الصنف]],المنتجات!$D:$K,8,0)=0,"",(VLOOKUP(Table14[[#This Row],[كود الصنف]],المنتجات!$D:$K,8,0))),"")</f>
        <v/>
      </c>
      <c r="L86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64" s="114">
        <f>IFERROR(Table14[[#This Row],[كمية الهالك]]/(Table14[[#This Row],[كمية الخامات بالكيلو]]/Table14[[#This Row],[وزن القطعة]]),0)</f>
        <v>0</v>
      </c>
      <c r="N864" s="113"/>
      <c r="O864" s="106" t="str">
        <f>IFERROR(VLOOKUP(Table14[[#This Row],[كود العامل]],العاملين!$A$1:$D$100,4,0),"")</f>
        <v/>
      </c>
      <c r="P864" s="108"/>
      <c r="Q864" s="108"/>
      <c r="R864" s="108"/>
      <c r="S864" s="108"/>
      <c r="T864" s="108"/>
      <c r="U864" s="108">
        <f t="shared" si="15"/>
        <v>0</v>
      </c>
      <c r="V864" s="108" t="str">
        <f>IFERROR(Table14[[#This Row],[اجمالى وقت التشغيل بالدقايق]]-Table14[[#This Row],[اجمالى وقت التوقف بالدقيقة]],"0")</f>
        <v>0</v>
      </c>
      <c r="W864" s="108"/>
      <c r="X864" s="106" t="str">
        <f>IFERROR(VLOOKUP(Table14[[#This Row],[كود العامل]],العاملين!A:C,2,0),"")</f>
        <v/>
      </c>
      <c r="Y864" s="108"/>
      <c r="Z864" s="108" t="str">
        <f>IFERROR(VLOOKUP(Table14[[#This Row],[كود العامل2]],العاملين!$A:$C,2,0),"")</f>
        <v/>
      </c>
      <c r="AA864" s="108"/>
      <c r="AB864" s="108" t="str">
        <f>IFERROR(VLOOKUP(Table14[[#This Row],[كود العامل3]],العاملين!$A:$C,2,0),"")</f>
        <v/>
      </c>
      <c r="AC864" s="108"/>
      <c r="AD864" s="108" t="str">
        <f>IFERROR(VLOOKUP(Table14[[#This Row],[كود العامل4]],العاملين!$A:$C,2,0),"")</f>
        <v/>
      </c>
      <c r="AE864" s="115">
        <f>IFERROR((Table14[[#This Row],[كمية الانتاج]]*Table14[[#This Row],[الزمن المعيارى لانتاج القطعة الواحدة بالدقيقة]])/V864,0%)</f>
        <v>0</v>
      </c>
      <c r="AF864" s="116"/>
      <c r="AG864" s="106"/>
      <c r="AH864" s="117" t="str">
        <f>IFERROR(Table14[[#This Row],[كمية الانتاج]]/(Table14[[#This Row],[كمية الانتاج]]+AG864+AF864),"")</f>
        <v/>
      </c>
      <c r="AI864" s="118"/>
      <c r="AJ864" s="121"/>
      <c r="AK864" s="121"/>
      <c r="AL864" s="121"/>
      <c r="AM864" s="121"/>
      <c r="AN864" s="121"/>
      <c r="AO864" s="121"/>
      <c r="AP864" s="121"/>
      <c r="AQ864" s="121"/>
      <c r="AR864" s="121"/>
    </row>
    <row r="865" spans="1:44" ht="20.100000000000001" customHeight="1">
      <c r="A865" s="105"/>
      <c r="B865" s="106"/>
      <c r="C865" s="107" t="str">
        <f>IFERROR(VLOOKUP(B865,المنتجات!$A:$B,2,0),"")</f>
        <v/>
      </c>
      <c r="D865" s="106" t="str">
        <f>IFERROR(VLOOKUP(B865,المنتجات!$A:$C,3,0),"")</f>
        <v/>
      </c>
      <c r="E865" s="108"/>
      <c r="F865" s="107" t="str">
        <f>IFERROR(VLOOKUP(Table14[[#This Row],[كود الصنف]],المنتجات!$D:$E,2,0),"")</f>
        <v/>
      </c>
      <c r="G865" s="109"/>
      <c r="H865" s="109" t="str">
        <f>IFERROR(IF(G865&lt;=1,VLOOKUP(Table14[[#This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65" s="110"/>
      <c r="J865" s="111"/>
      <c r="K865" s="112" t="str">
        <f>IFERROR(IF(VLOOKUP(Table14[[#This Row],[كود الصنف]],المنتجات!$D:$K,8,0)=0,"",(VLOOKUP(Table14[[#This Row],[كود الصنف]],المنتجات!$D:$K,8,0))),"")</f>
        <v/>
      </c>
      <c r="L86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65" s="114">
        <f>IFERROR(Table14[[#This Row],[كمية الهالك]]/(Table14[[#This Row],[كمية الخامات بالكيلو]]/Table14[[#This Row],[وزن القطعة]]),0)</f>
        <v>0</v>
      </c>
      <c r="N865" s="113"/>
      <c r="O865" s="106" t="str">
        <f>IFERROR(VLOOKUP(Table14[[#This Row],[كود العامل]],العاملين!$A$1:$D$100,4,0),"")</f>
        <v/>
      </c>
      <c r="P865" s="108"/>
      <c r="Q865" s="108"/>
      <c r="R865" s="108"/>
      <c r="S865" s="108"/>
      <c r="T865" s="108"/>
      <c r="U865" s="108">
        <f t="shared" si="15"/>
        <v>0</v>
      </c>
      <c r="V865" s="108" t="str">
        <f>IFERROR(Table14[[#This Row],[اجمالى وقت التشغيل بالدقايق]]-Table14[[#This Row],[اجمالى وقت التوقف بالدقيقة]],"0")</f>
        <v>0</v>
      </c>
      <c r="W865" s="108"/>
      <c r="X865" s="106" t="str">
        <f>IFERROR(VLOOKUP(Table14[[#This Row],[كود العامل]],العاملين!A:C,2,0),"")</f>
        <v/>
      </c>
      <c r="Y865" s="108"/>
      <c r="Z865" s="108" t="str">
        <f>IFERROR(VLOOKUP(Table14[[#This Row],[كود العامل2]],العاملين!$A:$C,2,0),"")</f>
        <v/>
      </c>
      <c r="AA865" s="108"/>
      <c r="AB865" s="108" t="str">
        <f>IFERROR(VLOOKUP(Table14[[#This Row],[كود العامل3]],العاملين!$A:$C,2,0),"")</f>
        <v/>
      </c>
      <c r="AC865" s="108"/>
      <c r="AD865" s="108" t="str">
        <f>IFERROR(VLOOKUP(Table14[[#This Row],[كود العامل4]],العاملين!$A:$C,2,0),"")</f>
        <v/>
      </c>
      <c r="AE865" s="115">
        <f>IFERROR((Table14[[#This Row],[كمية الانتاج]]*Table14[[#This Row],[الزمن المعيارى لانتاج القطعة الواحدة بالدقيقة]])/V865,0%)</f>
        <v>0</v>
      </c>
      <c r="AF865" s="116"/>
      <c r="AG865" s="106"/>
      <c r="AH865" s="117" t="str">
        <f>IFERROR(Table14[[#This Row],[كمية الانتاج]]/(Table14[[#This Row],[كمية الانتاج]]+AG865+AF865),"")</f>
        <v/>
      </c>
      <c r="AI865" s="118"/>
      <c r="AJ865" s="121"/>
      <c r="AK865" s="121"/>
      <c r="AL865" s="121"/>
      <c r="AM865" s="121"/>
      <c r="AN865" s="121"/>
      <c r="AO865" s="121"/>
      <c r="AP865" s="121"/>
      <c r="AQ865" s="121"/>
      <c r="AR865" s="121"/>
    </row>
    <row r="866" spans="1:44" ht="20.100000000000001" customHeight="1">
      <c r="A866" s="105"/>
      <c r="B866" s="106"/>
      <c r="C866" s="107" t="str">
        <f>IFERROR(VLOOKUP(B866,المنتجات!$A:$B,2,0),"")</f>
        <v/>
      </c>
      <c r="D866" s="106" t="str">
        <f>IFERROR(VLOOKUP(B866,المنتجات!$A:$C,3,0),"")</f>
        <v/>
      </c>
      <c r="E866" s="108"/>
      <c r="F866" s="107" t="str">
        <f>IFERROR(VLOOKUP(Table14[[#This Row],[كود الصنف]],المنتجات!$D:$E,2,0),"")</f>
        <v/>
      </c>
      <c r="G866" s="109"/>
      <c r="H866" s="109" t="str">
        <f>IFERROR(IF(G866&lt;=1,VLOOKUP(Table14[[#This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66" s="110"/>
      <c r="J866" s="111"/>
      <c r="K866" s="112" t="str">
        <f>IFERROR(IF(VLOOKUP(Table14[[#This Row],[كود الصنف]],المنتجات!$D:$K,8,0)=0,"",(VLOOKUP(Table14[[#This Row],[كود الصنف]],المنتجات!$D:$K,8,0))),"")</f>
        <v/>
      </c>
      <c r="L86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66" s="114">
        <f>IFERROR(Table14[[#This Row],[كمية الهالك]]/(Table14[[#This Row],[كمية الخامات بالكيلو]]/Table14[[#This Row],[وزن القطعة]]),0)</f>
        <v>0</v>
      </c>
      <c r="N866" s="113"/>
      <c r="O866" s="106" t="str">
        <f>IFERROR(VLOOKUP(Table14[[#This Row],[كود العامل]],العاملين!$A$1:$D$100,4,0),"")</f>
        <v/>
      </c>
      <c r="P866" s="108"/>
      <c r="Q866" s="108"/>
      <c r="R866" s="108"/>
      <c r="S866" s="108"/>
      <c r="T866" s="108"/>
      <c r="U866" s="108">
        <f t="shared" si="15"/>
        <v>0</v>
      </c>
      <c r="V866" s="108" t="str">
        <f>IFERROR(Table14[[#This Row],[اجمالى وقت التشغيل بالدقايق]]-Table14[[#This Row],[اجمالى وقت التوقف بالدقيقة]],"0")</f>
        <v>0</v>
      </c>
      <c r="W866" s="108"/>
      <c r="X866" s="106" t="str">
        <f>IFERROR(VLOOKUP(Table14[[#This Row],[كود العامل]],العاملين!A:C,2,0),"")</f>
        <v/>
      </c>
      <c r="Y866" s="108"/>
      <c r="Z866" s="108" t="str">
        <f>IFERROR(VLOOKUP(Table14[[#This Row],[كود العامل2]],العاملين!$A:$C,2,0),"")</f>
        <v/>
      </c>
      <c r="AA866" s="108"/>
      <c r="AB866" s="108" t="str">
        <f>IFERROR(VLOOKUP(Table14[[#This Row],[كود العامل3]],العاملين!$A:$C,2,0),"")</f>
        <v/>
      </c>
      <c r="AC866" s="108"/>
      <c r="AD866" s="108" t="str">
        <f>IFERROR(VLOOKUP(Table14[[#This Row],[كود العامل4]],العاملين!$A:$C,2,0),"")</f>
        <v/>
      </c>
      <c r="AE866" s="115">
        <f>IFERROR((Table14[[#This Row],[كمية الانتاج]]*Table14[[#This Row],[الزمن المعيارى لانتاج القطعة الواحدة بالدقيقة]])/V866,0%)</f>
        <v>0</v>
      </c>
      <c r="AF866" s="116"/>
      <c r="AG866" s="106"/>
      <c r="AH866" s="117" t="str">
        <f>IFERROR(Table14[[#This Row],[كمية الانتاج]]/(Table14[[#This Row],[كمية الانتاج]]+AG866+AF866),"")</f>
        <v/>
      </c>
      <c r="AI866" s="118"/>
      <c r="AJ866" s="121"/>
      <c r="AK866" s="121"/>
      <c r="AL866" s="121"/>
      <c r="AM866" s="121"/>
      <c r="AN866" s="121"/>
      <c r="AO866" s="121"/>
      <c r="AP866" s="121"/>
      <c r="AQ866" s="121"/>
      <c r="AR866" s="121"/>
    </row>
    <row r="867" spans="1:44" ht="20.100000000000001" customHeight="1">
      <c r="A867" s="105"/>
      <c r="B867" s="106"/>
      <c r="C867" s="107" t="str">
        <f>IFERROR(VLOOKUP(B867,المنتجات!$A:$B,2,0),"")</f>
        <v/>
      </c>
      <c r="D867" s="106" t="str">
        <f>IFERROR(VLOOKUP(B867,المنتجات!$A:$C,3,0),"")</f>
        <v/>
      </c>
      <c r="E867" s="108"/>
      <c r="F867" s="107" t="str">
        <f>IFERROR(VLOOKUP(Table14[[#This Row],[كود الصنف]],المنتجات!$D:$E,2,0),"")</f>
        <v/>
      </c>
      <c r="G867" s="109"/>
      <c r="H867" s="109" t="str">
        <f>IFERROR(IF(G867&lt;=1,VLOOKUP(Table14[[#This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67" s="110"/>
      <c r="J867" s="111"/>
      <c r="K867" s="112" t="str">
        <f>IFERROR(IF(VLOOKUP(Table14[[#This Row],[كود الصنف]],المنتجات!$D:$K,8,0)=0,"",(VLOOKUP(Table14[[#This Row],[كود الصنف]],المنتجات!$D:$K,8,0))),"")</f>
        <v/>
      </c>
      <c r="L86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67" s="114">
        <f>IFERROR(Table14[[#This Row],[كمية الهالك]]/(Table14[[#This Row],[كمية الخامات بالكيلو]]/Table14[[#This Row],[وزن القطعة]]),0)</f>
        <v>0</v>
      </c>
      <c r="N867" s="113"/>
      <c r="O867" s="106" t="str">
        <f>IFERROR(VLOOKUP(Table14[[#This Row],[كود العامل]],العاملين!$A$1:$D$100,4,0),"")</f>
        <v/>
      </c>
      <c r="P867" s="108"/>
      <c r="Q867" s="108"/>
      <c r="R867" s="108"/>
      <c r="S867" s="108"/>
      <c r="T867" s="108"/>
      <c r="U867" s="108">
        <f t="shared" si="15"/>
        <v>0</v>
      </c>
      <c r="V867" s="108" t="str">
        <f>IFERROR(Table14[[#This Row],[اجمالى وقت التشغيل بالدقايق]]-Table14[[#This Row],[اجمالى وقت التوقف بالدقيقة]],"0")</f>
        <v>0</v>
      </c>
      <c r="W867" s="108"/>
      <c r="X867" s="106" t="str">
        <f>IFERROR(VLOOKUP(Table14[[#This Row],[كود العامل]],العاملين!A:C,2,0),"")</f>
        <v/>
      </c>
      <c r="Y867" s="108"/>
      <c r="Z867" s="108" t="str">
        <f>IFERROR(VLOOKUP(Table14[[#This Row],[كود العامل2]],العاملين!$A:$C,2,0),"")</f>
        <v/>
      </c>
      <c r="AA867" s="108"/>
      <c r="AB867" s="108" t="str">
        <f>IFERROR(VLOOKUP(Table14[[#This Row],[كود العامل3]],العاملين!$A:$C,2,0),"")</f>
        <v/>
      </c>
      <c r="AC867" s="108"/>
      <c r="AD867" s="108" t="str">
        <f>IFERROR(VLOOKUP(Table14[[#This Row],[كود العامل4]],العاملين!$A:$C,2,0),"")</f>
        <v/>
      </c>
      <c r="AE867" s="115">
        <f>IFERROR((Table14[[#This Row],[كمية الانتاج]]*Table14[[#This Row],[الزمن المعيارى لانتاج القطعة الواحدة بالدقيقة]])/V867,0%)</f>
        <v>0</v>
      </c>
      <c r="AF867" s="116"/>
      <c r="AG867" s="106"/>
      <c r="AH867" s="117" t="str">
        <f>IFERROR(Table14[[#This Row],[كمية الانتاج]]/(Table14[[#This Row],[كمية الانتاج]]+AG867+AF867),"")</f>
        <v/>
      </c>
      <c r="AI867" s="118"/>
      <c r="AJ867" s="121"/>
      <c r="AK867" s="121"/>
      <c r="AL867" s="121"/>
      <c r="AM867" s="121"/>
      <c r="AN867" s="121"/>
      <c r="AO867" s="121"/>
      <c r="AP867" s="121"/>
      <c r="AQ867" s="121"/>
      <c r="AR867" s="121"/>
    </row>
    <row r="868" spans="1:44" ht="20.100000000000001" customHeight="1">
      <c r="A868" s="105"/>
      <c r="B868" s="106"/>
      <c r="C868" s="107" t="str">
        <f>IFERROR(VLOOKUP(B868,المنتجات!$A:$B,2,0),"")</f>
        <v/>
      </c>
      <c r="D868" s="106" t="str">
        <f>IFERROR(VLOOKUP(B868,المنتجات!$A:$C,3,0),"")</f>
        <v/>
      </c>
      <c r="E868" s="108"/>
      <c r="F868" s="107" t="str">
        <f>IFERROR(VLOOKUP(Table14[[#This Row],[كود الصنف]],المنتجات!$D:$E,2,0),"")</f>
        <v/>
      </c>
      <c r="G868" s="109"/>
      <c r="H868" s="109" t="str">
        <f>IFERROR(IF(G868&lt;=1,VLOOKUP(Table14[[#This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68" s="110"/>
      <c r="J868" s="111"/>
      <c r="K868" s="112" t="str">
        <f>IFERROR(IF(VLOOKUP(Table14[[#This Row],[كود الصنف]],المنتجات!$D:$K,8,0)=0,"",(VLOOKUP(Table14[[#This Row],[كود الصنف]],المنتجات!$D:$K,8,0))),"")</f>
        <v/>
      </c>
      <c r="L86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68" s="114">
        <f>IFERROR(Table14[[#This Row],[كمية الهالك]]/(Table14[[#This Row],[كمية الخامات بالكيلو]]/Table14[[#This Row],[وزن القطعة]]),0)</f>
        <v>0</v>
      </c>
      <c r="N868" s="113"/>
      <c r="O868" s="106" t="str">
        <f>IFERROR(VLOOKUP(Table14[[#This Row],[كود العامل]],العاملين!$A$1:$D$100,4,0),"")</f>
        <v/>
      </c>
      <c r="P868" s="108"/>
      <c r="Q868" s="108"/>
      <c r="R868" s="108"/>
      <c r="S868" s="108"/>
      <c r="T868" s="108"/>
      <c r="U868" s="108">
        <f t="shared" si="15"/>
        <v>0</v>
      </c>
      <c r="V868" s="108" t="str">
        <f>IFERROR(Table14[[#This Row],[اجمالى وقت التشغيل بالدقايق]]-Table14[[#This Row],[اجمالى وقت التوقف بالدقيقة]],"0")</f>
        <v>0</v>
      </c>
      <c r="W868" s="108"/>
      <c r="X868" s="106" t="str">
        <f>IFERROR(VLOOKUP(Table14[[#This Row],[كود العامل]],العاملين!A:C,2,0),"")</f>
        <v/>
      </c>
      <c r="Y868" s="108"/>
      <c r="Z868" s="108" t="str">
        <f>IFERROR(VLOOKUP(Table14[[#This Row],[كود العامل2]],العاملين!$A:$C,2,0),"")</f>
        <v/>
      </c>
      <c r="AA868" s="108"/>
      <c r="AB868" s="108" t="str">
        <f>IFERROR(VLOOKUP(Table14[[#This Row],[كود العامل3]],العاملين!$A:$C,2,0),"")</f>
        <v/>
      </c>
      <c r="AC868" s="108"/>
      <c r="AD868" s="108" t="str">
        <f>IFERROR(VLOOKUP(Table14[[#This Row],[كود العامل4]],العاملين!$A:$C,2,0),"")</f>
        <v/>
      </c>
      <c r="AE868" s="115">
        <f>IFERROR((Table14[[#This Row],[كمية الانتاج]]*Table14[[#This Row],[الزمن المعيارى لانتاج القطعة الواحدة بالدقيقة]])/V868,0%)</f>
        <v>0</v>
      </c>
      <c r="AF868" s="116"/>
      <c r="AG868" s="106"/>
      <c r="AH868" s="117" t="str">
        <f>IFERROR(Table14[[#This Row],[كمية الانتاج]]/(Table14[[#This Row],[كمية الانتاج]]+AG868+AF868),"")</f>
        <v/>
      </c>
      <c r="AI868" s="118"/>
      <c r="AJ868" s="121"/>
      <c r="AK868" s="121"/>
      <c r="AL868" s="121"/>
      <c r="AM868" s="121"/>
      <c r="AN868" s="121"/>
      <c r="AO868" s="121"/>
      <c r="AP868" s="121"/>
      <c r="AQ868" s="121"/>
      <c r="AR868" s="121"/>
    </row>
    <row r="869" spans="1:44" ht="20.100000000000001" customHeight="1">
      <c r="A869" s="105"/>
      <c r="B869" s="106"/>
      <c r="C869" s="107" t="str">
        <f>IFERROR(VLOOKUP(B869,المنتجات!$A:$B,2,0),"")</f>
        <v/>
      </c>
      <c r="D869" s="106" t="str">
        <f>IFERROR(VLOOKUP(B869,المنتجات!$A:$C,3,0),"")</f>
        <v/>
      </c>
      <c r="E869" s="108"/>
      <c r="F869" s="107" t="str">
        <f>IFERROR(VLOOKUP(Table14[[#This Row],[كود الصنف]],المنتجات!$D:$E,2,0),"")</f>
        <v/>
      </c>
      <c r="G869" s="109"/>
      <c r="H869" s="109" t="str">
        <f>IFERROR(IF(G869&lt;=1,VLOOKUP(Table14[[#This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69" s="110"/>
      <c r="J869" s="111"/>
      <c r="K869" s="112" t="str">
        <f>IFERROR(IF(VLOOKUP(Table14[[#This Row],[كود الصنف]],المنتجات!$D:$K,8,0)=0,"",(VLOOKUP(Table14[[#This Row],[كود الصنف]],المنتجات!$D:$K,8,0))),"")</f>
        <v/>
      </c>
      <c r="L86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69" s="114">
        <f>IFERROR(Table14[[#This Row],[كمية الهالك]]/(Table14[[#This Row],[كمية الخامات بالكيلو]]/Table14[[#This Row],[وزن القطعة]]),0)</f>
        <v>0</v>
      </c>
      <c r="N869" s="113"/>
      <c r="O869" s="106" t="str">
        <f>IFERROR(VLOOKUP(Table14[[#This Row],[كود العامل]],العاملين!$A$1:$D$100,4,0),"")</f>
        <v/>
      </c>
      <c r="P869" s="108"/>
      <c r="Q869" s="108"/>
      <c r="R869" s="108"/>
      <c r="S869" s="108"/>
      <c r="T869" s="108"/>
      <c r="U869" s="108">
        <f t="shared" si="15"/>
        <v>0</v>
      </c>
      <c r="V869" s="108" t="str">
        <f>IFERROR(Table14[[#This Row],[اجمالى وقت التشغيل بالدقايق]]-Table14[[#This Row],[اجمالى وقت التوقف بالدقيقة]],"0")</f>
        <v>0</v>
      </c>
      <c r="W869" s="108"/>
      <c r="X869" s="106" t="str">
        <f>IFERROR(VLOOKUP(Table14[[#This Row],[كود العامل]],العاملين!A:C,2,0),"")</f>
        <v/>
      </c>
      <c r="Y869" s="108"/>
      <c r="Z869" s="108" t="str">
        <f>IFERROR(VLOOKUP(Table14[[#This Row],[كود العامل2]],العاملين!$A:$C,2,0),"")</f>
        <v/>
      </c>
      <c r="AA869" s="108"/>
      <c r="AB869" s="108" t="str">
        <f>IFERROR(VLOOKUP(Table14[[#This Row],[كود العامل3]],العاملين!$A:$C,2,0),"")</f>
        <v/>
      </c>
      <c r="AC869" s="108"/>
      <c r="AD869" s="108" t="str">
        <f>IFERROR(VLOOKUP(Table14[[#This Row],[كود العامل4]],العاملين!$A:$C,2,0),"")</f>
        <v/>
      </c>
      <c r="AE869" s="115">
        <f>IFERROR((Table14[[#This Row],[كمية الانتاج]]*Table14[[#This Row],[الزمن المعيارى لانتاج القطعة الواحدة بالدقيقة]])/V869,0%)</f>
        <v>0</v>
      </c>
      <c r="AF869" s="116"/>
      <c r="AG869" s="106"/>
      <c r="AH869" s="117" t="str">
        <f>IFERROR(Table14[[#This Row],[كمية الانتاج]]/(Table14[[#This Row],[كمية الانتاج]]+AG869+AF869),"")</f>
        <v/>
      </c>
      <c r="AI869" s="118"/>
      <c r="AJ869" s="121"/>
      <c r="AK869" s="121"/>
      <c r="AL869" s="121"/>
      <c r="AM869" s="121"/>
      <c r="AN869" s="121"/>
      <c r="AO869" s="121"/>
      <c r="AP869" s="121"/>
      <c r="AQ869" s="121"/>
      <c r="AR869" s="121"/>
    </row>
    <row r="870" spans="1:44" ht="20.100000000000001" customHeight="1">
      <c r="A870" s="105"/>
      <c r="B870" s="106"/>
      <c r="C870" s="107" t="str">
        <f>IFERROR(VLOOKUP(B870,المنتجات!$A:$B,2,0),"")</f>
        <v/>
      </c>
      <c r="D870" s="106" t="str">
        <f>IFERROR(VLOOKUP(B870,المنتجات!$A:$C,3,0),"")</f>
        <v/>
      </c>
      <c r="E870" s="108"/>
      <c r="F870" s="107" t="str">
        <f>IFERROR(VLOOKUP(Table14[[#This Row],[كود الصنف]],المنتجات!$D:$E,2,0),"")</f>
        <v/>
      </c>
      <c r="G870" s="109"/>
      <c r="H870" s="109" t="str">
        <f>IFERROR(IF(G870&lt;=1,VLOOKUP(Table14[[#This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70" s="110"/>
      <c r="J870" s="111"/>
      <c r="K870" s="112" t="str">
        <f>IFERROR(IF(VLOOKUP(Table14[[#This Row],[كود الصنف]],المنتجات!$D:$K,8,0)=0,"",(VLOOKUP(Table14[[#This Row],[كود الصنف]],المنتجات!$D:$K,8,0))),"")</f>
        <v/>
      </c>
      <c r="L87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70" s="114">
        <f>IFERROR(Table14[[#This Row],[كمية الهالك]]/(Table14[[#This Row],[كمية الخامات بالكيلو]]/Table14[[#This Row],[وزن القطعة]]),0)</f>
        <v>0</v>
      </c>
      <c r="N870" s="113"/>
      <c r="O870" s="106" t="str">
        <f>IFERROR(VLOOKUP(Table14[[#This Row],[كود العامل]],العاملين!$A$1:$D$100,4,0),"")</f>
        <v/>
      </c>
      <c r="P870" s="108"/>
      <c r="Q870" s="108"/>
      <c r="R870" s="108"/>
      <c r="S870" s="108"/>
      <c r="T870" s="108"/>
      <c r="U870" s="108">
        <f t="shared" si="15"/>
        <v>0</v>
      </c>
      <c r="V870" s="108" t="str">
        <f>IFERROR(Table14[[#This Row],[اجمالى وقت التشغيل بالدقايق]]-Table14[[#This Row],[اجمالى وقت التوقف بالدقيقة]],"0")</f>
        <v>0</v>
      </c>
      <c r="W870" s="108"/>
      <c r="X870" s="106" t="str">
        <f>IFERROR(VLOOKUP(Table14[[#This Row],[كود العامل]],العاملين!A:C,2,0),"")</f>
        <v/>
      </c>
      <c r="Y870" s="108"/>
      <c r="Z870" s="108" t="str">
        <f>IFERROR(VLOOKUP(Table14[[#This Row],[كود العامل2]],العاملين!$A:$C,2,0),"")</f>
        <v/>
      </c>
      <c r="AA870" s="108"/>
      <c r="AB870" s="108" t="str">
        <f>IFERROR(VLOOKUP(Table14[[#This Row],[كود العامل3]],العاملين!$A:$C,2,0),"")</f>
        <v/>
      </c>
      <c r="AC870" s="108"/>
      <c r="AD870" s="108" t="str">
        <f>IFERROR(VLOOKUP(Table14[[#This Row],[كود العامل4]],العاملين!$A:$C,2,0),"")</f>
        <v/>
      </c>
      <c r="AE870" s="115">
        <f>IFERROR((Table14[[#This Row],[كمية الانتاج]]*Table14[[#This Row],[الزمن المعيارى لانتاج القطعة الواحدة بالدقيقة]])/V870,0%)</f>
        <v>0</v>
      </c>
      <c r="AF870" s="116"/>
      <c r="AG870" s="106"/>
      <c r="AH870" s="117" t="str">
        <f>IFERROR(Table14[[#This Row],[كمية الانتاج]]/(Table14[[#This Row],[كمية الانتاج]]+AG870+AF870),"")</f>
        <v/>
      </c>
      <c r="AI870" s="118"/>
      <c r="AJ870" s="121"/>
      <c r="AK870" s="121"/>
      <c r="AL870" s="121"/>
      <c r="AM870" s="121"/>
      <c r="AN870" s="121"/>
      <c r="AO870" s="121"/>
      <c r="AP870" s="121"/>
      <c r="AQ870" s="121"/>
      <c r="AR870" s="121"/>
    </row>
    <row r="871" spans="1:44" ht="20.100000000000001" customHeight="1">
      <c r="A871" s="105"/>
      <c r="B871" s="106"/>
      <c r="C871" s="107" t="str">
        <f>IFERROR(VLOOKUP(B871,المنتجات!$A:$B,2,0),"")</f>
        <v/>
      </c>
      <c r="D871" s="106" t="str">
        <f>IFERROR(VLOOKUP(B871,المنتجات!$A:$C,3,0),"")</f>
        <v/>
      </c>
      <c r="E871" s="108"/>
      <c r="F871" s="107" t="str">
        <f>IFERROR(VLOOKUP(Table14[[#This Row],[كود الصنف]],المنتجات!$D:$E,2,0),"")</f>
        <v/>
      </c>
      <c r="G871" s="109"/>
      <c r="H871" s="109" t="str">
        <f>IFERROR(IF(G871&lt;=1,VLOOKUP(Table14[[#This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71" s="110"/>
      <c r="J871" s="111"/>
      <c r="K871" s="112" t="str">
        <f>IFERROR(IF(VLOOKUP(Table14[[#This Row],[كود الصنف]],المنتجات!$D:$K,8,0)=0,"",(VLOOKUP(Table14[[#This Row],[كود الصنف]],المنتجات!$D:$K,8,0))),"")</f>
        <v/>
      </c>
      <c r="L87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71" s="114">
        <f>IFERROR(Table14[[#This Row],[كمية الهالك]]/(Table14[[#This Row],[كمية الخامات بالكيلو]]/Table14[[#This Row],[وزن القطعة]]),0)</f>
        <v>0</v>
      </c>
      <c r="N871" s="113"/>
      <c r="O871" s="106" t="str">
        <f>IFERROR(VLOOKUP(Table14[[#This Row],[كود العامل]],العاملين!$A$1:$D$100,4,0),"")</f>
        <v/>
      </c>
      <c r="P871" s="108"/>
      <c r="Q871" s="108"/>
      <c r="R871" s="108"/>
      <c r="S871" s="108"/>
      <c r="T871" s="108"/>
      <c r="U871" s="108">
        <f t="shared" si="15"/>
        <v>0</v>
      </c>
      <c r="V871" s="108" t="str">
        <f>IFERROR(Table14[[#This Row],[اجمالى وقت التشغيل بالدقايق]]-Table14[[#This Row],[اجمالى وقت التوقف بالدقيقة]],"0")</f>
        <v>0</v>
      </c>
      <c r="W871" s="108"/>
      <c r="X871" s="106" t="str">
        <f>IFERROR(VLOOKUP(Table14[[#This Row],[كود العامل]],العاملين!A:C,2,0),"")</f>
        <v/>
      </c>
      <c r="Y871" s="108"/>
      <c r="Z871" s="108" t="str">
        <f>IFERROR(VLOOKUP(Table14[[#This Row],[كود العامل2]],العاملين!$A:$C,2,0),"")</f>
        <v/>
      </c>
      <c r="AA871" s="108"/>
      <c r="AB871" s="108" t="str">
        <f>IFERROR(VLOOKUP(Table14[[#This Row],[كود العامل3]],العاملين!$A:$C,2,0),"")</f>
        <v/>
      </c>
      <c r="AC871" s="108"/>
      <c r="AD871" s="108" t="str">
        <f>IFERROR(VLOOKUP(Table14[[#This Row],[كود العامل4]],العاملين!$A:$C,2,0),"")</f>
        <v/>
      </c>
      <c r="AE871" s="115">
        <f>IFERROR((Table14[[#This Row],[كمية الانتاج]]*Table14[[#This Row],[الزمن المعيارى لانتاج القطعة الواحدة بالدقيقة]])/V871,0%)</f>
        <v>0</v>
      </c>
      <c r="AF871" s="116"/>
      <c r="AG871" s="106"/>
      <c r="AH871" s="117" t="str">
        <f>IFERROR(Table14[[#This Row],[كمية الانتاج]]/(Table14[[#This Row],[كمية الانتاج]]+AG871+AF871),"")</f>
        <v/>
      </c>
      <c r="AI871" s="118"/>
      <c r="AJ871" s="121"/>
      <c r="AK871" s="121"/>
      <c r="AL871" s="121"/>
      <c r="AM871" s="121"/>
      <c r="AN871" s="121"/>
      <c r="AO871" s="121"/>
      <c r="AP871" s="121"/>
      <c r="AQ871" s="121"/>
      <c r="AR871" s="121"/>
    </row>
    <row r="872" spans="1:44" ht="20.100000000000001" customHeight="1">
      <c r="A872" s="105"/>
      <c r="B872" s="106"/>
      <c r="C872" s="107" t="str">
        <f>IFERROR(VLOOKUP(B872,المنتجات!$A:$B,2,0),"")</f>
        <v/>
      </c>
      <c r="D872" s="106" t="str">
        <f>IFERROR(VLOOKUP(B872,المنتجات!$A:$C,3,0),"")</f>
        <v/>
      </c>
      <c r="E872" s="108"/>
      <c r="F872" s="107" t="str">
        <f>IFERROR(VLOOKUP(Table14[[#This Row],[كود الصنف]],المنتجات!$D:$E,2,0),"")</f>
        <v/>
      </c>
      <c r="G872" s="109"/>
      <c r="H872" s="109" t="str">
        <f>IFERROR(IF(G872&lt;=1,VLOOKUP(Table14[[#This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72" s="110"/>
      <c r="J872" s="111"/>
      <c r="K872" s="112" t="str">
        <f>IFERROR(IF(VLOOKUP(Table14[[#This Row],[كود الصنف]],المنتجات!$D:$K,8,0)=0,"",(VLOOKUP(Table14[[#This Row],[كود الصنف]],المنتجات!$D:$K,8,0))),"")</f>
        <v/>
      </c>
      <c r="L87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72" s="114">
        <f>IFERROR(Table14[[#This Row],[كمية الهالك]]/(Table14[[#This Row],[كمية الخامات بالكيلو]]/Table14[[#This Row],[وزن القطعة]]),0)</f>
        <v>0</v>
      </c>
      <c r="N872" s="113"/>
      <c r="O872" s="106" t="str">
        <f>IFERROR(VLOOKUP(Table14[[#This Row],[كود العامل]],العاملين!$A$1:$D$100,4,0),"")</f>
        <v/>
      </c>
      <c r="P872" s="108"/>
      <c r="Q872" s="108"/>
      <c r="R872" s="108"/>
      <c r="S872" s="108"/>
      <c r="T872" s="108"/>
      <c r="U872" s="108">
        <f t="shared" si="15"/>
        <v>0</v>
      </c>
      <c r="V872" s="108" t="str">
        <f>IFERROR(Table14[[#This Row],[اجمالى وقت التشغيل بالدقايق]]-Table14[[#This Row],[اجمالى وقت التوقف بالدقيقة]],"0")</f>
        <v>0</v>
      </c>
      <c r="W872" s="108"/>
      <c r="X872" s="106" t="str">
        <f>IFERROR(VLOOKUP(Table14[[#This Row],[كود العامل]],العاملين!A:C,2,0),"")</f>
        <v/>
      </c>
      <c r="Y872" s="108"/>
      <c r="Z872" s="108" t="str">
        <f>IFERROR(VLOOKUP(Table14[[#This Row],[كود العامل2]],العاملين!$A:$C,2,0),"")</f>
        <v/>
      </c>
      <c r="AA872" s="108"/>
      <c r="AB872" s="108" t="str">
        <f>IFERROR(VLOOKUP(Table14[[#This Row],[كود العامل3]],العاملين!$A:$C,2,0),"")</f>
        <v/>
      </c>
      <c r="AC872" s="108"/>
      <c r="AD872" s="108" t="str">
        <f>IFERROR(VLOOKUP(Table14[[#This Row],[كود العامل4]],العاملين!$A:$C,2,0),"")</f>
        <v/>
      </c>
      <c r="AE872" s="115">
        <f>IFERROR((Table14[[#This Row],[كمية الانتاج]]*Table14[[#This Row],[الزمن المعيارى لانتاج القطعة الواحدة بالدقيقة]])/V872,0%)</f>
        <v>0</v>
      </c>
      <c r="AF872" s="116"/>
      <c r="AG872" s="106"/>
      <c r="AH872" s="117" t="str">
        <f>IFERROR(Table14[[#This Row],[كمية الانتاج]]/(Table14[[#This Row],[كمية الانتاج]]+AG872+AF872),"")</f>
        <v/>
      </c>
      <c r="AI872" s="118"/>
      <c r="AJ872" s="121"/>
      <c r="AK872" s="121"/>
      <c r="AL872" s="121"/>
      <c r="AM872" s="121"/>
      <c r="AN872" s="121"/>
      <c r="AO872" s="121"/>
      <c r="AP872" s="121"/>
      <c r="AQ872" s="121"/>
      <c r="AR872" s="121"/>
    </row>
    <row r="873" spans="1:44" ht="20.100000000000001" customHeight="1">
      <c r="A873" s="105"/>
      <c r="B873" s="106"/>
      <c r="C873" s="107" t="str">
        <f>IFERROR(VLOOKUP(B873,المنتجات!$A:$B,2,0),"")</f>
        <v/>
      </c>
      <c r="D873" s="106" t="str">
        <f>IFERROR(VLOOKUP(B873,المنتجات!$A:$C,3,0),"")</f>
        <v/>
      </c>
      <c r="E873" s="108"/>
      <c r="F873" s="107" t="str">
        <f>IFERROR(VLOOKUP(Table14[[#This Row],[كود الصنف]],المنتجات!$D:$E,2,0),"")</f>
        <v/>
      </c>
      <c r="G873" s="109"/>
      <c r="H873" s="109" t="str">
        <f>IFERROR(IF(G873&lt;=1,VLOOKUP(Table14[[#This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73" s="110"/>
      <c r="J873" s="111"/>
      <c r="K873" s="112" t="str">
        <f>IFERROR(IF(VLOOKUP(Table14[[#This Row],[كود الصنف]],المنتجات!$D:$K,8,0)=0,"",(VLOOKUP(Table14[[#This Row],[كود الصنف]],المنتجات!$D:$K,8,0))),"")</f>
        <v/>
      </c>
      <c r="L87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73" s="114">
        <f>IFERROR(Table14[[#This Row],[كمية الهالك]]/(Table14[[#This Row],[كمية الخامات بالكيلو]]/Table14[[#This Row],[وزن القطعة]]),0)</f>
        <v>0</v>
      </c>
      <c r="N873" s="113"/>
      <c r="O873" s="106" t="str">
        <f>IFERROR(VLOOKUP(Table14[[#This Row],[كود العامل]],العاملين!$A$1:$D$100,4,0),"")</f>
        <v/>
      </c>
      <c r="P873" s="108"/>
      <c r="Q873" s="108"/>
      <c r="R873" s="108"/>
      <c r="S873" s="108"/>
      <c r="T873" s="108"/>
      <c r="U873" s="108">
        <f t="shared" si="15"/>
        <v>0</v>
      </c>
      <c r="V873" s="108" t="str">
        <f>IFERROR(Table14[[#This Row],[اجمالى وقت التشغيل بالدقايق]]-Table14[[#This Row],[اجمالى وقت التوقف بالدقيقة]],"0")</f>
        <v>0</v>
      </c>
      <c r="W873" s="108"/>
      <c r="X873" s="106" t="str">
        <f>IFERROR(VLOOKUP(Table14[[#This Row],[كود العامل]],العاملين!A:C,2,0),"")</f>
        <v/>
      </c>
      <c r="Y873" s="108"/>
      <c r="Z873" s="108" t="str">
        <f>IFERROR(VLOOKUP(Table14[[#This Row],[كود العامل2]],العاملين!$A:$C,2,0),"")</f>
        <v/>
      </c>
      <c r="AA873" s="108"/>
      <c r="AB873" s="108" t="str">
        <f>IFERROR(VLOOKUP(Table14[[#This Row],[كود العامل3]],العاملين!$A:$C,2,0),"")</f>
        <v/>
      </c>
      <c r="AC873" s="108"/>
      <c r="AD873" s="108" t="str">
        <f>IFERROR(VLOOKUP(Table14[[#This Row],[كود العامل4]],العاملين!$A:$C,2,0),"")</f>
        <v/>
      </c>
      <c r="AE873" s="115">
        <f>IFERROR((Table14[[#This Row],[كمية الانتاج]]*Table14[[#This Row],[الزمن المعيارى لانتاج القطعة الواحدة بالدقيقة]])/V873,0%)</f>
        <v>0</v>
      </c>
      <c r="AF873" s="116"/>
      <c r="AG873" s="106"/>
      <c r="AH873" s="117" t="str">
        <f>IFERROR(Table14[[#This Row],[كمية الانتاج]]/(Table14[[#This Row],[كمية الانتاج]]+AG873+AF873),"")</f>
        <v/>
      </c>
      <c r="AI873" s="118"/>
      <c r="AJ873" s="121"/>
      <c r="AK873" s="121"/>
      <c r="AL873" s="121"/>
      <c r="AM873" s="121"/>
      <c r="AN873" s="121"/>
      <c r="AO873" s="121"/>
      <c r="AP873" s="121"/>
      <c r="AQ873" s="121"/>
      <c r="AR873" s="121"/>
    </row>
    <row r="874" spans="1:44" ht="20.100000000000001" customHeight="1">
      <c r="A874" s="105"/>
      <c r="B874" s="106"/>
      <c r="C874" s="107" t="str">
        <f>IFERROR(VLOOKUP(B874,المنتجات!$A:$B,2,0),"")</f>
        <v/>
      </c>
      <c r="D874" s="106" t="str">
        <f>IFERROR(VLOOKUP(B874,المنتجات!$A:$C,3,0),"")</f>
        <v/>
      </c>
      <c r="E874" s="108"/>
      <c r="F874" s="107" t="str">
        <f>IFERROR(VLOOKUP(Table14[[#This Row],[كود الصنف]],المنتجات!$D:$E,2,0),"")</f>
        <v/>
      </c>
      <c r="G874" s="109"/>
      <c r="H874" s="109" t="str">
        <f>IFERROR(IF(G874&lt;=1,VLOOKUP(Table14[[#This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74" s="110"/>
      <c r="J874" s="111"/>
      <c r="K874" s="112" t="str">
        <f>IFERROR(IF(VLOOKUP(Table14[[#This Row],[كود الصنف]],المنتجات!$D:$K,8,0)=0,"",(VLOOKUP(Table14[[#This Row],[كود الصنف]],المنتجات!$D:$K,8,0))),"")</f>
        <v/>
      </c>
      <c r="L87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74" s="114">
        <f>IFERROR(Table14[[#This Row],[كمية الهالك]]/(Table14[[#This Row],[كمية الخامات بالكيلو]]/Table14[[#This Row],[وزن القطعة]]),0)</f>
        <v>0</v>
      </c>
      <c r="N874" s="113"/>
      <c r="O874" s="106" t="str">
        <f>IFERROR(VLOOKUP(Table14[[#This Row],[كود العامل]],العاملين!$A$1:$D$100,4,0),"")</f>
        <v/>
      </c>
      <c r="P874" s="108"/>
      <c r="Q874" s="108"/>
      <c r="R874" s="108"/>
      <c r="S874" s="108"/>
      <c r="T874" s="108"/>
      <c r="U874" s="108">
        <f t="shared" si="15"/>
        <v>0</v>
      </c>
      <c r="V874" s="108" t="str">
        <f>IFERROR(Table14[[#This Row],[اجمالى وقت التشغيل بالدقايق]]-Table14[[#This Row],[اجمالى وقت التوقف بالدقيقة]],"0")</f>
        <v>0</v>
      </c>
      <c r="W874" s="108"/>
      <c r="X874" s="106" t="str">
        <f>IFERROR(VLOOKUP(Table14[[#This Row],[كود العامل]],العاملين!A:C,2,0),"")</f>
        <v/>
      </c>
      <c r="Y874" s="108"/>
      <c r="Z874" s="108" t="str">
        <f>IFERROR(VLOOKUP(Table14[[#This Row],[كود العامل2]],العاملين!$A:$C,2,0),"")</f>
        <v/>
      </c>
      <c r="AA874" s="108"/>
      <c r="AB874" s="108" t="str">
        <f>IFERROR(VLOOKUP(Table14[[#This Row],[كود العامل3]],العاملين!$A:$C,2,0),"")</f>
        <v/>
      </c>
      <c r="AC874" s="108"/>
      <c r="AD874" s="108" t="str">
        <f>IFERROR(VLOOKUP(Table14[[#This Row],[كود العامل4]],العاملين!$A:$C,2,0),"")</f>
        <v/>
      </c>
      <c r="AE874" s="115">
        <f>IFERROR((Table14[[#This Row],[كمية الانتاج]]*Table14[[#This Row],[الزمن المعيارى لانتاج القطعة الواحدة بالدقيقة]])/V874,0%)</f>
        <v>0</v>
      </c>
      <c r="AF874" s="116"/>
      <c r="AG874" s="106"/>
      <c r="AH874" s="117" t="str">
        <f>IFERROR(Table14[[#This Row],[كمية الانتاج]]/(Table14[[#This Row],[كمية الانتاج]]+AG874+AF874),"")</f>
        <v/>
      </c>
      <c r="AI874" s="118"/>
      <c r="AJ874" s="121"/>
      <c r="AK874" s="121"/>
      <c r="AL874" s="121"/>
      <c r="AM874" s="121"/>
      <c r="AN874" s="121"/>
      <c r="AO874" s="121"/>
      <c r="AP874" s="121"/>
      <c r="AQ874" s="121"/>
      <c r="AR874" s="121"/>
    </row>
    <row r="875" spans="1:44" ht="20.100000000000001" customHeight="1">
      <c r="A875" s="105"/>
      <c r="B875" s="106"/>
      <c r="C875" s="107" t="str">
        <f>IFERROR(VLOOKUP(B875,المنتجات!$A:$B,2,0),"")</f>
        <v/>
      </c>
      <c r="D875" s="106" t="str">
        <f>IFERROR(VLOOKUP(B875,المنتجات!$A:$C,3,0),"")</f>
        <v/>
      </c>
      <c r="E875" s="108"/>
      <c r="F875" s="107" t="str">
        <f>IFERROR(VLOOKUP(Table14[[#This Row],[كود الصنف]],المنتجات!$D:$E,2,0),"")</f>
        <v/>
      </c>
      <c r="G875" s="109"/>
      <c r="H875" s="109" t="str">
        <f>IFERROR(IF(G875&lt;=1,VLOOKUP(Table14[[#This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75" s="110"/>
      <c r="J875" s="111"/>
      <c r="K875" s="112" t="str">
        <f>IFERROR(IF(VLOOKUP(Table14[[#This Row],[كود الصنف]],المنتجات!$D:$K,8,0)=0,"",(VLOOKUP(Table14[[#This Row],[كود الصنف]],المنتجات!$D:$K,8,0))),"")</f>
        <v/>
      </c>
      <c r="L87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75" s="114">
        <f>IFERROR(Table14[[#This Row],[كمية الهالك]]/(Table14[[#This Row],[كمية الخامات بالكيلو]]/Table14[[#This Row],[وزن القطعة]]),0)</f>
        <v>0</v>
      </c>
      <c r="N875" s="113"/>
      <c r="O875" s="106" t="str">
        <f>IFERROR(VLOOKUP(Table14[[#This Row],[كود العامل]],العاملين!$A$1:$D$100,4,0),"")</f>
        <v/>
      </c>
      <c r="P875" s="108"/>
      <c r="Q875" s="108"/>
      <c r="R875" s="108"/>
      <c r="S875" s="108"/>
      <c r="T875" s="108"/>
      <c r="U875" s="108">
        <f t="shared" si="15"/>
        <v>0</v>
      </c>
      <c r="V875" s="108" t="str">
        <f>IFERROR(Table14[[#This Row],[اجمالى وقت التشغيل بالدقايق]]-Table14[[#This Row],[اجمالى وقت التوقف بالدقيقة]],"0")</f>
        <v>0</v>
      </c>
      <c r="W875" s="108"/>
      <c r="X875" s="106" t="str">
        <f>IFERROR(VLOOKUP(Table14[[#This Row],[كود العامل]],العاملين!A:C,2,0),"")</f>
        <v/>
      </c>
      <c r="Y875" s="108"/>
      <c r="Z875" s="108" t="str">
        <f>IFERROR(VLOOKUP(Table14[[#This Row],[كود العامل2]],العاملين!$A:$C,2,0),"")</f>
        <v/>
      </c>
      <c r="AA875" s="108"/>
      <c r="AB875" s="108" t="str">
        <f>IFERROR(VLOOKUP(Table14[[#This Row],[كود العامل3]],العاملين!$A:$C,2,0),"")</f>
        <v/>
      </c>
      <c r="AC875" s="108"/>
      <c r="AD875" s="108" t="str">
        <f>IFERROR(VLOOKUP(Table14[[#This Row],[كود العامل4]],العاملين!$A:$C,2,0),"")</f>
        <v/>
      </c>
      <c r="AE875" s="115">
        <f>IFERROR((Table14[[#This Row],[كمية الانتاج]]*Table14[[#This Row],[الزمن المعيارى لانتاج القطعة الواحدة بالدقيقة]])/V875,0%)</f>
        <v>0</v>
      </c>
      <c r="AF875" s="116"/>
      <c r="AG875" s="106"/>
      <c r="AH875" s="117" t="str">
        <f>IFERROR(Table14[[#This Row],[كمية الانتاج]]/(Table14[[#This Row],[كمية الانتاج]]+AG875+AF875),"")</f>
        <v/>
      </c>
      <c r="AI875" s="118"/>
      <c r="AJ875" s="121"/>
      <c r="AK875" s="121"/>
      <c r="AL875" s="121"/>
      <c r="AM875" s="121"/>
      <c r="AN875" s="121"/>
      <c r="AO875" s="121"/>
      <c r="AP875" s="121"/>
      <c r="AQ875" s="121"/>
      <c r="AR875" s="121"/>
    </row>
    <row r="876" spans="1:44" ht="20.100000000000001" customHeight="1">
      <c r="A876" s="105"/>
      <c r="B876" s="106"/>
      <c r="C876" s="107" t="str">
        <f>IFERROR(VLOOKUP(B876,المنتجات!$A:$B,2,0),"")</f>
        <v/>
      </c>
      <c r="D876" s="106" t="str">
        <f>IFERROR(VLOOKUP(B876,المنتجات!$A:$C,3,0),"")</f>
        <v/>
      </c>
      <c r="E876" s="108"/>
      <c r="F876" s="107" t="str">
        <f>IFERROR(VLOOKUP(Table14[[#This Row],[كود الصنف]],المنتجات!$D:$E,2,0),"")</f>
        <v/>
      </c>
      <c r="G876" s="109"/>
      <c r="H876" s="109" t="str">
        <f>IFERROR(IF(G876&lt;=1,VLOOKUP(Table14[[#This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76" s="110"/>
      <c r="J876" s="111"/>
      <c r="K876" s="112" t="str">
        <f>IFERROR(IF(VLOOKUP(Table14[[#This Row],[كود الصنف]],المنتجات!$D:$K,8,0)=0,"",(VLOOKUP(Table14[[#This Row],[كود الصنف]],المنتجات!$D:$K,8,0))),"")</f>
        <v/>
      </c>
      <c r="L87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76" s="114">
        <f>IFERROR(Table14[[#This Row],[كمية الهالك]]/(Table14[[#This Row],[كمية الخامات بالكيلو]]/Table14[[#This Row],[وزن القطعة]]),0)</f>
        <v>0</v>
      </c>
      <c r="N876" s="113"/>
      <c r="O876" s="106" t="str">
        <f>IFERROR(VLOOKUP(Table14[[#This Row],[كود العامل]],العاملين!$A$1:$D$100,4,0),"")</f>
        <v/>
      </c>
      <c r="P876" s="108"/>
      <c r="Q876" s="108"/>
      <c r="R876" s="108"/>
      <c r="S876" s="108"/>
      <c r="T876" s="108"/>
      <c r="U876" s="108">
        <f t="shared" si="15"/>
        <v>0</v>
      </c>
      <c r="V876" s="108" t="str">
        <f>IFERROR(Table14[[#This Row],[اجمالى وقت التشغيل بالدقايق]]-Table14[[#This Row],[اجمالى وقت التوقف بالدقيقة]],"0")</f>
        <v>0</v>
      </c>
      <c r="W876" s="108"/>
      <c r="X876" s="106" t="str">
        <f>IFERROR(VLOOKUP(Table14[[#This Row],[كود العامل]],العاملين!A:C,2,0),"")</f>
        <v/>
      </c>
      <c r="Y876" s="108"/>
      <c r="Z876" s="108" t="str">
        <f>IFERROR(VLOOKUP(Table14[[#This Row],[كود العامل2]],العاملين!$A:$C,2,0),"")</f>
        <v/>
      </c>
      <c r="AA876" s="108"/>
      <c r="AB876" s="108" t="str">
        <f>IFERROR(VLOOKUP(Table14[[#This Row],[كود العامل3]],العاملين!$A:$C,2,0),"")</f>
        <v/>
      </c>
      <c r="AC876" s="108"/>
      <c r="AD876" s="108" t="str">
        <f>IFERROR(VLOOKUP(Table14[[#This Row],[كود العامل4]],العاملين!$A:$C,2,0),"")</f>
        <v/>
      </c>
      <c r="AE876" s="115">
        <f>IFERROR((Table14[[#This Row],[كمية الانتاج]]*Table14[[#This Row],[الزمن المعيارى لانتاج القطعة الواحدة بالدقيقة]])/V876,0%)</f>
        <v>0</v>
      </c>
      <c r="AF876" s="116"/>
      <c r="AG876" s="106"/>
      <c r="AH876" s="117" t="str">
        <f>IFERROR(Table14[[#This Row],[كمية الانتاج]]/(Table14[[#This Row],[كمية الانتاج]]+AG876+AF876),"")</f>
        <v/>
      </c>
      <c r="AI876" s="118"/>
      <c r="AJ876" s="121"/>
      <c r="AK876" s="121"/>
      <c r="AL876" s="121"/>
      <c r="AM876" s="121"/>
      <c r="AN876" s="121"/>
      <c r="AO876" s="121"/>
      <c r="AP876" s="121"/>
      <c r="AQ876" s="121"/>
      <c r="AR876" s="121"/>
    </row>
    <row r="877" spans="1:44" ht="20.100000000000001" customHeight="1">
      <c r="A877" s="105"/>
      <c r="B877" s="106"/>
      <c r="C877" s="107" t="str">
        <f>IFERROR(VLOOKUP(B877,المنتجات!$A:$B,2,0),"")</f>
        <v/>
      </c>
      <c r="D877" s="106" t="str">
        <f>IFERROR(VLOOKUP(B877,المنتجات!$A:$C,3,0),"")</f>
        <v/>
      </c>
      <c r="E877" s="108"/>
      <c r="F877" s="107" t="str">
        <f>IFERROR(VLOOKUP(Table14[[#This Row],[كود الصنف]],المنتجات!$D:$E,2,0),"")</f>
        <v/>
      </c>
      <c r="G877" s="109"/>
      <c r="H877" s="109" t="str">
        <f>IFERROR(IF(G877&lt;=1,VLOOKUP(Table14[[#This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77" s="110"/>
      <c r="J877" s="111"/>
      <c r="K877" s="112" t="str">
        <f>IFERROR(IF(VLOOKUP(Table14[[#This Row],[كود الصنف]],المنتجات!$D:$K,8,0)=0,"",(VLOOKUP(Table14[[#This Row],[كود الصنف]],المنتجات!$D:$K,8,0))),"")</f>
        <v/>
      </c>
      <c r="L87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77" s="114">
        <f>IFERROR(Table14[[#This Row],[كمية الهالك]]/(Table14[[#This Row],[كمية الخامات بالكيلو]]/Table14[[#This Row],[وزن القطعة]]),0)</f>
        <v>0</v>
      </c>
      <c r="N877" s="113"/>
      <c r="O877" s="106" t="str">
        <f>IFERROR(VLOOKUP(Table14[[#This Row],[كود العامل]],العاملين!$A$1:$D$100,4,0),"")</f>
        <v/>
      </c>
      <c r="P877" s="108"/>
      <c r="Q877" s="108"/>
      <c r="R877" s="108"/>
      <c r="S877" s="108"/>
      <c r="T877" s="108"/>
      <c r="U877" s="108">
        <f t="shared" si="15"/>
        <v>0</v>
      </c>
      <c r="V877" s="108" t="str">
        <f>IFERROR(Table14[[#This Row],[اجمالى وقت التشغيل بالدقايق]]-Table14[[#This Row],[اجمالى وقت التوقف بالدقيقة]],"0")</f>
        <v>0</v>
      </c>
      <c r="W877" s="108"/>
      <c r="X877" s="106" t="str">
        <f>IFERROR(VLOOKUP(Table14[[#This Row],[كود العامل]],العاملين!A:C,2,0),"")</f>
        <v/>
      </c>
      <c r="Y877" s="108"/>
      <c r="Z877" s="108" t="str">
        <f>IFERROR(VLOOKUP(Table14[[#This Row],[كود العامل2]],العاملين!$A:$C,2,0),"")</f>
        <v/>
      </c>
      <c r="AA877" s="108"/>
      <c r="AB877" s="108" t="str">
        <f>IFERROR(VLOOKUP(Table14[[#This Row],[كود العامل3]],العاملين!$A:$C,2,0),"")</f>
        <v/>
      </c>
      <c r="AC877" s="108"/>
      <c r="AD877" s="108" t="str">
        <f>IFERROR(VLOOKUP(Table14[[#This Row],[كود العامل4]],العاملين!$A:$C,2,0),"")</f>
        <v/>
      </c>
      <c r="AE877" s="115">
        <f>IFERROR((Table14[[#This Row],[كمية الانتاج]]*Table14[[#This Row],[الزمن المعيارى لانتاج القطعة الواحدة بالدقيقة]])/V877,0%)</f>
        <v>0</v>
      </c>
      <c r="AF877" s="116"/>
      <c r="AG877" s="106"/>
      <c r="AH877" s="117" t="str">
        <f>IFERROR(Table14[[#This Row],[كمية الانتاج]]/(Table14[[#This Row],[كمية الانتاج]]+AG877+AF877),"")</f>
        <v/>
      </c>
      <c r="AI877" s="118"/>
      <c r="AJ877" s="121"/>
      <c r="AK877" s="121"/>
      <c r="AL877" s="121"/>
      <c r="AM877" s="121"/>
      <c r="AN877" s="121"/>
      <c r="AO877" s="121"/>
      <c r="AP877" s="121"/>
      <c r="AQ877" s="121"/>
      <c r="AR877" s="121"/>
    </row>
    <row r="878" spans="1:44" ht="20.100000000000001" customHeight="1">
      <c r="A878" s="105"/>
      <c r="B878" s="106"/>
      <c r="C878" s="107" t="str">
        <f>IFERROR(VLOOKUP(B878,المنتجات!$A:$B,2,0),"")</f>
        <v/>
      </c>
      <c r="D878" s="106" t="str">
        <f>IFERROR(VLOOKUP(B878,المنتجات!$A:$C,3,0),"")</f>
        <v/>
      </c>
      <c r="E878" s="108"/>
      <c r="F878" s="107" t="str">
        <f>IFERROR(VLOOKUP(Table14[[#This Row],[كود الصنف]],المنتجات!$D:$E,2,0),"")</f>
        <v/>
      </c>
      <c r="G878" s="109"/>
      <c r="H878" s="109" t="str">
        <f>IFERROR(IF(G878&lt;=1,VLOOKUP(Table14[[#This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78" s="110"/>
      <c r="J878" s="111"/>
      <c r="K878" s="112" t="str">
        <f>IFERROR(IF(VLOOKUP(Table14[[#This Row],[كود الصنف]],المنتجات!$D:$K,8,0)=0,"",(VLOOKUP(Table14[[#This Row],[كود الصنف]],المنتجات!$D:$K,8,0))),"")</f>
        <v/>
      </c>
      <c r="L87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78" s="114">
        <f>IFERROR(Table14[[#This Row],[كمية الهالك]]/(Table14[[#This Row],[كمية الخامات بالكيلو]]/Table14[[#This Row],[وزن القطعة]]),0)</f>
        <v>0</v>
      </c>
      <c r="N878" s="113"/>
      <c r="O878" s="106" t="str">
        <f>IFERROR(VLOOKUP(Table14[[#This Row],[كود العامل]],العاملين!$A$1:$D$100,4,0),"")</f>
        <v/>
      </c>
      <c r="P878" s="108"/>
      <c r="Q878" s="108"/>
      <c r="R878" s="108"/>
      <c r="S878" s="108"/>
      <c r="T878" s="108"/>
      <c r="U878" s="108">
        <f t="shared" si="15"/>
        <v>0</v>
      </c>
      <c r="V878" s="108" t="str">
        <f>IFERROR(Table14[[#This Row],[اجمالى وقت التشغيل بالدقايق]]-Table14[[#This Row],[اجمالى وقت التوقف بالدقيقة]],"0")</f>
        <v>0</v>
      </c>
      <c r="W878" s="108"/>
      <c r="X878" s="106" t="str">
        <f>IFERROR(VLOOKUP(Table14[[#This Row],[كود العامل]],العاملين!A:C,2,0),"")</f>
        <v/>
      </c>
      <c r="Y878" s="108"/>
      <c r="Z878" s="108" t="str">
        <f>IFERROR(VLOOKUP(Table14[[#This Row],[كود العامل2]],العاملين!$A:$C,2,0),"")</f>
        <v/>
      </c>
      <c r="AA878" s="108"/>
      <c r="AB878" s="108" t="str">
        <f>IFERROR(VLOOKUP(Table14[[#This Row],[كود العامل3]],العاملين!$A:$C,2,0),"")</f>
        <v/>
      </c>
      <c r="AC878" s="108"/>
      <c r="AD878" s="108" t="str">
        <f>IFERROR(VLOOKUP(Table14[[#This Row],[كود العامل4]],العاملين!$A:$C,2,0),"")</f>
        <v/>
      </c>
      <c r="AE878" s="115">
        <f>IFERROR((Table14[[#This Row],[كمية الانتاج]]*Table14[[#This Row],[الزمن المعيارى لانتاج القطعة الواحدة بالدقيقة]])/V878,0%)</f>
        <v>0</v>
      </c>
      <c r="AF878" s="116"/>
      <c r="AG878" s="106"/>
      <c r="AH878" s="117" t="str">
        <f>IFERROR(Table14[[#This Row],[كمية الانتاج]]/(Table14[[#This Row],[كمية الانتاج]]+AG878+AF878),"")</f>
        <v/>
      </c>
      <c r="AI878" s="118"/>
      <c r="AJ878" s="121"/>
      <c r="AK878" s="121"/>
      <c r="AL878" s="121"/>
      <c r="AM878" s="121"/>
      <c r="AN878" s="121"/>
      <c r="AO878" s="121"/>
      <c r="AP878" s="121"/>
      <c r="AQ878" s="121"/>
      <c r="AR878" s="121"/>
    </row>
    <row r="879" spans="1:44" ht="20.100000000000001" customHeight="1">
      <c r="A879" s="105"/>
      <c r="B879" s="106"/>
      <c r="C879" s="107" t="str">
        <f>IFERROR(VLOOKUP(B879,المنتجات!$A:$B,2,0),"")</f>
        <v/>
      </c>
      <c r="D879" s="106" t="str">
        <f>IFERROR(VLOOKUP(B879,المنتجات!$A:$C,3,0),"")</f>
        <v/>
      </c>
      <c r="E879" s="108"/>
      <c r="F879" s="107" t="str">
        <f>IFERROR(VLOOKUP(Table14[[#This Row],[كود الصنف]],المنتجات!$D:$E,2,0),"")</f>
        <v/>
      </c>
      <c r="G879" s="109"/>
      <c r="H879" s="109" t="str">
        <f>IFERROR(IF(G879&lt;=1,VLOOKUP(Table14[[#This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79" s="110"/>
      <c r="J879" s="111"/>
      <c r="K879" s="112" t="str">
        <f>IFERROR(IF(VLOOKUP(Table14[[#This Row],[كود الصنف]],المنتجات!$D:$K,8,0)=0,"",(VLOOKUP(Table14[[#This Row],[كود الصنف]],المنتجات!$D:$K,8,0))),"")</f>
        <v/>
      </c>
      <c r="L87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79" s="114">
        <f>IFERROR(Table14[[#This Row],[كمية الهالك]]/(Table14[[#This Row],[كمية الخامات بالكيلو]]/Table14[[#This Row],[وزن القطعة]]),0)</f>
        <v>0</v>
      </c>
      <c r="N879" s="113"/>
      <c r="O879" s="106" t="str">
        <f>IFERROR(VLOOKUP(Table14[[#This Row],[كود العامل]],العاملين!$A$1:$D$100,4,0),"")</f>
        <v/>
      </c>
      <c r="P879" s="108"/>
      <c r="Q879" s="108"/>
      <c r="R879" s="108"/>
      <c r="S879" s="108"/>
      <c r="T879" s="108"/>
      <c r="U879" s="108">
        <f t="shared" si="15"/>
        <v>0</v>
      </c>
      <c r="V879" s="108" t="str">
        <f>IFERROR(Table14[[#This Row],[اجمالى وقت التشغيل بالدقايق]]-Table14[[#This Row],[اجمالى وقت التوقف بالدقيقة]],"0")</f>
        <v>0</v>
      </c>
      <c r="W879" s="108"/>
      <c r="X879" s="106" t="str">
        <f>IFERROR(VLOOKUP(Table14[[#This Row],[كود العامل]],العاملين!A:C,2,0),"")</f>
        <v/>
      </c>
      <c r="Y879" s="108"/>
      <c r="Z879" s="108" t="str">
        <f>IFERROR(VLOOKUP(Table14[[#This Row],[كود العامل2]],العاملين!$A:$C,2,0),"")</f>
        <v/>
      </c>
      <c r="AA879" s="108"/>
      <c r="AB879" s="108" t="str">
        <f>IFERROR(VLOOKUP(Table14[[#This Row],[كود العامل3]],العاملين!$A:$C,2,0),"")</f>
        <v/>
      </c>
      <c r="AC879" s="108"/>
      <c r="AD879" s="108" t="str">
        <f>IFERROR(VLOOKUP(Table14[[#This Row],[كود العامل4]],العاملين!$A:$C,2,0),"")</f>
        <v/>
      </c>
      <c r="AE879" s="115">
        <f>IFERROR((Table14[[#This Row],[كمية الانتاج]]*Table14[[#This Row],[الزمن المعيارى لانتاج القطعة الواحدة بالدقيقة]])/V879,0%)</f>
        <v>0</v>
      </c>
      <c r="AF879" s="116"/>
      <c r="AG879" s="106"/>
      <c r="AH879" s="117" t="str">
        <f>IFERROR(Table14[[#This Row],[كمية الانتاج]]/(Table14[[#This Row],[كمية الانتاج]]+AG879+AF879),"")</f>
        <v/>
      </c>
      <c r="AI879" s="118"/>
      <c r="AJ879" s="121"/>
      <c r="AK879" s="121"/>
      <c r="AL879" s="121"/>
      <c r="AM879" s="121"/>
      <c r="AN879" s="121"/>
      <c r="AO879" s="121"/>
      <c r="AP879" s="121"/>
      <c r="AQ879" s="121"/>
      <c r="AR879" s="121"/>
    </row>
    <row r="880" spans="1:44" ht="20.100000000000001" customHeight="1">
      <c r="A880" s="105"/>
      <c r="B880" s="106"/>
      <c r="C880" s="107" t="str">
        <f>IFERROR(VLOOKUP(B880,المنتجات!$A:$B,2,0),"")</f>
        <v/>
      </c>
      <c r="D880" s="106" t="str">
        <f>IFERROR(VLOOKUP(B880,المنتجات!$A:$C,3,0),"")</f>
        <v/>
      </c>
      <c r="E880" s="108"/>
      <c r="F880" s="107" t="str">
        <f>IFERROR(VLOOKUP(Table14[[#This Row],[كود الصنف]],المنتجات!$D:$E,2,0),"")</f>
        <v/>
      </c>
      <c r="G880" s="109"/>
      <c r="H880" s="109" t="str">
        <f>IFERROR(IF(G880&lt;=1,VLOOKUP(Table14[[#This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80" s="110"/>
      <c r="J880" s="111"/>
      <c r="K880" s="112" t="str">
        <f>IFERROR(IF(VLOOKUP(Table14[[#This Row],[كود الصنف]],المنتجات!$D:$K,8,0)=0,"",(VLOOKUP(Table14[[#This Row],[كود الصنف]],المنتجات!$D:$K,8,0))),"")</f>
        <v/>
      </c>
      <c r="L88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80" s="114">
        <f>IFERROR(Table14[[#This Row],[كمية الهالك]]/(Table14[[#This Row],[كمية الخامات بالكيلو]]/Table14[[#This Row],[وزن القطعة]]),0)</f>
        <v>0</v>
      </c>
      <c r="N880" s="113"/>
      <c r="O880" s="106" t="str">
        <f>IFERROR(VLOOKUP(Table14[[#This Row],[كود العامل]],العاملين!$A$1:$D$100,4,0),"")</f>
        <v/>
      </c>
      <c r="P880" s="108"/>
      <c r="Q880" s="108"/>
      <c r="R880" s="108"/>
      <c r="S880" s="108"/>
      <c r="T880" s="108"/>
      <c r="U880" s="108">
        <f t="shared" si="15"/>
        <v>0</v>
      </c>
      <c r="V880" s="108" t="str">
        <f>IFERROR(Table14[[#This Row],[اجمالى وقت التشغيل بالدقايق]]-Table14[[#This Row],[اجمالى وقت التوقف بالدقيقة]],"0")</f>
        <v>0</v>
      </c>
      <c r="W880" s="108"/>
      <c r="X880" s="106" t="str">
        <f>IFERROR(VLOOKUP(Table14[[#This Row],[كود العامل]],العاملين!A:C,2,0),"")</f>
        <v/>
      </c>
      <c r="Y880" s="108"/>
      <c r="Z880" s="108" t="str">
        <f>IFERROR(VLOOKUP(Table14[[#This Row],[كود العامل2]],العاملين!$A:$C,2,0),"")</f>
        <v/>
      </c>
      <c r="AA880" s="108"/>
      <c r="AB880" s="108" t="str">
        <f>IFERROR(VLOOKUP(Table14[[#This Row],[كود العامل3]],العاملين!$A:$C,2,0),"")</f>
        <v/>
      </c>
      <c r="AC880" s="108"/>
      <c r="AD880" s="108" t="str">
        <f>IFERROR(VLOOKUP(Table14[[#This Row],[كود العامل4]],العاملين!$A:$C,2,0),"")</f>
        <v/>
      </c>
      <c r="AE880" s="115">
        <f>IFERROR((Table14[[#This Row],[كمية الانتاج]]*Table14[[#This Row],[الزمن المعيارى لانتاج القطعة الواحدة بالدقيقة]])/V880,0%)</f>
        <v>0</v>
      </c>
      <c r="AF880" s="116"/>
      <c r="AG880" s="106"/>
      <c r="AH880" s="117" t="str">
        <f>IFERROR(Table14[[#This Row],[كمية الانتاج]]/(Table14[[#This Row],[كمية الانتاج]]+AG880+AF880),"")</f>
        <v/>
      </c>
      <c r="AI880" s="118"/>
      <c r="AJ880" s="121"/>
      <c r="AK880" s="121"/>
      <c r="AL880" s="121"/>
      <c r="AM880" s="121"/>
      <c r="AN880" s="121"/>
      <c r="AO880" s="121"/>
      <c r="AP880" s="121"/>
      <c r="AQ880" s="121"/>
      <c r="AR880" s="121"/>
    </row>
    <row r="881" spans="1:44" ht="20.100000000000001" customHeight="1">
      <c r="A881" s="105"/>
      <c r="B881" s="106"/>
      <c r="C881" s="107" t="str">
        <f>IFERROR(VLOOKUP(B881,المنتجات!$A:$B,2,0),"")</f>
        <v/>
      </c>
      <c r="D881" s="106" t="str">
        <f>IFERROR(VLOOKUP(B881,المنتجات!$A:$C,3,0),"")</f>
        <v/>
      </c>
      <c r="E881" s="108"/>
      <c r="F881" s="107" t="str">
        <f>IFERROR(VLOOKUP(Table14[[#This Row],[كود الصنف]],المنتجات!$D:$E,2,0),"")</f>
        <v/>
      </c>
      <c r="G881" s="109"/>
      <c r="H881" s="109" t="str">
        <f>IFERROR(IF(G881&lt;=1,VLOOKUP(Table14[[#This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81" s="110"/>
      <c r="J881" s="111"/>
      <c r="K881" s="112" t="str">
        <f>IFERROR(IF(VLOOKUP(Table14[[#This Row],[كود الصنف]],المنتجات!$D:$K,8,0)=0,"",(VLOOKUP(Table14[[#This Row],[كود الصنف]],المنتجات!$D:$K,8,0))),"")</f>
        <v/>
      </c>
      <c r="L88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81" s="114">
        <f>IFERROR(Table14[[#This Row],[كمية الهالك]]/(Table14[[#This Row],[كمية الخامات بالكيلو]]/Table14[[#This Row],[وزن القطعة]]),0)</f>
        <v>0</v>
      </c>
      <c r="N881" s="113"/>
      <c r="O881" s="106" t="str">
        <f>IFERROR(VLOOKUP(Table14[[#This Row],[كود العامل]],العاملين!$A$1:$D$100,4,0),"")</f>
        <v/>
      </c>
      <c r="P881" s="108"/>
      <c r="Q881" s="108"/>
      <c r="R881" s="108"/>
      <c r="S881" s="108"/>
      <c r="T881" s="108"/>
      <c r="U881" s="108">
        <f t="shared" si="15"/>
        <v>0</v>
      </c>
      <c r="V881" s="108" t="str">
        <f>IFERROR(Table14[[#This Row],[اجمالى وقت التشغيل بالدقايق]]-Table14[[#This Row],[اجمالى وقت التوقف بالدقيقة]],"0")</f>
        <v>0</v>
      </c>
      <c r="W881" s="108"/>
      <c r="X881" s="106" t="str">
        <f>IFERROR(VLOOKUP(Table14[[#This Row],[كود العامل]],العاملين!A:C,2,0),"")</f>
        <v/>
      </c>
      <c r="Y881" s="108"/>
      <c r="Z881" s="108" t="str">
        <f>IFERROR(VLOOKUP(Table14[[#This Row],[كود العامل2]],العاملين!$A:$C,2,0),"")</f>
        <v/>
      </c>
      <c r="AA881" s="108"/>
      <c r="AB881" s="108" t="str">
        <f>IFERROR(VLOOKUP(Table14[[#This Row],[كود العامل3]],العاملين!$A:$C,2,0),"")</f>
        <v/>
      </c>
      <c r="AC881" s="108"/>
      <c r="AD881" s="108" t="str">
        <f>IFERROR(VLOOKUP(Table14[[#This Row],[كود العامل4]],العاملين!$A:$C,2,0),"")</f>
        <v/>
      </c>
      <c r="AE881" s="115">
        <f>IFERROR((Table14[[#This Row],[كمية الانتاج]]*Table14[[#This Row],[الزمن المعيارى لانتاج القطعة الواحدة بالدقيقة]])/V881,0%)</f>
        <v>0</v>
      </c>
      <c r="AF881" s="116"/>
      <c r="AG881" s="106"/>
      <c r="AH881" s="117" t="str">
        <f>IFERROR(Table14[[#This Row],[كمية الانتاج]]/(Table14[[#This Row],[كمية الانتاج]]+AG881+AF881),"")</f>
        <v/>
      </c>
      <c r="AI881" s="118"/>
      <c r="AJ881" s="121"/>
      <c r="AK881" s="121"/>
      <c r="AL881" s="121"/>
      <c r="AM881" s="121"/>
      <c r="AN881" s="121"/>
      <c r="AO881" s="121"/>
      <c r="AP881" s="121"/>
      <c r="AQ881" s="121"/>
      <c r="AR881" s="121"/>
    </row>
    <row r="882" spans="1:44" ht="20.100000000000001" customHeight="1">
      <c r="A882" s="105"/>
      <c r="B882" s="106"/>
      <c r="C882" s="107" t="str">
        <f>IFERROR(VLOOKUP(B882,المنتجات!$A:$B,2,0),"")</f>
        <v/>
      </c>
      <c r="D882" s="106" t="str">
        <f>IFERROR(VLOOKUP(B882,المنتجات!$A:$C,3,0),"")</f>
        <v/>
      </c>
      <c r="E882" s="108"/>
      <c r="F882" s="107" t="str">
        <f>IFERROR(VLOOKUP(Table14[[#This Row],[كود الصنف]],المنتجات!$D:$E,2,0),"")</f>
        <v/>
      </c>
      <c r="G882" s="109"/>
      <c r="H882" s="109" t="str">
        <f>IFERROR(IF(G882&lt;=1,VLOOKUP(Table14[[#This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82" s="110"/>
      <c r="J882" s="111"/>
      <c r="K882" s="112" t="str">
        <f>IFERROR(IF(VLOOKUP(Table14[[#This Row],[كود الصنف]],المنتجات!$D:$K,8,0)=0,"",(VLOOKUP(Table14[[#This Row],[كود الصنف]],المنتجات!$D:$K,8,0))),"")</f>
        <v/>
      </c>
      <c r="L88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82" s="114">
        <f>IFERROR(Table14[[#This Row],[كمية الهالك]]/(Table14[[#This Row],[كمية الخامات بالكيلو]]/Table14[[#This Row],[وزن القطعة]]),0)</f>
        <v>0</v>
      </c>
      <c r="N882" s="113"/>
      <c r="O882" s="106" t="str">
        <f>IFERROR(VLOOKUP(Table14[[#This Row],[كود العامل]],العاملين!$A$1:$D$100,4,0),"")</f>
        <v/>
      </c>
      <c r="P882" s="108"/>
      <c r="Q882" s="108"/>
      <c r="R882" s="108"/>
      <c r="S882" s="108"/>
      <c r="T882" s="108"/>
      <c r="U882" s="108">
        <f t="shared" si="15"/>
        <v>0</v>
      </c>
      <c r="V882" s="108" t="str">
        <f>IFERROR(Table14[[#This Row],[اجمالى وقت التشغيل بالدقايق]]-Table14[[#This Row],[اجمالى وقت التوقف بالدقيقة]],"0")</f>
        <v>0</v>
      </c>
      <c r="W882" s="108"/>
      <c r="X882" s="106" t="str">
        <f>IFERROR(VLOOKUP(Table14[[#This Row],[كود العامل]],العاملين!A:C,2,0),"")</f>
        <v/>
      </c>
      <c r="Y882" s="108"/>
      <c r="Z882" s="108" t="str">
        <f>IFERROR(VLOOKUP(Table14[[#This Row],[كود العامل2]],العاملين!$A:$C,2,0),"")</f>
        <v/>
      </c>
      <c r="AA882" s="108"/>
      <c r="AB882" s="108" t="str">
        <f>IFERROR(VLOOKUP(Table14[[#This Row],[كود العامل3]],العاملين!$A:$C,2,0),"")</f>
        <v/>
      </c>
      <c r="AC882" s="108"/>
      <c r="AD882" s="108" t="str">
        <f>IFERROR(VLOOKUP(Table14[[#This Row],[كود العامل4]],العاملين!$A:$C,2,0),"")</f>
        <v/>
      </c>
      <c r="AE882" s="115">
        <f>IFERROR((Table14[[#This Row],[كمية الانتاج]]*Table14[[#This Row],[الزمن المعيارى لانتاج القطعة الواحدة بالدقيقة]])/V882,0%)</f>
        <v>0</v>
      </c>
      <c r="AF882" s="116"/>
      <c r="AG882" s="106"/>
      <c r="AH882" s="117" t="str">
        <f>IFERROR(Table14[[#This Row],[كمية الانتاج]]/(Table14[[#This Row],[كمية الانتاج]]+AG882+AF882),"")</f>
        <v/>
      </c>
      <c r="AI882" s="118"/>
      <c r="AJ882" s="121"/>
      <c r="AK882" s="121"/>
      <c r="AL882" s="121"/>
      <c r="AM882" s="121"/>
      <c r="AN882" s="121"/>
      <c r="AO882" s="121"/>
      <c r="AP882" s="121"/>
      <c r="AQ882" s="121"/>
      <c r="AR882" s="121"/>
    </row>
    <row r="883" spans="1:44" ht="20.100000000000001" customHeight="1">
      <c r="A883" s="105"/>
      <c r="B883" s="106"/>
      <c r="C883" s="107" t="str">
        <f>IFERROR(VLOOKUP(B883,المنتجات!$A:$B,2,0),"")</f>
        <v/>
      </c>
      <c r="D883" s="106" t="str">
        <f>IFERROR(VLOOKUP(B883,المنتجات!$A:$C,3,0),"")</f>
        <v/>
      </c>
      <c r="E883" s="108"/>
      <c r="F883" s="107" t="str">
        <f>IFERROR(VLOOKUP(Table14[[#This Row],[كود الصنف]],المنتجات!$D:$E,2,0),"")</f>
        <v/>
      </c>
      <c r="G883" s="109"/>
      <c r="H883" s="109" t="str">
        <f>IFERROR(IF(G883&lt;=1,VLOOKUP(Table14[[#This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83" s="110"/>
      <c r="J883" s="111"/>
      <c r="K883" s="112" t="str">
        <f>IFERROR(IF(VLOOKUP(Table14[[#This Row],[كود الصنف]],المنتجات!$D:$K,8,0)=0,"",(VLOOKUP(Table14[[#This Row],[كود الصنف]],المنتجات!$D:$K,8,0))),"")</f>
        <v/>
      </c>
      <c r="L88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83" s="114">
        <f>IFERROR(Table14[[#This Row],[كمية الهالك]]/(Table14[[#This Row],[كمية الخامات بالكيلو]]/Table14[[#This Row],[وزن القطعة]]),0)</f>
        <v>0</v>
      </c>
      <c r="N883" s="113"/>
      <c r="O883" s="106" t="str">
        <f>IFERROR(VLOOKUP(Table14[[#This Row],[كود العامل]],العاملين!$A$1:$D$100,4,0),"")</f>
        <v/>
      </c>
      <c r="P883" s="108"/>
      <c r="Q883" s="108"/>
      <c r="R883" s="108"/>
      <c r="S883" s="108"/>
      <c r="T883" s="108"/>
      <c r="U883" s="108">
        <f t="shared" si="15"/>
        <v>0</v>
      </c>
      <c r="V883" s="108" t="str">
        <f>IFERROR(Table14[[#This Row],[اجمالى وقت التشغيل بالدقايق]]-Table14[[#This Row],[اجمالى وقت التوقف بالدقيقة]],"0")</f>
        <v>0</v>
      </c>
      <c r="W883" s="108"/>
      <c r="X883" s="106" t="str">
        <f>IFERROR(VLOOKUP(Table14[[#This Row],[كود العامل]],العاملين!A:C,2,0),"")</f>
        <v/>
      </c>
      <c r="Y883" s="108"/>
      <c r="Z883" s="108" t="str">
        <f>IFERROR(VLOOKUP(Table14[[#This Row],[كود العامل2]],العاملين!$A:$C,2,0),"")</f>
        <v/>
      </c>
      <c r="AA883" s="108"/>
      <c r="AB883" s="108" t="str">
        <f>IFERROR(VLOOKUP(Table14[[#This Row],[كود العامل3]],العاملين!$A:$C,2,0),"")</f>
        <v/>
      </c>
      <c r="AC883" s="108"/>
      <c r="AD883" s="108" t="str">
        <f>IFERROR(VLOOKUP(Table14[[#This Row],[كود العامل4]],العاملين!$A:$C,2,0),"")</f>
        <v/>
      </c>
      <c r="AE883" s="115">
        <f>IFERROR((Table14[[#This Row],[كمية الانتاج]]*Table14[[#This Row],[الزمن المعيارى لانتاج القطعة الواحدة بالدقيقة]])/V883,0%)</f>
        <v>0</v>
      </c>
      <c r="AF883" s="116"/>
      <c r="AG883" s="106"/>
      <c r="AH883" s="117" t="str">
        <f>IFERROR(Table14[[#This Row],[كمية الانتاج]]/(Table14[[#This Row],[كمية الانتاج]]+AG883+AF883),"")</f>
        <v/>
      </c>
      <c r="AI883" s="118"/>
      <c r="AJ883" s="121"/>
      <c r="AK883" s="121"/>
      <c r="AL883" s="121"/>
      <c r="AM883" s="121"/>
      <c r="AN883" s="121"/>
      <c r="AO883" s="121"/>
      <c r="AP883" s="121"/>
      <c r="AQ883" s="121"/>
      <c r="AR883" s="121"/>
    </row>
    <row r="884" spans="1:44" ht="20.100000000000001" customHeight="1">
      <c r="A884" s="105"/>
      <c r="B884" s="106"/>
      <c r="C884" s="107" t="str">
        <f>IFERROR(VLOOKUP(B884,المنتجات!$A:$B,2,0),"")</f>
        <v/>
      </c>
      <c r="D884" s="106" t="str">
        <f>IFERROR(VLOOKUP(B884,المنتجات!$A:$C,3,0),"")</f>
        <v/>
      </c>
      <c r="E884" s="108"/>
      <c r="F884" s="107" t="str">
        <f>IFERROR(VLOOKUP(Table14[[#This Row],[كود الصنف]],المنتجات!$D:$E,2,0),"")</f>
        <v/>
      </c>
      <c r="G884" s="109"/>
      <c r="H884" s="109" t="str">
        <f>IFERROR(IF(G884&lt;=1,VLOOKUP(Table14[[#This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84" s="110"/>
      <c r="J884" s="111"/>
      <c r="K884" s="112" t="str">
        <f>IFERROR(IF(VLOOKUP(Table14[[#This Row],[كود الصنف]],المنتجات!$D:$K,8,0)=0,"",(VLOOKUP(Table14[[#This Row],[كود الصنف]],المنتجات!$D:$K,8,0))),"")</f>
        <v/>
      </c>
      <c r="L88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84" s="114">
        <f>IFERROR(Table14[[#This Row],[كمية الهالك]]/(Table14[[#This Row],[كمية الخامات بالكيلو]]/Table14[[#This Row],[وزن القطعة]]),0)</f>
        <v>0</v>
      </c>
      <c r="N884" s="113"/>
      <c r="O884" s="106" t="str">
        <f>IFERROR(VLOOKUP(Table14[[#This Row],[كود العامل]],العاملين!$A$1:$D$100,4,0),"")</f>
        <v/>
      </c>
      <c r="P884" s="108"/>
      <c r="Q884" s="108"/>
      <c r="R884" s="108"/>
      <c r="S884" s="108"/>
      <c r="T884" s="108"/>
      <c r="U884" s="108">
        <f t="shared" si="15"/>
        <v>0</v>
      </c>
      <c r="V884" s="108" t="str">
        <f>IFERROR(Table14[[#This Row],[اجمالى وقت التشغيل بالدقايق]]-Table14[[#This Row],[اجمالى وقت التوقف بالدقيقة]],"0")</f>
        <v>0</v>
      </c>
      <c r="W884" s="108"/>
      <c r="X884" s="106" t="str">
        <f>IFERROR(VLOOKUP(Table14[[#This Row],[كود العامل]],العاملين!A:C,2,0),"")</f>
        <v/>
      </c>
      <c r="Y884" s="108"/>
      <c r="Z884" s="108" t="str">
        <f>IFERROR(VLOOKUP(Table14[[#This Row],[كود العامل2]],العاملين!$A:$C,2,0),"")</f>
        <v/>
      </c>
      <c r="AA884" s="108"/>
      <c r="AB884" s="108" t="str">
        <f>IFERROR(VLOOKUP(Table14[[#This Row],[كود العامل3]],العاملين!$A:$C,2,0),"")</f>
        <v/>
      </c>
      <c r="AC884" s="108"/>
      <c r="AD884" s="108" t="str">
        <f>IFERROR(VLOOKUP(Table14[[#This Row],[كود العامل4]],العاملين!$A:$C,2,0),"")</f>
        <v/>
      </c>
      <c r="AE884" s="115">
        <f>IFERROR((Table14[[#This Row],[كمية الانتاج]]*Table14[[#This Row],[الزمن المعيارى لانتاج القطعة الواحدة بالدقيقة]])/V884,0%)</f>
        <v>0</v>
      </c>
      <c r="AF884" s="116"/>
      <c r="AG884" s="106"/>
      <c r="AH884" s="117" t="str">
        <f>IFERROR(Table14[[#This Row],[كمية الانتاج]]/(Table14[[#This Row],[كمية الانتاج]]+AG884+AF884),"")</f>
        <v/>
      </c>
      <c r="AI884" s="118"/>
      <c r="AJ884" s="121"/>
      <c r="AK884" s="121"/>
      <c r="AL884" s="121"/>
      <c r="AM884" s="121"/>
      <c r="AN884" s="121"/>
      <c r="AO884" s="121"/>
      <c r="AP884" s="121"/>
      <c r="AQ884" s="121"/>
      <c r="AR884" s="121"/>
    </row>
    <row r="885" spans="1:44" ht="20.100000000000001" customHeight="1">
      <c r="A885" s="105"/>
      <c r="B885" s="106"/>
      <c r="C885" s="107" t="str">
        <f>IFERROR(VLOOKUP(B885,المنتجات!$A:$B,2,0),"")</f>
        <v/>
      </c>
      <c r="D885" s="106" t="str">
        <f>IFERROR(VLOOKUP(B885,المنتجات!$A:$C,3,0),"")</f>
        <v/>
      </c>
      <c r="E885" s="108"/>
      <c r="F885" s="107" t="str">
        <f>IFERROR(VLOOKUP(Table14[[#This Row],[كود الصنف]],المنتجات!$D:$E,2,0),"")</f>
        <v/>
      </c>
      <c r="G885" s="109"/>
      <c r="H885" s="109" t="str">
        <f>IFERROR(IF(G885&lt;=1,VLOOKUP(Table14[[#This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85" s="110"/>
      <c r="J885" s="111"/>
      <c r="K885" s="112" t="str">
        <f>IFERROR(IF(VLOOKUP(Table14[[#This Row],[كود الصنف]],المنتجات!$D:$K,8,0)=0,"",(VLOOKUP(Table14[[#This Row],[كود الصنف]],المنتجات!$D:$K,8,0))),"")</f>
        <v/>
      </c>
      <c r="L88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85" s="114">
        <f>IFERROR(Table14[[#This Row],[كمية الهالك]]/(Table14[[#This Row],[كمية الخامات بالكيلو]]/Table14[[#This Row],[وزن القطعة]]),0)</f>
        <v>0</v>
      </c>
      <c r="N885" s="113"/>
      <c r="O885" s="106" t="str">
        <f>IFERROR(VLOOKUP(Table14[[#This Row],[كود العامل]],العاملين!$A$1:$D$100,4,0),"")</f>
        <v/>
      </c>
      <c r="P885" s="108"/>
      <c r="Q885" s="108"/>
      <c r="R885" s="108"/>
      <c r="S885" s="108"/>
      <c r="T885" s="108"/>
      <c r="U885" s="108">
        <f t="shared" si="15"/>
        <v>0</v>
      </c>
      <c r="V885" s="108" t="str">
        <f>IFERROR(Table14[[#This Row],[اجمالى وقت التشغيل بالدقايق]]-Table14[[#This Row],[اجمالى وقت التوقف بالدقيقة]],"0")</f>
        <v>0</v>
      </c>
      <c r="W885" s="108"/>
      <c r="X885" s="106" t="str">
        <f>IFERROR(VLOOKUP(Table14[[#This Row],[كود العامل]],العاملين!A:C,2,0),"")</f>
        <v/>
      </c>
      <c r="Y885" s="108"/>
      <c r="Z885" s="108" t="str">
        <f>IFERROR(VLOOKUP(Table14[[#This Row],[كود العامل2]],العاملين!$A:$C,2,0),"")</f>
        <v/>
      </c>
      <c r="AA885" s="108"/>
      <c r="AB885" s="108" t="str">
        <f>IFERROR(VLOOKUP(Table14[[#This Row],[كود العامل3]],العاملين!$A:$C,2,0),"")</f>
        <v/>
      </c>
      <c r="AC885" s="108"/>
      <c r="AD885" s="108" t="str">
        <f>IFERROR(VLOOKUP(Table14[[#This Row],[كود العامل4]],العاملين!$A:$C,2,0),"")</f>
        <v/>
      </c>
      <c r="AE885" s="115">
        <f>IFERROR((Table14[[#This Row],[كمية الانتاج]]*Table14[[#This Row],[الزمن المعيارى لانتاج القطعة الواحدة بالدقيقة]])/V885,0%)</f>
        <v>0</v>
      </c>
      <c r="AF885" s="116"/>
      <c r="AG885" s="106"/>
      <c r="AH885" s="117" t="str">
        <f>IFERROR(Table14[[#This Row],[كمية الانتاج]]/(Table14[[#This Row],[كمية الانتاج]]+AG885+AF885),"")</f>
        <v/>
      </c>
      <c r="AI885" s="118"/>
      <c r="AJ885" s="121"/>
      <c r="AK885" s="121"/>
      <c r="AL885" s="121"/>
      <c r="AM885" s="121"/>
      <c r="AN885" s="121"/>
      <c r="AO885" s="121"/>
      <c r="AP885" s="121"/>
      <c r="AQ885" s="121"/>
      <c r="AR885" s="121"/>
    </row>
    <row r="886" spans="1:44" ht="20.100000000000001" customHeight="1">
      <c r="A886" s="105"/>
      <c r="B886" s="106"/>
      <c r="C886" s="107" t="str">
        <f>IFERROR(VLOOKUP(B886,المنتجات!$A:$B,2,0),"")</f>
        <v/>
      </c>
      <c r="D886" s="106" t="str">
        <f>IFERROR(VLOOKUP(B886,المنتجات!$A:$C,3,0),"")</f>
        <v/>
      </c>
      <c r="E886" s="108"/>
      <c r="F886" s="107" t="str">
        <f>IFERROR(VLOOKUP(Table14[[#This Row],[كود الصنف]],المنتجات!$D:$E,2,0),"")</f>
        <v/>
      </c>
      <c r="G886" s="109"/>
      <c r="H886" s="109" t="str">
        <f>IFERROR(IF(G886&lt;=1,VLOOKUP(Table14[[#This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86" s="110"/>
      <c r="J886" s="111"/>
      <c r="K886" s="112" t="str">
        <f>IFERROR(IF(VLOOKUP(Table14[[#This Row],[كود الصنف]],المنتجات!$D:$K,8,0)=0,"",(VLOOKUP(Table14[[#This Row],[كود الصنف]],المنتجات!$D:$K,8,0))),"")</f>
        <v/>
      </c>
      <c r="L88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86" s="114">
        <f>IFERROR(Table14[[#This Row],[كمية الهالك]]/(Table14[[#This Row],[كمية الخامات بالكيلو]]/Table14[[#This Row],[وزن القطعة]]),0)</f>
        <v>0</v>
      </c>
      <c r="N886" s="113"/>
      <c r="O886" s="106" t="str">
        <f>IFERROR(VLOOKUP(Table14[[#This Row],[كود العامل]],العاملين!$A$1:$D$100,4,0),"")</f>
        <v/>
      </c>
      <c r="P886" s="108"/>
      <c r="Q886" s="108"/>
      <c r="R886" s="108"/>
      <c r="S886" s="108"/>
      <c r="T886" s="108"/>
      <c r="U886" s="108">
        <f t="shared" si="15"/>
        <v>0</v>
      </c>
      <c r="V886" s="108" t="str">
        <f>IFERROR(Table14[[#This Row],[اجمالى وقت التشغيل بالدقايق]]-Table14[[#This Row],[اجمالى وقت التوقف بالدقيقة]],"0")</f>
        <v>0</v>
      </c>
      <c r="W886" s="108"/>
      <c r="X886" s="106" t="str">
        <f>IFERROR(VLOOKUP(Table14[[#This Row],[كود العامل]],العاملين!A:C,2,0),"")</f>
        <v/>
      </c>
      <c r="Y886" s="108"/>
      <c r="Z886" s="108" t="str">
        <f>IFERROR(VLOOKUP(Table14[[#This Row],[كود العامل2]],العاملين!$A:$C,2,0),"")</f>
        <v/>
      </c>
      <c r="AA886" s="108"/>
      <c r="AB886" s="108" t="str">
        <f>IFERROR(VLOOKUP(Table14[[#This Row],[كود العامل3]],العاملين!$A:$C,2,0),"")</f>
        <v/>
      </c>
      <c r="AC886" s="108"/>
      <c r="AD886" s="108" t="str">
        <f>IFERROR(VLOOKUP(Table14[[#This Row],[كود العامل4]],العاملين!$A:$C,2,0),"")</f>
        <v/>
      </c>
      <c r="AE886" s="115">
        <f>IFERROR((Table14[[#This Row],[كمية الانتاج]]*Table14[[#This Row],[الزمن المعيارى لانتاج القطعة الواحدة بالدقيقة]])/V886,0%)</f>
        <v>0</v>
      </c>
      <c r="AF886" s="116"/>
      <c r="AG886" s="106"/>
      <c r="AH886" s="117" t="str">
        <f>IFERROR(Table14[[#This Row],[كمية الانتاج]]/(Table14[[#This Row],[كمية الانتاج]]+AG886+AF886),"")</f>
        <v/>
      </c>
      <c r="AI886" s="118"/>
      <c r="AJ886" s="121"/>
      <c r="AK886" s="121"/>
      <c r="AL886" s="121"/>
      <c r="AM886" s="121"/>
      <c r="AN886" s="121"/>
      <c r="AO886" s="121"/>
      <c r="AP886" s="121"/>
      <c r="AQ886" s="121"/>
      <c r="AR886" s="121"/>
    </row>
    <row r="887" spans="1:44" ht="20.100000000000001" customHeight="1">
      <c r="A887" s="105"/>
      <c r="B887" s="106"/>
      <c r="C887" s="107" t="str">
        <f>IFERROR(VLOOKUP(B887,المنتجات!$A:$B,2,0),"")</f>
        <v/>
      </c>
      <c r="D887" s="106" t="str">
        <f>IFERROR(VLOOKUP(B887,المنتجات!$A:$C,3,0),"")</f>
        <v/>
      </c>
      <c r="E887" s="108"/>
      <c r="F887" s="107" t="str">
        <f>IFERROR(VLOOKUP(Table14[[#This Row],[كود الصنف]],المنتجات!$D:$E,2,0),"")</f>
        <v/>
      </c>
      <c r="G887" s="109"/>
      <c r="H887" s="109" t="str">
        <f>IFERROR(IF(G887&lt;=1,VLOOKUP(Table14[[#This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87" s="110"/>
      <c r="J887" s="111"/>
      <c r="K887" s="112" t="str">
        <f>IFERROR(IF(VLOOKUP(Table14[[#This Row],[كود الصنف]],المنتجات!$D:$K,8,0)=0,"",(VLOOKUP(Table14[[#This Row],[كود الصنف]],المنتجات!$D:$K,8,0))),"")</f>
        <v/>
      </c>
      <c r="L88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87" s="114">
        <f>IFERROR(Table14[[#This Row],[كمية الهالك]]/(Table14[[#This Row],[كمية الخامات بالكيلو]]/Table14[[#This Row],[وزن القطعة]]),0)</f>
        <v>0</v>
      </c>
      <c r="N887" s="113"/>
      <c r="O887" s="106" t="str">
        <f>IFERROR(VLOOKUP(Table14[[#This Row],[كود العامل]],العاملين!$A$1:$D$100,4,0),"")</f>
        <v/>
      </c>
      <c r="P887" s="108"/>
      <c r="Q887" s="108"/>
      <c r="R887" s="108"/>
      <c r="S887" s="108"/>
      <c r="T887" s="108"/>
      <c r="U887" s="108">
        <f t="shared" si="15"/>
        <v>0</v>
      </c>
      <c r="V887" s="108" t="str">
        <f>IFERROR(Table14[[#This Row],[اجمالى وقت التشغيل بالدقايق]]-Table14[[#This Row],[اجمالى وقت التوقف بالدقيقة]],"0")</f>
        <v>0</v>
      </c>
      <c r="W887" s="108"/>
      <c r="X887" s="106" t="str">
        <f>IFERROR(VLOOKUP(Table14[[#This Row],[كود العامل]],العاملين!A:C,2,0),"")</f>
        <v/>
      </c>
      <c r="Y887" s="108"/>
      <c r="Z887" s="108" t="str">
        <f>IFERROR(VLOOKUP(Table14[[#This Row],[كود العامل2]],العاملين!$A:$C,2,0),"")</f>
        <v/>
      </c>
      <c r="AA887" s="108"/>
      <c r="AB887" s="108" t="str">
        <f>IFERROR(VLOOKUP(Table14[[#This Row],[كود العامل3]],العاملين!$A:$C,2,0),"")</f>
        <v/>
      </c>
      <c r="AC887" s="108"/>
      <c r="AD887" s="108" t="str">
        <f>IFERROR(VLOOKUP(Table14[[#This Row],[كود العامل4]],العاملين!$A:$C,2,0),"")</f>
        <v/>
      </c>
      <c r="AE887" s="115">
        <f>IFERROR((Table14[[#This Row],[كمية الانتاج]]*Table14[[#This Row],[الزمن المعيارى لانتاج القطعة الواحدة بالدقيقة]])/V887,0%)</f>
        <v>0</v>
      </c>
      <c r="AF887" s="116"/>
      <c r="AG887" s="106"/>
      <c r="AH887" s="117" t="str">
        <f>IFERROR(Table14[[#This Row],[كمية الانتاج]]/(Table14[[#This Row],[كمية الانتاج]]+AG887+AF887),"")</f>
        <v/>
      </c>
      <c r="AI887" s="118"/>
      <c r="AJ887" s="121"/>
      <c r="AK887" s="121"/>
      <c r="AL887" s="121"/>
      <c r="AM887" s="121"/>
      <c r="AN887" s="121"/>
      <c r="AO887" s="121"/>
      <c r="AP887" s="121"/>
      <c r="AQ887" s="121"/>
      <c r="AR887" s="121"/>
    </row>
    <row r="888" spans="1:44" ht="20.100000000000001" customHeight="1">
      <c r="A888" s="105"/>
      <c r="B888" s="106"/>
      <c r="C888" s="107" t="str">
        <f>IFERROR(VLOOKUP(B888,المنتجات!$A:$B,2,0),"")</f>
        <v/>
      </c>
      <c r="D888" s="106" t="str">
        <f>IFERROR(VLOOKUP(B888,المنتجات!$A:$C,3,0),"")</f>
        <v/>
      </c>
      <c r="E888" s="108"/>
      <c r="F888" s="107" t="str">
        <f>IFERROR(VLOOKUP(Table14[[#This Row],[كود الصنف]],المنتجات!$D:$E,2,0),"")</f>
        <v/>
      </c>
      <c r="G888" s="109"/>
      <c r="H888" s="109" t="str">
        <f>IFERROR(IF(G888&lt;=1,VLOOKUP(Table14[[#This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88" s="110"/>
      <c r="J888" s="111"/>
      <c r="K888" s="112" t="str">
        <f>IFERROR(IF(VLOOKUP(Table14[[#This Row],[كود الصنف]],المنتجات!$D:$K,8,0)=0,"",(VLOOKUP(Table14[[#This Row],[كود الصنف]],المنتجات!$D:$K,8,0))),"")</f>
        <v/>
      </c>
      <c r="L88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88" s="114">
        <f>IFERROR(Table14[[#This Row],[كمية الهالك]]/(Table14[[#This Row],[كمية الخامات بالكيلو]]/Table14[[#This Row],[وزن القطعة]]),0)</f>
        <v>0</v>
      </c>
      <c r="N888" s="113"/>
      <c r="O888" s="106" t="str">
        <f>IFERROR(VLOOKUP(Table14[[#This Row],[كود العامل]],العاملين!$A$1:$D$100,4,0),"")</f>
        <v/>
      </c>
      <c r="P888" s="108"/>
      <c r="Q888" s="108"/>
      <c r="R888" s="108"/>
      <c r="S888" s="108"/>
      <c r="T888" s="108"/>
      <c r="U888" s="108">
        <f t="shared" si="15"/>
        <v>0</v>
      </c>
      <c r="V888" s="108" t="str">
        <f>IFERROR(Table14[[#This Row],[اجمالى وقت التشغيل بالدقايق]]-Table14[[#This Row],[اجمالى وقت التوقف بالدقيقة]],"0")</f>
        <v>0</v>
      </c>
      <c r="W888" s="108"/>
      <c r="X888" s="106" t="str">
        <f>IFERROR(VLOOKUP(Table14[[#This Row],[كود العامل]],العاملين!A:C,2,0),"")</f>
        <v/>
      </c>
      <c r="Y888" s="108"/>
      <c r="Z888" s="108" t="str">
        <f>IFERROR(VLOOKUP(Table14[[#This Row],[كود العامل2]],العاملين!$A:$C,2,0),"")</f>
        <v/>
      </c>
      <c r="AA888" s="108"/>
      <c r="AB888" s="108" t="str">
        <f>IFERROR(VLOOKUP(Table14[[#This Row],[كود العامل3]],العاملين!$A:$C,2,0),"")</f>
        <v/>
      </c>
      <c r="AC888" s="108"/>
      <c r="AD888" s="108" t="str">
        <f>IFERROR(VLOOKUP(Table14[[#This Row],[كود العامل4]],العاملين!$A:$C,2,0),"")</f>
        <v/>
      </c>
      <c r="AE888" s="115">
        <f>IFERROR((Table14[[#This Row],[كمية الانتاج]]*Table14[[#This Row],[الزمن المعيارى لانتاج القطعة الواحدة بالدقيقة]])/V888,0%)</f>
        <v>0</v>
      </c>
      <c r="AF888" s="116"/>
      <c r="AG888" s="106"/>
      <c r="AH888" s="117" t="str">
        <f>IFERROR(Table14[[#This Row],[كمية الانتاج]]/(Table14[[#This Row],[كمية الانتاج]]+AG888+AF888),"")</f>
        <v/>
      </c>
      <c r="AI888" s="118"/>
      <c r="AJ888" s="121"/>
      <c r="AK888" s="121"/>
      <c r="AL888" s="121"/>
      <c r="AM888" s="121"/>
      <c r="AN888" s="121"/>
      <c r="AO888" s="121"/>
      <c r="AP888" s="121"/>
      <c r="AQ888" s="121"/>
      <c r="AR888" s="121"/>
    </row>
    <row r="889" spans="1:44" ht="20.100000000000001" customHeight="1">
      <c r="A889" s="105"/>
      <c r="B889" s="106"/>
      <c r="C889" s="107" t="str">
        <f>IFERROR(VLOOKUP(B889,المنتجات!$A:$B,2,0),"")</f>
        <v/>
      </c>
      <c r="D889" s="106" t="str">
        <f>IFERROR(VLOOKUP(B889,المنتجات!$A:$C,3,0),"")</f>
        <v/>
      </c>
      <c r="E889" s="108"/>
      <c r="F889" s="107" t="str">
        <f>IFERROR(VLOOKUP(Table14[[#This Row],[كود الصنف]],المنتجات!$D:$E,2,0),"")</f>
        <v/>
      </c>
      <c r="G889" s="109"/>
      <c r="H889" s="109" t="str">
        <f>IFERROR(IF(G889&lt;=1,VLOOKUP(Table14[[#This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89" s="110"/>
      <c r="J889" s="111"/>
      <c r="K889" s="112" t="str">
        <f>IFERROR(IF(VLOOKUP(Table14[[#This Row],[كود الصنف]],المنتجات!$D:$K,8,0)=0,"",(VLOOKUP(Table14[[#This Row],[كود الصنف]],المنتجات!$D:$K,8,0))),"")</f>
        <v/>
      </c>
      <c r="L88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89" s="114">
        <f>IFERROR(Table14[[#This Row],[كمية الهالك]]/(Table14[[#This Row],[كمية الخامات بالكيلو]]/Table14[[#This Row],[وزن القطعة]]),0)</f>
        <v>0</v>
      </c>
      <c r="N889" s="113"/>
      <c r="O889" s="106" t="str">
        <f>IFERROR(VLOOKUP(Table14[[#This Row],[كود العامل]],العاملين!$A$1:$D$100,4,0),"")</f>
        <v/>
      </c>
      <c r="P889" s="108"/>
      <c r="Q889" s="108"/>
      <c r="R889" s="108"/>
      <c r="S889" s="108"/>
      <c r="T889" s="108"/>
      <c r="U889" s="108">
        <f t="shared" si="15"/>
        <v>0</v>
      </c>
      <c r="V889" s="108" t="str">
        <f>IFERROR(Table14[[#This Row],[اجمالى وقت التشغيل بالدقايق]]-Table14[[#This Row],[اجمالى وقت التوقف بالدقيقة]],"0")</f>
        <v>0</v>
      </c>
      <c r="W889" s="108"/>
      <c r="X889" s="106" t="str">
        <f>IFERROR(VLOOKUP(Table14[[#This Row],[كود العامل]],العاملين!A:C,2,0),"")</f>
        <v/>
      </c>
      <c r="Y889" s="108"/>
      <c r="Z889" s="108" t="str">
        <f>IFERROR(VLOOKUP(Table14[[#This Row],[كود العامل2]],العاملين!$A:$C,2,0),"")</f>
        <v/>
      </c>
      <c r="AA889" s="108"/>
      <c r="AB889" s="108" t="str">
        <f>IFERROR(VLOOKUP(Table14[[#This Row],[كود العامل3]],العاملين!$A:$C,2,0),"")</f>
        <v/>
      </c>
      <c r="AC889" s="108"/>
      <c r="AD889" s="108" t="str">
        <f>IFERROR(VLOOKUP(Table14[[#This Row],[كود العامل4]],العاملين!$A:$C,2,0),"")</f>
        <v/>
      </c>
      <c r="AE889" s="115">
        <f>IFERROR((Table14[[#This Row],[كمية الانتاج]]*Table14[[#This Row],[الزمن المعيارى لانتاج القطعة الواحدة بالدقيقة]])/V889,0%)</f>
        <v>0</v>
      </c>
      <c r="AF889" s="116"/>
      <c r="AG889" s="106"/>
      <c r="AH889" s="117" t="str">
        <f>IFERROR(Table14[[#This Row],[كمية الانتاج]]/(Table14[[#This Row],[كمية الانتاج]]+AG889+AF889),"")</f>
        <v/>
      </c>
      <c r="AI889" s="118"/>
      <c r="AJ889" s="121"/>
      <c r="AK889" s="121"/>
      <c r="AL889" s="121"/>
      <c r="AM889" s="121"/>
      <c r="AN889" s="121"/>
      <c r="AO889" s="121"/>
      <c r="AP889" s="121"/>
      <c r="AQ889" s="121"/>
      <c r="AR889" s="121"/>
    </row>
    <row r="890" spans="1:44" ht="20.100000000000001" customHeight="1">
      <c r="A890" s="105"/>
      <c r="B890" s="106"/>
      <c r="C890" s="107" t="str">
        <f>IFERROR(VLOOKUP(B890,المنتجات!$A:$B,2,0),"")</f>
        <v/>
      </c>
      <c r="D890" s="106" t="str">
        <f>IFERROR(VLOOKUP(B890,المنتجات!$A:$C,3,0),"")</f>
        <v/>
      </c>
      <c r="E890" s="108"/>
      <c r="F890" s="107" t="str">
        <f>IFERROR(VLOOKUP(Table14[[#This Row],[كود الصنف]],المنتجات!$D:$E,2,0),"")</f>
        <v/>
      </c>
      <c r="G890" s="109"/>
      <c r="H890" s="109" t="str">
        <f>IFERROR(IF(G890&lt;=1,VLOOKUP(Table14[[#This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90" s="110"/>
      <c r="J890" s="111"/>
      <c r="K890" s="112" t="str">
        <f>IFERROR(IF(VLOOKUP(Table14[[#This Row],[كود الصنف]],المنتجات!$D:$K,8,0)=0,"",(VLOOKUP(Table14[[#This Row],[كود الصنف]],المنتجات!$D:$K,8,0))),"")</f>
        <v/>
      </c>
      <c r="L89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90" s="114">
        <f>IFERROR(Table14[[#This Row],[كمية الهالك]]/(Table14[[#This Row],[كمية الخامات بالكيلو]]/Table14[[#This Row],[وزن القطعة]]),0)</f>
        <v>0</v>
      </c>
      <c r="N890" s="113"/>
      <c r="O890" s="106" t="str">
        <f>IFERROR(VLOOKUP(Table14[[#This Row],[كود العامل]],العاملين!$A$1:$D$100,4,0),"")</f>
        <v/>
      </c>
      <c r="P890" s="108"/>
      <c r="Q890" s="108"/>
      <c r="R890" s="108"/>
      <c r="S890" s="108"/>
      <c r="T890" s="108"/>
      <c r="U890" s="108">
        <f t="shared" si="15"/>
        <v>0</v>
      </c>
      <c r="V890" s="108" t="str">
        <f>IFERROR(Table14[[#This Row],[اجمالى وقت التشغيل بالدقايق]]-Table14[[#This Row],[اجمالى وقت التوقف بالدقيقة]],"0")</f>
        <v>0</v>
      </c>
      <c r="W890" s="108"/>
      <c r="X890" s="106" t="str">
        <f>IFERROR(VLOOKUP(Table14[[#This Row],[كود العامل]],العاملين!A:C,2,0),"")</f>
        <v/>
      </c>
      <c r="Y890" s="108"/>
      <c r="Z890" s="108" t="str">
        <f>IFERROR(VLOOKUP(Table14[[#This Row],[كود العامل2]],العاملين!$A:$C,2,0),"")</f>
        <v/>
      </c>
      <c r="AA890" s="108"/>
      <c r="AB890" s="108" t="str">
        <f>IFERROR(VLOOKUP(Table14[[#This Row],[كود العامل3]],العاملين!$A:$C,2,0),"")</f>
        <v/>
      </c>
      <c r="AC890" s="108"/>
      <c r="AD890" s="108" t="str">
        <f>IFERROR(VLOOKUP(Table14[[#This Row],[كود العامل4]],العاملين!$A:$C,2,0),"")</f>
        <v/>
      </c>
      <c r="AE890" s="115">
        <f>IFERROR((Table14[[#This Row],[كمية الانتاج]]*Table14[[#This Row],[الزمن المعيارى لانتاج القطعة الواحدة بالدقيقة]])/V890,0%)</f>
        <v>0</v>
      </c>
      <c r="AF890" s="116"/>
      <c r="AG890" s="106"/>
      <c r="AH890" s="117" t="str">
        <f>IFERROR(Table14[[#This Row],[كمية الانتاج]]/(Table14[[#This Row],[كمية الانتاج]]+AG890+AF890),"")</f>
        <v/>
      </c>
      <c r="AI890" s="118"/>
      <c r="AJ890" s="121"/>
      <c r="AK890" s="121"/>
      <c r="AL890" s="121"/>
      <c r="AM890" s="121"/>
      <c r="AN890" s="121"/>
      <c r="AO890" s="121"/>
      <c r="AP890" s="121"/>
      <c r="AQ890" s="121"/>
      <c r="AR890" s="121"/>
    </row>
    <row r="891" spans="1:44" ht="20.100000000000001" customHeight="1">
      <c r="A891" s="105"/>
      <c r="B891" s="106"/>
      <c r="C891" s="107" t="str">
        <f>IFERROR(VLOOKUP(B891,المنتجات!$A:$B,2,0),"")</f>
        <v/>
      </c>
      <c r="D891" s="106" t="str">
        <f>IFERROR(VLOOKUP(B891,المنتجات!$A:$C,3,0),"")</f>
        <v/>
      </c>
      <c r="E891" s="108"/>
      <c r="F891" s="107" t="str">
        <f>IFERROR(VLOOKUP(Table14[[#This Row],[كود الصنف]],المنتجات!$D:$E,2,0),"")</f>
        <v/>
      </c>
      <c r="G891" s="109"/>
      <c r="H891" s="109" t="str">
        <f>IFERROR(IF(G891&lt;=1,VLOOKUP(Table14[[#This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91" s="110"/>
      <c r="J891" s="111"/>
      <c r="K891" s="112" t="str">
        <f>IFERROR(IF(VLOOKUP(Table14[[#This Row],[كود الصنف]],المنتجات!$D:$K,8,0)=0,"",(VLOOKUP(Table14[[#This Row],[كود الصنف]],المنتجات!$D:$K,8,0))),"")</f>
        <v/>
      </c>
      <c r="L89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91" s="114">
        <f>IFERROR(Table14[[#This Row],[كمية الهالك]]/(Table14[[#This Row],[كمية الخامات بالكيلو]]/Table14[[#This Row],[وزن القطعة]]),0)</f>
        <v>0</v>
      </c>
      <c r="N891" s="113"/>
      <c r="O891" s="106" t="str">
        <f>IFERROR(VLOOKUP(Table14[[#This Row],[كود العامل]],العاملين!$A$1:$D$100,4,0),"")</f>
        <v/>
      </c>
      <c r="P891" s="108"/>
      <c r="Q891" s="108"/>
      <c r="R891" s="108"/>
      <c r="S891" s="108"/>
      <c r="T891" s="108"/>
      <c r="U891" s="108">
        <f t="shared" si="15"/>
        <v>0</v>
      </c>
      <c r="V891" s="108" t="str">
        <f>IFERROR(Table14[[#This Row],[اجمالى وقت التشغيل بالدقايق]]-Table14[[#This Row],[اجمالى وقت التوقف بالدقيقة]],"0")</f>
        <v>0</v>
      </c>
      <c r="W891" s="108"/>
      <c r="X891" s="106" t="str">
        <f>IFERROR(VLOOKUP(Table14[[#This Row],[كود العامل]],العاملين!A:C,2,0),"")</f>
        <v/>
      </c>
      <c r="Y891" s="108"/>
      <c r="Z891" s="108" t="str">
        <f>IFERROR(VLOOKUP(Table14[[#This Row],[كود العامل2]],العاملين!$A:$C,2,0),"")</f>
        <v/>
      </c>
      <c r="AA891" s="108"/>
      <c r="AB891" s="108" t="str">
        <f>IFERROR(VLOOKUP(Table14[[#This Row],[كود العامل3]],العاملين!$A:$C,2,0),"")</f>
        <v/>
      </c>
      <c r="AC891" s="108"/>
      <c r="AD891" s="108" t="str">
        <f>IFERROR(VLOOKUP(Table14[[#This Row],[كود العامل4]],العاملين!$A:$C,2,0),"")</f>
        <v/>
      </c>
      <c r="AE891" s="115">
        <f>IFERROR((Table14[[#This Row],[كمية الانتاج]]*Table14[[#This Row],[الزمن المعيارى لانتاج القطعة الواحدة بالدقيقة]])/V891,0%)</f>
        <v>0</v>
      </c>
      <c r="AF891" s="116"/>
      <c r="AG891" s="106"/>
      <c r="AH891" s="117" t="str">
        <f>IFERROR(Table14[[#This Row],[كمية الانتاج]]/(Table14[[#This Row],[كمية الانتاج]]+AG891+AF891),"")</f>
        <v/>
      </c>
      <c r="AI891" s="118"/>
      <c r="AJ891" s="121"/>
      <c r="AK891" s="121"/>
      <c r="AL891" s="121"/>
      <c r="AM891" s="121"/>
      <c r="AN891" s="121"/>
      <c r="AO891" s="121"/>
      <c r="AP891" s="121"/>
      <c r="AQ891" s="121"/>
      <c r="AR891" s="121"/>
    </row>
    <row r="892" spans="1:44" ht="20.100000000000001" customHeight="1">
      <c r="A892" s="105"/>
      <c r="B892" s="106"/>
      <c r="C892" s="107" t="str">
        <f>IFERROR(VLOOKUP(B892,المنتجات!$A:$B,2,0),"")</f>
        <v/>
      </c>
      <c r="D892" s="106" t="str">
        <f>IFERROR(VLOOKUP(B892,المنتجات!$A:$C,3,0),"")</f>
        <v/>
      </c>
      <c r="E892" s="108"/>
      <c r="F892" s="107" t="str">
        <f>IFERROR(VLOOKUP(Table14[[#This Row],[كود الصنف]],المنتجات!$D:$E,2,0),"")</f>
        <v/>
      </c>
      <c r="G892" s="109"/>
      <c r="H892" s="109" t="str">
        <f>IFERROR(IF(G892&lt;=1,VLOOKUP(Table14[[#This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92" s="110"/>
      <c r="J892" s="111"/>
      <c r="K892" s="112" t="str">
        <f>IFERROR(IF(VLOOKUP(Table14[[#This Row],[كود الصنف]],المنتجات!$D:$K,8,0)=0,"",(VLOOKUP(Table14[[#This Row],[كود الصنف]],المنتجات!$D:$K,8,0))),"")</f>
        <v/>
      </c>
      <c r="L89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92" s="114">
        <f>IFERROR(Table14[[#This Row],[كمية الهالك]]/(Table14[[#This Row],[كمية الخامات بالكيلو]]/Table14[[#This Row],[وزن القطعة]]),0)</f>
        <v>0</v>
      </c>
      <c r="N892" s="113"/>
      <c r="O892" s="106" t="str">
        <f>IFERROR(VLOOKUP(Table14[[#This Row],[كود العامل]],العاملين!$A$1:$D$100,4,0),"")</f>
        <v/>
      </c>
      <c r="P892" s="108"/>
      <c r="Q892" s="108"/>
      <c r="R892" s="108"/>
      <c r="S892" s="108"/>
      <c r="T892" s="108"/>
      <c r="U892" s="108">
        <f t="shared" si="15"/>
        <v>0</v>
      </c>
      <c r="V892" s="108" t="str">
        <f>IFERROR(Table14[[#This Row],[اجمالى وقت التشغيل بالدقايق]]-Table14[[#This Row],[اجمالى وقت التوقف بالدقيقة]],"0")</f>
        <v>0</v>
      </c>
      <c r="W892" s="108"/>
      <c r="X892" s="106" t="str">
        <f>IFERROR(VLOOKUP(Table14[[#This Row],[كود العامل]],العاملين!A:C,2,0),"")</f>
        <v/>
      </c>
      <c r="Y892" s="108"/>
      <c r="Z892" s="108" t="str">
        <f>IFERROR(VLOOKUP(Table14[[#This Row],[كود العامل2]],العاملين!$A:$C,2,0),"")</f>
        <v/>
      </c>
      <c r="AA892" s="108"/>
      <c r="AB892" s="108" t="str">
        <f>IFERROR(VLOOKUP(Table14[[#This Row],[كود العامل3]],العاملين!$A:$C,2,0),"")</f>
        <v/>
      </c>
      <c r="AC892" s="108"/>
      <c r="AD892" s="108" t="str">
        <f>IFERROR(VLOOKUP(Table14[[#This Row],[كود العامل4]],العاملين!$A:$C,2,0),"")</f>
        <v/>
      </c>
      <c r="AE892" s="115">
        <f>IFERROR((Table14[[#This Row],[كمية الانتاج]]*Table14[[#This Row],[الزمن المعيارى لانتاج القطعة الواحدة بالدقيقة]])/V892,0%)</f>
        <v>0</v>
      </c>
      <c r="AF892" s="116"/>
      <c r="AG892" s="106"/>
      <c r="AH892" s="117" t="str">
        <f>IFERROR(Table14[[#This Row],[كمية الانتاج]]/(Table14[[#This Row],[كمية الانتاج]]+AG892+AF892),"")</f>
        <v/>
      </c>
      <c r="AI892" s="118"/>
      <c r="AJ892" s="121"/>
      <c r="AK892" s="121"/>
      <c r="AL892" s="121"/>
      <c r="AM892" s="121"/>
      <c r="AN892" s="121"/>
      <c r="AO892" s="121"/>
      <c r="AP892" s="121"/>
      <c r="AQ892" s="121"/>
      <c r="AR892" s="121"/>
    </row>
    <row r="893" spans="1:44" ht="20.100000000000001" customHeight="1">
      <c r="A893" s="105"/>
      <c r="B893" s="106"/>
      <c r="C893" s="107" t="str">
        <f>IFERROR(VLOOKUP(B893,المنتجات!$A:$B,2,0),"")</f>
        <v/>
      </c>
      <c r="D893" s="106" t="str">
        <f>IFERROR(VLOOKUP(B893,المنتجات!$A:$C,3,0),"")</f>
        <v/>
      </c>
      <c r="E893" s="108"/>
      <c r="F893" s="107" t="str">
        <f>IFERROR(VLOOKUP(Table14[[#This Row],[كود الصنف]],المنتجات!$D:$E,2,0),"")</f>
        <v/>
      </c>
      <c r="G893" s="109"/>
      <c r="H893" s="109" t="str">
        <f>IFERROR(IF(G893&lt;=1,VLOOKUP(Table14[[#This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93" s="110"/>
      <c r="J893" s="111"/>
      <c r="K893" s="112" t="str">
        <f>IFERROR(IF(VLOOKUP(Table14[[#This Row],[كود الصنف]],المنتجات!$D:$K,8,0)=0,"",(VLOOKUP(Table14[[#This Row],[كود الصنف]],المنتجات!$D:$K,8,0))),"")</f>
        <v/>
      </c>
      <c r="L89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93" s="114">
        <f>IFERROR(Table14[[#This Row],[كمية الهالك]]/(Table14[[#This Row],[كمية الخامات بالكيلو]]/Table14[[#This Row],[وزن القطعة]]),0)</f>
        <v>0</v>
      </c>
      <c r="N893" s="113"/>
      <c r="O893" s="106" t="str">
        <f>IFERROR(VLOOKUP(Table14[[#This Row],[كود العامل]],العاملين!$A$1:$D$100,4,0),"")</f>
        <v/>
      </c>
      <c r="P893" s="108"/>
      <c r="Q893" s="108"/>
      <c r="R893" s="108"/>
      <c r="S893" s="108"/>
      <c r="T893" s="108"/>
      <c r="U893" s="108">
        <f t="shared" si="15"/>
        <v>0</v>
      </c>
      <c r="V893" s="108" t="str">
        <f>IFERROR(Table14[[#This Row],[اجمالى وقت التشغيل بالدقايق]]-Table14[[#This Row],[اجمالى وقت التوقف بالدقيقة]],"0")</f>
        <v>0</v>
      </c>
      <c r="W893" s="108"/>
      <c r="X893" s="106" t="str">
        <f>IFERROR(VLOOKUP(Table14[[#This Row],[كود العامل]],العاملين!A:C,2,0),"")</f>
        <v/>
      </c>
      <c r="Y893" s="108"/>
      <c r="Z893" s="108" t="str">
        <f>IFERROR(VLOOKUP(Table14[[#This Row],[كود العامل2]],العاملين!$A:$C,2,0),"")</f>
        <v/>
      </c>
      <c r="AA893" s="108"/>
      <c r="AB893" s="108" t="str">
        <f>IFERROR(VLOOKUP(Table14[[#This Row],[كود العامل3]],العاملين!$A:$C,2,0),"")</f>
        <v/>
      </c>
      <c r="AC893" s="108"/>
      <c r="AD893" s="108" t="str">
        <f>IFERROR(VLOOKUP(Table14[[#This Row],[كود العامل4]],العاملين!$A:$C,2,0),"")</f>
        <v/>
      </c>
      <c r="AE893" s="115">
        <f>IFERROR((Table14[[#This Row],[كمية الانتاج]]*Table14[[#This Row],[الزمن المعيارى لانتاج القطعة الواحدة بالدقيقة]])/V893,0%)</f>
        <v>0</v>
      </c>
      <c r="AF893" s="116"/>
      <c r="AG893" s="106"/>
      <c r="AH893" s="117" t="str">
        <f>IFERROR(Table14[[#This Row],[كمية الانتاج]]/(Table14[[#This Row],[كمية الانتاج]]+AG893+AF893),"")</f>
        <v/>
      </c>
      <c r="AI893" s="118"/>
      <c r="AJ893" s="121"/>
      <c r="AK893" s="121"/>
      <c r="AL893" s="121"/>
      <c r="AM893" s="121"/>
      <c r="AN893" s="121"/>
      <c r="AO893" s="121"/>
      <c r="AP893" s="121"/>
      <c r="AQ893" s="121"/>
      <c r="AR893" s="121"/>
    </row>
    <row r="894" spans="1:44" ht="20.100000000000001" customHeight="1">
      <c r="A894" s="105"/>
      <c r="B894" s="106"/>
      <c r="C894" s="107" t="str">
        <f>IFERROR(VLOOKUP(B894,المنتجات!$A:$B,2,0),"")</f>
        <v/>
      </c>
      <c r="D894" s="106" t="str">
        <f>IFERROR(VLOOKUP(B894,المنتجات!$A:$C,3,0),"")</f>
        <v/>
      </c>
      <c r="E894" s="108"/>
      <c r="F894" s="107" t="str">
        <f>IFERROR(VLOOKUP(Table14[[#This Row],[كود الصنف]],المنتجات!$D:$E,2,0),"")</f>
        <v/>
      </c>
      <c r="G894" s="109"/>
      <c r="H894" s="109" t="str">
        <f>IFERROR(IF(G894&lt;=1,VLOOKUP(Table14[[#This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94" s="110"/>
      <c r="J894" s="111"/>
      <c r="K894" s="112" t="str">
        <f>IFERROR(IF(VLOOKUP(Table14[[#This Row],[كود الصنف]],المنتجات!$D:$K,8,0)=0,"",(VLOOKUP(Table14[[#This Row],[كود الصنف]],المنتجات!$D:$K,8,0))),"")</f>
        <v/>
      </c>
      <c r="L89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94" s="114">
        <f>IFERROR(Table14[[#This Row],[كمية الهالك]]/(Table14[[#This Row],[كمية الخامات بالكيلو]]/Table14[[#This Row],[وزن القطعة]]),0)</f>
        <v>0</v>
      </c>
      <c r="N894" s="113"/>
      <c r="O894" s="106" t="str">
        <f>IFERROR(VLOOKUP(Table14[[#This Row],[كود العامل]],العاملين!$A$1:$D$100,4,0),"")</f>
        <v/>
      </c>
      <c r="P894" s="108"/>
      <c r="Q894" s="108"/>
      <c r="R894" s="108"/>
      <c r="S894" s="108"/>
      <c r="T894" s="108"/>
      <c r="U894" s="108">
        <f t="shared" si="15"/>
        <v>0</v>
      </c>
      <c r="V894" s="108" t="str">
        <f>IFERROR(Table14[[#This Row],[اجمالى وقت التشغيل بالدقايق]]-Table14[[#This Row],[اجمالى وقت التوقف بالدقيقة]],"0")</f>
        <v>0</v>
      </c>
      <c r="W894" s="108"/>
      <c r="X894" s="106" t="str">
        <f>IFERROR(VLOOKUP(Table14[[#This Row],[كود العامل]],العاملين!A:C,2,0),"")</f>
        <v/>
      </c>
      <c r="Y894" s="108"/>
      <c r="Z894" s="108" t="str">
        <f>IFERROR(VLOOKUP(Table14[[#This Row],[كود العامل2]],العاملين!$A:$C,2,0),"")</f>
        <v/>
      </c>
      <c r="AA894" s="108"/>
      <c r="AB894" s="108" t="str">
        <f>IFERROR(VLOOKUP(Table14[[#This Row],[كود العامل3]],العاملين!$A:$C,2,0),"")</f>
        <v/>
      </c>
      <c r="AC894" s="108"/>
      <c r="AD894" s="108" t="str">
        <f>IFERROR(VLOOKUP(Table14[[#This Row],[كود العامل4]],العاملين!$A:$C,2,0),"")</f>
        <v/>
      </c>
      <c r="AE894" s="115">
        <f>IFERROR((Table14[[#This Row],[كمية الانتاج]]*Table14[[#This Row],[الزمن المعيارى لانتاج القطعة الواحدة بالدقيقة]])/V894,0%)</f>
        <v>0</v>
      </c>
      <c r="AF894" s="116"/>
      <c r="AG894" s="106"/>
      <c r="AH894" s="117" t="str">
        <f>IFERROR(Table14[[#This Row],[كمية الانتاج]]/(Table14[[#This Row],[كمية الانتاج]]+AG894+AF894),"")</f>
        <v/>
      </c>
      <c r="AI894" s="118"/>
      <c r="AJ894" s="121"/>
      <c r="AK894" s="121"/>
      <c r="AL894" s="121"/>
      <c r="AM894" s="121"/>
      <c r="AN894" s="121"/>
      <c r="AO894" s="121"/>
      <c r="AP894" s="121"/>
      <c r="AQ894" s="121"/>
      <c r="AR894" s="121"/>
    </row>
    <row r="895" spans="1:44" ht="20.100000000000001" customHeight="1">
      <c r="A895" s="105"/>
      <c r="B895" s="106"/>
      <c r="C895" s="107" t="str">
        <f>IFERROR(VLOOKUP(B895,المنتجات!$A:$B,2,0),"")</f>
        <v/>
      </c>
      <c r="D895" s="106" t="str">
        <f>IFERROR(VLOOKUP(B895,المنتجات!$A:$C,3,0),"")</f>
        <v/>
      </c>
      <c r="E895" s="108"/>
      <c r="F895" s="107" t="str">
        <f>IFERROR(VLOOKUP(Table14[[#This Row],[كود الصنف]],المنتجات!$D:$E,2,0),"")</f>
        <v/>
      </c>
      <c r="G895" s="109"/>
      <c r="H895" s="109" t="str">
        <f>IFERROR(IF(G895&lt;=1,VLOOKUP(Table14[[#This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95" s="110"/>
      <c r="J895" s="111"/>
      <c r="K895" s="112" t="str">
        <f>IFERROR(IF(VLOOKUP(Table14[[#This Row],[كود الصنف]],المنتجات!$D:$K,8,0)=0,"",(VLOOKUP(Table14[[#This Row],[كود الصنف]],المنتجات!$D:$K,8,0))),"")</f>
        <v/>
      </c>
      <c r="L89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95" s="114">
        <f>IFERROR(Table14[[#This Row],[كمية الهالك]]/(Table14[[#This Row],[كمية الخامات بالكيلو]]/Table14[[#This Row],[وزن القطعة]]),0)</f>
        <v>0</v>
      </c>
      <c r="N895" s="113"/>
      <c r="O895" s="106" t="str">
        <f>IFERROR(VLOOKUP(Table14[[#This Row],[كود العامل]],العاملين!$A$1:$D$100,4,0),"")</f>
        <v/>
      </c>
      <c r="P895" s="108"/>
      <c r="Q895" s="108"/>
      <c r="R895" s="108"/>
      <c r="S895" s="108"/>
      <c r="T895" s="108"/>
      <c r="U895" s="108">
        <f t="shared" si="15"/>
        <v>0</v>
      </c>
      <c r="V895" s="108" t="str">
        <f>IFERROR(Table14[[#This Row],[اجمالى وقت التشغيل بالدقايق]]-Table14[[#This Row],[اجمالى وقت التوقف بالدقيقة]],"0")</f>
        <v>0</v>
      </c>
      <c r="W895" s="108"/>
      <c r="X895" s="106" t="str">
        <f>IFERROR(VLOOKUP(Table14[[#This Row],[كود العامل]],العاملين!A:C,2,0),"")</f>
        <v/>
      </c>
      <c r="Y895" s="108"/>
      <c r="Z895" s="108" t="str">
        <f>IFERROR(VLOOKUP(Table14[[#This Row],[كود العامل2]],العاملين!$A:$C,2,0),"")</f>
        <v/>
      </c>
      <c r="AA895" s="108"/>
      <c r="AB895" s="108" t="str">
        <f>IFERROR(VLOOKUP(Table14[[#This Row],[كود العامل3]],العاملين!$A:$C,2,0),"")</f>
        <v/>
      </c>
      <c r="AC895" s="108"/>
      <c r="AD895" s="108" t="str">
        <f>IFERROR(VLOOKUP(Table14[[#This Row],[كود العامل4]],العاملين!$A:$C,2,0),"")</f>
        <v/>
      </c>
      <c r="AE895" s="115">
        <f>IFERROR((Table14[[#This Row],[كمية الانتاج]]*Table14[[#This Row],[الزمن المعيارى لانتاج القطعة الواحدة بالدقيقة]])/V895,0%)</f>
        <v>0</v>
      </c>
      <c r="AF895" s="116"/>
      <c r="AG895" s="106"/>
      <c r="AH895" s="117" t="str">
        <f>IFERROR(Table14[[#This Row],[كمية الانتاج]]/(Table14[[#This Row],[كمية الانتاج]]+AG895+AF895),"")</f>
        <v/>
      </c>
      <c r="AI895" s="118"/>
      <c r="AJ895" s="121"/>
      <c r="AK895" s="121"/>
      <c r="AL895" s="121"/>
      <c r="AM895" s="121"/>
      <c r="AN895" s="121"/>
      <c r="AO895" s="121"/>
      <c r="AP895" s="121"/>
      <c r="AQ895" s="121"/>
      <c r="AR895" s="121"/>
    </row>
    <row r="896" spans="1:44" ht="20.100000000000001" customHeight="1">
      <c r="A896" s="105"/>
      <c r="B896" s="106"/>
      <c r="C896" s="107" t="str">
        <f>IFERROR(VLOOKUP(B896,المنتجات!$A:$B,2,0),"")</f>
        <v/>
      </c>
      <c r="D896" s="106" t="str">
        <f>IFERROR(VLOOKUP(B896,المنتجات!$A:$C,3,0),"")</f>
        <v/>
      </c>
      <c r="E896" s="108"/>
      <c r="F896" s="107" t="str">
        <f>IFERROR(VLOOKUP(Table14[[#This Row],[كود الصنف]],المنتجات!$D:$E,2,0),"")</f>
        <v/>
      </c>
      <c r="G896" s="109"/>
      <c r="H896" s="109" t="str">
        <f>IFERROR(IF(G896&lt;=1,VLOOKUP(Table14[[#This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96" s="110"/>
      <c r="J896" s="111"/>
      <c r="K896" s="112" t="str">
        <f>IFERROR(IF(VLOOKUP(Table14[[#This Row],[كود الصنف]],المنتجات!$D:$K,8,0)=0,"",(VLOOKUP(Table14[[#This Row],[كود الصنف]],المنتجات!$D:$K,8,0))),"")</f>
        <v/>
      </c>
      <c r="L89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96" s="114">
        <f>IFERROR(Table14[[#This Row],[كمية الهالك]]/(Table14[[#This Row],[كمية الخامات بالكيلو]]/Table14[[#This Row],[وزن القطعة]]),0)</f>
        <v>0</v>
      </c>
      <c r="N896" s="113"/>
      <c r="O896" s="106" t="str">
        <f>IFERROR(VLOOKUP(Table14[[#This Row],[كود العامل]],العاملين!$A$1:$D$100,4,0),"")</f>
        <v/>
      </c>
      <c r="P896" s="108"/>
      <c r="Q896" s="108"/>
      <c r="R896" s="108"/>
      <c r="S896" s="108"/>
      <c r="T896" s="108"/>
      <c r="U896" s="108">
        <f t="shared" si="15"/>
        <v>0</v>
      </c>
      <c r="V896" s="108" t="str">
        <f>IFERROR(Table14[[#This Row],[اجمالى وقت التشغيل بالدقايق]]-Table14[[#This Row],[اجمالى وقت التوقف بالدقيقة]],"0")</f>
        <v>0</v>
      </c>
      <c r="W896" s="108"/>
      <c r="X896" s="106" t="str">
        <f>IFERROR(VLOOKUP(Table14[[#This Row],[كود العامل]],العاملين!A:C,2,0),"")</f>
        <v/>
      </c>
      <c r="Y896" s="108"/>
      <c r="Z896" s="108" t="str">
        <f>IFERROR(VLOOKUP(Table14[[#This Row],[كود العامل2]],العاملين!$A:$C,2,0),"")</f>
        <v/>
      </c>
      <c r="AA896" s="108"/>
      <c r="AB896" s="108" t="str">
        <f>IFERROR(VLOOKUP(Table14[[#This Row],[كود العامل3]],العاملين!$A:$C,2,0),"")</f>
        <v/>
      </c>
      <c r="AC896" s="108"/>
      <c r="AD896" s="108" t="str">
        <f>IFERROR(VLOOKUP(Table14[[#This Row],[كود العامل4]],العاملين!$A:$C,2,0),"")</f>
        <v/>
      </c>
      <c r="AE896" s="115">
        <f>IFERROR((Table14[[#This Row],[كمية الانتاج]]*Table14[[#This Row],[الزمن المعيارى لانتاج القطعة الواحدة بالدقيقة]])/V896,0%)</f>
        <v>0</v>
      </c>
      <c r="AF896" s="116"/>
      <c r="AG896" s="106"/>
      <c r="AH896" s="117" t="str">
        <f>IFERROR(Table14[[#This Row],[كمية الانتاج]]/(Table14[[#This Row],[كمية الانتاج]]+AG896+AF896),"")</f>
        <v/>
      </c>
      <c r="AI896" s="118"/>
      <c r="AJ896" s="121"/>
      <c r="AK896" s="121"/>
      <c r="AL896" s="121"/>
      <c r="AM896" s="121"/>
      <c r="AN896" s="121"/>
      <c r="AO896" s="121"/>
      <c r="AP896" s="121"/>
      <c r="AQ896" s="121"/>
      <c r="AR896" s="121"/>
    </row>
    <row r="897" spans="1:44" ht="20.100000000000001" customHeight="1">
      <c r="A897" s="105"/>
      <c r="B897" s="106"/>
      <c r="C897" s="107" t="str">
        <f>IFERROR(VLOOKUP(B897,المنتجات!$A:$B,2,0),"")</f>
        <v/>
      </c>
      <c r="D897" s="106" t="str">
        <f>IFERROR(VLOOKUP(B897,المنتجات!$A:$C,3,0),"")</f>
        <v/>
      </c>
      <c r="E897" s="108"/>
      <c r="F897" s="107" t="str">
        <f>IFERROR(VLOOKUP(Table14[[#This Row],[كود الصنف]],المنتجات!$D:$E,2,0),"")</f>
        <v/>
      </c>
      <c r="G897" s="109"/>
      <c r="H897" s="109" t="str">
        <f>IFERROR(IF(G897&lt;=1,VLOOKUP(Table14[[#This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97" s="110"/>
      <c r="J897" s="111"/>
      <c r="K897" s="112" t="str">
        <f>IFERROR(IF(VLOOKUP(Table14[[#This Row],[كود الصنف]],المنتجات!$D:$K,8,0)=0,"",(VLOOKUP(Table14[[#This Row],[كود الصنف]],المنتجات!$D:$K,8,0))),"")</f>
        <v/>
      </c>
      <c r="L89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97" s="114">
        <f>IFERROR(Table14[[#This Row],[كمية الهالك]]/(Table14[[#This Row],[كمية الخامات بالكيلو]]/Table14[[#This Row],[وزن القطعة]]),0)</f>
        <v>0</v>
      </c>
      <c r="N897" s="113"/>
      <c r="O897" s="106" t="str">
        <f>IFERROR(VLOOKUP(Table14[[#This Row],[كود العامل]],العاملين!$A$1:$D$100,4,0),"")</f>
        <v/>
      </c>
      <c r="P897" s="108"/>
      <c r="Q897" s="108"/>
      <c r="R897" s="108"/>
      <c r="S897" s="108"/>
      <c r="T897" s="108"/>
      <c r="U897" s="108">
        <f t="shared" si="15"/>
        <v>0</v>
      </c>
      <c r="V897" s="108" t="str">
        <f>IFERROR(Table14[[#This Row],[اجمالى وقت التشغيل بالدقايق]]-Table14[[#This Row],[اجمالى وقت التوقف بالدقيقة]],"0")</f>
        <v>0</v>
      </c>
      <c r="W897" s="108"/>
      <c r="X897" s="106" t="str">
        <f>IFERROR(VLOOKUP(Table14[[#This Row],[كود العامل]],العاملين!A:C,2,0),"")</f>
        <v/>
      </c>
      <c r="Y897" s="108"/>
      <c r="Z897" s="108" t="str">
        <f>IFERROR(VLOOKUP(Table14[[#This Row],[كود العامل2]],العاملين!$A:$C,2,0),"")</f>
        <v/>
      </c>
      <c r="AA897" s="108"/>
      <c r="AB897" s="108" t="str">
        <f>IFERROR(VLOOKUP(Table14[[#This Row],[كود العامل3]],العاملين!$A:$C,2,0),"")</f>
        <v/>
      </c>
      <c r="AC897" s="108"/>
      <c r="AD897" s="108" t="str">
        <f>IFERROR(VLOOKUP(Table14[[#This Row],[كود العامل4]],العاملين!$A:$C,2,0),"")</f>
        <v/>
      </c>
      <c r="AE897" s="115">
        <f>IFERROR((Table14[[#This Row],[كمية الانتاج]]*Table14[[#This Row],[الزمن المعيارى لانتاج القطعة الواحدة بالدقيقة]])/V897,0%)</f>
        <v>0</v>
      </c>
      <c r="AF897" s="116"/>
      <c r="AG897" s="106"/>
      <c r="AH897" s="117" t="str">
        <f>IFERROR(Table14[[#This Row],[كمية الانتاج]]/(Table14[[#This Row],[كمية الانتاج]]+AG897+AF897),"")</f>
        <v/>
      </c>
      <c r="AI897" s="118"/>
      <c r="AJ897" s="121"/>
      <c r="AK897" s="121"/>
      <c r="AL897" s="121"/>
      <c r="AM897" s="121"/>
      <c r="AN897" s="121"/>
      <c r="AO897" s="121"/>
      <c r="AP897" s="121"/>
      <c r="AQ897" s="121"/>
      <c r="AR897" s="121"/>
    </row>
    <row r="898" spans="1:44" ht="20.100000000000001" customHeight="1">
      <c r="A898" s="105"/>
      <c r="B898" s="106"/>
      <c r="C898" s="107" t="str">
        <f>IFERROR(VLOOKUP(B898,المنتجات!$A:$B,2,0),"")</f>
        <v/>
      </c>
      <c r="D898" s="106" t="str">
        <f>IFERROR(VLOOKUP(B898,المنتجات!$A:$C,3,0),"")</f>
        <v/>
      </c>
      <c r="E898" s="108"/>
      <c r="F898" s="107" t="str">
        <f>IFERROR(VLOOKUP(Table14[[#This Row],[كود الصنف]],المنتجات!$D:$E,2,0),"")</f>
        <v/>
      </c>
      <c r="G898" s="109"/>
      <c r="H898" s="109" t="str">
        <f>IFERROR(IF(G898&lt;=1,VLOOKUP(Table14[[#This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98" s="110"/>
      <c r="J898" s="111"/>
      <c r="K898" s="112" t="str">
        <f>IFERROR(IF(VLOOKUP(Table14[[#This Row],[كود الصنف]],المنتجات!$D:$K,8,0)=0,"",(VLOOKUP(Table14[[#This Row],[كود الصنف]],المنتجات!$D:$K,8,0))),"")</f>
        <v/>
      </c>
      <c r="L89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98" s="114">
        <f>IFERROR(Table14[[#This Row],[كمية الهالك]]/(Table14[[#This Row],[كمية الخامات بالكيلو]]/Table14[[#This Row],[وزن القطعة]]),0)</f>
        <v>0</v>
      </c>
      <c r="N898" s="113"/>
      <c r="O898" s="106" t="str">
        <f>IFERROR(VLOOKUP(Table14[[#This Row],[كود العامل]],العاملين!$A$1:$D$100,4,0),"")</f>
        <v/>
      </c>
      <c r="P898" s="108"/>
      <c r="Q898" s="108"/>
      <c r="R898" s="108"/>
      <c r="S898" s="108"/>
      <c r="T898" s="108"/>
      <c r="U898" s="108">
        <f t="shared" si="15"/>
        <v>0</v>
      </c>
      <c r="V898" s="108" t="str">
        <f>IFERROR(Table14[[#This Row],[اجمالى وقت التشغيل بالدقايق]]-Table14[[#This Row],[اجمالى وقت التوقف بالدقيقة]],"0")</f>
        <v>0</v>
      </c>
      <c r="W898" s="108"/>
      <c r="X898" s="106" t="str">
        <f>IFERROR(VLOOKUP(Table14[[#This Row],[كود العامل]],العاملين!A:C,2,0),"")</f>
        <v/>
      </c>
      <c r="Y898" s="108"/>
      <c r="Z898" s="108" t="str">
        <f>IFERROR(VLOOKUP(Table14[[#This Row],[كود العامل2]],العاملين!$A:$C,2,0),"")</f>
        <v/>
      </c>
      <c r="AA898" s="108"/>
      <c r="AB898" s="108" t="str">
        <f>IFERROR(VLOOKUP(Table14[[#This Row],[كود العامل3]],العاملين!$A:$C,2,0),"")</f>
        <v/>
      </c>
      <c r="AC898" s="108"/>
      <c r="AD898" s="108" t="str">
        <f>IFERROR(VLOOKUP(Table14[[#This Row],[كود العامل4]],العاملين!$A:$C,2,0),"")</f>
        <v/>
      </c>
      <c r="AE898" s="115">
        <f>IFERROR((Table14[[#This Row],[كمية الانتاج]]*Table14[[#This Row],[الزمن المعيارى لانتاج القطعة الواحدة بالدقيقة]])/V898,0%)</f>
        <v>0</v>
      </c>
      <c r="AF898" s="116"/>
      <c r="AG898" s="106"/>
      <c r="AH898" s="117" t="str">
        <f>IFERROR(Table14[[#This Row],[كمية الانتاج]]/(Table14[[#This Row],[كمية الانتاج]]+AG898+AF898),"")</f>
        <v/>
      </c>
      <c r="AI898" s="118"/>
      <c r="AJ898" s="121"/>
      <c r="AK898" s="121"/>
      <c r="AL898" s="121"/>
      <c r="AM898" s="121"/>
      <c r="AN898" s="121"/>
      <c r="AO898" s="121"/>
      <c r="AP898" s="121"/>
      <c r="AQ898" s="121"/>
      <c r="AR898" s="121"/>
    </row>
    <row r="899" spans="1:44" ht="20.100000000000001" customHeight="1">
      <c r="A899" s="105"/>
      <c r="B899" s="106"/>
      <c r="C899" s="107" t="str">
        <f>IFERROR(VLOOKUP(B899,المنتجات!$A:$B,2,0),"")</f>
        <v/>
      </c>
      <c r="D899" s="106" t="str">
        <f>IFERROR(VLOOKUP(B899,المنتجات!$A:$C,3,0),"")</f>
        <v/>
      </c>
      <c r="E899" s="108"/>
      <c r="F899" s="107" t="str">
        <f>IFERROR(VLOOKUP(Table14[[#This Row],[كود الصنف]],المنتجات!$D:$E,2,0),"")</f>
        <v/>
      </c>
      <c r="G899" s="109"/>
      <c r="H899" s="109" t="str">
        <f>IFERROR(IF(G899&lt;=1,VLOOKUP(Table14[[#This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99" s="110"/>
      <c r="J899" s="111"/>
      <c r="K899" s="112" t="str">
        <f>IFERROR(IF(VLOOKUP(Table14[[#This Row],[كود الصنف]],المنتجات!$D:$K,8,0)=0,"",(VLOOKUP(Table14[[#This Row],[كود الصنف]],المنتجات!$D:$K,8,0))),"")</f>
        <v/>
      </c>
      <c r="L89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99" s="114">
        <f>IFERROR(Table14[[#This Row],[كمية الهالك]]/(Table14[[#This Row],[كمية الخامات بالكيلو]]/Table14[[#This Row],[وزن القطعة]]),0)</f>
        <v>0</v>
      </c>
      <c r="N899" s="113"/>
      <c r="O899" s="106" t="str">
        <f>IFERROR(VLOOKUP(Table14[[#This Row],[كود العامل]],العاملين!$A$1:$D$100,4,0),"")</f>
        <v/>
      </c>
      <c r="P899" s="108"/>
      <c r="Q899" s="108"/>
      <c r="R899" s="108"/>
      <c r="S899" s="108"/>
      <c r="T899" s="108"/>
      <c r="U899" s="108">
        <f t="shared" si="15"/>
        <v>0</v>
      </c>
      <c r="V899" s="108" t="str">
        <f>IFERROR(Table14[[#This Row],[اجمالى وقت التشغيل بالدقايق]]-Table14[[#This Row],[اجمالى وقت التوقف بالدقيقة]],"0")</f>
        <v>0</v>
      </c>
      <c r="W899" s="108"/>
      <c r="X899" s="106" t="str">
        <f>IFERROR(VLOOKUP(Table14[[#This Row],[كود العامل]],العاملين!A:C,2,0),"")</f>
        <v/>
      </c>
      <c r="Y899" s="108"/>
      <c r="Z899" s="108" t="str">
        <f>IFERROR(VLOOKUP(Table14[[#This Row],[كود العامل2]],العاملين!$A:$C,2,0),"")</f>
        <v/>
      </c>
      <c r="AA899" s="108"/>
      <c r="AB899" s="108" t="str">
        <f>IFERROR(VLOOKUP(Table14[[#This Row],[كود العامل3]],العاملين!$A:$C,2,0),"")</f>
        <v/>
      </c>
      <c r="AC899" s="108"/>
      <c r="AD899" s="108" t="str">
        <f>IFERROR(VLOOKUP(Table14[[#This Row],[كود العامل4]],العاملين!$A:$C,2,0),"")</f>
        <v/>
      </c>
      <c r="AE899" s="115">
        <f>IFERROR((Table14[[#This Row],[كمية الانتاج]]*Table14[[#This Row],[الزمن المعيارى لانتاج القطعة الواحدة بالدقيقة]])/V899,0%)</f>
        <v>0</v>
      </c>
      <c r="AF899" s="116"/>
      <c r="AG899" s="106"/>
      <c r="AH899" s="117" t="str">
        <f>IFERROR(Table14[[#This Row],[كمية الانتاج]]/(Table14[[#This Row],[كمية الانتاج]]+AG899+AF899),"")</f>
        <v/>
      </c>
      <c r="AI899" s="118"/>
      <c r="AJ899" s="121"/>
      <c r="AK899" s="121"/>
      <c r="AL899" s="121"/>
      <c r="AM899" s="121"/>
      <c r="AN899" s="121"/>
      <c r="AO899" s="121"/>
      <c r="AP899" s="121"/>
      <c r="AQ899" s="121"/>
      <c r="AR899" s="121"/>
    </row>
    <row r="900" spans="1:44" ht="20.100000000000001" customHeight="1">
      <c r="A900" s="105"/>
      <c r="B900" s="106"/>
      <c r="C900" s="107" t="str">
        <f>IFERROR(VLOOKUP(B900,المنتجات!$A:$B,2,0),"")</f>
        <v/>
      </c>
      <c r="D900" s="106" t="str">
        <f>IFERROR(VLOOKUP(B900,المنتجات!$A:$C,3,0),"")</f>
        <v/>
      </c>
      <c r="E900" s="108"/>
      <c r="F900" s="107" t="str">
        <f>IFERROR(VLOOKUP(Table14[[#This Row],[كود الصنف]],المنتجات!$D:$E,2,0),"")</f>
        <v/>
      </c>
      <c r="G900" s="109"/>
      <c r="H900" s="109" t="str">
        <f>IFERROR(IF(G900&lt;=1,VLOOKUP(Table14[[#This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00" s="110"/>
      <c r="J900" s="111"/>
      <c r="K900" s="112" t="str">
        <f>IFERROR(IF(VLOOKUP(Table14[[#This Row],[كود الصنف]],المنتجات!$D:$K,8,0)=0,"",(VLOOKUP(Table14[[#This Row],[كود الصنف]],المنتجات!$D:$K,8,0))),"")</f>
        <v/>
      </c>
      <c r="L90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00" s="114">
        <f>IFERROR(Table14[[#This Row],[كمية الهالك]]/(Table14[[#This Row],[كمية الخامات بالكيلو]]/Table14[[#This Row],[وزن القطعة]]),0)</f>
        <v>0</v>
      </c>
      <c r="N900" s="113"/>
      <c r="O900" s="106" t="str">
        <f>IFERROR(VLOOKUP(Table14[[#This Row],[كود العامل]],العاملين!$A$1:$D$100,4,0),"")</f>
        <v/>
      </c>
      <c r="P900" s="108"/>
      <c r="Q900" s="108"/>
      <c r="R900" s="108"/>
      <c r="S900" s="108"/>
      <c r="T900" s="108"/>
      <c r="U900" s="108">
        <f t="shared" si="15"/>
        <v>0</v>
      </c>
      <c r="V900" s="108" t="str">
        <f>IFERROR(Table14[[#This Row],[اجمالى وقت التشغيل بالدقايق]]-Table14[[#This Row],[اجمالى وقت التوقف بالدقيقة]],"0")</f>
        <v>0</v>
      </c>
      <c r="W900" s="108"/>
      <c r="X900" s="106" t="str">
        <f>IFERROR(VLOOKUP(Table14[[#This Row],[كود العامل]],العاملين!A:C,2,0),"")</f>
        <v/>
      </c>
      <c r="Y900" s="108"/>
      <c r="Z900" s="108" t="str">
        <f>IFERROR(VLOOKUP(Table14[[#This Row],[كود العامل2]],العاملين!$A:$C,2,0),"")</f>
        <v/>
      </c>
      <c r="AA900" s="108"/>
      <c r="AB900" s="108" t="str">
        <f>IFERROR(VLOOKUP(Table14[[#This Row],[كود العامل3]],العاملين!$A:$C,2,0),"")</f>
        <v/>
      </c>
      <c r="AC900" s="108"/>
      <c r="AD900" s="108" t="str">
        <f>IFERROR(VLOOKUP(Table14[[#This Row],[كود العامل4]],العاملين!$A:$C,2,0),"")</f>
        <v/>
      </c>
      <c r="AE900" s="115">
        <f>IFERROR((Table14[[#This Row],[كمية الانتاج]]*Table14[[#This Row],[الزمن المعيارى لانتاج القطعة الواحدة بالدقيقة]])/V900,0%)</f>
        <v>0</v>
      </c>
      <c r="AF900" s="116"/>
      <c r="AG900" s="106"/>
      <c r="AH900" s="117" t="str">
        <f>IFERROR(Table14[[#This Row],[كمية الانتاج]]/(Table14[[#This Row],[كمية الانتاج]]+AG900+AF900),"")</f>
        <v/>
      </c>
      <c r="AI900" s="118"/>
      <c r="AJ900" s="121"/>
      <c r="AK900" s="121"/>
      <c r="AL900" s="121"/>
      <c r="AM900" s="121"/>
      <c r="AN900" s="121"/>
      <c r="AO900" s="121"/>
      <c r="AP900" s="121"/>
      <c r="AQ900" s="121"/>
      <c r="AR900" s="121"/>
    </row>
    <row r="901" spans="1:44" ht="20.100000000000001" customHeight="1">
      <c r="A901" s="105"/>
      <c r="B901" s="106"/>
      <c r="C901" s="107" t="str">
        <f>IFERROR(VLOOKUP(B901,المنتجات!$A:$B,2,0),"")</f>
        <v/>
      </c>
      <c r="D901" s="106" t="str">
        <f>IFERROR(VLOOKUP(B901,المنتجات!$A:$C,3,0),"")</f>
        <v/>
      </c>
      <c r="E901" s="108"/>
      <c r="F901" s="107" t="str">
        <f>IFERROR(VLOOKUP(Table14[[#This Row],[كود الصنف]],المنتجات!$D:$E,2,0),"")</f>
        <v/>
      </c>
      <c r="G901" s="109"/>
      <c r="H901" s="109" t="str">
        <f>IFERROR(IF(G901&lt;=1,VLOOKUP(Table14[[#This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01" s="110"/>
      <c r="J901" s="111"/>
      <c r="K901" s="112" t="str">
        <f>IFERROR(IF(VLOOKUP(Table14[[#This Row],[كود الصنف]],المنتجات!$D:$K,8,0)=0,"",(VLOOKUP(Table14[[#This Row],[كود الصنف]],المنتجات!$D:$K,8,0))),"")</f>
        <v/>
      </c>
      <c r="L90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01" s="114">
        <f>IFERROR(Table14[[#This Row],[كمية الهالك]]/(Table14[[#This Row],[كمية الخامات بالكيلو]]/Table14[[#This Row],[وزن القطعة]]),0)</f>
        <v>0</v>
      </c>
      <c r="N901" s="113"/>
      <c r="O901" s="106" t="str">
        <f>IFERROR(VLOOKUP(Table14[[#This Row],[كود العامل]],العاملين!$A$1:$D$100,4,0),"")</f>
        <v/>
      </c>
      <c r="P901" s="108"/>
      <c r="Q901" s="108"/>
      <c r="R901" s="108"/>
      <c r="S901" s="108"/>
      <c r="T901" s="108"/>
      <c r="U901" s="108">
        <f t="shared" si="15"/>
        <v>0</v>
      </c>
      <c r="V901" s="108" t="str">
        <f>IFERROR(Table14[[#This Row],[اجمالى وقت التشغيل بالدقايق]]-Table14[[#This Row],[اجمالى وقت التوقف بالدقيقة]],"0")</f>
        <v>0</v>
      </c>
      <c r="W901" s="108"/>
      <c r="X901" s="106" t="str">
        <f>IFERROR(VLOOKUP(Table14[[#This Row],[كود العامل]],العاملين!A:C,2,0),"")</f>
        <v/>
      </c>
      <c r="Y901" s="108"/>
      <c r="Z901" s="108" t="str">
        <f>IFERROR(VLOOKUP(Table14[[#This Row],[كود العامل2]],العاملين!$A:$C,2,0),"")</f>
        <v/>
      </c>
      <c r="AA901" s="108"/>
      <c r="AB901" s="108" t="str">
        <f>IFERROR(VLOOKUP(Table14[[#This Row],[كود العامل3]],العاملين!$A:$C,2,0),"")</f>
        <v/>
      </c>
      <c r="AC901" s="108"/>
      <c r="AD901" s="108" t="str">
        <f>IFERROR(VLOOKUP(Table14[[#This Row],[كود العامل4]],العاملين!$A:$C,2,0),"")</f>
        <v/>
      </c>
      <c r="AE901" s="115">
        <f>IFERROR((Table14[[#This Row],[كمية الانتاج]]*Table14[[#This Row],[الزمن المعيارى لانتاج القطعة الواحدة بالدقيقة]])/V901,0%)</f>
        <v>0</v>
      </c>
      <c r="AF901" s="116"/>
      <c r="AG901" s="106"/>
      <c r="AH901" s="117" t="str">
        <f>IFERROR(Table14[[#This Row],[كمية الانتاج]]/(Table14[[#This Row],[كمية الانتاج]]+AG901+AF901),"")</f>
        <v/>
      </c>
      <c r="AI901" s="118"/>
      <c r="AJ901" s="121"/>
      <c r="AK901" s="121"/>
      <c r="AL901" s="121"/>
      <c r="AM901" s="121"/>
      <c r="AN901" s="121"/>
      <c r="AO901" s="121"/>
      <c r="AP901" s="121"/>
      <c r="AQ901" s="121"/>
      <c r="AR901" s="121"/>
    </row>
    <row r="902" spans="1:44" ht="20.100000000000001" customHeight="1">
      <c r="A902" s="105"/>
      <c r="B902" s="106"/>
      <c r="C902" s="107" t="str">
        <f>IFERROR(VLOOKUP(B902,المنتجات!$A:$B,2,0),"")</f>
        <v/>
      </c>
      <c r="D902" s="106" t="str">
        <f>IFERROR(VLOOKUP(B902,المنتجات!$A:$C,3,0),"")</f>
        <v/>
      </c>
      <c r="E902" s="108"/>
      <c r="F902" s="107" t="str">
        <f>IFERROR(VLOOKUP(Table14[[#This Row],[كود الصنف]],المنتجات!$D:$E,2,0),"")</f>
        <v/>
      </c>
      <c r="G902" s="109"/>
      <c r="H902" s="109" t="str">
        <f>IFERROR(IF(G902&lt;=1,VLOOKUP(Table14[[#This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02" s="110"/>
      <c r="J902" s="111"/>
      <c r="K902" s="112" t="str">
        <f>IFERROR(IF(VLOOKUP(Table14[[#This Row],[كود الصنف]],المنتجات!$D:$K,8,0)=0,"",(VLOOKUP(Table14[[#This Row],[كود الصنف]],المنتجات!$D:$K,8,0))),"")</f>
        <v/>
      </c>
      <c r="L90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02" s="114">
        <f>IFERROR(Table14[[#This Row],[كمية الهالك]]/(Table14[[#This Row],[كمية الخامات بالكيلو]]/Table14[[#This Row],[وزن القطعة]]),0)</f>
        <v>0</v>
      </c>
      <c r="N902" s="113"/>
      <c r="O902" s="106" t="str">
        <f>IFERROR(VLOOKUP(Table14[[#This Row],[كود العامل]],العاملين!$A$1:$D$100,4,0),"")</f>
        <v/>
      </c>
      <c r="P902" s="108"/>
      <c r="Q902" s="108"/>
      <c r="R902" s="108"/>
      <c r="S902" s="108"/>
      <c r="T902" s="108"/>
      <c r="U902" s="108">
        <f t="shared" si="15"/>
        <v>0</v>
      </c>
      <c r="V902" s="108" t="str">
        <f>IFERROR(Table14[[#This Row],[اجمالى وقت التشغيل بالدقايق]]-Table14[[#This Row],[اجمالى وقت التوقف بالدقيقة]],"0")</f>
        <v>0</v>
      </c>
      <c r="W902" s="108"/>
      <c r="X902" s="106" t="str">
        <f>IFERROR(VLOOKUP(Table14[[#This Row],[كود العامل]],العاملين!A:C,2,0),"")</f>
        <v/>
      </c>
      <c r="Y902" s="108"/>
      <c r="Z902" s="108" t="str">
        <f>IFERROR(VLOOKUP(Table14[[#This Row],[كود العامل2]],العاملين!$A:$C,2,0),"")</f>
        <v/>
      </c>
      <c r="AA902" s="108"/>
      <c r="AB902" s="108" t="str">
        <f>IFERROR(VLOOKUP(Table14[[#This Row],[كود العامل3]],العاملين!$A:$C,2,0),"")</f>
        <v/>
      </c>
      <c r="AC902" s="108"/>
      <c r="AD902" s="108" t="str">
        <f>IFERROR(VLOOKUP(Table14[[#This Row],[كود العامل4]],العاملين!$A:$C,2,0),"")</f>
        <v/>
      </c>
      <c r="AE902" s="115">
        <f>IFERROR((Table14[[#This Row],[كمية الانتاج]]*Table14[[#This Row],[الزمن المعيارى لانتاج القطعة الواحدة بالدقيقة]])/V902,0%)</f>
        <v>0</v>
      </c>
      <c r="AF902" s="116"/>
      <c r="AG902" s="106"/>
      <c r="AH902" s="117" t="str">
        <f>IFERROR(Table14[[#This Row],[كمية الانتاج]]/(Table14[[#This Row],[كمية الانتاج]]+AG902+AF902),"")</f>
        <v/>
      </c>
      <c r="AI902" s="118"/>
      <c r="AJ902" s="121"/>
      <c r="AK902" s="121"/>
      <c r="AL902" s="121"/>
      <c r="AM902" s="121"/>
      <c r="AN902" s="121"/>
      <c r="AO902" s="121"/>
      <c r="AP902" s="121"/>
      <c r="AQ902" s="121"/>
      <c r="AR902" s="121"/>
    </row>
    <row r="903" spans="1:44" ht="20.100000000000001" customHeight="1">
      <c r="A903" s="105"/>
      <c r="B903" s="106"/>
      <c r="C903" s="107" t="str">
        <f>IFERROR(VLOOKUP(B903,المنتجات!$A:$B,2,0),"")</f>
        <v/>
      </c>
      <c r="D903" s="106" t="str">
        <f>IFERROR(VLOOKUP(B903,المنتجات!$A:$C,3,0),"")</f>
        <v/>
      </c>
      <c r="E903" s="108"/>
      <c r="F903" s="107" t="str">
        <f>IFERROR(VLOOKUP(Table14[[#This Row],[كود الصنف]],المنتجات!$D:$E,2,0),"")</f>
        <v/>
      </c>
      <c r="G903" s="109"/>
      <c r="H903" s="109" t="str">
        <f>IFERROR(IF(G903&lt;=1,VLOOKUP(Table14[[#This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03" s="110"/>
      <c r="J903" s="111"/>
      <c r="K903" s="112" t="str">
        <f>IFERROR(IF(VLOOKUP(Table14[[#This Row],[كود الصنف]],المنتجات!$D:$K,8,0)=0,"",(VLOOKUP(Table14[[#This Row],[كود الصنف]],المنتجات!$D:$K,8,0))),"")</f>
        <v/>
      </c>
      <c r="L90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03" s="114">
        <f>IFERROR(Table14[[#This Row],[كمية الهالك]]/(Table14[[#This Row],[كمية الخامات بالكيلو]]/Table14[[#This Row],[وزن القطعة]]),0)</f>
        <v>0</v>
      </c>
      <c r="N903" s="113"/>
      <c r="O903" s="106" t="str">
        <f>IFERROR(VLOOKUP(Table14[[#This Row],[كود العامل]],العاملين!$A$1:$D$100,4,0),"")</f>
        <v/>
      </c>
      <c r="P903" s="108"/>
      <c r="Q903" s="108"/>
      <c r="R903" s="108"/>
      <c r="S903" s="108"/>
      <c r="T903" s="108"/>
      <c r="U903" s="108">
        <f t="shared" si="15"/>
        <v>0</v>
      </c>
      <c r="V903" s="108" t="str">
        <f>IFERROR(Table14[[#This Row],[اجمالى وقت التشغيل بالدقايق]]-Table14[[#This Row],[اجمالى وقت التوقف بالدقيقة]],"0")</f>
        <v>0</v>
      </c>
      <c r="W903" s="108"/>
      <c r="X903" s="106" t="str">
        <f>IFERROR(VLOOKUP(Table14[[#This Row],[كود العامل]],العاملين!A:C,2,0),"")</f>
        <v/>
      </c>
      <c r="Y903" s="108"/>
      <c r="Z903" s="108" t="str">
        <f>IFERROR(VLOOKUP(Table14[[#This Row],[كود العامل2]],العاملين!$A:$C,2,0),"")</f>
        <v/>
      </c>
      <c r="AA903" s="108"/>
      <c r="AB903" s="108" t="str">
        <f>IFERROR(VLOOKUP(Table14[[#This Row],[كود العامل3]],العاملين!$A:$C,2,0),"")</f>
        <v/>
      </c>
      <c r="AC903" s="108"/>
      <c r="AD903" s="108" t="str">
        <f>IFERROR(VLOOKUP(Table14[[#This Row],[كود العامل4]],العاملين!$A:$C,2,0),"")</f>
        <v/>
      </c>
      <c r="AE903" s="115">
        <f>IFERROR((Table14[[#This Row],[كمية الانتاج]]*Table14[[#This Row],[الزمن المعيارى لانتاج القطعة الواحدة بالدقيقة]])/V903,0%)</f>
        <v>0</v>
      </c>
      <c r="AF903" s="116"/>
      <c r="AG903" s="106"/>
      <c r="AH903" s="117" t="str">
        <f>IFERROR(Table14[[#This Row],[كمية الانتاج]]/(Table14[[#This Row],[كمية الانتاج]]+AG903+AF903),"")</f>
        <v/>
      </c>
      <c r="AI903" s="118"/>
      <c r="AJ903" s="121"/>
      <c r="AK903" s="121"/>
      <c r="AL903" s="121"/>
      <c r="AM903" s="121"/>
      <c r="AN903" s="121"/>
      <c r="AO903" s="121"/>
      <c r="AP903" s="121"/>
      <c r="AQ903" s="121"/>
      <c r="AR903" s="121"/>
    </row>
    <row r="904" spans="1:44" ht="20.100000000000001" customHeight="1">
      <c r="A904" s="105"/>
      <c r="B904" s="106"/>
      <c r="C904" s="107" t="str">
        <f>IFERROR(VLOOKUP(B904,المنتجات!$A:$B,2,0),"")</f>
        <v/>
      </c>
      <c r="D904" s="106" t="str">
        <f>IFERROR(VLOOKUP(B904,المنتجات!$A:$C,3,0),"")</f>
        <v/>
      </c>
      <c r="E904" s="108"/>
      <c r="F904" s="107" t="str">
        <f>IFERROR(VLOOKUP(Table14[[#This Row],[كود الصنف]],المنتجات!$D:$E,2,0),"")</f>
        <v/>
      </c>
      <c r="G904" s="109"/>
      <c r="H904" s="109" t="str">
        <f>IFERROR(IF(G904&lt;=1,VLOOKUP(Table14[[#This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04" s="110"/>
      <c r="J904" s="111"/>
      <c r="K904" s="112" t="str">
        <f>IFERROR(IF(VLOOKUP(Table14[[#This Row],[كود الصنف]],المنتجات!$D:$K,8,0)=0,"",(VLOOKUP(Table14[[#This Row],[كود الصنف]],المنتجات!$D:$K,8,0))),"")</f>
        <v/>
      </c>
      <c r="L90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04" s="114">
        <f>IFERROR(Table14[[#This Row],[كمية الهالك]]/(Table14[[#This Row],[كمية الخامات بالكيلو]]/Table14[[#This Row],[وزن القطعة]]),0)</f>
        <v>0</v>
      </c>
      <c r="N904" s="113"/>
      <c r="O904" s="106" t="str">
        <f>IFERROR(VLOOKUP(Table14[[#This Row],[كود العامل]],العاملين!$A$1:$D$100,4,0),"")</f>
        <v/>
      </c>
      <c r="P904" s="108"/>
      <c r="Q904" s="108"/>
      <c r="R904" s="108"/>
      <c r="S904" s="108"/>
      <c r="T904" s="108"/>
      <c r="U904" s="108">
        <f t="shared" ref="U904:U967" si="16">SUM(P904:T904)</f>
        <v>0</v>
      </c>
      <c r="V904" s="108" t="str">
        <f>IFERROR(Table14[[#This Row],[اجمالى وقت التشغيل بالدقايق]]-Table14[[#This Row],[اجمالى وقت التوقف بالدقيقة]],"0")</f>
        <v>0</v>
      </c>
      <c r="W904" s="108"/>
      <c r="X904" s="106" t="str">
        <f>IFERROR(VLOOKUP(Table14[[#This Row],[كود العامل]],العاملين!A:C,2,0),"")</f>
        <v/>
      </c>
      <c r="Y904" s="108"/>
      <c r="Z904" s="108" t="str">
        <f>IFERROR(VLOOKUP(Table14[[#This Row],[كود العامل2]],العاملين!$A:$C,2,0),"")</f>
        <v/>
      </c>
      <c r="AA904" s="108"/>
      <c r="AB904" s="108" t="str">
        <f>IFERROR(VLOOKUP(Table14[[#This Row],[كود العامل3]],العاملين!$A:$C,2,0),"")</f>
        <v/>
      </c>
      <c r="AC904" s="108"/>
      <c r="AD904" s="108" t="str">
        <f>IFERROR(VLOOKUP(Table14[[#This Row],[كود العامل4]],العاملين!$A:$C,2,0),"")</f>
        <v/>
      </c>
      <c r="AE904" s="115">
        <f>IFERROR((Table14[[#This Row],[كمية الانتاج]]*Table14[[#This Row],[الزمن المعيارى لانتاج القطعة الواحدة بالدقيقة]])/V904,0%)</f>
        <v>0</v>
      </c>
      <c r="AF904" s="116"/>
      <c r="AG904" s="106"/>
      <c r="AH904" s="117" t="str">
        <f>IFERROR(Table14[[#This Row],[كمية الانتاج]]/(Table14[[#This Row],[كمية الانتاج]]+AG904+AF904),"")</f>
        <v/>
      </c>
      <c r="AI904" s="118"/>
      <c r="AJ904" s="121"/>
      <c r="AK904" s="121"/>
      <c r="AL904" s="121"/>
      <c r="AM904" s="121"/>
      <c r="AN904" s="121"/>
      <c r="AO904" s="121"/>
      <c r="AP904" s="121"/>
      <c r="AQ904" s="121"/>
      <c r="AR904" s="121"/>
    </row>
    <row r="905" spans="1:44" ht="20.100000000000001" customHeight="1">
      <c r="A905" s="105"/>
      <c r="B905" s="106"/>
      <c r="C905" s="107" t="str">
        <f>IFERROR(VLOOKUP(B905,المنتجات!$A:$B,2,0),"")</f>
        <v/>
      </c>
      <c r="D905" s="106" t="str">
        <f>IFERROR(VLOOKUP(B905,المنتجات!$A:$C,3,0),"")</f>
        <v/>
      </c>
      <c r="E905" s="108"/>
      <c r="F905" s="107" t="str">
        <f>IFERROR(VLOOKUP(Table14[[#This Row],[كود الصنف]],المنتجات!$D:$E,2,0),"")</f>
        <v/>
      </c>
      <c r="G905" s="109"/>
      <c r="H905" s="109" t="str">
        <f>IFERROR(IF(G905&lt;=1,VLOOKUP(Table14[[#This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05" s="110"/>
      <c r="J905" s="111"/>
      <c r="K905" s="112" t="str">
        <f>IFERROR(IF(VLOOKUP(Table14[[#This Row],[كود الصنف]],المنتجات!$D:$K,8,0)=0,"",(VLOOKUP(Table14[[#This Row],[كود الصنف]],المنتجات!$D:$K,8,0))),"")</f>
        <v/>
      </c>
      <c r="L90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05" s="114">
        <f>IFERROR(Table14[[#This Row],[كمية الهالك]]/(Table14[[#This Row],[كمية الخامات بالكيلو]]/Table14[[#This Row],[وزن القطعة]]),0)</f>
        <v>0</v>
      </c>
      <c r="N905" s="113"/>
      <c r="O905" s="106" t="str">
        <f>IFERROR(VLOOKUP(Table14[[#This Row],[كود العامل]],العاملين!$A$1:$D$100,4,0),"")</f>
        <v/>
      </c>
      <c r="P905" s="108"/>
      <c r="Q905" s="108"/>
      <c r="R905" s="108"/>
      <c r="S905" s="108"/>
      <c r="T905" s="108"/>
      <c r="U905" s="108">
        <f t="shared" si="16"/>
        <v>0</v>
      </c>
      <c r="V905" s="108" t="str">
        <f>IFERROR(Table14[[#This Row],[اجمالى وقت التشغيل بالدقايق]]-Table14[[#This Row],[اجمالى وقت التوقف بالدقيقة]],"0")</f>
        <v>0</v>
      </c>
      <c r="W905" s="108"/>
      <c r="X905" s="106" t="str">
        <f>IFERROR(VLOOKUP(Table14[[#This Row],[كود العامل]],العاملين!A:C,2,0),"")</f>
        <v/>
      </c>
      <c r="Y905" s="108"/>
      <c r="Z905" s="108" t="str">
        <f>IFERROR(VLOOKUP(Table14[[#This Row],[كود العامل2]],العاملين!$A:$C,2,0),"")</f>
        <v/>
      </c>
      <c r="AA905" s="108"/>
      <c r="AB905" s="108" t="str">
        <f>IFERROR(VLOOKUP(Table14[[#This Row],[كود العامل3]],العاملين!$A:$C,2,0),"")</f>
        <v/>
      </c>
      <c r="AC905" s="108"/>
      <c r="AD905" s="108" t="str">
        <f>IFERROR(VLOOKUP(Table14[[#This Row],[كود العامل4]],العاملين!$A:$C,2,0),"")</f>
        <v/>
      </c>
      <c r="AE905" s="115">
        <f>IFERROR((Table14[[#This Row],[كمية الانتاج]]*Table14[[#This Row],[الزمن المعيارى لانتاج القطعة الواحدة بالدقيقة]])/V905,0%)</f>
        <v>0</v>
      </c>
      <c r="AF905" s="116"/>
      <c r="AG905" s="106"/>
      <c r="AH905" s="117" t="str">
        <f>IFERROR(Table14[[#This Row],[كمية الانتاج]]/(Table14[[#This Row],[كمية الانتاج]]+AG905+AF905),"")</f>
        <v/>
      </c>
      <c r="AI905" s="118"/>
      <c r="AJ905" s="121"/>
      <c r="AK905" s="121"/>
      <c r="AL905" s="121"/>
      <c r="AM905" s="121"/>
      <c r="AN905" s="121"/>
      <c r="AO905" s="121"/>
      <c r="AP905" s="121"/>
      <c r="AQ905" s="121"/>
      <c r="AR905" s="121"/>
    </row>
    <row r="906" spans="1:44" ht="20.100000000000001" customHeight="1">
      <c r="A906" s="105"/>
      <c r="B906" s="106"/>
      <c r="C906" s="107" t="str">
        <f>IFERROR(VLOOKUP(B906,المنتجات!$A:$B,2,0),"")</f>
        <v/>
      </c>
      <c r="D906" s="106" t="str">
        <f>IFERROR(VLOOKUP(B906,المنتجات!$A:$C,3,0),"")</f>
        <v/>
      </c>
      <c r="E906" s="108"/>
      <c r="F906" s="107" t="str">
        <f>IFERROR(VLOOKUP(Table14[[#This Row],[كود الصنف]],المنتجات!$D:$E,2,0),"")</f>
        <v/>
      </c>
      <c r="G906" s="109"/>
      <c r="H906" s="109" t="str">
        <f>IFERROR(IF(G906&lt;=1,VLOOKUP(Table14[[#This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06" s="110"/>
      <c r="J906" s="111"/>
      <c r="K906" s="112" t="str">
        <f>IFERROR(IF(VLOOKUP(Table14[[#This Row],[كود الصنف]],المنتجات!$D:$K,8,0)=0,"",(VLOOKUP(Table14[[#This Row],[كود الصنف]],المنتجات!$D:$K,8,0))),"")</f>
        <v/>
      </c>
      <c r="L90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06" s="114">
        <f>IFERROR(Table14[[#This Row],[كمية الهالك]]/(Table14[[#This Row],[كمية الخامات بالكيلو]]/Table14[[#This Row],[وزن القطعة]]),0)</f>
        <v>0</v>
      </c>
      <c r="N906" s="113"/>
      <c r="O906" s="106" t="str">
        <f>IFERROR(VLOOKUP(Table14[[#This Row],[كود العامل]],العاملين!$A$1:$D$100,4,0),"")</f>
        <v/>
      </c>
      <c r="P906" s="108"/>
      <c r="Q906" s="108"/>
      <c r="R906" s="108"/>
      <c r="S906" s="108"/>
      <c r="T906" s="108"/>
      <c r="U906" s="108">
        <f t="shared" si="16"/>
        <v>0</v>
      </c>
      <c r="V906" s="108" t="str">
        <f>IFERROR(Table14[[#This Row],[اجمالى وقت التشغيل بالدقايق]]-Table14[[#This Row],[اجمالى وقت التوقف بالدقيقة]],"0")</f>
        <v>0</v>
      </c>
      <c r="W906" s="108"/>
      <c r="X906" s="106" t="str">
        <f>IFERROR(VLOOKUP(Table14[[#This Row],[كود العامل]],العاملين!A:C,2,0),"")</f>
        <v/>
      </c>
      <c r="Y906" s="108"/>
      <c r="Z906" s="108" t="str">
        <f>IFERROR(VLOOKUP(Table14[[#This Row],[كود العامل2]],العاملين!$A:$C,2,0),"")</f>
        <v/>
      </c>
      <c r="AA906" s="108"/>
      <c r="AB906" s="108" t="str">
        <f>IFERROR(VLOOKUP(Table14[[#This Row],[كود العامل3]],العاملين!$A:$C,2,0),"")</f>
        <v/>
      </c>
      <c r="AC906" s="108"/>
      <c r="AD906" s="108" t="str">
        <f>IFERROR(VLOOKUP(Table14[[#This Row],[كود العامل4]],العاملين!$A:$C,2,0),"")</f>
        <v/>
      </c>
      <c r="AE906" s="115">
        <f>IFERROR((Table14[[#This Row],[كمية الانتاج]]*Table14[[#This Row],[الزمن المعيارى لانتاج القطعة الواحدة بالدقيقة]])/V906,0%)</f>
        <v>0</v>
      </c>
      <c r="AF906" s="116"/>
      <c r="AG906" s="106"/>
      <c r="AH906" s="117" t="str">
        <f>IFERROR(Table14[[#This Row],[كمية الانتاج]]/(Table14[[#This Row],[كمية الانتاج]]+AG906+AF906),"")</f>
        <v/>
      </c>
      <c r="AI906" s="118"/>
      <c r="AJ906" s="121"/>
      <c r="AK906" s="121"/>
      <c r="AL906" s="121"/>
      <c r="AM906" s="121"/>
      <c r="AN906" s="121"/>
      <c r="AO906" s="121"/>
      <c r="AP906" s="121"/>
      <c r="AQ906" s="121"/>
      <c r="AR906" s="121"/>
    </row>
    <row r="907" spans="1:44" ht="20.100000000000001" customHeight="1">
      <c r="A907" s="105"/>
      <c r="B907" s="106"/>
      <c r="C907" s="107" t="str">
        <f>IFERROR(VLOOKUP(B907,المنتجات!$A:$B,2,0),"")</f>
        <v/>
      </c>
      <c r="D907" s="106" t="str">
        <f>IFERROR(VLOOKUP(B907,المنتجات!$A:$C,3,0),"")</f>
        <v/>
      </c>
      <c r="E907" s="108"/>
      <c r="F907" s="107" t="str">
        <f>IFERROR(VLOOKUP(Table14[[#This Row],[كود الصنف]],المنتجات!$D:$E,2,0),"")</f>
        <v/>
      </c>
      <c r="G907" s="109"/>
      <c r="H907" s="109" t="str">
        <f>IFERROR(IF(G907&lt;=1,VLOOKUP(Table14[[#This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07" s="110"/>
      <c r="J907" s="111"/>
      <c r="K907" s="112" t="str">
        <f>IFERROR(IF(VLOOKUP(Table14[[#This Row],[كود الصنف]],المنتجات!$D:$K,8,0)=0,"",(VLOOKUP(Table14[[#This Row],[كود الصنف]],المنتجات!$D:$K,8,0))),"")</f>
        <v/>
      </c>
      <c r="L90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07" s="114">
        <f>IFERROR(Table14[[#This Row],[كمية الهالك]]/(Table14[[#This Row],[كمية الخامات بالكيلو]]/Table14[[#This Row],[وزن القطعة]]),0)</f>
        <v>0</v>
      </c>
      <c r="N907" s="113"/>
      <c r="O907" s="106" t="str">
        <f>IFERROR(VLOOKUP(Table14[[#This Row],[كود العامل]],العاملين!$A$1:$D$100,4,0),"")</f>
        <v/>
      </c>
      <c r="P907" s="108"/>
      <c r="Q907" s="108"/>
      <c r="R907" s="108"/>
      <c r="S907" s="108"/>
      <c r="T907" s="108"/>
      <c r="U907" s="108">
        <f t="shared" si="16"/>
        <v>0</v>
      </c>
      <c r="V907" s="108" t="str">
        <f>IFERROR(Table14[[#This Row],[اجمالى وقت التشغيل بالدقايق]]-Table14[[#This Row],[اجمالى وقت التوقف بالدقيقة]],"0")</f>
        <v>0</v>
      </c>
      <c r="W907" s="108"/>
      <c r="X907" s="106" t="str">
        <f>IFERROR(VLOOKUP(Table14[[#This Row],[كود العامل]],العاملين!A:C,2,0),"")</f>
        <v/>
      </c>
      <c r="Y907" s="108"/>
      <c r="Z907" s="108" t="str">
        <f>IFERROR(VLOOKUP(Table14[[#This Row],[كود العامل2]],العاملين!$A:$C,2,0),"")</f>
        <v/>
      </c>
      <c r="AA907" s="108"/>
      <c r="AB907" s="108" t="str">
        <f>IFERROR(VLOOKUP(Table14[[#This Row],[كود العامل3]],العاملين!$A:$C,2,0),"")</f>
        <v/>
      </c>
      <c r="AC907" s="108"/>
      <c r="AD907" s="108" t="str">
        <f>IFERROR(VLOOKUP(Table14[[#This Row],[كود العامل4]],العاملين!$A:$C,2,0),"")</f>
        <v/>
      </c>
      <c r="AE907" s="115">
        <f>IFERROR((Table14[[#This Row],[كمية الانتاج]]*Table14[[#This Row],[الزمن المعيارى لانتاج القطعة الواحدة بالدقيقة]])/V907,0%)</f>
        <v>0</v>
      </c>
      <c r="AF907" s="116"/>
      <c r="AG907" s="106"/>
      <c r="AH907" s="117" t="str">
        <f>IFERROR(Table14[[#This Row],[كمية الانتاج]]/(Table14[[#This Row],[كمية الانتاج]]+AG907+AF907),"")</f>
        <v/>
      </c>
      <c r="AI907" s="118"/>
      <c r="AJ907" s="121"/>
      <c r="AK907" s="121"/>
      <c r="AL907" s="121"/>
      <c r="AM907" s="121"/>
      <c r="AN907" s="121"/>
      <c r="AO907" s="121"/>
      <c r="AP907" s="121"/>
      <c r="AQ907" s="121"/>
      <c r="AR907" s="121"/>
    </row>
    <row r="908" spans="1:44" ht="20.100000000000001" customHeight="1">
      <c r="A908" s="105"/>
      <c r="B908" s="106"/>
      <c r="C908" s="107" t="str">
        <f>IFERROR(VLOOKUP(B908,المنتجات!$A:$B,2,0),"")</f>
        <v/>
      </c>
      <c r="D908" s="106" t="str">
        <f>IFERROR(VLOOKUP(B908,المنتجات!$A:$C,3,0),"")</f>
        <v/>
      </c>
      <c r="E908" s="108"/>
      <c r="F908" s="107" t="str">
        <f>IFERROR(VLOOKUP(Table14[[#This Row],[كود الصنف]],المنتجات!$D:$E,2,0),"")</f>
        <v/>
      </c>
      <c r="G908" s="109"/>
      <c r="H908" s="109" t="str">
        <f>IFERROR(IF(G908&lt;=1,VLOOKUP(Table14[[#This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08" s="110"/>
      <c r="J908" s="111"/>
      <c r="K908" s="112" t="str">
        <f>IFERROR(IF(VLOOKUP(Table14[[#This Row],[كود الصنف]],المنتجات!$D:$K,8,0)=0,"",(VLOOKUP(Table14[[#This Row],[كود الصنف]],المنتجات!$D:$K,8,0))),"")</f>
        <v/>
      </c>
      <c r="L90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08" s="114">
        <f>IFERROR(Table14[[#This Row],[كمية الهالك]]/(Table14[[#This Row],[كمية الخامات بالكيلو]]/Table14[[#This Row],[وزن القطعة]]),0)</f>
        <v>0</v>
      </c>
      <c r="N908" s="113"/>
      <c r="O908" s="106" t="str">
        <f>IFERROR(VLOOKUP(Table14[[#This Row],[كود العامل]],العاملين!$A$1:$D$100,4,0),"")</f>
        <v/>
      </c>
      <c r="P908" s="108"/>
      <c r="Q908" s="108"/>
      <c r="R908" s="108"/>
      <c r="S908" s="108"/>
      <c r="T908" s="108"/>
      <c r="U908" s="108">
        <f t="shared" si="16"/>
        <v>0</v>
      </c>
      <c r="V908" s="108" t="str">
        <f>IFERROR(Table14[[#This Row],[اجمالى وقت التشغيل بالدقايق]]-Table14[[#This Row],[اجمالى وقت التوقف بالدقيقة]],"0")</f>
        <v>0</v>
      </c>
      <c r="W908" s="108"/>
      <c r="X908" s="106" t="str">
        <f>IFERROR(VLOOKUP(Table14[[#This Row],[كود العامل]],العاملين!A:C,2,0),"")</f>
        <v/>
      </c>
      <c r="Y908" s="108"/>
      <c r="Z908" s="108" t="str">
        <f>IFERROR(VLOOKUP(Table14[[#This Row],[كود العامل2]],العاملين!$A:$C,2,0),"")</f>
        <v/>
      </c>
      <c r="AA908" s="108"/>
      <c r="AB908" s="108" t="str">
        <f>IFERROR(VLOOKUP(Table14[[#This Row],[كود العامل3]],العاملين!$A:$C,2,0),"")</f>
        <v/>
      </c>
      <c r="AC908" s="108"/>
      <c r="AD908" s="108" t="str">
        <f>IFERROR(VLOOKUP(Table14[[#This Row],[كود العامل4]],العاملين!$A:$C,2,0),"")</f>
        <v/>
      </c>
      <c r="AE908" s="115">
        <f>IFERROR((Table14[[#This Row],[كمية الانتاج]]*Table14[[#This Row],[الزمن المعيارى لانتاج القطعة الواحدة بالدقيقة]])/V908,0%)</f>
        <v>0</v>
      </c>
      <c r="AF908" s="116"/>
      <c r="AG908" s="106"/>
      <c r="AH908" s="117" t="str">
        <f>IFERROR(Table14[[#This Row],[كمية الانتاج]]/(Table14[[#This Row],[كمية الانتاج]]+AG908+AF908),"")</f>
        <v/>
      </c>
      <c r="AI908" s="118"/>
      <c r="AJ908" s="121"/>
      <c r="AK908" s="121"/>
      <c r="AL908" s="121"/>
      <c r="AM908" s="121"/>
      <c r="AN908" s="121"/>
      <c r="AO908" s="121"/>
      <c r="AP908" s="121"/>
      <c r="AQ908" s="121"/>
      <c r="AR908" s="121"/>
    </row>
    <row r="909" spans="1:44" ht="20.100000000000001" customHeight="1">
      <c r="A909" s="105"/>
      <c r="B909" s="106"/>
      <c r="C909" s="107" t="str">
        <f>IFERROR(VLOOKUP(B909,المنتجات!$A:$B,2,0),"")</f>
        <v/>
      </c>
      <c r="D909" s="106" t="str">
        <f>IFERROR(VLOOKUP(B909,المنتجات!$A:$C,3,0),"")</f>
        <v/>
      </c>
      <c r="E909" s="108"/>
      <c r="F909" s="107" t="str">
        <f>IFERROR(VLOOKUP(Table14[[#This Row],[كود الصنف]],المنتجات!$D:$E,2,0),"")</f>
        <v/>
      </c>
      <c r="G909" s="109"/>
      <c r="H909" s="109" t="str">
        <f>IFERROR(IF(G909&lt;=1,VLOOKUP(Table14[[#This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09" s="110"/>
      <c r="J909" s="111"/>
      <c r="K909" s="112" t="str">
        <f>IFERROR(IF(VLOOKUP(Table14[[#This Row],[كود الصنف]],المنتجات!$D:$K,8,0)=0,"",(VLOOKUP(Table14[[#This Row],[كود الصنف]],المنتجات!$D:$K,8,0))),"")</f>
        <v/>
      </c>
      <c r="L90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09" s="114">
        <f>IFERROR(Table14[[#This Row],[كمية الهالك]]/(Table14[[#This Row],[كمية الخامات بالكيلو]]/Table14[[#This Row],[وزن القطعة]]),0)</f>
        <v>0</v>
      </c>
      <c r="N909" s="113"/>
      <c r="O909" s="106" t="str">
        <f>IFERROR(VLOOKUP(Table14[[#This Row],[كود العامل]],العاملين!$A$1:$D$100,4,0),"")</f>
        <v/>
      </c>
      <c r="P909" s="108"/>
      <c r="Q909" s="108"/>
      <c r="R909" s="108"/>
      <c r="S909" s="108"/>
      <c r="T909" s="108"/>
      <c r="U909" s="108">
        <f t="shared" si="16"/>
        <v>0</v>
      </c>
      <c r="V909" s="108" t="str">
        <f>IFERROR(Table14[[#This Row],[اجمالى وقت التشغيل بالدقايق]]-Table14[[#This Row],[اجمالى وقت التوقف بالدقيقة]],"0")</f>
        <v>0</v>
      </c>
      <c r="W909" s="108"/>
      <c r="X909" s="106" t="str">
        <f>IFERROR(VLOOKUP(Table14[[#This Row],[كود العامل]],العاملين!A:C,2,0),"")</f>
        <v/>
      </c>
      <c r="Y909" s="108"/>
      <c r="Z909" s="108" t="str">
        <f>IFERROR(VLOOKUP(Table14[[#This Row],[كود العامل2]],العاملين!$A:$C,2,0),"")</f>
        <v/>
      </c>
      <c r="AA909" s="108"/>
      <c r="AB909" s="108" t="str">
        <f>IFERROR(VLOOKUP(Table14[[#This Row],[كود العامل3]],العاملين!$A:$C,2,0),"")</f>
        <v/>
      </c>
      <c r="AC909" s="108"/>
      <c r="AD909" s="108" t="str">
        <f>IFERROR(VLOOKUP(Table14[[#This Row],[كود العامل4]],العاملين!$A:$C,2,0),"")</f>
        <v/>
      </c>
      <c r="AE909" s="115">
        <f>IFERROR((Table14[[#This Row],[كمية الانتاج]]*Table14[[#This Row],[الزمن المعيارى لانتاج القطعة الواحدة بالدقيقة]])/V909,0%)</f>
        <v>0</v>
      </c>
      <c r="AF909" s="116"/>
      <c r="AG909" s="106"/>
      <c r="AH909" s="117" t="str">
        <f>IFERROR(Table14[[#This Row],[كمية الانتاج]]/(Table14[[#This Row],[كمية الانتاج]]+AG909+AF909),"")</f>
        <v/>
      </c>
      <c r="AI909" s="118"/>
      <c r="AJ909" s="121"/>
      <c r="AK909" s="121"/>
      <c r="AL909" s="121"/>
      <c r="AM909" s="121"/>
      <c r="AN909" s="121"/>
      <c r="AO909" s="121"/>
      <c r="AP909" s="121"/>
      <c r="AQ909" s="121"/>
      <c r="AR909" s="121"/>
    </row>
    <row r="910" spans="1:44" ht="20.100000000000001" customHeight="1">
      <c r="A910" s="105"/>
      <c r="B910" s="106"/>
      <c r="C910" s="107" t="str">
        <f>IFERROR(VLOOKUP(B910,المنتجات!$A:$B,2,0),"")</f>
        <v/>
      </c>
      <c r="D910" s="106" t="str">
        <f>IFERROR(VLOOKUP(B910,المنتجات!$A:$C,3,0),"")</f>
        <v/>
      </c>
      <c r="E910" s="108"/>
      <c r="F910" s="107" t="str">
        <f>IFERROR(VLOOKUP(Table14[[#This Row],[كود الصنف]],المنتجات!$D:$E,2,0),"")</f>
        <v/>
      </c>
      <c r="G910" s="109"/>
      <c r="H910" s="109" t="str">
        <f>IFERROR(IF(G910&lt;=1,VLOOKUP(Table14[[#This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10" s="110"/>
      <c r="J910" s="111"/>
      <c r="K910" s="112" t="str">
        <f>IFERROR(IF(VLOOKUP(Table14[[#This Row],[كود الصنف]],المنتجات!$D:$K,8,0)=0,"",(VLOOKUP(Table14[[#This Row],[كود الصنف]],المنتجات!$D:$K,8,0))),"")</f>
        <v/>
      </c>
      <c r="L91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10" s="114">
        <f>IFERROR(Table14[[#This Row],[كمية الهالك]]/(Table14[[#This Row],[كمية الخامات بالكيلو]]/Table14[[#This Row],[وزن القطعة]]),0)</f>
        <v>0</v>
      </c>
      <c r="N910" s="113"/>
      <c r="O910" s="106" t="str">
        <f>IFERROR(VLOOKUP(Table14[[#This Row],[كود العامل]],العاملين!$A$1:$D$100,4,0),"")</f>
        <v/>
      </c>
      <c r="P910" s="108"/>
      <c r="Q910" s="108"/>
      <c r="R910" s="108"/>
      <c r="S910" s="108"/>
      <c r="T910" s="108"/>
      <c r="U910" s="108">
        <f t="shared" si="16"/>
        <v>0</v>
      </c>
      <c r="V910" s="108" t="str">
        <f>IFERROR(Table14[[#This Row],[اجمالى وقت التشغيل بالدقايق]]-Table14[[#This Row],[اجمالى وقت التوقف بالدقيقة]],"0")</f>
        <v>0</v>
      </c>
      <c r="W910" s="108"/>
      <c r="X910" s="106" t="str">
        <f>IFERROR(VLOOKUP(Table14[[#This Row],[كود العامل]],العاملين!A:C,2,0),"")</f>
        <v/>
      </c>
      <c r="Y910" s="108"/>
      <c r="Z910" s="108" t="str">
        <f>IFERROR(VLOOKUP(Table14[[#This Row],[كود العامل2]],العاملين!$A:$C,2,0),"")</f>
        <v/>
      </c>
      <c r="AA910" s="108"/>
      <c r="AB910" s="108" t="str">
        <f>IFERROR(VLOOKUP(Table14[[#This Row],[كود العامل3]],العاملين!$A:$C,2,0),"")</f>
        <v/>
      </c>
      <c r="AC910" s="108"/>
      <c r="AD910" s="108" t="str">
        <f>IFERROR(VLOOKUP(Table14[[#This Row],[كود العامل4]],العاملين!$A:$C,2,0),"")</f>
        <v/>
      </c>
      <c r="AE910" s="115">
        <f>IFERROR((Table14[[#This Row],[كمية الانتاج]]*Table14[[#This Row],[الزمن المعيارى لانتاج القطعة الواحدة بالدقيقة]])/V910,0%)</f>
        <v>0</v>
      </c>
      <c r="AF910" s="116"/>
      <c r="AG910" s="106"/>
      <c r="AH910" s="117" t="str">
        <f>IFERROR(Table14[[#This Row],[كمية الانتاج]]/(Table14[[#This Row],[كمية الانتاج]]+AG910+AF910),"")</f>
        <v/>
      </c>
      <c r="AI910" s="118"/>
      <c r="AJ910" s="121"/>
      <c r="AK910" s="121"/>
      <c r="AL910" s="121"/>
      <c r="AM910" s="121"/>
      <c r="AN910" s="121"/>
      <c r="AO910" s="121"/>
      <c r="AP910" s="121"/>
      <c r="AQ910" s="121"/>
      <c r="AR910" s="121"/>
    </row>
    <row r="911" spans="1:44" ht="20.100000000000001" customHeight="1">
      <c r="A911" s="105"/>
      <c r="B911" s="106"/>
      <c r="C911" s="107" t="str">
        <f>IFERROR(VLOOKUP(B911,المنتجات!$A:$B,2,0),"")</f>
        <v/>
      </c>
      <c r="D911" s="106" t="str">
        <f>IFERROR(VLOOKUP(B911,المنتجات!$A:$C,3,0),"")</f>
        <v/>
      </c>
      <c r="E911" s="108"/>
      <c r="F911" s="107" t="str">
        <f>IFERROR(VLOOKUP(Table14[[#This Row],[كود الصنف]],المنتجات!$D:$E,2,0),"")</f>
        <v/>
      </c>
      <c r="G911" s="109"/>
      <c r="H911" s="109" t="str">
        <f>IFERROR(IF(G911&lt;=1,VLOOKUP(Table14[[#This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11" s="110"/>
      <c r="J911" s="111"/>
      <c r="K911" s="112" t="str">
        <f>IFERROR(IF(VLOOKUP(Table14[[#This Row],[كود الصنف]],المنتجات!$D:$K,8,0)=0,"",(VLOOKUP(Table14[[#This Row],[كود الصنف]],المنتجات!$D:$K,8,0))),"")</f>
        <v/>
      </c>
      <c r="L91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11" s="114">
        <f>IFERROR(Table14[[#This Row],[كمية الهالك]]/(Table14[[#This Row],[كمية الخامات بالكيلو]]/Table14[[#This Row],[وزن القطعة]]),0)</f>
        <v>0</v>
      </c>
      <c r="N911" s="113"/>
      <c r="O911" s="106" t="str">
        <f>IFERROR(VLOOKUP(Table14[[#This Row],[كود العامل]],العاملين!$A$1:$D$100,4,0),"")</f>
        <v/>
      </c>
      <c r="P911" s="108"/>
      <c r="Q911" s="108"/>
      <c r="R911" s="108"/>
      <c r="S911" s="108"/>
      <c r="T911" s="108"/>
      <c r="U911" s="108">
        <f t="shared" si="16"/>
        <v>0</v>
      </c>
      <c r="V911" s="108" t="str">
        <f>IFERROR(Table14[[#This Row],[اجمالى وقت التشغيل بالدقايق]]-Table14[[#This Row],[اجمالى وقت التوقف بالدقيقة]],"0")</f>
        <v>0</v>
      </c>
      <c r="W911" s="108"/>
      <c r="X911" s="106" t="str">
        <f>IFERROR(VLOOKUP(Table14[[#This Row],[كود العامل]],العاملين!A:C,2,0),"")</f>
        <v/>
      </c>
      <c r="Y911" s="108"/>
      <c r="Z911" s="108" t="str">
        <f>IFERROR(VLOOKUP(Table14[[#This Row],[كود العامل2]],العاملين!$A:$C,2,0),"")</f>
        <v/>
      </c>
      <c r="AA911" s="108"/>
      <c r="AB911" s="108" t="str">
        <f>IFERROR(VLOOKUP(Table14[[#This Row],[كود العامل3]],العاملين!$A:$C,2,0),"")</f>
        <v/>
      </c>
      <c r="AC911" s="108"/>
      <c r="AD911" s="108" t="str">
        <f>IFERROR(VLOOKUP(Table14[[#This Row],[كود العامل4]],العاملين!$A:$C,2,0),"")</f>
        <v/>
      </c>
      <c r="AE911" s="115">
        <f>IFERROR((Table14[[#This Row],[كمية الانتاج]]*Table14[[#This Row],[الزمن المعيارى لانتاج القطعة الواحدة بالدقيقة]])/V911,0%)</f>
        <v>0</v>
      </c>
      <c r="AF911" s="116"/>
      <c r="AG911" s="106"/>
      <c r="AH911" s="117" t="str">
        <f>IFERROR(Table14[[#This Row],[كمية الانتاج]]/(Table14[[#This Row],[كمية الانتاج]]+AG911+AF911),"")</f>
        <v/>
      </c>
      <c r="AI911" s="118"/>
      <c r="AJ911" s="121"/>
      <c r="AK911" s="121"/>
      <c r="AL911" s="121"/>
      <c r="AM911" s="121"/>
      <c r="AN911" s="121"/>
      <c r="AO911" s="121"/>
      <c r="AP911" s="121"/>
      <c r="AQ911" s="121"/>
      <c r="AR911" s="121"/>
    </row>
    <row r="912" spans="1:44" ht="20.100000000000001" customHeight="1">
      <c r="A912" s="105"/>
      <c r="B912" s="106"/>
      <c r="C912" s="107" t="str">
        <f>IFERROR(VLOOKUP(B912,المنتجات!$A:$B,2,0),"")</f>
        <v/>
      </c>
      <c r="D912" s="106" t="str">
        <f>IFERROR(VLOOKUP(B912,المنتجات!$A:$C,3,0),"")</f>
        <v/>
      </c>
      <c r="E912" s="108"/>
      <c r="F912" s="107" t="str">
        <f>IFERROR(VLOOKUP(Table14[[#This Row],[كود الصنف]],المنتجات!$D:$E,2,0),"")</f>
        <v/>
      </c>
      <c r="G912" s="109"/>
      <c r="H912" s="109" t="str">
        <f>IFERROR(IF(G912&lt;=1,VLOOKUP(Table14[[#This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12" s="110"/>
      <c r="J912" s="111"/>
      <c r="K912" s="112" t="str">
        <f>IFERROR(IF(VLOOKUP(Table14[[#This Row],[كود الصنف]],المنتجات!$D:$K,8,0)=0,"",(VLOOKUP(Table14[[#This Row],[كود الصنف]],المنتجات!$D:$K,8,0))),"")</f>
        <v/>
      </c>
      <c r="L91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12" s="114">
        <f>IFERROR(Table14[[#This Row],[كمية الهالك]]/(Table14[[#This Row],[كمية الخامات بالكيلو]]/Table14[[#This Row],[وزن القطعة]]),0)</f>
        <v>0</v>
      </c>
      <c r="N912" s="113"/>
      <c r="O912" s="106" t="str">
        <f>IFERROR(VLOOKUP(Table14[[#This Row],[كود العامل]],العاملين!$A$1:$D$100,4,0),"")</f>
        <v/>
      </c>
      <c r="P912" s="108"/>
      <c r="Q912" s="108"/>
      <c r="R912" s="108"/>
      <c r="S912" s="108"/>
      <c r="T912" s="108"/>
      <c r="U912" s="108">
        <f t="shared" si="16"/>
        <v>0</v>
      </c>
      <c r="V912" s="108" t="str">
        <f>IFERROR(Table14[[#This Row],[اجمالى وقت التشغيل بالدقايق]]-Table14[[#This Row],[اجمالى وقت التوقف بالدقيقة]],"0")</f>
        <v>0</v>
      </c>
      <c r="W912" s="108"/>
      <c r="X912" s="106" t="str">
        <f>IFERROR(VLOOKUP(Table14[[#This Row],[كود العامل]],العاملين!A:C,2,0),"")</f>
        <v/>
      </c>
      <c r="Y912" s="108"/>
      <c r="Z912" s="108" t="str">
        <f>IFERROR(VLOOKUP(Table14[[#This Row],[كود العامل2]],العاملين!$A:$C,2,0),"")</f>
        <v/>
      </c>
      <c r="AA912" s="108"/>
      <c r="AB912" s="108" t="str">
        <f>IFERROR(VLOOKUP(Table14[[#This Row],[كود العامل3]],العاملين!$A:$C,2,0),"")</f>
        <v/>
      </c>
      <c r="AC912" s="108"/>
      <c r="AD912" s="108" t="str">
        <f>IFERROR(VLOOKUP(Table14[[#This Row],[كود العامل4]],العاملين!$A:$C,2,0),"")</f>
        <v/>
      </c>
      <c r="AE912" s="115">
        <f>IFERROR((Table14[[#This Row],[كمية الانتاج]]*Table14[[#This Row],[الزمن المعيارى لانتاج القطعة الواحدة بالدقيقة]])/V912,0%)</f>
        <v>0</v>
      </c>
      <c r="AF912" s="116"/>
      <c r="AG912" s="106"/>
      <c r="AH912" s="117" t="str">
        <f>IFERROR(Table14[[#This Row],[كمية الانتاج]]/(Table14[[#This Row],[كمية الانتاج]]+AG912+AF912),"")</f>
        <v/>
      </c>
      <c r="AI912" s="118"/>
      <c r="AJ912" s="121"/>
      <c r="AK912" s="121"/>
      <c r="AL912" s="121"/>
      <c r="AM912" s="121"/>
      <c r="AN912" s="121"/>
      <c r="AO912" s="121"/>
      <c r="AP912" s="121"/>
      <c r="AQ912" s="121"/>
      <c r="AR912" s="121"/>
    </row>
    <row r="913" spans="1:44" ht="20.100000000000001" customHeight="1">
      <c r="A913" s="105"/>
      <c r="B913" s="106"/>
      <c r="C913" s="107" t="str">
        <f>IFERROR(VLOOKUP(B913,المنتجات!$A:$B,2,0),"")</f>
        <v/>
      </c>
      <c r="D913" s="106" t="str">
        <f>IFERROR(VLOOKUP(B913,المنتجات!$A:$C,3,0),"")</f>
        <v/>
      </c>
      <c r="E913" s="108"/>
      <c r="F913" s="107" t="str">
        <f>IFERROR(VLOOKUP(Table14[[#This Row],[كود الصنف]],المنتجات!$D:$E,2,0),"")</f>
        <v/>
      </c>
      <c r="G913" s="109"/>
      <c r="H913" s="109" t="str">
        <f>IFERROR(IF(G913&lt;=1,VLOOKUP(Table14[[#This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13" s="110"/>
      <c r="J913" s="111"/>
      <c r="K913" s="112" t="str">
        <f>IFERROR(IF(VLOOKUP(Table14[[#This Row],[كود الصنف]],المنتجات!$D:$K,8,0)=0,"",(VLOOKUP(Table14[[#This Row],[كود الصنف]],المنتجات!$D:$K,8,0))),"")</f>
        <v/>
      </c>
      <c r="L91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13" s="114">
        <f>IFERROR(Table14[[#This Row],[كمية الهالك]]/(Table14[[#This Row],[كمية الخامات بالكيلو]]/Table14[[#This Row],[وزن القطعة]]),0)</f>
        <v>0</v>
      </c>
      <c r="N913" s="113"/>
      <c r="O913" s="106" t="str">
        <f>IFERROR(VLOOKUP(Table14[[#This Row],[كود العامل]],العاملين!$A$1:$D$100,4,0),"")</f>
        <v/>
      </c>
      <c r="P913" s="108"/>
      <c r="Q913" s="108"/>
      <c r="R913" s="108"/>
      <c r="S913" s="108"/>
      <c r="T913" s="108"/>
      <c r="U913" s="108">
        <f t="shared" si="16"/>
        <v>0</v>
      </c>
      <c r="V913" s="108" t="str">
        <f>IFERROR(Table14[[#This Row],[اجمالى وقت التشغيل بالدقايق]]-Table14[[#This Row],[اجمالى وقت التوقف بالدقيقة]],"0")</f>
        <v>0</v>
      </c>
      <c r="W913" s="108"/>
      <c r="X913" s="106" t="str">
        <f>IFERROR(VLOOKUP(Table14[[#This Row],[كود العامل]],العاملين!A:C,2,0),"")</f>
        <v/>
      </c>
      <c r="Y913" s="108"/>
      <c r="Z913" s="108" t="str">
        <f>IFERROR(VLOOKUP(Table14[[#This Row],[كود العامل2]],العاملين!$A:$C,2,0),"")</f>
        <v/>
      </c>
      <c r="AA913" s="108"/>
      <c r="AB913" s="108" t="str">
        <f>IFERROR(VLOOKUP(Table14[[#This Row],[كود العامل3]],العاملين!$A:$C,2,0),"")</f>
        <v/>
      </c>
      <c r="AC913" s="108"/>
      <c r="AD913" s="108" t="str">
        <f>IFERROR(VLOOKUP(Table14[[#This Row],[كود العامل4]],العاملين!$A:$C,2,0),"")</f>
        <v/>
      </c>
      <c r="AE913" s="115">
        <f>IFERROR((Table14[[#This Row],[كمية الانتاج]]*Table14[[#This Row],[الزمن المعيارى لانتاج القطعة الواحدة بالدقيقة]])/V913,0%)</f>
        <v>0</v>
      </c>
      <c r="AF913" s="116"/>
      <c r="AG913" s="106"/>
      <c r="AH913" s="117" t="str">
        <f>IFERROR(Table14[[#This Row],[كمية الانتاج]]/(Table14[[#This Row],[كمية الانتاج]]+AG913+AF913),"")</f>
        <v/>
      </c>
      <c r="AI913" s="118"/>
      <c r="AJ913" s="121"/>
      <c r="AK913" s="121"/>
      <c r="AL913" s="121"/>
      <c r="AM913" s="121"/>
      <c r="AN913" s="121"/>
      <c r="AO913" s="121"/>
      <c r="AP913" s="121"/>
      <c r="AQ913" s="121"/>
      <c r="AR913" s="121"/>
    </row>
    <row r="914" spans="1:44" ht="20.100000000000001" customHeight="1">
      <c r="A914" s="105"/>
      <c r="B914" s="106"/>
      <c r="C914" s="107" t="str">
        <f>IFERROR(VLOOKUP(B914,المنتجات!$A:$B,2,0),"")</f>
        <v/>
      </c>
      <c r="D914" s="106" t="str">
        <f>IFERROR(VLOOKUP(B914,المنتجات!$A:$C,3,0),"")</f>
        <v/>
      </c>
      <c r="E914" s="108"/>
      <c r="F914" s="107" t="str">
        <f>IFERROR(VLOOKUP(Table14[[#This Row],[كود الصنف]],المنتجات!$D:$E,2,0),"")</f>
        <v/>
      </c>
      <c r="G914" s="109"/>
      <c r="H914" s="109" t="str">
        <f>IFERROR(IF(G914&lt;=1,VLOOKUP(Table14[[#This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14" s="110"/>
      <c r="J914" s="111"/>
      <c r="K914" s="112" t="str">
        <f>IFERROR(IF(VLOOKUP(Table14[[#This Row],[كود الصنف]],المنتجات!$D:$K,8,0)=0,"",(VLOOKUP(Table14[[#This Row],[كود الصنف]],المنتجات!$D:$K,8,0))),"")</f>
        <v/>
      </c>
      <c r="L91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14" s="114">
        <f>IFERROR(Table14[[#This Row],[كمية الهالك]]/(Table14[[#This Row],[كمية الخامات بالكيلو]]/Table14[[#This Row],[وزن القطعة]]),0)</f>
        <v>0</v>
      </c>
      <c r="N914" s="113"/>
      <c r="O914" s="106" t="str">
        <f>IFERROR(VLOOKUP(Table14[[#This Row],[كود العامل]],العاملين!$A$1:$D$100,4,0),"")</f>
        <v/>
      </c>
      <c r="P914" s="108"/>
      <c r="Q914" s="108"/>
      <c r="R914" s="108"/>
      <c r="S914" s="108"/>
      <c r="T914" s="108"/>
      <c r="U914" s="108">
        <f t="shared" si="16"/>
        <v>0</v>
      </c>
      <c r="V914" s="108" t="str">
        <f>IFERROR(Table14[[#This Row],[اجمالى وقت التشغيل بالدقايق]]-Table14[[#This Row],[اجمالى وقت التوقف بالدقيقة]],"0")</f>
        <v>0</v>
      </c>
      <c r="W914" s="108"/>
      <c r="X914" s="106" t="str">
        <f>IFERROR(VLOOKUP(Table14[[#This Row],[كود العامل]],العاملين!A:C,2,0),"")</f>
        <v/>
      </c>
      <c r="Y914" s="108"/>
      <c r="Z914" s="108" t="str">
        <f>IFERROR(VLOOKUP(Table14[[#This Row],[كود العامل2]],العاملين!$A:$C,2,0),"")</f>
        <v/>
      </c>
      <c r="AA914" s="108"/>
      <c r="AB914" s="108" t="str">
        <f>IFERROR(VLOOKUP(Table14[[#This Row],[كود العامل3]],العاملين!$A:$C,2,0),"")</f>
        <v/>
      </c>
      <c r="AC914" s="108"/>
      <c r="AD914" s="108" t="str">
        <f>IFERROR(VLOOKUP(Table14[[#This Row],[كود العامل4]],العاملين!$A:$C,2,0),"")</f>
        <v/>
      </c>
      <c r="AE914" s="115">
        <f>IFERROR((Table14[[#This Row],[كمية الانتاج]]*Table14[[#This Row],[الزمن المعيارى لانتاج القطعة الواحدة بالدقيقة]])/V914,0%)</f>
        <v>0</v>
      </c>
      <c r="AF914" s="116"/>
      <c r="AG914" s="106"/>
      <c r="AH914" s="117" t="str">
        <f>IFERROR(Table14[[#This Row],[كمية الانتاج]]/(Table14[[#This Row],[كمية الانتاج]]+AG914+AF914),"")</f>
        <v/>
      </c>
      <c r="AI914" s="118"/>
      <c r="AJ914" s="121"/>
      <c r="AK914" s="121"/>
      <c r="AL914" s="121"/>
      <c r="AM914" s="121"/>
      <c r="AN914" s="121"/>
      <c r="AO914" s="121"/>
      <c r="AP914" s="121"/>
      <c r="AQ914" s="121"/>
      <c r="AR914" s="121"/>
    </row>
    <row r="915" spans="1:44" ht="20.100000000000001" customHeight="1">
      <c r="A915" s="105"/>
      <c r="B915" s="106"/>
      <c r="C915" s="107" t="str">
        <f>IFERROR(VLOOKUP(B915,المنتجات!$A:$B,2,0),"")</f>
        <v/>
      </c>
      <c r="D915" s="106" t="str">
        <f>IFERROR(VLOOKUP(B915,المنتجات!$A:$C,3,0),"")</f>
        <v/>
      </c>
      <c r="E915" s="108"/>
      <c r="F915" s="107" t="str">
        <f>IFERROR(VLOOKUP(Table14[[#This Row],[كود الصنف]],المنتجات!$D:$E,2,0),"")</f>
        <v/>
      </c>
      <c r="G915" s="109"/>
      <c r="H915" s="109" t="str">
        <f>IFERROR(IF(G915&lt;=1,VLOOKUP(Table14[[#This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15" s="110"/>
      <c r="J915" s="111"/>
      <c r="K915" s="112" t="str">
        <f>IFERROR(IF(VLOOKUP(Table14[[#This Row],[كود الصنف]],المنتجات!$D:$K,8,0)=0,"",(VLOOKUP(Table14[[#This Row],[كود الصنف]],المنتجات!$D:$K,8,0))),"")</f>
        <v/>
      </c>
      <c r="L91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15" s="114">
        <f>IFERROR(Table14[[#This Row],[كمية الهالك]]/(Table14[[#This Row],[كمية الخامات بالكيلو]]/Table14[[#This Row],[وزن القطعة]]),0)</f>
        <v>0</v>
      </c>
      <c r="N915" s="113"/>
      <c r="O915" s="106" t="str">
        <f>IFERROR(VLOOKUP(Table14[[#This Row],[كود العامل]],العاملين!$A$1:$D$100,4,0),"")</f>
        <v/>
      </c>
      <c r="P915" s="108"/>
      <c r="Q915" s="108"/>
      <c r="R915" s="108"/>
      <c r="S915" s="108"/>
      <c r="T915" s="108"/>
      <c r="U915" s="108">
        <f t="shared" si="16"/>
        <v>0</v>
      </c>
      <c r="V915" s="108" t="str">
        <f>IFERROR(Table14[[#This Row],[اجمالى وقت التشغيل بالدقايق]]-Table14[[#This Row],[اجمالى وقت التوقف بالدقيقة]],"0")</f>
        <v>0</v>
      </c>
      <c r="W915" s="108"/>
      <c r="X915" s="106" t="str">
        <f>IFERROR(VLOOKUP(Table14[[#This Row],[كود العامل]],العاملين!A:C,2,0),"")</f>
        <v/>
      </c>
      <c r="Y915" s="108"/>
      <c r="Z915" s="108" t="str">
        <f>IFERROR(VLOOKUP(Table14[[#This Row],[كود العامل2]],العاملين!$A:$C,2,0),"")</f>
        <v/>
      </c>
      <c r="AA915" s="108"/>
      <c r="AB915" s="108" t="str">
        <f>IFERROR(VLOOKUP(Table14[[#This Row],[كود العامل3]],العاملين!$A:$C,2,0),"")</f>
        <v/>
      </c>
      <c r="AC915" s="108"/>
      <c r="AD915" s="108" t="str">
        <f>IFERROR(VLOOKUP(Table14[[#This Row],[كود العامل4]],العاملين!$A:$C,2,0),"")</f>
        <v/>
      </c>
      <c r="AE915" s="115">
        <f>IFERROR((Table14[[#This Row],[كمية الانتاج]]*Table14[[#This Row],[الزمن المعيارى لانتاج القطعة الواحدة بالدقيقة]])/V915,0%)</f>
        <v>0</v>
      </c>
      <c r="AF915" s="116"/>
      <c r="AG915" s="106"/>
      <c r="AH915" s="117" t="str">
        <f>IFERROR(Table14[[#This Row],[كمية الانتاج]]/(Table14[[#This Row],[كمية الانتاج]]+AG915+AF915),"")</f>
        <v/>
      </c>
      <c r="AI915" s="118"/>
      <c r="AJ915" s="121"/>
      <c r="AK915" s="121"/>
      <c r="AL915" s="121"/>
      <c r="AM915" s="121"/>
      <c r="AN915" s="121"/>
      <c r="AO915" s="121"/>
      <c r="AP915" s="121"/>
      <c r="AQ915" s="121"/>
      <c r="AR915" s="121"/>
    </row>
    <row r="916" spans="1:44" ht="20.100000000000001" customHeight="1">
      <c r="A916" s="105"/>
      <c r="B916" s="106"/>
      <c r="C916" s="107" t="str">
        <f>IFERROR(VLOOKUP(B916,المنتجات!$A:$B,2,0),"")</f>
        <v/>
      </c>
      <c r="D916" s="106" t="str">
        <f>IFERROR(VLOOKUP(B916,المنتجات!$A:$C,3,0),"")</f>
        <v/>
      </c>
      <c r="E916" s="108"/>
      <c r="F916" s="107" t="str">
        <f>IFERROR(VLOOKUP(Table14[[#This Row],[كود الصنف]],المنتجات!$D:$E,2,0),"")</f>
        <v/>
      </c>
      <c r="G916" s="109"/>
      <c r="H916" s="109" t="str">
        <f>IFERROR(IF(G916&lt;=1,VLOOKUP(Table14[[#This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16" s="110"/>
      <c r="J916" s="111"/>
      <c r="K916" s="112" t="str">
        <f>IFERROR(IF(VLOOKUP(Table14[[#This Row],[كود الصنف]],المنتجات!$D:$K,8,0)=0,"",(VLOOKUP(Table14[[#This Row],[كود الصنف]],المنتجات!$D:$K,8,0))),"")</f>
        <v/>
      </c>
      <c r="L91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16" s="114">
        <f>IFERROR(Table14[[#This Row],[كمية الهالك]]/(Table14[[#This Row],[كمية الخامات بالكيلو]]/Table14[[#This Row],[وزن القطعة]]),0)</f>
        <v>0</v>
      </c>
      <c r="N916" s="113"/>
      <c r="O916" s="106" t="str">
        <f>IFERROR(VLOOKUP(Table14[[#This Row],[كود العامل]],العاملين!$A$1:$D$100,4,0),"")</f>
        <v/>
      </c>
      <c r="P916" s="108"/>
      <c r="Q916" s="108"/>
      <c r="R916" s="108"/>
      <c r="S916" s="108"/>
      <c r="T916" s="108"/>
      <c r="U916" s="108">
        <f t="shared" si="16"/>
        <v>0</v>
      </c>
      <c r="V916" s="108" t="str">
        <f>IFERROR(Table14[[#This Row],[اجمالى وقت التشغيل بالدقايق]]-Table14[[#This Row],[اجمالى وقت التوقف بالدقيقة]],"0")</f>
        <v>0</v>
      </c>
      <c r="W916" s="108"/>
      <c r="X916" s="106" t="str">
        <f>IFERROR(VLOOKUP(Table14[[#This Row],[كود العامل]],العاملين!A:C,2,0),"")</f>
        <v/>
      </c>
      <c r="Y916" s="108"/>
      <c r="Z916" s="108" t="str">
        <f>IFERROR(VLOOKUP(Table14[[#This Row],[كود العامل2]],العاملين!$A:$C,2,0),"")</f>
        <v/>
      </c>
      <c r="AA916" s="108"/>
      <c r="AB916" s="108" t="str">
        <f>IFERROR(VLOOKUP(Table14[[#This Row],[كود العامل3]],العاملين!$A:$C,2,0),"")</f>
        <v/>
      </c>
      <c r="AC916" s="108"/>
      <c r="AD916" s="108" t="str">
        <f>IFERROR(VLOOKUP(Table14[[#This Row],[كود العامل4]],العاملين!$A:$C,2,0),"")</f>
        <v/>
      </c>
      <c r="AE916" s="115">
        <f>IFERROR((Table14[[#This Row],[كمية الانتاج]]*Table14[[#This Row],[الزمن المعيارى لانتاج القطعة الواحدة بالدقيقة]])/V916,0%)</f>
        <v>0</v>
      </c>
      <c r="AF916" s="116"/>
      <c r="AG916" s="106"/>
      <c r="AH916" s="117" t="str">
        <f>IFERROR(Table14[[#This Row],[كمية الانتاج]]/(Table14[[#This Row],[كمية الانتاج]]+AG916+AF916),"")</f>
        <v/>
      </c>
      <c r="AI916" s="118"/>
      <c r="AJ916" s="121"/>
      <c r="AK916" s="121"/>
      <c r="AL916" s="121"/>
      <c r="AM916" s="121"/>
      <c r="AN916" s="121"/>
      <c r="AO916" s="121"/>
      <c r="AP916" s="121"/>
      <c r="AQ916" s="121"/>
      <c r="AR916" s="121"/>
    </row>
    <row r="917" spans="1:44" ht="20.100000000000001" customHeight="1">
      <c r="A917" s="105"/>
      <c r="B917" s="106"/>
      <c r="C917" s="107" t="str">
        <f>IFERROR(VLOOKUP(B917,المنتجات!$A:$B,2,0),"")</f>
        <v/>
      </c>
      <c r="D917" s="106" t="str">
        <f>IFERROR(VLOOKUP(B917,المنتجات!$A:$C,3,0),"")</f>
        <v/>
      </c>
      <c r="E917" s="108"/>
      <c r="F917" s="107" t="str">
        <f>IFERROR(VLOOKUP(Table14[[#This Row],[كود الصنف]],المنتجات!$D:$E,2,0),"")</f>
        <v/>
      </c>
      <c r="G917" s="109"/>
      <c r="H917" s="109" t="str">
        <f>IFERROR(IF(G917&lt;=1,VLOOKUP(Table14[[#This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17" s="110"/>
      <c r="J917" s="111"/>
      <c r="K917" s="112" t="str">
        <f>IFERROR(IF(VLOOKUP(Table14[[#This Row],[كود الصنف]],المنتجات!$D:$K,8,0)=0,"",(VLOOKUP(Table14[[#This Row],[كود الصنف]],المنتجات!$D:$K,8,0))),"")</f>
        <v/>
      </c>
      <c r="L91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17" s="114">
        <f>IFERROR(Table14[[#This Row],[كمية الهالك]]/(Table14[[#This Row],[كمية الخامات بالكيلو]]/Table14[[#This Row],[وزن القطعة]]),0)</f>
        <v>0</v>
      </c>
      <c r="N917" s="113"/>
      <c r="O917" s="106" t="str">
        <f>IFERROR(VLOOKUP(Table14[[#This Row],[كود العامل]],العاملين!$A$1:$D$100,4,0),"")</f>
        <v/>
      </c>
      <c r="P917" s="108"/>
      <c r="Q917" s="108"/>
      <c r="R917" s="108"/>
      <c r="S917" s="108"/>
      <c r="T917" s="108"/>
      <c r="U917" s="108">
        <f t="shared" si="16"/>
        <v>0</v>
      </c>
      <c r="V917" s="108" t="str">
        <f>IFERROR(Table14[[#This Row],[اجمالى وقت التشغيل بالدقايق]]-Table14[[#This Row],[اجمالى وقت التوقف بالدقيقة]],"0")</f>
        <v>0</v>
      </c>
      <c r="W917" s="108"/>
      <c r="X917" s="106" t="str">
        <f>IFERROR(VLOOKUP(Table14[[#This Row],[كود العامل]],العاملين!A:C,2,0),"")</f>
        <v/>
      </c>
      <c r="Y917" s="108"/>
      <c r="Z917" s="108" t="str">
        <f>IFERROR(VLOOKUP(Table14[[#This Row],[كود العامل2]],العاملين!$A:$C,2,0),"")</f>
        <v/>
      </c>
      <c r="AA917" s="108"/>
      <c r="AB917" s="108" t="str">
        <f>IFERROR(VLOOKUP(Table14[[#This Row],[كود العامل3]],العاملين!$A:$C,2,0),"")</f>
        <v/>
      </c>
      <c r="AC917" s="108"/>
      <c r="AD917" s="108" t="str">
        <f>IFERROR(VLOOKUP(Table14[[#This Row],[كود العامل4]],العاملين!$A:$C,2,0),"")</f>
        <v/>
      </c>
      <c r="AE917" s="115">
        <f>IFERROR((Table14[[#This Row],[كمية الانتاج]]*Table14[[#This Row],[الزمن المعيارى لانتاج القطعة الواحدة بالدقيقة]])/V917,0%)</f>
        <v>0</v>
      </c>
      <c r="AF917" s="116"/>
      <c r="AG917" s="106"/>
      <c r="AH917" s="117" t="str">
        <f>IFERROR(Table14[[#This Row],[كمية الانتاج]]/(Table14[[#This Row],[كمية الانتاج]]+AG917+AF917),"")</f>
        <v/>
      </c>
      <c r="AI917" s="118"/>
      <c r="AJ917" s="121"/>
      <c r="AK917" s="121"/>
      <c r="AL917" s="121"/>
      <c r="AM917" s="121"/>
      <c r="AN917" s="121"/>
      <c r="AO917" s="121"/>
      <c r="AP917" s="121"/>
      <c r="AQ917" s="121"/>
      <c r="AR917" s="121"/>
    </row>
    <row r="918" spans="1:44" ht="20.100000000000001" customHeight="1">
      <c r="A918" s="105"/>
      <c r="B918" s="106"/>
      <c r="C918" s="107" t="str">
        <f>IFERROR(VLOOKUP(B918,المنتجات!$A:$B,2,0),"")</f>
        <v/>
      </c>
      <c r="D918" s="106" t="str">
        <f>IFERROR(VLOOKUP(B918,المنتجات!$A:$C,3,0),"")</f>
        <v/>
      </c>
      <c r="E918" s="108"/>
      <c r="F918" s="107" t="str">
        <f>IFERROR(VLOOKUP(Table14[[#This Row],[كود الصنف]],المنتجات!$D:$E,2,0),"")</f>
        <v/>
      </c>
      <c r="G918" s="109"/>
      <c r="H918" s="109" t="str">
        <f>IFERROR(IF(G918&lt;=1,VLOOKUP(Table14[[#This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18" s="110"/>
      <c r="J918" s="111"/>
      <c r="K918" s="112" t="str">
        <f>IFERROR(IF(VLOOKUP(Table14[[#This Row],[كود الصنف]],المنتجات!$D:$K,8,0)=0,"",(VLOOKUP(Table14[[#This Row],[كود الصنف]],المنتجات!$D:$K,8,0))),"")</f>
        <v/>
      </c>
      <c r="L91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18" s="114">
        <f>IFERROR(Table14[[#This Row],[كمية الهالك]]/(Table14[[#This Row],[كمية الخامات بالكيلو]]/Table14[[#This Row],[وزن القطعة]]),0)</f>
        <v>0</v>
      </c>
      <c r="N918" s="113"/>
      <c r="O918" s="106" t="str">
        <f>IFERROR(VLOOKUP(Table14[[#This Row],[كود العامل]],العاملين!$A$1:$D$100,4,0),"")</f>
        <v/>
      </c>
      <c r="P918" s="108"/>
      <c r="Q918" s="108"/>
      <c r="R918" s="108"/>
      <c r="S918" s="108"/>
      <c r="T918" s="108"/>
      <c r="U918" s="108">
        <f t="shared" si="16"/>
        <v>0</v>
      </c>
      <c r="V918" s="108" t="str">
        <f>IFERROR(Table14[[#This Row],[اجمالى وقت التشغيل بالدقايق]]-Table14[[#This Row],[اجمالى وقت التوقف بالدقيقة]],"0")</f>
        <v>0</v>
      </c>
      <c r="W918" s="108"/>
      <c r="X918" s="106" t="str">
        <f>IFERROR(VLOOKUP(Table14[[#This Row],[كود العامل]],العاملين!A:C,2,0),"")</f>
        <v/>
      </c>
      <c r="Y918" s="108"/>
      <c r="Z918" s="108" t="str">
        <f>IFERROR(VLOOKUP(Table14[[#This Row],[كود العامل2]],العاملين!$A:$C,2,0),"")</f>
        <v/>
      </c>
      <c r="AA918" s="108"/>
      <c r="AB918" s="108" t="str">
        <f>IFERROR(VLOOKUP(Table14[[#This Row],[كود العامل3]],العاملين!$A:$C,2,0),"")</f>
        <v/>
      </c>
      <c r="AC918" s="108"/>
      <c r="AD918" s="108" t="str">
        <f>IFERROR(VLOOKUP(Table14[[#This Row],[كود العامل4]],العاملين!$A:$C,2,0),"")</f>
        <v/>
      </c>
      <c r="AE918" s="115">
        <f>IFERROR((Table14[[#This Row],[كمية الانتاج]]*Table14[[#This Row],[الزمن المعيارى لانتاج القطعة الواحدة بالدقيقة]])/V918,0%)</f>
        <v>0</v>
      </c>
      <c r="AF918" s="116"/>
      <c r="AG918" s="106"/>
      <c r="AH918" s="117" t="str">
        <f>IFERROR(Table14[[#This Row],[كمية الانتاج]]/(Table14[[#This Row],[كمية الانتاج]]+AG918+AF918),"")</f>
        <v/>
      </c>
      <c r="AI918" s="118"/>
      <c r="AJ918" s="121"/>
      <c r="AK918" s="121"/>
      <c r="AL918" s="121"/>
      <c r="AM918" s="121"/>
      <c r="AN918" s="121"/>
      <c r="AO918" s="121"/>
      <c r="AP918" s="121"/>
      <c r="AQ918" s="121"/>
      <c r="AR918" s="121"/>
    </row>
    <row r="919" spans="1:44" ht="20.100000000000001" customHeight="1">
      <c r="A919" s="105"/>
      <c r="B919" s="106"/>
      <c r="C919" s="107" t="str">
        <f>IFERROR(VLOOKUP(B919,المنتجات!$A:$B,2,0),"")</f>
        <v/>
      </c>
      <c r="D919" s="106" t="str">
        <f>IFERROR(VLOOKUP(B919,المنتجات!$A:$C,3,0),"")</f>
        <v/>
      </c>
      <c r="E919" s="108"/>
      <c r="F919" s="107" t="str">
        <f>IFERROR(VLOOKUP(Table14[[#This Row],[كود الصنف]],المنتجات!$D:$E,2,0),"")</f>
        <v/>
      </c>
      <c r="G919" s="109"/>
      <c r="H919" s="109" t="str">
        <f>IFERROR(IF(G919&lt;=1,VLOOKUP(Table14[[#This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19" s="110"/>
      <c r="J919" s="111"/>
      <c r="K919" s="112" t="str">
        <f>IFERROR(IF(VLOOKUP(Table14[[#This Row],[كود الصنف]],المنتجات!$D:$K,8,0)=0,"",(VLOOKUP(Table14[[#This Row],[كود الصنف]],المنتجات!$D:$K,8,0))),"")</f>
        <v/>
      </c>
      <c r="L91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19" s="114">
        <f>IFERROR(Table14[[#This Row],[كمية الهالك]]/(Table14[[#This Row],[كمية الخامات بالكيلو]]/Table14[[#This Row],[وزن القطعة]]),0)</f>
        <v>0</v>
      </c>
      <c r="N919" s="113"/>
      <c r="O919" s="106" t="str">
        <f>IFERROR(VLOOKUP(Table14[[#This Row],[كود العامل]],العاملين!$A$1:$D$100,4,0),"")</f>
        <v/>
      </c>
      <c r="P919" s="108"/>
      <c r="Q919" s="108"/>
      <c r="R919" s="108"/>
      <c r="S919" s="108"/>
      <c r="T919" s="108"/>
      <c r="U919" s="108">
        <f t="shared" si="16"/>
        <v>0</v>
      </c>
      <c r="V919" s="108" t="str">
        <f>IFERROR(Table14[[#This Row],[اجمالى وقت التشغيل بالدقايق]]-Table14[[#This Row],[اجمالى وقت التوقف بالدقيقة]],"0")</f>
        <v>0</v>
      </c>
      <c r="W919" s="108"/>
      <c r="X919" s="106" t="str">
        <f>IFERROR(VLOOKUP(Table14[[#This Row],[كود العامل]],العاملين!A:C,2,0),"")</f>
        <v/>
      </c>
      <c r="Y919" s="108"/>
      <c r="Z919" s="108" t="str">
        <f>IFERROR(VLOOKUP(Table14[[#This Row],[كود العامل2]],العاملين!$A:$C,2,0),"")</f>
        <v/>
      </c>
      <c r="AA919" s="108"/>
      <c r="AB919" s="108" t="str">
        <f>IFERROR(VLOOKUP(Table14[[#This Row],[كود العامل3]],العاملين!$A:$C,2,0),"")</f>
        <v/>
      </c>
      <c r="AC919" s="108"/>
      <c r="AD919" s="108" t="str">
        <f>IFERROR(VLOOKUP(Table14[[#This Row],[كود العامل4]],العاملين!$A:$C,2,0),"")</f>
        <v/>
      </c>
      <c r="AE919" s="115">
        <f>IFERROR((Table14[[#This Row],[كمية الانتاج]]*Table14[[#This Row],[الزمن المعيارى لانتاج القطعة الواحدة بالدقيقة]])/V919,0%)</f>
        <v>0</v>
      </c>
      <c r="AF919" s="116"/>
      <c r="AG919" s="106"/>
      <c r="AH919" s="117" t="str">
        <f>IFERROR(Table14[[#This Row],[كمية الانتاج]]/(Table14[[#This Row],[كمية الانتاج]]+AG919+AF919),"")</f>
        <v/>
      </c>
      <c r="AI919" s="118"/>
      <c r="AJ919" s="121"/>
      <c r="AK919" s="121"/>
      <c r="AL919" s="121"/>
      <c r="AM919" s="121"/>
      <c r="AN919" s="121"/>
      <c r="AO919" s="121"/>
      <c r="AP919" s="121"/>
      <c r="AQ919" s="121"/>
      <c r="AR919" s="121"/>
    </row>
    <row r="920" spans="1:44" ht="20.100000000000001" customHeight="1">
      <c r="A920" s="105"/>
      <c r="B920" s="106"/>
      <c r="C920" s="107" t="str">
        <f>IFERROR(VLOOKUP(B920,المنتجات!$A:$B,2,0),"")</f>
        <v/>
      </c>
      <c r="D920" s="106" t="str">
        <f>IFERROR(VLOOKUP(B920,المنتجات!$A:$C,3,0),"")</f>
        <v/>
      </c>
      <c r="E920" s="108"/>
      <c r="F920" s="107" t="str">
        <f>IFERROR(VLOOKUP(Table14[[#This Row],[كود الصنف]],المنتجات!$D:$E,2,0),"")</f>
        <v/>
      </c>
      <c r="G920" s="109"/>
      <c r="H920" s="109" t="str">
        <f>IFERROR(IF(G920&lt;=1,VLOOKUP(Table14[[#This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20" s="110"/>
      <c r="J920" s="111"/>
      <c r="K920" s="112" t="str">
        <f>IFERROR(IF(VLOOKUP(Table14[[#This Row],[كود الصنف]],المنتجات!$D:$K,8,0)=0,"",(VLOOKUP(Table14[[#This Row],[كود الصنف]],المنتجات!$D:$K,8,0))),"")</f>
        <v/>
      </c>
      <c r="L92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20" s="114">
        <f>IFERROR(Table14[[#This Row],[كمية الهالك]]/(Table14[[#This Row],[كمية الخامات بالكيلو]]/Table14[[#This Row],[وزن القطعة]]),0)</f>
        <v>0</v>
      </c>
      <c r="N920" s="113"/>
      <c r="O920" s="106" t="str">
        <f>IFERROR(VLOOKUP(Table14[[#This Row],[كود العامل]],العاملين!$A$1:$D$100,4,0),"")</f>
        <v/>
      </c>
      <c r="P920" s="108"/>
      <c r="Q920" s="108"/>
      <c r="R920" s="108"/>
      <c r="S920" s="108"/>
      <c r="T920" s="108"/>
      <c r="U920" s="108">
        <f t="shared" si="16"/>
        <v>0</v>
      </c>
      <c r="V920" s="108" t="str">
        <f>IFERROR(Table14[[#This Row],[اجمالى وقت التشغيل بالدقايق]]-Table14[[#This Row],[اجمالى وقت التوقف بالدقيقة]],"0")</f>
        <v>0</v>
      </c>
      <c r="W920" s="108"/>
      <c r="X920" s="106" t="str">
        <f>IFERROR(VLOOKUP(Table14[[#This Row],[كود العامل]],العاملين!A:C,2,0),"")</f>
        <v/>
      </c>
      <c r="Y920" s="108"/>
      <c r="Z920" s="108" t="str">
        <f>IFERROR(VLOOKUP(Table14[[#This Row],[كود العامل2]],العاملين!$A:$C,2,0),"")</f>
        <v/>
      </c>
      <c r="AA920" s="108"/>
      <c r="AB920" s="108" t="str">
        <f>IFERROR(VLOOKUP(Table14[[#This Row],[كود العامل3]],العاملين!$A:$C,2,0),"")</f>
        <v/>
      </c>
      <c r="AC920" s="108"/>
      <c r="AD920" s="108" t="str">
        <f>IFERROR(VLOOKUP(Table14[[#This Row],[كود العامل4]],العاملين!$A:$C,2,0),"")</f>
        <v/>
      </c>
      <c r="AE920" s="115">
        <f>IFERROR((Table14[[#This Row],[كمية الانتاج]]*Table14[[#This Row],[الزمن المعيارى لانتاج القطعة الواحدة بالدقيقة]])/V920,0%)</f>
        <v>0</v>
      </c>
      <c r="AF920" s="116"/>
      <c r="AG920" s="106"/>
      <c r="AH920" s="117" t="str">
        <f>IFERROR(Table14[[#This Row],[كمية الانتاج]]/(Table14[[#This Row],[كمية الانتاج]]+AG920+AF920),"")</f>
        <v/>
      </c>
      <c r="AI920" s="118"/>
      <c r="AJ920" s="121"/>
      <c r="AK920" s="121"/>
      <c r="AL920" s="121"/>
      <c r="AM920" s="121"/>
      <c r="AN920" s="121"/>
      <c r="AO920" s="121"/>
      <c r="AP920" s="121"/>
      <c r="AQ920" s="121"/>
      <c r="AR920" s="121"/>
    </row>
    <row r="921" spans="1:44" ht="20.100000000000001" customHeight="1">
      <c r="A921" s="105"/>
      <c r="B921" s="106"/>
      <c r="C921" s="107" t="str">
        <f>IFERROR(VLOOKUP(B921,المنتجات!$A:$B,2,0),"")</f>
        <v/>
      </c>
      <c r="D921" s="106" t="str">
        <f>IFERROR(VLOOKUP(B921,المنتجات!$A:$C,3,0),"")</f>
        <v/>
      </c>
      <c r="E921" s="108"/>
      <c r="F921" s="107" t="str">
        <f>IFERROR(VLOOKUP(Table14[[#This Row],[كود الصنف]],المنتجات!$D:$E,2,0),"")</f>
        <v/>
      </c>
      <c r="G921" s="109"/>
      <c r="H921" s="109" t="str">
        <f>IFERROR(IF(G921&lt;=1,VLOOKUP(Table14[[#This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21" s="110"/>
      <c r="J921" s="111"/>
      <c r="K921" s="112" t="str">
        <f>IFERROR(IF(VLOOKUP(Table14[[#This Row],[كود الصنف]],المنتجات!$D:$K,8,0)=0,"",(VLOOKUP(Table14[[#This Row],[كود الصنف]],المنتجات!$D:$K,8,0))),"")</f>
        <v/>
      </c>
      <c r="L92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21" s="114">
        <f>IFERROR(Table14[[#This Row],[كمية الهالك]]/(Table14[[#This Row],[كمية الخامات بالكيلو]]/Table14[[#This Row],[وزن القطعة]]),0)</f>
        <v>0</v>
      </c>
      <c r="N921" s="113"/>
      <c r="O921" s="106" t="str">
        <f>IFERROR(VLOOKUP(Table14[[#This Row],[كود العامل]],العاملين!$A$1:$D$100,4,0),"")</f>
        <v/>
      </c>
      <c r="P921" s="108"/>
      <c r="Q921" s="108"/>
      <c r="R921" s="108"/>
      <c r="S921" s="108"/>
      <c r="T921" s="108"/>
      <c r="U921" s="108">
        <f t="shared" si="16"/>
        <v>0</v>
      </c>
      <c r="V921" s="108" t="str">
        <f>IFERROR(Table14[[#This Row],[اجمالى وقت التشغيل بالدقايق]]-Table14[[#This Row],[اجمالى وقت التوقف بالدقيقة]],"0")</f>
        <v>0</v>
      </c>
      <c r="W921" s="108"/>
      <c r="X921" s="106" t="str">
        <f>IFERROR(VLOOKUP(Table14[[#This Row],[كود العامل]],العاملين!A:C,2,0),"")</f>
        <v/>
      </c>
      <c r="Y921" s="108"/>
      <c r="Z921" s="108" t="str">
        <f>IFERROR(VLOOKUP(Table14[[#This Row],[كود العامل2]],العاملين!$A:$C,2,0),"")</f>
        <v/>
      </c>
      <c r="AA921" s="108"/>
      <c r="AB921" s="108" t="str">
        <f>IFERROR(VLOOKUP(Table14[[#This Row],[كود العامل3]],العاملين!$A:$C,2,0),"")</f>
        <v/>
      </c>
      <c r="AC921" s="108"/>
      <c r="AD921" s="108" t="str">
        <f>IFERROR(VLOOKUP(Table14[[#This Row],[كود العامل4]],العاملين!$A:$C,2,0),"")</f>
        <v/>
      </c>
      <c r="AE921" s="115">
        <f>IFERROR((Table14[[#This Row],[كمية الانتاج]]*Table14[[#This Row],[الزمن المعيارى لانتاج القطعة الواحدة بالدقيقة]])/V921,0%)</f>
        <v>0</v>
      </c>
      <c r="AF921" s="116"/>
      <c r="AG921" s="106"/>
      <c r="AH921" s="117" t="str">
        <f>IFERROR(Table14[[#This Row],[كمية الانتاج]]/(Table14[[#This Row],[كمية الانتاج]]+AG921+AF921),"")</f>
        <v/>
      </c>
      <c r="AI921" s="118"/>
      <c r="AJ921" s="121"/>
      <c r="AK921" s="121"/>
      <c r="AL921" s="121"/>
      <c r="AM921" s="121"/>
      <c r="AN921" s="121"/>
      <c r="AO921" s="121"/>
      <c r="AP921" s="121"/>
      <c r="AQ921" s="121"/>
      <c r="AR921" s="121"/>
    </row>
    <row r="922" spans="1:44" ht="20.100000000000001" customHeight="1">
      <c r="A922" s="105"/>
      <c r="B922" s="106"/>
      <c r="C922" s="107" t="str">
        <f>IFERROR(VLOOKUP(B922,المنتجات!$A:$B,2,0),"")</f>
        <v/>
      </c>
      <c r="D922" s="106" t="str">
        <f>IFERROR(VLOOKUP(B922,المنتجات!$A:$C,3,0),"")</f>
        <v/>
      </c>
      <c r="E922" s="108"/>
      <c r="F922" s="107" t="str">
        <f>IFERROR(VLOOKUP(Table14[[#This Row],[كود الصنف]],المنتجات!$D:$E,2,0),"")</f>
        <v/>
      </c>
      <c r="G922" s="109"/>
      <c r="H922" s="109" t="str">
        <f>IFERROR(IF(G922&lt;=1,VLOOKUP(Table14[[#This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22" s="110"/>
      <c r="J922" s="111"/>
      <c r="K922" s="112" t="str">
        <f>IFERROR(IF(VLOOKUP(Table14[[#This Row],[كود الصنف]],المنتجات!$D:$K,8,0)=0,"",(VLOOKUP(Table14[[#This Row],[كود الصنف]],المنتجات!$D:$K,8,0))),"")</f>
        <v/>
      </c>
      <c r="L92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22" s="114">
        <f>IFERROR(Table14[[#This Row],[كمية الهالك]]/(Table14[[#This Row],[كمية الخامات بالكيلو]]/Table14[[#This Row],[وزن القطعة]]),0)</f>
        <v>0</v>
      </c>
      <c r="N922" s="113"/>
      <c r="O922" s="106" t="str">
        <f>IFERROR(VLOOKUP(Table14[[#This Row],[كود العامل]],العاملين!$A$1:$D$100,4,0),"")</f>
        <v/>
      </c>
      <c r="P922" s="108"/>
      <c r="Q922" s="108"/>
      <c r="R922" s="108"/>
      <c r="S922" s="108"/>
      <c r="T922" s="108"/>
      <c r="U922" s="108">
        <f t="shared" si="16"/>
        <v>0</v>
      </c>
      <c r="V922" s="108" t="str">
        <f>IFERROR(Table14[[#This Row],[اجمالى وقت التشغيل بالدقايق]]-Table14[[#This Row],[اجمالى وقت التوقف بالدقيقة]],"0")</f>
        <v>0</v>
      </c>
      <c r="W922" s="108"/>
      <c r="X922" s="106" t="str">
        <f>IFERROR(VLOOKUP(Table14[[#This Row],[كود العامل]],العاملين!A:C,2,0),"")</f>
        <v/>
      </c>
      <c r="Y922" s="108"/>
      <c r="Z922" s="108" t="str">
        <f>IFERROR(VLOOKUP(Table14[[#This Row],[كود العامل2]],العاملين!$A:$C,2,0),"")</f>
        <v/>
      </c>
      <c r="AA922" s="108"/>
      <c r="AB922" s="108" t="str">
        <f>IFERROR(VLOOKUP(Table14[[#This Row],[كود العامل3]],العاملين!$A:$C,2,0),"")</f>
        <v/>
      </c>
      <c r="AC922" s="108"/>
      <c r="AD922" s="108" t="str">
        <f>IFERROR(VLOOKUP(Table14[[#This Row],[كود العامل4]],العاملين!$A:$C,2,0),"")</f>
        <v/>
      </c>
      <c r="AE922" s="115">
        <f>IFERROR((Table14[[#This Row],[كمية الانتاج]]*Table14[[#This Row],[الزمن المعيارى لانتاج القطعة الواحدة بالدقيقة]])/V922,0%)</f>
        <v>0</v>
      </c>
      <c r="AF922" s="116"/>
      <c r="AG922" s="106"/>
      <c r="AH922" s="117" t="str">
        <f>IFERROR(Table14[[#This Row],[كمية الانتاج]]/(Table14[[#This Row],[كمية الانتاج]]+AG922+AF922),"")</f>
        <v/>
      </c>
      <c r="AI922" s="118"/>
      <c r="AJ922" s="121"/>
      <c r="AK922" s="121"/>
      <c r="AL922" s="121"/>
      <c r="AM922" s="121"/>
      <c r="AN922" s="121"/>
      <c r="AO922" s="121"/>
      <c r="AP922" s="121"/>
      <c r="AQ922" s="121"/>
      <c r="AR922" s="121"/>
    </row>
    <row r="923" spans="1:44" ht="20.100000000000001" customHeight="1">
      <c r="A923" s="105"/>
      <c r="B923" s="106"/>
      <c r="C923" s="107" t="str">
        <f>IFERROR(VLOOKUP(B923,المنتجات!$A:$B,2,0),"")</f>
        <v/>
      </c>
      <c r="D923" s="106" t="str">
        <f>IFERROR(VLOOKUP(B923,المنتجات!$A:$C,3,0),"")</f>
        <v/>
      </c>
      <c r="E923" s="108"/>
      <c r="F923" s="107" t="str">
        <f>IFERROR(VLOOKUP(Table14[[#This Row],[كود الصنف]],المنتجات!$D:$E,2,0),"")</f>
        <v/>
      </c>
      <c r="G923" s="109"/>
      <c r="H923" s="109" t="str">
        <f>IFERROR(IF(G923&lt;=1,VLOOKUP(Table14[[#This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23" s="110"/>
      <c r="J923" s="111"/>
      <c r="K923" s="112" t="str">
        <f>IFERROR(IF(VLOOKUP(Table14[[#This Row],[كود الصنف]],المنتجات!$D:$K,8,0)=0,"",(VLOOKUP(Table14[[#This Row],[كود الصنف]],المنتجات!$D:$K,8,0))),"")</f>
        <v/>
      </c>
      <c r="L92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23" s="114">
        <f>IFERROR(Table14[[#This Row],[كمية الهالك]]/(Table14[[#This Row],[كمية الخامات بالكيلو]]/Table14[[#This Row],[وزن القطعة]]),0)</f>
        <v>0</v>
      </c>
      <c r="N923" s="113"/>
      <c r="O923" s="106" t="str">
        <f>IFERROR(VLOOKUP(Table14[[#This Row],[كود العامل]],العاملين!$A$1:$D$100,4,0),"")</f>
        <v/>
      </c>
      <c r="P923" s="108"/>
      <c r="Q923" s="108"/>
      <c r="R923" s="108"/>
      <c r="S923" s="108"/>
      <c r="T923" s="108"/>
      <c r="U923" s="108">
        <f t="shared" si="16"/>
        <v>0</v>
      </c>
      <c r="V923" s="108" t="str">
        <f>IFERROR(Table14[[#This Row],[اجمالى وقت التشغيل بالدقايق]]-Table14[[#This Row],[اجمالى وقت التوقف بالدقيقة]],"0")</f>
        <v>0</v>
      </c>
      <c r="W923" s="108"/>
      <c r="X923" s="106" t="str">
        <f>IFERROR(VLOOKUP(Table14[[#This Row],[كود العامل]],العاملين!A:C,2,0),"")</f>
        <v/>
      </c>
      <c r="Y923" s="108"/>
      <c r="Z923" s="108" t="str">
        <f>IFERROR(VLOOKUP(Table14[[#This Row],[كود العامل2]],العاملين!$A:$C,2,0),"")</f>
        <v/>
      </c>
      <c r="AA923" s="108"/>
      <c r="AB923" s="108" t="str">
        <f>IFERROR(VLOOKUP(Table14[[#This Row],[كود العامل3]],العاملين!$A:$C,2,0),"")</f>
        <v/>
      </c>
      <c r="AC923" s="108"/>
      <c r="AD923" s="108" t="str">
        <f>IFERROR(VLOOKUP(Table14[[#This Row],[كود العامل4]],العاملين!$A:$C,2,0),"")</f>
        <v/>
      </c>
      <c r="AE923" s="115">
        <f>IFERROR((Table14[[#This Row],[كمية الانتاج]]*Table14[[#This Row],[الزمن المعيارى لانتاج القطعة الواحدة بالدقيقة]])/V923,0%)</f>
        <v>0</v>
      </c>
      <c r="AF923" s="116"/>
      <c r="AG923" s="106"/>
      <c r="AH923" s="117" t="str">
        <f>IFERROR(Table14[[#This Row],[كمية الانتاج]]/(Table14[[#This Row],[كمية الانتاج]]+AG923+AF923),"")</f>
        <v/>
      </c>
      <c r="AI923" s="118"/>
      <c r="AJ923" s="121"/>
      <c r="AK923" s="121"/>
      <c r="AL923" s="121"/>
      <c r="AM923" s="121"/>
      <c r="AN923" s="121"/>
      <c r="AO923" s="121"/>
      <c r="AP923" s="121"/>
      <c r="AQ923" s="121"/>
      <c r="AR923" s="121"/>
    </row>
    <row r="924" spans="1:44" ht="20.100000000000001" customHeight="1">
      <c r="A924" s="105"/>
      <c r="B924" s="106"/>
      <c r="C924" s="107" t="str">
        <f>IFERROR(VLOOKUP(B924,المنتجات!$A:$B,2,0),"")</f>
        <v/>
      </c>
      <c r="D924" s="106" t="str">
        <f>IFERROR(VLOOKUP(B924,المنتجات!$A:$C,3,0),"")</f>
        <v/>
      </c>
      <c r="E924" s="108"/>
      <c r="F924" s="107" t="str">
        <f>IFERROR(VLOOKUP(Table14[[#This Row],[كود الصنف]],المنتجات!$D:$E,2,0),"")</f>
        <v/>
      </c>
      <c r="G924" s="109"/>
      <c r="H924" s="109" t="str">
        <f>IFERROR(IF(G924&lt;=1,VLOOKUP(Table14[[#This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24" s="110"/>
      <c r="J924" s="111"/>
      <c r="K924" s="112" t="str">
        <f>IFERROR(IF(VLOOKUP(Table14[[#This Row],[كود الصنف]],المنتجات!$D:$K,8,0)=0,"",(VLOOKUP(Table14[[#This Row],[كود الصنف]],المنتجات!$D:$K,8,0))),"")</f>
        <v/>
      </c>
      <c r="L92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24" s="114">
        <f>IFERROR(Table14[[#This Row],[كمية الهالك]]/(Table14[[#This Row],[كمية الخامات بالكيلو]]/Table14[[#This Row],[وزن القطعة]]),0)</f>
        <v>0</v>
      </c>
      <c r="N924" s="113"/>
      <c r="O924" s="106" t="str">
        <f>IFERROR(VLOOKUP(Table14[[#This Row],[كود العامل]],العاملين!$A$1:$D$100,4,0),"")</f>
        <v/>
      </c>
      <c r="P924" s="108"/>
      <c r="Q924" s="108"/>
      <c r="R924" s="108"/>
      <c r="S924" s="108"/>
      <c r="T924" s="108"/>
      <c r="U924" s="108">
        <f t="shared" si="16"/>
        <v>0</v>
      </c>
      <c r="V924" s="108" t="str">
        <f>IFERROR(Table14[[#This Row],[اجمالى وقت التشغيل بالدقايق]]-Table14[[#This Row],[اجمالى وقت التوقف بالدقيقة]],"0")</f>
        <v>0</v>
      </c>
      <c r="W924" s="108"/>
      <c r="X924" s="106" t="str">
        <f>IFERROR(VLOOKUP(Table14[[#This Row],[كود العامل]],العاملين!A:C,2,0),"")</f>
        <v/>
      </c>
      <c r="Y924" s="108"/>
      <c r="Z924" s="108" t="str">
        <f>IFERROR(VLOOKUP(Table14[[#This Row],[كود العامل2]],العاملين!$A:$C,2,0),"")</f>
        <v/>
      </c>
      <c r="AA924" s="108"/>
      <c r="AB924" s="108" t="str">
        <f>IFERROR(VLOOKUP(Table14[[#This Row],[كود العامل3]],العاملين!$A:$C,2,0),"")</f>
        <v/>
      </c>
      <c r="AC924" s="108"/>
      <c r="AD924" s="108" t="str">
        <f>IFERROR(VLOOKUP(Table14[[#This Row],[كود العامل4]],العاملين!$A:$C,2,0),"")</f>
        <v/>
      </c>
      <c r="AE924" s="115">
        <f>IFERROR((Table14[[#This Row],[كمية الانتاج]]*Table14[[#This Row],[الزمن المعيارى لانتاج القطعة الواحدة بالدقيقة]])/V924,0%)</f>
        <v>0</v>
      </c>
      <c r="AF924" s="116"/>
      <c r="AG924" s="106"/>
      <c r="AH924" s="117" t="str">
        <f>IFERROR(Table14[[#This Row],[كمية الانتاج]]/(Table14[[#This Row],[كمية الانتاج]]+AG924+AF924),"")</f>
        <v/>
      </c>
      <c r="AI924" s="118"/>
      <c r="AJ924" s="121"/>
      <c r="AK924" s="121"/>
      <c r="AL924" s="121"/>
      <c r="AM924" s="121"/>
      <c r="AN924" s="121"/>
      <c r="AO924" s="121"/>
      <c r="AP924" s="121"/>
      <c r="AQ924" s="121"/>
      <c r="AR924" s="121"/>
    </row>
    <row r="925" spans="1:44" ht="20.100000000000001" customHeight="1">
      <c r="A925" s="105"/>
      <c r="B925" s="106"/>
      <c r="C925" s="107" t="str">
        <f>IFERROR(VLOOKUP(B925,المنتجات!$A:$B,2,0),"")</f>
        <v/>
      </c>
      <c r="D925" s="106" t="str">
        <f>IFERROR(VLOOKUP(B925,المنتجات!$A:$C,3,0),"")</f>
        <v/>
      </c>
      <c r="E925" s="108"/>
      <c r="F925" s="107" t="str">
        <f>IFERROR(VLOOKUP(Table14[[#This Row],[كود الصنف]],المنتجات!$D:$E,2,0),"")</f>
        <v/>
      </c>
      <c r="G925" s="109"/>
      <c r="H925" s="109" t="str">
        <f>IFERROR(IF(G925&lt;=1,VLOOKUP(Table14[[#This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25" s="110"/>
      <c r="J925" s="111"/>
      <c r="K925" s="112" t="str">
        <f>IFERROR(IF(VLOOKUP(Table14[[#This Row],[كود الصنف]],المنتجات!$D:$K,8,0)=0,"",(VLOOKUP(Table14[[#This Row],[كود الصنف]],المنتجات!$D:$K,8,0))),"")</f>
        <v/>
      </c>
      <c r="L92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25" s="114">
        <f>IFERROR(Table14[[#This Row],[كمية الهالك]]/(Table14[[#This Row],[كمية الخامات بالكيلو]]/Table14[[#This Row],[وزن القطعة]]),0)</f>
        <v>0</v>
      </c>
      <c r="N925" s="113"/>
      <c r="O925" s="106" t="str">
        <f>IFERROR(VLOOKUP(Table14[[#This Row],[كود العامل]],العاملين!$A$1:$D$100,4,0),"")</f>
        <v/>
      </c>
      <c r="P925" s="108"/>
      <c r="Q925" s="108"/>
      <c r="R925" s="108"/>
      <c r="S925" s="108"/>
      <c r="T925" s="108"/>
      <c r="U925" s="108">
        <f t="shared" si="16"/>
        <v>0</v>
      </c>
      <c r="V925" s="108" t="str">
        <f>IFERROR(Table14[[#This Row],[اجمالى وقت التشغيل بالدقايق]]-Table14[[#This Row],[اجمالى وقت التوقف بالدقيقة]],"0")</f>
        <v>0</v>
      </c>
      <c r="W925" s="108"/>
      <c r="X925" s="106" t="str">
        <f>IFERROR(VLOOKUP(Table14[[#This Row],[كود العامل]],العاملين!A:C,2,0),"")</f>
        <v/>
      </c>
      <c r="Y925" s="108"/>
      <c r="Z925" s="108" t="str">
        <f>IFERROR(VLOOKUP(Table14[[#This Row],[كود العامل2]],العاملين!$A:$C,2,0),"")</f>
        <v/>
      </c>
      <c r="AA925" s="108"/>
      <c r="AB925" s="108" t="str">
        <f>IFERROR(VLOOKUP(Table14[[#This Row],[كود العامل3]],العاملين!$A:$C,2,0),"")</f>
        <v/>
      </c>
      <c r="AC925" s="108"/>
      <c r="AD925" s="108" t="str">
        <f>IFERROR(VLOOKUP(Table14[[#This Row],[كود العامل4]],العاملين!$A:$C,2,0),"")</f>
        <v/>
      </c>
      <c r="AE925" s="115">
        <f>IFERROR((Table14[[#This Row],[كمية الانتاج]]*Table14[[#This Row],[الزمن المعيارى لانتاج القطعة الواحدة بالدقيقة]])/V925,0%)</f>
        <v>0</v>
      </c>
      <c r="AF925" s="116"/>
      <c r="AG925" s="106"/>
      <c r="AH925" s="117" t="str">
        <f>IFERROR(Table14[[#This Row],[كمية الانتاج]]/(Table14[[#This Row],[كمية الانتاج]]+AG925+AF925),"")</f>
        <v/>
      </c>
      <c r="AI925" s="118"/>
      <c r="AJ925" s="121"/>
      <c r="AK925" s="121"/>
      <c r="AL925" s="121"/>
      <c r="AM925" s="121"/>
      <c r="AN925" s="121"/>
      <c r="AO925" s="121"/>
      <c r="AP925" s="121"/>
      <c r="AQ925" s="121"/>
      <c r="AR925" s="121"/>
    </row>
    <row r="926" spans="1:44" ht="20.100000000000001" customHeight="1">
      <c r="A926" s="105"/>
      <c r="B926" s="106"/>
      <c r="C926" s="107" t="str">
        <f>IFERROR(VLOOKUP(B926,المنتجات!$A:$B,2,0),"")</f>
        <v/>
      </c>
      <c r="D926" s="106" t="str">
        <f>IFERROR(VLOOKUP(B926,المنتجات!$A:$C,3,0),"")</f>
        <v/>
      </c>
      <c r="E926" s="108"/>
      <c r="F926" s="107" t="str">
        <f>IFERROR(VLOOKUP(Table14[[#This Row],[كود الصنف]],المنتجات!$D:$E,2,0),"")</f>
        <v/>
      </c>
      <c r="G926" s="109"/>
      <c r="H926" s="109" t="str">
        <f>IFERROR(IF(G926&lt;=1,VLOOKUP(Table14[[#This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26" s="110"/>
      <c r="J926" s="111"/>
      <c r="K926" s="112" t="str">
        <f>IFERROR(IF(VLOOKUP(Table14[[#This Row],[كود الصنف]],المنتجات!$D:$K,8,0)=0,"",(VLOOKUP(Table14[[#This Row],[كود الصنف]],المنتجات!$D:$K,8,0))),"")</f>
        <v/>
      </c>
      <c r="L92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26" s="114">
        <f>IFERROR(Table14[[#This Row],[كمية الهالك]]/(Table14[[#This Row],[كمية الخامات بالكيلو]]/Table14[[#This Row],[وزن القطعة]]),0)</f>
        <v>0</v>
      </c>
      <c r="N926" s="113"/>
      <c r="O926" s="106" t="str">
        <f>IFERROR(VLOOKUP(Table14[[#This Row],[كود العامل]],العاملين!$A$1:$D$100,4,0),"")</f>
        <v/>
      </c>
      <c r="P926" s="108"/>
      <c r="Q926" s="108"/>
      <c r="R926" s="108"/>
      <c r="S926" s="108"/>
      <c r="T926" s="108"/>
      <c r="U926" s="108">
        <f t="shared" si="16"/>
        <v>0</v>
      </c>
      <c r="V926" s="108" t="str">
        <f>IFERROR(Table14[[#This Row],[اجمالى وقت التشغيل بالدقايق]]-Table14[[#This Row],[اجمالى وقت التوقف بالدقيقة]],"0")</f>
        <v>0</v>
      </c>
      <c r="W926" s="108"/>
      <c r="X926" s="106" t="str">
        <f>IFERROR(VLOOKUP(Table14[[#This Row],[كود العامل]],العاملين!A:C,2,0),"")</f>
        <v/>
      </c>
      <c r="Y926" s="108"/>
      <c r="Z926" s="108" t="str">
        <f>IFERROR(VLOOKUP(Table14[[#This Row],[كود العامل2]],العاملين!$A:$C,2,0),"")</f>
        <v/>
      </c>
      <c r="AA926" s="108"/>
      <c r="AB926" s="108" t="str">
        <f>IFERROR(VLOOKUP(Table14[[#This Row],[كود العامل3]],العاملين!$A:$C,2,0),"")</f>
        <v/>
      </c>
      <c r="AC926" s="108"/>
      <c r="AD926" s="108" t="str">
        <f>IFERROR(VLOOKUP(Table14[[#This Row],[كود العامل4]],العاملين!$A:$C,2,0),"")</f>
        <v/>
      </c>
      <c r="AE926" s="115">
        <f>IFERROR((Table14[[#This Row],[كمية الانتاج]]*Table14[[#This Row],[الزمن المعيارى لانتاج القطعة الواحدة بالدقيقة]])/V926,0%)</f>
        <v>0</v>
      </c>
      <c r="AF926" s="116"/>
      <c r="AG926" s="106"/>
      <c r="AH926" s="117" t="str">
        <f>IFERROR(Table14[[#This Row],[كمية الانتاج]]/(Table14[[#This Row],[كمية الانتاج]]+AG926+AF926),"")</f>
        <v/>
      </c>
      <c r="AI926" s="118"/>
      <c r="AJ926" s="121"/>
      <c r="AK926" s="121"/>
      <c r="AL926" s="121"/>
      <c r="AM926" s="121"/>
      <c r="AN926" s="121"/>
      <c r="AO926" s="121"/>
      <c r="AP926" s="121"/>
      <c r="AQ926" s="121"/>
      <c r="AR926" s="121"/>
    </row>
    <row r="927" spans="1:44" ht="20.100000000000001" customHeight="1">
      <c r="A927" s="105"/>
      <c r="B927" s="106"/>
      <c r="C927" s="107" t="str">
        <f>IFERROR(VLOOKUP(B927,المنتجات!$A:$B,2,0),"")</f>
        <v/>
      </c>
      <c r="D927" s="106" t="str">
        <f>IFERROR(VLOOKUP(B927,المنتجات!$A:$C,3,0),"")</f>
        <v/>
      </c>
      <c r="E927" s="108"/>
      <c r="F927" s="107" t="str">
        <f>IFERROR(VLOOKUP(Table14[[#This Row],[كود الصنف]],المنتجات!$D:$E,2,0),"")</f>
        <v/>
      </c>
      <c r="G927" s="109"/>
      <c r="H927" s="109" t="str">
        <f>IFERROR(IF(G927&lt;=1,VLOOKUP(Table14[[#This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27" s="110"/>
      <c r="J927" s="111"/>
      <c r="K927" s="112" t="str">
        <f>IFERROR(IF(VLOOKUP(Table14[[#This Row],[كود الصنف]],المنتجات!$D:$K,8,0)=0,"",(VLOOKUP(Table14[[#This Row],[كود الصنف]],المنتجات!$D:$K,8,0))),"")</f>
        <v/>
      </c>
      <c r="L92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27" s="114">
        <f>IFERROR(Table14[[#This Row],[كمية الهالك]]/(Table14[[#This Row],[كمية الخامات بالكيلو]]/Table14[[#This Row],[وزن القطعة]]),0)</f>
        <v>0</v>
      </c>
      <c r="N927" s="113"/>
      <c r="O927" s="106" t="str">
        <f>IFERROR(VLOOKUP(Table14[[#This Row],[كود العامل]],العاملين!$A$1:$D$100,4,0),"")</f>
        <v/>
      </c>
      <c r="P927" s="108"/>
      <c r="Q927" s="108"/>
      <c r="R927" s="108"/>
      <c r="S927" s="108"/>
      <c r="T927" s="108"/>
      <c r="U927" s="108">
        <f t="shared" si="16"/>
        <v>0</v>
      </c>
      <c r="V927" s="108" t="str">
        <f>IFERROR(Table14[[#This Row],[اجمالى وقت التشغيل بالدقايق]]-Table14[[#This Row],[اجمالى وقت التوقف بالدقيقة]],"0")</f>
        <v>0</v>
      </c>
      <c r="W927" s="108"/>
      <c r="X927" s="106" t="str">
        <f>IFERROR(VLOOKUP(Table14[[#This Row],[كود العامل]],العاملين!A:C,2,0),"")</f>
        <v/>
      </c>
      <c r="Y927" s="108"/>
      <c r="Z927" s="108" t="str">
        <f>IFERROR(VLOOKUP(Table14[[#This Row],[كود العامل2]],العاملين!$A:$C,2,0),"")</f>
        <v/>
      </c>
      <c r="AA927" s="108"/>
      <c r="AB927" s="108" t="str">
        <f>IFERROR(VLOOKUP(Table14[[#This Row],[كود العامل3]],العاملين!$A:$C,2,0),"")</f>
        <v/>
      </c>
      <c r="AC927" s="108"/>
      <c r="AD927" s="108" t="str">
        <f>IFERROR(VLOOKUP(Table14[[#This Row],[كود العامل4]],العاملين!$A:$C,2,0),"")</f>
        <v/>
      </c>
      <c r="AE927" s="115">
        <f>IFERROR((Table14[[#This Row],[كمية الانتاج]]*Table14[[#This Row],[الزمن المعيارى لانتاج القطعة الواحدة بالدقيقة]])/V927,0%)</f>
        <v>0</v>
      </c>
      <c r="AF927" s="116"/>
      <c r="AG927" s="106"/>
      <c r="AH927" s="117" t="str">
        <f>IFERROR(Table14[[#This Row],[كمية الانتاج]]/(Table14[[#This Row],[كمية الانتاج]]+AG927+AF927),"")</f>
        <v/>
      </c>
      <c r="AI927" s="118"/>
      <c r="AJ927" s="121"/>
      <c r="AK927" s="121"/>
      <c r="AL927" s="121"/>
      <c r="AM927" s="121"/>
      <c r="AN927" s="121"/>
      <c r="AO927" s="121"/>
      <c r="AP927" s="121"/>
      <c r="AQ927" s="121"/>
      <c r="AR927" s="121"/>
    </row>
    <row r="928" spans="1:44" ht="20.100000000000001" customHeight="1">
      <c r="A928" s="105"/>
      <c r="B928" s="106"/>
      <c r="C928" s="107" t="str">
        <f>IFERROR(VLOOKUP(B928,المنتجات!$A:$B,2,0),"")</f>
        <v/>
      </c>
      <c r="D928" s="106" t="str">
        <f>IFERROR(VLOOKUP(B928,المنتجات!$A:$C,3,0),"")</f>
        <v/>
      </c>
      <c r="E928" s="108"/>
      <c r="F928" s="107" t="str">
        <f>IFERROR(VLOOKUP(Table14[[#This Row],[كود الصنف]],المنتجات!$D:$E,2,0),"")</f>
        <v/>
      </c>
      <c r="G928" s="109"/>
      <c r="H928" s="109" t="str">
        <f>IFERROR(IF(G928&lt;=1,VLOOKUP(Table14[[#This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28" s="110"/>
      <c r="J928" s="111"/>
      <c r="K928" s="112" t="str">
        <f>IFERROR(IF(VLOOKUP(Table14[[#This Row],[كود الصنف]],المنتجات!$D:$K,8,0)=0,"",(VLOOKUP(Table14[[#This Row],[كود الصنف]],المنتجات!$D:$K,8,0))),"")</f>
        <v/>
      </c>
      <c r="L92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28" s="114">
        <f>IFERROR(Table14[[#This Row],[كمية الهالك]]/(Table14[[#This Row],[كمية الخامات بالكيلو]]/Table14[[#This Row],[وزن القطعة]]),0)</f>
        <v>0</v>
      </c>
      <c r="N928" s="113"/>
      <c r="O928" s="106" t="str">
        <f>IFERROR(VLOOKUP(Table14[[#This Row],[كود العامل]],العاملين!$A$1:$D$100,4,0),"")</f>
        <v/>
      </c>
      <c r="P928" s="108"/>
      <c r="Q928" s="108"/>
      <c r="R928" s="108"/>
      <c r="S928" s="108"/>
      <c r="T928" s="108"/>
      <c r="U928" s="108">
        <f t="shared" si="16"/>
        <v>0</v>
      </c>
      <c r="V928" s="108" t="str">
        <f>IFERROR(Table14[[#This Row],[اجمالى وقت التشغيل بالدقايق]]-Table14[[#This Row],[اجمالى وقت التوقف بالدقيقة]],"0")</f>
        <v>0</v>
      </c>
      <c r="W928" s="108"/>
      <c r="X928" s="106" t="str">
        <f>IFERROR(VLOOKUP(Table14[[#This Row],[كود العامل]],العاملين!A:C,2,0),"")</f>
        <v/>
      </c>
      <c r="Y928" s="108"/>
      <c r="Z928" s="108" t="str">
        <f>IFERROR(VLOOKUP(Table14[[#This Row],[كود العامل2]],العاملين!$A:$C,2,0),"")</f>
        <v/>
      </c>
      <c r="AA928" s="108"/>
      <c r="AB928" s="108" t="str">
        <f>IFERROR(VLOOKUP(Table14[[#This Row],[كود العامل3]],العاملين!$A:$C,2,0),"")</f>
        <v/>
      </c>
      <c r="AC928" s="108"/>
      <c r="AD928" s="108" t="str">
        <f>IFERROR(VLOOKUP(Table14[[#This Row],[كود العامل4]],العاملين!$A:$C,2,0),"")</f>
        <v/>
      </c>
      <c r="AE928" s="115">
        <f>IFERROR((Table14[[#This Row],[كمية الانتاج]]*Table14[[#This Row],[الزمن المعيارى لانتاج القطعة الواحدة بالدقيقة]])/V928,0%)</f>
        <v>0</v>
      </c>
      <c r="AF928" s="116"/>
      <c r="AG928" s="106"/>
      <c r="AH928" s="117" t="str">
        <f>IFERROR(Table14[[#This Row],[كمية الانتاج]]/(Table14[[#This Row],[كمية الانتاج]]+AG928+AF928),"")</f>
        <v/>
      </c>
      <c r="AI928" s="118"/>
      <c r="AJ928" s="121"/>
      <c r="AK928" s="121"/>
      <c r="AL928" s="121"/>
      <c r="AM928" s="121"/>
      <c r="AN928" s="121"/>
      <c r="AO928" s="121"/>
      <c r="AP928" s="121"/>
      <c r="AQ928" s="121"/>
      <c r="AR928" s="121"/>
    </row>
    <row r="929" spans="1:44" ht="20.100000000000001" customHeight="1">
      <c r="A929" s="105"/>
      <c r="B929" s="106"/>
      <c r="C929" s="107" t="str">
        <f>IFERROR(VLOOKUP(B929,المنتجات!$A:$B,2,0),"")</f>
        <v/>
      </c>
      <c r="D929" s="106" t="str">
        <f>IFERROR(VLOOKUP(B929,المنتجات!$A:$C,3,0),"")</f>
        <v/>
      </c>
      <c r="E929" s="108"/>
      <c r="F929" s="107" t="str">
        <f>IFERROR(VLOOKUP(Table14[[#This Row],[كود الصنف]],المنتجات!$D:$E,2,0),"")</f>
        <v/>
      </c>
      <c r="G929" s="109"/>
      <c r="H929" s="109" t="str">
        <f>IFERROR(IF(G929&lt;=1,VLOOKUP(Table14[[#This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29" s="110"/>
      <c r="J929" s="111"/>
      <c r="K929" s="112" t="str">
        <f>IFERROR(IF(VLOOKUP(Table14[[#This Row],[كود الصنف]],المنتجات!$D:$K,8,0)=0,"",(VLOOKUP(Table14[[#This Row],[كود الصنف]],المنتجات!$D:$K,8,0))),"")</f>
        <v/>
      </c>
      <c r="L92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29" s="114">
        <f>IFERROR(Table14[[#This Row],[كمية الهالك]]/(Table14[[#This Row],[كمية الخامات بالكيلو]]/Table14[[#This Row],[وزن القطعة]]),0)</f>
        <v>0</v>
      </c>
      <c r="N929" s="113"/>
      <c r="O929" s="106" t="str">
        <f>IFERROR(VLOOKUP(Table14[[#This Row],[كود العامل]],العاملين!$A$1:$D$100,4,0),"")</f>
        <v/>
      </c>
      <c r="P929" s="108"/>
      <c r="Q929" s="108"/>
      <c r="R929" s="108"/>
      <c r="S929" s="108"/>
      <c r="T929" s="108"/>
      <c r="U929" s="108">
        <f t="shared" si="16"/>
        <v>0</v>
      </c>
      <c r="V929" s="108" t="str">
        <f>IFERROR(Table14[[#This Row],[اجمالى وقت التشغيل بالدقايق]]-Table14[[#This Row],[اجمالى وقت التوقف بالدقيقة]],"0")</f>
        <v>0</v>
      </c>
      <c r="W929" s="108"/>
      <c r="X929" s="106" t="str">
        <f>IFERROR(VLOOKUP(Table14[[#This Row],[كود العامل]],العاملين!A:C,2,0),"")</f>
        <v/>
      </c>
      <c r="Y929" s="108"/>
      <c r="Z929" s="108" t="str">
        <f>IFERROR(VLOOKUP(Table14[[#This Row],[كود العامل2]],العاملين!$A:$C,2,0),"")</f>
        <v/>
      </c>
      <c r="AA929" s="108"/>
      <c r="AB929" s="108" t="str">
        <f>IFERROR(VLOOKUP(Table14[[#This Row],[كود العامل3]],العاملين!$A:$C,2,0),"")</f>
        <v/>
      </c>
      <c r="AC929" s="108"/>
      <c r="AD929" s="108" t="str">
        <f>IFERROR(VLOOKUP(Table14[[#This Row],[كود العامل4]],العاملين!$A:$C,2,0),"")</f>
        <v/>
      </c>
      <c r="AE929" s="115">
        <f>IFERROR((Table14[[#This Row],[كمية الانتاج]]*Table14[[#This Row],[الزمن المعيارى لانتاج القطعة الواحدة بالدقيقة]])/V929,0%)</f>
        <v>0</v>
      </c>
      <c r="AF929" s="116"/>
      <c r="AG929" s="106"/>
      <c r="AH929" s="117" t="str">
        <f>IFERROR(Table14[[#This Row],[كمية الانتاج]]/(Table14[[#This Row],[كمية الانتاج]]+AG929+AF929),"")</f>
        <v/>
      </c>
      <c r="AI929" s="118"/>
      <c r="AJ929" s="121"/>
      <c r="AK929" s="121"/>
      <c r="AL929" s="121"/>
      <c r="AM929" s="121"/>
      <c r="AN929" s="121"/>
      <c r="AO929" s="121"/>
      <c r="AP929" s="121"/>
      <c r="AQ929" s="121"/>
      <c r="AR929" s="121"/>
    </row>
    <row r="930" spans="1:44" ht="20.100000000000001" customHeight="1">
      <c r="A930" s="105"/>
      <c r="B930" s="106"/>
      <c r="C930" s="107" t="str">
        <f>IFERROR(VLOOKUP(B930,المنتجات!$A:$B,2,0),"")</f>
        <v/>
      </c>
      <c r="D930" s="106" t="str">
        <f>IFERROR(VLOOKUP(B930,المنتجات!$A:$C,3,0),"")</f>
        <v/>
      </c>
      <c r="E930" s="108"/>
      <c r="F930" s="107" t="str">
        <f>IFERROR(VLOOKUP(Table14[[#This Row],[كود الصنف]],المنتجات!$D:$E,2,0),"")</f>
        <v/>
      </c>
      <c r="G930" s="109"/>
      <c r="H930" s="109" t="str">
        <f>IFERROR(IF(G930&lt;=1,VLOOKUP(Table14[[#This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30" s="110"/>
      <c r="J930" s="111"/>
      <c r="K930" s="112" t="str">
        <f>IFERROR(IF(VLOOKUP(Table14[[#This Row],[كود الصنف]],المنتجات!$D:$K,8,0)=0,"",(VLOOKUP(Table14[[#This Row],[كود الصنف]],المنتجات!$D:$K,8,0))),"")</f>
        <v/>
      </c>
      <c r="L93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30" s="114">
        <f>IFERROR(Table14[[#This Row],[كمية الهالك]]/(Table14[[#This Row],[كمية الخامات بالكيلو]]/Table14[[#This Row],[وزن القطعة]]),0)</f>
        <v>0</v>
      </c>
      <c r="N930" s="113"/>
      <c r="O930" s="106" t="str">
        <f>IFERROR(VLOOKUP(Table14[[#This Row],[كود العامل]],العاملين!$A$1:$D$100,4,0),"")</f>
        <v/>
      </c>
      <c r="P930" s="108"/>
      <c r="Q930" s="108"/>
      <c r="R930" s="108"/>
      <c r="S930" s="108"/>
      <c r="T930" s="108"/>
      <c r="U930" s="108">
        <f t="shared" si="16"/>
        <v>0</v>
      </c>
      <c r="V930" s="108" t="str">
        <f>IFERROR(Table14[[#This Row],[اجمالى وقت التشغيل بالدقايق]]-Table14[[#This Row],[اجمالى وقت التوقف بالدقيقة]],"0")</f>
        <v>0</v>
      </c>
      <c r="W930" s="108"/>
      <c r="X930" s="106" t="str">
        <f>IFERROR(VLOOKUP(Table14[[#This Row],[كود العامل]],العاملين!A:C,2,0),"")</f>
        <v/>
      </c>
      <c r="Y930" s="108"/>
      <c r="Z930" s="108" t="str">
        <f>IFERROR(VLOOKUP(Table14[[#This Row],[كود العامل2]],العاملين!$A:$C,2,0),"")</f>
        <v/>
      </c>
      <c r="AA930" s="108"/>
      <c r="AB930" s="108" t="str">
        <f>IFERROR(VLOOKUP(Table14[[#This Row],[كود العامل3]],العاملين!$A:$C,2,0),"")</f>
        <v/>
      </c>
      <c r="AC930" s="108"/>
      <c r="AD930" s="108" t="str">
        <f>IFERROR(VLOOKUP(Table14[[#This Row],[كود العامل4]],العاملين!$A:$C,2,0),"")</f>
        <v/>
      </c>
      <c r="AE930" s="115">
        <f>IFERROR((Table14[[#This Row],[كمية الانتاج]]*Table14[[#This Row],[الزمن المعيارى لانتاج القطعة الواحدة بالدقيقة]])/V930,0%)</f>
        <v>0</v>
      </c>
      <c r="AF930" s="116"/>
      <c r="AG930" s="106"/>
      <c r="AH930" s="117" t="str">
        <f>IFERROR(Table14[[#This Row],[كمية الانتاج]]/(Table14[[#This Row],[كمية الانتاج]]+AG930+AF930),"")</f>
        <v/>
      </c>
      <c r="AI930" s="118"/>
      <c r="AJ930" s="121"/>
      <c r="AK930" s="121"/>
      <c r="AL930" s="121"/>
      <c r="AM930" s="121"/>
      <c r="AN930" s="121"/>
      <c r="AO930" s="121"/>
      <c r="AP930" s="121"/>
      <c r="AQ930" s="121"/>
      <c r="AR930" s="121"/>
    </row>
    <row r="931" spans="1:44" ht="20.100000000000001" customHeight="1">
      <c r="A931" s="105"/>
      <c r="B931" s="106"/>
      <c r="C931" s="107" t="str">
        <f>IFERROR(VLOOKUP(B931,المنتجات!$A:$B,2,0),"")</f>
        <v/>
      </c>
      <c r="D931" s="106" t="str">
        <f>IFERROR(VLOOKUP(B931,المنتجات!$A:$C,3,0),"")</f>
        <v/>
      </c>
      <c r="E931" s="108"/>
      <c r="F931" s="107" t="str">
        <f>IFERROR(VLOOKUP(Table14[[#This Row],[كود الصنف]],المنتجات!$D:$E,2,0),"")</f>
        <v/>
      </c>
      <c r="G931" s="109"/>
      <c r="H931" s="109" t="str">
        <f>IFERROR(IF(G931&lt;=1,VLOOKUP(Table14[[#This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31" s="110"/>
      <c r="J931" s="111"/>
      <c r="K931" s="112" t="str">
        <f>IFERROR(IF(VLOOKUP(Table14[[#This Row],[كود الصنف]],المنتجات!$D:$K,8,0)=0,"",(VLOOKUP(Table14[[#This Row],[كود الصنف]],المنتجات!$D:$K,8,0))),"")</f>
        <v/>
      </c>
      <c r="L93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31" s="114">
        <f>IFERROR(Table14[[#This Row],[كمية الهالك]]/(Table14[[#This Row],[كمية الخامات بالكيلو]]/Table14[[#This Row],[وزن القطعة]]),0)</f>
        <v>0</v>
      </c>
      <c r="N931" s="113"/>
      <c r="O931" s="106" t="str">
        <f>IFERROR(VLOOKUP(Table14[[#This Row],[كود العامل]],العاملين!$A$1:$D$100,4,0),"")</f>
        <v/>
      </c>
      <c r="P931" s="108"/>
      <c r="Q931" s="108"/>
      <c r="R931" s="108"/>
      <c r="S931" s="108"/>
      <c r="T931" s="108"/>
      <c r="U931" s="108">
        <f t="shared" si="16"/>
        <v>0</v>
      </c>
      <c r="V931" s="108" t="str">
        <f>IFERROR(Table14[[#This Row],[اجمالى وقت التشغيل بالدقايق]]-Table14[[#This Row],[اجمالى وقت التوقف بالدقيقة]],"0")</f>
        <v>0</v>
      </c>
      <c r="W931" s="108"/>
      <c r="X931" s="106" t="str">
        <f>IFERROR(VLOOKUP(Table14[[#This Row],[كود العامل]],العاملين!A:C,2,0),"")</f>
        <v/>
      </c>
      <c r="Y931" s="108"/>
      <c r="Z931" s="108" t="str">
        <f>IFERROR(VLOOKUP(Table14[[#This Row],[كود العامل2]],العاملين!$A:$C,2,0),"")</f>
        <v/>
      </c>
      <c r="AA931" s="108"/>
      <c r="AB931" s="108" t="str">
        <f>IFERROR(VLOOKUP(Table14[[#This Row],[كود العامل3]],العاملين!$A:$C,2,0),"")</f>
        <v/>
      </c>
      <c r="AC931" s="108"/>
      <c r="AD931" s="108" t="str">
        <f>IFERROR(VLOOKUP(Table14[[#This Row],[كود العامل4]],العاملين!$A:$C,2,0),"")</f>
        <v/>
      </c>
      <c r="AE931" s="115">
        <f>IFERROR((Table14[[#This Row],[كمية الانتاج]]*Table14[[#This Row],[الزمن المعيارى لانتاج القطعة الواحدة بالدقيقة]])/V931,0%)</f>
        <v>0</v>
      </c>
      <c r="AF931" s="116"/>
      <c r="AG931" s="106"/>
      <c r="AH931" s="117" t="str">
        <f>IFERROR(Table14[[#This Row],[كمية الانتاج]]/(Table14[[#This Row],[كمية الانتاج]]+AG931+AF931),"")</f>
        <v/>
      </c>
      <c r="AI931" s="118"/>
      <c r="AJ931" s="121"/>
      <c r="AK931" s="121"/>
      <c r="AL931" s="121"/>
      <c r="AM931" s="121"/>
      <c r="AN931" s="121"/>
      <c r="AO931" s="121"/>
      <c r="AP931" s="121"/>
      <c r="AQ931" s="121"/>
      <c r="AR931" s="121"/>
    </row>
    <row r="932" spans="1:44" ht="20.100000000000001" customHeight="1">
      <c r="A932" s="105"/>
      <c r="B932" s="106"/>
      <c r="C932" s="107" t="str">
        <f>IFERROR(VLOOKUP(B932,المنتجات!$A:$B,2,0),"")</f>
        <v/>
      </c>
      <c r="D932" s="106" t="str">
        <f>IFERROR(VLOOKUP(B932,المنتجات!$A:$C,3,0),"")</f>
        <v/>
      </c>
      <c r="E932" s="108"/>
      <c r="F932" s="107" t="str">
        <f>IFERROR(VLOOKUP(Table14[[#This Row],[كود الصنف]],المنتجات!$D:$E,2,0),"")</f>
        <v/>
      </c>
      <c r="G932" s="109"/>
      <c r="H932" s="109" t="str">
        <f>IFERROR(IF(G932&lt;=1,VLOOKUP(Table14[[#This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32" s="110"/>
      <c r="J932" s="111"/>
      <c r="K932" s="112" t="str">
        <f>IFERROR(IF(VLOOKUP(Table14[[#This Row],[كود الصنف]],المنتجات!$D:$K,8,0)=0,"",(VLOOKUP(Table14[[#This Row],[كود الصنف]],المنتجات!$D:$K,8,0))),"")</f>
        <v/>
      </c>
      <c r="L93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32" s="114">
        <f>IFERROR(Table14[[#This Row],[كمية الهالك]]/(Table14[[#This Row],[كمية الخامات بالكيلو]]/Table14[[#This Row],[وزن القطعة]]),0)</f>
        <v>0</v>
      </c>
      <c r="N932" s="113"/>
      <c r="O932" s="106" t="str">
        <f>IFERROR(VLOOKUP(Table14[[#This Row],[كود العامل]],العاملين!$A$1:$D$100,4,0),"")</f>
        <v/>
      </c>
      <c r="P932" s="108"/>
      <c r="Q932" s="108"/>
      <c r="R932" s="108"/>
      <c r="S932" s="108"/>
      <c r="T932" s="108"/>
      <c r="U932" s="108">
        <f t="shared" si="16"/>
        <v>0</v>
      </c>
      <c r="V932" s="108" t="str">
        <f>IFERROR(Table14[[#This Row],[اجمالى وقت التشغيل بالدقايق]]-Table14[[#This Row],[اجمالى وقت التوقف بالدقيقة]],"0")</f>
        <v>0</v>
      </c>
      <c r="W932" s="108"/>
      <c r="X932" s="106" t="str">
        <f>IFERROR(VLOOKUP(Table14[[#This Row],[كود العامل]],العاملين!A:C,2,0),"")</f>
        <v/>
      </c>
      <c r="Y932" s="108"/>
      <c r="Z932" s="108" t="str">
        <f>IFERROR(VLOOKUP(Table14[[#This Row],[كود العامل2]],العاملين!$A:$C,2,0),"")</f>
        <v/>
      </c>
      <c r="AA932" s="108"/>
      <c r="AB932" s="108" t="str">
        <f>IFERROR(VLOOKUP(Table14[[#This Row],[كود العامل3]],العاملين!$A:$C,2,0),"")</f>
        <v/>
      </c>
      <c r="AC932" s="108"/>
      <c r="AD932" s="108" t="str">
        <f>IFERROR(VLOOKUP(Table14[[#This Row],[كود العامل4]],العاملين!$A:$C,2,0),"")</f>
        <v/>
      </c>
      <c r="AE932" s="115">
        <f>IFERROR((Table14[[#This Row],[كمية الانتاج]]*Table14[[#This Row],[الزمن المعيارى لانتاج القطعة الواحدة بالدقيقة]])/V932,0%)</f>
        <v>0</v>
      </c>
      <c r="AF932" s="116"/>
      <c r="AG932" s="106"/>
      <c r="AH932" s="117" t="str">
        <f>IFERROR(Table14[[#This Row],[كمية الانتاج]]/(Table14[[#This Row],[كمية الانتاج]]+AG932+AF932),"")</f>
        <v/>
      </c>
      <c r="AI932" s="118"/>
      <c r="AJ932" s="121"/>
      <c r="AK932" s="121"/>
      <c r="AL932" s="121"/>
      <c r="AM932" s="121"/>
      <c r="AN932" s="121"/>
      <c r="AO932" s="121"/>
      <c r="AP932" s="121"/>
      <c r="AQ932" s="121"/>
      <c r="AR932" s="121"/>
    </row>
    <row r="933" spans="1:44" ht="20.100000000000001" customHeight="1">
      <c r="A933" s="105"/>
      <c r="B933" s="106"/>
      <c r="C933" s="107" t="str">
        <f>IFERROR(VLOOKUP(B933,المنتجات!$A:$B,2,0),"")</f>
        <v/>
      </c>
      <c r="D933" s="106" t="str">
        <f>IFERROR(VLOOKUP(B933,المنتجات!$A:$C,3,0),"")</f>
        <v/>
      </c>
      <c r="E933" s="108"/>
      <c r="F933" s="107" t="str">
        <f>IFERROR(VLOOKUP(Table14[[#This Row],[كود الصنف]],المنتجات!$D:$E,2,0),"")</f>
        <v/>
      </c>
      <c r="G933" s="109"/>
      <c r="H933" s="109" t="str">
        <f>IFERROR(IF(G933&lt;=1,VLOOKUP(Table14[[#This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33" s="110"/>
      <c r="J933" s="111"/>
      <c r="K933" s="112" t="str">
        <f>IFERROR(IF(VLOOKUP(Table14[[#This Row],[كود الصنف]],المنتجات!$D:$K,8,0)=0,"",(VLOOKUP(Table14[[#This Row],[كود الصنف]],المنتجات!$D:$K,8,0))),"")</f>
        <v/>
      </c>
      <c r="L93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33" s="114">
        <f>IFERROR(Table14[[#This Row],[كمية الهالك]]/(Table14[[#This Row],[كمية الخامات بالكيلو]]/Table14[[#This Row],[وزن القطعة]]),0)</f>
        <v>0</v>
      </c>
      <c r="N933" s="113"/>
      <c r="O933" s="106" t="str">
        <f>IFERROR(VLOOKUP(Table14[[#This Row],[كود العامل]],العاملين!$A$1:$D$100,4,0),"")</f>
        <v/>
      </c>
      <c r="P933" s="108"/>
      <c r="Q933" s="108"/>
      <c r="R933" s="108"/>
      <c r="S933" s="108"/>
      <c r="T933" s="108"/>
      <c r="U933" s="108">
        <f t="shared" si="16"/>
        <v>0</v>
      </c>
      <c r="V933" s="108" t="str">
        <f>IFERROR(Table14[[#This Row],[اجمالى وقت التشغيل بالدقايق]]-Table14[[#This Row],[اجمالى وقت التوقف بالدقيقة]],"0")</f>
        <v>0</v>
      </c>
      <c r="W933" s="108"/>
      <c r="X933" s="106" t="str">
        <f>IFERROR(VLOOKUP(Table14[[#This Row],[كود العامل]],العاملين!A:C,2,0),"")</f>
        <v/>
      </c>
      <c r="Y933" s="108"/>
      <c r="Z933" s="108" t="str">
        <f>IFERROR(VLOOKUP(Table14[[#This Row],[كود العامل2]],العاملين!$A:$C,2,0),"")</f>
        <v/>
      </c>
      <c r="AA933" s="108"/>
      <c r="AB933" s="108" t="str">
        <f>IFERROR(VLOOKUP(Table14[[#This Row],[كود العامل3]],العاملين!$A:$C,2,0),"")</f>
        <v/>
      </c>
      <c r="AC933" s="108"/>
      <c r="AD933" s="108" t="str">
        <f>IFERROR(VLOOKUP(Table14[[#This Row],[كود العامل4]],العاملين!$A:$C,2,0),"")</f>
        <v/>
      </c>
      <c r="AE933" s="115">
        <f>IFERROR((Table14[[#This Row],[كمية الانتاج]]*Table14[[#This Row],[الزمن المعيارى لانتاج القطعة الواحدة بالدقيقة]])/V933,0%)</f>
        <v>0</v>
      </c>
      <c r="AF933" s="116"/>
      <c r="AG933" s="106"/>
      <c r="AH933" s="117" t="str">
        <f>IFERROR(Table14[[#This Row],[كمية الانتاج]]/(Table14[[#This Row],[كمية الانتاج]]+AG933+AF933),"")</f>
        <v/>
      </c>
      <c r="AI933" s="118"/>
      <c r="AJ933" s="121"/>
      <c r="AK933" s="121"/>
      <c r="AL933" s="121"/>
      <c r="AM933" s="121"/>
      <c r="AN933" s="121"/>
      <c r="AO933" s="121"/>
      <c r="AP933" s="121"/>
      <c r="AQ933" s="121"/>
      <c r="AR933" s="121"/>
    </row>
    <row r="934" spans="1:44" ht="20.100000000000001" customHeight="1">
      <c r="A934" s="105"/>
      <c r="B934" s="106"/>
      <c r="C934" s="107" t="str">
        <f>IFERROR(VLOOKUP(B934,المنتجات!$A:$B,2,0),"")</f>
        <v/>
      </c>
      <c r="D934" s="106" t="str">
        <f>IFERROR(VLOOKUP(B934,المنتجات!$A:$C,3,0),"")</f>
        <v/>
      </c>
      <c r="E934" s="108"/>
      <c r="F934" s="107" t="str">
        <f>IFERROR(VLOOKUP(Table14[[#This Row],[كود الصنف]],المنتجات!$D:$E,2,0),"")</f>
        <v/>
      </c>
      <c r="G934" s="109"/>
      <c r="H934" s="109" t="str">
        <f>IFERROR(IF(G934&lt;=1,VLOOKUP(Table14[[#This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34" s="110"/>
      <c r="J934" s="111"/>
      <c r="K934" s="112" t="str">
        <f>IFERROR(IF(VLOOKUP(Table14[[#This Row],[كود الصنف]],المنتجات!$D:$K,8,0)=0,"",(VLOOKUP(Table14[[#This Row],[كود الصنف]],المنتجات!$D:$K,8,0))),"")</f>
        <v/>
      </c>
      <c r="L93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34" s="114">
        <f>IFERROR(Table14[[#This Row],[كمية الهالك]]/(Table14[[#This Row],[كمية الخامات بالكيلو]]/Table14[[#This Row],[وزن القطعة]]),0)</f>
        <v>0</v>
      </c>
      <c r="N934" s="113"/>
      <c r="O934" s="106" t="str">
        <f>IFERROR(VLOOKUP(Table14[[#This Row],[كود العامل]],العاملين!$A$1:$D$100,4,0),"")</f>
        <v/>
      </c>
      <c r="P934" s="108"/>
      <c r="Q934" s="108"/>
      <c r="R934" s="108"/>
      <c r="S934" s="108"/>
      <c r="T934" s="108"/>
      <c r="U934" s="108">
        <f t="shared" si="16"/>
        <v>0</v>
      </c>
      <c r="V934" s="108" t="str">
        <f>IFERROR(Table14[[#This Row],[اجمالى وقت التشغيل بالدقايق]]-Table14[[#This Row],[اجمالى وقت التوقف بالدقيقة]],"0")</f>
        <v>0</v>
      </c>
      <c r="W934" s="108"/>
      <c r="X934" s="106" t="str">
        <f>IFERROR(VLOOKUP(Table14[[#This Row],[كود العامل]],العاملين!A:C,2,0),"")</f>
        <v/>
      </c>
      <c r="Y934" s="108"/>
      <c r="Z934" s="108" t="str">
        <f>IFERROR(VLOOKUP(Table14[[#This Row],[كود العامل2]],العاملين!$A:$C,2,0),"")</f>
        <v/>
      </c>
      <c r="AA934" s="108"/>
      <c r="AB934" s="108" t="str">
        <f>IFERROR(VLOOKUP(Table14[[#This Row],[كود العامل3]],العاملين!$A:$C,2,0),"")</f>
        <v/>
      </c>
      <c r="AC934" s="108"/>
      <c r="AD934" s="108" t="str">
        <f>IFERROR(VLOOKUP(Table14[[#This Row],[كود العامل4]],العاملين!$A:$C,2,0),"")</f>
        <v/>
      </c>
      <c r="AE934" s="115">
        <f>IFERROR((Table14[[#This Row],[كمية الانتاج]]*Table14[[#This Row],[الزمن المعيارى لانتاج القطعة الواحدة بالدقيقة]])/V934,0%)</f>
        <v>0</v>
      </c>
      <c r="AF934" s="116"/>
      <c r="AG934" s="106"/>
      <c r="AH934" s="117" t="str">
        <f>IFERROR(Table14[[#This Row],[كمية الانتاج]]/(Table14[[#This Row],[كمية الانتاج]]+AG934+AF934),"")</f>
        <v/>
      </c>
      <c r="AI934" s="118"/>
      <c r="AJ934" s="121"/>
      <c r="AK934" s="121"/>
      <c r="AL934" s="121"/>
      <c r="AM934" s="121"/>
      <c r="AN934" s="121"/>
      <c r="AO934" s="121"/>
      <c r="AP934" s="121"/>
      <c r="AQ934" s="121"/>
      <c r="AR934" s="121"/>
    </row>
    <row r="935" spans="1:44" ht="20.100000000000001" customHeight="1">
      <c r="A935" s="105"/>
      <c r="B935" s="106"/>
      <c r="C935" s="107" t="str">
        <f>IFERROR(VLOOKUP(B935,المنتجات!$A:$B,2,0),"")</f>
        <v/>
      </c>
      <c r="D935" s="106" t="str">
        <f>IFERROR(VLOOKUP(B935,المنتجات!$A:$C,3,0),"")</f>
        <v/>
      </c>
      <c r="E935" s="108"/>
      <c r="F935" s="107" t="str">
        <f>IFERROR(VLOOKUP(Table14[[#This Row],[كود الصنف]],المنتجات!$D:$E,2,0),"")</f>
        <v/>
      </c>
      <c r="G935" s="109"/>
      <c r="H935" s="109" t="str">
        <f>IFERROR(IF(G935&lt;=1,VLOOKUP(Table14[[#This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35" s="110"/>
      <c r="J935" s="111"/>
      <c r="K935" s="112" t="str">
        <f>IFERROR(IF(VLOOKUP(Table14[[#This Row],[كود الصنف]],المنتجات!$D:$K,8,0)=0,"",(VLOOKUP(Table14[[#This Row],[كود الصنف]],المنتجات!$D:$K,8,0))),"")</f>
        <v/>
      </c>
      <c r="L93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35" s="114">
        <f>IFERROR(Table14[[#This Row],[كمية الهالك]]/(Table14[[#This Row],[كمية الخامات بالكيلو]]/Table14[[#This Row],[وزن القطعة]]),0)</f>
        <v>0</v>
      </c>
      <c r="N935" s="113"/>
      <c r="O935" s="106" t="str">
        <f>IFERROR(VLOOKUP(Table14[[#This Row],[كود العامل]],العاملين!$A$1:$D$100,4,0),"")</f>
        <v/>
      </c>
      <c r="P935" s="108"/>
      <c r="Q935" s="108"/>
      <c r="R935" s="108"/>
      <c r="S935" s="108"/>
      <c r="T935" s="108"/>
      <c r="U935" s="108">
        <f t="shared" si="16"/>
        <v>0</v>
      </c>
      <c r="V935" s="108" t="str">
        <f>IFERROR(Table14[[#This Row],[اجمالى وقت التشغيل بالدقايق]]-Table14[[#This Row],[اجمالى وقت التوقف بالدقيقة]],"0")</f>
        <v>0</v>
      </c>
      <c r="W935" s="108"/>
      <c r="X935" s="106" t="str">
        <f>IFERROR(VLOOKUP(Table14[[#This Row],[كود العامل]],العاملين!A:C,2,0),"")</f>
        <v/>
      </c>
      <c r="Y935" s="108"/>
      <c r="Z935" s="108" t="str">
        <f>IFERROR(VLOOKUP(Table14[[#This Row],[كود العامل2]],العاملين!$A:$C,2,0),"")</f>
        <v/>
      </c>
      <c r="AA935" s="108"/>
      <c r="AB935" s="108" t="str">
        <f>IFERROR(VLOOKUP(Table14[[#This Row],[كود العامل3]],العاملين!$A:$C,2,0),"")</f>
        <v/>
      </c>
      <c r="AC935" s="108"/>
      <c r="AD935" s="108" t="str">
        <f>IFERROR(VLOOKUP(Table14[[#This Row],[كود العامل4]],العاملين!$A:$C,2,0),"")</f>
        <v/>
      </c>
      <c r="AE935" s="115">
        <f>IFERROR((Table14[[#This Row],[كمية الانتاج]]*Table14[[#This Row],[الزمن المعيارى لانتاج القطعة الواحدة بالدقيقة]])/V935,0%)</f>
        <v>0</v>
      </c>
      <c r="AF935" s="116"/>
      <c r="AG935" s="106"/>
      <c r="AH935" s="117" t="str">
        <f>IFERROR(Table14[[#This Row],[كمية الانتاج]]/(Table14[[#This Row],[كمية الانتاج]]+AG935+AF935),"")</f>
        <v/>
      </c>
      <c r="AI935" s="118"/>
      <c r="AJ935" s="121"/>
      <c r="AK935" s="121"/>
      <c r="AL935" s="121"/>
      <c r="AM935" s="121"/>
      <c r="AN935" s="121"/>
      <c r="AO935" s="121"/>
      <c r="AP935" s="121"/>
      <c r="AQ935" s="121"/>
      <c r="AR935" s="121"/>
    </row>
    <row r="936" spans="1:44" ht="20.100000000000001" customHeight="1">
      <c r="A936" s="105"/>
      <c r="B936" s="106"/>
      <c r="C936" s="107" t="str">
        <f>IFERROR(VLOOKUP(B936,المنتجات!$A:$B,2,0),"")</f>
        <v/>
      </c>
      <c r="D936" s="106" t="str">
        <f>IFERROR(VLOOKUP(B936,المنتجات!$A:$C,3,0),"")</f>
        <v/>
      </c>
      <c r="E936" s="108"/>
      <c r="F936" s="107" t="str">
        <f>IFERROR(VLOOKUP(Table14[[#This Row],[كود الصنف]],المنتجات!$D:$E,2,0),"")</f>
        <v/>
      </c>
      <c r="G936" s="109"/>
      <c r="H936" s="109" t="str">
        <f>IFERROR(IF(G936&lt;=1,VLOOKUP(Table14[[#This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36" s="110"/>
      <c r="J936" s="111"/>
      <c r="K936" s="112" t="str">
        <f>IFERROR(IF(VLOOKUP(Table14[[#This Row],[كود الصنف]],المنتجات!$D:$K,8,0)=0,"",(VLOOKUP(Table14[[#This Row],[كود الصنف]],المنتجات!$D:$K,8,0))),"")</f>
        <v/>
      </c>
      <c r="L93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36" s="114">
        <f>IFERROR(Table14[[#This Row],[كمية الهالك]]/(Table14[[#This Row],[كمية الخامات بالكيلو]]/Table14[[#This Row],[وزن القطعة]]),0)</f>
        <v>0</v>
      </c>
      <c r="N936" s="113"/>
      <c r="O936" s="106" t="str">
        <f>IFERROR(VLOOKUP(Table14[[#This Row],[كود العامل]],العاملين!$A$1:$D$100,4,0),"")</f>
        <v/>
      </c>
      <c r="P936" s="108"/>
      <c r="Q936" s="108"/>
      <c r="R936" s="108"/>
      <c r="S936" s="108"/>
      <c r="T936" s="108"/>
      <c r="U936" s="108">
        <f t="shared" si="16"/>
        <v>0</v>
      </c>
      <c r="V936" s="108" t="str">
        <f>IFERROR(Table14[[#This Row],[اجمالى وقت التشغيل بالدقايق]]-Table14[[#This Row],[اجمالى وقت التوقف بالدقيقة]],"0")</f>
        <v>0</v>
      </c>
      <c r="W936" s="108"/>
      <c r="X936" s="106" t="str">
        <f>IFERROR(VLOOKUP(Table14[[#This Row],[كود العامل]],العاملين!A:C,2,0),"")</f>
        <v/>
      </c>
      <c r="Y936" s="108"/>
      <c r="Z936" s="108" t="str">
        <f>IFERROR(VLOOKUP(Table14[[#This Row],[كود العامل2]],العاملين!$A:$C,2,0),"")</f>
        <v/>
      </c>
      <c r="AA936" s="108"/>
      <c r="AB936" s="108" t="str">
        <f>IFERROR(VLOOKUP(Table14[[#This Row],[كود العامل3]],العاملين!$A:$C,2,0),"")</f>
        <v/>
      </c>
      <c r="AC936" s="108"/>
      <c r="AD936" s="108" t="str">
        <f>IFERROR(VLOOKUP(Table14[[#This Row],[كود العامل4]],العاملين!$A:$C,2,0),"")</f>
        <v/>
      </c>
      <c r="AE936" s="115">
        <f>IFERROR((Table14[[#This Row],[كمية الانتاج]]*Table14[[#This Row],[الزمن المعيارى لانتاج القطعة الواحدة بالدقيقة]])/V936,0%)</f>
        <v>0</v>
      </c>
      <c r="AF936" s="116"/>
      <c r="AG936" s="106"/>
      <c r="AH936" s="117" t="str">
        <f>IFERROR(Table14[[#This Row],[كمية الانتاج]]/(Table14[[#This Row],[كمية الانتاج]]+AG936+AF936),"")</f>
        <v/>
      </c>
      <c r="AI936" s="118"/>
      <c r="AJ936" s="121"/>
      <c r="AK936" s="121"/>
      <c r="AL936" s="121"/>
      <c r="AM936" s="121"/>
      <c r="AN936" s="121"/>
      <c r="AO936" s="121"/>
      <c r="AP936" s="121"/>
      <c r="AQ936" s="121"/>
      <c r="AR936" s="121"/>
    </row>
    <row r="937" spans="1:44" ht="20.100000000000001" customHeight="1">
      <c r="A937" s="105"/>
      <c r="B937" s="106"/>
      <c r="C937" s="107" t="str">
        <f>IFERROR(VLOOKUP(B937,المنتجات!$A:$B,2,0),"")</f>
        <v/>
      </c>
      <c r="D937" s="106" t="str">
        <f>IFERROR(VLOOKUP(B937,المنتجات!$A:$C,3,0),"")</f>
        <v/>
      </c>
      <c r="E937" s="108"/>
      <c r="F937" s="107" t="str">
        <f>IFERROR(VLOOKUP(Table14[[#This Row],[كود الصنف]],المنتجات!$D:$E,2,0),"")</f>
        <v/>
      </c>
      <c r="G937" s="109"/>
      <c r="H937" s="109" t="str">
        <f>IFERROR(IF(G937&lt;=1,VLOOKUP(Table14[[#This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37" s="110"/>
      <c r="J937" s="111"/>
      <c r="K937" s="112" t="str">
        <f>IFERROR(IF(VLOOKUP(Table14[[#This Row],[كود الصنف]],المنتجات!$D:$K,8,0)=0,"",(VLOOKUP(Table14[[#This Row],[كود الصنف]],المنتجات!$D:$K,8,0))),"")</f>
        <v/>
      </c>
      <c r="L93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37" s="114">
        <f>IFERROR(Table14[[#This Row],[كمية الهالك]]/(Table14[[#This Row],[كمية الخامات بالكيلو]]/Table14[[#This Row],[وزن القطعة]]),0)</f>
        <v>0</v>
      </c>
      <c r="N937" s="113"/>
      <c r="O937" s="106" t="str">
        <f>IFERROR(VLOOKUP(Table14[[#This Row],[كود العامل]],العاملين!$A$1:$D$100,4,0),"")</f>
        <v/>
      </c>
      <c r="P937" s="108"/>
      <c r="Q937" s="108"/>
      <c r="R937" s="108"/>
      <c r="S937" s="108"/>
      <c r="T937" s="108"/>
      <c r="U937" s="108">
        <f t="shared" si="16"/>
        <v>0</v>
      </c>
      <c r="V937" s="108" t="str">
        <f>IFERROR(Table14[[#This Row],[اجمالى وقت التشغيل بالدقايق]]-Table14[[#This Row],[اجمالى وقت التوقف بالدقيقة]],"0")</f>
        <v>0</v>
      </c>
      <c r="W937" s="108"/>
      <c r="X937" s="106" t="str">
        <f>IFERROR(VLOOKUP(Table14[[#This Row],[كود العامل]],العاملين!A:C,2,0),"")</f>
        <v/>
      </c>
      <c r="Y937" s="108"/>
      <c r="Z937" s="108" t="str">
        <f>IFERROR(VLOOKUP(Table14[[#This Row],[كود العامل2]],العاملين!$A:$C,2,0),"")</f>
        <v/>
      </c>
      <c r="AA937" s="108"/>
      <c r="AB937" s="108" t="str">
        <f>IFERROR(VLOOKUP(Table14[[#This Row],[كود العامل3]],العاملين!$A:$C,2,0),"")</f>
        <v/>
      </c>
      <c r="AC937" s="108"/>
      <c r="AD937" s="108" t="str">
        <f>IFERROR(VLOOKUP(Table14[[#This Row],[كود العامل4]],العاملين!$A:$C,2,0),"")</f>
        <v/>
      </c>
      <c r="AE937" s="115">
        <f>IFERROR((Table14[[#This Row],[كمية الانتاج]]*Table14[[#This Row],[الزمن المعيارى لانتاج القطعة الواحدة بالدقيقة]])/V937,0%)</f>
        <v>0</v>
      </c>
      <c r="AF937" s="116"/>
      <c r="AG937" s="106"/>
      <c r="AH937" s="117" t="str">
        <f>IFERROR(Table14[[#This Row],[كمية الانتاج]]/(Table14[[#This Row],[كمية الانتاج]]+AG937+AF937),"")</f>
        <v/>
      </c>
      <c r="AI937" s="118"/>
      <c r="AJ937" s="121"/>
      <c r="AK937" s="121"/>
      <c r="AL937" s="121"/>
      <c r="AM937" s="121"/>
      <c r="AN937" s="121"/>
      <c r="AO937" s="121"/>
      <c r="AP937" s="121"/>
      <c r="AQ937" s="121"/>
      <c r="AR937" s="121"/>
    </row>
    <row r="938" spans="1:44" ht="20.100000000000001" customHeight="1">
      <c r="A938" s="105"/>
      <c r="B938" s="106"/>
      <c r="C938" s="107" t="str">
        <f>IFERROR(VLOOKUP(B938,المنتجات!$A:$B,2,0),"")</f>
        <v/>
      </c>
      <c r="D938" s="106" t="str">
        <f>IFERROR(VLOOKUP(B938,المنتجات!$A:$C,3,0),"")</f>
        <v/>
      </c>
      <c r="E938" s="108"/>
      <c r="F938" s="107" t="str">
        <f>IFERROR(VLOOKUP(Table14[[#This Row],[كود الصنف]],المنتجات!$D:$E,2,0),"")</f>
        <v/>
      </c>
      <c r="G938" s="109"/>
      <c r="H938" s="109" t="str">
        <f>IFERROR(IF(G938&lt;=1,VLOOKUP(Table14[[#This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38" s="110"/>
      <c r="J938" s="111"/>
      <c r="K938" s="112" t="str">
        <f>IFERROR(IF(VLOOKUP(Table14[[#This Row],[كود الصنف]],المنتجات!$D:$K,8,0)=0,"",(VLOOKUP(Table14[[#This Row],[كود الصنف]],المنتجات!$D:$K,8,0))),"")</f>
        <v/>
      </c>
      <c r="L93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38" s="114">
        <f>IFERROR(Table14[[#This Row],[كمية الهالك]]/(Table14[[#This Row],[كمية الخامات بالكيلو]]/Table14[[#This Row],[وزن القطعة]]),0)</f>
        <v>0</v>
      </c>
      <c r="N938" s="113"/>
      <c r="O938" s="106" t="str">
        <f>IFERROR(VLOOKUP(Table14[[#This Row],[كود العامل]],العاملين!$A$1:$D$100,4,0),"")</f>
        <v/>
      </c>
      <c r="P938" s="108"/>
      <c r="Q938" s="108"/>
      <c r="R938" s="108"/>
      <c r="S938" s="108"/>
      <c r="T938" s="108"/>
      <c r="U938" s="108">
        <f t="shared" si="16"/>
        <v>0</v>
      </c>
      <c r="V938" s="108" t="str">
        <f>IFERROR(Table14[[#This Row],[اجمالى وقت التشغيل بالدقايق]]-Table14[[#This Row],[اجمالى وقت التوقف بالدقيقة]],"0")</f>
        <v>0</v>
      </c>
      <c r="W938" s="108"/>
      <c r="X938" s="106" t="str">
        <f>IFERROR(VLOOKUP(Table14[[#This Row],[كود العامل]],العاملين!A:C,2,0),"")</f>
        <v/>
      </c>
      <c r="Y938" s="108"/>
      <c r="Z938" s="108" t="str">
        <f>IFERROR(VLOOKUP(Table14[[#This Row],[كود العامل2]],العاملين!$A:$C,2,0),"")</f>
        <v/>
      </c>
      <c r="AA938" s="108"/>
      <c r="AB938" s="108" t="str">
        <f>IFERROR(VLOOKUP(Table14[[#This Row],[كود العامل3]],العاملين!$A:$C,2,0),"")</f>
        <v/>
      </c>
      <c r="AC938" s="108"/>
      <c r="AD938" s="108" t="str">
        <f>IFERROR(VLOOKUP(Table14[[#This Row],[كود العامل4]],العاملين!$A:$C,2,0),"")</f>
        <v/>
      </c>
      <c r="AE938" s="115">
        <f>IFERROR((Table14[[#This Row],[كمية الانتاج]]*Table14[[#This Row],[الزمن المعيارى لانتاج القطعة الواحدة بالدقيقة]])/V938,0%)</f>
        <v>0</v>
      </c>
      <c r="AF938" s="116"/>
      <c r="AG938" s="106"/>
      <c r="AH938" s="117" t="str">
        <f>IFERROR(Table14[[#This Row],[كمية الانتاج]]/(Table14[[#This Row],[كمية الانتاج]]+AG938+AF938),"")</f>
        <v/>
      </c>
      <c r="AI938" s="118"/>
      <c r="AJ938" s="121"/>
      <c r="AK938" s="121"/>
      <c r="AL938" s="121"/>
      <c r="AM938" s="121"/>
      <c r="AN938" s="121"/>
      <c r="AO938" s="121"/>
      <c r="AP938" s="121"/>
      <c r="AQ938" s="121"/>
      <c r="AR938" s="121"/>
    </row>
    <row r="939" spans="1:44" ht="20.100000000000001" customHeight="1">
      <c r="A939" s="105"/>
      <c r="B939" s="106"/>
      <c r="C939" s="107" t="str">
        <f>IFERROR(VLOOKUP(B939,المنتجات!$A:$B,2,0),"")</f>
        <v/>
      </c>
      <c r="D939" s="106" t="str">
        <f>IFERROR(VLOOKUP(B939,المنتجات!$A:$C,3,0),"")</f>
        <v/>
      </c>
      <c r="E939" s="108"/>
      <c r="F939" s="107" t="str">
        <f>IFERROR(VLOOKUP(Table14[[#This Row],[كود الصنف]],المنتجات!$D:$E,2,0),"")</f>
        <v/>
      </c>
      <c r="G939" s="109"/>
      <c r="H939" s="109" t="str">
        <f>IFERROR(IF(G939&lt;=1,VLOOKUP(Table14[[#This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39" s="110"/>
      <c r="J939" s="111"/>
      <c r="K939" s="112" t="str">
        <f>IFERROR(IF(VLOOKUP(Table14[[#This Row],[كود الصنف]],المنتجات!$D:$K,8,0)=0,"",(VLOOKUP(Table14[[#This Row],[كود الصنف]],المنتجات!$D:$K,8,0))),"")</f>
        <v/>
      </c>
      <c r="L93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39" s="114">
        <f>IFERROR(Table14[[#This Row],[كمية الهالك]]/(Table14[[#This Row],[كمية الخامات بالكيلو]]/Table14[[#This Row],[وزن القطعة]]),0)</f>
        <v>0</v>
      </c>
      <c r="N939" s="113"/>
      <c r="O939" s="106" t="str">
        <f>IFERROR(VLOOKUP(Table14[[#This Row],[كود العامل]],العاملين!$A$1:$D$100,4,0),"")</f>
        <v/>
      </c>
      <c r="P939" s="108"/>
      <c r="Q939" s="108"/>
      <c r="R939" s="108"/>
      <c r="S939" s="108"/>
      <c r="T939" s="108"/>
      <c r="U939" s="108">
        <f t="shared" si="16"/>
        <v>0</v>
      </c>
      <c r="V939" s="108" t="str">
        <f>IFERROR(Table14[[#This Row],[اجمالى وقت التشغيل بالدقايق]]-Table14[[#This Row],[اجمالى وقت التوقف بالدقيقة]],"0")</f>
        <v>0</v>
      </c>
      <c r="W939" s="108"/>
      <c r="X939" s="106" t="str">
        <f>IFERROR(VLOOKUP(Table14[[#This Row],[كود العامل]],العاملين!A:C,2,0),"")</f>
        <v/>
      </c>
      <c r="Y939" s="108"/>
      <c r="Z939" s="108" t="str">
        <f>IFERROR(VLOOKUP(Table14[[#This Row],[كود العامل2]],العاملين!$A:$C,2,0),"")</f>
        <v/>
      </c>
      <c r="AA939" s="108"/>
      <c r="AB939" s="108" t="str">
        <f>IFERROR(VLOOKUP(Table14[[#This Row],[كود العامل3]],العاملين!$A:$C,2,0),"")</f>
        <v/>
      </c>
      <c r="AC939" s="108"/>
      <c r="AD939" s="108" t="str">
        <f>IFERROR(VLOOKUP(Table14[[#This Row],[كود العامل4]],العاملين!$A:$C,2,0),"")</f>
        <v/>
      </c>
      <c r="AE939" s="115">
        <f>IFERROR((Table14[[#This Row],[كمية الانتاج]]*Table14[[#This Row],[الزمن المعيارى لانتاج القطعة الواحدة بالدقيقة]])/V939,0%)</f>
        <v>0</v>
      </c>
      <c r="AF939" s="116"/>
      <c r="AG939" s="106"/>
      <c r="AH939" s="117" t="str">
        <f>IFERROR(Table14[[#This Row],[كمية الانتاج]]/(Table14[[#This Row],[كمية الانتاج]]+AG939+AF939),"")</f>
        <v/>
      </c>
      <c r="AI939" s="118"/>
      <c r="AJ939" s="121"/>
      <c r="AK939" s="121"/>
      <c r="AL939" s="121"/>
      <c r="AM939" s="121"/>
      <c r="AN939" s="121"/>
      <c r="AO939" s="121"/>
      <c r="AP939" s="121"/>
      <c r="AQ939" s="121"/>
      <c r="AR939" s="121"/>
    </row>
    <row r="940" spans="1:44" ht="20.100000000000001" customHeight="1">
      <c r="A940" s="105"/>
      <c r="B940" s="106"/>
      <c r="C940" s="107" t="str">
        <f>IFERROR(VLOOKUP(B940,المنتجات!$A:$B,2,0),"")</f>
        <v/>
      </c>
      <c r="D940" s="106" t="str">
        <f>IFERROR(VLOOKUP(B940,المنتجات!$A:$C,3,0),"")</f>
        <v/>
      </c>
      <c r="E940" s="108"/>
      <c r="F940" s="107" t="str">
        <f>IFERROR(VLOOKUP(Table14[[#This Row],[كود الصنف]],المنتجات!$D:$E,2,0),"")</f>
        <v/>
      </c>
      <c r="G940" s="109"/>
      <c r="H940" s="109" t="str">
        <f>IFERROR(IF(G940&lt;=1,VLOOKUP(Table14[[#This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40" s="110"/>
      <c r="J940" s="111"/>
      <c r="K940" s="112" t="str">
        <f>IFERROR(IF(VLOOKUP(Table14[[#This Row],[كود الصنف]],المنتجات!$D:$K,8,0)=0,"",(VLOOKUP(Table14[[#This Row],[كود الصنف]],المنتجات!$D:$K,8,0))),"")</f>
        <v/>
      </c>
      <c r="L94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40" s="114">
        <f>IFERROR(Table14[[#This Row],[كمية الهالك]]/(Table14[[#This Row],[كمية الخامات بالكيلو]]/Table14[[#This Row],[وزن القطعة]]),0)</f>
        <v>0</v>
      </c>
      <c r="N940" s="113"/>
      <c r="O940" s="106" t="str">
        <f>IFERROR(VLOOKUP(Table14[[#This Row],[كود العامل]],العاملين!$A$1:$D$100,4,0),"")</f>
        <v/>
      </c>
      <c r="P940" s="108"/>
      <c r="Q940" s="108"/>
      <c r="R940" s="108"/>
      <c r="S940" s="108"/>
      <c r="T940" s="108"/>
      <c r="U940" s="108">
        <f t="shared" si="16"/>
        <v>0</v>
      </c>
      <c r="V940" s="108" t="str">
        <f>IFERROR(Table14[[#This Row],[اجمالى وقت التشغيل بالدقايق]]-Table14[[#This Row],[اجمالى وقت التوقف بالدقيقة]],"0")</f>
        <v>0</v>
      </c>
      <c r="W940" s="108"/>
      <c r="X940" s="106" t="str">
        <f>IFERROR(VLOOKUP(Table14[[#This Row],[كود العامل]],العاملين!A:C,2,0),"")</f>
        <v/>
      </c>
      <c r="Y940" s="108"/>
      <c r="Z940" s="108" t="str">
        <f>IFERROR(VLOOKUP(Table14[[#This Row],[كود العامل2]],العاملين!$A:$C,2,0),"")</f>
        <v/>
      </c>
      <c r="AA940" s="108"/>
      <c r="AB940" s="108" t="str">
        <f>IFERROR(VLOOKUP(Table14[[#This Row],[كود العامل3]],العاملين!$A:$C,2,0),"")</f>
        <v/>
      </c>
      <c r="AC940" s="108"/>
      <c r="AD940" s="108" t="str">
        <f>IFERROR(VLOOKUP(Table14[[#This Row],[كود العامل4]],العاملين!$A:$C,2,0),"")</f>
        <v/>
      </c>
      <c r="AE940" s="115">
        <f>IFERROR((Table14[[#This Row],[كمية الانتاج]]*Table14[[#This Row],[الزمن المعيارى لانتاج القطعة الواحدة بالدقيقة]])/V940,0%)</f>
        <v>0</v>
      </c>
      <c r="AF940" s="116"/>
      <c r="AG940" s="106"/>
      <c r="AH940" s="117" t="str">
        <f>IFERROR(Table14[[#This Row],[كمية الانتاج]]/(Table14[[#This Row],[كمية الانتاج]]+AG940+AF940),"")</f>
        <v/>
      </c>
      <c r="AI940" s="118"/>
      <c r="AJ940" s="121"/>
      <c r="AK940" s="121"/>
      <c r="AL940" s="121"/>
      <c r="AM940" s="121"/>
      <c r="AN940" s="121"/>
      <c r="AO940" s="121"/>
      <c r="AP940" s="121"/>
      <c r="AQ940" s="121"/>
      <c r="AR940" s="121"/>
    </row>
    <row r="941" spans="1:44" ht="20.100000000000001" customHeight="1">
      <c r="A941" s="105"/>
      <c r="B941" s="106"/>
      <c r="C941" s="107" t="str">
        <f>IFERROR(VLOOKUP(B941,المنتجات!$A:$B,2,0),"")</f>
        <v/>
      </c>
      <c r="D941" s="106" t="str">
        <f>IFERROR(VLOOKUP(B941,المنتجات!$A:$C,3,0),"")</f>
        <v/>
      </c>
      <c r="E941" s="108"/>
      <c r="F941" s="107" t="str">
        <f>IFERROR(VLOOKUP(Table14[[#This Row],[كود الصنف]],المنتجات!$D:$E,2,0),"")</f>
        <v/>
      </c>
      <c r="G941" s="109"/>
      <c r="H941" s="109" t="str">
        <f>IFERROR(IF(G941&lt;=1,VLOOKUP(Table14[[#This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41" s="110"/>
      <c r="J941" s="111"/>
      <c r="K941" s="112" t="str">
        <f>IFERROR(IF(VLOOKUP(Table14[[#This Row],[كود الصنف]],المنتجات!$D:$K,8,0)=0,"",(VLOOKUP(Table14[[#This Row],[كود الصنف]],المنتجات!$D:$K,8,0))),"")</f>
        <v/>
      </c>
      <c r="L94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41" s="114">
        <f>IFERROR(Table14[[#This Row],[كمية الهالك]]/(Table14[[#This Row],[كمية الخامات بالكيلو]]/Table14[[#This Row],[وزن القطعة]]),0)</f>
        <v>0</v>
      </c>
      <c r="N941" s="113"/>
      <c r="O941" s="106" t="str">
        <f>IFERROR(VLOOKUP(Table14[[#This Row],[كود العامل]],العاملين!$A$1:$D$100,4,0),"")</f>
        <v/>
      </c>
      <c r="P941" s="108"/>
      <c r="Q941" s="108"/>
      <c r="R941" s="108"/>
      <c r="S941" s="108"/>
      <c r="T941" s="108"/>
      <c r="U941" s="108">
        <f t="shared" si="16"/>
        <v>0</v>
      </c>
      <c r="V941" s="108" t="str">
        <f>IFERROR(Table14[[#This Row],[اجمالى وقت التشغيل بالدقايق]]-Table14[[#This Row],[اجمالى وقت التوقف بالدقيقة]],"0")</f>
        <v>0</v>
      </c>
      <c r="W941" s="108"/>
      <c r="X941" s="106" t="str">
        <f>IFERROR(VLOOKUP(Table14[[#This Row],[كود العامل]],العاملين!A:C,2,0),"")</f>
        <v/>
      </c>
      <c r="Y941" s="108"/>
      <c r="Z941" s="108" t="str">
        <f>IFERROR(VLOOKUP(Table14[[#This Row],[كود العامل2]],العاملين!$A:$C,2,0),"")</f>
        <v/>
      </c>
      <c r="AA941" s="108"/>
      <c r="AB941" s="108" t="str">
        <f>IFERROR(VLOOKUP(Table14[[#This Row],[كود العامل3]],العاملين!$A:$C,2,0),"")</f>
        <v/>
      </c>
      <c r="AC941" s="108"/>
      <c r="AD941" s="108" t="str">
        <f>IFERROR(VLOOKUP(Table14[[#This Row],[كود العامل4]],العاملين!$A:$C,2,0),"")</f>
        <v/>
      </c>
      <c r="AE941" s="115">
        <f>IFERROR((Table14[[#This Row],[كمية الانتاج]]*Table14[[#This Row],[الزمن المعيارى لانتاج القطعة الواحدة بالدقيقة]])/V941,0%)</f>
        <v>0</v>
      </c>
      <c r="AF941" s="116"/>
      <c r="AG941" s="106"/>
      <c r="AH941" s="117" t="str">
        <f>IFERROR(Table14[[#This Row],[كمية الانتاج]]/(Table14[[#This Row],[كمية الانتاج]]+AG941+AF941),"")</f>
        <v/>
      </c>
      <c r="AI941" s="118"/>
      <c r="AJ941" s="121"/>
      <c r="AK941" s="121"/>
      <c r="AL941" s="121"/>
      <c r="AM941" s="121"/>
      <c r="AN941" s="121"/>
      <c r="AO941" s="121"/>
      <c r="AP941" s="121"/>
      <c r="AQ941" s="121"/>
      <c r="AR941" s="121"/>
    </row>
    <row r="942" spans="1:44" ht="20.100000000000001" customHeight="1">
      <c r="A942" s="105"/>
      <c r="B942" s="106"/>
      <c r="C942" s="107" t="str">
        <f>IFERROR(VLOOKUP(B942,المنتجات!$A:$B,2,0),"")</f>
        <v/>
      </c>
      <c r="D942" s="106" t="str">
        <f>IFERROR(VLOOKUP(B942,المنتجات!$A:$C,3,0),"")</f>
        <v/>
      </c>
      <c r="E942" s="108"/>
      <c r="F942" s="107" t="str">
        <f>IFERROR(VLOOKUP(Table14[[#This Row],[كود الصنف]],المنتجات!$D:$E,2,0),"")</f>
        <v/>
      </c>
      <c r="G942" s="109"/>
      <c r="H942" s="109" t="str">
        <f>IFERROR(IF(G942&lt;=1,VLOOKUP(Table14[[#This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42" s="110"/>
      <c r="J942" s="111"/>
      <c r="K942" s="112" t="str">
        <f>IFERROR(IF(VLOOKUP(Table14[[#This Row],[كود الصنف]],المنتجات!$D:$K,8,0)=0,"",(VLOOKUP(Table14[[#This Row],[كود الصنف]],المنتجات!$D:$K,8,0))),"")</f>
        <v/>
      </c>
      <c r="L94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42" s="114">
        <f>IFERROR(Table14[[#This Row],[كمية الهالك]]/(Table14[[#This Row],[كمية الخامات بالكيلو]]/Table14[[#This Row],[وزن القطعة]]),0)</f>
        <v>0</v>
      </c>
      <c r="N942" s="113"/>
      <c r="O942" s="106" t="str">
        <f>IFERROR(VLOOKUP(Table14[[#This Row],[كود العامل]],العاملين!$A$1:$D$100,4,0),"")</f>
        <v/>
      </c>
      <c r="P942" s="108"/>
      <c r="Q942" s="108"/>
      <c r="R942" s="108"/>
      <c r="S942" s="108"/>
      <c r="T942" s="108"/>
      <c r="U942" s="108">
        <f t="shared" si="16"/>
        <v>0</v>
      </c>
      <c r="V942" s="108" t="str">
        <f>IFERROR(Table14[[#This Row],[اجمالى وقت التشغيل بالدقايق]]-Table14[[#This Row],[اجمالى وقت التوقف بالدقيقة]],"0")</f>
        <v>0</v>
      </c>
      <c r="W942" s="108"/>
      <c r="X942" s="106" t="str">
        <f>IFERROR(VLOOKUP(Table14[[#This Row],[كود العامل]],العاملين!A:C,2,0),"")</f>
        <v/>
      </c>
      <c r="Y942" s="108"/>
      <c r="Z942" s="108" t="str">
        <f>IFERROR(VLOOKUP(Table14[[#This Row],[كود العامل2]],العاملين!$A:$C,2,0),"")</f>
        <v/>
      </c>
      <c r="AA942" s="108"/>
      <c r="AB942" s="108" t="str">
        <f>IFERROR(VLOOKUP(Table14[[#This Row],[كود العامل3]],العاملين!$A:$C,2,0),"")</f>
        <v/>
      </c>
      <c r="AC942" s="108"/>
      <c r="AD942" s="108" t="str">
        <f>IFERROR(VLOOKUP(Table14[[#This Row],[كود العامل4]],العاملين!$A:$C,2,0),"")</f>
        <v/>
      </c>
      <c r="AE942" s="115">
        <f>IFERROR((Table14[[#This Row],[كمية الانتاج]]*Table14[[#This Row],[الزمن المعيارى لانتاج القطعة الواحدة بالدقيقة]])/V942,0%)</f>
        <v>0</v>
      </c>
      <c r="AF942" s="116"/>
      <c r="AG942" s="106"/>
      <c r="AH942" s="117" t="str">
        <f>IFERROR(Table14[[#This Row],[كمية الانتاج]]/(Table14[[#This Row],[كمية الانتاج]]+AG942+AF942),"")</f>
        <v/>
      </c>
      <c r="AI942" s="118"/>
      <c r="AJ942" s="121"/>
      <c r="AK942" s="121"/>
      <c r="AL942" s="121"/>
      <c r="AM942" s="121"/>
      <c r="AN942" s="121"/>
      <c r="AO942" s="121"/>
      <c r="AP942" s="121"/>
      <c r="AQ942" s="121"/>
      <c r="AR942" s="121"/>
    </row>
    <row r="943" spans="1:44" ht="20.100000000000001" customHeight="1">
      <c r="A943" s="105"/>
      <c r="B943" s="106"/>
      <c r="C943" s="107" t="str">
        <f>IFERROR(VLOOKUP(B943,المنتجات!$A:$B,2,0),"")</f>
        <v/>
      </c>
      <c r="D943" s="106" t="str">
        <f>IFERROR(VLOOKUP(B943,المنتجات!$A:$C,3,0),"")</f>
        <v/>
      </c>
      <c r="E943" s="108"/>
      <c r="F943" s="107" t="str">
        <f>IFERROR(VLOOKUP(Table14[[#This Row],[كود الصنف]],المنتجات!$D:$E,2,0),"")</f>
        <v/>
      </c>
      <c r="G943" s="109"/>
      <c r="H943" s="109" t="str">
        <f>IFERROR(IF(G943&lt;=1,VLOOKUP(Table14[[#This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43" s="110"/>
      <c r="J943" s="111"/>
      <c r="K943" s="112" t="str">
        <f>IFERROR(IF(VLOOKUP(Table14[[#This Row],[كود الصنف]],المنتجات!$D:$K,8,0)=0,"",(VLOOKUP(Table14[[#This Row],[كود الصنف]],المنتجات!$D:$K,8,0))),"")</f>
        <v/>
      </c>
      <c r="L94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43" s="114">
        <f>IFERROR(Table14[[#This Row],[كمية الهالك]]/(Table14[[#This Row],[كمية الخامات بالكيلو]]/Table14[[#This Row],[وزن القطعة]]),0)</f>
        <v>0</v>
      </c>
      <c r="N943" s="113"/>
      <c r="O943" s="106" t="str">
        <f>IFERROR(VLOOKUP(Table14[[#This Row],[كود العامل]],العاملين!$A$1:$D$100,4,0),"")</f>
        <v/>
      </c>
      <c r="P943" s="108"/>
      <c r="Q943" s="108"/>
      <c r="R943" s="108"/>
      <c r="S943" s="108"/>
      <c r="T943" s="108"/>
      <c r="U943" s="108">
        <f t="shared" si="16"/>
        <v>0</v>
      </c>
      <c r="V943" s="108" t="str">
        <f>IFERROR(Table14[[#This Row],[اجمالى وقت التشغيل بالدقايق]]-Table14[[#This Row],[اجمالى وقت التوقف بالدقيقة]],"0")</f>
        <v>0</v>
      </c>
      <c r="W943" s="108"/>
      <c r="X943" s="106" t="str">
        <f>IFERROR(VLOOKUP(Table14[[#This Row],[كود العامل]],العاملين!A:C,2,0),"")</f>
        <v/>
      </c>
      <c r="Y943" s="108"/>
      <c r="Z943" s="108" t="str">
        <f>IFERROR(VLOOKUP(Table14[[#This Row],[كود العامل2]],العاملين!$A:$C,2,0),"")</f>
        <v/>
      </c>
      <c r="AA943" s="108"/>
      <c r="AB943" s="108" t="str">
        <f>IFERROR(VLOOKUP(Table14[[#This Row],[كود العامل3]],العاملين!$A:$C,2,0),"")</f>
        <v/>
      </c>
      <c r="AC943" s="108"/>
      <c r="AD943" s="108" t="str">
        <f>IFERROR(VLOOKUP(Table14[[#This Row],[كود العامل4]],العاملين!$A:$C,2,0),"")</f>
        <v/>
      </c>
      <c r="AE943" s="115">
        <f>IFERROR((Table14[[#This Row],[كمية الانتاج]]*Table14[[#This Row],[الزمن المعيارى لانتاج القطعة الواحدة بالدقيقة]])/V943,0%)</f>
        <v>0</v>
      </c>
      <c r="AF943" s="116"/>
      <c r="AG943" s="106"/>
      <c r="AH943" s="117" t="str">
        <f>IFERROR(Table14[[#This Row],[كمية الانتاج]]/(Table14[[#This Row],[كمية الانتاج]]+AG943+AF943),"")</f>
        <v/>
      </c>
      <c r="AI943" s="118"/>
      <c r="AJ943" s="121"/>
      <c r="AK943" s="121"/>
      <c r="AL943" s="121"/>
      <c r="AM943" s="121"/>
      <c r="AN943" s="121"/>
      <c r="AO943" s="121"/>
      <c r="AP943" s="121"/>
      <c r="AQ943" s="121"/>
      <c r="AR943" s="121"/>
    </row>
    <row r="944" spans="1:44" ht="20.100000000000001" customHeight="1">
      <c r="A944" s="105"/>
      <c r="B944" s="106"/>
      <c r="C944" s="107" t="str">
        <f>IFERROR(VLOOKUP(B944,المنتجات!$A:$B,2,0),"")</f>
        <v/>
      </c>
      <c r="D944" s="106" t="str">
        <f>IFERROR(VLOOKUP(B944,المنتجات!$A:$C,3,0),"")</f>
        <v/>
      </c>
      <c r="E944" s="108"/>
      <c r="F944" s="107" t="str">
        <f>IFERROR(VLOOKUP(Table14[[#This Row],[كود الصنف]],المنتجات!$D:$E,2,0),"")</f>
        <v/>
      </c>
      <c r="G944" s="109"/>
      <c r="H944" s="109" t="str">
        <f>IFERROR(IF(G944&lt;=1,VLOOKUP(Table14[[#This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44" s="110"/>
      <c r="J944" s="111"/>
      <c r="K944" s="112" t="str">
        <f>IFERROR(IF(VLOOKUP(Table14[[#This Row],[كود الصنف]],المنتجات!$D:$K,8,0)=0,"",(VLOOKUP(Table14[[#This Row],[كود الصنف]],المنتجات!$D:$K,8,0))),"")</f>
        <v/>
      </c>
      <c r="L94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44" s="114">
        <f>IFERROR(Table14[[#This Row],[كمية الهالك]]/(Table14[[#This Row],[كمية الخامات بالكيلو]]/Table14[[#This Row],[وزن القطعة]]),0)</f>
        <v>0</v>
      </c>
      <c r="N944" s="113"/>
      <c r="O944" s="106" t="str">
        <f>IFERROR(VLOOKUP(Table14[[#This Row],[كود العامل]],العاملين!$A$1:$D$100,4,0),"")</f>
        <v/>
      </c>
      <c r="P944" s="108"/>
      <c r="Q944" s="108"/>
      <c r="R944" s="108"/>
      <c r="S944" s="108"/>
      <c r="T944" s="108"/>
      <c r="U944" s="108">
        <f t="shared" si="16"/>
        <v>0</v>
      </c>
      <c r="V944" s="108" t="str">
        <f>IFERROR(Table14[[#This Row],[اجمالى وقت التشغيل بالدقايق]]-Table14[[#This Row],[اجمالى وقت التوقف بالدقيقة]],"0")</f>
        <v>0</v>
      </c>
      <c r="W944" s="108"/>
      <c r="X944" s="106" t="str">
        <f>IFERROR(VLOOKUP(Table14[[#This Row],[كود العامل]],العاملين!A:C,2,0),"")</f>
        <v/>
      </c>
      <c r="Y944" s="108"/>
      <c r="Z944" s="108" t="str">
        <f>IFERROR(VLOOKUP(Table14[[#This Row],[كود العامل2]],العاملين!$A:$C,2,0),"")</f>
        <v/>
      </c>
      <c r="AA944" s="108"/>
      <c r="AB944" s="108" t="str">
        <f>IFERROR(VLOOKUP(Table14[[#This Row],[كود العامل3]],العاملين!$A:$C,2,0),"")</f>
        <v/>
      </c>
      <c r="AC944" s="108"/>
      <c r="AD944" s="108" t="str">
        <f>IFERROR(VLOOKUP(Table14[[#This Row],[كود العامل4]],العاملين!$A:$C,2,0),"")</f>
        <v/>
      </c>
      <c r="AE944" s="115">
        <f>IFERROR((Table14[[#This Row],[كمية الانتاج]]*Table14[[#This Row],[الزمن المعيارى لانتاج القطعة الواحدة بالدقيقة]])/V944,0%)</f>
        <v>0</v>
      </c>
      <c r="AF944" s="116"/>
      <c r="AG944" s="106"/>
      <c r="AH944" s="117" t="str">
        <f>IFERROR(Table14[[#This Row],[كمية الانتاج]]/(Table14[[#This Row],[كمية الانتاج]]+AG944+AF944),"")</f>
        <v/>
      </c>
      <c r="AI944" s="118"/>
      <c r="AJ944" s="121"/>
      <c r="AK944" s="121"/>
      <c r="AL944" s="121"/>
      <c r="AM944" s="121"/>
      <c r="AN944" s="121"/>
      <c r="AO944" s="121"/>
      <c r="AP944" s="121"/>
      <c r="AQ944" s="121"/>
      <c r="AR944" s="121"/>
    </row>
    <row r="945" spans="1:44" ht="20.100000000000001" customHeight="1">
      <c r="A945" s="105"/>
      <c r="B945" s="106"/>
      <c r="C945" s="107" t="str">
        <f>IFERROR(VLOOKUP(B945,المنتجات!$A:$B,2,0),"")</f>
        <v/>
      </c>
      <c r="D945" s="106" t="str">
        <f>IFERROR(VLOOKUP(B945,المنتجات!$A:$C,3,0),"")</f>
        <v/>
      </c>
      <c r="E945" s="108"/>
      <c r="F945" s="107" t="str">
        <f>IFERROR(VLOOKUP(Table14[[#This Row],[كود الصنف]],المنتجات!$D:$E,2,0),"")</f>
        <v/>
      </c>
      <c r="G945" s="109"/>
      <c r="H945" s="109" t="str">
        <f>IFERROR(IF(G945&lt;=1,VLOOKUP(Table14[[#This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45" s="110"/>
      <c r="J945" s="111"/>
      <c r="K945" s="112" t="str">
        <f>IFERROR(IF(VLOOKUP(Table14[[#This Row],[كود الصنف]],المنتجات!$D:$K,8,0)=0,"",(VLOOKUP(Table14[[#This Row],[كود الصنف]],المنتجات!$D:$K,8,0))),"")</f>
        <v/>
      </c>
      <c r="L94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45" s="114">
        <f>IFERROR(Table14[[#This Row],[كمية الهالك]]/(Table14[[#This Row],[كمية الخامات بالكيلو]]/Table14[[#This Row],[وزن القطعة]]),0)</f>
        <v>0</v>
      </c>
      <c r="N945" s="113"/>
      <c r="O945" s="106" t="str">
        <f>IFERROR(VLOOKUP(Table14[[#This Row],[كود العامل]],العاملين!$A$1:$D$100,4,0),"")</f>
        <v/>
      </c>
      <c r="P945" s="108"/>
      <c r="Q945" s="108"/>
      <c r="R945" s="108"/>
      <c r="S945" s="108"/>
      <c r="T945" s="108"/>
      <c r="U945" s="108">
        <f t="shared" si="16"/>
        <v>0</v>
      </c>
      <c r="V945" s="108" t="str">
        <f>IFERROR(Table14[[#This Row],[اجمالى وقت التشغيل بالدقايق]]-Table14[[#This Row],[اجمالى وقت التوقف بالدقيقة]],"0")</f>
        <v>0</v>
      </c>
      <c r="W945" s="108"/>
      <c r="X945" s="106" t="str">
        <f>IFERROR(VLOOKUP(Table14[[#This Row],[كود العامل]],العاملين!A:C,2,0),"")</f>
        <v/>
      </c>
      <c r="Y945" s="108"/>
      <c r="Z945" s="108" t="str">
        <f>IFERROR(VLOOKUP(Table14[[#This Row],[كود العامل2]],العاملين!$A:$C,2,0),"")</f>
        <v/>
      </c>
      <c r="AA945" s="108"/>
      <c r="AB945" s="108" t="str">
        <f>IFERROR(VLOOKUP(Table14[[#This Row],[كود العامل3]],العاملين!$A:$C,2,0),"")</f>
        <v/>
      </c>
      <c r="AC945" s="108"/>
      <c r="AD945" s="108" t="str">
        <f>IFERROR(VLOOKUP(Table14[[#This Row],[كود العامل4]],العاملين!$A:$C,2,0),"")</f>
        <v/>
      </c>
      <c r="AE945" s="115">
        <f>IFERROR((Table14[[#This Row],[كمية الانتاج]]*Table14[[#This Row],[الزمن المعيارى لانتاج القطعة الواحدة بالدقيقة]])/V945,0%)</f>
        <v>0</v>
      </c>
      <c r="AF945" s="116"/>
      <c r="AG945" s="106"/>
      <c r="AH945" s="117" t="str">
        <f>IFERROR(Table14[[#This Row],[كمية الانتاج]]/(Table14[[#This Row],[كمية الانتاج]]+AG945+AF945),"")</f>
        <v/>
      </c>
      <c r="AI945" s="118"/>
      <c r="AJ945" s="121"/>
      <c r="AK945" s="121"/>
      <c r="AL945" s="121"/>
      <c r="AM945" s="121"/>
      <c r="AN945" s="121"/>
      <c r="AO945" s="121"/>
      <c r="AP945" s="121"/>
      <c r="AQ945" s="121"/>
      <c r="AR945" s="121"/>
    </row>
    <row r="946" spans="1:44" ht="20.100000000000001" customHeight="1">
      <c r="A946" s="105"/>
      <c r="B946" s="106"/>
      <c r="C946" s="107" t="str">
        <f>IFERROR(VLOOKUP(B946,المنتجات!$A:$B,2,0),"")</f>
        <v/>
      </c>
      <c r="D946" s="106" t="str">
        <f>IFERROR(VLOOKUP(B946,المنتجات!$A:$C,3,0),"")</f>
        <v/>
      </c>
      <c r="E946" s="108"/>
      <c r="F946" s="107" t="str">
        <f>IFERROR(VLOOKUP(Table14[[#This Row],[كود الصنف]],المنتجات!$D:$E,2,0),"")</f>
        <v/>
      </c>
      <c r="G946" s="109"/>
      <c r="H946" s="109" t="str">
        <f>IFERROR(IF(G946&lt;=1,VLOOKUP(Table14[[#This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46" s="110"/>
      <c r="J946" s="111"/>
      <c r="K946" s="112" t="str">
        <f>IFERROR(IF(VLOOKUP(Table14[[#This Row],[كود الصنف]],المنتجات!$D:$K,8,0)=0,"",(VLOOKUP(Table14[[#This Row],[كود الصنف]],المنتجات!$D:$K,8,0))),"")</f>
        <v/>
      </c>
      <c r="L94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46" s="114">
        <f>IFERROR(Table14[[#This Row],[كمية الهالك]]/(Table14[[#This Row],[كمية الخامات بالكيلو]]/Table14[[#This Row],[وزن القطعة]]),0)</f>
        <v>0</v>
      </c>
      <c r="N946" s="113"/>
      <c r="O946" s="106" t="str">
        <f>IFERROR(VLOOKUP(Table14[[#This Row],[كود العامل]],العاملين!$A$1:$D$100,4,0),"")</f>
        <v/>
      </c>
      <c r="P946" s="108"/>
      <c r="Q946" s="108"/>
      <c r="R946" s="108"/>
      <c r="S946" s="108"/>
      <c r="T946" s="108"/>
      <c r="U946" s="108">
        <f t="shared" si="16"/>
        <v>0</v>
      </c>
      <c r="V946" s="108" t="str">
        <f>IFERROR(Table14[[#This Row],[اجمالى وقت التشغيل بالدقايق]]-Table14[[#This Row],[اجمالى وقت التوقف بالدقيقة]],"0")</f>
        <v>0</v>
      </c>
      <c r="W946" s="108"/>
      <c r="X946" s="106" t="str">
        <f>IFERROR(VLOOKUP(Table14[[#This Row],[كود العامل]],العاملين!A:C,2,0),"")</f>
        <v/>
      </c>
      <c r="Y946" s="108"/>
      <c r="Z946" s="108" t="str">
        <f>IFERROR(VLOOKUP(Table14[[#This Row],[كود العامل2]],العاملين!$A:$C,2,0),"")</f>
        <v/>
      </c>
      <c r="AA946" s="108"/>
      <c r="AB946" s="108" t="str">
        <f>IFERROR(VLOOKUP(Table14[[#This Row],[كود العامل3]],العاملين!$A:$C,2,0),"")</f>
        <v/>
      </c>
      <c r="AC946" s="108"/>
      <c r="AD946" s="108" t="str">
        <f>IFERROR(VLOOKUP(Table14[[#This Row],[كود العامل4]],العاملين!$A:$C,2,0),"")</f>
        <v/>
      </c>
      <c r="AE946" s="115">
        <f>IFERROR((Table14[[#This Row],[كمية الانتاج]]*Table14[[#This Row],[الزمن المعيارى لانتاج القطعة الواحدة بالدقيقة]])/V946,0%)</f>
        <v>0</v>
      </c>
      <c r="AF946" s="116"/>
      <c r="AG946" s="106"/>
      <c r="AH946" s="117" t="str">
        <f>IFERROR(Table14[[#This Row],[كمية الانتاج]]/(Table14[[#This Row],[كمية الانتاج]]+AG946+AF946),"")</f>
        <v/>
      </c>
      <c r="AI946" s="118"/>
      <c r="AJ946" s="121"/>
      <c r="AK946" s="121"/>
      <c r="AL946" s="121"/>
      <c r="AM946" s="121"/>
      <c r="AN946" s="121"/>
      <c r="AO946" s="121"/>
      <c r="AP946" s="121"/>
      <c r="AQ946" s="121"/>
      <c r="AR946" s="121"/>
    </row>
    <row r="947" spans="1:44" ht="20.100000000000001" customHeight="1">
      <c r="A947" s="105"/>
      <c r="B947" s="106"/>
      <c r="C947" s="107" t="str">
        <f>IFERROR(VLOOKUP(B947,المنتجات!$A:$B,2,0),"")</f>
        <v/>
      </c>
      <c r="D947" s="106" t="str">
        <f>IFERROR(VLOOKUP(B947,المنتجات!$A:$C,3,0),"")</f>
        <v/>
      </c>
      <c r="E947" s="108"/>
      <c r="F947" s="107" t="str">
        <f>IFERROR(VLOOKUP(Table14[[#This Row],[كود الصنف]],المنتجات!$D:$E,2,0),"")</f>
        <v/>
      </c>
      <c r="G947" s="109"/>
      <c r="H947" s="109" t="str">
        <f>IFERROR(IF(G947&lt;=1,VLOOKUP(Table14[[#This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47" s="110"/>
      <c r="J947" s="111"/>
      <c r="K947" s="112" t="str">
        <f>IFERROR(IF(VLOOKUP(Table14[[#This Row],[كود الصنف]],المنتجات!$D:$K,8,0)=0,"",(VLOOKUP(Table14[[#This Row],[كود الصنف]],المنتجات!$D:$K,8,0))),"")</f>
        <v/>
      </c>
      <c r="L94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47" s="114">
        <f>IFERROR(Table14[[#This Row],[كمية الهالك]]/(Table14[[#This Row],[كمية الخامات بالكيلو]]/Table14[[#This Row],[وزن القطعة]]),0)</f>
        <v>0</v>
      </c>
      <c r="N947" s="113"/>
      <c r="O947" s="106" t="str">
        <f>IFERROR(VLOOKUP(Table14[[#This Row],[كود العامل]],العاملين!$A$1:$D$100,4,0),"")</f>
        <v/>
      </c>
      <c r="P947" s="108"/>
      <c r="Q947" s="108"/>
      <c r="R947" s="108"/>
      <c r="S947" s="108"/>
      <c r="T947" s="108"/>
      <c r="U947" s="108">
        <f t="shared" si="16"/>
        <v>0</v>
      </c>
      <c r="V947" s="108" t="str">
        <f>IFERROR(Table14[[#This Row],[اجمالى وقت التشغيل بالدقايق]]-Table14[[#This Row],[اجمالى وقت التوقف بالدقيقة]],"0")</f>
        <v>0</v>
      </c>
      <c r="W947" s="108"/>
      <c r="X947" s="106" t="str">
        <f>IFERROR(VLOOKUP(Table14[[#This Row],[كود العامل]],العاملين!A:C,2,0),"")</f>
        <v/>
      </c>
      <c r="Y947" s="108"/>
      <c r="Z947" s="108" t="str">
        <f>IFERROR(VLOOKUP(Table14[[#This Row],[كود العامل2]],العاملين!$A:$C,2,0),"")</f>
        <v/>
      </c>
      <c r="AA947" s="108"/>
      <c r="AB947" s="108" t="str">
        <f>IFERROR(VLOOKUP(Table14[[#This Row],[كود العامل3]],العاملين!$A:$C,2,0),"")</f>
        <v/>
      </c>
      <c r="AC947" s="108"/>
      <c r="AD947" s="108" t="str">
        <f>IFERROR(VLOOKUP(Table14[[#This Row],[كود العامل4]],العاملين!$A:$C,2,0),"")</f>
        <v/>
      </c>
      <c r="AE947" s="115">
        <f>IFERROR((Table14[[#This Row],[كمية الانتاج]]*Table14[[#This Row],[الزمن المعيارى لانتاج القطعة الواحدة بالدقيقة]])/V947,0%)</f>
        <v>0</v>
      </c>
      <c r="AF947" s="116"/>
      <c r="AG947" s="106"/>
      <c r="AH947" s="117" t="str">
        <f>IFERROR(Table14[[#This Row],[كمية الانتاج]]/(Table14[[#This Row],[كمية الانتاج]]+AG947+AF947),"")</f>
        <v/>
      </c>
      <c r="AI947" s="118"/>
      <c r="AJ947" s="121"/>
      <c r="AK947" s="121"/>
      <c r="AL947" s="121"/>
      <c r="AM947" s="121"/>
      <c r="AN947" s="121"/>
      <c r="AO947" s="121"/>
      <c r="AP947" s="121"/>
      <c r="AQ947" s="121"/>
      <c r="AR947" s="121"/>
    </row>
    <row r="948" spans="1:44" ht="20.100000000000001" customHeight="1">
      <c r="A948" s="105"/>
      <c r="B948" s="106"/>
      <c r="C948" s="107" t="str">
        <f>IFERROR(VLOOKUP(B948,المنتجات!$A:$B,2,0),"")</f>
        <v/>
      </c>
      <c r="D948" s="106" t="str">
        <f>IFERROR(VLOOKUP(B948,المنتجات!$A:$C,3,0),"")</f>
        <v/>
      </c>
      <c r="E948" s="108"/>
      <c r="F948" s="107" t="str">
        <f>IFERROR(VLOOKUP(Table14[[#This Row],[كود الصنف]],المنتجات!$D:$E,2,0),"")</f>
        <v/>
      </c>
      <c r="G948" s="109"/>
      <c r="H948" s="109" t="str">
        <f>IFERROR(IF(G948&lt;=1,VLOOKUP(Table14[[#This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48" s="110"/>
      <c r="J948" s="111"/>
      <c r="K948" s="112" t="str">
        <f>IFERROR(IF(VLOOKUP(Table14[[#This Row],[كود الصنف]],المنتجات!$D:$K,8,0)=0,"",(VLOOKUP(Table14[[#This Row],[كود الصنف]],المنتجات!$D:$K,8,0))),"")</f>
        <v/>
      </c>
      <c r="L94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48" s="114">
        <f>IFERROR(Table14[[#This Row],[كمية الهالك]]/(Table14[[#This Row],[كمية الخامات بالكيلو]]/Table14[[#This Row],[وزن القطعة]]),0)</f>
        <v>0</v>
      </c>
      <c r="N948" s="113"/>
      <c r="O948" s="106" t="str">
        <f>IFERROR(VLOOKUP(Table14[[#This Row],[كود العامل]],العاملين!$A$1:$D$100,4,0),"")</f>
        <v/>
      </c>
      <c r="P948" s="108"/>
      <c r="Q948" s="108"/>
      <c r="R948" s="108"/>
      <c r="S948" s="108"/>
      <c r="T948" s="108"/>
      <c r="U948" s="108">
        <f t="shared" si="16"/>
        <v>0</v>
      </c>
      <c r="V948" s="108" t="str">
        <f>IFERROR(Table14[[#This Row],[اجمالى وقت التشغيل بالدقايق]]-Table14[[#This Row],[اجمالى وقت التوقف بالدقيقة]],"0")</f>
        <v>0</v>
      </c>
      <c r="W948" s="108"/>
      <c r="X948" s="106" t="str">
        <f>IFERROR(VLOOKUP(Table14[[#This Row],[كود العامل]],العاملين!A:C,2,0),"")</f>
        <v/>
      </c>
      <c r="Y948" s="108"/>
      <c r="Z948" s="108" t="str">
        <f>IFERROR(VLOOKUP(Table14[[#This Row],[كود العامل2]],العاملين!$A:$C,2,0),"")</f>
        <v/>
      </c>
      <c r="AA948" s="108"/>
      <c r="AB948" s="108" t="str">
        <f>IFERROR(VLOOKUP(Table14[[#This Row],[كود العامل3]],العاملين!$A:$C,2,0),"")</f>
        <v/>
      </c>
      <c r="AC948" s="108"/>
      <c r="AD948" s="108" t="str">
        <f>IFERROR(VLOOKUP(Table14[[#This Row],[كود العامل4]],العاملين!$A:$C,2,0),"")</f>
        <v/>
      </c>
      <c r="AE948" s="115">
        <f>IFERROR((Table14[[#This Row],[كمية الانتاج]]*Table14[[#This Row],[الزمن المعيارى لانتاج القطعة الواحدة بالدقيقة]])/V948,0%)</f>
        <v>0</v>
      </c>
      <c r="AF948" s="116"/>
      <c r="AG948" s="106"/>
      <c r="AH948" s="117" t="str">
        <f>IFERROR(Table14[[#This Row],[كمية الانتاج]]/(Table14[[#This Row],[كمية الانتاج]]+AG948+AF948),"")</f>
        <v/>
      </c>
      <c r="AI948" s="118"/>
      <c r="AJ948" s="121"/>
      <c r="AK948" s="121"/>
      <c r="AL948" s="121"/>
      <c r="AM948" s="121"/>
      <c r="AN948" s="121"/>
      <c r="AO948" s="121"/>
      <c r="AP948" s="121"/>
      <c r="AQ948" s="121"/>
      <c r="AR948" s="121"/>
    </row>
    <row r="949" spans="1:44" ht="20.100000000000001" customHeight="1">
      <c r="A949" s="105"/>
      <c r="B949" s="106"/>
      <c r="C949" s="107" t="str">
        <f>IFERROR(VLOOKUP(B949,المنتجات!$A:$B,2,0),"")</f>
        <v/>
      </c>
      <c r="D949" s="106" t="str">
        <f>IFERROR(VLOOKUP(B949,المنتجات!$A:$C,3,0),"")</f>
        <v/>
      </c>
      <c r="E949" s="108"/>
      <c r="F949" s="107" t="str">
        <f>IFERROR(VLOOKUP(Table14[[#This Row],[كود الصنف]],المنتجات!$D:$E,2,0),"")</f>
        <v/>
      </c>
      <c r="G949" s="109"/>
      <c r="H949" s="109" t="str">
        <f>IFERROR(IF(G949&lt;=1,VLOOKUP(Table14[[#This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49" s="110"/>
      <c r="J949" s="111"/>
      <c r="K949" s="112" t="str">
        <f>IFERROR(IF(VLOOKUP(Table14[[#This Row],[كود الصنف]],المنتجات!$D:$K,8,0)=0,"",(VLOOKUP(Table14[[#This Row],[كود الصنف]],المنتجات!$D:$K,8,0))),"")</f>
        <v/>
      </c>
      <c r="L94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49" s="114">
        <f>IFERROR(Table14[[#This Row],[كمية الهالك]]/(Table14[[#This Row],[كمية الخامات بالكيلو]]/Table14[[#This Row],[وزن القطعة]]),0)</f>
        <v>0</v>
      </c>
      <c r="N949" s="113"/>
      <c r="O949" s="106" t="str">
        <f>IFERROR(VLOOKUP(Table14[[#This Row],[كود العامل]],العاملين!$A$1:$D$100,4,0),"")</f>
        <v/>
      </c>
      <c r="P949" s="108"/>
      <c r="Q949" s="108"/>
      <c r="R949" s="108"/>
      <c r="S949" s="108"/>
      <c r="T949" s="108"/>
      <c r="U949" s="108">
        <f t="shared" si="16"/>
        <v>0</v>
      </c>
      <c r="V949" s="108" t="str">
        <f>IFERROR(Table14[[#This Row],[اجمالى وقت التشغيل بالدقايق]]-Table14[[#This Row],[اجمالى وقت التوقف بالدقيقة]],"0")</f>
        <v>0</v>
      </c>
      <c r="W949" s="108"/>
      <c r="X949" s="106" t="str">
        <f>IFERROR(VLOOKUP(Table14[[#This Row],[كود العامل]],العاملين!A:C,2,0),"")</f>
        <v/>
      </c>
      <c r="Y949" s="108"/>
      <c r="Z949" s="108" t="str">
        <f>IFERROR(VLOOKUP(Table14[[#This Row],[كود العامل2]],العاملين!$A:$C,2,0),"")</f>
        <v/>
      </c>
      <c r="AA949" s="108"/>
      <c r="AB949" s="108" t="str">
        <f>IFERROR(VLOOKUP(Table14[[#This Row],[كود العامل3]],العاملين!$A:$C,2,0),"")</f>
        <v/>
      </c>
      <c r="AC949" s="108"/>
      <c r="AD949" s="108" t="str">
        <f>IFERROR(VLOOKUP(Table14[[#This Row],[كود العامل4]],العاملين!$A:$C,2,0),"")</f>
        <v/>
      </c>
      <c r="AE949" s="115">
        <f>IFERROR((Table14[[#This Row],[كمية الانتاج]]*Table14[[#This Row],[الزمن المعيارى لانتاج القطعة الواحدة بالدقيقة]])/V949,0%)</f>
        <v>0</v>
      </c>
      <c r="AF949" s="116"/>
      <c r="AG949" s="106"/>
      <c r="AH949" s="117" t="str">
        <f>IFERROR(Table14[[#This Row],[كمية الانتاج]]/(Table14[[#This Row],[كمية الانتاج]]+AG949+AF949),"")</f>
        <v/>
      </c>
      <c r="AI949" s="118"/>
      <c r="AJ949" s="121"/>
      <c r="AK949" s="121"/>
      <c r="AL949" s="121"/>
      <c r="AM949" s="121"/>
      <c r="AN949" s="121"/>
      <c r="AO949" s="121"/>
      <c r="AP949" s="121"/>
      <c r="AQ949" s="121"/>
      <c r="AR949" s="121"/>
    </row>
    <row r="950" spans="1:44" ht="20.100000000000001" customHeight="1">
      <c r="A950" s="105"/>
      <c r="B950" s="106"/>
      <c r="C950" s="107" t="str">
        <f>IFERROR(VLOOKUP(B950,المنتجات!$A:$B,2,0),"")</f>
        <v/>
      </c>
      <c r="D950" s="106" t="str">
        <f>IFERROR(VLOOKUP(B950,المنتجات!$A:$C,3,0),"")</f>
        <v/>
      </c>
      <c r="E950" s="108"/>
      <c r="F950" s="107" t="str">
        <f>IFERROR(VLOOKUP(Table14[[#This Row],[كود الصنف]],المنتجات!$D:$E,2,0),"")</f>
        <v/>
      </c>
      <c r="G950" s="109"/>
      <c r="H950" s="109" t="str">
        <f>IFERROR(IF(G950&lt;=1,VLOOKUP(Table14[[#This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50" s="110"/>
      <c r="J950" s="111"/>
      <c r="K950" s="112" t="str">
        <f>IFERROR(IF(VLOOKUP(Table14[[#This Row],[كود الصنف]],المنتجات!$D:$K,8,0)=0,"",(VLOOKUP(Table14[[#This Row],[كود الصنف]],المنتجات!$D:$K,8,0))),"")</f>
        <v/>
      </c>
      <c r="L95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50" s="114">
        <f>IFERROR(Table14[[#This Row],[كمية الهالك]]/(Table14[[#This Row],[كمية الخامات بالكيلو]]/Table14[[#This Row],[وزن القطعة]]),0)</f>
        <v>0</v>
      </c>
      <c r="N950" s="113"/>
      <c r="O950" s="106" t="str">
        <f>IFERROR(VLOOKUP(Table14[[#This Row],[كود العامل]],العاملين!$A$1:$D$100,4,0),"")</f>
        <v/>
      </c>
      <c r="P950" s="108"/>
      <c r="Q950" s="108"/>
      <c r="R950" s="108"/>
      <c r="S950" s="108"/>
      <c r="T950" s="108"/>
      <c r="U950" s="108">
        <f t="shared" si="16"/>
        <v>0</v>
      </c>
      <c r="V950" s="108" t="str">
        <f>IFERROR(Table14[[#This Row],[اجمالى وقت التشغيل بالدقايق]]-Table14[[#This Row],[اجمالى وقت التوقف بالدقيقة]],"0")</f>
        <v>0</v>
      </c>
      <c r="W950" s="108"/>
      <c r="X950" s="106" t="str">
        <f>IFERROR(VLOOKUP(Table14[[#This Row],[كود العامل]],العاملين!A:C,2,0),"")</f>
        <v/>
      </c>
      <c r="Y950" s="108"/>
      <c r="Z950" s="108" t="str">
        <f>IFERROR(VLOOKUP(Table14[[#This Row],[كود العامل2]],العاملين!$A:$C,2,0),"")</f>
        <v/>
      </c>
      <c r="AA950" s="108"/>
      <c r="AB950" s="108" t="str">
        <f>IFERROR(VLOOKUP(Table14[[#This Row],[كود العامل3]],العاملين!$A:$C,2,0),"")</f>
        <v/>
      </c>
      <c r="AC950" s="108"/>
      <c r="AD950" s="108" t="str">
        <f>IFERROR(VLOOKUP(Table14[[#This Row],[كود العامل4]],العاملين!$A:$C,2,0),"")</f>
        <v/>
      </c>
      <c r="AE950" s="115">
        <f>IFERROR((Table14[[#This Row],[كمية الانتاج]]*Table14[[#This Row],[الزمن المعيارى لانتاج القطعة الواحدة بالدقيقة]])/V950,0%)</f>
        <v>0</v>
      </c>
      <c r="AF950" s="116"/>
      <c r="AG950" s="106"/>
      <c r="AH950" s="117" t="str">
        <f>IFERROR(Table14[[#This Row],[كمية الانتاج]]/(Table14[[#This Row],[كمية الانتاج]]+AG950+AF950),"")</f>
        <v/>
      </c>
      <c r="AI950" s="118"/>
      <c r="AJ950" s="121"/>
      <c r="AK950" s="121"/>
      <c r="AL950" s="121"/>
      <c r="AM950" s="121"/>
      <c r="AN950" s="121"/>
      <c r="AO950" s="121"/>
      <c r="AP950" s="121"/>
      <c r="AQ950" s="121"/>
      <c r="AR950" s="121"/>
    </row>
    <row r="951" spans="1:44" ht="20.100000000000001" customHeight="1">
      <c r="A951" s="105"/>
      <c r="B951" s="106"/>
      <c r="C951" s="107" t="str">
        <f>IFERROR(VLOOKUP(B951,المنتجات!$A:$B,2,0),"")</f>
        <v/>
      </c>
      <c r="D951" s="106" t="str">
        <f>IFERROR(VLOOKUP(B951,المنتجات!$A:$C,3,0),"")</f>
        <v/>
      </c>
      <c r="E951" s="108"/>
      <c r="F951" s="107" t="str">
        <f>IFERROR(VLOOKUP(Table14[[#This Row],[كود الصنف]],المنتجات!$D:$E,2,0),"")</f>
        <v/>
      </c>
      <c r="G951" s="109"/>
      <c r="H951" s="109" t="str">
        <f>IFERROR(IF(G951&lt;=1,VLOOKUP(Table14[[#This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51" s="110"/>
      <c r="J951" s="111"/>
      <c r="K951" s="112" t="str">
        <f>IFERROR(IF(VLOOKUP(Table14[[#This Row],[كود الصنف]],المنتجات!$D:$K,8,0)=0,"",(VLOOKUP(Table14[[#This Row],[كود الصنف]],المنتجات!$D:$K,8,0))),"")</f>
        <v/>
      </c>
      <c r="L95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51" s="114">
        <f>IFERROR(Table14[[#This Row],[كمية الهالك]]/(Table14[[#This Row],[كمية الخامات بالكيلو]]/Table14[[#This Row],[وزن القطعة]]),0)</f>
        <v>0</v>
      </c>
      <c r="N951" s="113"/>
      <c r="O951" s="106" t="str">
        <f>IFERROR(VLOOKUP(Table14[[#This Row],[كود العامل]],العاملين!$A$1:$D$100,4,0),"")</f>
        <v/>
      </c>
      <c r="P951" s="108"/>
      <c r="Q951" s="108"/>
      <c r="R951" s="108"/>
      <c r="S951" s="108"/>
      <c r="T951" s="108"/>
      <c r="U951" s="108">
        <f t="shared" si="16"/>
        <v>0</v>
      </c>
      <c r="V951" s="108" t="str">
        <f>IFERROR(Table14[[#This Row],[اجمالى وقت التشغيل بالدقايق]]-Table14[[#This Row],[اجمالى وقت التوقف بالدقيقة]],"0")</f>
        <v>0</v>
      </c>
      <c r="W951" s="108"/>
      <c r="X951" s="106" t="str">
        <f>IFERROR(VLOOKUP(Table14[[#This Row],[كود العامل]],العاملين!A:C,2,0),"")</f>
        <v/>
      </c>
      <c r="Y951" s="108"/>
      <c r="Z951" s="108" t="str">
        <f>IFERROR(VLOOKUP(Table14[[#This Row],[كود العامل2]],العاملين!$A:$C,2,0),"")</f>
        <v/>
      </c>
      <c r="AA951" s="108"/>
      <c r="AB951" s="108" t="str">
        <f>IFERROR(VLOOKUP(Table14[[#This Row],[كود العامل3]],العاملين!$A:$C,2,0),"")</f>
        <v/>
      </c>
      <c r="AC951" s="108"/>
      <c r="AD951" s="108" t="str">
        <f>IFERROR(VLOOKUP(Table14[[#This Row],[كود العامل4]],العاملين!$A:$C,2,0),"")</f>
        <v/>
      </c>
      <c r="AE951" s="115">
        <f>IFERROR((Table14[[#This Row],[كمية الانتاج]]*Table14[[#This Row],[الزمن المعيارى لانتاج القطعة الواحدة بالدقيقة]])/V951,0%)</f>
        <v>0</v>
      </c>
      <c r="AF951" s="116"/>
      <c r="AG951" s="106"/>
      <c r="AH951" s="117" t="str">
        <f>IFERROR(Table14[[#This Row],[كمية الانتاج]]/(Table14[[#This Row],[كمية الانتاج]]+AG951+AF951),"")</f>
        <v/>
      </c>
      <c r="AI951" s="118"/>
      <c r="AJ951" s="121"/>
      <c r="AK951" s="121"/>
      <c r="AL951" s="121"/>
      <c r="AM951" s="121"/>
      <c r="AN951" s="121"/>
      <c r="AO951" s="121"/>
      <c r="AP951" s="121"/>
      <c r="AQ951" s="121"/>
      <c r="AR951" s="121"/>
    </row>
    <row r="952" spans="1:44" ht="20.100000000000001" customHeight="1">
      <c r="A952" s="105"/>
      <c r="B952" s="106"/>
      <c r="C952" s="107" t="str">
        <f>IFERROR(VLOOKUP(B952,المنتجات!$A:$B,2,0),"")</f>
        <v/>
      </c>
      <c r="D952" s="106" t="str">
        <f>IFERROR(VLOOKUP(B952,المنتجات!$A:$C,3,0),"")</f>
        <v/>
      </c>
      <c r="E952" s="108"/>
      <c r="F952" s="107" t="str">
        <f>IFERROR(VLOOKUP(Table14[[#This Row],[كود الصنف]],المنتجات!$D:$E,2,0),"")</f>
        <v/>
      </c>
      <c r="G952" s="109"/>
      <c r="H952" s="109" t="str">
        <f>IFERROR(IF(G952&lt;=1,VLOOKUP(Table14[[#This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52" s="110"/>
      <c r="J952" s="111"/>
      <c r="K952" s="112" t="str">
        <f>IFERROR(IF(VLOOKUP(Table14[[#This Row],[كود الصنف]],المنتجات!$D:$K,8,0)=0,"",(VLOOKUP(Table14[[#This Row],[كود الصنف]],المنتجات!$D:$K,8,0))),"")</f>
        <v/>
      </c>
      <c r="L95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52" s="114">
        <f>IFERROR(Table14[[#This Row],[كمية الهالك]]/(Table14[[#This Row],[كمية الخامات بالكيلو]]/Table14[[#This Row],[وزن القطعة]]),0)</f>
        <v>0</v>
      </c>
      <c r="N952" s="113"/>
      <c r="O952" s="106" t="str">
        <f>IFERROR(VLOOKUP(Table14[[#This Row],[كود العامل]],العاملين!$A$1:$D$100,4,0),"")</f>
        <v/>
      </c>
      <c r="P952" s="108"/>
      <c r="Q952" s="108"/>
      <c r="R952" s="108"/>
      <c r="S952" s="108"/>
      <c r="T952" s="108"/>
      <c r="U952" s="108">
        <f t="shared" si="16"/>
        <v>0</v>
      </c>
      <c r="V952" s="108" t="str">
        <f>IFERROR(Table14[[#This Row],[اجمالى وقت التشغيل بالدقايق]]-Table14[[#This Row],[اجمالى وقت التوقف بالدقيقة]],"0")</f>
        <v>0</v>
      </c>
      <c r="W952" s="108"/>
      <c r="X952" s="106" t="str">
        <f>IFERROR(VLOOKUP(Table14[[#This Row],[كود العامل]],العاملين!A:C,2,0),"")</f>
        <v/>
      </c>
      <c r="Y952" s="108"/>
      <c r="Z952" s="108" t="str">
        <f>IFERROR(VLOOKUP(Table14[[#This Row],[كود العامل2]],العاملين!$A:$C,2,0),"")</f>
        <v/>
      </c>
      <c r="AA952" s="108"/>
      <c r="AB952" s="108" t="str">
        <f>IFERROR(VLOOKUP(Table14[[#This Row],[كود العامل3]],العاملين!$A:$C,2,0),"")</f>
        <v/>
      </c>
      <c r="AC952" s="108"/>
      <c r="AD952" s="108" t="str">
        <f>IFERROR(VLOOKUP(Table14[[#This Row],[كود العامل4]],العاملين!$A:$C,2,0),"")</f>
        <v/>
      </c>
      <c r="AE952" s="115">
        <f>IFERROR((Table14[[#This Row],[كمية الانتاج]]*Table14[[#This Row],[الزمن المعيارى لانتاج القطعة الواحدة بالدقيقة]])/V952,0%)</f>
        <v>0</v>
      </c>
      <c r="AF952" s="116"/>
      <c r="AG952" s="106"/>
      <c r="AH952" s="117" t="str">
        <f>IFERROR(Table14[[#This Row],[كمية الانتاج]]/(Table14[[#This Row],[كمية الانتاج]]+AG952+AF952),"")</f>
        <v/>
      </c>
      <c r="AI952" s="118"/>
      <c r="AJ952" s="121"/>
      <c r="AK952" s="121"/>
      <c r="AL952" s="121"/>
      <c r="AM952" s="121"/>
      <c r="AN952" s="121"/>
      <c r="AO952" s="121"/>
      <c r="AP952" s="121"/>
      <c r="AQ952" s="121"/>
      <c r="AR952" s="121"/>
    </row>
    <row r="953" spans="1:44" ht="20.100000000000001" customHeight="1">
      <c r="A953" s="105"/>
      <c r="B953" s="106"/>
      <c r="C953" s="107" t="str">
        <f>IFERROR(VLOOKUP(B953,المنتجات!$A:$B,2,0),"")</f>
        <v/>
      </c>
      <c r="D953" s="106" t="str">
        <f>IFERROR(VLOOKUP(B953,المنتجات!$A:$C,3,0),"")</f>
        <v/>
      </c>
      <c r="E953" s="108"/>
      <c r="F953" s="107" t="str">
        <f>IFERROR(VLOOKUP(Table14[[#This Row],[كود الصنف]],المنتجات!$D:$E,2,0),"")</f>
        <v/>
      </c>
      <c r="G953" s="109"/>
      <c r="H953" s="109" t="str">
        <f>IFERROR(IF(G953&lt;=1,VLOOKUP(Table14[[#This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53" s="110"/>
      <c r="J953" s="111"/>
      <c r="K953" s="112" t="str">
        <f>IFERROR(IF(VLOOKUP(Table14[[#This Row],[كود الصنف]],المنتجات!$D:$K,8,0)=0,"",(VLOOKUP(Table14[[#This Row],[كود الصنف]],المنتجات!$D:$K,8,0))),"")</f>
        <v/>
      </c>
      <c r="L95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53" s="114">
        <f>IFERROR(Table14[[#This Row],[كمية الهالك]]/(Table14[[#This Row],[كمية الخامات بالكيلو]]/Table14[[#This Row],[وزن القطعة]]),0)</f>
        <v>0</v>
      </c>
      <c r="N953" s="113"/>
      <c r="O953" s="106" t="str">
        <f>IFERROR(VLOOKUP(Table14[[#This Row],[كود العامل]],العاملين!$A$1:$D$100,4,0),"")</f>
        <v/>
      </c>
      <c r="P953" s="108"/>
      <c r="Q953" s="108"/>
      <c r="R953" s="108"/>
      <c r="S953" s="108"/>
      <c r="T953" s="108"/>
      <c r="U953" s="108">
        <f t="shared" si="16"/>
        <v>0</v>
      </c>
      <c r="V953" s="108" t="str">
        <f>IFERROR(Table14[[#This Row],[اجمالى وقت التشغيل بالدقايق]]-Table14[[#This Row],[اجمالى وقت التوقف بالدقيقة]],"0")</f>
        <v>0</v>
      </c>
      <c r="W953" s="108"/>
      <c r="X953" s="106" t="str">
        <f>IFERROR(VLOOKUP(Table14[[#This Row],[كود العامل]],العاملين!A:C,2,0),"")</f>
        <v/>
      </c>
      <c r="Y953" s="108"/>
      <c r="Z953" s="108" t="str">
        <f>IFERROR(VLOOKUP(Table14[[#This Row],[كود العامل2]],العاملين!$A:$C,2,0),"")</f>
        <v/>
      </c>
      <c r="AA953" s="108"/>
      <c r="AB953" s="108" t="str">
        <f>IFERROR(VLOOKUP(Table14[[#This Row],[كود العامل3]],العاملين!$A:$C,2,0),"")</f>
        <v/>
      </c>
      <c r="AC953" s="108"/>
      <c r="AD953" s="108" t="str">
        <f>IFERROR(VLOOKUP(Table14[[#This Row],[كود العامل4]],العاملين!$A:$C,2,0),"")</f>
        <v/>
      </c>
      <c r="AE953" s="115">
        <f>IFERROR((Table14[[#This Row],[كمية الانتاج]]*Table14[[#This Row],[الزمن المعيارى لانتاج القطعة الواحدة بالدقيقة]])/V953,0%)</f>
        <v>0</v>
      </c>
      <c r="AF953" s="116"/>
      <c r="AG953" s="106"/>
      <c r="AH953" s="117" t="str">
        <f>IFERROR(Table14[[#This Row],[كمية الانتاج]]/(Table14[[#This Row],[كمية الانتاج]]+AG953+AF953),"")</f>
        <v/>
      </c>
      <c r="AI953" s="118"/>
      <c r="AJ953" s="121"/>
      <c r="AK953" s="121"/>
      <c r="AL953" s="121"/>
      <c r="AM953" s="121"/>
      <c r="AN953" s="121"/>
      <c r="AO953" s="121"/>
      <c r="AP953" s="121"/>
      <c r="AQ953" s="121"/>
      <c r="AR953" s="121"/>
    </row>
    <row r="954" spans="1:44" ht="20.100000000000001" customHeight="1">
      <c r="A954" s="105"/>
      <c r="B954" s="106"/>
      <c r="C954" s="107" t="str">
        <f>IFERROR(VLOOKUP(B954,المنتجات!$A:$B,2,0),"")</f>
        <v/>
      </c>
      <c r="D954" s="106" t="str">
        <f>IFERROR(VLOOKUP(B954,المنتجات!$A:$C,3,0),"")</f>
        <v/>
      </c>
      <c r="E954" s="108"/>
      <c r="F954" s="107" t="str">
        <f>IFERROR(VLOOKUP(Table14[[#This Row],[كود الصنف]],المنتجات!$D:$E,2,0),"")</f>
        <v/>
      </c>
      <c r="G954" s="109"/>
      <c r="H954" s="109" t="str">
        <f>IFERROR(IF(G954&lt;=1,VLOOKUP(Table14[[#This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54" s="110"/>
      <c r="J954" s="111"/>
      <c r="K954" s="112" t="str">
        <f>IFERROR(IF(VLOOKUP(Table14[[#This Row],[كود الصنف]],المنتجات!$D:$K,8,0)=0,"",(VLOOKUP(Table14[[#This Row],[كود الصنف]],المنتجات!$D:$K,8,0))),"")</f>
        <v/>
      </c>
      <c r="L95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54" s="114">
        <f>IFERROR(Table14[[#This Row],[كمية الهالك]]/(Table14[[#This Row],[كمية الخامات بالكيلو]]/Table14[[#This Row],[وزن القطعة]]),0)</f>
        <v>0</v>
      </c>
      <c r="N954" s="113"/>
      <c r="O954" s="106" t="str">
        <f>IFERROR(VLOOKUP(Table14[[#This Row],[كود العامل]],العاملين!$A$1:$D$100,4,0),"")</f>
        <v/>
      </c>
      <c r="P954" s="108"/>
      <c r="Q954" s="108"/>
      <c r="R954" s="108"/>
      <c r="S954" s="108"/>
      <c r="T954" s="108"/>
      <c r="U954" s="108">
        <f t="shared" si="16"/>
        <v>0</v>
      </c>
      <c r="V954" s="108" t="str">
        <f>IFERROR(Table14[[#This Row],[اجمالى وقت التشغيل بالدقايق]]-Table14[[#This Row],[اجمالى وقت التوقف بالدقيقة]],"0")</f>
        <v>0</v>
      </c>
      <c r="W954" s="108"/>
      <c r="X954" s="106" t="str">
        <f>IFERROR(VLOOKUP(Table14[[#This Row],[كود العامل]],العاملين!A:C,2,0),"")</f>
        <v/>
      </c>
      <c r="Y954" s="108"/>
      <c r="Z954" s="108" t="str">
        <f>IFERROR(VLOOKUP(Table14[[#This Row],[كود العامل2]],العاملين!$A:$C,2,0),"")</f>
        <v/>
      </c>
      <c r="AA954" s="108"/>
      <c r="AB954" s="108" t="str">
        <f>IFERROR(VLOOKUP(Table14[[#This Row],[كود العامل3]],العاملين!$A:$C,2,0),"")</f>
        <v/>
      </c>
      <c r="AC954" s="108"/>
      <c r="AD954" s="108" t="str">
        <f>IFERROR(VLOOKUP(Table14[[#This Row],[كود العامل4]],العاملين!$A:$C,2,0),"")</f>
        <v/>
      </c>
      <c r="AE954" s="115">
        <f>IFERROR((Table14[[#This Row],[كمية الانتاج]]*Table14[[#This Row],[الزمن المعيارى لانتاج القطعة الواحدة بالدقيقة]])/V954,0%)</f>
        <v>0</v>
      </c>
      <c r="AF954" s="116"/>
      <c r="AG954" s="106"/>
      <c r="AH954" s="117" t="str">
        <f>IFERROR(Table14[[#This Row],[كمية الانتاج]]/(Table14[[#This Row],[كمية الانتاج]]+AG954+AF954),"")</f>
        <v/>
      </c>
      <c r="AI954" s="118"/>
      <c r="AJ954" s="121"/>
      <c r="AK954" s="121"/>
      <c r="AL954" s="121"/>
      <c r="AM954" s="121"/>
      <c r="AN954" s="121"/>
      <c r="AO954" s="121"/>
      <c r="AP954" s="121"/>
      <c r="AQ954" s="121"/>
      <c r="AR954" s="121"/>
    </row>
    <row r="955" spans="1:44" ht="20.100000000000001" customHeight="1">
      <c r="A955" s="105"/>
      <c r="B955" s="106"/>
      <c r="C955" s="107" t="str">
        <f>IFERROR(VLOOKUP(B955,المنتجات!$A:$B,2,0),"")</f>
        <v/>
      </c>
      <c r="D955" s="106" t="str">
        <f>IFERROR(VLOOKUP(B955,المنتجات!$A:$C,3,0),"")</f>
        <v/>
      </c>
      <c r="E955" s="108"/>
      <c r="F955" s="107" t="str">
        <f>IFERROR(VLOOKUP(Table14[[#This Row],[كود الصنف]],المنتجات!$D:$E,2,0),"")</f>
        <v/>
      </c>
      <c r="G955" s="109"/>
      <c r="H955" s="109" t="str">
        <f>IFERROR(IF(G955&lt;=1,VLOOKUP(Table14[[#This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55" s="110"/>
      <c r="J955" s="111"/>
      <c r="K955" s="112" t="str">
        <f>IFERROR(IF(VLOOKUP(Table14[[#This Row],[كود الصنف]],المنتجات!$D:$K,8,0)=0,"",(VLOOKUP(Table14[[#This Row],[كود الصنف]],المنتجات!$D:$K,8,0))),"")</f>
        <v/>
      </c>
      <c r="L95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55" s="114">
        <f>IFERROR(Table14[[#This Row],[كمية الهالك]]/(Table14[[#This Row],[كمية الخامات بالكيلو]]/Table14[[#This Row],[وزن القطعة]]),0)</f>
        <v>0</v>
      </c>
      <c r="N955" s="113"/>
      <c r="O955" s="106" t="str">
        <f>IFERROR(VLOOKUP(Table14[[#This Row],[كود العامل]],العاملين!$A$1:$D$100,4,0),"")</f>
        <v/>
      </c>
      <c r="P955" s="108"/>
      <c r="Q955" s="108"/>
      <c r="R955" s="108"/>
      <c r="S955" s="108"/>
      <c r="T955" s="108"/>
      <c r="U955" s="108">
        <f t="shared" si="16"/>
        <v>0</v>
      </c>
      <c r="V955" s="108" t="str">
        <f>IFERROR(Table14[[#This Row],[اجمالى وقت التشغيل بالدقايق]]-Table14[[#This Row],[اجمالى وقت التوقف بالدقيقة]],"0")</f>
        <v>0</v>
      </c>
      <c r="W955" s="108"/>
      <c r="X955" s="106" t="str">
        <f>IFERROR(VLOOKUP(Table14[[#This Row],[كود العامل]],العاملين!A:C,2,0),"")</f>
        <v/>
      </c>
      <c r="Y955" s="108"/>
      <c r="Z955" s="108" t="str">
        <f>IFERROR(VLOOKUP(Table14[[#This Row],[كود العامل2]],العاملين!$A:$C,2,0),"")</f>
        <v/>
      </c>
      <c r="AA955" s="108"/>
      <c r="AB955" s="108" t="str">
        <f>IFERROR(VLOOKUP(Table14[[#This Row],[كود العامل3]],العاملين!$A:$C,2,0),"")</f>
        <v/>
      </c>
      <c r="AC955" s="108"/>
      <c r="AD955" s="108" t="str">
        <f>IFERROR(VLOOKUP(Table14[[#This Row],[كود العامل4]],العاملين!$A:$C,2,0),"")</f>
        <v/>
      </c>
      <c r="AE955" s="115">
        <f>IFERROR((Table14[[#This Row],[كمية الانتاج]]*Table14[[#This Row],[الزمن المعيارى لانتاج القطعة الواحدة بالدقيقة]])/V955,0%)</f>
        <v>0</v>
      </c>
      <c r="AF955" s="116"/>
      <c r="AG955" s="106"/>
      <c r="AH955" s="117" t="str">
        <f>IFERROR(Table14[[#This Row],[كمية الانتاج]]/(Table14[[#This Row],[كمية الانتاج]]+AG955+AF955),"")</f>
        <v/>
      </c>
      <c r="AI955" s="118"/>
      <c r="AJ955" s="121"/>
      <c r="AK955" s="121"/>
      <c r="AL955" s="121"/>
      <c r="AM955" s="121"/>
      <c r="AN955" s="121"/>
      <c r="AO955" s="121"/>
      <c r="AP955" s="121"/>
      <c r="AQ955" s="121"/>
      <c r="AR955" s="121"/>
    </row>
    <row r="956" spans="1:44" ht="20.100000000000001" customHeight="1">
      <c r="A956" s="105"/>
      <c r="B956" s="106"/>
      <c r="C956" s="107" t="str">
        <f>IFERROR(VLOOKUP(B956,المنتجات!$A:$B,2,0),"")</f>
        <v/>
      </c>
      <c r="D956" s="106" t="str">
        <f>IFERROR(VLOOKUP(B956,المنتجات!$A:$C,3,0),"")</f>
        <v/>
      </c>
      <c r="E956" s="108"/>
      <c r="F956" s="107" t="str">
        <f>IFERROR(VLOOKUP(Table14[[#This Row],[كود الصنف]],المنتجات!$D:$E,2,0),"")</f>
        <v/>
      </c>
      <c r="G956" s="109"/>
      <c r="H956" s="109" t="str">
        <f>IFERROR(IF(G956&lt;=1,VLOOKUP(Table14[[#This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56" s="110"/>
      <c r="J956" s="111"/>
      <c r="K956" s="112" t="str">
        <f>IFERROR(IF(VLOOKUP(Table14[[#This Row],[كود الصنف]],المنتجات!$D:$K,8,0)=0,"",(VLOOKUP(Table14[[#This Row],[كود الصنف]],المنتجات!$D:$K,8,0))),"")</f>
        <v/>
      </c>
      <c r="L95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56" s="114">
        <f>IFERROR(Table14[[#This Row],[كمية الهالك]]/(Table14[[#This Row],[كمية الخامات بالكيلو]]/Table14[[#This Row],[وزن القطعة]]),0)</f>
        <v>0</v>
      </c>
      <c r="N956" s="113"/>
      <c r="O956" s="106" t="str">
        <f>IFERROR(VLOOKUP(Table14[[#This Row],[كود العامل]],العاملين!$A$1:$D$100,4,0),"")</f>
        <v/>
      </c>
      <c r="P956" s="108"/>
      <c r="Q956" s="108"/>
      <c r="R956" s="108"/>
      <c r="S956" s="108"/>
      <c r="T956" s="108"/>
      <c r="U956" s="108">
        <f t="shared" si="16"/>
        <v>0</v>
      </c>
      <c r="V956" s="108" t="str">
        <f>IFERROR(Table14[[#This Row],[اجمالى وقت التشغيل بالدقايق]]-Table14[[#This Row],[اجمالى وقت التوقف بالدقيقة]],"0")</f>
        <v>0</v>
      </c>
      <c r="W956" s="108"/>
      <c r="X956" s="106" t="str">
        <f>IFERROR(VLOOKUP(Table14[[#This Row],[كود العامل]],العاملين!A:C,2,0),"")</f>
        <v/>
      </c>
      <c r="Y956" s="108"/>
      <c r="Z956" s="108" t="str">
        <f>IFERROR(VLOOKUP(Table14[[#This Row],[كود العامل2]],العاملين!$A:$C,2,0),"")</f>
        <v/>
      </c>
      <c r="AA956" s="108"/>
      <c r="AB956" s="108" t="str">
        <f>IFERROR(VLOOKUP(Table14[[#This Row],[كود العامل3]],العاملين!$A:$C,2,0),"")</f>
        <v/>
      </c>
      <c r="AC956" s="108"/>
      <c r="AD956" s="108" t="str">
        <f>IFERROR(VLOOKUP(Table14[[#This Row],[كود العامل4]],العاملين!$A:$C,2,0),"")</f>
        <v/>
      </c>
      <c r="AE956" s="115">
        <f>IFERROR((Table14[[#This Row],[كمية الانتاج]]*Table14[[#This Row],[الزمن المعيارى لانتاج القطعة الواحدة بالدقيقة]])/V956,0%)</f>
        <v>0</v>
      </c>
      <c r="AF956" s="116"/>
      <c r="AG956" s="106"/>
      <c r="AH956" s="117" t="str">
        <f>IFERROR(Table14[[#This Row],[كمية الانتاج]]/(Table14[[#This Row],[كمية الانتاج]]+AG956+AF956),"")</f>
        <v/>
      </c>
      <c r="AI956" s="118"/>
      <c r="AJ956" s="121"/>
      <c r="AK956" s="121"/>
      <c r="AL956" s="121"/>
      <c r="AM956" s="121"/>
      <c r="AN956" s="121"/>
      <c r="AO956" s="121"/>
      <c r="AP956" s="121"/>
      <c r="AQ956" s="121"/>
      <c r="AR956" s="121"/>
    </row>
    <row r="957" spans="1:44" ht="20.100000000000001" customHeight="1">
      <c r="A957" s="105"/>
      <c r="B957" s="106"/>
      <c r="C957" s="107" t="str">
        <f>IFERROR(VLOOKUP(B957,المنتجات!$A:$B,2,0),"")</f>
        <v/>
      </c>
      <c r="D957" s="106" t="str">
        <f>IFERROR(VLOOKUP(B957,المنتجات!$A:$C,3,0),"")</f>
        <v/>
      </c>
      <c r="E957" s="108"/>
      <c r="F957" s="107" t="str">
        <f>IFERROR(VLOOKUP(Table14[[#This Row],[كود الصنف]],المنتجات!$D:$E,2,0),"")</f>
        <v/>
      </c>
      <c r="G957" s="109"/>
      <c r="H957" s="109" t="str">
        <f>IFERROR(IF(G957&lt;=1,VLOOKUP(Table14[[#This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57" s="110"/>
      <c r="J957" s="111"/>
      <c r="K957" s="112" t="str">
        <f>IFERROR(IF(VLOOKUP(Table14[[#This Row],[كود الصنف]],المنتجات!$D:$K,8,0)=0,"",(VLOOKUP(Table14[[#This Row],[كود الصنف]],المنتجات!$D:$K,8,0))),"")</f>
        <v/>
      </c>
      <c r="L95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57" s="114">
        <f>IFERROR(Table14[[#This Row],[كمية الهالك]]/(Table14[[#This Row],[كمية الخامات بالكيلو]]/Table14[[#This Row],[وزن القطعة]]),0)</f>
        <v>0</v>
      </c>
      <c r="N957" s="113"/>
      <c r="O957" s="106" t="str">
        <f>IFERROR(VLOOKUP(Table14[[#This Row],[كود العامل]],العاملين!$A$1:$D$100,4,0),"")</f>
        <v/>
      </c>
      <c r="P957" s="108"/>
      <c r="Q957" s="108"/>
      <c r="R957" s="108"/>
      <c r="S957" s="108"/>
      <c r="T957" s="108"/>
      <c r="U957" s="108">
        <f t="shared" si="16"/>
        <v>0</v>
      </c>
      <c r="V957" s="108" t="str">
        <f>IFERROR(Table14[[#This Row],[اجمالى وقت التشغيل بالدقايق]]-Table14[[#This Row],[اجمالى وقت التوقف بالدقيقة]],"0")</f>
        <v>0</v>
      </c>
      <c r="W957" s="108"/>
      <c r="X957" s="106" t="str">
        <f>IFERROR(VLOOKUP(Table14[[#This Row],[كود العامل]],العاملين!A:C,2,0),"")</f>
        <v/>
      </c>
      <c r="Y957" s="108"/>
      <c r="Z957" s="108" t="str">
        <f>IFERROR(VLOOKUP(Table14[[#This Row],[كود العامل2]],العاملين!$A:$C,2,0),"")</f>
        <v/>
      </c>
      <c r="AA957" s="108"/>
      <c r="AB957" s="108" t="str">
        <f>IFERROR(VLOOKUP(Table14[[#This Row],[كود العامل3]],العاملين!$A:$C,2,0),"")</f>
        <v/>
      </c>
      <c r="AC957" s="108"/>
      <c r="AD957" s="108" t="str">
        <f>IFERROR(VLOOKUP(Table14[[#This Row],[كود العامل4]],العاملين!$A:$C,2,0),"")</f>
        <v/>
      </c>
      <c r="AE957" s="115">
        <f>IFERROR((Table14[[#This Row],[كمية الانتاج]]*Table14[[#This Row],[الزمن المعيارى لانتاج القطعة الواحدة بالدقيقة]])/V957,0%)</f>
        <v>0</v>
      </c>
      <c r="AF957" s="116"/>
      <c r="AG957" s="106"/>
      <c r="AH957" s="117" t="str">
        <f>IFERROR(Table14[[#This Row],[كمية الانتاج]]/(Table14[[#This Row],[كمية الانتاج]]+AG957+AF957),"")</f>
        <v/>
      </c>
      <c r="AI957" s="118"/>
      <c r="AJ957" s="121"/>
      <c r="AK957" s="121"/>
      <c r="AL957" s="121"/>
      <c r="AM957" s="121"/>
      <c r="AN957" s="121"/>
      <c r="AO957" s="121"/>
      <c r="AP957" s="121"/>
      <c r="AQ957" s="121"/>
      <c r="AR957" s="121"/>
    </row>
    <row r="958" spans="1:44" ht="20.100000000000001" customHeight="1">
      <c r="A958" s="105"/>
      <c r="B958" s="106"/>
      <c r="C958" s="107" t="str">
        <f>IFERROR(VLOOKUP(B958,المنتجات!$A:$B,2,0),"")</f>
        <v/>
      </c>
      <c r="D958" s="106" t="str">
        <f>IFERROR(VLOOKUP(B958,المنتجات!$A:$C,3,0),"")</f>
        <v/>
      </c>
      <c r="E958" s="108"/>
      <c r="F958" s="107" t="str">
        <f>IFERROR(VLOOKUP(Table14[[#This Row],[كود الصنف]],المنتجات!$D:$E,2,0),"")</f>
        <v/>
      </c>
      <c r="G958" s="109"/>
      <c r="H958" s="109" t="str">
        <f>IFERROR(IF(G958&lt;=1,VLOOKUP(Table14[[#This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58" s="110"/>
      <c r="J958" s="111"/>
      <c r="K958" s="112" t="str">
        <f>IFERROR(IF(VLOOKUP(Table14[[#This Row],[كود الصنف]],المنتجات!$D:$K,8,0)=0,"",(VLOOKUP(Table14[[#This Row],[كود الصنف]],المنتجات!$D:$K,8,0))),"")</f>
        <v/>
      </c>
      <c r="L95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58" s="114">
        <f>IFERROR(Table14[[#This Row],[كمية الهالك]]/(Table14[[#This Row],[كمية الخامات بالكيلو]]/Table14[[#This Row],[وزن القطعة]]),0)</f>
        <v>0</v>
      </c>
      <c r="N958" s="113"/>
      <c r="O958" s="106" t="str">
        <f>IFERROR(VLOOKUP(Table14[[#This Row],[كود العامل]],العاملين!$A$1:$D$100,4,0),"")</f>
        <v/>
      </c>
      <c r="P958" s="108"/>
      <c r="Q958" s="108"/>
      <c r="R958" s="108"/>
      <c r="S958" s="108"/>
      <c r="T958" s="108"/>
      <c r="U958" s="108">
        <f t="shared" si="16"/>
        <v>0</v>
      </c>
      <c r="V958" s="108" t="str">
        <f>IFERROR(Table14[[#This Row],[اجمالى وقت التشغيل بالدقايق]]-Table14[[#This Row],[اجمالى وقت التوقف بالدقيقة]],"0")</f>
        <v>0</v>
      </c>
      <c r="W958" s="108"/>
      <c r="X958" s="106" t="str">
        <f>IFERROR(VLOOKUP(Table14[[#This Row],[كود العامل]],العاملين!A:C,2,0),"")</f>
        <v/>
      </c>
      <c r="Y958" s="108"/>
      <c r="Z958" s="108" t="str">
        <f>IFERROR(VLOOKUP(Table14[[#This Row],[كود العامل2]],العاملين!$A:$C,2,0),"")</f>
        <v/>
      </c>
      <c r="AA958" s="108"/>
      <c r="AB958" s="108" t="str">
        <f>IFERROR(VLOOKUP(Table14[[#This Row],[كود العامل3]],العاملين!$A:$C,2,0),"")</f>
        <v/>
      </c>
      <c r="AC958" s="108"/>
      <c r="AD958" s="108" t="str">
        <f>IFERROR(VLOOKUP(Table14[[#This Row],[كود العامل4]],العاملين!$A:$C,2,0),"")</f>
        <v/>
      </c>
      <c r="AE958" s="115">
        <f>IFERROR((Table14[[#This Row],[كمية الانتاج]]*Table14[[#This Row],[الزمن المعيارى لانتاج القطعة الواحدة بالدقيقة]])/V958,0%)</f>
        <v>0</v>
      </c>
      <c r="AF958" s="116"/>
      <c r="AG958" s="106"/>
      <c r="AH958" s="117" t="str">
        <f>IFERROR(Table14[[#This Row],[كمية الانتاج]]/(Table14[[#This Row],[كمية الانتاج]]+AG958+AF958),"")</f>
        <v/>
      </c>
      <c r="AI958" s="118"/>
      <c r="AJ958" s="121"/>
      <c r="AK958" s="121"/>
      <c r="AL958" s="121"/>
      <c r="AM958" s="121"/>
      <c r="AN958" s="121"/>
      <c r="AO958" s="121"/>
      <c r="AP958" s="121"/>
      <c r="AQ958" s="121"/>
      <c r="AR958" s="121"/>
    </row>
    <row r="959" spans="1:44" ht="20.100000000000001" customHeight="1">
      <c r="A959" s="105"/>
      <c r="B959" s="106"/>
      <c r="C959" s="107" t="str">
        <f>IFERROR(VLOOKUP(B959,المنتجات!$A:$B,2,0),"")</f>
        <v/>
      </c>
      <c r="D959" s="106" t="str">
        <f>IFERROR(VLOOKUP(B959,المنتجات!$A:$C,3,0),"")</f>
        <v/>
      </c>
      <c r="E959" s="108"/>
      <c r="F959" s="107" t="str">
        <f>IFERROR(VLOOKUP(Table14[[#This Row],[كود الصنف]],المنتجات!$D:$E,2,0),"")</f>
        <v/>
      </c>
      <c r="G959" s="109"/>
      <c r="H959" s="109" t="str">
        <f>IFERROR(IF(G959&lt;=1,VLOOKUP(Table14[[#This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59" s="110"/>
      <c r="J959" s="111"/>
      <c r="K959" s="112" t="str">
        <f>IFERROR(IF(VLOOKUP(Table14[[#This Row],[كود الصنف]],المنتجات!$D:$K,8,0)=0,"",(VLOOKUP(Table14[[#This Row],[كود الصنف]],المنتجات!$D:$K,8,0))),"")</f>
        <v/>
      </c>
      <c r="L95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59" s="114">
        <f>IFERROR(Table14[[#This Row],[كمية الهالك]]/(Table14[[#This Row],[كمية الخامات بالكيلو]]/Table14[[#This Row],[وزن القطعة]]),0)</f>
        <v>0</v>
      </c>
      <c r="N959" s="113"/>
      <c r="O959" s="106" t="str">
        <f>IFERROR(VLOOKUP(Table14[[#This Row],[كود العامل]],العاملين!$A$1:$D$100,4,0),"")</f>
        <v/>
      </c>
      <c r="P959" s="108"/>
      <c r="Q959" s="108"/>
      <c r="R959" s="108"/>
      <c r="S959" s="108"/>
      <c r="T959" s="108"/>
      <c r="U959" s="108">
        <f t="shared" si="16"/>
        <v>0</v>
      </c>
      <c r="V959" s="108" t="str">
        <f>IFERROR(Table14[[#This Row],[اجمالى وقت التشغيل بالدقايق]]-Table14[[#This Row],[اجمالى وقت التوقف بالدقيقة]],"0")</f>
        <v>0</v>
      </c>
      <c r="W959" s="108"/>
      <c r="X959" s="106" t="str">
        <f>IFERROR(VLOOKUP(Table14[[#This Row],[كود العامل]],العاملين!A:C,2,0),"")</f>
        <v/>
      </c>
      <c r="Y959" s="108"/>
      <c r="Z959" s="108" t="str">
        <f>IFERROR(VLOOKUP(Table14[[#This Row],[كود العامل2]],العاملين!$A:$C,2,0),"")</f>
        <v/>
      </c>
      <c r="AA959" s="108"/>
      <c r="AB959" s="108" t="str">
        <f>IFERROR(VLOOKUP(Table14[[#This Row],[كود العامل3]],العاملين!$A:$C,2,0),"")</f>
        <v/>
      </c>
      <c r="AC959" s="108"/>
      <c r="AD959" s="108" t="str">
        <f>IFERROR(VLOOKUP(Table14[[#This Row],[كود العامل4]],العاملين!$A:$C,2,0),"")</f>
        <v/>
      </c>
      <c r="AE959" s="115">
        <f>IFERROR((Table14[[#This Row],[كمية الانتاج]]*Table14[[#This Row],[الزمن المعيارى لانتاج القطعة الواحدة بالدقيقة]])/V959,0%)</f>
        <v>0</v>
      </c>
      <c r="AF959" s="116"/>
      <c r="AG959" s="106"/>
      <c r="AH959" s="117" t="str">
        <f>IFERROR(Table14[[#This Row],[كمية الانتاج]]/(Table14[[#This Row],[كمية الانتاج]]+AG959+AF959),"")</f>
        <v/>
      </c>
      <c r="AI959" s="118"/>
      <c r="AJ959" s="121"/>
      <c r="AK959" s="121"/>
      <c r="AL959" s="121"/>
      <c r="AM959" s="121"/>
      <c r="AN959" s="121"/>
      <c r="AO959" s="121"/>
      <c r="AP959" s="121"/>
      <c r="AQ959" s="121"/>
      <c r="AR959" s="121"/>
    </row>
    <row r="960" spans="1:44" ht="20.100000000000001" customHeight="1">
      <c r="A960" s="105"/>
      <c r="B960" s="106"/>
      <c r="C960" s="107" t="str">
        <f>IFERROR(VLOOKUP(B960,المنتجات!$A:$B,2,0),"")</f>
        <v/>
      </c>
      <c r="D960" s="106" t="str">
        <f>IFERROR(VLOOKUP(B960,المنتجات!$A:$C,3,0),"")</f>
        <v/>
      </c>
      <c r="E960" s="108"/>
      <c r="F960" s="107" t="str">
        <f>IFERROR(VLOOKUP(Table14[[#This Row],[كود الصنف]],المنتجات!$D:$E,2,0),"")</f>
        <v/>
      </c>
      <c r="G960" s="109"/>
      <c r="H960" s="109" t="str">
        <f>IFERROR(IF(G960&lt;=1,VLOOKUP(Table14[[#This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60" s="110"/>
      <c r="J960" s="111"/>
      <c r="K960" s="112" t="str">
        <f>IFERROR(IF(VLOOKUP(Table14[[#This Row],[كود الصنف]],المنتجات!$D:$K,8,0)=0,"",(VLOOKUP(Table14[[#This Row],[كود الصنف]],المنتجات!$D:$K,8,0))),"")</f>
        <v/>
      </c>
      <c r="L96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60" s="114">
        <f>IFERROR(Table14[[#This Row],[كمية الهالك]]/(Table14[[#This Row],[كمية الخامات بالكيلو]]/Table14[[#This Row],[وزن القطعة]]),0)</f>
        <v>0</v>
      </c>
      <c r="N960" s="113"/>
      <c r="O960" s="106" t="str">
        <f>IFERROR(VLOOKUP(Table14[[#This Row],[كود العامل]],العاملين!$A$1:$D$100,4,0),"")</f>
        <v/>
      </c>
      <c r="P960" s="108"/>
      <c r="Q960" s="108"/>
      <c r="R960" s="108"/>
      <c r="S960" s="108"/>
      <c r="T960" s="108"/>
      <c r="U960" s="108">
        <f t="shared" si="16"/>
        <v>0</v>
      </c>
      <c r="V960" s="108" t="str">
        <f>IFERROR(Table14[[#This Row],[اجمالى وقت التشغيل بالدقايق]]-Table14[[#This Row],[اجمالى وقت التوقف بالدقيقة]],"0")</f>
        <v>0</v>
      </c>
      <c r="W960" s="108"/>
      <c r="X960" s="106" t="str">
        <f>IFERROR(VLOOKUP(Table14[[#This Row],[كود العامل]],العاملين!A:C,2,0),"")</f>
        <v/>
      </c>
      <c r="Y960" s="108"/>
      <c r="Z960" s="108" t="str">
        <f>IFERROR(VLOOKUP(Table14[[#This Row],[كود العامل2]],العاملين!$A:$C,2,0),"")</f>
        <v/>
      </c>
      <c r="AA960" s="108"/>
      <c r="AB960" s="108" t="str">
        <f>IFERROR(VLOOKUP(Table14[[#This Row],[كود العامل3]],العاملين!$A:$C,2,0),"")</f>
        <v/>
      </c>
      <c r="AC960" s="108"/>
      <c r="AD960" s="108" t="str">
        <f>IFERROR(VLOOKUP(Table14[[#This Row],[كود العامل4]],العاملين!$A:$C,2,0),"")</f>
        <v/>
      </c>
      <c r="AE960" s="115">
        <f>IFERROR((Table14[[#This Row],[كمية الانتاج]]*Table14[[#This Row],[الزمن المعيارى لانتاج القطعة الواحدة بالدقيقة]])/V960,0%)</f>
        <v>0</v>
      </c>
      <c r="AF960" s="116"/>
      <c r="AG960" s="106"/>
      <c r="AH960" s="117" t="str">
        <f>IFERROR(Table14[[#This Row],[كمية الانتاج]]/(Table14[[#This Row],[كمية الانتاج]]+AG960+AF960),"")</f>
        <v/>
      </c>
      <c r="AI960" s="118"/>
      <c r="AJ960" s="121"/>
      <c r="AK960" s="121"/>
      <c r="AL960" s="121"/>
      <c r="AM960" s="121"/>
      <c r="AN960" s="121"/>
      <c r="AO960" s="121"/>
      <c r="AP960" s="121"/>
      <c r="AQ960" s="121"/>
      <c r="AR960" s="121"/>
    </row>
    <row r="961" spans="1:44" ht="20.100000000000001" customHeight="1">
      <c r="A961" s="105"/>
      <c r="B961" s="106"/>
      <c r="C961" s="107" t="str">
        <f>IFERROR(VLOOKUP(B961,المنتجات!$A:$B,2,0),"")</f>
        <v/>
      </c>
      <c r="D961" s="106" t="str">
        <f>IFERROR(VLOOKUP(B961,المنتجات!$A:$C,3,0),"")</f>
        <v/>
      </c>
      <c r="E961" s="108"/>
      <c r="F961" s="107" t="str">
        <f>IFERROR(VLOOKUP(Table14[[#This Row],[كود الصنف]],المنتجات!$D:$E,2,0),"")</f>
        <v/>
      </c>
      <c r="G961" s="109"/>
      <c r="H961" s="109" t="str">
        <f>IFERROR(IF(G961&lt;=1,VLOOKUP(Table14[[#This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61" s="110"/>
      <c r="J961" s="111"/>
      <c r="K961" s="112" t="str">
        <f>IFERROR(IF(VLOOKUP(Table14[[#This Row],[كود الصنف]],المنتجات!$D:$K,8,0)=0,"",(VLOOKUP(Table14[[#This Row],[كود الصنف]],المنتجات!$D:$K,8,0))),"")</f>
        <v/>
      </c>
      <c r="L96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61" s="114">
        <f>IFERROR(Table14[[#This Row],[كمية الهالك]]/(Table14[[#This Row],[كمية الخامات بالكيلو]]/Table14[[#This Row],[وزن القطعة]]),0)</f>
        <v>0</v>
      </c>
      <c r="N961" s="113"/>
      <c r="O961" s="106" t="str">
        <f>IFERROR(VLOOKUP(Table14[[#This Row],[كود العامل]],العاملين!$A$1:$D$100,4,0),"")</f>
        <v/>
      </c>
      <c r="P961" s="108"/>
      <c r="Q961" s="108"/>
      <c r="R961" s="108"/>
      <c r="S961" s="108"/>
      <c r="T961" s="108"/>
      <c r="U961" s="108">
        <f t="shared" si="16"/>
        <v>0</v>
      </c>
      <c r="V961" s="108" t="str">
        <f>IFERROR(Table14[[#This Row],[اجمالى وقت التشغيل بالدقايق]]-Table14[[#This Row],[اجمالى وقت التوقف بالدقيقة]],"0")</f>
        <v>0</v>
      </c>
      <c r="W961" s="108"/>
      <c r="X961" s="106" t="str">
        <f>IFERROR(VLOOKUP(Table14[[#This Row],[كود العامل]],العاملين!A:C,2,0),"")</f>
        <v/>
      </c>
      <c r="Y961" s="108"/>
      <c r="Z961" s="108" t="str">
        <f>IFERROR(VLOOKUP(Table14[[#This Row],[كود العامل2]],العاملين!$A:$C,2,0),"")</f>
        <v/>
      </c>
      <c r="AA961" s="108"/>
      <c r="AB961" s="108" t="str">
        <f>IFERROR(VLOOKUP(Table14[[#This Row],[كود العامل3]],العاملين!$A:$C,2,0),"")</f>
        <v/>
      </c>
      <c r="AC961" s="108"/>
      <c r="AD961" s="108" t="str">
        <f>IFERROR(VLOOKUP(Table14[[#This Row],[كود العامل4]],العاملين!$A:$C,2,0),"")</f>
        <v/>
      </c>
      <c r="AE961" s="115">
        <f>IFERROR((Table14[[#This Row],[كمية الانتاج]]*Table14[[#This Row],[الزمن المعيارى لانتاج القطعة الواحدة بالدقيقة]])/V961,0%)</f>
        <v>0</v>
      </c>
      <c r="AF961" s="116"/>
      <c r="AG961" s="106"/>
      <c r="AH961" s="117" t="str">
        <f>IFERROR(Table14[[#This Row],[كمية الانتاج]]/(Table14[[#This Row],[كمية الانتاج]]+AG961+AF961),"")</f>
        <v/>
      </c>
      <c r="AI961" s="118"/>
      <c r="AJ961" s="121"/>
      <c r="AK961" s="121"/>
      <c r="AL961" s="121"/>
      <c r="AM961" s="121"/>
      <c r="AN961" s="121"/>
      <c r="AO961" s="121"/>
      <c r="AP961" s="121"/>
      <c r="AQ961" s="121"/>
      <c r="AR961" s="121"/>
    </row>
    <row r="962" spans="1:44" ht="20.100000000000001" customHeight="1">
      <c r="A962" s="105"/>
      <c r="B962" s="106"/>
      <c r="C962" s="107" t="str">
        <f>IFERROR(VLOOKUP(B962,المنتجات!$A:$B,2,0),"")</f>
        <v/>
      </c>
      <c r="D962" s="106" t="str">
        <f>IFERROR(VLOOKUP(B962,المنتجات!$A:$C,3,0),"")</f>
        <v/>
      </c>
      <c r="E962" s="108"/>
      <c r="F962" s="107" t="str">
        <f>IFERROR(VLOOKUP(Table14[[#This Row],[كود الصنف]],المنتجات!$D:$E,2,0),"")</f>
        <v/>
      </c>
      <c r="G962" s="109"/>
      <c r="H962" s="109" t="str">
        <f>IFERROR(IF(G962&lt;=1,VLOOKUP(Table14[[#This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62" s="110"/>
      <c r="J962" s="111"/>
      <c r="K962" s="112" t="str">
        <f>IFERROR(IF(VLOOKUP(Table14[[#This Row],[كود الصنف]],المنتجات!$D:$K,8,0)=0,"",(VLOOKUP(Table14[[#This Row],[كود الصنف]],المنتجات!$D:$K,8,0))),"")</f>
        <v/>
      </c>
      <c r="L96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62" s="114">
        <f>IFERROR(Table14[[#This Row],[كمية الهالك]]/(Table14[[#This Row],[كمية الخامات بالكيلو]]/Table14[[#This Row],[وزن القطعة]]),0)</f>
        <v>0</v>
      </c>
      <c r="N962" s="113"/>
      <c r="O962" s="106" t="str">
        <f>IFERROR(VLOOKUP(Table14[[#This Row],[كود العامل]],العاملين!$A$1:$D$100,4,0),"")</f>
        <v/>
      </c>
      <c r="P962" s="108"/>
      <c r="Q962" s="108"/>
      <c r="R962" s="108"/>
      <c r="S962" s="108"/>
      <c r="T962" s="108"/>
      <c r="U962" s="108">
        <f t="shared" si="16"/>
        <v>0</v>
      </c>
      <c r="V962" s="108" t="str">
        <f>IFERROR(Table14[[#This Row],[اجمالى وقت التشغيل بالدقايق]]-Table14[[#This Row],[اجمالى وقت التوقف بالدقيقة]],"0")</f>
        <v>0</v>
      </c>
      <c r="W962" s="108"/>
      <c r="X962" s="106" t="str">
        <f>IFERROR(VLOOKUP(Table14[[#This Row],[كود العامل]],العاملين!A:C,2,0),"")</f>
        <v/>
      </c>
      <c r="Y962" s="108"/>
      <c r="Z962" s="108" t="str">
        <f>IFERROR(VLOOKUP(Table14[[#This Row],[كود العامل2]],العاملين!$A:$C,2,0),"")</f>
        <v/>
      </c>
      <c r="AA962" s="108"/>
      <c r="AB962" s="108" t="str">
        <f>IFERROR(VLOOKUP(Table14[[#This Row],[كود العامل3]],العاملين!$A:$C,2,0),"")</f>
        <v/>
      </c>
      <c r="AC962" s="108"/>
      <c r="AD962" s="108" t="str">
        <f>IFERROR(VLOOKUP(Table14[[#This Row],[كود العامل4]],العاملين!$A:$C,2,0),"")</f>
        <v/>
      </c>
      <c r="AE962" s="115">
        <f>IFERROR((Table14[[#This Row],[كمية الانتاج]]*Table14[[#This Row],[الزمن المعيارى لانتاج القطعة الواحدة بالدقيقة]])/V962,0%)</f>
        <v>0</v>
      </c>
      <c r="AF962" s="116"/>
      <c r="AG962" s="106"/>
      <c r="AH962" s="117" t="str">
        <f>IFERROR(Table14[[#This Row],[كمية الانتاج]]/(Table14[[#This Row],[كمية الانتاج]]+AG962+AF962),"")</f>
        <v/>
      </c>
      <c r="AI962" s="118"/>
      <c r="AJ962" s="121"/>
      <c r="AK962" s="121"/>
      <c r="AL962" s="121"/>
      <c r="AM962" s="121"/>
      <c r="AN962" s="121"/>
      <c r="AO962" s="121"/>
      <c r="AP962" s="121"/>
      <c r="AQ962" s="121"/>
      <c r="AR962" s="121"/>
    </row>
    <row r="963" spans="1:44" ht="20.100000000000001" customHeight="1">
      <c r="A963" s="105"/>
      <c r="B963" s="106"/>
      <c r="C963" s="107" t="str">
        <f>IFERROR(VLOOKUP(B963,المنتجات!$A:$B,2,0),"")</f>
        <v/>
      </c>
      <c r="D963" s="106" t="str">
        <f>IFERROR(VLOOKUP(B963,المنتجات!$A:$C,3,0),"")</f>
        <v/>
      </c>
      <c r="E963" s="108"/>
      <c r="F963" s="107" t="str">
        <f>IFERROR(VLOOKUP(Table14[[#This Row],[كود الصنف]],المنتجات!$D:$E,2,0),"")</f>
        <v/>
      </c>
      <c r="G963" s="109"/>
      <c r="H963" s="109" t="str">
        <f>IFERROR(IF(G963&lt;=1,VLOOKUP(Table14[[#This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63" s="110"/>
      <c r="J963" s="111"/>
      <c r="K963" s="112" t="str">
        <f>IFERROR(IF(VLOOKUP(Table14[[#This Row],[كود الصنف]],المنتجات!$D:$K,8,0)=0,"",(VLOOKUP(Table14[[#This Row],[كود الصنف]],المنتجات!$D:$K,8,0))),"")</f>
        <v/>
      </c>
      <c r="L96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63" s="114">
        <f>IFERROR(Table14[[#This Row],[كمية الهالك]]/(Table14[[#This Row],[كمية الخامات بالكيلو]]/Table14[[#This Row],[وزن القطعة]]),0)</f>
        <v>0</v>
      </c>
      <c r="N963" s="113"/>
      <c r="O963" s="106" t="str">
        <f>IFERROR(VLOOKUP(Table14[[#This Row],[كود العامل]],العاملين!$A$1:$D$100,4,0),"")</f>
        <v/>
      </c>
      <c r="P963" s="108"/>
      <c r="Q963" s="108"/>
      <c r="R963" s="108"/>
      <c r="S963" s="108"/>
      <c r="T963" s="108"/>
      <c r="U963" s="108">
        <f t="shared" si="16"/>
        <v>0</v>
      </c>
      <c r="V963" s="108" t="str">
        <f>IFERROR(Table14[[#This Row],[اجمالى وقت التشغيل بالدقايق]]-Table14[[#This Row],[اجمالى وقت التوقف بالدقيقة]],"0")</f>
        <v>0</v>
      </c>
      <c r="W963" s="108"/>
      <c r="X963" s="106" t="str">
        <f>IFERROR(VLOOKUP(Table14[[#This Row],[كود العامل]],العاملين!A:C,2,0),"")</f>
        <v/>
      </c>
      <c r="Y963" s="108"/>
      <c r="Z963" s="108" t="str">
        <f>IFERROR(VLOOKUP(Table14[[#This Row],[كود العامل2]],العاملين!$A:$C,2,0),"")</f>
        <v/>
      </c>
      <c r="AA963" s="108"/>
      <c r="AB963" s="108" t="str">
        <f>IFERROR(VLOOKUP(Table14[[#This Row],[كود العامل3]],العاملين!$A:$C,2,0),"")</f>
        <v/>
      </c>
      <c r="AC963" s="108"/>
      <c r="AD963" s="108" t="str">
        <f>IFERROR(VLOOKUP(Table14[[#This Row],[كود العامل4]],العاملين!$A:$C,2,0),"")</f>
        <v/>
      </c>
      <c r="AE963" s="115">
        <f>IFERROR((Table14[[#This Row],[كمية الانتاج]]*Table14[[#This Row],[الزمن المعيارى لانتاج القطعة الواحدة بالدقيقة]])/V963,0%)</f>
        <v>0</v>
      </c>
      <c r="AF963" s="116"/>
      <c r="AG963" s="106"/>
      <c r="AH963" s="117" t="str">
        <f>IFERROR(Table14[[#This Row],[كمية الانتاج]]/(Table14[[#This Row],[كمية الانتاج]]+AG963+AF963),"")</f>
        <v/>
      </c>
      <c r="AI963" s="118"/>
      <c r="AJ963" s="121"/>
      <c r="AK963" s="121"/>
      <c r="AL963" s="121"/>
      <c r="AM963" s="121"/>
      <c r="AN963" s="121"/>
      <c r="AO963" s="121"/>
      <c r="AP963" s="121"/>
      <c r="AQ963" s="121"/>
      <c r="AR963" s="121"/>
    </row>
    <row r="964" spans="1:44" ht="20.100000000000001" customHeight="1">
      <c r="A964" s="105"/>
      <c r="B964" s="106"/>
      <c r="C964" s="107" t="str">
        <f>IFERROR(VLOOKUP(B964,المنتجات!$A:$B,2,0),"")</f>
        <v/>
      </c>
      <c r="D964" s="106" t="str">
        <f>IFERROR(VLOOKUP(B964,المنتجات!$A:$C,3,0),"")</f>
        <v/>
      </c>
      <c r="E964" s="108"/>
      <c r="F964" s="107" t="str">
        <f>IFERROR(VLOOKUP(Table14[[#This Row],[كود الصنف]],المنتجات!$D:$E,2,0),"")</f>
        <v/>
      </c>
      <c r="G964" s="109"/>
      <c r="H964" s="109" t="str">
        <f>IFERROR(IF(G964&lt;=1,VLOOKUP(Table14[[#This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64" s="110"/>
      <c r="J964" s="111"/>
      <c r="K964" s="112" t="str">
        <f>IFERROR(IF(VLOOKUP(Table14[[#This Row],[كود الصنف]],المنتجات!$D:$K,8,0)=0,"",(VLOOKUP(Table14[[#This Row],[كود الصنف]],المنتجات!$D:$K,8,0))),"")</f>
        <v/>
      </c>
      <c r="L96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64" s="114">
        <f>IFERROR(Table14[[#This Row],[كمية الهالك]]/(Table14[[#This Row],[كمية الخامات بالكيلو]]/Table14[[#This Row],[وزن القطعة]]),0)</f>
        <v>0</v>
      </c>
      <c r="N964" s="113"/>
      <c r="O964" s="106" t="str">
        <f>IFERROR(VLOOKUP(Table14[[#This Row],[كود العامل]],العاملين!$A$1:$D$100,4,0),"")</f>
        <v/>
      </c>
      <c r="P964" s="108"/>
      <c r="Q964" s="108"/>
      <c r="R964" s="108"/>
      <c r="S964" s="108"/>
      <c r="T964" s="108"/>
      <c r="U964" s="108">
        <f t="shared" si="16"/>
        <v>0</v>
      </c>
      <c r="V964" s="108" t="str">
        <f>IFERROR(Table14[[#This Row],[اجمالى وقت التشغيل بالدقايق]]-Table14[[#This Row],[اجمالى وقت التوقف بالدقيقة]],"0")</f>
        <v>0</v>
      </c>
      <c r="W964" s="108"/>
      <c r="X964" s="106" t="str">
        <f>IFERROR(VLOOKUP(Table14[[#This Row],[كود العامل]],العاملين!A:C,2,0),"")</f>
        <v/>
      </c>
      <c r="Y964" s="108"/>
      <c r="Z964" s="108" t="str">
        <f>IFERROR(VLOOKUP(Table14[[#This Row],[كود العامل2]],العاملين!$A:$C,2,0),"")</f>
        <v/>
      </c>
      <c r="AA964" s="108"/>
      <c r="AB964" s="108" t="str">
        <f>IFERROR(VLOOKUP(Table14[[#This Row],[كود العامل3]],العاملين!$A:$C,2,0),"")</f>
        <v/>
      </c>
      <c r="AC964" s="108"/>
      <c r="AD964" s="108" t="str">
        <f>IFERROR(VLOOKUP(Table14[[#This Row],[كود العامل4]],العاملين!$A:$C,2,0),"")</f>
        <v/>
      </c>
      <c r="AE964" s="115">
        <f>IFERROR((Table14[[#This Row],[كمية الانتاج]]*Table14[[#This Row],[الزمن المعيارى لانتاج القطعة الواحدة بالدقيقة]])/V964,0%)</f>
        <v>0</v>
      </c>
      <c r="AF964" s="116"/>
      <c r="AG964" s="106"/>
      <c r="AH964" s="117" t="str">
        <f>IFERROR(Table14[[#This Row],[كمية الانتاج]]/(Table14[[#This Row],[كمية الانتاج]]+AG964+AF964),"")</f>
        <v/>
      </c>
      <c r="AI964" s="118"/>
      <c r="AJ964" s="121"/>
      <c r="AK964" s="121"/>
      <c r="AL964" s="121"/>
      <c r="AM964" s="121"/>
      <c r="AN964" s="121"/>
      <c r="AO964" s="121"/>
      <c r="AP964" s="121"/>
      <c r="AQ964" s="121"/>
      <c r="AR964" s="121"/>
    </row>
    <row r="965" spans="1:44" ht="20.100000000000001" customHeight="1">
      <c r="A965" s="105"/>
      <c r="B965" s="106"/>
      <c r="C965" s="107" t="str">
        <f>IFERROR(VLOOKUP(B965,المنتجات!$A:$B,2,0),"")</f>
        <v/>
      </c>
      <c r="D965" s="106" t="str">
        <f>IFERROR(VLOOKUP(B965,المنتجات!$A:$C,3,0),"")</f>
        <v/>
      </c>
      <c r="E965" s="108"/>
      <c r="F965" s="107" t="str">
        <f>IFERROR(VLOOKUP(Table14[[#This Row],[كود الصنف]],المنتجات!$D:$E,2,0),"")</f>
        <v/>
      </c>
      <c r="G965" s="109"/>
      <c r="H965" s="109" t="str">
        <f>IFERROR(IF(G965&lt;=1,VLOOKUP(Table14[[#This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65" s="110"/>
      <c r="J965" s="111"/>
      <c r="K965" s="112" t="str">
        <f>IFERROR(IF(VLOOKUP(Table14[[#This Row],[كود الصنف]],المنتجات!$D:$K,8,0)=0,"",(VLOOKUP(Table14[[#This Row],[كود الصنف]],المنتجات!$D:$K,8,0))),"")</f>
        <v/>
      </c>
      <c r="L96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65" s="114">
        <f>IFERROR(Table14[[#This Row],[كمية الهالك]]/(Table14[[#This Row],[كمية الخامات بالكيلو]]/Table14[[#This Row],[وزن القطعة]]),0)</f>
        <v>0</v>
      </c>
      <c r="N965" s="113"/>
      <c r="O965" s="106" t="str">
        <f>IFERROR(VLOOKUP(Table14[[#This Row],[كود العامل]],العاملين!$A$1:$D$100,4,0),"")</f>
        <v/>
      </c>
      <c r="P965" s="108"/>
      <c r="Q965" s="108"/>
      <c r="R965" s="108"/>
      <c r="S965" s="108"/>
      <c r="T965" s="108"/>
      <c r="U965" s="108">
        <f t="shared" si="16"/>
        <v>0</v>
      </c>
      <c r="V965" s="108" t="str">
        <f>IFERROR(Table14[[#This Row],[اجمالى وقت التشغيل بالدقايق]]-Table14[[#This Row],[اجمالى وقت التوقف بالدقيقة]],"0")</f>
        <v>0</v>
      </c>
      <c r="W965" s="108"/>
      <c r="X965" s="106" t="str">
        <f>IFERROR(VLOOKUP(Table14[[#This Row],[كود العامل]],العاملين!A:C,2,0),"")</f>
        <v/>
      </c>
      <c r="Y965" s="108"/>
      <c r="Z965" s="108" t="str">
        <f>IFERROR(VLOOKUP(Table14[[#This Row],[كود العامل2]],العاملين!$A:$C,2,0),"")</f>
        <v/>
      </c>
      <c r="AA965" s="108"/>
      <c r="AB965" s="108" t="str">
        <f>IFERROR(VLOOKUP(Table14[[#This Row],[كود العامل3]],العاملين!$A:$C,2,0),"")</f>
        <v/>
      </c>
      <c r="AC965" s="108"/>
      <c r="AD965" s="108" t="str">
        <f>IFERROR(VLOOKUP(Table14[[#This Row],[كود العامل4]],العاملين!$A:$C,2,0),"")</f>
        <v/>
      </c>
      <c r="AE965" s="115">
        <f>IFERROR((Table14[[#This Row],[كمية الانتاج]]*Table14[[#This Row],[الزمن المعيارى لانتاج القطعة الواحدة بالدقيقة]])/V965,0%)</f>
        <v>0</v>
      </c>
      <c r="AF965" s="116"/>
      <c r="AG965" s="106"/>
      <c r="AH965" s="117" t="str">
        <f>IFERROR(Table14[[#This Row],[كمية الانتاج]]/(Table14[[#This Row],[كمية الانتاج]]+AG965+AF965),"")</f>
        <v/>
      </c>
      <c r="AI965" s="118"/>
      <c r="AJ965" s="121"/>
      <c r="AK965" s="121"/>
      <c r="AL965" s="121"/>
      <c r="AM965" s="121"/>
      <c r="AN965" s="121"/>
      <c r="AO965" s="121"/>
      <c r="AP965" s="121"/>
      <c r="AQ965" s="121"/>
      <c r="AR965" s="121"/>
    </row>
    <row r="966" spans="1:44" ht="20.100000000000001" customHeight="1">
      <c r="A966" s="105"/>
      <c r="B966" s="106"/>
      <c r="C966" s="107" t="str">
        <f>IFERROR(VLOOKUP(B966,المنتجات!$A:$B,2,0),"")</f>
        <v/>
      </c>
      <c r="D966" s="106" t="str">
        <f>IFERROR(VLOOKUP(B966,المنتجات!$A:$C,3,0),"")</f>
        <v/>
      </c>
      <c r="E966" s="108"/>
      <c r="F966" s="107" t="str">
        <f>IFERROR(VLOOKUP(Table14[[#This Row],[كود الصنف]],المنتجات!$D:$E,2,0),"")</f>
        <v/>
      </c>
      <c r="G966" s="109"/>
      <c r="H966" s="109" t="str">
        <f>IFERROR(IF(G966&lt;=1,VLOOKUP(Table14[[#This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66" s="110"/>
      <c r="J966" s="111"/>
      <c r="K966" s="112" t="str">
        <f>IFERROR(IF(VLOOKUP(Table14[[#This Row],[كود الصنف]],المنتجات!$D:$K,8,0)=0,"",(VLOOKUP(Table14[[#This Row],[كود الصنف]],المنتجات!$D:$K,8,0))),"")</f>
        <v/>
      </c>
      <c r="L96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66" s="114">
        <f>IFERROR(Table14[[#This Row],[كمية الهالك]]/(Table14[[#This Row],[كمية الخامات بالكيلو]]/Table14[[#This Row],[وزن القطعة]]),0)</f>
        <v>0</v>
      </c>
      <c r="N966" s="113"/>
      <c r="O966" s="106" t="str">
        <f>IFERROR(VLOOKUP(Table14[[#This Row],[كود العامل]],العاملين!$A$1:$D$100,4,0),"")</f>
        <v/>
      </c>
      <c r="P966" s="108"/>
      <c r="Q966" s="108"/>
      <c r="R966" s="108"/>
      <c r="S966" s="108"/>
      <c r="T966" s="108"/>
      <c r="U966" s="108">
        <f t="shared" si="16"/>
        <v>0</v>
      </c>
      <c r="V966" s="108" t="str">
        <f>IFERROR(Table14[[#This Row],[اجمالى وقت التشغيل بالدقايق]]-Table14[[#This Row],[اجمالى وقت التوقف بالدقيقة]],"0")</f>
        <v>0</v>
      </c>
      <c r="W966" s="108"/>
      <c r="X966" s="106" t="str">
        <f>IFERROR(VLOOKUP(Table14[[#This Row],[كود العامل]],العاملين!A:C,2,0),"")</f>
        <v/>
      </c>
      <c r="Y966" s="108"/>
      <c r="Z966" s="108" t="str">
        <f>IFERROR(VLOOKUP(Table14[[#This Row],[كود العامل2]],العاملين!$A:$C,2,0),"")</f>
        <v/>
      </c>
      <c r="AA966" s="108"/>
      <c r="AB966" s="108" t="str">
        <f>IFERROR(VLOOKUP(Table14[[#This Row],[كود العامل3]],العاملين!$A:$C,2,0),"")</f>
        <v/>
      </c>
      <c r="AC966" s="108"/>
      <c r="AD966" s="108" t="str">
        <f>IFERROR(VLOOKUP(Table14[[#This Row],[كود العامل4]],العاملين!$A:$C,2,0),"")</f>
        <v/>
      </c>
      <c r="AE966" s="115">
        <f>IFERROR((Table14[[#This Row],[كمية الانتاج]]*Table14[[#This Row],[الزمن المعيارى لانتاج القطعة الواحدة بالدقيقة]])/V966,0%)</f>
        <v>0</v>
      </c>
      <c r="AF966" s="116"/>
      <c r="AG966" s="106"/>
      <c r="AH966" s="117" t="str">
        <f>IFERROR(Table14[[#This Row],[كمية الانتاج]]/(Table14[[#This Row],[كمية الانتاج]]+AG966+AF966),"")</f>
        <v/>
      </c>
      <c r="AI966" s="118"/>
      <c r="AJ966" s="121"/>
      <c r="AK966" s="121"/>
      <c r="AL966" s="121"/>
      <c r="AM966" s="121"/>
      <c r="AN966" s="121"/>
      <c r="AO966" s="121"/>
      <c r="AP966" s="121"/>
      <c r="AQ966" s="121"/>
      <c r="AR966" s="121"/>
    </row>
    <row r="967" spans="1:44" ht="20.100000000000001" customHeight="1">
      <c r="A967" s="105"/>
      <c r="B967" s="106"/>
      <c r="C967" s="107" t="str">
        <f>IFERROR(VLOOKUP(B967,المنتجات!$A:$B,2,0),"")</f>
        <v/>
      </c>
      <c r="D967" s="106" t="str">
        <f>IFERROR(VLOOKUP(B967,المنتجات!$A:$C,3,0),"")</f>
        <v/>
      </c>
      <c r="E967" s="108"/>
      <c r="F967" s="107" t="str">
        <f>IFERROR(VLOOKUP(Table14[[#This Row],[كود الصنف]],المنتجات!$D:$E,2,0),"")</f>
        <v/>
      </c>
      <c r="G967" s="109"/>
      <c r="H967" s="109" t="str">
        <f>IFERROR(IF(G967&lt;=1,VLOOKUP(Table14[[#This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67" s="110"/>
      <c r="J967" s="111"/>
      <c r="K967" s="112" t="str">
        <f>IFERROR(IF(VLOOKUP(Table14[[#This Row],[كود الصنف]],المنتجات!$D:$K,8,0)=0,"",(VLOOKUP(Table14[[#This Row],[كود الصنف]],المنتجات!$D:$K,8,0))),"")</f>
        <v/>
      </c>
      <c r="L96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67" s="114">
        <f>IFERROR(Table14[[#This Row],[كمية الهالك]]/(Table14[[#This Row],[كمية الخامات بالكيلو]]/Table14[[#This Row],[وزن القطعة]]),0)</f>
        <v>0</v>
      </c>
      <c r="N967" s="113"/>
      <c r="O967" s="106" t="str">
        <f>IFERROR(VLOOKUP(Table14[[#This Row],[كود العامل]],العاملين!$A$1:$D$100,4,0),"")</f>
        <v/>
      </c>
      <c r="P967" s="108"/>
      <c r="Q967" s="108"/>
      <c r="R967" s="108"/>
      <c r="S967" s="108"/>
      <c r="T967" s="108"/>
      <c r="U967" s="108">
        <f t="shared" si="16"/>
        <v>0</v>
      </c>
      <c r="V967" s="108" t="str">
        <f>IFERROR(Table14[[#This Row],[اجمالى وقت التشغيل بالدقايق]]-Table14[[#This Row],[اجمالى وقت التوقف بالدقيقة]],"0")</f>
        <v>0</v>
      </c>
      <c r="W967" s="108"/>
      <c r="X967" s="106" t="str">
        <f>IFERROR(VLOOKUP(Table14[[#This Row],[كود العامل]],العاملين!A:C,2,0),"")</f>
        <v/>
      </c>
      <c r="Y967" s="108"/>
      <c r="Z967" s="108" t="str">
        <f>IFERROR(VLOOKUP(Table14[[#This Row],[كود العامل2]],العاملين!$A:$C,2,0),"")</f>
        <v/>
      </c>
      <c r="AA967" s="108"/>
      <c r="AB967" s="108" t="str">
        <f>IFERROR(VLOOKUP(Table14[[#This Row],[كود العامل3]],العاملين!$A:$C,2,0),"")</f>
        <v/>
      </c>
      <c r="AC967" s="108"/>
      <c r="AD967" s="108" t="str">
        <f>IFERROR(VLOOKUP(Table14[[#This Row],[كود العامل4]],العاملين!$A:$C,2,0),"")</f>
        <v/>
      </c>
      <c r="AE967" s="115">
        <f>IFERROR((Table14[[#This Row],[كمية الانتاج]]*Table14[[#This Row],[الزمن المعيارى لانتاج القطعة الواحدة بالدقيقة]])/V967,0%)</f>
        <v>0</v>
      </c>
      <c r="AF967" s="116"/>
      <c r="AG967" s="106"/>
      <c r="AH967" s="117" t="str">
        <f>IFERROR(Table14[[#This Row],[كمية الانتاج]]/(Table14[[#This Row],[كمية الانتاج]]+AG967+AF967),"")</f>
        <v/>
      </c>
      <c r="AI967" s="118"/>
      <c r="AJ967" s="121"/>
      <c r="AK967" s="121"/>
      <c r="AL967" s="121"/>
      <c r="AM967" s="121"/>
      <c r="AN967" s="121"/>
      <c r="AO967" s="121"/>
      <c r="AP967" s="121"/>
      <c r="AQ967" s="121"/>
      <c r="AR967" s="121"/>
    </row>
    <row r="968" spans="1:44" ht="20.100000000000001" customHeight="1">
      <c r="A968" s="105"/>
      <c r="B968" s="106"/>
      <c r="C968" s="107" t="str">
        <f>IFERROR(VLOOKUP(B968,المنتجات!$A:$B,2,0),"")</f>
        <v/>
      </c>
      <c r="D968" s="106" t="str">
        <f>IFERROR(VLOOKUP(B968,المنتجات!$A:$C,3,0),"")</f>
        <v/>
      </c>
      <c r="E968" s="108"/>
      <c r="F968" s="107" t="str">
        <f>IFERROR(VLOOKUP(Table14[[#This Row],[كود الصنف]],المنتجات!$D:$E,2,0),"")</f>
        <v/>
      </c>
      <c r="G968" s="109"/>
      <c r="H968" s="109" t="str">
        <f>IFERROR(IF(G968&lt;=1,VLOOKUP(Table14[[#This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68" s="110"/>
      <c r="J968" s="111"/>
      <c r="K968" s="112" t="str">
        <f>IFERROR(IF(VLOOKUP(Table14[[#This Row],[كود الصنف]],المنتجات!$D:$K,8,0)=0,"",(VLOOKUP(Table14[[#This Row],[كود الصنف]],المنتجات!$D:$K,8,0))),"")</f>
        <v/>
      </c>
      <c r="L96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68" s="114">
        <f>IFERROR(Table14[[#This Row],[كمية الهالك]]/(Table14[[#This Row],[كمية الخامات بالكيلو]]/Table14[[#This Row],[وزن القطعة]]),0)</f>
        <v>0</v>
      </c>
      <c r="N968" s="113"/>
      <c r="O968" s="106" t="str">
        <f>IFERROR(VLOOKUP(Table14[[#This Row],[كود العامل]],العاملين!$A$1:$D$100,4,0),"")</f>
        <v/>
      </c>
      <c r="P968" s="108"/>
      <c r="Q968" s="108"/>
      <c r="R968" s="108"/>
      <c r="S968" s="108"/>
      <c r="T968" s="108"/>
      <c r="U968" s="108">
        <f t="shared" ref="U968:U1000" si="17">SUM(P968:T968)</f>
        <v>0</v>
      </c>
      <c r="V968" s="108" t="str">
        <f>IFERROR(Table14[[#This Row],[اجمالى وقت التشغيل بالدقايق]]-Table14[[#This Row],[اجمالى وقت التوقف بالدقيقة]],"0")</f>
        <v>0</v>
      </c>
      <c r="W968" s="108"/>
      <c r="X968" s="106" t="str">
        <f>IFERROR(VLOOKUP(Table14[[#This Row],[كود العامل]],العاملين!A:C,2,0),"")</f>
        <v/>
      </c>
      <c r="Y968" s="108"/>
      <c r="Z968" s="108" t="str">
        <f>IFERROR(VLOOKUP(Table14[[#This Row],[كود العامل2]],العاملين!$A:$C,2,0),"")</f>
        <v/>
      </c>
      <c r="AA968" s="108"/>
      <c r="AB968" s="108" t="str">
        <f>IFERROR(VLOOKUP(Table14[[#This Row],[كود العامل3]],العاملين!$A:$C,2,0),"")</f>
        <v/>
      </c>
      <c r="AC968" s="108"/>
      <c r="AD968" s="108" t="str">
        <f>IFERROR(VLOOKUP(Table14[[#This Row],[كود العامل4]],العاملين!$A:$C,2,0),"")</f>
        <v/>
      </c>
      <c r="AE968" s="115">
        <f>IFERROR((Table14[[#This Row],[كمية الانتاج]]*Table14[[#This Row],[الزمن المعيارى لانتاج القطعة الواحدة بالدقيقة]])/V968,0%)</f>
        <v>0</v>
      </c>
      <c r="AF968" s="116"/>
      <c r="AG968" s="106"/>
      <c r="AH968" s="117" t="str">
        <f>IFERROR(Table14[[#This Row],[كمية الانتاج]]/(Table14[[#This Row],[كمية الانتاج]]+AG968+AF968),"")</f>
        <v/>
      </c>
      <c r="AI968" s="118"/>
      <c r="AJ968" s="121"/>
      <c r="AK968" s="121"/>
      <c r="AL968" s="121"/>
      <c r="AM968" s="121"/>
      <c r="AN968" s="121"/>
      <c r="AO968" s="121"/>
      <c r="AP968" s="121"/>
      <c r="AQ968" s="121"/>
      <c r="AR968" s="121"/>
    </row>
    <row r="969" spans="1:44" ht="20.100000000000001" customHeight="1">
      <c r="A969" s="105"/>
      <c r="B969" s="106"/>
      <c r="C969" s="107" t="str">
        <f>IFERROR(VLOOKUP(B969,المنتجات!$A:$B,2,0),"")</f>
        <v/>
      </c>
      <c r="D969" s="106" t="str">
        <f>IFERROR(VLOOKUP(B969,المنتجات!$A:$C,3,0),"")</f>
        <v/>
      </c>
      <c r="E969" s="108"/>
      <c r="F969" s="107" t="str">
        <f>IFERROR(VLOOKUP(Table14[[#This Row],[كود الصنف]],المنتجات!$D:$E,2,0),"")</f>
        <v/>
      </c>
      <c r="G969" s="109"/>
      <c r="H969" s="109" t="str">
        <f>IFERROR(IF(G969&lt;=1,VLOOKUP(Table14[[#This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69" s="110"/>
      <c r="J969" s="111"/>
      <c r="K969" s="112" t="str">
        <f>IFERROR(IF(VLOOKUP(Table14[[#This Row],[كود الصنف]],المنتجات!$D:$K,8,0)=0,"",(VLOOKUP(Table14[[#This Row],[كود الصنف]],المنتجات!$D:$K,8,0))),"")</f>
        <v/>
      </c>
      <c r="L96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69" s="114">
        <f>IFERROR(Table14[[#This Row],[كمية الهالك]]/(Table14[[#This Row],[كمية الخامات بالكيلو]]/Table14[[#This Row],[وزن القطعة]]),0)</f>
        <v>0</v>
      </c>
      <c r="N969" s="113"/>
      <c r="O969" s="106" t="str">
        <f>IFERROR(VLOOKUP(Table14[[#This Row],[كود العامل]],العاملين!$A$1:$D$100,4,0),"")</f>
        <v/>
      </c>
      <c r="P969" s="108"/>
      <c r="Q969" s="108"/>
      <c r="R969" s="108"/>
      <c r="S969" s="108"/>
      <c r="T969" s="108"/>
      <c r="U969" s="108">
        <f t="shared" si="17"/>
        <v>0</v>
      </c>
      <c r="V969" s="108" t="str">
        <f>IFERROR(Table14[[#This Row],[اجمالى وقت التشغيل بالدقايق]]-Table14[[#This Row],[اجمالى وقت التوقف بالدقيقة]],"0")</f>
        <v>0</v>
      </c>
      <c r="W969" s="108"/>
      <c r="X969" s="106" t="str">
        <f>IFERROR(VLOOKUP(Table14[[#This Row],[كود العامل]],العاملين!A:C,2,0),"")</f>
        <v/>
      </c>
      <c r="Y969" s="108"/>
      <c r="Z969" s="108" t="str">
        <f>IFERROR(VLOOKUP(Table14[[#This Row],[كود العامل2]],العاملين!$A:$C,2,0),"")</f>
        <v/>
      </c>
      <c r="AA969" s="108"/>
      <c r="AB969" s="108" t="str">
        <f>IFERROR(VLOOKUP(Table14[[#This Row],[كود العامل3]],العاملين!$A:$C,2,0),"")</f>
        <v/>
      </c>
      <c r="AC969" s="108"/>
      <c r="AD969" s="108" t="str">
        <f>IFERROR(VLOOKUP(Table14[[#This Row],[كود العامل4]],العاملين!$A:$C,2,0),"")</f>
        <v/>
      </c>
      <c r="AE969" s="115">
        <f>IFERROR((Table14[[#This Row],[كمية الانتاج]]*Table14[[#This Row],[الزمن المعيارى لانتاج القطعة الواحدة بالدقيقة]])/V969,0%)</f>
        <v>0</v>
      </c>
      <c r="AF969" s="116"/>
      <c r="AG969" s="106"/>
      <c r="AH969" s="117" t="str">
        <f>IFERROR(Table14[[#This Row],[كمية الانتاج]]/(Table14[[#This Row],[كمية الانتاج]]+AG969+AF969),"")</f>
        <v/>
      </c>
      <c r="AI969" s="118"/>
      <c r="AJ969" s="121"/>
      <c r="AK969" s="121"/>
      <c r="AL969" s="121"/>
      <c r="AM969" s="121"/>
      <c r="AN969" s="121"/>
      <c r="AO969" s="121"/>
      <c r="AP969" s="121"/>
      <c r="AQ969" s="121"/>
      <c r="AR969" s="121"/>
    </row>
    <row r="970" spans="1:44" ht="20.100000000000001" customHeight="1">
      <c r="A970" s="105"/>
      <c r="B970" s="106"/>
      <c r="C970" s="107" t="str">
        <f>IFERROR(VLOOKUP(B970,المنتجات!$A:$B,2,0),"")</f>
        <v/>
      </c>
      <c r="D970" s="106" t="str">
        <f>IFERROR(VLOOKUP(B970,المنتجات!$A:$C,3,0),"")</f>
        <v/>
      </c>
      <c r="E970" s="108"/>
      <c r="F970" s="107" t="str">
        <f>IFERROR(VLOOKUP(Table14[[#This Row],[كود الصنف]],المنتجات!$D:$E,2,0),"")</f>
        <v/>
      </c>
      <c r="G970" s="109"/>
      <c r="H970" s="109" t="str">
        <f>IFERROR(IF(G970&lt;=1,VLOOKUP(Table14[[#This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70" s="110"/>
      <c r="J970" s="111"/>
      <c r="K970" s="112" t="str">
        <f>IFERROR(IF(VLOOKUP(Table14[[#This Row],[كود الصنف]],المنتجات!$D:$K,8,0)=0,"",(VLOOKUP(Table14[[#This Row],[كود الصنف]],المنتجات!$D:$K,8,0))),"")</f>
        <v/>
      </c>
      <c r="L97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70" s="114">
        <f>IFERROR(Table14[[#This Row],[كمية الهالك]]/(Table14[[#This Row],[كمية الخامات بالكيلو]]/Table14[[#This Row],[وزن القطعة]]),0)</f>
        <v>0</v>
      </c>
      <c r="N970" s="113"/>
      <c r="O970" s="106" t="str">
        <f>IFERROR(VLOOKUP(Table14[[#This Row],[كود العامل]],العاملين!$A$1:$D$100,4,0),"")</f>
        <v/>
      </c>
      <c r="P970" s="108"/>
      <c r="Q970" s="108"/>
      <c r="R970" s="108"/>
      <c r="S970" s="108"/>
      <c r="T970" s="108"/>
      <c r="U970" s="108">
        <f t="shared" si="17"/>
        <v>0</v>
      </c>
      <c r="V970" s="108" t="str">
        <f>IFERROR(Table14[[#This Row],[اجمالى وقت التشغيل بالدقايق]]-Table14[[#This Row],[اجمالى وقت التوقف بالدقيقة]],"0")</f>
        <v>0</v>
      </c>
      <c r="W970" s="108"/>
      <c r="X970" s="106" t="str">
        <f>IFERROR(VLOOKUP(Table14[[#This Row],[كود العامل]],العاملين!A:C,2,0),"")</f>
        <v/>
      </c>
      <c r="Y970" s="108"/>
      <c r="Z970" s="108" t="str">
        <f>IFERROR(VLOOKUP(Table14[[#This Row],[كود العامل2]],العاملين!$A:$C,2,0),"")</f>
        <v/>
      </c>
      <c r="AA970" s="108"/>
      <c r="AB970" s="108" t="str">
        <f>IFERROR(VLOOKUP(Table14[[#This Row],[كود العامل3]],العاملين!$A:$C,2,0),"")</f>
        <v/>
      </c>
      <c r="AC970" s="108"/>
      <c r="AD970" s="108" t="str">
        <f>IFERROR(VLOOKUP(Table14[[#This Row],[كود العامل4]],العاملين!$A:$C,2,0),"")</f>
        <v/>
      </c>
      <c r="AE970" s="115">
        <f>IFERROR((Table14[[#This Row],[كمية الانتاج]]*Table14[[#This Row],[الزمن المعيارى لانتاج القطعة الواحدة بالدقيقة]])/V970,0%)</f>
        <v>0</v>
      </c>
      <c r="AF970" s="116"/>
      <c r="AG970" s="106"/>
      <c r="AH970" s="117" t="str">
        <f>IFERROR(Table14[[#This Row],[كمية الانتاج]]/(Table14[[#This Row],[كمية الانتاج]]+AG970+AF970),"")</f>
        <v/>
      </c>
      <c r="AI970" s="118"/>
      <c r="AJ970" s="121"/>
      <c r="AK970" s="121"/>
      <c r="AL970" s="121"/>
      <c r="AM970" s="121"/>
      <c r="AN970" s="121"/>
      <c r="AO970" s="121"/>
      <c r="AP970" s="121"/>
      <c r="AQ970" s="121"/>
      <c r="AR970" s="121"/>
    </row>
    <row r="971" spans="1:44" ht="20.100000000000001" customHeight="1">
      <c r="A971" s="105"/>
      <c r="B971" s="106"/>
      <c r="C971" s="107" t="str">
        <f>IFERROR(VLOOKUP(B971,المنتجات!$A:$B,2,0),"")</f>
        <v/>
      </c>
      <c r="D971" s="106" t="str">
        <f>IFERROR(VLOOKUP(B971,المنتجات!$A:$C,3,0),"")</f>
        <v/>
      </c>
      <c r="E971" s="108"/>
      <c r="F971" s="107" t="str">
        <f>IFERROR(VLOOKUP(Table14[[#This Row],[كود الصنف]],المنتجات!$D:$E,2,0),"")</f>
        <v/>
      </c>
      <c r="G971" s="109"/>
      <c r="H971" s="109" t="str">
        <f>IFERROR(IF(G971&lt;=1,VLOOKUP(Table14[[#This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71" s="110"/>
      <c r="J971" s="111"/>
      <c r="K971" s="112" t="str">
        <f>IFERROR(IF(VLOOKUP(Table14[[#This Row],[كود الصنف]],المنتجات!$D:$K,8,0)=0,"",(VLOOKUP(Table14[[#This Row],[كود الصنف]],المنتجات!$D:$K,8,0))),"")</f>
        <v/>
      </c>
      <c r="L97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71" s="114">
        <f>IFERROR(Table14[[#This Row],[كمية الهالك]]/(Table14[[#This Row],[كمية الخامات بالكيلو]]/Table14[[#This Row],[وزن القطعة]]),0)</f>
        <v>0</v>
      </c>
      <c r="N971" s="113"/>
      <c r="O971" s="106" t="str">
        <f>IFERROR(VLOOKUP(Table14[[#This Row],[كود العامل]],العاملين!$A$1:$D$100,4,0),"")</f>
        <v/>
      </c>
      <c r="P971" s="108"/>
      <c r="Q971" s="108"/>
      <c r="R971" s="108"/>
      <c r="S971" s="108"/>
      <c r="T971" s="108"/>
      <c r="U971" s="108">
        <f t="shared" si="17"/>
        <v>0</v>
      </c>
      <c r="V971" s="108" t="str">
        <f>IFERROR(Table14[[#This Row],[اجمالى وقت التشغيل بالدقايق]]-Table14[[#This Row],[اجمالى وقت التوقف بالدقيقة]],"0")</f>
        <v>0</v>
      </c>
      <c r="W971" s="108"/>
      <c r="X971" s="106" t="str">
        <f>IFERROR(VLOOKUP(Table14[[#This Row],[كود العامل]],العاملين!A:C,2,0),"")</f>
        <v/>
      </c>
      <c r="Y971" s="108"/>
      <c r="Z971" s="108" t="str">
        <f>IFERROR(VLOOKUP(Table14[[#This Row],[كود العامل2]],العاملين!$A:$C,2,0),"")</f>
        <v/>
      </c>
      <c r="AA971" s="108"/>
      <c r="AB971" s="108" t="str">
        <f>IFERROR(VLOOKUP(Table14[[#This Row],[كود العامل3]],العاملين!$A:$C,2,0),"")</f>
        <v/>
      </c>
      <c r="AC971" s="108"/>
      <c r="AD971" s="108" t="str">
        <f>IFERROR(VLOOKUP(Table14[[#This Row],[كود العامل4]],العاملين!$A:$C,2,0),"")</f>
        <v/>
      </c>
      <c r="AE971" s="115">
        <f>IFERROR((Table14[[#This Row],[كمية الانتاج]]*Table14[[#This Row],[الزمن المعيارى لانتاج القطعة الواحدة بالدقيقة]])/V971,0%)</f>
        <v>0</v>
      </c>
      <c r="AF971" s="116"/>
      <c r="AG971" s="106"/>
      <c r="AH971" s="117" t="str">
        <f>IFERROR(Table14[[#This Row],[كمية الانتاج]]/(Table14[[#This Row],[كمية الانتاج]]+AG971+AF971),"")</f>
        <v/>
      </c>
      <c r="AI971" s="118"/>
      <c r="AJ971" s="121"/>
      <c r="AK971" s="121"/>
      <c r="AL971" s="121"/>
      <c r="AM971" s="121"/>
      <c r="AN971" s="121"/>
      <c r="AO971" s="121"/>
      <c r="AP971" s="121"/>
      <c r="AQ971" s="121"/>
      <c r="AR971" s="121"/>
    </row>
    <row r="972" spans="1:44" ht="20.100000000000001" customHeight="1">
      <c r="A972" s="105"/>
      <c r="B972" s="106"/>
      <c r="C972" s="107" t="str">
        <f>IFERROR(VLOOKUP(B972,المنتجات!$A:$B,2,0),"")</f>
        <v/>
      </c>
      <c r="D972" s="106" t="str">
        <f>IFERROR(VLOOKUP(B972,المنتجات!$A:$C,3,0),"")</f>
        <v/>
      </c>
      <c r="E972" s="108"/>
      <c r="F972" s="107" t="str">
        <f>IFERROR(VLOOKUP(Table14[[#This Row],[كود الصنف]],المنتجات!$D:$E,2,0),"")</f>
        <v/>
      </c>
      <c r="G972" s="109"/>
      <c r="H972" s="109" t="str">
        <f>IFERROR(IF(G972&lt;=1,VLOOKUP(Table14[[#This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72" s="110"/>
      <c r="J972" s="111"/>
      <c r="K972" s="112" t="str">
        <f>IFERROR(IF(VLOOKUP(Table14[[#This Row],[كود الصنف]],المنتجات!$D:$K,8,0)=0,"",(VLOOKUP(Table14[[#This Row],[كود الصنف]],المنتجات!$D:$K,8,0))),"")</f>
        <v/>
      </c>
      <c r="L97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72" s="114">
        <f>IFERROR(Table14[[#This Row],[كمية الهالك]]/(Table14[[#This Row],[كمية الخامات بالكيلو]]/Table14[[#This Row],[وزن القطعة]]),0)</f>
        <v>0</v>
      </c>
      <c r="N972" s="113"/>
      <c r="O972" s="106" t="str">
        <f>IFERROR(VLOOKUP(Table14[[#This Row],[كود العامل]],العاملين!$A$1:$D$100,4,0),"")</f>
        <v/>
      </c>
      <c r="P972" s="108"/>
      <c r="Q972" s="108"/>
      <c r="R972" s="108"/>
      <c r="S972" s="108"/>
      <c r="T972" s="108"/>
      <c r="U972" s="108">
        <f t="shared" si="17"/>
        <v>0</v>
      </c>
      <c r="V972" s="108" t="str">
        <f>IFERROR(Table14[[#This Row],[اجمالى وقت التشغيل بالدقايق]]-Table14[[#This Row],[اجمالى وقت التوقف بالدقيقة]],"0")</f>
        <v>0</v>
      </c>
      <c r="W972" s="108"/>
      <c r="X972" s="106" t="str">
        <f>IFERROR(VLOOKUP(Table14[[#This Row],[كود العامل]],العاملين!A:C,2,0),"")</f>
        <v/>
      </c>
      <c r="Y972" s="108"/>
      <c r="Z972" s="108" t="str">
        <f>IFERROR(VLOOKUP(Table14[[#This Row],[كود العامل2]],العاملين!$A:$C,2,0),"")</f>
        <v/>
      </c>
      <c r="AA972" s="108"/>
      <c r="AB972" s="108" t="str">
        <f>IFERROR(VLOOKUP(Table14[[#This Row],[كود العامل3]],العاملين!$A:$C,2,0),"")</f>
        <v/>
      </c>
      <c r="AC972" s="108"/>
      <c r="AD972" s="108" t="str">
        <f>IFERROR(VLOOKUP(Table14[[#This Row],[كود العامل4]],العاملين!$A:$C,2,0),"")</f>
        <v/>
      </c>
      <c r="AE972" s="115">
        <f>IFERROR((Table14[[#This Row],[كمية الانتاج]]*Table14[[#This Row],[الزمن المعيارى لانتاج القطعة الواحدة بالدقيقة]])/V972,0%)</f>
        <v>0</v>
      </c>
      <c r="AF972" s="116"/>
      <c r="AG972" s="106"/>
      <c r="AH972" s="117" t="str">
        <f>IFERROR(Table14[[#This Row],[كمية الانتاج]]/(Table14[[#This Row],[كمية الانتاج]]+AG972+AF972),"")</f>
        <v/>
      </c>
      <c r="AI972" s="118"/>
      <c r="AJ972" s="121"/>
      <c r="AK972" s="121"/>
      <c r="AL972" s="121"/>
      <c r="AM972" s="121"/>
      <c r="AN972" s="121"/>
      <c r="AO972" s="121"/>
      <c r="AP972" s="121"/>
      <c r="AQ972" s="121"/>
      <c r="AR972" s="121"/>
    </row>
    <row r="973" spans="1:44" ht="20.100000000000001" customHeight="1">
      <c r="A973" s="105"/>
      <c r="B973" s="106"/>
      <c r="C973" s="107" t="str">
        <f>IFERROR(VLOOKUP(B973,المنتجات!$A:$B,2,0),"")</f>
        <v/>
      </c>
      <c r="D973" s="106" t="str">
        <f>IFERROR(VLOOKUP(B973,المنتجات!$A:$C,3,0),"")</f>
        <v/>
      </c>
      <c r="E973" s="108"/>
      <c r="F973" s="107" t="str">
        <f>IFERROR(VLOOKUP(Table14[[#This Row],[كود الصنف]],المنتجات!$D:$E,2,0),"")</f>
        <v/>
      </c>
      <c r="G973" s="109"/>
      <c r="H973" s="109" t="str">
        <f>IFERROR(IF(G973&lt;=1,VLOOKUP(Table14[[#This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73" s="110"/>
      <c r="J973" s="111"/>
      <c r="K973" s="112" t="str">
        <f>IFERROR(IF(VLOOKUP(Table14[[#This Row],[كود الصنف]],المنتجات!$D:$K,8,0)=0,"",(VLOOKUP(Table14[[#This Row],[كود الصنف]],المنتجات!$D:$K,8,0))),"")</f>
        <v/>
      </c>
      <c r="L97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73" s="114">
        <f>IFERROR(Table14[[#This Row],[كمية الهالك]]/(Table14[[#This Row],[كمية الخامات بالكيلو]]/Table14[[#This Row],[وزن القطعة]]),0)</f>
        <v>0</v>
      </c>
      <c r="N973" s="113"/>
      <c r="O973" s="106" t="str">
        <f>IFERROR(VLOOKUP(Table14[[#This Row],[كود العامل]],العاملين!$A$1:$D$100,4,0),"")</f>
        <v/>
      </c>
      <c r="P973" s="108"/>
      <c r="Q973" s="108"/>
      <c r="R973" s="108"/>
      <c r="S973" s="108"/>
      <c r="T973" s="108"/>
      <c r="U973" s="108">
        <f t="shared" si="17"/>
        <v>0</v>
      </c>
      <c r="V973" s="108" t="str">
        <f>IFERROR(Table14[[#This Row],[اجمالى وقت التشغيل بالدقايق]]-Table14[[#This Row],[اجمالى وقت التوقف بالدقيقة]],"0")</f>
        <v>0</v>
      </c>
      <c r="W973" s="108"/>
      <c r="X973" s="106" t="str">
        <f>IFERROR(VLOOKUP(Table14[[#This Row],[كود العامل]],العاملين!A:C,2,0),"")</f>
        <v/>
      </c>
      <c r="Y973" s="108"/>
      <c r="Z973" s="108" t="str">
        <f>IFERROR(VLOOKUP(Table14[[#This Row],[كود العامل2]],العاملين!$A:$C,2,0),"")</f>
        <v/>
      </c>
      <c r="AA973" s="108"/>
      <c r="AB973" s="108" t="str">
        <f>IFERROR(VLOOKUP(Table14[[#This Row],[كود العامل3]],العاملين!$A:$C,2,0),"")</f>
        <v/>
      </c>
      <c r="AC973" s="108"/>
      <c r="AD973" s="108" t="str">
        <f>IFERROR(VLOOKUP(Table14[[#This Row],[كود العامل4]],العاملين!$A:$C,2,0),"")</f>
        <v/>
      </c>
      <c r="AE973" s="115">
        <f>IFERROR((Table14[[#This Row],[كمية الانتاج]]*Table14[[#This Row],[الزمن المعيارى لانتاج القطعة الواحدة بالدقيقة]])/V973,0%)</f>
        <v>0</v>
      </c>
      <c r="AF973" s="116"/>
      <c r="AG973" s="106"/>
      <c r="AH973" s="117" t="str">
        <f>IFERROR(Table14[[#This Row],[كمية الانتاج]]/(Table14[[#This Row],[كمية الانتاج]]+AG973+AF973),"")</f>
        <v/>
      </c>
      <c r="AI973" s="118"/>
      <c r="AJ973" s="121"/>
      <c r="AK973" s="121"/>
      <c r="AL973" s="121"/>
      <c r="AM973" s="121"/>
      <c r="AN973" s="121"/>
      <c r="AO973" s="121"/>
      <c r="AP973" s="121"/>
      <c r="AQ973" s="121"/>
      <c r="AR973" s="121"/>
    </row>
    <row r="974" spans="1:44" ht="20.100000000000001" customHeight="1">
      <c r="A974" s="105"/>
      <c r="B974" s="106"/>
      <c r="C974" s="107" t="str">
        <f>IFERROR(VLOOKUP(B974,المنتجات!$A:$B,2,0),"")</f>
        <v/>
      </c>
      <c r="D974" s="106" t="str">
        <f>IFERROR(VLOOKUP(B974,المنتجات!$A:$C,3,0),"")</f>
        <v/>
      </c>
      <c r="E974" s="108"/>
      <c r="F974" s="107" t="str">
        <f>IFERROR(VLOOKUP(Table14[[#This Row],[كود الصنف]],المنتجات!$D:$E,2,0),"")</f>
        <v/>
      </c>
      <c r="G974" s="109"/>
      <c r="H974" s="109" t="str">
        <f>IFERROR(IF(G974&lt;=1,VLOOKUP(Table14[[#This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74" s="110"/>
      <c r="J974" s="111"/>
      <c r="K974" s="112" t="str">
        <f>IFERROR(IF(VLOOKUP(Table14[[#This Row],[كود الصنف]],المنتجات!$D:$K,8,0)=0,"",(VLOOKUP(Table14[[#This Row],[كود الصنف]],المنتجات!$D:$K,8,0))),"")</f>
        <v/>
      </c>
      <c r="L97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74" s="114">
        <f>IFERROR(Table14[[#This Row],[كمية الهالك]]/(Table14[[#This Row],[كمية الخامات بالكيلو]]/Table14[[#This Row],[وزن القطعة]]),0)</f>
        <v>0</v>
      </c>
      <c r="N974" s="113"/>
      <c r="O974" s="106" t="str">
        <f>IFERROR(VLOOKUP(Table14[[#This Row],[كود العامل]],العاملين!$A$1:$D$100,4,0),"")</f>
        <v/>
      </c>
      <c r="P974" s="108"/>
      <c r="Q974" s="108"/>
      <c r="R974" s="108"/>
      <c r="S974" s="108"/>
      <c r="T974" s="108"/>
      <c r="U974" s="108">
        <f t="shared" si="17"/>
        <v>0</v>
      </c>
      <c r="V974" s="108" t="str">
        <f>IFERROR(Table14[[#This Row],[اجمالى وقت التشغيل بالدقايق]]-Table14[[#This Row],[اجمالى وقت التوقف بالدقيقة]],"0")</f>
        <v>0</v>
      </c>
      <c r="W974" s="108"/>
      <c r="X974" s="106" t="str">
        <f>IFERROR(VLOOKUP(Table14[[#This Row],[كود العامل]],العاملين!A:C,2,0),"")</f>
        <v/>
      </c>
      <c r="Y974" s="108"/>
      <c r="Z974" s="108" t="str">
        <f>IFERROR(VLOOKUP(Table14[[#This Row],[كود العامل2]],العاملين!$A:$C,2,0),"")</f>
        <v/>
      </c>
      <c r="AA974" s="108"/>
      <c r="AB974" s="108" t="str">
        <f>IFERROR(VLOOKUP(Table14[[#This Row],[كود العامل3]],العاملين!$A:$C,2,0),"")</f>
        <v/>
      </c>
      <c r="AC974" s="108"/>
      <c r="AD974" s="108" t="str">
        <f>IFERROR(VLOOKUP(Table14[[#This Row],[كود العامل4]],العاملين!$A:$C,2,0),"")</f>
        <v/>
      </c>
      <c r="AE974" s="115">
        <f>IFERROR((Table14[[#This Row],[كمية الانتاج]]*Table14[[#This Row],[الزمن المعيارى لانتاج القطعة الواحدة بالدقيقة]])/V974,0%)</f>
        <v>0</v>
      </c>
      <c r="AF974" s="116"/>
      <c r="AG974" s="106"/>
      <c r="AH974" s="117" t="str">
        <f>IFERROR(Table14[[#This Row],[كمية الانتاج]]/(Table14[[#This Row],[كمية الانتاج]]+AG974+AF974),"")</f>
        <v/>
      </c>
      <c r="AI974" s="118"/>
      <c r="AJ974" s="121"/>
      <c r="AK974" s="121"/>
      <c r="AL974" s="121"/>
      <c r="AM974" s="121"/>
      <c r="AN974" s="121"/>
      <c r="AO974" s="121"/>
      <c r="AP974" s="121"/>
      <c r="AQ974" s="121"/>
      <c r="AR974" s="121"/>
    </row>
    <row r="975" spans="1:44" ht="20.100000000000001" customHeight="1">
      <c r="A975" s="105"/>
      <c r="B975" s="106"/>
      <c r="C975" s="107" t="str">
        <f>IFERROR(VLOOKUP(B975,المنتجات!$A:$B,2,0),"")</f>
        <v/>
      </c>
      <c r="D975" s="106" t="str">
        <f>IFERROR(VLOOKUP(B975,المنتجات!$A:$C,3,0),"")</f>
        <v/>
      </c>
      <c r="E975" s="108"/>
      <c r="F975" s="107" t="str">
        <f>IFERROR(VLOOKUP(Table14[[#This Row],[كود الصنف]],المنتجات!$D:$E,2,0),"")</f>
        <v/>
      </c>
      <c r="G975" s="109"/>
      <c r="H975" s="109" t="str">
        <f>IFERROR(IF(G975&lt;=1,VLOOKUP(Table14[[#This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75" s="110"/>
      <c r="J975" s="111"/>
      <c r="K975" s="112" t="str">
        <f>IFERROR(IF(VLOOKUP(Table14[[#This Row],[كود الصنف]],المنتجات!$D:$K,8,0)=0,"",(VLOOKUP(Table14[[#This Row],[كود الصنف]],المنتجات!$D:$K,8,0))),"")</f>
        <v/>
      </c>
      <c r="L97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75" s="114">
        <f>IFERROR(Table14[[#This Row],[كمية الهالك]]/(Table14[[#This Row],[كمية الخامات بالكيلو]]/Table14[[#This Row],[وزن القطعة]]),0)</f>
        <v>0</v>
      </c>
      <c r="N975" s="113"/>
      <c r="O975" s="106" t="str">
        <f>IFERROR(VLOOKUP(Table14[[#This Row],[كود العامل]],العاملين!$A$1:$D$100,4,0),"")</f>
        <v/>
      </c>
      <c r="P975" s="108"/>
      <c r="Q975" s="108"/>
      <c r="R975" s="108"/>
      <c r="S975" s="108"/>
      <c r="T975" s="108"/>
      <c r="U975" s="108">
        <f t="shared" si="17"/>
        <v>0</v>
      </c>
      <c r="V975" s="108" t="str">
        <f>IFERROR(Table14[[#This Row],[اجمالى وقت التشغيل بالدقايق]]-Table14[[#This Row],[اجمالى وقت التوقف بالدقيقة]],"0")</f>
        <v>0</v>
      </c>
      <c r="W975" s="108"/>
      <c r="X975" s="106" t="str">
        <f>IFERROR(VLOOKUP(Table14[[#This Row],[كود العامل]],العاملين!A:C,2,0),"")</f>
        <v/>
      </c>
      <c r="Y975" s="108"/>
      <c r="Z975" s="108" t="str">
        <f>IFERROR(VLOOKUP(Table14[[#This Row],[كود العامل2]],العاملين!$A:$C,2,0),"")</f>
        <v/>
      </c>
      <c r="AA975" s="108"/>
      <c r="AB975" s="108" t="str">
        <f>IFERROR(VLOOKUP(Table14[[#This Row],[كود العامل3]],العاملين!$A:$C,2,0),"")</f>
        <v/>
      </c>
      <c r="AC975" s="108"/>
      <c r="AD975" s="108" t="str">
        <f>IFERROR(VLOOKUP(Table14[[#This Row],[كود العامل4]],العاملين!$A:$C,2,0),"")</f>
        <v/>
      </c>
      <c r="AE975" s="115">
        <f>IFERROR((Table14[[#This Row],[كمية الانتاج]]*Table14[[#This Row],[الزمن المعيارى لانتاج القطعة الواحدة بالدقيقة]])/V975,0%)</f>
        <v>0</v>
      </c>
      <c r="AF975" s="116"/>
      <c r="AG975" s="106"/>
      <c r="AH975" s="117" t="str">
        <f>IFERROR(Table14[[#This Row],[كمية الانتاج]]/(Table14[[#This Row],[كمية الانتاج]]+AG975+AF975),"")</f>
        <v/>
      </c>
      <c r="AI975" s="118"/>
      <c r="AJ975" s="121"/>
      <c r="AK975" s="121"/>
      <c r="AL975" s="121"/>
      <c r="AM975" s="121"/>
      <c r="AN975" s="121"/>
      <c r="AO975" s="121"/>
      <c r="AP975" s="121"/>
      <c r="AQ975" s="121"/>
      <c r="AR975" s="121"/>
    </row>
    <row r="976" spans="1:44" ht="20.100000000000001" customHeight="1">
      <c r="A976" s="105"/>
      <c r="B976" s="106"/>
      <c r="C976" s="107" t="str">
        <f>IFERROR(VLOOKUP(B976,المنتجات!$A:$B,2,0),"")</f>
        <v/>
      </c>
      <c r="D976" s="106" t="str">
        <f>IFERROR(VLOOKUP(B976,المنتجات!$A:$C,3,0),"")</f>
        <v/>
      </c>
      <c r="E976" s="108"/>
      <c r="F976" s="107" t="str">
        <f>IFERROR(VLOOKUP(Table14[[#This Row],[كود الصنف]],المنتجات!$D:$E,2,0),"")</f>
        <v/>
      </c>
      <c r="G976" s="109"/>
      <c r="H976" s="109" t="str">
        <f>IFERROR(IF(G976&lt;=1,VLOOKUP(Table14[[#This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76" s="110"/>
      <c r="J976" s="111"/>
      <c r="K976" s="112" t="str">
        <f>IFERROR(IF(VLOOKUP(Table14[[#This Row],[كود الصنف]],المنتجات!$D:$K,8,0)=0,"",(VLOOKUP(Table14[[#This Row],[كود الصنف]],المنتجات!$D:$K,8,0))),"")</f>
        <v/>
      </c>
      <c r="L97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76" s="114">
        <f>IFERROR(Table14[[#This Row],[كمية الهالك]]/(Table14[[#This Row],[كمية الخامات بالكيلو]]/Table14[[#This Row],[وزن القطعة]]),0)</f>
        <v>0</v>
      </c>
      <c r="N976" s="113"/>
      <c r="O976" s="106" t="str">
        <f>IFERROR(VLOOKUP(Table14[[#This Row],[كود العامل]],العاملين!$A$1:$D$100,4,0),"")</f>
        <v/>
      </c>
      <c r="P976" s="108"/>
      <c r="Q976" s="108"/>
      <c r="R976" s="108"/>
      <c r="S976" s="108"/>
      <c r="T976" s="108"/>
      <c r="U976" s="108">
        <f t="shared" si="17"/>
        <v>0</v>
      </c>
      <c r="V976" s="108" t="str">
        <f>IFERROR(Table14[[#This Row],[اجمالى وقت التشغيل بالدقايق]]-Table14[[#This Row],[اجمالى وقت التوقف بالدقيقة]],"0")</f>
        <v>0</v>
      </c>
      <c r="W976" s="108"/>
      <c r="X976" s="106" t="str">
        <f>IFERROR(VLOOKUP(Table14[[#This Row],[كود العامل]],العاملين!A:C,2,0),"")</f>
        <v/>
      </c>
      <c r="Y976" s="108"/>
      <c r="Z976" s="108" t="str">
        <f>IFERROR(VLOOKUP(Table14[[#This Row],[كود العامل2]],العاملين!$A:$C,2,0),"")</f>
        <v/>
      </c>
      <c r="AA976" s="108"/>
      <c r="AB976" s="108" t="str">
        <f>IFERROR(VLOOKUP(Table14[[#This Row],[كود العامل3]],العاملين!$A:$C,2,0),"")</f>
        <v/>
      </c>
      <c r="AC976" s="108"/>
      <c r="AD976" s="108" t="str">
        <f>IFERROR(VLOOKUP(Table14[[#This Row],[كود العامل4]],العاملين!$A:$C,2,0),"")</f>
        <v/>
      </c>
      <c r="AE976" s="115">
        <f>IFERROR((Table14[[#This Row],[كمية الانتاج]]*Table14[[#This Row],[الزمن المعيارى لانتاج القطعة الواحدة بالدقيقة]])/V976,0%)</f>
        <v>0</v>
      </c>
      <c r="AF976" s="116"/>
      <c r="AG976" s="106"/>
      <c r="AH976" s="117" t="str">
        <f>IFERROR(Table14[[#This Row],[كمية الانتاج]]/(Table14[[#This Row],[كمية الانتاج]]+AG976+AF976),"")</f>
        <v/>
      </c>
      <c r="AI976" s="118"/>
      <c r="AJ976" s="121"/>
      <c r="AK976" s="121"/>
      <c r="AL976" s="121"/>
      <c r="AM976" s="121"/>
      <c r="AN976" s="121"/>
      <c r="AO976" s="121"/>
      <c r="AP976" s="121"/>
      <c r="AQ976" s="121"/>
      <c r="AR976" s="121"/>
    </row>
    <row r="977" spans="1:44" ht="20.100000000000001" customHeight="1">
      <c r="A977" s="105"/>
      <c r="B977" s="106"/>
      <c r="C977" s="107" t="str">
        <f>IFERROR(VLOOKUP(B977,المنتجات!$A:$B,2,0),"")</f>
        <v/>
      </c>
      <c r="D977" s="106" t="str">
        <f>IFERROR(VLOOKUP(B977,المنتجات!$A:$C,3,0),"")</f>
        <v/>
      </c>
      <c r="E977" s="108"/>
      <c r="F977" s="107" t="str">
        <f>IFERROR(VLOOKUP(Table14[[#This Row],[كود الصنف]],المنتجات!$D:$E,2,0),"")</f>
        <v/>
      </c>
      <c r="G977" s="109"/>
      <c r="H977" s="109" t="str">
        <f>IFERROR(IF(G977&lt;=1,VLOOKUP(Table14[[#This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77" s="110"/>
      <c r="J977" s="111"/>
      <c r="K977" s="112" t="str">
        <f>IFERROR(IF(VLOOKUP(Table14[[#This Row],[كود الصنف]],المنتجات!$D:$K,8,0)=0,"",(VLOOKUP(Table14[[#This Row],[كود الصنف]],المنتجات!$D:$K,8,0))),"")</f>
        <v/>
      </c>
      <c r="L97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77" s="114">
        <f>IFERROR(Table14[[#This Row],[كمية الهالك]]/(Table14[[#This Row],[كمية الخامات بالكيلو]]/Table14[[#This Row],[وزن القطعة]]),0)</f>
        <v>0</v>
      </c>
      <c r="N977" s="113"/>
      <c r="O977" s="106" t="str">
        <f>IFERROR(VLOOKUP(Table14[[#This Row],[كود العامل]],العاملين!$A$1:$D$100,4,0),"")</f>
        <v/>
      </c>
      <c r="P977" s="108"/>
      <c r="Q977" s="108"/>
      <c r="R977" s="108"/>
      <c r="S977" s="108"/>
      <c r="T977" s="108"/>
      <c r="U977" s="108">
        <f t="shared" si="17"/>
        <v>0</v>
      </c>
      <c r="V977" s="108" t="str">
        <f>IFERROR(Table14[[#This Row],[اجمالى وقت التشغيل بالدقايق]]-Table14[[#This Row],[اجمالى وقت التوقف بالدقيقة]],"0")</f>
        <v>0</v>
      </c>
      <c r="W977" s="108"/>
      <c r="X977" s="106" t="str">
        <f>IFERROR(VLOOKUP(Table14[[#This Row],[كود العامل]],العاملين!A:C,2,0),"")</f>
        <v/>
      </c>
      <c r="Y977" s="108"/>
      <c r="Z977" s="108" t="str">
        <f>IFERROR(VLOOKUP(Table14[[#This Row],[كود العامل2]],العاملين!$A:$C,2,0),"")</f>
        <v/>
      </c>
      <c r="AA977" s="108"/>
      <c r="AB977" s="108" t="str">
        <f>IFERROR(VLOOKUP(Table14[[#This Row],[كود العامل3]],العاملين!$A:$C,2,0),"")</f>
        <v/>
      </c>
      <c r="AC977" s="108"/>
      <c r="AD977" s="108" t="str">
        <f>IFERROR(VLOOKUP(Table14[[#This Row],[كود العامل4]],العاملين!$A:$C,2,0),"")</f>
        <v/>
      </c>
      <c r="AE977" s="115">
        <f>IFERROR((Table14[[#This Row],[كمية الانتاج]]*Table14[[#This Row],[الزمن المعيارى لانتاج القطعة الواحدة بالدقيقة]])/V977,0%)</f>
        <v>0</v>
      </c>
      <c r="AF977" s="116"/>
      <c r="AG977" s="106"/>
      <c r="AH977" s="117" t="str">
        <f>IFERROR(Table14[[#This Row],[كمية الانتاج]]/(Table14[[#This Row],[كمية الانتاج]]+AG977+AF977),"")</f>
        <v/>
      </c>
      <c r="AI977" s="118"/>
      <c r="AJ977" s="121"/>
      <c r="AK977" s="121"/>
      <c r="AL977" s="121"/>
      <c r="AM977" s="121"/>
      <c r="AN977" s="121"/>
      <c r="AO977" s="121"/>
      <c r="AP977" s="121"/>
      <c r="AQ977" s="121"/>
      <c r="AR977" s="121"/>
    </row>
    <row r="978" spans="1:44" ht="20.100000000000001" customHeight="1">
      <c r="A978" s="105"/>
      <c r="B978" s="106"/>
      <c r="C978" s="107" t="str">
        <f>IFERROR(VLOOKUP(B978,المنتجات!$A:$B,2,0),"")</f>
        <v/>
      </c>
      <c r="D978" s="106" t="str">
        <f>IFERROR(VLOOKUP(B978,المنتجات!$A:$C,3,0),"")</f>
        <v/>
      </c>
      <c r="E978" s="108"/>
      <c r="F978" s="107" t="str">
        <f>IFERROR(VLOOKUP(Table14[[#This Row],[كود الصنف]],المنتجات!$D:$E,2,0),"")</f>
        <v/>
      </c>
      <c r="G978" s="109"/>
      <c r="H978" s="109" t="str">
        <f>IFERROR(IF(G978&lt;=1,VLOOKUP(Table14[[#This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78" s="110"/>
      <c r="J978" s="111"/>
      <c r="K978" s="112" t="str">
        <f>IFERROR(IF(VLOOKUP(Table14[[#This Row],[كود الصنف]],المنتجات!$D:$K,8,0)=0,"",(VLOOKUP(Table14[[#This Row],[كود الصنف]],المنتجات!$D:$K,8,0))),"")</f>
        <v/>
      </c>
      <c r="L97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78" s="114">
        <f>IFERROR(Table14[[#This Row],[كمية الهالك]]/(Table14[[#This Row],[كمية الخامات بالكيلو]]/Table14[[#This Row],[وزن القطعة]]),0)</f>
        <v>0</v>
      </c>
      <c r="N978" s="113"/>
      <c r="O978" s="106" t="str">
        <f>IFERROR(VLOOKUP(Table14[[#This Row],[كود العامل]],العاملين!$A$1:$D$100,4,0),"")</f>
        <v/>
      </c>
      <c r="P978" s="108"/>
      <c r="Q978" s="108"/>
      <c r="R978" s="108"/>
      <c r="S978" s="108"/>
      <c r="T978" s="108"/>
      <c r="U978" s="108">
        <f t="shared" si="17"/>
        <v>0</v>
      </c>
      <c r="V978" s="108" t="str">
        <f>IFERROR(Table14[[#This Row],[اجمالى وقت التشغيل بالدقايق]]-Table14[[#This Row],[اجمالى وقت التوقف بالدقيقة]],"0")</f>
        <v>0</v>
      </c>
      <c r="W978" s="108"/>
      <c r="X978" s="106" t="str">
        <f>IFERROR(VLOOKUP(Table14[[#This Row],[كود العامل]],العاملين!A:C,2,0),"")</f>
        <v/>
      </c>
      <c r="Y978" s="108"/>
      <c r="Z978" s="108" t="str">
        <f>IFERROR(VLOOKUP(Table14[[#This Row],[كود العامل2]],العاملين!$A:$C,2,0),"")</f>
        <v/>
      </c>
      <c r="AA978" s="108"/>
      <c r="AB978" s="108" t="str">
        <f>IFERROR(VLOOKUP(Table14[[#This Row],[كود العامل3]],العاملين!$A:$C,2,0),"")</f>
        <v/>
      </c>
      <c r="AC978" s="108"/>
      <c r="AD978" s="108" t="str">
        <f>IFERROR(VLOOKUP(Table14[[#This Row],[كود العامل4]],العاملين!$A:$C,2,0),"")</f>
        <v/>
      </c>
      <c r="AE978" s="115">
        <f>IFERROR((Table14[[#This Row],[كمية الانتاج]]*Table14[[#This Row],[الزمن المعيارى لانتاج القطعة الواحدة بالدقيقة]])/V978,0%)</f>
        <v>0</v>
      </c>
      <c r="AF978" s="116"/>
      <c r="AG978" s="106"/>
      <c r="AH978" s="117" t="str">
        <f>IFERROR(Table14[[#This Row],[كمية الانتاج]]/(Table14[[#This Row],[كمية الانتاج]]+AG978+AF978),"")</f>
        <v/>
      </c>
      <c r="AI978" s="118"/>
      <c r="AJ978" s="121"/>
      <c r="AK978" s="121"/>
      <c r="AL978" s="121"/>
      <c r="AM978" s="121"/>
      <c r="AN978" s="121"/>
      <c r="AO978" s="121"/>
      <c r="AP978" s="121"/>
      <c r="AQ978" s="121"/>
      <c r="AR978" s="121"/>
    </row>
    <row r="979" spans="1:44" ht="20.100000000000001" customHeight="1">
      <c r="A979" s="105"/>
      <c r="B979" s="106"/>
      <c r="C979" s="107" t="str">
        <f>IFERROR(VLOOKUP(B979,المنتجات!$A:$B,2,0),"")</f>
        <v/>
      </c>
      <c r="D979" s="106" t="str">
        <f>IFERROR(VLOOKUP(B979,المنتجات!$A:$C,3,0),"")</f>
        <v/>
      </c>
      <c r="E979" s="108"/>
      <c r="F979" s="107" t="str">
        <f>IFERROR(VLOOKUP(Table14[[#This Row],[كود الصنف]],المنتجات!$D:$E,2,0),"")</f>
        <v/>
      </c>
      <c r="G979" s="109"/>
      <c r="H979" s="109" t="str">
        <f>IFERROR(IF(G979&lt;=1,VLOOKUP(Table14[[#This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79" s="110"/>
      <c r="J979" s="111"/>
      <c r="K979" s="112" t="str">
        <f>IFERROR(IF(VLOOKUP(Table14[[#This Row],[كود الصنف]],المنتجات!$D:$K,8,0)=0,"",(VLOOKUP(Table14[[#This Row],[كود الصنف]],المنتجات!$D:$K,8,0))),"")</f>
        <v/>
      </c>
      <c r="L97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79" s="114">
        <f>IFERROR(Table14[[#This Row],[كمية الهالك]]/(Table14[[#This Row],[كمية الخامات بالكيلو]]/Table14[[#This Row],[وزن القطعة]]),0)</f>
        <v>0</v>
      </c>
      <c r="N979" s="113"/>
      <c r="O979" s="106" t="str">
        <f>IFERROR(VLOOKUP(Table14[[#This Row],[كود العامل]],العاملين!$A$1:$D$100,4,0),"")</f>
        <v/>
      </c>
      <c r="P979" s="108"/>
      <c r="Q979" s="108"/>
      <c r="R979" s="108"/>
      <c r="S979" s="108"/>
      <c r="T979" s="108"/>
      <c r="U979" s="108">
        <f t="shared" si="17"/>
        <v>0</v>
      </c>
      <c r="V979" s="108" t="str">
        <f>IFERROR(Table14[[#This Row],[اجمالى وقت التشغيل بالدقايق]]-Table14[[#This Row],[اجمالى وقت التوقف بالدقيقة]],"0")</f>
        <v>0</v>
      </c>
      <c r="W979" s="108"/>
      <c r="X979" s="106" t="str">
        <f>IFERROR(VLOOKUP(Table14[[#This Row],[كود العامل]],العاملين!A:C,2,0),"")</f>
        <v/>
      </c>
      <c r="Y979" s="108"/>
      <c r="Z979" s="108" t="str">
        <f>IFERROR(VLOOKUP(Table14[[#This Row],[كود العامل2]],العاملين!$A:$C,2,0),"")</f>
        <v/>
      </c>
      <c r="AA979" s="108"/>
      <c r="AB979" s="108" t="str">
        <f>IFERROR(VLOOKUP(Table14[[#This Row],[كود العامل3]],العاملين!$A:$C,2,0),"")</f>
        <v/>
      </c>
      <c r="AC979" s="108"/>
      <c r="AD979" s="108" t="str">
        <f>IFERROR(VLOOKUP(Table14[[#This Row],[كود العامل4]],العاملين!$A:$C,2,0),"")</f>
        <v/>
      </c>
      <c r="AE979" s="115">
        <f>IFERROR((Table14[[#This Row],[كمية الانتاج]]*Table14[[#This Row],[الزمن المعيارى لانتاج القطعة الواحدة بالدقيقة]])/V979,0%)</f>
        <v>0</v>
      </c>
      <c r="AF979" s="116"/>
      <c r="AG979" s="106"/>
      <c r="AH979" s="117" t="str">
        <f>IFERROR(Table14[[#This Row],[كمية الانتاج]]/(Table14[[#This Row],[كمية الانتاج]]+AG979+AF979),"")</f>
        <v/>
      </c>
      <c r="AI979" s="118"/>
      <c r="AJ979" s="121"/>
      <c r="AK979" s="121"/>
      <c r="AL979" s="121"/>
      <c r="AM979" s="121"/>
      <c r="AN979" s="121"/>
      <c r="AO979" s="121"/>
      <c r="AP979" s="121"/>
      <c r="AQ979" s="121"/>
      <c r="AR979" s="121"/>
    </row>
    <row r="980" spans="1:44" ht="20.100000000000001" customHeight="1">
      <c r="A980" s="105"/>
      <c r="B980" s="106"/>
      <c r="C980" s="107" t="str">
        <f>IFERROR(VLOOKUP(B980,المنتجات!$A:$B,2,0),"")</f>
        <v/>
      </c>
      <c r="D980" s="106" t="str">
        <f>IFERROR(VLOOKUP(B980,المنتجات!$A:$C,3,0),"")</f>
        <v/>
      </c>
      <c r="E980" s="108"/>
      <c r="F980" s="107" t="str">
        <f>IFERROR(VLOOKUP(Table14[[#This Row],[كود الصنف]],المنتجات!$D:$E,2,0),"")</f>
        <v/>
      </c>
      <c r="G980" s="109"/>
      <c r="H980" s="109" t="str">
        <f>IFERROR(IF(G980&lt;=1,VLOOKUP(Table14[[#This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80" s="110"/>
      <c r="J980" s="111"/>
      <c r="K980" s="112" t="str">
        <f>IFERROR(IF(VLOOKUP(Table14[[#This Row],[كود الصنف]],المنتجات!$D:$K,8,0)=0,"",(VLOOKUP(Table14[[#This Row],[كود الصنف]],المنتجات!$D:$K,8,0))),"")</f>
        <v/>
      </c>
      <c r="L98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80" s="114">
        <f>IFERROR(Table14[[#This Row],[كمية الهالك]]/(Table14[[#This Row],[كمية الخامات بالكيلو]]/Table14[[#This Row],[وزن القطعة]]),0)</f>
        <v>0</v>
      </c>
      <c r="N980" s="113"/>
      <c r="O980" s="106" t="str">
        <f>IFERROR(VLOOKUP(Table14[[#This Row],[كود العامل]],العاملين!$A$1:$D$100,4,0),"")</f>
        <v/>
      </c>
      <c r="P980" s="108"/>
      <c r="Q980" s="108"/>
      <c r="R980" s="108"/>
      <c r="S980" s="108"/>
      <c r="T980" s="108"/>
      <c r="U980" s="108">
        <f t="shared" si="17"/>
        <v>0</v>
      </c>
      <c r="V980" s="108" t="str">
        <f>IFERROR(Table14[[#This Row],[اجمالى وقت التشغيل بالدقايق]]-Table14[[#This Row],[اجمالى وقت التوقف بالدقيقة]],"0")</f>
        <v>0</v>
      </c>
      <c r="W980" s="108"/>
      <c r="X980" s="106" t="str">
        <f>IFERROR(VLOOKUP(Table14[[#This Row],[كود العامل]],العاملين!A:C,2,0),"")</f>
        <v/>
      </c>
      <c r="Y980" s="108"/>
      <c r="Z980" s="108" t="str">
        <f>IFERROR(VLOOKUP(Table14[[#This Row],[كود العامل2]],العاملين!$A:$C,2,0),"")</f>
        <v/>
      </c>
      <c r="AA980" s="108"/>
      <c r="AB980" s="108" t="str">
        <f>IFERROR(VLOOKUP(Table14[[#This Row],[كود العامل3]],العاملين!$A:$C,2,0),"")</f>
        <v/>
      </c>
      <c r="AC980" s="108"/>
      <c r="AD980" s="108" t="str">
        <f>IFERROR(VLOOKUP(Table14[[#This Row],[كود العامل4]],العاملين!$A:$C,2,0),"")</f>
        <v/>
      </c>
      <c r="AE980" s="115">
        <f>IFERROR((Table14[[#This Row],[كمية الانتاج]]*Table14[[#This Row],[الزمن المعيارى لانتاج القطعة الواحدة بالدقيقة]])/V980,0%)</f>
        <v>0</v>
      </c>
      <c r="AF980" s="116"/>
      <c r="AG980" s="106"/>
      <c r="AH980" s="117" t="str">
        <f>IFERROR(Table14[[#This Row],[كمية الانتاج]]/(Table14[[#This Row],[كمية الانتاج]]+AG980+AF980),"")</f>
        <v/>
      </c>
      <c r="AI980" s="118"/>
      <c r="AJ980" s="121"/>
      <c r="AK980" s="121"/>
      <c r="AL980" s="121"/>
      <c r="AM980" s="121"/>
      <c r="AN980" s="121"/>
      <c r="AO980" s="121"/>
      <c r="AP980" s="121"/>
      <c r="AQ980" s="121"/>
      <c r="AR980" s="121"/>
    </row>
    <row r="981" spans="1:44" ht="20.100000000000001" customHeight="1">
      <c r="A981" s="105"/>
      <c r="B981" s="106"/>
      <c r="C981" s="107" t="str">
        <f>IFERROR(VLOOKUP(B981,المنتجات!$A:$B,2,0),"")</f>
        <v/>
      </c>
      <c r="D981" s="106" t="str">
        <f>IFERROR(VLOOKUP(B981,المنتجات!$A:$C,3,0),"")</f>
        <v/>
      </c>
      <c r="E981" s="108"/>
      <c r="F981" s="107" t="str">
        <f>IFERROR(VLOOKUP(Table14[[#This Row],[كود الصنف]],المنتجات!$D:$E,2,0),"")</f>
        <v/>
      </c>
      <c r="G981" s="109"/>
      <c r="H981" s="109" t="str">
        <f>IFERROR(IF(G981&lt;=1,VLOOKUP(Table14[[#This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81" s="110"/>
      <c r="J981" s="111"/>
      <c r="K981" s="112" t="str">
        <f>IFERROR(IF(VLOOKUP(Table14[[#This Row],[كود الصنف]],المنتجات!$D:$K,8,0)=0,"",(VLOOKUP(Table14[[#This Row],[كود الصنف]],المنتجات!$D:$K,8,0))),"")</f>
        <v/>
      </c>
      <c r="L98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81" s="114">
        <f>IFERROR(Table14[[#This Row],[كمية الهالك]]/(Table14[[#This Row],[كمية الخامات بالكيلو]]/Table14[[#This Row],[وزن القطعة]]),0)</f>
        <v>0</v>
      </c>
      <c r="N981" s="113"/>
      <c r="O981" s="106" t="str">
        <f>IFERROR(VLOOKUP(Table14[[#This Row],[كود العامل]],العاملين!$A$1:$D$100,4,0),"")</f>
        <v/>
      </c>
      <c r="P981" s="108"/>
      <c r="Q981" s="108"/>
      <c r="R981" s="108"/>
      <c r="S981" s="108"/>
      <c r="T981" s="108"/>
      <c r="U981" s="108">
        <f t="shared" si="17"/>
        <v>0</v>
      </c>
      <c r="V981" s="108" t="str">
        <f>IFERROR(Table14[[#This Row],[اجمالى وقت التشغيل بالدقايق]]-Table14[[#This Row],[اجمالى وقت التوقف بالدقيقة]],"0")</f>
        <v>0</v>
      </c>
      <c r="W981" s="108"/>
      <c r="X981" s="106" t="str">
        <f>IFERROR(VLOOKUP(Table14[[#This Row],[كود العامل]],العاملين!A:C,2,0),"")</f>
        <v/>
      </c>
      <c r="Y981" s="108"/>
      <c r="Z981" s="108" t="str">
        <f>IFERROR(VLOOKUP(Table14[[#This Row],[كود العامل2]],العاملين!$A:$C,2,0),"")</f>
        <v/>
      </c>
      <c r="AA981" s="108"/>
      <c r="AB981" s="108" t="str">
        <f>IFERROR(VLOOKUP(Table14[[#This Row],[كود العامل3]],العاملين!$A:$C,2,0),"")</f>
        <v/>
      </c>
      <c r="AC981" s="108"/>
      <c r="AD981" s="108" t="str">
        <f>IFERROR(VLOOKUP(Table14[[#This Row],[كود العامل4]],العاملين!$A:$C,2,0),"")</f>
        <v/>
      </c>
      <c r="AE981" s="115">
        <f>IFERROR((Table14[[#This Row],[كمية الانتاج]]*Table14[[#This Row],[الزمن المعيارى لانتاج القطعة الواحدة بالدقيقة]])/V981,0%)</f>
        <v>0</v>
      </c>
      <c r="AF981" s="116"/>
      <c r="AG981" s="106"/>
      <c r="AH981" s="117" t="str">
        <f>IFERROR(Table14[[#This Row],[كمية الانتاج]]/(Table14[[#This Row],[كمية الانتاج]]+AG981+AF981),"")</f>
        <v/>
      </c>
      <c r="AI981" s="118"/>
      <c r="AJ981" s="121"/>
      <c r="AK981" s="121"/>
      <c r="AL981" s="121"/>
      <c r="AM981" s="121"/>
      <c r="AN981" s="121"/>
      <c r="AO981" s="121"/>
      <c r="AP981" s="121"/>
      <c r="AQ981" s="121"/>
      <c r="AR981" s="121"/>
    </row>
    <row r="982" spans="1:44" ht="20.100000000000001" customHeight="1">
      <c r="A982" s="105"/>
      <c r="B982" s="106"/>
      <c r="C982" s="107" t="str">
        <f>IFERROR(VLOOKUP(B982,المنتجات!$A:$B,2,0),"")</f>
        <v/>
      </c>
      <c r="D982" s="106" t="str">
        <f>IFERROR(VLOOKUP(B982,المنتجات!$A:$C,3,0),"")</f>
        <v/>
      </c>
      <c r="E982" s="108"/>
      <c r="F982" s="107" t="str">
        <f>IFERROR(VLOOKUP(Table14[[#This Row],[كود الصنف]],المنتجات!$D:$E,2,0),"")</f>
        <v/>
      </c>
      <c r="G982" s="109"/>
      <c r="H982" s="109" t="str">
        <f>IFERROR(IF(G982&lt;=1,VLOOKUP(Table14[[#This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82" s="110"/>
      <c r="J982" s="111"/>
      <c r="K982" s="112" t="str">
        <f>IFERROR(IF(VLOOKUP(Table14[[#This Row],[كود الصنف]],المنتجات!$D:$K,8,0)=0,"",(VLOOKUP(Table14[[#This Row],[كود الصنف]],المنتجات!$D:$K,8,0))),"")</f>
        <v/>
      </c>
      <c r="L98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82" s="114">
        <f>IFERROR(Table14[[#This Row],[كمية الهالك]]/(Table14[[#This Row],[كمية الخامات بالكيلو]]/Table14[[#This Row],[وزن القطعة]]),0)</f>
        <v>0</v>
      </c>
      <c r="N982" s="113"/>
      <c r="O982" s="106" t="str">
        <f>IFERROR(VLOOKUP(Table14[[#This Row],[كود العامل]],العاملين!$A$1:$D$100,4,0),"")</f>
        <v/>
      </c>
      <c r="P982" s="108"/>
      <c r="Q982" s="108"/>
      <c r="R982" s="108"/>
      <c r="S982" s="108"/>
      <c r="T982" s="108"/>
      <c r="U982" s="108">
        <f t="shared" si="17"/>
        <v>0</v>
      </c>
      <c r="V982" s="108" t="str">
        <f>IFERROR(Table14[[#This Row],[اجمالى وقت التشغيل بالدقايق]]-Table14[[#This Row],[اجمالى وقت التوقف بالدقيقة]],"0")</f>
        <v>0</v>
      </c>
      <c r="W982" s="108"/>
      <c r="X982" s="106" t="str">
        <f>IFERROR(VLOOKUP(Table14[[#This Row],[كود العامل]],العاملين!A:C,2,0),"")</f>
        <v/>
      </c>
      <c r="Y982" s="108"/>
      <c r="Z982" s="108" t="str">
        <f>IFERROR(VLOOKUP(Table14[[#This Row],[كود العامل2]],العاملين!$A:$C,2,0),"")</f>
        <v/>
      </c>
      <c r="AA982" s="108"/>
      <c r="AB982" s="108" t="str">
        <f>IFERROR(VLOOKUP(Table14[[#This Row],[كود العامل3]],العاملين!$A:$C,2,0),"")</f>
        <v/>
      </c>
      <c r="AC982" s="108"/>
      <c r="AD982" s="108" t="str">
        <f>IFERROR(VLOOKUP(Table14[[#This Row],[كود العامل4]],العاملين!$A:$C,2,0),"")</f>
        <v/>
      </c>
      <c r="AE982" s="115">
        <f>IFERROR((Table14[[#This Row],[كمية الانتاج]]*Table14[[#This Row],[الزمن المعيارى لانتاج القطعة الواحدة بالدقيقة]])/V982,0%)</f>
        <v>0</v>
      </c>
      <c r="AF982" s="116"/>
      <c r="AG982" s="106"/>
      <c r="AH982" s="117" t="str">
        <f>IFERROR(Table14[[#This Row],[كمية الانتاج]]/(Table14[[#This Row],[كمية الانتاج]]+AG982+AF982),"")</f>
        <v/>
      </c>
      <c r="AI982" s="118"/>
      <c r="AJ982" s="121"/>
      <c r="AK982" s="121"/>
      <c r="AL982" s="121"/>
      <c r="AM982" s="121"/>
      <c r="AN982" s="121"/>
      <c r="AO982" s="121"/>
      <c r="AP982" s="121"/>
      <c r="AQ982" s="121"/>
      <c r="AR982" s="121"/>
    </row>
    <row r="983" spans="1:44" ht="20.100000000000001" customHeight="1">
      <c r="A983" s="105"/>
      <c r="B983" s="106"/>
      <c r="C983" s="107" t="str">
        <f>IFERROR(VLOOKUP(B983,المنتجات!$A:$B,2,0),"")</f>
        <v/>
      </c>
      <c r="D983" s="106" t="str">
        <f>IFERROR(VLOOKUP(B983,المنتجات!$A:$C,3,0),"")</f>
        <v/>
      </c>
      <c r="E983" s="108"/>
      <c r="F983" s="107" t="str">
        <f>IFERROR(VLOOKUP(Table14[[#This Row],[كود الصنف]],المنتجات!$D:$E,2,0),"")</f>
        <v/>
      </c>
      <c r="G983" s="109"/>
      <c r="H983" s="109" t="str">
        <f>IFERROR(IF(G983&lt;=1,VLOOKUP(Table14[[#This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83" s="110"/>
      <c r="J983" s="111"/>
      <c r="K983" s="112" t="str">
        <f>IFERROR(IF(VLOOKUP(Table14[[#This Row],[كود الصنف]],المنتجات!$D:$K,8,0)=0,"",(VLOOKUP(Table14[[#This Row],[كود الصنف]],المنتجات!$D:$K,8,0))),"")</f>
        <v/>
      </c>
      <c r="L98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83" s="114">
        <f>IFERROR(Table14[[#This Row],[كمية الهالك]]/(Table14[[#This Row],[كمية الخامات بالكيلو]]/Table14[[#This Row],[وزن القطعة]]),0)</f>
        <v>0</v>
      </c>
      <c r="N983" s="113"/>
      <c r="O983" s="106" t="str">
        <f>IFERROR(VLOOKUP(Table14[[#This Row],[كود العامل]],العاملين!$A$1:$D$100,4,0),"")</f>
        <v/>
      </c>
      <c r="P983" s="108"/>
      <c r="Q983" s="108"/>
      <c r="R983" s="108"/>
      <c r="S983" s="108"/>
      <c r="T983" s="108"/>
      <c r="U983" s="108">
        <f t="shared" si="17"/>
        <v>0</v>
      </c>
      <c r="V983" s="108" t="str">
        <f>IFERROR(Table14[[#This Row],[اجمالى وقت التشغيل بالدقايق]]-Table14[[#This Row],[اجمالى وقت التوقف بالدقيقة]],"0")</f>
        <v>0</v>
      </c>
      <c r="W983" s="108"/>
      <c r="X983" s="106" t="str">
        <f>IFERROR(VLOOKUP(Table14[[#This Row],[كود العامل]],العاملين!A:C,2,0),"")</f>
        <v/>
      </c>
      <c r="Y983" s="108"/>
      <c r="Z983" s="108" t="str">
        <f>IFERROR(VLOOKUP(Table14[[#This Row],[كود العامل2]],العاملين!$A:$C,2,0),"")</f>
        <v/>
      </c>
      <c r="AA983" s="108"/>
      <c r="AB983" s="108" t="str">
        <f>IFERROR(VLOOKUP(Table14[[#This Row],[كود العامل3]],العاملين!$A:$C,2,0),"")</f>
        <v/>
      </c>
      <c r="AC983" s="108"/>
      <c r="AD983" s="108" t="str">
        <f>IFERROR(VLOOKUP(Table14[[#This Row],[كود العامل4]],العاملين!$A:$C,2,0),"")</f>
        <v/>
      </c>
      <c r="AE983" s="115">
        <f>IFERROR((Table14[[#This Row],[كمية الانتاج]]*Table14[[#This Row],[الزمن المعيارى لانتاج القطعة الواحدة بالدقيقة]])/V983,0%)</f>
        <v>0</v>
      </c>
      <c r="AF983" s="116"/>
      <c r="AG983" s="106"/>
      <c r="AH983" s="117" t="str">
        <f>IFERROR(Table14[[#This Row],[كمية الانتاج]]/(Table14[[#This Row],[كمية الانتاج]]+AG983+AF983),"")</f>
        <v/>
      </c>
      <c r="AI983" s="118"/>
      <c r="AJ983" s="121"/>
      <c r="AK983" s="121"/>
      <c r="AL983" s="121"/>
      <c r="AM983" s="121"/>
      <c r="AN983" s="121"/>
      <c r="AO983" s="121"/>
      <c r="AP983" s="121"/>
      <c r="AQ983" s="121"/>
      <c r="AR983" s="121"/>
    </row>
    <row r="984" spans="1:44" ht="20.100000000000001" customHeight="1">
      <c r="A984" s="105"/>
      <c r="B984" s="106"/>
      <c r="C984" s="107" t="str">
        <f>IFERROR(VLOOKUP(B984,المنتجات!$A:$B,2,0),"")</f>
        <v/>
      </c>
      <c r="D984" s="106" t="str">
        <f>IFERROR(VLOOKUP(B984,المنتجات!$A:$C,3,0),"")</f>
        <v/>
      </c>
      <c r="E984" s="108"/>
      <c r="F984" s="107" t="str">
        <f>IFERROR(VLOOKUP(Table14[[#This Row],[كود الصنف]],المنتجات!$D:$E,2,0),"")</f>
        <v/>
      </c>
      <c r="G984" s="109"/>
      <c r="H984" s="109" t="str">
        <f>IFERROR(IF(G984&lt;=1,VLOOKUP(Table14[[#This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84" s="110"/>
      <c r="J984" s="111"/>
      <c r="K984" s="112" t="str">
        <f>IFERROR(IF(VLOOKUP(Table14[[#This Row],[كود الصنف]],المنتجات!$D:$K,8,0)=0,"",(VLOOKUP(Table14[[#This Row],[كود الصنف]],المنتجات!$D:$K,8,0))),"")</f>
        <v/>
      </c>
      <c r="L98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84" s="114">
        <f>IFERROR(Table14[[#This Row],[كمية الهالك]]/(Table14[[#This Row],[كمية الخامات بالكيلو]]/Table14[[#This Row],[وزن القطعة]]),0)</f>
        <v>0</v>
      </c>
      <c r="N984" s="113"/>
      <c r="O984" s="106" t="str">
        <f>IFERROR(VLOOKUP(Table14[[#This Row],[كود العامل]],العاملين!$A$1:$D$100,4,0),"")</f>
        <v/>
      </c>
      <c r="P984" s="108"/>
      <c r="Q984" s="108"/>
      <c r="R984" s="108"/>
      <c r="S984" s="108"/>
      <c r="T984" s="108"/>
      <c r="U984" s="108">
        <f t="shared" si="17"/>
        <v>0</v>
      </c>
      <c r="V984" s="108" t="str">
        <f>IFERROR(Table14[[#This Row],[اجمالى وقت التشغيل بالدقايق]]-Table14[[#This Row],[اجمالى وقت التوقف بالدقيقة]],"0")</f>
        <v>0</v>
      </c>
      <c r="W984" s="108"/>
      <c r="X984" s="106" t="str">
        <f>IFERROR(VLOOKUP(Table14[[#This Row],[كود العامل]],العاملين!A:C,2,0),"")</f>
        <v/>
      </c>
      <c r="Y984" s="108"/>
      <c r="Z984" s="108" t="str">
        <f>IFERROR(VLOOKUP(Table14[[#This Row],[كود العامل2]],العاملين!$A:$C,2,0),"")</f>
        <v/>
      </c>
      <c r="AA984" s="108"/>
      <c r="AB984" s="108" t="str">
        <f>IFERROR(VLOOKUP(Table14[[#This Row],[كود العامل3]],العاملين!$A:$C,2,0),"")</f>
        <v/>
      </c>
      <c r="AC984" s="108"/>
      <c r="AD984" s="108" t="str">
        <f>IFERROR(VLOOKUP(Table14[[#This Row],[كود العامل4]],العاملين!$A:$C,2,0),"")</f>
        <v/>
      </c>
      <c r="AE984" s="115">
        <f>IFERROR((Table14[[#This Row],[كمية الانتاج]]*Table14[[#This Row],[الزمن المعيارى لانتاج القطعة الواحدة بالدقيقة]])/V984,0%)</f>
        <v>0</v>
      </c>
      <c r="AF984" s="116"/>
      <c r="AG984" s="106"/>
      <c r="AH984" s="117" t="str">
        <f>IFERROR(Table14[[#This Row],[كمية الانتاج]]/(Table14[[#This Row],[كمية الانتاج]]+AG984+AF984),"")</f>
        <v/>
      </c>
      <c r="AI984" s="118"/>
      <c r="AJ984" s="121"/>
      <c r="AK984" s="121"/>
      <c r="AL984" s="121"/>
      <c r="AM984" s="121"/>
      <c r="AN984" s="121"/>
      <c r="AO984" s="121"/>
      <c r="AP984" s="121"/>
      <c r="AQ984" s="121"/>
      <c r="AR984" s="121"/>
    </row>
    <row r="985" spans="1:44" ht="20.100000000000001" customHeight="1">
      <c r="A985" s="105"/>
      <c r="B985" s="106"/>
      <c r="C985" s="107" t="str">
        <f>IFERROR(VLOOKUP(B985,المنتجات!$A:$B,2,0),"")</f>
        <v/>
      </c>
      <c r="D985" s="106" t="str">
        <f>IFERROR(VLOOKUP(B985,المنتجات!$A:$C,3,0),"")</f>
        <v/>
      </c>
      <c r="E985" s="108"/>
      <c r="F985" s="107" t="str">
        <f>IFERROR(VLOOKUP(Table14[[#This Row],[كود الصنف]],المنتجات!$D:$E,2,0),"")</f>
        <v/>
      </c>
      <c r="G985" s="109"/>
      <c r="H985" s="109" t="str">
        <f>IFERROR(IF(G985&lt;=1,VLOOKUP(Table14[[#This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85" s="110"/>
      <c r="J985" s="111"/>
      <c r="K985" s="112" t="str">
        <f>IFERROR(IF(VLOOKUP(Table14[[#This Row],[كود الصنف]],المنتجات!$D:$K,8,0)=0,"",(VLOOKUP(Table14[[#This Row],[كود الصنف]],المنتجات!$D:$K,8,0))),"")</f>
        <v/>
      </c>
      <c r="L98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85" s="114">
        <f>IFERROR(Table14[[#This Row],[كمية الهالك]]/(Table14[[#This Row],[كمية الخامات بالكيلو]]/Table14[[#This Row],[وزن القطعة]]),0)</f>
        <v>0</v>
      </c>
      <c r="N985" s="113"/>
      <c r="O985" s="106" t="str">
        <f>IFERROR(VLOOKUP(Table14[[#This Row],[كود العامل]],العاملين!$A$1:$D$100,4,0),"")</f>
        <v/>
      </c>
      <c r="P985" s="108"/>
      <c r="Q985" s="108"/>
      <c r="R985" s="108"/>
      <c r="S985" s="108"/>
      <c r="T985" s="108"/>
      <c r="U985" s="108">
        <f t="shared" si="17"/>
        <v>0</v>
      </c>
      <c r="V985" s="108" t="str">
        <f>IFERROR(Table14[[#This Row],[اجمالى وقت التشغيل بالدقايق]]-Table14[[#This Row],[اجمالى وقت التوقف بالدقيقة]],"0")</f>
        <v>0</v>
      </c>
      <c r="W985" s="108"/>
      <c r="X985" s="106" t="str">
        <f>IFERROR(VLOOKUP(Table14[[#This Row],[كود العامل]],العاملين!A:C,2,0),"")</f>
        <v/>
      </c>
      <c r="Y985" s="108"/>
      <c r="Z985" s="108" t="str">
        <f>IFERROR(VLOOKUP(Table14[[#This Row],[كود العامل2]],العاملين!$A:$C,2,0),"")</f>
        <v/>
      </c>
      <c r="AA985" s="108"/>
      <c r="AB985" s="108" t="str">
        <f>IFERROR(VLOOKUP(Table14[[#This Row],[كود العامل3]],العاملين!$A:$C,2,0),"")</f>
        <v/>
      </c>
      <c r="AC985" s="108"/>
      <c r="AD985" s="108" t="str">
        <f>IFERROR(VLOOKUP(Table14[[#This Row],[كود العامل4]],العاملين!$A:$C,2,0),"")</f>
        <v/>
      </c>
      <c r="AE985" s="115">
        <f>IFERROR((Table14[[#This Row],[كمية الانتاج]]*Table14[[#This Row],[الزمن المعيارى لانتاج القطعة الواحدة بالدقيقة]])/V985,0%)</f>
        <v>0</v>
      </c>
      <c r="AF985" s="116"/>
      <c r="AG985" s="106"/>
      <c r="AH985" s="117" t="str">
        <f>IFERROR(Table14[[#This Row],[كمية الانتاج]]/(Table14[[#This Row],[كمية الانتاج]]+AG985+AF985),"")</f>
        <v/>
      </c>
      <c r="AI985" s="118"/>
      <c r="AJ985" s="121"/>
      <c r="AK985" s="121"/>
      <c r="AL985" s="121"/>
      <c r="AM985" s="121"/>
      <c r="AN985" s="121"/>
      <c r="AO985" s="121"/>
      <c r="AP985" s="121"/>
      <c r="AQ985" s="121"/>
      <c r="AR985" s="121"/>
    </row>
    <row r="986" spans="1:44" ht="20.100000000000001" customHeight="1">
      <c r="A986" s="105"/>
      <c r="B986" s="106"/>
      <c r="C986" s="107" t="str">
        <f>IFERROR(VLOOKUP(B986,المنتجات!$A:$B,2,0),"")</f>
        <v/>
      </c>
      <c r="D986" s="106" t="str">
        <f>IFERROR(VLOOKUP(B986,المنتجات!$A:$C,3,0),"")</f>
        <v/>
      </c>
      <c r="E986" s="108"/>
      <c r="F986" s="107" t="str">
        <f>IFERROR(VLOOKUP(Table14[[#This Row],[كود الصنف]],المنتجات!$D:$E,2,0),"")</f>
        <v/>
      </c>
      <c r="G986" s="109"/>
      <c r="H986" s="109" t="str">
        <f>IFERROR(IF(G986&lt;=1,VLOOKUP(Table14[[#This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86" s="110"/>
      <c r="J986" s="111"/>
      <c r="K986" s="112" t="str">
        <f>IFERROR(IF(VLOOKUP(Table14[[#This Row],[كود الصنف]],المنتجات!$D:$K,8,0)=0,"",(VLOOKUP(Table14[[#This Row],[كود الصنف]],المنتجات!$D:$K,8,0))),"")</f>
        <v/>
      </c>
      <c r="L98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86" s="114">
        <f>IFERROR(Table14[[#This Row],[كمية الهالك]]/(Table14[[#This Row],[كمية الخامات بالكيلو]]/Table14[[#This Row],[وزن القطعة]]),0)</f>
        <v>0</v>
      </c>
      <c r="N986" s="113"/>
      <c r="O986" s="106" t="str">
        <f>IFERROR(VLOOKUP(Table14[[#This Row],[كود العامل]],العاملين!$A$1:$D$100,4,0),"")</f>
        <v/>
      </c>
      <c r="P986" s="108"/>
      <c r="Q986" s="108"/>
      <c r="R986" s="108"/>
      <c r="S986" s="108"/>
      <c r="T986" s="108"/>
      <c r="U986" s="108">
        <f t="shared" si="17"/>
        <v>0</v>
      </c>
      <c r="V986" s="108" t="str">
        <f>IFERROR(Table14[[#This Row],[اجمالى وقت التشغيل بالدقايق]]-Table14[[#This Row],[اجمالى وقت التوقف بالدقيقة]],"0")</f>
        <v>0</v>
      </c>
      <c r="W986" s="108"/>
      <c r="X986" s="106" t="str">
        <f>IFERROR(VLOOKUP(Table14[[#This Row],[كود العامل]],العاملين!A:C,2,0),"")</f>
        <v/>
      </c>
      <c r="Y986" s="108"/>
      <c r="Z986" s="108" t="str">
        <f>IFERROR(VLOOKUP(Table14[[#This Row],[كود العامل2]],العاملين!$A:$C,2,0),"")</f>
        <v/>
      </c>
      <c r="AA986" s="108"/>
      <c r="AB986" s="108" t="str">
        <f>IFERROR(VLOOKUP(Table14[[#This Row],[كود العامل3]],العاملين!$A:$C,2,0),"")</f>
        <v/>
      </c>
      <c r="AC986" s="108"/>
      <c r="AD986" s="108" t="str">
        <f>IFERROR(VLOOKUP(Table14[[#This Row],[كود العامل4]],العاملين!$A:$C,2,0),"")</f>
        <v/>
      </c>
      <c r="AE986" s="115">
        <f>IFERROR((Table14[[#This Row],[كمية الانتاج]]*Table14[[#This Row],[الزمن المعيارى لانتاج القطعة الواحدة بالدقيقة]])/V986,0%)</f>
        <v>0</v>
      </c>
      <c r="AF986" s="116"/>
      <c r="AG986" s="106"/>
      <c r="AH986" s="117" t="str">
        <f>IFERROR(Table14[[#This Row],[كمية الانتاج]]/(Table14[[#This Row],[كمية الانتاج]]+AG986+AF986),"")</f>
        <v/>
      </c>
      <c r="AI986" s="118"/>
      <c r="AJ986" s="121"/>
      <c r="AK986" s="121"/>
      <c r="AL986" s="121"/>
      <c r="AM986" s="121"/>
      <c r="AN986" s="121"/>
      <c r="AO986" s="121"/>
      <c r="AP986" s="121"/>
      <c r="AQ986" s="121"/>
      <c r="AR986" s="121"/>
    </row>
    <row r="987" spans="1:44" ht="20.100000000000001" customHeight="1">
      <c r="A987" s="105"/>
      <c r="B987" s="106"/>
      <c r="C987" s="107" t="str">
        <f>IFERROR(VLOOKUP(B987,المنتجات!$A:$B,2,0),"")</f>
        <v/>
      </c>
      <c r="D987" s="106" t="str">
        <f>IFERROR(VLOOKUP(B987,المنتجات!$A:$C,3,0),"")</f>
        <v/>
      </c>
      <c r="E987" s="108"/>
      <c r="F987" s="107" t="str">
        <f>IFERROR(VLOOKUP(Table14[[#This Row],[كود الصنف]],المنتجات!$D:$E,2,0),"")</f>
        <v/>
      </c>
      <c r="G987" s="109"/>
      <c r="H987" s="109" t="str">
        <f>IFERROR(IF(G987&lt;=1,VLOOKUP(Table14[[#This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87" s="110"/>
      <c r="J987" s="111"/>
      <c r="K987" s="112" t="str">
        <f>IFERROR(IF(VLOOKUP(Table14[[#This Row],[كود الصنف]],المنتجات!$D:$K,8,0)=0,"",(VLOOKUP(Table14[[#This Row],[كود الصنف]],المنتجات!$D:$K,8,0))),"")</f>
        <v/>
      </c>
      <c r="L98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87" s="114">
        <f>IFERROR(Table14[[#This Row],[كمية الهالك]]/(Table14[[#This Row],[كمية الخامات بالكيلو]]/Table14[[#This Row],[وزن القطعة]]),0)</f>
        <v>0</v>
      </c>
      <c r="N987" s="113"/>
      <c r="O987" s="106" t="str">
        <f>IFERROR(VLOOKUP(Table14[[#This Row],[كود العامل]],العاملين!$A$1:$D$100,4,0),"")</f>
        <v/>
      </c>
      <c r="P987" s="108"/>
      <c r="Q987" s="108"/>
      <c r="R987" s="108"/>
      <c r="S987" s="108"/>
      <c r="T987" s="108"/>
      <c r="U987" s="108">
        <f t="shared" si="17"/>
        <v>0</v>
      </c>
      <c r="V987" s="108" t="str">
        <f>IFERROR(Table14[[#This Row],[اجمالى وقت التشغيل بالدقايق]]-Table14[[#This Row],[اجمالى وقت التوقف بالدقيقة]],"0")</f>
        <v>0</v>
      </c>
      <c r="W987" s="108"/>
      <c r="X987" s="106" t="str">
        <f>IFERROR(VLOOKUP(Table14[[#This Row],[كود العامل]],العاملين!A:C,2,0),"")</f>
        <v/>
      </c>
      <c r="Y987" s="108"/>
      <c r="Z987" s="108" t="str">
        <f>IFERROR(VLOOKUP(Table14[[#This Row],[كود العامل2]],العاملين!$A:$C,2,0),"")</f>
        <v/>
      </c>
      <c r="AA987" s="108"/>
      <c r="AB987" s="108" t="str">
        <f>IFERROR(VLOOKUP(Table14[[#This Row],[كود العامل3]],العاملين!$A:$C,2,0),"")</f>
        <v/>
      </c>
      <c r="AC987" s="108"/>
      <c r="AD987" s="108" t="str">
        <f>IFERROR(VLOOKUP(Table14[[#This Row],[كود العامل4]],العاملين!$A:$C,2,0),"")</f>
        <v/>
      </c>
      <c r="AE987" s="115">
        <f>IFERROR((Table14[[#This Row],[كمية الانتاج]]*Table14[[#This Row],[الزمن المعيارى لانتاج القطعة الواحدة بالدقيقة]])/V987,0%)</f>
        <v>0</v>
      </c>
      <c r="AF987" s="116"/>
      <c r="AG987" s="106"/>
      <c r="AH987" s="117" t="str">
        <f>IFERROR(Table14[[#This Row],[كمية الانتاج]]/(Table14[[#This Row],[كمية الانتاج]]+AG987+AF987),"")</f>
        <v/>
      </c>
      <c r="AI987" s="118"/>
      <c r="AJ987" s="121"/>
      <c r="AK987" s="121"/>
      <c r="AL987" s="121"/>
      <c r="AM987" s="121"/>
      <c r="AN987" s="121"/>
      <c r="AO987" s="121"/>
      <c r="AP987" s="121"/>
      <c r="AQ987" s="121"/>
      <c r="AR987" s="121"/>
    </row>
    <row r="988" spans="1:44" ht="20.100000000000001" customHeight="1">
      <c r="A988" s="105"/>
      <c r="B988" s="106"/>
      <c r="C988" s="107" t="str">
        <f>IFERROR(VLOOKUP(B988,المنتجات!$A:$B,2,0),"")</f>
        <v/>
      </c>
      <c r="D988" s="106" t="str">
        <f>IFERROR(VLOOKUP(B988,المنتجات!$A:$C,3,0),"")</f>
        <v/>
      </c>
      <c r="E988" s="108"/>
      <c r="F988" s="107" t="str">
        <f>IFERROR(VLOOKUP(Table14[[#This Row],[كود الصنف]],المنتجات!$D:$E,2,0),"")</f>
        <v/>
      </c>
      <c r="G988" s="109"/>
      <c r="H988" s="109" t="str">
        <f>IFERROR(IF(G988&lt;=1,VLOOKUP(Table14[[#This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88" s="110"/>
      <c r="J988" s="111"/>
      <c r="K988" s="112" t="str">
        <f>IFERROR(IF(VLOOKUP(Table14[[#This Row],[كود الصنف]],المنتجات!$D:$K,8,0)=0,"",(VLOOKUP(Table14[[#This Row],[كود الصنف]],المنتجات!$D:$K,8,0))),"")</f>
        <v/>
      </c>
      <c r="L98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88" s="114">
        <f>IFERROR(Table14[[#This Row],[كمية الهالك]]/(Table14[[#This Row],[كمية الخامات بالكيلو]]/Table14[[#This Row],[وزن القطعة]]),0)</f>
        <v>0</v>
      </c>
      <c r="N988" s="113"/>
      <c r="O988" s="106" t="str">
        <f>IFERROR(VLOOKUP(Table14[[#This Row],[كود العامل]],العاملين!$A$1:$D$100,4,0),"")</f>
        <v/>
      </c>
      <c r="P988" s="108"/>
      <c r="Q988" s="108"/>
      <c r="R988" s="108"/>
      <c r="S988" s="108"/>
      <c r="T988" s="108"/>
      <c r="U988" s="108">
        <f t="shared" si="17"/>
        <v>0</v>
      </c>
      <c r="V988" s="108" t="str">
        <f>IFERROR(Table14[[#This Row],[اجمالى وقت التشغيل بالدقايق]]-Table14[[#This Row],[اجمالى وقت التوقف بالدقيقة]],"0")</f>
        <v>0</v>
      </c>
      <c r="W988" s="108"/>
      <c r="X988" s="106" t="str">
        <f>IFERROR(VLOOKUP(Table14[[#This Row],[كود العامل]],العاملين!A:C,2,0),"")</f>
        <v/>
      </c>
      <c r="Y988" s="108"/>
      <c r="Z988" s="108" t="str">
        <f>IFERROR(VLOOKUP(Table14[[#This Row],[كود العامل2]],العاملين!$A:$C,2,0),"")</f>
        <v/>
      </c>
      <c r="AA988" s="108"/>
      <c r="AB988" s="108" t="str">
        <f>IFERROR(VLOOKUP(Table14[[#This Row],[كود العامل3]],العاملين!$A:$C,2,0),"")</f>
        <v/>
      </c>
      <c r="AC988" s="108"/>
      <c r="AD988" s="108" t="str">
        <f>IFERROR(VLOOKUP(Table14[[#This Row],[كود العامل4]],العاملين!$A:$C,2,0),"")</f>
        <v/>
      </c>
      <c r="AE988" s="115">
        <f>IFERROR((Table14[[#This Row],[كمية الانتاج]]*Table14[[#This Row],[الزمن المعيارى لانتاج القطعة الواحدة بالدقيقة]])/V988,0%)</f>
        <v>0</v>
      </c>
      <c r="AF988" s="116"/>
      <c r="AG988" s="106"/>
      <c r="AH988" s="117" t="str">
        <f>IFERROR(Table14[[#This Row],[كمية الانتاج]]/(Table14[[#This Row],[كمية الانتاج]]+AG988+AF988),"")</f>
        <v/>
      </c>
      <c r="AI988" s="118"/>
      <c r="AJ988" s="121"/>
      <c r="AK988" s="121"/>
      <c r="AL988" s="121"/>
      <c r="AM988" s="121"/>
      <c r="AN988" s="121"/>
      <c r="AO988" s="121"/>
      <c r="AP988" s="121"/>
      <c r="AQ988" s="121"/>
      <c r="AR988" s="121"/>
    </row>
    <row r="989" spans="1:44" ht="20.100000000000001" customHeight="1">
      <c r="A989" s="105"/>
      <c r="B989" s="106"/>
      <c r="C989" s="107" t="str">
        <f>IFERROR(VLOOKUP(B989,المنتجات!$A:$B,2,0),"")</f>
        <v/>
      </c>
      <c r="D989" s="106" t="str">
        <f>IFERROR(VLOOKUP(B989,المنتجات!$A:$C,3,0),"")</f>
        <v/>
      </c>
      <c r="E989" s="108"/>
      <c r="F989" s="107" t="str">
        <f>IFERROR(VLOOKUP(Table14[[#This Row],[كود الصنف]],المنتجات!$D:$E,2,0),"")</f>
        <v/>
      </c>
      <c r="G989" s="109"/>
      <c r="H989" s="109" t="str">
        <f>IFERROR(IF(G989&lt;=1,VLOOKUP(Table14[[#This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89" s="110"/>
      <c r="J989" s="111"/>
      <c r="K989" s="112" t="str">
        <f>IFERROR(IF(VLOOKUP(Table14[[#This Row],[كود الصنف]],المنتجات!$D:$K,8,0)=0,"",(VLOOKUP(Table14[[#This Row],[كود الصنف]],المنتجات!$D:$K,8,0))),"")</f>
        <v/>
      </c>
      <c r="L98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89" s="114">
        <f>IFERROR(Table14[[#This Row],[كمية الهالك]]/(Table14[[#This Row],[كمية الخامات بالكيلو]]/Table14[[#This Row],[وزن القطعة]]),0)</f>
        <v>0</v>
      </c>
      <c r="N989" s="113"/>
      <c r="O989" s="106" t="str">
        <f>IFERROR(VLOOKUP(Table14[[#This Row],[كود العامل]],العاملين!$A$1:$D$100,4,0),"")</f>
        <v/>
      </c>
      <c r="P989" s="108"/>
      <c r="Q989" s="108"/>
      <c r="R989" s="108"/>
      <c r="S989" s="108"/>
      <c r="T989" s="108"/>
      <c r="U989" s="108">
        <f t="shared" si="17"/>
        <v>0</v>
      </c>
      <c r="V989" s="108" t="str">
        <f>IFERROR(Table14[[#This Row],[اجمالى وقت التشغيل بالدقايق]]-Table14[[#This Row],[اجمالى وقت التوقف بالدقيقة]],"0")</f>
        <v>0</v>
      </c>
      <c r="W989" s="108"/>
      <c r="X989" s="106" t="str">
        <f>IFERROR(VLOOKUP(Table14[[#This Row],[كود العامل]],العاملين!A:C,2,0),"")</f>
        <v/>
      </c>
      <c r="Y989" s="108"/>
      <c r="Z989" s="108" t="str">
        <f>IFERROR(VLOOKUP(Table14[[#This Row],[كود العامل2]],العاملين!$A:$C,2,0),"")</f>
        <v/>
      </c>
      <c r="AA989" s="108"/>
      <c r="AB989" s="108" t="str">
        <f>IFERROR(VLOOKUP(Table14[[#This Row],[كود العامل3]],العاملين!$A:$C,2,0),"")</f>
        <v/>
      </c>
      <c r="AC989" s="108"/>
      <c r="AD989" s="108" t="str">
        <f>IFERROR(VLOOKUP(Table14[[#This Row],[كود العامل4]],العاملين!$A:$C,2,0),"")</f>
        <v/>
      </c>
      <c r="AE989" s="115">
        <f>IFERROR((Table14[[#This Row],[كمية الانتاج]]*Table14[[#This Row],[الزمن المعيارى لانتاج القطعة الواحدة بالدقيقة]])/V989,0%)</f>
        <v>0</v>
      </c>
      <c r="AF989" s="116"/>
      <c r="AG989" s="106"/>
      <c r="AH989" s="117" t="str">
        <f>IFERROR(Table14[[#This Row],[كمية الانتاج]]/(Table14[[#This Row],[كمية الانتاج]]+AG989+AF989),"")</f>
        <v/>
      </c>
      <c r="AI989" s="118"/>
      <c r="AJ989" s="121"/>
      <c r="AK989" s="121"/>
      <c r="AL989" s="121"/>
      <c r="AM989" s="121"/>
      <c r="AN989" s="121"/>
      <c r="AO989" s="121"/>
      <c r="AP989" s="121"/>
      <c r="AQ989" s="121"/>
      <c r="AR989" s="121"/>
    </row>
    <row r="990" spans="1:44" ht="20.100000000000001" customHeight="1">
      <c r="A990" s="105"/>
      <c r="B990" s="106"/>
      <c r="C990" s="107" t="str">
        <f>IFERROR(VLOOKUP(B990,المنتجات!$A:$B,2,0),"")</f>
        <v/>
      </c>
      <c r="D990" s="106" t="str">
        <f>IFERROR(VLOOKUP(B990,المنتجات!$A:$C,3,0),"")</f>
        <v/>
      </c>
      <c r="E990" s="108"/>
      <c r="F990" s="107" t="str">
        <f>IFERROR(VLOOKUP(Table14[[#This Row],[كود الصنف]],المنتجات!$D:$E,2,0),"")</f>
        <v/>
      </c>
      <c r="G990" s="109"/>
      <c r="H990" s="109" t="str">
        <f>IFERROR(IF(G990&lt;=1,VLOOKUP(Table14[[#This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90" s="110"/>
      <c r="J990" s="111"/>
      <c r="K990" s="112" t="str">
        <f>IFERROR(IF(VLOOKUP(Table14[[#This Row],[كود الصنف]],المنتجات!$D:$K,8,0)=0,"",(VLOOKUP(Table14[[#This Row],[كود الصنف]],المنتجات!$D:$K,8,0))),"")</f>
        <v/>
      </c>
      <c r="L99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90" s="114">
        <f>IFERROR(Table14[[#This Row],[كمية الهالك]]/(Table14[[#This Row],[كمية الخامات بالكيلو]]/Table14[[#This Row],[وزن القطعة]]),0)</f>
        <v>0</v>
      </c>
      <c r="N990" s="113"/>
      <c r="O990" s="106" t="str">
        <f>IFERROR(VLOOKUP(Table14[[#This Row],[كود العامل]],العاملين!$A$1:$D$100,4,0),"")</f>
        <v/>
      </c>
      <c r="P990" s="108"/>
      <c r="Q990" s="108"/>
      <c r="R990" s="108"/>
      <c r="S990" s="108"/>
      <c r="T990" s="108"/>
      <c r="U990" s="108">
        <f t="shared" si="17"/>
        <v>0</v>
      </c>
      <c r="V990" s="108" t="str">
        <f>IFERROR(Table14[[#This Row],[اجمالى وقت التشغيل بالدقايق]]-Table14[[#This Row],[اجمالى وقت التوقف بالدقيقة]],"0")</f>
        <v>0</v>
      </c>
      <c r="W990" s="108"/>
      <c r="X990" s="106" t="str">
        <f>IFERROR(VLOOKUP(Table14[[#This Row],[كود العامل]],العاملين!A:C,2,0),"")</f>
        <v/>
      </c>
      <c r="Y990" s="108"/>
      <c r="Z990" s="108" t="str">
        <f>IFERROR(VLOOKUP(Table14[[#This Row],[كود العامل2]],العاملين!$A:$C,2,0),"")</f>
        <v/>
      </c>
      <c r="AA990" s="108"/>
      <c r="AB990" s="108" t="str">
        <f>IFERROR(VLOOKUP(Table14[[#This Row],[كود العامل3]],العاملين!$A:$C,2,0),"")</f>
        <v/>
      </c>
      <c r="AC990" s="108"/>
      <c r="AD990" s="108" t="str">
        <f>IFERROR(VLOOKUP(Table14[[#This Row],[كود العامل4]],العاملين!$A:$C,2,0),"")</f>
        <v/>
      </c>
      <c r="AE990" s="115">
        <f>IFERROR((Table14[[#This Row],[كمية الانتاج]]*Table14[[#This Row],[الزمن المعيارى لانتاج القطعة الواحدة بالدقيقة]])/V990,0%)</f>
        <v>0</v>
      </c>
      <c r="AF990" s="116"/>
      <c r="AG990" s="106"/>
      <c r="AH990" s="117" t="str">
        <f>IFERROR(Table14[[#This Row],[كمية الانتاج]]/(Table14[[#This Row],[كمية الانتاج]]+AG990+AF990),"")</f>
        <v/>
      </c>
      <c r="AI990" s="118"/>
      <c r="AJ990" s="121"/>
      <c r="AK990" s="121"/>
      <c r="AL990" s="121"/>
      <c r="AM990" s="121"/>
      <c r="AN990" s="121"/>
      <c r="AO990" s="121"/>
      <c r="AP990" s="121"/>
      <c r="AQ990" s="121"/>
      <c r="AR990" s="121"/>
    </row>
    <row r="991" spans="1:44" ht="20.100000000000001" customHeight="1">
      <c r="A991" s="105"/>
      <c r="B991" s="106"/>
      <c r="C991" s="107" t="str">
        <f>IFERROR(VLOOKUP(B991,المنتجات!$A:$B,2,0),"")</f>
        <v/>
      </c>
      <c r="D991" s="106" t="str">
        <f>IFERROR(VLOOKUP(B991,المنتجات!$A:$C,3,0),"")</f>
        <v/>
      </c>
      <c r="E991" s="108"/>
      <c r="F991" s="107" t="str">
        <f>IFERROR(VLOOKUP(Table14[[#This Row],[كود الصنف]],المنتجات!$D:$E,2,0),"")</f>
        <v/>
      </c>
      <c r="G991" s="109"/>
      <c r="H991" s="109" t="str">
        <f>IFERROR(IF(G991&lt;=1,VLOOKUP(Table14[[#This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91" s="110"/>
      <c r="J991" s="111"/>
      <c r="K991" s="112" t="str">
        <f>IFERROR(IF(VLOOKUP(Table14[[#This Row],[كود الصنف]],المنتجات!$D:$K,8,0)=0,"",(VLOOKUP(Table14[[#This Row],[كود الصنف]],المنتجات!$D:$K,8,0))),"")</f>
        <v/>
      </c>
      <c r="L99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91" s="114">
        <f>IFERROR(Table14[[#This Row],[كمية الهالك]]/(Table14[[#This Row],[كمية الخامات بالكيلو]]/Table14[[#This Row],[وزن القطعة]]),0)</f>
        <v>0</v>
      </c>
      <c r="N991" s="113"/>
      <c r="O991" s="106" t="str">
        <f>IFERROR(VLOOKUP(Table14[[#This Row],[كود العامل]],العاملين!$A$1:$D$100,4,0),"")</f>
        <v/>
      </c>
      <c r="P991" s="108"/>
      <c r="Q991" s="108"/>
      <c r="R991" s="108"/>
      <c r="S991" s="108"/>
      <c r="T991" s="108"/>
      <c r="U991" s="108">
        <f t="shared" si="17"/>
        <v>0</v>
      </c>
      <c r="V991" s="108" t="str">
        <f>IFERROR(Table14[[#This Row],[اجمالى وقت التشغيل بالدقايق]]-Table14[[#This Row],[اجمالى وقت التوقف بالدقيقة]],"0")</f>
        <v>0</v>
      </c>
      <c r="W991" s="108"/>
      <c r="X991" s="106" t="str">
        <f>IFERROR(VLOOKUP(Table14[[#This Row],[كود العامل]],العاملين!A:C,2,0),"")</f>
        <v/>
      </c>
      <c r="Y991" s="108"/>
      <c r="Z991" s="108" t="str">
        <f>IFERROR(VLOOKUP(Table14[[#This Row],[كود العامل2]],العاملين!$A:$C,2,0),"")</f>
        <v/>
      </c>
      <c r="AA991" s="108"/>
      <c r="AB991" s="108" t="str">
        <f>IFERROR(VLOOKUP(Table14[[#This Row],[كود العامل3]],العاملين!$A:$C,2,0),"")</f>
        <v/>
      </c>
      <c r="AC991" s="108"/>
      <c r="AD991" s="108" t="str">
        <f>IFERROR(VLOOKUP(Table14[[#This Row],[كود العامل4]],العاملين!$A:$C,2,0),"")</f>
        <v/>
      </c>
      <c r="AE991" s="115">
        <f>IFERROR((Table14[[#This Row],[كمية الانتاج]]*Table14[[#This Row],[الزمن المعيارى لانتاج القطعة الواحدة بالدقيقة]])/V991,0%)</f>
        <v>0</v>
      </c>
      <c r="AF991" s="116"/>
      <c r="AG991" s="106"/>
      <c r="AH991" s="117" t="str">
        <f>IFERROR(Table14[[#This Row],[كمية الانتاج]]/(Table14[[#This Row],[كمية الانتاج]]+AG991+AF991),"")</f>
        <v/>
      </c>
      <c r="AI991" s="118"/>
      <c r="AJ991" s="121"/>
      <c r="AK991" s="121"/>
      <c r="AL991" s="121"/>
      <c r="AM991" s="121"/>
      <c r="AN991" s="121"/>
      <c r="AO991" s="121"/>
      <c r="AP991" s="121"/>
      <c r="AQ991" s="121"/>
      <c r="AR991" s="121"/>
    </row>
    <row r="992" spans="1:44" ht="20.100000000000001" customHeight="1">
      <c r="A992" s="105"/>
      <c r="B992" s="106"/>
      <c r="C992" s="107" t="str">
        <f>IFERROR(VLOOKUP(B992,المنتجات!$A:$B,2,0),"")</f>
        <v/>
      </c>
      <c r="D992" s="106" t="str">
        <f>IFERROR(VLOOKUP(B992,المنتجات!$A:$C,3,0),"")</f>
        <v/>
      </c>
      <c r="E992" s="108"/>
      <c r="F992" s="107" t="str">
        <f>IFERROR(VLOOKUP(Table14[[#This Row],[كود الصنف]],المنتجات!$D:$E,2,0),"")</f>
        <v/>
      </c>
      <c r="G992" s="109"/>
      <c r="H992" s="109" t="str">
        <f>IFERROR(IF(G992&lt;=1,VLOOKUP(Table14[[#This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92" s="110"/>
      <c r="J992" s="111"/>
      <c r="K992" s="112" t="str">
        <f>IFERROR(IF(VLOOKUP(Table14[[#This Row],[كود الصنف]],المنتجات!$D:$K,8,0)=0,"",(VLOOKUP(Table14[[#This Row],[كود الصنف]],المنتجات!$D:$K,8,0))),"")</f>
        <v/>
      </c>
      <c r="L99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92" s="114">
        <f>IFERROR(Table14[[#This Row],[كمية الهالك]]/(Table14[[#This Row],[كمية الخامات بالكيلو]]/Table14[[#This Row],[وزن القطعة]]),0)</f>
        <v>0</v>
      </c>
      <c r="N992" s="113"/>
      <c r="O992" s="106" t="str">
        <f>IFERROR(VLOOKUP(Table14[[#This Row],[كود العامل]],العاملين!$A$1:$D$100,4,0),"")</f>
        <v/>
      </c>
      <c r="P992" s="108"/>
      <c r="Q992" s="108"/>
      <c r="R992" s="108"/>
      <c r="S992" s="108"/>
      <c r="T992" s="108"/>
      <c r="U992" s="108">
        <f t="shared" si="17"/>
        <v>0</v>
      </c>
      <c r="V992" s="108" t="str">
        <f>IFERROR(Table14[[#This Row],[اجمالى وقت التشغيل بالدقايق]]-Table14[[#This Row],[اجمالى وقت التوقف بالدقيقة]],"0")</f>
        <v>0</v>
      </c>
      <c r="W992" s="108"/>
      <c r="X992" s="106" t="str">
        <f>IFERROR(VLOOKUP(Table14[[#This Row],[كود العامل]],العاملين!A:C,2,0),"")</f>
        <v/>
      </c>
      <c r="Y992" s="108"/>
      <c r="Z992" s="108" t="str">
        <f>IFERROR(VLOOKUP(Table14[[#This Row],[كود العامل2]],العاملين!$A:$C,2,0),"")</f>
        <v/>
      </c>
      <c r="AA992" s="108"/>
      <c r="AB992" s="108" t="str">
        <f>IFERROR(VLOOKUP(Table14[[#This Row],[كود العامل3]],العاملين!$A:$C,2,0),"")</f>
        <v/>
      </c>
      <c r="AC992" s="108"/>
      <c r="AD992" s="108" t="str">
        <f>IFERROR(VLOOKUP(Table14[[#This Row],[كود العامل4]],العاملين!$A:$C,2,0),"")</f>
        <v/>
      </c>
      <c r="AE992" s="115">
        <f>IFERROR((Table14[[#This Row],[كمية الانتاج]]*Table14[[#This Row],[الزمن المعيارى لانتاج القطعة الواحدة بالدقيقة]])/V992,0%)</f>
        <v>0</v>
      </c>
      <c r="AF992" s="116"/>
      <c r="AG992" s="106"/>
      <c r="AH992" s="117" t="str">
        <f>IFERROR(Table14[[#This Row],[كمية الانتاج]]/(Table14[[#This Row],[كمية الانتاج]]+AG992+AF992),"")</f>
        <v/>
      </c>
      <c r="AI992" s="118"/>
      <c r="AJ992" s="121"/>
      <c r="AK992" s="121"/>
      <c r="AL992" s="121"/>
      <c r="AM992" s="121"/>
      <c r="AN992" s="121"/>
      <c r="AO992" s="121"/>
      <c r="AP992" s="121"/>
      <c r="AQ992" s="121"/>
      <c r="AR992" s="121"/>
    </row>
    <row r="993" spans="1:44" ht="20.100000000000001" customHeight="1">
      <c r="A993" s="105"/>
      <c r="B993" s="106"/>
      <c r="C993" s="107" t="str">
        <f>IFERROR(VLOOKUP(B993,المنتجات!$A:$B,2,0),"")</f>
        <v/>
      </c>
      <c r="D993" s="106" t="str">
        <f>IFERROR(VLOOKUP(B993,المنتجات!$A:$C,3,0),"")</f>
        <v/>
      </c>
      <c r="E993" s="108"/>
      <c r="F993" s="107" t="str">
        <f>IFERROR(VLOOKUP(Table14[[#This Row],[كود الصنف]],المنتجات!$D:$E,2,0),"")</f>
        <v/>
      </c>
      <c r="G993" s="109"/>
      <c r="H993" s="109" t="str">
        <f>IFERROR(IF(G993&lt;=1,VLOOKUP(Table14[[#This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93" s="110"/>
      <c r="J993" s="111"/>
      <c r="K993" s="112" t="str">
        <f>IFERROR(IF(VLOOKUP(Table14[[#This Row],[كود الصنف]],المنتجات!$D:$K,8,0)=0,"",(VLOOKUP(Table14[[#This Row],[كود الصنف]],المنتجات!$D:$K,8,0))),"")</f>
        <v/>
      </c>
      <c r="L99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93" s="114">
        <f>IFERROR(Table14[[#This Row],[كمية الهالك]]/(Table14[[#This Row],[كمية الخامات بالكيلو]]/Table14[[#This Row],[وزن القطعة]]),0)</f>
        <v>0</v>
      </c>
      <c r="N993" s="113"/>
      <c r="O993" s="106" t="str">
        <f>IFERROR(VLOOKUP(Table14[[#This Row],[كود العامل]],العاملين!$A$1:$D$100,4,0),"")</f>
        <v/>
      </c>
      <c r="P993" s="108"/>
      <c r="Q993" s="108"/>
      <c r="R993" s="108"/>
      <c r="S993" s="108"/>
      <c r="T993" s="108"/>
      <c r="U993" s="108">
        <f t="shared" si="17"/>
        <v>0</v>
      </c>
      <c r="V993" s="108" t="str">
        <f>IFERROR(Table14[[#This Row],[اجمالى وقت التشغيل بالدقايق]]-Table14[[#This Row],[اجمالى وقت التوقف بالدقيقة]],"0")</f>
        <v>0</v>
      </c>
      <c r="W993" s="108"/>
      <c r="X993" s="106" t="str">
        <f>IFERROR(VLOOKUP(Table14[[#This Row],[كود العامل]],العاملين!A:C,2,0),"")</f>
        <v/>
      </c>
      <c r="Y993" s="108"/>
      <c r="Z993" s="108" t="str">
        <f>IFERROR(VLOOKUP(Table14[[#This Row],[كود العامل2]],العاملين!$A:$C,2,0),"")</f>
        <v/>
      </c>
      <c r="AA993" s="108"/>
      <c r="AB993" s="108" t="str">
        <f>IFERROR(VLOOKUP(Table14[[#This Row],[كود العامل3]],العاملين!$A:$C,2,0),"")</f>
        <v/>
      </c>
      <c r="AC993" s="108"/>
      <c r="AD993" s="108" t="str">
        <f>IFERROR(VLOOKUP(Table14[[#This Row],[كود العامل4]],العاملين!$A:$C,2,0),"")</f>
        <v/>
      </c>
      <c r="AE993" s="115">
        <f>IFERROR((Table14[[#This Row],[كمية الانتاج]]*Table14[[#This Row],[الزمن المعيارى لانتاج القطعة الواحدة بالدقيقة]])/V993,0%)</f>
        <v>0</v>
      </c>
      <c r="AF993" s="116"/>
      <c r="AG993" s="106"/>
      <c r="AH993" s="117" t="str">
        <f>IFERROR(Table14[[#This Row],[كمية الانتاج]]/(Table14[[#This Row],[كمية الانتاج]]+AG993+AF993),"")</f>
        <v/>
      </c>
      <c r="AI993" s="118"/>
      <c r="AJ993" s="121"/>
      <c r="AK993" s="121"/>
      <c r="AL993" s="121"/>
      <c r="AM993" s="121"/>
      <c r="AN993" s="121"/>
      <c r="AO993" s="121"/>
      <c r="AP993" s="121"/>
      <c r="AQ993" s="121"/>
      <c r="AR993" s="121"/>
    </row>
    <row r="994" spans="1:44" ht="20.100000000000001" customHeight="1">
      <c r="A994" s="105"/>
      <c r="B994" s="106"/>
      <c r="C994" s="107" t="str">
        <f>IFERROR(VLOOKUP(B994,المنتجات!$A:$B,2,0),"")</f>
        <v/>
      </c>
      <c r="D994" s="106" t="str">
        <f>IFERROR(VLOOKUP(B994,المنتجات!$A:$C,3,0),"")</f>
        <v/>
      </c>
      <c r="E994" s="108"/>
      <c r="F994" s="107" t="str">
        <f>IFERROR(VLOOKUP(Table14[[#This Row],[كود الصنف]],المنتجات!$D:$E,2,0),"")</f>
        <v/>
      </c>
      <c r="G994" s="109"/>
      <c r="H994" s="109" t="str">
        <f>IFERROR(IF(G994&lt;=1,VLOOKUP(Table14[[#This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94" s="110"/>
      <c r="J994" s="111"/>
      <c r="K994" s="112" t="str">
        <f>IFERROR(IF(VLOOKUP(Table14[[#This Row],[كود الصنف]],المنتجات!$D:$K,8,0)=0,"",(VLOOKUP(Table14[[#This Row],[كود الصنف]],المنتجات!$D:$K,8,0))),"")</f>
        <v/>
      </c>
      <c r="L99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94" s="114">
        <f>IFERROR(Table14[[#This Row],[كمية الهالك]]/(Table14[[#This Row],[كمية الخامات بالكيلو]]/Table14[[#This Row],[وزن القطعة]]),0)</f>
        <v>0</v>
      </c>
      <c r="N994" s="113"/>
      <c r="O994" s="106" t="str">
        <f>IFERROR(VLOOKUP(Table14[[#This Row],[كود العامل]],العاملين!$A$1:$D$100,4,0),"")</f>
        <v/>
      </c>
      <c r="P994" s="108"/>
      <c r="Q994" s="108"/>
      <c r="R994" s="108"/>
      <c r="S994" s="108"/>
      <c r="T994" s="108"/>
      <c r="U994" s="108">
        <f t="shared" si="17"/>
        <v>0</v>
      </c>
      <c r="V994" s="108" t="str">
        <f>IFERROR(Table14[[#This Row],[اجمالى وقت التشغيل بالدقايق]]-Table14[[#This Row],[اجمالى وقت التوقف بالدقيقة]],"0")</f>
        <v>0</v>
      </c>
      <c r="W994" s="108"/>
      <c r="X994" s="106" t="str">
        <f>IFERROR(VLOOKUP(Table14[[#This Row],[كود العامل]],العاملين!A:C,2,0),"")</f>
        <v/>
      </c>
      <c r="Y994" s="108"/>
      <c r="Z994" s="108" t="str">
        <f>IFERROR(VLOOKUP(Table14[[#This Row],[كود العامل2]],العاملين!$A:$C,2,0),"")</f>
        <v/>
      </c>
      <c r="AA994" s="108"/>
      <c r="AB994" s="108" t="str">
        <f>IFERROR(VLOOKUP(Table14[[#This Row],[كود العامل3]],العاملين!$A:$C,2,0),"")</f>
        <v/>
      </c>
      <c r="AC994" s="108"/>
      <c r="AD994" s="108" t="str">
        <f>IFERROR(VLOOKUP(Table14[[#This Row],[كود العامل4]],العاملين!$A:$C,2,0),"")</f>
        <v/>
      </c>
      <c r="AE994" s="115">
        <f>IFERROR((Table14[[#This Row],[كمية الانتاج]]*Table14[[#This Row],[الزمن المعيارى لانتاج القطعة الواحدة بالدقيقة]])/V994,0%)</f>
        <v>0</v>
      </c>
      <c r="AF994" s="116"/>
      <c r="AG994" s="106"/>
      <c r="AH994" s="117" t="str">
        <f>IFERROR(Table14[[#This Row],[كمية الانتاج]]/(Table14[[#This Row],[كمية الانتاج]]+AG994+AF994),"")</f>
        <v/>
      </c>
      <c r="AI994" s="118"/>
      <c r="AJ994" s="121"/>
      <c r="AK994" s="121"/>
      <c r="AL994" s="121"/>
      <c r="AM994" s="121"/>
      <c r="AN994" s="121"/>
      <c r="AO994" s="121"/>
      <c r="AP994" s="121"/>
      <c r="AQ994" s="121"/>
      <c r="AR994" s="121"/>
    </row>
    <row r="995" spans="1:44" ht="20.100000000000001" customHeight="1">
      <c r="A995" s="105"/>
      <c r="B995" s="106"/>
      <c r="C995" s="107" t="str">
        <f>IFERROR(VLOOKUP(B995,المنتجات!$A:$B,2,0),"")</f>
        <v/>
      </c>
      <c r="D995" s="106" t="str">
        <f>IFERROR(VLOOKUP(B995,المنتجات!$A:$C,3,0),"")</f>
        <v/>
      </c>
      <c r="E995" s="108"/>
      <c r="F995" s="107" t="str">
        <f>IFERROR(VLOOKUP(Table14[[#This Row],[كود الصنف]],المنتجات!$D:$E,2,0),"")</f>
        <v/>
      </c>
      <c r="G995" s="109"/>
      <c r="H995" s="109" t="str">
        <f>IFERROR(IF(G995&lt;=1,VLOOKUP(Table14[[#This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95" s="110"/>
      <c r="J995" s="111"/>
      <c r="K995" s="112" t="str">
        <f>IFERROR(IF(VLOOKUP(Table14[[#This Row],[كود الصنف]],المنتجات!$D:$K,8,0)=0,"",(VLOOKUP(Table14[[#This Row],[كود الصنف]],المنتجات!$D:$K,8,0))),"")</f>
        <v/>
      </c>
      <c r="L99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95" s="114">
        <f>IFERROR(Table14[[#This Row],[كمية الهالك]]/(Table14[[#This Row],[كمية الخامات بالكيلو]]/Table14[[#This Row],[وزن القطعة]]),0)</f>
        <v>0</v>
      </c>
      <c r="N995" s="113"/>
      <c r="O995" s="106" t="str">
        <f>IFERROR(VLOOKUP(Table14[[#This Row],[كود العامل]],العاملين!$A$1:$D$100,4,0),"")</f>
        <v/>
      </c>
      <c r="P995" s="108"/>
      <c r="Q995" s="108"/>
      <c r="R995" s="108"/>
      <c r="S995" s="108"/>
      <c r="T995" s="108"/>
      <c r="U995" s="108">
        <f t="shared" si="17"/>
        <v>0</v>
      </c>
      <c r="V995" s="108" t="str">
        <f>IFERROR(Table14[[#This Row],[اجمالى وقت التشغيل بالدقايق]]-Table14[[#This Row],[اجمالى وقت التوقف بالدقيقة]],"0")</f>
        <v>0</v>
      </c>
      <c r="W995" s="108"/>
      <c r="X995" s="106" t="str">
        <f>IFERROR(VLOOKUP(Table14[[#This Row],[كود العامل]],العاملين!A:C,2,0),"")</f>
        <v/>
      </c>
      <c r="Y995" s="108"/>
      <c r="Z995" s="108" t="str">
        <f>IFERROR(VLOOKUP(Table14[[#This Row],[كود العامل2]],العاملين!$A:$C,2,0),"")</f>
        <v/>
      </c>
      <c r="AA995" s="108"/>
      <c r="AB995" s="108" t="str">
        <f>IFERROR(VLOOKUP(Table14[[#This Row],[كود العامل3]],العاملين!$A:$C,2,0),"")</f>
        <v/>
      </c>
      <c r="AC995" s="108"/>
      <c r="AD995" s="108" t="str">
        <f>IFERROR(VLOOKUP(Table14[[#This Row],[كود العامل4]],العاملين!$A:$C,2,0),"")</f>
        <v/>
      </c>
      <c r="AE995" s="115">
        <f>IFERROR((Table14[[#This Row],[كمية الانتاج]]*Table14[[#This Row],[الزمن المعيارى لانتاج القطعة الواحدة بالدقيقة]])/V995,0%)</f>
        <v>0</v>
      </c>
      <c r="AF995" s="116"/>
      <c r="AG995" s="106"/>
      <c r="AH995" s="117" t="str">
        <f>IFERROR(Table14[[#This Row],[كمية الانتاج]]/(Table14[[#This Row],[كمية الانتاج]]+AG995+AF995),"")</f>
        <v/>
      </c>
      <c r="AI995" s="118"/>
      <c r="AJ995" s="121"/>
      <c r="AK995" s="121"/>
      <c r="AL995" s="121"/>
      <c r="AM995" s="121"/>
      <c r="AN995" s="121"/>
      <c r="AO995" s="121"/>
      <c r="AP995" s="121"/>
      <c r="AQ995" s="121"/>
      <c r="AR995" s="121"/>
    </row>
    <row r="996" spans="1:44" ht="20.100000000000001" customHeight="1">
      <c r="A996" s="105"/>
      <c r="B996" s="106"/>
      <c r="C996" s="107" t="str">
        <f>IFERROR(VLOOKUP(B996,المنتجات!$A:$B,2,0),"")</f>
        <v/>
      </c>
      <c r="D996" s="106" t="str">
        <f>IFERROR(VLOOKUP(B996,المنتجات!$A:$C,3,0),"")</f>
        <v/>
      </c>
      <c r="E996" s="108"/>
      <c r="F996" s="107" t="str">
        <f>IFERROR(VLOOKUP(Table14[[#This Row],[كود الصنف]],المنتجات!$D:$E,2,0),"")</f>
        <v/>
      </c>
      <c r="G996" s="109"/>
      <c r="H996" s="109" t="str">
        <f>IFERROR(IF(G996&lt;=1,VLOOKUP(Table14[[#This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96" s="110"/>
      <c r="J996" s="111"/>
      <c r="K996" s="112" t="str">
        <f>IFERROR(IF(VLOOKUP(Table14[[#This Row],[كود الصنف]],المنتجات!$D:$K,8,0)=0,"",(VLOOKUP(Table14[[#This Row],[كود الصنف]],المنتجات!$D:$K,8,0))),"")</f>
        <v/>
      </c>
      <c r="L99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96" s="114">
        <f>IFERROR(Table14[[#This Row],[كمية الهالك]]/(Table14[[#This Row],[كمية الخامات بالكيلو]]/Table14[[#This Row],[وزن القطعة]]),0)</f>
        <v>0</v>
      </c>
      <c r="N996" s="113"/>
      <c r="O996" s="106" t="str">
        <f>IFERROR(VLOOKUP(Table14[[#This Row],[كود العامل]],العاملين!$A$1:$D$100,4,0),"")</f>
        <v/>
      </c>
      <c r="P996" s="108"/>
      <c r="Q996" s="108"/>
      <c r="R996" s="108"/>
      <c r="S996" s="108"/>
      <c r="T996" s="108"/>
      <c r="U996" s="108">
        <f t="shared" si="17"/>
        <v>0</v>
      </c>
      <c r="V996" s="108" t="str">
        <f>IFERROR(Table14[[#This Row],[اجمالى وقت التشغيل بالدقايق]]-Table14[[#This Row],[اجمالى وقت التوقف بالدقيقة]],"0")</f>
        <v>0</v>
      </c>
      <c r="W996" s="108"/>
      <c r="X996" s="106" t="str">
        <f>IFERROR(VLOOKUP(Table14[[#This Row],[كود العامل]],العاملين!A:C,2,0),"")</f>
        <v/>
      </c>
      <c r="Y996" s="108"/>
      <c r="Z996" s="108" t="str">
        <f>IFERROR(VLOOKUP(Table14[[#This Row],[كود العامل2]],العاملين!$A:$C,2,0),"")</f>
        <v/>
      </c>
      <c r="AA996" s="108"/>
      <c r="AB996" s="108" t="str">
        <f>IFERROR(VLOOKUP(Table14[[#This Row],[كود العامل3]],العاملين!$A:$C,2,0),"")</f>
        <v/>
      </c>
      <c r="AC996" s="108"/>
      <c r="AD996" s="108" t="str">
        <f>IFERROR(VLOOKUP(Table14[[#This Row],[كود العامل4]],العاملين!$A:$C,2,0),"")</f>
        <v/>
      </c>
      <c r="AE996" s="115">
        <f>IFERROR((Table14[[#This Row],[كمية الانتاج]]*Table14[[#This Row],[الزمن المعيارى لانتاج القطعة الواحدة بالدقيقة]])/V996,0%)</f>
        <v>0</v>
      </c>
      <c r="AF996" s="116"/>
      <c r="AG996" s="106"/>
      <c r="AH996" s="117" t="str">
        <f>IFERROR(Table14[[#This Row],[كمية الانتاج]]/(Table14[[#This Row],[كمية الانتاج]]+AG996+AF996),"")</f>
        <v/>
      </c>
      <c r="AI996" s="118"/>
      <c r="AJ996" s="121"/>
      <c r="AK996" s="121"/>
      <c r="AL996" s="121"/>
      <c r="AM996" s="121"/>
      <c r="AN996" s="121"/>
      <c r="AO996" s="121"/>
      <c r="AP996" s="121"/>
      <c r="AQ996" s="121"/>
      <c r="AR996" s="121"/>
    </row>
    <row r="997" spans="1:44" ht="20.100000000000001" customHeight="1">
      <c r="A997" s="105"/>
      <c r="B997" s="106"/>
      <c r="C997" s="107" t="str">
        <f>IFERROR(VLOOKUP(B997,المنتجات!$A:$B,2,0),"")</f>
        <v/>
      </c>
      <c r="D997" s="106" t="str">
        <f>IFERROR(VLOOKUP(B997,المنتجات!$A:$C,3,0),"")</f>
        <v/>
      </c>
      <c r="E997" s="108"/>
      <c r="F997" s="107" t="str">
        <f>IFERROR(VLOOKUP(Table14[[#This Row],[كود الصنف]],المنتجات!$D:$E,2,0),"")</f>
        <v/>
      </c>
      <c r="G997" s="109"/>
      <c r="H997" s="109" t="str">
        <f>IFERROR(IF(G997&lt;=1,VLOOKUP(Table14[[#This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97" s="110"/>
      <c r="J997" s="111"/>
      <c r="K997" s="112" t="str">
        <f>IFERROR(IF(VLOOKUP(Table14[[#This Row],[كود الصنف]],المنتجات!$D:$K,8,0)=0,"",(VLOOKUP(Table14[[#This Row],[كود الصنف]],المنتجات!$D:$K,8,0))),"")</f>
        <v/>
      </c>
      <c r="L99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97" s="114">
        <f>IFERROR(Table14[[#This Row],[كمية الهالك]]/(Table14[[#This Row],[كمية الخامات بالكيلو]]/Table14[[#This Row],[وزن القطعة]]),0)</f>
        <v>0</v>
      </c>
      <c r="N997" s="113"/>
      <c r="O997" s="106" t="str">
        <f>IFERROR(VLOOKUP(Table14[[#This Row],[كود العامل]],العاملين!$A$1:$D$100,4,0),"")</f>
        <v/>
      </c>
      <c r="P997" s="108"/>
      <c r="Q997" s="108"/>
      <c r="R997" s="108"/>
      <c r="S997" s="108"/>
      <c r="T997" s="108"/>
      <c r="U997" s="108">
        <f t="shared" si="17"/>
        <v>0</v>
      </c>
      <c r="V997" s="108" t="str">
        <f>IFERROR(Table14[[#This Row],[اجمالى وقت التشغيل بالدقايق]]-Table14[[#This Row],[اجمالى وقت التوقف بالدقيقة]],"0")</f>
        <v>0</v>
      </c>
      <c r="W997" s="108"/>
      <c r="X997" s="106" t="str">
        <f>IFERROR(VLOOKUP(Table14[[#This Row],[كود العامل]],العاملين!A:C,2,0),"")</f>
        <v/>
      </c>
      <c r="Y997" s="108"/>
      <c r="Z997" s="108" t="str">
        <f>IFERROR(VLOOKUP(Table14[[#This Row],[كود العامل2]],العاملين!$A:$C,2,0),"")</f>
        <v/>
      </c>
      <c r="AA997" s="108"/>
      <c r="AB997" s="108" t="str">
        <f>IFERROR(VLOOKUP(Table14[[#This Row],[كود العامل3]],العاملين!$A:$C,2,0),"")</f>
        <v/>
      </c>
      <c r="AC997" s="108"/>
      <c r="AD997" s="108" t="str">
        <f>IFERROR(VLOOKUP(Table14[[#This Row],[كود العامل4]],العاملين!$A:$C,2,0),"")</f>
        <v/>
      </c>
      <c r="AE997" s="115">
        <f>IFERROR((Table14[[#This Row],[كمية الانتاج]]*Table14[[#This Row],[الزمن المعيارى لانتاج القطعة الواحدة بالدقيقة]])/V997,0%)</f>
        <v>0</v>
      </c>
      <c r="AF997" s="116"/>
      <c r="AG997" s="106"/>
      <c r="AH997" s="117" t="str">
        <f>IFERROR(Table14[[#This Row],[كمية الانتاج]]/(Table14[[#This Row],[كمية الانتاج]]+AG997+AF997),"")</f>
        <v/>
      </c>
      <c r="AI997" s="118"/>
      <c r="AJ997" s="121"/>
      <c r="AK997" s="121"/>
      <c r="AL997" s="121"/>
      <c r="AM997" s="121"/>
      <c r="AN997" s="121"/>
      <c r="AO997" s="121"/>
      <c r="AP997" s="121"/>
      <c r="AQ997" s="121"/>
      <c r="AR997" s="121"/>
    </row>
    <row r="998" spans="1:44" ht="20.100000000000001" customHeight="1">
      <c r="A998" s="105"/>
      <c r="B998" s="106"/>
      <c r="C998" s="107" t="str">
        <f>IFERROR(VLOOKUP(B998,المنتجات!$A:$B,2,0),"")</f>
        <v/>
      </c>
      <c r="D998" s="106" t="str">
        <f>IFERROR(VLOOKUP(B998,المنتجات!$A:$C,3,0),"")</f>
        <v/>
      </c>
      <c r="E998" s="108"/>
      <c r="F998" s="107" t="str">
        <f>IFERROR(VLOOKUP(Table14[[#This Row],[كود الصنف]],المنتجات!$D:$E,2,0),"")</f>
        <v/>
      </c>
      <c r="G998" s="109"/>
      <c r="H998" s="109" t="str">
        <f>IFERROR(IF(G998&lt;=1,VLOOKUP(Table14[[#This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98" s="110"/>
      <c r="J998" s="111"/>
      <c r="K998" s="112" t="str">
        <f>IFERROR(IF(VLOOKUP(Table14[[#This Row],[كود الصنف]],المنتجات!$D:$K,8,0)=0,"",(VLOOKUP(Table14[[#This Row],[كود الصنف]],المنتجات!$D:$K,8,0))),"")</f>
        <v/>
      </c>
      <c r="L99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98" s="114">
        <f>IFERROR(Table14[[#This Row],[كمية الهالك]]/(Table14[[#This Row],[كمية الخامات بالكيلو]]/Table14[[#This Row],[وزن القطعة]]),0)</f>
        <v>0</v>
      </c>
      <c r="N998" s="113"/>
      <c r="O998" s="106" t="str">
        <f>IFERROR(VLOOKUP(Table14[[#This Row],[كود العامل]],العاملين!$A$1:$D$100,4,0),"")</f>
        <v/>
      </c>
      <c r="P998" s="108"/>
      <c r="Q998" s="108"/>
      <c r="R998" s="108"/>
      <c r="S998" s="108"/>
      <c r="T998" s="108"/>
      <c r="U998" s="108">
        <f t="shared" si="17"/>
        <v>0</v>
      </c>
      <c r="V998" s="108" t="str">
        <f>IFERROR(Table14[[#This Row],[اجمالى وقت التشغيل بالدقايق]]-Table14[[#This Row],[اجمالى وقت التوقف بالدقيقة]],"0")</f>
        <v>0</v>
      </c>
      <c r="W998" s="108"/>
      <c r="X998" s="106" t="str">
        <f>IFERROR(VLOOKUP(Table14[[#This Row],[كود العامل]],العاملين!A:C,2,0),"")</f>
        <v/>
      </c>
      <c r="Y998" s="108"/>
      <c r="Z998" s="108" t="str">
        <f>IFERROR(VLOOKUP(Table14[[#This Row],[كود العامل2]],العاملين!$A:$C,2,0),"")</f>
        <v/>
      </c>
      <c r="AA998" s="108"/>
      <c r="AB998" s="108" t="str">
        <f>IFERROR(VLOOKUP(Table14[[#This Row],[كود العامل3]],العاملين!$A:$C,2,0),"")</f>
        <v/>
      </c>
      <c r="AC998" s="108"/>
      <c r="AD998" s="108" t="str">
        <f>IFERROR(VLOOKUP(Table14[[#This Row],[كود العامل4]],العاملين!$A:$C,2,0),"")</f>
        <v/>
      </c>
      <c r="AE998" s="115">
        <f>IFERROR((Table14[[#This Row],[كمية الانتاج]]*Table14[[#This Row],[الزمن المعيارى لانتاج القطعة الواحدة بالدقيقة]])/V998,0%)</f>
        <v>0</v>
      </c>
      <c r="AF998" s="116"/>
      <c r="AG998" s="106"/>
      <c r="AH998" s="117" t="str">
        <f>IFERROR(Table14[[#This Row],[كمية الانتاج]]/(Table14[[#This Row],[كمية الانتاج]]+AG998+AF998),"")</f>
        <v/>
      </c>
      <c r="AI998" s="118"/>
      <c r="AJ998" s="121"/>
      <c r="AK998" s="121"/>
      <c r="AL998" s="121"/>
      <c r="AM998" s="121"/>
      <c r="AN998" s="121"/>
      <c r="AO998" s="121"/>
      <c r="AP998" s="121"/>
      <c r="AQ998" s="121"/>
      <c r="AR998" s="121"/>
    </row>
    <row r="999" spans="1:44" ht="20.100000000000001" customHeight="1">
      <c r="A999" s="105"/>
      <c r="B999" s="106"/>
      <c r="C999" s="107" t="str">
        <f>IFERROR(VLOOKUP(B999,المنتجات!$A:$B,2,0),"")</f>
        <v/>
      </c>
      <c r="D999" s="106" t="str">
        <f>IFERROR(VLOOKUP(B999,المنتجات!$A:$C,3,0),"")</f>
        <v/>
      </c>
      <c r="E999" s="108"/>
      <c r="F999" s="107" t="str">
        <f>IFERROR(VLOOKUP(Table14[[#This Row],[كود الصنف]],المنتجات!$D:$E,2,0),"")</f>
        <v/>
      </c>
      <c r="G999" s="109"/>
      <c r="H999" s="109" t="str">
        <f>IFERROR(IF(G999&lt;=1,VLOOKUP(Table14[[#This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99" s="110"/>
      <c r="J999" s="111"/>
      <c r="K999" s="112" t="str">
        <f>IFERROR(IF(VLOOKUP(Table14[[#This Row],[كود الصنف]],المنتجات!$D:$K,8,0)=0,"",(VLOOKUP(Table14[[#This Row],[كود الصنف]],المنتجات!$D:$K,8,0))),"")</f>
        <v/>
      </c>
      <c r="L99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99" s="114">
        <f>IFERROR(Table14[[#This Row],[كمية الهالك]]/(Table14[[#This Row],[كمية الخامات بالكيلو]]/Table14[[#This Row],[وزن القطعة]]),0)</f>
        <v>0</v>
      </c>
      <c r="N999" s="113"/>
      <c r="O999" s="106" t="str">
        <f>IFERROR(VLOOKUP(Table14[[#This Row],[كود العامل]],العاملين!$A$1:$D$100,4,0),"")</f>
        <v/>
      </c>
      <c r="P999" s="108"/>
      <c r="Q999" s="108"/>
      <c r="R999" s="108"/>
      <c r="S999" s="108"/>
      <c r="T999" s="108"/>
      <c r="U999" s="108">
        <f t="shared" si="17"/>
        <v>0</v>
      </c>
      <c r="V999" s="108" t="str">
        <f>IFERROR(Table14[[#This Row],[اجمالى وقت التشغيل بالدقايق]]-Table14[[#This Row],[اجمالى وقت التوقف بالدقيقة]],"0")</f>
        <v>0</v>
      </c>
      <c r="W999" s="108"/>
      <c r="X999" s="106" t="str">
        <f>IFERROR(VLOOKUP(Table14[[#This Row],[كود العامل]],العاملين!A:C,2,0),"")</f>
        <v/>
      </c>
      <c r="Y999" s="108"/>
      <c r="Z999" s="108" t="str">
        <f>IFERROR(VLOOKUP(Table14[[#This Row],[كود العامل2]],العاملين!$A:$C,2,0),"")</f>
        <v/>
      </c>
      <c r="AA999" s="108"/>
      <c r="AB999" s="108" t="str">
        <f>IFERROR(VLOOKUP(Table14[[#This Row],[كود العامل3]],العاملين!$A:$C,2,0),"")</f>
        <v/>
      </c>
      <c r="AC999" s="108"/>
      <c r="AD999" s="108" t="str">
        <f>IFERROR(VLOOKUP(Table14[[#This Row],[كود العامل4]],العاملين!$A:$C,2,0),"")</f>
        <v/>
      </c>
      <c r="AE999" s="115">
        <f>IFERROR((Table14[[#This Row],[كمية الانتاج]]*Table14[[#This Row],[الزمن المعيارى لانتاج القطعة الواحدة بالدقيقة]])/V999,0%)</f>
        <v>0</v>
      </c>
      <c r="AF999" s="116"/>
      <c r="AG999" s="106"/>
      <c r="AH999" s="117" t="str">
        <f>IFERROR(Table14[[#This Row],[كمية الانتاج]]/(Table14[[#This Row],[كمية الانتاج]]+AG999+AF999),"")</f>
        <v/>
      </c>
      <c r="AI999" s="118"/>
      <c r="AJ999" s="121"/>
      <c r="AK999" s="121"/>
      <c r="AL999" s="121"/>
      <c r="AM999" s="121"/>
      <c r="AN999" s="121"/>
      <c r="AO999" s="121"/>
      <c r="AP999" s="121"/>
      <c r="AQ999" s="121"/>
      <c r="AR999" s="121"/>
    </row>
    <row r="1000" spans="1:44" ht="20.100000000000001" customHeight="1">
      <c r="A1000" s="105"/>
      <c r="B1000" s="106"/>
      <c r="C1000" s="107" t="str">
        <f>IFERROR(VLOOKUP(B1000,المنتجات!$A:$B,2,0),"")</f>
        <v/>
      </c>
      <c r="D1000" s="106" t="str">
        <f>IFERROR(VLOOKUP(B1000,المنتجات!$A:$C,3,0),"")</f>
        <v/>
      </c>
      <c r="E1000" s="108"/>
      <c r="F1000" s="107" t="str">
        <f>IFERROR(VLOOKUP(Table14[[#This Row],[كود الصنف]],المنتجات!$D:$E,2,0),"")</f>
        <v/>
      </c>
      <c r="G1000" s="109"/>
      <c r="H1000" s="109" t="str">
        <f>IFERROR(IF(G1000&lt;=1,VLOOKUP(Table14[[#This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000" s="110"/>
      <c r="J1000" s="111"/>
      <c r="K1000" s="112" t="str">
        <f>IFERROR(IF(VLOOKUP(Table14[[#This Row],[كود الصنف]],المنتجات!$D:$K,8,0)=0,"",(VLOOKUP(Table14[[#This Row],[كود الصنف]],المنتجات!$D:$K,8,0))),"")</f>
        <v/>
      </c>
      <c r="L100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000" s="114">
        <f>IFERROR(Table14[[#This Row],[كمية الهالك]]/(Table14[[#This Row],[كمية الخامات بالكيلو]]/Table14[[#This Row],[وزن القطعة]]),0)</f>
        <v>0</v>
      </c>
      <c r="N1000" s="113"/>
      <c r="O1000" s="106" t="str">
        <f>IFERROR(VLOOKUP(Table14[[#This Row],[كود العامل]],العاملين!$A$1:$D$100,4,0),"")</f>
        <v/>
      </c>
      <c r="P1000" s="108"/>
      <c r="Q1000" s="108"/>
      <c r="R1000" s="108"/>
      <c r="S1000" s="108"/>
      <c r="T1000" s="108"/>
      <c r="U1000" s="108">
        <f t="shared" si="17"/>
        <v>0</v>
      </c>
      <c r="V1000" s="108" t="str">
        <f>IFERROR(Table14[[#This Row],[اجمالى وقت التشغيل بالدقايق]]-Table14[[#This Row],[اجمالى وقت التوقف بالدقيقة]],"0")</f>
        <v>0</v>
      </c>
      <c r="W1000" s="108"/>
      <c r="X1000" s="106" t="str">
        <f>IFERROR(VLOOKUP(Table14[[#This Row],[كود العامل]],العاملين!A:C,2,0),"")</f>
        <v/>
      </c>
      <c r="Y1000" s="108"/>
      <c r="Z1000" s="108" t="str">
        <f>IFERROR(VLOOKUP(Table14[[#This Row],[كود العامل2]],العاملين!$A:$C,2,0),"")</f>
        <v/>
      </c>
      <c r="AA1000" s="108"/>
      <c r="AB1000" s="108" t="str">
        <f>IFERROR(VLOOKUP(Table14[[#This Row],[كود العامل3]],العاملين!$A:$C,2,0),"")</f>
        <v/>
      </c>
      <c r="AC1000" s="108"/>
      <c r="AD1000" s="108" t="str">
        <f>IFERROR(VLOOKUP(Table14[[#This Row],[كود العامل4]],العاملين!$A:$C,2,0),"")</f>
        <v/>
      </c>
      <c r="AE1000" s="115">
        <f>IFERROR((Table14[[#This Row],[كمية الانتاج]]*Table14[[#This Row],[الزمن المعيارى لانتاج القطعة الواحدة بالدقيقة]])/V1000,0%)</f>
        <v>0</v>
      </c>
      <c r="AF1000" s="116"/>
      <c r="AG1000" s="106"/>
      <c r="AH1000" s="117" t="str">
        <f>IFERROR(Table14[[#This Row],[كمية الانتاج]]/(Table14[[#This Row],[كمية الانتاج]]+AG1000+AF1000),"")</f>
        <v/>
      </c>
      <c r="AI1000" s="118"/>
      <c r="AJ1000" s="121"/>
      <c r="AK1000" s="121"/>
      <c r="AL1000" s="121"/>
      <c r="AM1000" s="121"/>
      <c r="AN1000" s="121"/>
      <c r="AO1000" s="121"/>
      <c r="AP1000" s="121"/>
      <c r="AQ1000" s="121"/>
      <c r="AR1000" s="121"/>
    </row>
  </sheetData>
  <conditionalFormatting sqref="AE2:AE1000">
    <cfRule type="cellIs" dxfId="53" priority="7" operator="equal">
      <formula>1</formula>
    </cfRule>
    <cfRule type="cellIs" dxfId="52" priority="8" operator="lessThan">
      <formula>0.95</formula>
    </cfRule>
    <cfRule type="cellIs" dxfId="51" priority="9" operator="greaterThan">
      <formula>100%</formula>
    </cfRule>
  </conditionalFormatting>
  <conditionalFormatting sqref="P1001:P1048576 M2:M1000">
    <cfRule type="cellIs" dxfId="50" priority="1" operator="between">
      <formula>0.001</formula>
      <formula>0.099</formula>
    </cfRule>
    <cfRule type="cellIs" dxfId="49" priority="2" operator="greaterThan">
      <formula>0.099</formula>
    </cfRule>
    <cfRule type="cellIs" dxfId="48" priority="3" operator="equal">
      <formula>0</formula>
    </cfRule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rightToLeft="1" zoomScale="90" zoomScaleNormal="90" workbookViewId="0">
      <pane ySplit="1" topLeftCell="A2" activePane="bottomLeft" state="frozen"/>
      <selection pane="bottomLeft" activeCell="A2" sqref="A2"/>
    </sheetView>
  </sheetViews>
  <sheetFormatPr defaultColWidth="9" defaultRowHeight="20.100000000000001" customHeight="1"/>
  <cols>
    <col min="1" max="1" width="36.42578125" style="145" customWidth="1"/>
    <col min="2" max="2" width="14.140625" style="145" customWidth="1"/>
    <col min="3" max="5" width="14.140625" style="151" customWidth="1"/>
    <col min="6" max="6" width="19.85546875" style="152" bestFit="1" customWidth="1"/>
    <col min="7" max="7" width="9" style="145"/>
    <col min="8" max="8" width="16" style="145" bestFit="1" customWidth="1"/>
    <col min="9" max="16384" width="9" style="145"/>
  </cols>
  <sheetData>
    <row r="1" spans="1:13" ht="29.25" customHeight="1">
      <c r="A1" s="142" t="s">
        <v>171</v>
      </c>
      <c r="B1" s="143" t="s">
        <v>159</v>
      </c>
      <c r="C1" s="143" t="s">
        <v>160</v>
      </c>
      <c r="D1" s="143" t="s">
        <v>161</v>
      </c>
      <c r="E1" s="143" t="s">
        <v>162</v>
      </c>
      <c r="F1" s="144" t="s">
        <v>158</v>
      </c>
    </row>
    <row r="2" spans="1:13" ht="20.100000000000001" customHeight="1">
      <c r="A2" s="134"/>
      <c r="B2" s="135" t="str">
        <f ca="1">IFERROR(AVERAGEIF('صالة الانتاج'!$X:$AF,'الكفاءة الأنتاجية'!A2,'صالة الانتاج'!$AE:$AE),"")</f>
        <v/>
      </c>
      <c r="C2" s="135" t="str">
        <f ca="1">IFERROR(AVERAGEIF('صالة الانتاج'!$Z:$AF,'الكفاءة الأنتاجية'!A2,'صالة الانتاج'!$AE:$AE),"")</f>
        <v/>
      </c>
      <c r="D2" s="135">
        <f ca="1">IFERROR(AVERAGEIF('صالة الانتاج'!$AB:$AF,'الكفاءة الأنتاجية'!A2,'صالة الانتاج'!$AE:$AE),"")</f>
        <v>1</v>
      </c>
      <c r="E2" s="135" t="str">
        <f ca="1">IFERROR(AVERAGEIF('صالة الانتاج'!$AD:$AF,'الكفاءة الأنتاجية'!A2,'صالة الانتاج'!$AE:$AE),"")</f>
        <v/>
      </c>
      <c r="F2" s="136">
        <f t="shared" ref="F2:F38" ca="1" si="0">AVERAGE(B2:E2)</f>
        <v>1</v>
      </c>
      <c r="M2" s="146"/>
    </row>
    <row r="3" spans="1:13" ht="20.100000000000001" customHeight="1">
      <c r="A3" s="134"/>
      <c r="B3" s="135" t="str">
        <f ca="1">IFERROR(AVERAGEIF('صالة الانتاج'!$X:$AF,'الكفاءة الأنتاجية'!A3,'صالة الانتاج'!$AE:$AE),"")</f>
        <v/>
      </c>
      <c r="C3" s="135" t="str">
        <f ca="1">IFERROR(AVERAGEIF('صالة الانتاج'!$Z:$AF,'الكفاءة الأنتاجية'!A3,'صالة الانتاج'!$AE:$AE),"")</f>
        <v/>
      </c>
      <c r="D3" s="135">
        <f ca="1">IFERROR(AVERAGEIF('صالة الانتاج'!$AB:$AF,'الكفاءة الأنتاجية'!A3,'صالة الانتاج'!$AE:$AE),"")</f>
        <v>1</v>
      </c>
      <c r="E3" s="135" t="str">
        <f ca="1">IFERROR(AVERAGEIF('صالة الانتاج'!$AD:$AF,'الكفاءة الأنتاجية'!A3,'صالة الانتاج'!$AE:$AE),"")</f>
        <v/>
      </c>
      <c r="F3" s="136">
        <f t="shared" ca="1" si="0"/>
        <v>1</v>
      </c>
    </row>
    <row r="4" spans="1:13" ht="20.100000000000001" customHeight="1">
      <c r="A4" s="134"/>
      <c r="B4" s="135" t="str">
        <f ca="1">IFERROR(AVERAGEIF('صالة الانتاج'!$X:$AF,'الكفاءة الأنتاجية'!A4,'صالة الانتاج'!$AE:$AE),"")</f>
        <v/>
      </c>
      <c r="C4" s="135" t="str">
        <f ca="1">IFERROR(AVERAGEIF('صالة الانتاج'!$Z:$AF,'الكفاءة الأنتاجية'!A4,'صالة الانتاج'!$AE:$AE),"")</f>
        <v/>
      </c>
      <c r="D4" s="135">
        <f ca="1">IFERROR(AVERAGEIF('صالة الانتاج'!$AB:$AF,'الكفاءة الأنتاجية'!A4,'صالة الانتاج'!$AE:$AE),"")</f>
        <v>1</v>
      </c>
      <c r="E4" s="135" t="str">
        <f ca="1">IFERROR(AVERAGEIF('صالة الانتاج'!$AD:$AF,'الكفاءة الأنتاجية'!A4,'صالة الانتاج'!$AE:$AE),"")</f>
        <v/>
      </c>
      <c r="F4" s="136">
        <f t="shared" ca="1" si="0"/>
        <v>1</v>
      </c>
    </row>
    <row r="5" spans="1:13" ht="20.100000000000001" customHeight="1">
      <c r="A5" s="134"/>
      <c r="B5" s="135" t="str">
        <f ca="1">IFERROR(AVERAGEIF('صالة الانتاج'!$X:$AF,'الكفاءة الأنتاجية'!A5,'صالة الانتاج'!$AE:$AE),"")</f>
        <v/>
      </c>
      <c r="C5" s="135" t="str">
        <f ca="1">IFERROR(AVERAGEIF('صالة الانتاج'!$Z:$AF,'الكفاءة الأنتاجية'!A5,'صالة الانتاج'!$AE:$AE),"")</f>
        <v/>
      </c>
      <c r="D5" s="135">
        <f ca="1">IFERROR(AVERAGEIF('صالة الانتاج'!$AB:$AF,'الكفاءة الأنتاجية'!A5,'صالة الانتاج'!$AE:$AE),"")</f>
        <v>1</v>
      </c>
      <c r="E5" s="135" t="str">
        <f ca="1">IFERROR(AVERAGEIF('صالة الانتاج'!$AD:$AF,'الكفاءة الأنتاجية'!A5,'صالة الانتاج'!$AE:$AE),"")</f>
        <v/>
      </c>
      <c r="F5" s="136">
        <f t="shared" ca="1" si="0"/>
        <v>1</v>
      </c>
    </row>
    <row r="6" spans="1:13" ht="20.100000000000001" customHeight="1">
      <c r="A6" s="134"/>
      <c r="B6" s="135" t="str">
        <f ca="1">IFERROR(AVERAGEIF('صالة الانتاج'!$X:$AF,'الكفاءة الأنتاجية'!A6,'صالة الانتاج'!$AE:$AE),"")</f>
        <v/>
      </c>
      <c r="C6" s="135" t="str">
        <f ca="1">IFERROR(AVERAGEIF('صالة الانتاج'!$Z:$AF,'الكفاءة الأنتاجية'!A6,'صالة الانتاج'!$AE:$AE),"")</f>
        <v/>
      </c>
      <c r="D6" s="135">
        <f ca="1">IFERROR(AVERAGEIF('صالة الانتاج'!$AB:$AF,'الكفاءة الأنتاجية'!A6,'صالة الانتاج'!$AE:$AE),"")</f>
        <v>1</v>
      </c>
      <c r="E6" s="135" t="str">
        <f ca="1">IFERROR(AVERAGEIF('صالة الانتاج'!$AD:$AF,'الكفاءة الأنتاجية'!A6,'صالة الانتاج'!$AE:$AE),"")</f>
        <v/>
      </c>
      <c r="F6" s="136">
        <f t="shared" ca="1" si="0"/>
        <v>1</v>
      </c>
    </row>
    <row r="7" spans="1:13" ht="20.100000000000001" customHeight="1">
      <c r="A7" s="134"/>
      <c r="B7" s="135" t="str">
        <f ca="1">IFERROR(AVERAGEIF('صالة الانتاج'!$X:$AF,'الكفاءة الأنتاجية'!A7,'صالة الانتاج'!$AE:$AE),"")</f>
        <v/>
      </c>
      <c r="C7" s="135" t="str">
        <f ca="1">IFERROR(AVERAGEIF('صالة الانتاج'!$Z:$AF,'الكفاءة الأنتاجية'!A7,'صالة الانتاج'!$AE:$AE),"")</f>
        <v/>
      </c>
      <c r="D7" s="135">
        <f ca="1">IFERROR(AVERAGEIF('صالة الانتاج'!$AB:$AF,'الكفاءة الأنتاجية'!A7,'صالة الانتاج'!$AE:$AE),"")</f>
        <v>1</v>
      </c>
      <c r="E7" s="135" t="str">
        <f ca="1">IFERROR(AVERAGEIF('صالة الانتاج'!$AD:$AF,'الكفاءة الأنتاجية'!A7,'صالة الانتاج'!$AE:$AE),"")</f>
        <v/>
      </c>
      <c r="F7" s="136">
        <f t="shared" ca="1" si="0"/>
        <v>1</v>
      </c>
    </row>
    <row r="8" spans="1:13" ht="20.100000000000001" customHeight="1">
      <c r="A8" s="134"/>
      <c r="B8" s="135" t="str">
        <f ca="1">IFERROR(AVERAGEIF('صالة الانتاج'!$X:$AF,'الكفاءة الأنتاجية'!A8,'صالة الانتاج'!$AE:$AE),"")</f>
        <v/>
      </c>
      <c r="C8" s="135" t="str">
        <f ca="1">IFERROR(AVERAGEIF('صالة الانتاج'!$Z:$AF,'الكفاءة الأنتاجية'!A8,'صالة الانتاج'!$AE:$AE),"")</f>
        <v/>
      </c>
      <c r="D8" s="135">
        <f ca="1">IFERROR(AVERAGEIF('صالة الانتاج'!$AB:$AF,'الكفاءة الأنتاجية'!A8,'صالة الانتاج'!$AE:$AE),"")</f>
        <v>1</v>
      </c>
      <c r="E8" s="135" t="str">
        <f ca="1">IFERROR(AVERAGEIF('صالة الانتاج'!$AD:$AF,'الكفاءة الأنتاجية'!A8,'صالة الانتاج'!$AE:$AE),"")</f>
        <v/>
      </c>
      <c r="F8" s="136">
        <f t="shared" ca="1" si="0"/>
        <v>1</v>
      </c>
    </row>
    <row r="9" spans="1:13" ht="20.100000000000001" customHeight="1">
      <c r="A9" s="134"/>
      <c r="B9" s="135" t="str">
        <f ca="1">IFERROR(AVERAGEIF('صالة الانتاج'!$X:$AF,'الكفاءة الأنتاجية'!A9,'صالة الانتاج'!$AE:$AE),"")</f>
        <v/>
      </c>
      <c r="C9" s="135" t="str">
        <f ca="1">IFERROR(AVERAGEIF('صالة الانتاج'!$Z:$AF,'الكفاءة الأنتاجية'!A9,'صالة الانتاج'!$AE:$AE),"")</f>
        <v/>
      </c>
      <c r="D9" s="135">
        <f ca="1">IFERROR(AVERAGEIF('صالة الانتاج'!$AB:$AF,'الكفاءة الأنتاجية'!A9,'صالة الانتاج'!$AE:$AE),"")</f>
        <v>1</v>
      </c>
      <c r="E9" s="135" t="str">
        <f ca="1">IFERROR(AVERAGEIF('صالة الانتاج'!$AD:$AF,'الكفاءة الأنتاجية'!A9,'صالة الانتاج'!$AE:$AE),"")</f>
        <v/>
      </c>
      <c r="F9" s="136">
        <f t="shared" ca="1" si="0"/>
        <v>1</v>
      </c>
      <c r="G9" s="147"/>
      <c r="H9" s="147"/>
    </row>
    <row r="10" spans="1:13" ht="20.100000000000001" customHeight="1">
      <c r="A10" s="134"/>
      <c r="B10" s="135" t="str">
        <f ca="1">IFERROR(AVERAGEIF('صالة الانتاج'!$X:$AF,'الكفاءة الأنتاجية'!A10,'صالة الانتاج'!$AE:$AE),"")</f>
        <v/>
      </c>
      <c r="C10" s="135" t="str">
        <f ca="1">IFERROR(AVERAGEIF('صالة الانتاج'!$Z:$AF,'الكفاءة الأنتاجية'!A10,'صالة الانتاج'!$AE:$AE),"")</f>
        <v/>
      </c>
      <c r="D10" s="135">
        <f ca="1">IFERROR(AVERAGEIF('صالة الانتاج'!$AB:$AF,'الكفاءة الأنتاجية'!A10,'صالة الانتاج'!$AE:$AE),"")</f>
        <v>1</v>
      </c>
      <c r="E10" s="135" t="str">
        <f ca="1">IFERROR(AVERAGEIF('صالة الانتاج'!$AD:$AF,'الكفاءة الأنتاجية'!A10,'صالة الانتاج'!$AE:$AE),"")</f>
        <v/>
      </c>
      <c r="F10" s="136">
        <f t="shared" ca="1" si="0"/>
        <v>1</v>
      </c>
      <c r="G10" s="147"/>
      <c r="H10" s="148"/>
    </row>
    <row r="11" spans="1:13" ht="20.100000000000001" customHeight="1">
      <c r="A11" s="134"/>
      <c r="B11" s="135" t="str">
        <f ca="1">IFERROR(AVERAGEIF('صالة الانتاج'!$X:$AF,'الكفاءة الأنتاجية'!A11,'صالة الانتاج'!$AE:$AE),"")</f>
        <v/>
      </c>
      <c r="C11" s="135" t="str">
        <f ca="1">IFERROR(AVERAGEIF('صالة الانتاج'!$Z:$AF,'الكفاءة الأنتاجية'!A11,'صالة الانتاج'!$AE:$AE),"")</f>
        <v/>
      </c>
      <c r="D11" s="135">
        <f ca="1">IFERROR(AVERAGEIF('صالة الانتاج'!$AB:$AF,'الكفاءة الأنتاجية'!A11,'صالة الانتاج'!$AE:$AE),"")</f>
        <v>1</v>
      </c>
      <c r="E11" s="135" t="str">
        <f ca="1">IFERROR(AVERAGEIF('صالة الانتاج'!$AD:$AF,'الكفاءة الأنتاجية'!A11,'صالة الانتاج'!$AE:$AE),"")</f>
        <v/>
      </c>
      <c r="F11" s="136">
        <f t="shared" ca="1" si="0"/>
        <v>1</v>
      </c>
      <c r="G11" s="147"/>
      <c r="H11" s="137"/>
    </row>
    <row r="12" spans="1:13" ht="20.100000000000001" customHeight="1">
      <c r="A12" s="134"/>
      <c r="B12" s="135" t="str">
        <f ca="1">IFERROR(AVERAGEIF('صالة الانتاج'!$X:$AF,'الكفاءة الأنتاجية'!A12,'صالة الانتاج'!$AE:$AE),"")</f>
        <v/>
      </c>
      <c r="C12" s="135" t="str">
        <f ca="1">IFERROR(AVERAGEIF('صالة الانتاج'!$Z:$AF,'الكفاءة الأنتاجية'!A12,'صالة الانتاج'!$AE:$AE),"")</f>
        <v/>
      </c>
      <c r="D12" s="135">
        <f ca="1">IFERROR(AVERAGEIF('صالة الانتاج'!$AB:$AF,'الكفاءة الأنتاجية'!A12,'صالة الانتاج'!$AE:$AE),"")</f>
        <v>1</v>
      </c>
      <c r="E12" s="135" t="str">
        <f ca="1">IFERROR(AVERAGEIF('صالة الانتاج'!$AD:$AF,'الكفاءة الأنتاجية'!A12,'صالة الانتاج'!$AE:$AE),"")</f>
        <v/>
      </c>
      <c r="F12" s="136">
        <f t="shared" ca="1" si="0"/>
        <v>1</v>
      </c>
      <c r="G12" s="147"/>
      <c r="H12" s="137"/>
    </row>
    <row r="13" spans="1:13" ht="20.100000000000001" customHeight="1">
      <c r="A13" s="134"/>
      <c r="B13" s="135" t="str">
        <f ca="1">IFERROR(AVERAGEIF('صالة الانتاج'!$X:$AF,'الكفاءة الأنتاجية'!A13,'صالة الانتاج'!$AE:$AE),"")</f>
        <v/>
      </c>
      <c r="C13" s="135" t="str">
        <f ca="1">IFERROR(AVERAGEIF('صالة الانتاج'!$Z:$AF,'الكفاءة الأنتاجية'!A13,'صالة الانتاج'!$AE:$AE),"")</f>
        <v/>
      </c>
      <c r="D13" s="135">
        <f ca="1">IFERROR(AVERAGEIF('صالة الانتاج'!$AB:$AF,'الكفاءة الأنتاجية'!A13,'صالة الانتاج'!$AE:$AE),"")</f>
        <v>1</v>
      </c>
      <c r="E13" s="135" t="str">
        <f ca="1">IFERROR(AVERAGEIF('صالة الانتاج'!$AD:$AF,'الكفاءة الأنتاجية'!A13,'صالة الانتاج'!$AE:$AE),"")</f>
        <v/>
      </c>
      <c r="F13" s="136">
        <f t="shared" ca="1" si="0"/>
        <v>1</v>
      </c>
      <c r="G13" s="147"/>
      <c r="H13" s="137"/>
    </row>
    <row r="14" spans="1:13" ht="20.100000000000001" customHeight="1">
      <c r="A14" s="134"/>
      <c r="B14" s="135" t="str">
        <f ca="1">IFERROR(AVERAGEIF('صالة الانتاج'!$X:$AF,'الكفاءة الأنتاجية'!A14,'صالة الانتاج'!$AE:$AE),"")</f>
        <v/>
      </c>
      <c r="C14" s="135" t="str">
        <f ca="1">IFERROR(AVERAGEIF('صالة الانتاج'!$Z:$AF,'الكفاءة الأنتاجية'!A14,'صالة الانتاج'!$AE:$AE),"")</f>
        <v/>
      </c>
      <c r="D14" s="135">
        <f ca="1">IFERROR(AVERAGEIF('صالة الانتاج'!$AB:$AF,'الكفاءة الأنتاجية'!A14,'صالة الانتاج'!$AE:$AE),"")</f>
        <v>1</v>
      </c>
      <c r="E14" s="135" t="str">
        <f ca="1">IFERROR(AVERAGEIF('صالة الانتاج'!$AD:$AF,'الكفاءة الأنتاجية'!A14,'صالة الانتاج'!$AE:$AE),"")</f>
        <v/>
      </c>
      <c r="F14" s="136">
        <f t="shared" ca="1" si="0"/>
        <v>1</v>
      </c>
      <c r="G14" s="147"/>
      <c r="H14" s="137"/>
    </row>
    <row r="15" spans="1:13" ht="20.100000000000001" customHeight="1">
      <c r="A15" s="134"/>
      <c r="B15" s="135" t="str">
        <f ca="1">IFERROR(AVERAGEIF('صالة الانتاج'!$X:$AF,'الكفاءة الأنتاجية'!A15,'صالة الانتاج'!$AE:$AE),"")</f>
        <v/>
      </c>
      <c r="C15" s="135" t="str">
        <f ca="1">IFERROR(AVERAGEIF('صالة الانتاج'!$Z:$AF,'الكفاءة الأنتاجية'!A15,'صالة الانتاج'!$AE:$AE),"")</f>
        <v/>
      </c>
      <c r="D15" s="135">
        <f ca="1">IFERROR(AVERAGEIF('صالة الانتاج'!$AB:$AF,'الكفاءة الأنتاجية'!A15,'صالة الانتاج'!$AE:$AE),"")</f>
        <v>1</v>
      </c>
      <c r="E15" s="135" t="str">
        <f ca="1">IFERROR(AVERAGEIF('صالة الانتاج'!$AD:$AF,'الكفاءة الأنتاجية'!A15,'صالة الانتاج'!$AE:$AE),"")</f>
        <v/>
      </c>
      <c r="F15" s="136">
        <f t="shared" ca="1" si="0"/>
        <v>1</v>
      </c>
      <c r="G15" s="147"/>
      <c r="H15" s="137"/>
      <c r="K15" s="149"/>
    </row>
    <row r="16" spans="1:13" ht="20.100000000000001" customHeight="1">
      <c r="A16" s="134"/>
      <c r="B16" s="135" t="str">
        <f ca="1">IFERROR(AVERAGEIF('صالة الانتاج'!$X:$AF,'الكفاءة الأنتاجية'!A16,'صالة الانتاج'!$AE:$AE),"")</f>
        <v/>
      </c>
      <c r="C16" s="135" t="str">
        <f ca="1">IFERROR(AVERAGEIF('صالة الانتاج'!$Z:$AF,'الكفاءة الأنتاجية'!A16,'صالة الانتاج'!$AE:$AE),"")</f>
        <v/>
      </c>
      <c r="D16" s="135">
        <f ca="1">IFERROR(AVERAGEIF('صالة الانتاج'!$AB:$AF,'الكفاءة الأنتاجية'!A16,'صالة الانتاج'!$AE:$AE),"")</f>
        <v>1</v>
      </c>
      <c r="E16" s="135" t="str">
        <f ca="1">IFERROR(AVERAGEIF('صالة الانتاج'!$AD:$AF,'الكفاءة الأنتاجية'!A16,'صالة الانتاج'!$AE:$AE),"")</f>
        <v/>
      </c>
      <c r="F16" s="136">
        <f t="shared" ca="1" si="0"/>
        <v>1</v>
      </c>
      <c r="G16" s="147"/>
      <c r="H16" s="137"/>
      <c r="J16" s="149"/>
    </row>
    <row r="17" spans="1:12" ht="20.100000000000001" customHeight="1">
      <c r="A17" s="134"/>
      <c r="B17" s="135" t="str">
        <f ca="1">IFERROR(AVERAGEIF('صالة الانتاج'!$X:$AF,'الكفاءة الأنتاجية'!A17,'صالة الانتاج'!$AE:$AE),"")</f>
        <v/>
      </c>
      <c r="C17" s="135" t="str">
        <f ca="1">IFERROR(AVERAGEIF('صالة الانتاج'!$Z:$AF,'الكفاءة الأنتاجية'!A17,'صالة الانتاج'!$AE:$AE),"")</f>
        <v/>
      </c>
      <c r="D17" s="135">
        <f ca="1">IFERROR(AVERAGEIF('صالة الانتاج'!$AB:$AF,'الكفاءة الأنتاجية'!A17,'صالة الانتاج'!$AE:$AE),"")</f>
        <v>1</v>
      </c>
      <c r="E17" s="135" t="str">
        <f ca="1">IFERROR(AVERAGEIF('صالة الانتاج'!$AD:$AF,'الكفاءة الأنتاجية'!A17,'صالة الانتاج'!$AE:$AE),"")</f>
        <v/>
      </c>
      <c r="F17" s="136">
        <f t="shared" ca="1" si="0"/>
        <v>1</v>
      </c>
      <c r="G17" s="147"/>
      <c r="H17" s="137"/>
    </row>
    <row r="18" spans="1:12" ht="20.100000000000001" customHeight="1">
      <c r="A18" s="134"/>
      <c r="B18" s="135" t="str">
        <f ca="1">IFERROR(AVERAGEIF('صالة الانتاج'!$X:$AF,'الكفاءة الأنتاجية'!A18,'صالة الانتاج'!$AE:$AE),"")</f>
        <v/>
      </c>
      <c r="C18" s="135" t="str">
        <f ca="1">IFERROR(AVERAGEIF('صالة الانتاج'!$Z:$AF,'الكفاءة الأنتاجية'!A18,'صالة الانتاج'!$AE:$AE),"")</f>
        <v/>
      </c>
      <c r="D18" s="135">
        <f ca="1">IFERROR(AVERAGEIF('صالة الانتاج'!$AB:$AF,'الكفاءة الأنتاجية'!A18,'صالة الانتاج'!$AE:$AE),"")</f>
        <v>1</v>
      </c>
      <c r="E18" s="135" t="str">
        <f ca="1">IFERROR(AVERAGEIF('صالة الانتاج'!$AD:$AF,'الكفاءة الأنتاجية'!A18,'صالة الانتاج'!$AE:$AE),"")</f>
        <v/>
      </c>
      <c r="F18" s="136">
        <f t="shared" ca="1" si="0"/>
        <v>1</v>
      </c>
      <c r="G18" s="147"/>
      <c r="H18" s="148"/>
    </row>
    <row r="19" spans="1:12" ht="20.100000000000001" customHeight="1">
      <c r="A19" s="134"/>
      <c r="B19" s="135" t="str">
        <f ca="1">IFERROR(AVERAGEIF('صالة الانتاج'!$X:$AF,'الكفاءة الأنتاجية'!A19,'صالة الانتاج'!$AE:$AE),"")</f>
        <v/>
      </c>
      <c r="C19" s="135" t="str">
        <f ca="1">IFERROR(AVERAGEIF('صالة الانتاج'!$Z:$AF,'الكفاءة الأنتاجية'!A19,'صالة الانتاج'!$AE:$AE),"")</f>
        <v/>
      </c>
      <c r="D19" s="135">
        <f ca="1">IFERROR(AVERAGEIF('صالة الانتاج'!$AB:$AF,'الكفاءة الأنتاجية'!A19,'صالة الانتاج'!$AE:$AE),"")</f>
        <v>1</v>
      </c>
      <c r="E19" s="135" t="str">
        <f ca="1">IFERROR(AVERAGEIF('صالة الانتاج'!$AD:$AF,'الكفاءة الأنتاجية'!A19,'صالة الانتاج'!$AE:$AE),"")</f>
        <v/>
      </c>
      <c r="F19" s="136">
        <f t="shared" ca="1" si="0"/>
        <v>1</v>
      </c>
      <c r="G19" s="147"/>
      <c r="H19" s="148"/>
    </row>
    <row r="20" spans="1:12" ht="20.100000000000001" customHeight="1">
      <c r="A20" s="134"/>
      <c r="B20" s="135" t="str">
        <f ca="1">IFERROR(AVERAGEIF('صالة الانتاج'!$X:$AF,'الكفاءة الأنتاجية'!A20,'صالة الانتاج'!$AE:$AE),"")</f>
        <v/>
      </c>
      <c r="C20" s="135" t="str">
        <f ca="1">IFERROR(AVERAGEIF('صالة الانتاج'!$Z:$AF,'الكفاءة الأنتاجية'!A20,'صالة الانتاج'!$AE:$AE),"")</f>
        <v/>
      </c>
      <c r="D20" s="135">
        <f ca="1">IFERROR(AVERAGEIF('صالة الانتاج'!$AB:$AF,'الكفاءة الأنتاجية'!A20,'صالة الانتاج'!$AE:$AE),"")</f>
        <v>1</v>
      </c>
      <c r="E20" s="135" t="str">
        <f ca="1">IFERROR(AVERAGEIF('صالة الانتاج'!$AD:$AF,'الكفاءة الأنتاجية'!A20,'صالة الانتاج'!$AE:$AE),"")</f>
        <v/>
      </c>
      <c r="F20" s="136">
        <f t="shared" ca="1" si="0"/>
        <v>1</v>
      </c>
    </row>
    <row r="21" spans="1:12" ht="20.100000000000001" customHeight="1">
      <c r="A21" s="134"/>
      <c r="B21" s="135" t="str">
        <f ca="1">IFERROR(AVERAGEIF('صالة الانتاج'!$X:$AF,'الكفاءة الأنتاجية'!A21,'صالة الانتاج'!$AE:$AE),"")</f>
        <v/>
      </c>
      <c r="C21" s="135" t="str">
        <f ca="1">IFERROR(AVERAGEIF('صالة الانتاج'!$Z:$AF,'الكفاءة الأنتاجية'!A21,'صالة الانتاج'!$AE:$AE),"")</f>
        <v/>
      </c>
      <c r="D21" s="135">
        <f ca="1">IFERROR(AVERAGEIF('صالة الانتاج'!$AB:$AF,'الكفاءة الأنتاجية'!A21,'صالة الانتاج'!$AE:$AE),"")</f>
        <v>1</v>
      </c>
      <c r="E21" s="135" t="str">
        <f ca="1">IFERROR(AVERAGEIF('صالة الانتاج'!$AD:$AF,'الكفاءة الأنتاجية'!A21,'صالة الانتاج'!$AE:$AE),"")</f>
        <v/>
      </c>
      <c r="F21" s="136">
        <f t="shared" ca="1" si="0"/>
        <v>1</v>
      </c>
    </row>
    <row r="22" spans="1:12" ht="20.100000000000001" customHeight="1">
      <c r="A22" s="134"/>
      <c r="B22" s="135" t="str">
        <f ca="1">IFERROR(AVERAGEIF('صالة الانتاج'!$X:$AF,'الكفاءة الأنتاجية'!A22,'صالة الانتاج'!$AE:$AE),"")</f>
        <v/>
      </c>
      <c r="C22" s="135" t="str">
        <f ca="1">IFERROR(AVERAGEIF('صالة الانتاج'!$Z:$AF,'الكفاءة الأنتاجية'!A22,'صالة الانتاج'!$AE:$AE),"")</f>
        <v/>
      </c>
      <c r="D22" s="135">
        <f ca="1">IFERROR(AVERAGEIF('صالة الانتاج'!$AB:$AF,'الكفاءة الأنتاجية'!A22,'صالة الانتاج'!$AE:$AE),"")</f>
        <v>1</v>
      </c>
      <c r="E22" s="135" t="str">
        <f ca="1">IFERROR(AVERAGEIF('صالة الانتاج'!$AD:$AF,'الكفاءة الأنتاجية'!A22,'صالة الانتاج'!$AE:$AE),"")</f>
        <v/>
      </c>
      <c r="F22" s="136">
        <f t="shared" ca="1" si="0"/>
        <v>1</v>
      </c>
    </row>
    <row r="23" spans="1:12" ht="20.100000000000001" customHeight="1">
      <c r="A23" s="134"/>
      <c r="B23" s="135" t="str">
        <f ca="1">IFERROR(AVERAGEIF('صالة الانتاج'!$X:$AF,'الكفاءة الأنتاجية'!A23,'صالة الانتاج'!$AE:$AE),"")</f>
        <v/>
      </c>
      <c r="C23" s="135" t="str">
        <f ca="1">IFERROR(AVERAGEIF('صالة الانتاج'!$Z:$AF,'الكفاءة الأنتاجية'!A23,'صالة الانتاج'!$AE:$AE),"")</f>
        <v/>
      </c>
      <c r="D23" s="135">
        <f ca="1">IFERROR(AVERAGEIF('صالة الانتاج'!$AB:$AF,'الكفاءة الأنتاجية'!A23,'صالة الانتاج'!$AE:$AE),"")</f>
        <v>1</v>
      </c>
      <c r="E23" s="135" t="str">
        <f ca="1">IFERROR(AVERAGEIF('صالة الانتاج'!$AD:$AF,'الكفاءة الأنتاجية'!A23,'صالة الانتاج'!$AE:$AE),"")</f>
        <v/>
      </c>
      <c r="F23" s="136">
        <f t="shared" ca="1" si="0"/>
        <v>1</v>
      </c>
      <c r="K23" s="149"/>
    </row>
    <row r="24" spans="1:12" ht="20.100000000000001" customHeight="1">
      <c r="A24" s="134"/>
      <c r="B24" s="135" t="str">
        <f ca="1">IFERROR(AVERAGEIF('صالة الانتاج'!$X:$AF,'الكفاءة الأنتاجية'!A24,'صالة الانتاج'!$AE:$AE),"")</f>
        <v/>
      </c>
      <c r="C24" s="135" t="str">
        <f ca="1">IFERROR(AVERAGEIF('صالة الانتاج'!$Z:$AF,'الكفاءة الأنتاجية'!A24,'صالة الانتاج'!$AE:$AE),"")</f>
        <v/>
      </c>
      <c r="D24" s="135">
        <f ca="1">IFERROR(AVERAGEIF('صالة الانتاج'!$AB:$AF,'الكفاءة الأنتاجية'!A24,'صالة الانتاج'!$AE:$AE),"")</f>
        <v>1</v>
      </c>
      <c r="E24" s="135" t="str">
        <f ca="1">IFERROR(AVERAGEIF('صالة الانتاج'!$AD:$AF,'الكفاءة الأنتاجية'!A24,'صالة الانتاج'!$AE:$AE),"")</f>
        <v/>
      </c>
      <c r="F24" s="136">
        <f t="shared" ca="1" si="0"/>
        <v>1</v>
      </c>
      <c r="L24" s="150"/>
    </row>
    <row r="25" spans="1:12" ht="20.100000000000001" customHeight="1">
      <c r="A25" s="134"/>
      <c r="B25" s="135" t="str">
        <f ca="1">IFERROR(AVERAGEIF('صالة الانتاج'!$X:$AF,'الكفاءة الأنتاجية'!A25,'صالة الانتاج'!$AE:$AE),"")</f>
        <v/>
      </c>
      <c r="C25" s="135" t="str">
        <f ca="1">IFERROR(AVERAGEIF('صالة الانتاج'!$Z:$AF,'الكفاءة الأنتاجية'!A25,'صالة الانتاج'!$AE:$AE),"")</f>
        <v/>
      </c>
      <c r="D25" s="135">
        <f ca="1">IFERROR(AVERAGEIF('صالة الانتاج'!$AB:$AF,'الكفاءة الأنتاجية'!A25,'صالة الانتاج'!$AE:$AE),"")</f>
        <v>1</v>
      </c>
      <c r="E25" s="135" t="str">
        <f ca="1">IFERROR(AVERAGEIF('صالة الانتاج'!$AD:$AF,'الكفاءة الأنتاجية'!A25,'صالة الانتاج'!$AE:$AE),"")</f>
        <v/>
      </c>
      <c r="F25" s="136">
        <f t="shared" ca="1" si="0"/>
        <v>1</v>
      </c>
      <c r="L25" s="151"/>
    </row>
    <row r="26" spans="1:12" ht="20.100000000000001" customHeight="1">
      <c r="A26" s="134"/>
      <c r="B26" s="135" t="str">
        <f ca="1">IFERROR(AVERAGEIF('صالة الانتاج'!$X:$AF,'الكفاءة الأنتاجية'!A26,'صالة الانتاج'!$AE:$AE),"")</f>
        <v/>
      </c>
      <c r="C26" s="135" t="str">
        <f ca="1">IFERROR(AVERAGEIF('صالة الانتاج'!$Z:$AF,'الكفاءة الأنتاجية'!A26,'صالة الانتاج'!$AE:$AE),"")</f>
        <v/>
      </c>
      <c r="D26" s="135">
        <f ca="1">IFERROR(AVERAGEIF('صالة الانتاج'!$AB:$AF,'الكفاءة الأنتاجية'!A26,'صالة الانتاج'!$AE:$AE),"")</f>
        <v>1</v>
      </c>
      <c r="E26" s="135" t="str">
        <f ca="1">IFERROR(AVERAGEIF('صالة الانتاج'!$AD:$AF,'الكفاءة الأنتاجية'!A26,'صالة الانتاج'!$AE:$AE),"")</f>
        <v/>
      </c>
      <c r="F26" s="136">
        <f t="shared" ca="1" si="0"/>
        <v>1</v>
      </c>
    </row>
    <row r="27" spans="1:12" ht="20.100000000000001" customHeight="1">
      <c r="A27" s="134"/>
      <c r="B27" s="135" t="str">
        <f ca="1">IFERROR(AVERAGEIF('صالة الانتاج'!$X:$AF,'الكفاءة الأنتاجية'!A27,'صالة الانتاج'!$AE:$AE),"")</f>
        <v/>
      </c>
      <c r="C27" s="135" t="str">
        <f ca="1">IFERROR(AVERAGEIF('صالة الانتاج'!$Z:$AF,'الكفاءة الأنتاجية'!A27,'صالة الانتاج'!$AE:$AE),"")</f>
        <v/>
      </c>
      <c r="D27" s="135">
        <f ca="1">IFERROR(AVERAGEIF('صالة الانتاج'!$AB:$AF,'الكفاءة الأنتاجية'!A27,'صالة الانتاج'!$AE:$AE),"")</f>
        <v>1</v>
      </c>
      <c r="E27" s="135" t="str">
        <f ca="1">IFERROR(AVERAGEIF('صالة الانتاج'!$AD:$AF,'الكفاءة الأنتاجية'!A27,'صالة الانتاج'!$AE:$AE),"")</f>
        <v/>
      </c>
      <c r="F27" s="136">
        <f t="shared" ca="1" si="0"/>
        <v>1</v>
      </c>
    </row>
    <row r="28" spans="1:12" ht="20.100000000000001" customHeight="1">
      <c r="A28" s="134"/>
      <c r="B28" s="135" t="str">
        <f ca="1">IFERROR(AVERAGEIF('صالة الانتاج'!$X:$AF,'الكفاءة الأنتاجية'!A28,'صالة الانتاج'!$AE:$AE),"")</f>
        <v/>
      </c>
      <c r="C28" s="135" t="str">
        <f ca="1">IFERROR(AVERAGEIF('صالة الانتاج'!$Z:$AF,'الكفاءة الأنتاجية'!A28,'صالة الانتاج'!$AE:$AE),"")</f>
        <v/>
      </c>
      <c r="D28" s="135">
        <f ca="1">IFERROR(AVERAGEIF('صالة الانتاج'!$AB:$AF,'الكفاءة الأنتاجية'!A28,'صالة الانتاج'!$AE:$AE),"")</f>
        <v>1</v>
      </c>
      <c r="E28" s="135" t="str">
        <f ca="1">IFERROR(AVERAGEIF('صالة الانتاج'!$AD:$AF,'الكفاءة الأنتاجية'!A28,'صالة الانتاج'!$AE:$AE),"")</f>
        <v/>
      </c>
      <c r="F28" s="136">
        <f t="shared" ca="1" si="0"/>
        <v>1</v>
      </c>
    </row>
    <row r="29" spans="1:12" ht="20.100000000000001" customHeight="1">
      <c r="A29" s="134"/>
      <c r="B29" s="135" t="str">
        <f ca="1">IFERROR(AVERAGEIF('صالة الانتاج'!$X:$AF,'الكفاءة الأنتاجية'!A29,'صالة الانتاج'!$AE:$AE),"")</f>
        <v/>
      </c>
      <c r="C29" s="135" t="str">
        <f ca="1">IFERROR(AVERAGEIF('صالة الانتاج'!$Z:$AF,'الكفاءة الأنتاجية'!A29,'صالة الانتاج'!$AE:$AE),"")</f>
        <v/>
      </c>
      <c r="D29" s="135">
        <f ca="1">IFERROR(AVERAGEIF('صالة الانتاج'!$AB:$AF,'الكفاءة الأنتاجية'!A29,'صالة الانتاج'!$AE:$AE),"")</f>
        <v>1</v>
      </c>
      <c r="E29" s="135" t="str">
        <f ca="1">IFERROR(AVERAGEIF('صالة الانتاج'!$AD:$AF,'الكفاءة الأنتاجية'!A29,'صالة الانتاج'!$AE:$AE),"")</f>
        <v/>
      </c>
      <c r="F29" s="136">
        <f t="shared" ca="1" si="0"/>
        <v>1</v>
      </c>
    </row>
    <row r="30" spans="1:12" ht="20.100000000000001" customHeight="1">
      <c r="A30" s="134"/>
      <c r="B30" s="135" t="str">
        <f ca="1">IFERROR(AVERAGEIF('صالة الانتاج'!$X:$AF,'الكفاءة الأنتاجية'!A30,'صالة الانتاج'!$AE:$AE),"")</f>
        <v/>
      </c>
      <c r="C30" s="135" t="str">
        <f ca="1">IFERROR(AVERAGEIF('صالة الانتاج'!$Z:$AF,'الكفاءة الأنتاجية'!A30,'صالة الانتاج'!$AE:$AE),"")</f>
        <v/>
      </c>
      <c r="D30" s="135">
        <f ca="1">IFERROR(AVERAGEIF('صالة الانتاج'!$AB:$AF,'الكفاءة الأنتاجية'!A30,'صالة الانتاج'!$AE:$AE),"")</f>
        <v>1</v>
      </c>
      <c r="E30" s="135" t="str">
        <f ca="1">IFERROR(AVERAGEIF('صالة الانتاج'!$AD:$AF,'الكفاءة الأنتاجية'!A30,'صالة الانتاج'!$AE:$AE),"")</f>
        <v/>
      </c>
      <c r="F30" s="136">
        <f t="shared" ca="1" si="0"/>
        <v>1</v>
      </c>
    </row>
    <row r="31" spans="1:12" ht="20.100000000000001" customHeight="1">
      <c r="A31" s="134"/>
      <c r="B31" s="135" t="str">
        <f ca="1">IFERROR(AVERAGEIF('صالة الانتاج'!$X:$AF,'الكفاءة الأنتاجية'!A31,'صالة الانتاج'!$AE:$AE),"")</f>
        <v/>
      </c>
      <c r="C31" s="135" t="str">
        <f ca="1">IFERROR(AVERAGEIF('صالة الانتاج'!$Z:$AF,'الكفاءة الأنتاجية'!A31,'صالة الانتاج'!$AE:$AE),"")</f>
        <v/>
      </c>
      <c r="D31" s="135">
        <f ca="1">IFERROR(AVERAGEIF('صالة الانتاج'!$AB:$AF,'الكفاءة الأنتاجية'!A31,'صالة الانتاج'!$AE:$AE),"")</f>
        <v>1</v>
      </c>
      <c r="E31" s="135" t="str">
        <f ca="1">IFERROR(AVERAGEIF('صالة الانتاج'!$AD:$AF,'الكفاءة الأنتاجية'!A31,'صالة الانتاج'!$AE:$AE),"")</f>
        <v/>
      </c>
      <c r="F31" s="136">
        <f t="shared" ca="1" si="0"/>
        <v>1</v>
      </c>
    </row>
    <row r="32" spans="1:12" ht="20.100000000000001" customHeight="1">
      <c r="A32" s="134"/>
      <c r="B32" s="135" t="str">
        <f ca="1">IFERROR(AVERAGEIF('صالة الانتاج'!$X:$AF,'الكفاءة الأنتاجية'!A32,'صالة الانتاج'!$AE:$AE),"")</f>
        <v/>
      </c>
      <c r="C32" s="135" t="str">
        <f ca="1">IFERROR(AVERAGEIF('صالة الانتاج'!$Z:$AF,'الكفاءة الأنتاجية'!A32,'صالة الانتاج'!$AE:$AE),"")</f>
        <v/>
      </c>
      <c r="D32" s="135">
        <f ca="1">IFERROR(AVERAGEIF('صالة الانتاج'!$AB:$AF,'الكفاءة الأنتاجية'!A32,'صالة الانتاج'!$AE:$AE),"")</f>
        <v>1</v>
      </c>
      <c r="E32" s="135" t="str">
        <f ca="1">IFERROR(AVERAGEIF('صالة الانتاج'!$AD:$AF,'الكفاءة الأنتاجية'!A32,'صالة الانتاج'!$AE:$AE),"")</f>
        <v/>
      </c>
      <c r="F32" s="136">
        <f t="shared" ca="1" si="0"/>
        <v>1</v>
      </c>
    </row>
    <row r="33" spans="1:9" ht="20.100000000000001" customHeight="1">
      <c r="A33" s="134"/>
      <c r="B33" s="135" t="str">
        <f ca="1">IFERROR(AVERAGEIF('صالة الانتاج'!$X:$AF,'الكفاءة الأنتاجية'!A33,'صالة الانتاج'!$AE:$AE),"")</f>
        <v/>
      </c>
      <c r="C33" s="135" t="str">
        <f ca="1">IFERROR(AVERAGEIF('صالة الانتاج'!$Z:$AF,'الكفاءة الأنتاجية'!A33,'صالة الانتاج'!$AE:$AE),"")</f>
        <v/>
      </c>
      <c r="D33" s="135">
        <f ca="1">IFERROR(AVERAGEIF('صالة الانتاج'!$AB:$AF,'الكفاءة الأنتاجية'!A33,'صالة الانتاج'!$AE:$AE),"")</f>
        <v>1</v>
      </c>
      <c r="E33" s="135" t="str">
        <f ca="1">IFERROR(AVERAGEIF('صالة الانتاج'!$AD:$AF,'الكفاءة الأنتاجية'!A33,'صالة الانتاج'!$AE:$AE),"")</f>
        <v/>
      </c>
      <c r="F33" s="136">
        <f t="shared" ca="1" si="0"/>
        <v>1</v>
      </c>
    </row>
    <row r="34" spans="1:9" ht="20.100000000000001" customHeight="1">
      <c r="A34" s="134"/>
      <c r="B34" s="135" t="str">
        <f ca="1">IFERROR(AVERAGEIF('صالة الانتاج'!$X:$AF,'الكفاءة الأنتاجية'!A34,'صالة الانتاج'!$AE:$AE),"")</f>
        <v/>
      </c>
      <c r="C34" s="135" t="str">
        <f ca="1">IFERROR(AVERAGEIF('صالة الانتاج'!$Z:$AF,'الكفاءة الأنتاجية'!A34,'صالة الانتاج'!$AE:$AE),"")</f>
        <v/>
      </c>
      <c r="D34" s="135">
        <f ca="1">IFERROR(AVERAGEIF('صالة الانتاج'!$AB:$AF,'الكفاءة الأنتاجية'!A34,'صالة الانتاج'!$AE:$AE),"")</f>
        <v>1</v>
      </c>
      <c r="E34" s="135" t="str">
        <f ca="1">IFERROR(AVERAGEIF('صالة الانتاج'!$AD:$AF,'الكفاءة الأنتاجية'!A34,'صالة الانتاج'!$AE:$AE),"")</f>
        <v/>
      </c>
      <c r="F34" s="136">
        <f t="shared" ca="1" si="0"/>
        <v>1</v>
      </c>
      <c r="I34" s="151"/>
    </row>
    <row r="35" spans="1:9" ht="20.100000000000001" customHeight="1">
      <c r="A35" s="134"/>
      <c r="B35" s="135" t="str">
        <f ca="1">IFERROR(AVERAGEIF('صالة الانتاج'!$X:$AF,'الكفاءة الأنتاجية'!A35,'صالة الانتاج'!$AE:$AE),"")</f>
        <v/>
      </c>
      <c r="C35" s="135" t="str">
        <f ca="1">IFERROR(AVERAGEIF('صالة الانتاج'!$Z:$AF,'الكفاءة الأنتاجية'!A35,'صالة الانتاج'!$AE:$AE),"")</f>
        <v/>
      </c>
      <c r="D35" s="135">
        <f ca="1">IFERROR(AVERAGEIF('صالة الانتاج'!$AB:$AF,'الكفاءة الأنتاجية'!A35,'صالة الانتاج'!$AE:$AE),"")</f>
        <v>1</v>
      </c>
      <c r="E35" s="135" t="str">
        <f ca="1">IFERROR(AVERAGEIF('صالة الانتاج'!$AD:$AF,'الكفاءة الأنتاجية'!A35,'صالة الانتاج'!$AE:$AE),"")</f>
        <v/>
      </c>
      <c r="F35" s="136">
        <f t="shared" ca="1" si="0"/>
        <v>1</v>
      </c>
    </row>
    <row r="36" spans="1:9" ht="20.100000000000001" customHeight="1">
      <c r="A36" s="134"/>
      <c r="B36" s="135" t="str">
        <f ca="1">IFERROR(AVERAGEIF('صالة الانتاج'!$X:$AF,'الكفاءة الأنتاجية'!A36,'صالة الانتاج'!$AE:$AE),"")</f>
        <v/>
      </c>
      <c r="C36" s="135" t="str">
        <f ca="1">IFERROR(AVERAGEIF('صالة الانتاج'!$Z:$AF,'الكفاءة الأنتاجية'!A36,'صالة الانتاج'!$AE:$AE),"")</f>
        <v/>
      </c>
      <c r="D36" s="135">
        <f ca="1">IFERROR(AVERAGEIF('صالة الانتاج'!$AB:$AF,'الكفاءة الأنتاجية'!A36,'صالة الانتاج'!$AE:$AE),"")</f>
        <v>1</v>
      </c>
      <c r="E36" s="135" t="str">
        <f ca="1">IFERROR(AVERAGEIF('صالة الانتاج'!$AD:$AF,'الكفاءة الأنتاجية'!A36,'صالة الانتاج'!$AE:$AE),"")</f>
        <v/>
      </c>
      <c r="F36" s="136">
        <f t="shared" ca="1" si="0"/>
        <v>1</v>
      </c>
    </row>
    <row r="37" spans="1:9" ht="20.100000000000001" customHeight="1">
      <c r="A37" s="134"/>
      <c r="B37" s="135" t="str">
        <f ca="1">IFERROR(AVERAGEIF('صالة الانتاج'!$X:$AF,'الكفاءة الأنتاجية'!A37,'صالة الانتاج'!$AE:$AE),"")</f>
        <v/>
      </c>
      <c r="C37" s="135" t="str">
        <f ca="1">IFERROR(AVERAGEIF('صالة الانتاج'!$Z:$AF,'الكفاءة الأنتاجية'!A37,'صالة الانتاج'!$AE:$AE),"")</f>
        <v/>
      </c>
      <c r="D37" s="135">
        <f ca="1">IFERROR(AVERAGEIF('صالة الانتاج'!$AB:$AF,'الكفاءة الأنتاجية'!A37,'صالة الانتاج'!$AE:$AE),"")</f>
        <v>1</v>
      </c>
      <c r="E37" s="135" t="str">
        <f ca="1">IFERROR(AVERAGEIF('صالة الانتاج'!$AD:$AF,'الكفاءة الأنتاجية'!A37,'صالة الانتاج'!$AE:$AE),"")</f>
        <v/>
      </c>
      <c r="F37" s="136">
        <f t="shared" ca="1" si="0"/>
        <v>1</v>
      </c>
    </row>
    <row r="38" spans="1:9" ht="20.100000000000001" customHeight="1">
      <c r="A38" s="138"/>
      <c r="B38" s="135" t="str">
        <f ca="1">IFERROR(AVERAGEIF('صالة الانتاج'!$X:$AF,'الكفاءة الأنتاجية'!A38,'صالة الانتاج'!$AE:$AE),"")</f>
        <v/>
      </c>
      <c r="C38" s="139" t="str">
        <f ca="1">IFERROR(AVERAGEIF('صالة الانتاج'!$Z:$AF,'الكفاءة الأنتاجية'!A38,'صالة الانتاج'!$AE:$AE),"")</f>
        <v/>
      </c>
      <c r="D38" s="139">
        <f ca="1">IFERROR(AVERAGEIF('صالة الانتاج'!$AB:$AF,'الكفاءة الأنتاجية'!A38,'صالة الانتاج'!$AE:$AE),"")</f>
        <v>1</v>
      </c>
      <c r="E38" s="139" t="str">
        <f ca="1">IFERROR(AVERAGEIF('صالة الانتاج'!$AD:$AF,'الكفاءة الأنتاجية'!A38,'صالة الانتاج'!$AE:$AE),"")</f>
        <v/>
      </c>
      <c r="F38" s="140">
        <f t="shared" ca="1" si="0"/>
        <v>1</v>
      </c>
    </row>
    <row r="39" spans="1:9" ht="20.100000000000001" customHeight="1">
      <c r="A39" s="138"/>
      <c r="B39" s="141" t="str">
        <f ca="1">IFERROR(AVERAGEIF('صالة الانتاج'!$X:$AF,'الكفاءة الأنتاجية'!A39,'صالة الانتاج'!$AE:$AE),"")</f>
        <v/>
      </c>
      <c r="C39" s="141" t="str">
        <f ca="1">IFERROR(AVERAGEIF('صالة الانتاج'!$Z:$AF,'الكفاءة الأنتاجية'!A39,'صالة الانتاج'!$AE:$AE),"")</f>
        <v/>
      </c>
      <c r="D39" s="139">
        <f ca="1">IFERROR(AVERAGEIF('صالة الانتاج'!$AB:$AF,'الكفاءة الأنتاجية'!A39,'صالة الانتاج'!$AE:$AE),"")</f>
        <v>1</v>
      </c>
      <c r="E39" s="139" t="str">
        <f ca="1">IFERROR(AVERAGEIF('صالة الانتاج'!$AD:$AF,'الكفاءة الأنتاجية'!A39,'صالة الانتاج'!$AE:$AE),"")</f>
        <v/>
      </c>
      <c r="F39" s="140">
        <f ca="1">AVERAGE(B39:E39)</f>
        <v>1</v>
      </c>
    </row>
    <row r="40" spans="1:9" ht="20.100000000000001" customHeight="1">
      <c r="A40" s="138"/>
      <c r="B40" s="141" t="str">
        <f ca="1">IFERROR(AVERAGEIF('صالة الانتاج'!$X:$AF,'الكفاءة الأنتاجية'!A40,'صالة الانتاج'!$AE:$AE),"")</f>
        <v/>
      </c>
      <c r="C40" s="141" t="str">
        <f ca="1">IFERROR(AVERAGEIF('صالة الانتاج'!$Z:$AF,'الكفاءة الأنتاجية'!A40,'صالة الانتاج'!$AE:$AE),"")</f>
        <v/>
      </c>
      <c r="D40" s="139">
        <f ca="1">IFERROR(AVERAGEIF('صالة الانتاج'!$AB:$AF,'الكفاءة الأنتاجية'!A40,'صالة الانتاج'!$AE:$AE),"")</f>
        <v>1</v>
      </c>
      <c r="E40" s="139" t="str">
        <f ca="1">IFERROR(AVERAGEIF('صالة الانتاج'!$AD:$AF,'الكفاءة الأنتاجية'!A40,'صالة الانتاج'!$AE:$AE),"")</f>
        <v/>
      </c>
      <c r="F40" s="140">
        <f ca="1">AVERAGE(B40:E40)</f>
        <v>1</v>
      </c>
    </row>
    <row r="41" spans="1:9" ht="20.100000000000001" customHeight="1">
      <c r="A41" s="138"/>
      <c r="B41" s="141" t="str">
        <f ca="1">IFERROR(AVERAGEIF('صالة الانتاج'!$X:$AF,'الكفاءة الأنتاجية'!A41,'صالة الانتاج'!$AE:$AE),"")</f>
        <v/>
      </c>
      <c r="C41" s="141" t="str">
        <f ca="1">IFERROR(AVERAGEIF('صالة الانتاج'!$Z:$AF,'الكفاءة الأنتاجية'!A41,'صالة الانتاج'!$AE:$AE),"")</f>
        <v/>
      </c>
      <c r="D41" s="139">
        <f ca="1">IFERROR(AVERAGEIF('صالة الانتاج'!$AB:$AF,'الكفاءة الأنتاجية'!A41,'صالة الانتاج'!$AE:$AE),"")</f>
        <v>1</v>
      </c>
      <c r="E41" s="139" t="str">
        <f ca="1">IFERROR(AVERAGEIF('صالة الانتاج'!$AD:$AF,'الكفاءة الأنتاجية'!A41,'صالة الانتاج'!$AE:$AE),"")</f>
        <v/>
      </c>
      <c r="F41" s="140">
        <f ca="1">AVERAGE(B41:E41)</f>
        <v>1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المنتجات</vt:lpstr>
      <vt:lpstr>مارس</vt:lpstr>
      <vt:lpstr>العاملين</vt:lpstr>
      <vt:lpstr>PivotTable</vt:lpstr>
      <vt:lpstr>صالة الانتاج</vt:lpstr>
      <vt:lpstr>الكفاءة الأنتاجية</vt:lpstr>
      <vt:lpstr>مارس!Print_Area</vt:lpstr>
      <vt:lpstr>مارس!اليوم</vt:lpstr>
      <vt:lpstr>مارس!يوم</vt:lpstr>
      <vt:lpstr>مارس!يوم_ونصف</vt:lpstr>
      <vt:lpstr>مارس!يومين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Gamal</dc:creator>
  <cp:lastModifiedBy>Baramou, Mohamed S.</cp:lastModifiedBy>
  <cp:lastPrinted>2019-03-30T13:46:29Z</cp:lastPrinted>
  <dcterms:created xsi:type="dcterms:W3CDTF">2019-02-23T11:03:22Z</dcterms:created>
  <dcterms:modified xsi:type="dcterms:W3CDTF">2019-05-12T04:48:19Z</dcterms:modified>
</cp:coreProperties>
</file>