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hmoud\Desktop\"/>
    </mc:Choice>
  </mc:AlternateContent>
  <bookViews>
    <workbookView xWindow="0" yWindow="0" windowWidth="15360" windowHeight="7785" activeTab="2"/>
  </bookViews>
  <sheets>
    <sheet name="رقم 1" sheetId="4" r:id="rId1"/>
    <sheet name="اعادة شغل بطاقات 2019 (2)" sheetId="2" r:id="rId2"/>
    <sheet name="رقم 2" sheetId="1" r:id="rId3"/>
  </sheets>
  <externalReferences>
    <externalReference r:id="rId4"/>
    <externalReference r:id="rId5"/>
  </externalReferences>
  <definedNames>
    <definedName name="aly">INDEX('[1]البيانات بالصور'!$AD$3:$AD$104,MATCH('[1]الرئيسية '!$J$17,'[1]البيانات بالصور'!$A$3:$A$104,0))</definedName>
    <definedName name="bbb" localSheetId="1">#REF!</definedName>
    <definedName name="bbb" localSheetId="0">#REF!</definedName>
    <definedName name="bbb" localSheetId="2">#REF!</definedName>
    <definedName name="bbb">#REF!</definedName>
    <definedName name="list" localSheetId="1">#REF!</definedName>
    <definedName name="list" localSheetId="0">#REF!</definedName>
    <definedName name="list" localSheetId="2">#REF!</definedName>
    <definedName name="list">#REF!</definedName>
    <definedName name="ma">INDEX('[2]يناير 2016 (2)'!$AI$3:$AI$14,MATCH('[1]رعاية الطفل 2018 بطاقات الاجور '!$C$52,'[2]يناير 2016 (2)'!$A$3:$A$14,0))</definedName>
    <definedName name="mah">INDEX('[2]يناير 2016 (2)'!$AI$3:$AI$14,MATCH('[1]رعاية الطفل 2018 بطاقات الاجور '!$F$27,'[2]يناير 2016 (2)'!$A$3:$A$14,0))</definedName>
    <definedName name="mahm" localSheetId="1">INDEX('[1]البيانات بالصور'!$AD$3:$AD$104,MATCH(#REF!,'[1]البيانات بالصور'!$A$3:$A$104,0))</definedName>
    <definedName name="mahm" localSheetId="0">INDEX('[1]البيانات بالصور'!$AD$3:$AD$104,MATCH(#REF!,'[1]البيانات بالصور'!$A$3:$A$104,0))</definedName>
    <definedName name="mahm" localSheetId="2">INDEX('[1]البيانات بالصور'!$AD$3:$AD$104,MATCH(#REF!,'[1]البيانات بالصور'!$A$3:$A$104,0))</definedName>
    <definedName name="mahm">INDEX('[1]البيانات بالصور'!$AD$3:$AD$104,MATCH(#REF!,'[1]البيانات بالصور'!$A$3:$A$104,0))</definedName>
    <definedName name="mahmed">INDEX('[1]البيانات بالصور'!$AD$3:$AD$104,MATCH([1]التسوية!$C$2,'[1]البيانات بالصور'!$A$3:$A$104,0))</definedName>
    <definedName name="mahmoud">INDEX('[1]البيانات بالصور'!$AD$3:$AD$104,MATCH('[1]الرئيسية '!$C$2,'[1]البيانات بالصور'!$A$3:$A$104,0))</definedName>
    <definedName name="mamama">INDEX('[2]بيانات رعاية الطفل بالصور 2018'!$D$4:$D$17,MATCH('[2]بطاقات الاجور المتغيرة2017 (2)'!$A$3,'[2]بيانات رعاية الطفل بالصور 2017'!$A$3:$A$16,0))</definedName>
    <definedName name="mm" localSheetId="1">#REF!</definedName>
    <definedName name="mm" localSheetId="0">#REF!</definedName>
    <definedName name="mm" localSheetId="2">#REF!</definedName>
    <definedName name="mm">#REF!</definedName>
    <definedName name="nam" localSheetId="1">#REF!</definedName>
    <definedName name="nam" localSheetId="0">#REF!</definedName>
    <definedName name="nam" localSheetId="2">#REF!</definedName>
    <definedName name="nam">#REF!</definedName>
    <definedName name="nn" localSheetId="1">#REF!</definedName>
    <definedName name="nn" localSheetId="0">#REF!</definedName>
    <definedName name="nn" localSheetId="2">#REF!</definedName>
    <definedName name="nn">#REF!</definedName>
    <definedName name="nom" localSheetId="1">#REF!</definedName>
    <definedName name="nom" localSheetId="0">#REF!</definedName>
    <definedName name="nom" localSheetId="2">#REF!</definedName>
    <definedName name="nom">#REF!</definedName>
    <definedName name="nvnvnvnvnvn" localSheetId="2">INDEX(#REF!,MATCH('[2]مستند معاشات رعاية طفل (2)'!$J$1,#REF!,0))</definedName>
    <definedName name="nvnvnvnvnvn">INDEX(#REF!,MATCH('[2]مستند معاشات رعاية طفل (2)'!$J$1,#REF!,0))</definedName>
    <definedName name="ooooooooooooooooooooooooooooooooooooo">INDEX('[2]بيانات رعاية الطفل بترتيب 2016'!$D$3:$D$14,MATCH(#REF!,'[2]بيانات رعاية الطفل بترتيب 2016'!$A$3:$A$14,0))</definedName>
    <definedName name="osma">INDEX('[1]البيانات بالصور'!X1048563:$AD$104,MATCH('[1]الرئيسية '!$J$17,'[1]البيانات بالصور'!$A$3:$A$104,0))</definedName>
    <definedName name="user" localSheetId="1">#REF!</definedName>
    <definedName name="user" localSheetId="0">#REF!</definedName>
    <definedName name="user" localSheetId="2">#REF!</definedName>
    <definedName name="user">#REF!</definedName>
    <definedName name="vvvvvvvvvvvvvvvwwwwwwwwwwwwwww" localSheetId="2">INDEX(#REF!,MATCH('[2]مستند معاشات رعاية طفل'!$J$1,#REF!,0))</definedName>
    <definedName name="vvvvvvvvvvvvvvvwwwwwwwwwwwwwww">INDEX(#REF!,MATCH('[2]مستند معاشات رعاية طفل'!$J$1,#REF!,0))</definedName>
    <definedName name="xxxxxxxxxxxxxxxxxxxxxxxxxxxxxxxxxxx" localSheetId="0">INDEX('[2]بيانات رعاية الطفل بالصور ( (3'!$D$3:$D$16,MATCH(#REF!,'[2]بيانات رعاية الطفل بالصور ( (3'!$A$3:$A$16,0))</definedName>
    <definedName name="xxxxxxxxxxxxxxxxxxxxxxxxxxxxxxxxxxx">INDEX(#REF!,MATCH(#REF!,#REF!,0))</definedName>
    <definedName name="طبع" localSheetId="1">#REF!</definedName>
    <definedName name="طبع" localSheetId="0">#REF!</definedName>
    <definedName name="طبع" localSheetId="2">#REF!</definedName>
    <definedName name="طبع">#REF!</definedName>
    <definedName name="فرز2018" localSheetId="1">#REF!</definedName>
    <definedName name="فرز2018" localSheetId="0">#REF!</definedName>
    <definedName name="فرز2018" localSheetId="2">#REF!</definedName>
    <definedName name="فرز2018">#REF!</definedName>
    <definedName name="ىىىىىىىىىىىىىىىىىىىىىى" localSheetId="1">#REF!</definedName>
    <definedName name="ىىىىىىىىىىىىىىىىىىىىىى" localSheetId="0">#REF!</definedName>
    <definedName name="ىىىىىىىىىىىىىىىىىىىىىى" localSheetId="2">#REF!</definedName>
    <definedName name="ىىىىىىىىىىىىىىىىىىىىىى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I3" i="1"/>
  <c r="H3" i="1"/>
  <c r="E17" i="1"/>
  <c r="D17" i="1"/>
  <c r="C17" i="1"/>
  <c r="C11" i="4" l="1"/>
  <c r="E2" i="4"/>
  <c r="Q2" i="4"/>
  <c r="C14" i="4"/>
  <c r="C13" i="4"/>
  <c r="D31" i="4"/>
  <c r="C31" i="4"/>
  <c r="B31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3" i="1" s="1"/>
  <c r="E7" i="4"/>
  <c r="D3" i="1" s="1"/>
  <c r="D7" i="4"/>
  <c r="C7" i="4"/>
  <c r="C3" i="1" s="1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AB3" i="4"/>
  <c r="AA3" i="4"/>
  <c r="Z3" i="4"/>
  <c r="Y3" i="4"/>
  <c r="X3" i="4"/>
  <c r="W3" i="4"/>
  <c r="V3" i="4"/>
  <c r="U3" i="4"/>
  <c r="T3" i="4"/>
  <c r="S3" i="4"/>
  <c r="R3" i="4"/>
  <c r="Q3" i="4"/>
  <c r="P3" i="4"/>
  <c r="O3" i="4"/>
  <c r="N3" i="4"/>
  <c r="M3" i="4"/>
  <c r="L3" i="4"/>
  <c r="K3" i="4"/>
  <c r="J3" i="4"/>
  <c r="I3" i="4"/>
  <c r="H3" i="4"/>
  <c r="G3" i="4"/>
  <c r="F3" i="4"/>
  <c r="E3" i="4"/>
  <c r="D3" i="4"/>
  <c r="C3" i="4"/>
  <c r="B3" i="4"/>
  <c r="AB2" i="4"/>
  <c r="AA2" i="4"/>
  <c r="Z2" i="4"/>
  <c r="Y2" i="4"/>
  <c r="X2" i="4"/>
  <c r="W2" i="4"/>
  <c r="V2" i="4"/>
  <c r="U2" i="4"/>
  <c r="T2" i="4"/>
  <c r="S2" i="4"/>
  <c r="R2" i="4"/>
  <c r="P2" i="4"/>
  <c r="O2" i="4"/>
  <c r="N2" i="4"/>
  <c r="M2" i="4"/>
  <c r="L2" i="4"/>
  <c r="K2" i="4"/>
  <c r="J2" i="4"/>
  <c r="I2" i="4"/>
  <c r="H2" i="4"/>
  <c r="G2" i="4"/>
  <c r="F2" i="4"/>
  <c r="D2" i="4"/>
  <c r="C2" i="4"/>
  <c r="Y37" i="2"/>
  <c r="N19" i="2" s="1"/>
  <c r="O19" i="2" s="1"/>
  <c r="X37" i="2"/>
  <c r="N16" i="2" s="1"/>
  <c r="O16" i="2" s="1"/>
  <c r="W37" i="2"/>
  <c r="N13" i="2" s="1"/>
  <c r="O13" i="2" s="1"/>
  <c r="V37" i="2"/>
  <c r="N15" i="2" s="1"/>
  <c r="O15" i="2" s="1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D5" i="2" s="1"/>
  <c r="E37" i="2"/>
  <c r="D37" i="2"/>
  <c r="C37" i="2"/>
  <c r="B37" i="2"/>
  <c r="R33" i="2"/>
  <c r="Q33" i="2"/>
  <c r="P33" i="2"/>
  <c r="O33" i="2"/>
  <c r="N33" i="2"/>
  <c r="M33" i="2"/>
  <c r="L33" i="2"/>
  <c r="E15" i="2" s="1"/>
  <c r="E16" i="2" s="1"/>
  <c r="E17" i="2" s="1"/>
  <c r="E18" i="2" s="1"/>
  <c r="E19" i="2" s="1"/>
  <c r="E20" i="2" s="1"/>
  <c r="K33" i="2"/>
  <c r="J33" i="2"/>
  <c r="G15" i="2" s="1"/>
  <c r="G16" i="2" s="1"/>
  <c r="I33" i="2"/>
  <c r="H33" i="2"/>
  <c r="G33" i="2"/>
  <c r="F33" i="2"/>
  <c r="C15" i="2" s="1"/>
  <c r="C16" i="2" s="1"/>
  <c r="C17" i="2" s="1"/>
  <c r="C18" i="2" s="1"/>
  <c r="C19" i="2" s="1"/>
  <c r="C20" i="2" s="1"/>
  <c r="E33" i="2"/>
  <c r="D33" i="2"/>
  <c r="C33" i="2"/>
  <c r="B33" i="2"/>
  <c r="R32" i="2"/>
  <c r="Q32" i="2"/>
  <c r="P32" i="2"/>
  <c r="F8" i="2" s="1"/>
  <c r="F9" i="2" s="1"/>
  <c r="F10" i="2" s="1"/>
  <c r="F11" i="2" s="1"/>
  <c r="F12" i="2" s="1"/>
  <c r="F13" i="2" s="1"/>
  <c r="O32" i="2"/>
  <c r="N32" i="2"/>
  <c r="I8" i="2" s="1"/>
  <c r="I9" i="2" s="1"/>
  <c r="I10" i="2" s="1"/>
  <c r="I11" i="2" s="1"/>
  <c r="I12" i="2" s="1"/>
  <c r="M32" i="2"/>
  <c r="L32" i="2"/>
  <c r="K32" i="2"/>
  <c r="J32" i="2"/>
  <c r="G8" i="2" s="1"/>
  <c r="I32" i="2"/>
  <c r="H32" i="2"/>
  <c r="G32" i="2"/>
  <c r="F32" i="2"/>
  <c r="C8" i="2" s="1"/>
  <c r="C9" i="2" s="1"/>
  <c r="C10" i="2" s="1"/>
  <c r="C11" i="2" s="1"/>
  <c r="C12" i="2" s="1"/>
  <c r="C13" i="2" s="1"/>
  <c r="E32" i="2"/>
  <c r="D32" i="2"/>
  <c r="C32" i="2"/>
  <c r="B32" i="2"/>
  <c r="L20" i="2"/>
  <c r="O20" i="2" s="1"/>
  <c r="T18" i="2"/>
  <c r="N18" i="2"/>
  <c r="O18" i="2" s="1"/>
  <c r="T17" i="2"/>
  <c r="H17" i="2"/>
  <c r="H18" i="2" s="1"/>
  <c r="H19" i="2" s="1"/>
  <c r="H20" i="2" s="1"/>
  <c r="D17" i="2"/>
  <c r="D18" i="2" s="1"/>
  <c r="D19" i="2" s="1"/>
  <c r="D20" i="2" s="1"/>
  <c r="J16" i="2"/>
  <c r="J17" i="2" s="1"/>
  <c r="J18" i="2" s="1"/>
  <c r="J19" i="2" s="1"/>
  <c r="J20" i="2" s="1"/>
  <c r="D16" i="2"/>
  <c r="T15" i="2"/>
  <c r="F15" i="2"/>
  <c r="F16" i="2" s="1"/>
  <c r="F17" i="2" s="1"/>
  <c r="F18" i="2" s="1"/>
  <c r="F19" i="2" s="1"/>
  <c r="F20" i="2" s="1"/>
  <c r="B16" i="2"/>
  <c r="B17" i="2" s="1"/>
  <c r="B18" i="2" s="1"/>
  <c r="B19" i="2" s="1"/>
  <c r="B20" i="2" s="1"/>
  <c r="T14" i="2"/>
  <c r="T13" i="2"/>
  <c r="I13" i="2"/>
  <c r="I15" i="2" s="1"/>
  <c r="I16" i="2" s="1"/>
  <c r="I17" i="2" s="1"/>
  <c r="I18" i="2" s="1"/>
  <c r="I19" i="2" s="1"/>
  <c r="I20" i="2" s="1"/>
  <c r="T12" i="2"/>
  <c r="O11" i="2"/>
  <c r="T10" i="2"/>
  <c r="O10" i="2"/>
  <c r="T9" i="2"/>
  <c r="O9" i="2"/>
  <c r="J9" i="2"/>
  <c r="J10" i="2" s="1"/>
  <c r="J11" i="2" s="1"/>
  <c r="J12" i="2" s="1"/>
  <c r="J13" i="2" s="1"/>
  <c r="H9" i="2"/>
  <c r="D9" i="2"/>
  <c r="D10" i="2" s="1"/>
  <c r="D11" i="2" s="1"/>
  <c r="D12" i="2" s="1"/>
  <c r="D13" i="2" s="1"/>
  <c r="B9" i="2"/>
  <c r="B10" i="2" s="1"/>
  <c r="B11" i="2" s="1"/>
  <c r="B12" i="2" s="1"/>
  <c r="B13" i="2" s="1"/>
  <c r="T8" i="2"/>
  <c r="N8" i="2"/>
  <c r="E8" i="2"/>
  <c r="E9" i="2" s="1"/>
  <c r="L4" i="2"/>
  <c r="L8" i="2" s="1"/>
  <c r="O8" i="2" s="1"/>
  <c r="M3" i="2"/>
  <c r="D3" i="2"/>
  <c r="U3" i="2" s="1"/>
  <c r="C4" i="1" l="1"/>
  <c r="D4" i="1"/>
  <c r="G3" i="1"/>
  <c r="F3" i="1"/>
  <c r="K8" i="2"/>
  <c r="E10" i="2"/>
  <c r="E11" i="2" s="1"/>
  <c r="E12" i="2" s="1"/>
  <c r="E13" i="2" s="1"/>
  <c r="T7" i="2"/>
  <c r="L12" i="2"/>
  <c r="T11" i="2" s="1"/>
  <c r="G9" i="2"/>
  <c r="G17" i="2"/>
  <c r="K16" i="2"/>
  <c r="O12" i="2"/>
  <c r="L5" i="2"/>
  <c r="K15" i="2"/>
  <c r="L17" i="2"/>
  <c r="P15" i="2" l="1"/>
  <c r="U13" i="2" s="1"/>
  <c r="S13" i="2"/>
  <c r="S14" i="2"/>
  <c r="P16" i="2"/>
  <c r="U14" i="2" s="1"/>
  <c r="S7" i="2"/>
  <c r="P8" i="2"/>
  <c r="O17" i="2"/>
  <c r="O21" i="2" s="1"/>
  <c r="T16" i="2"/>
  <c r="T19" i="2" s="1"/>
  <c r="G18" i="2"/>
  <c r="K17" i="2"/>
  <c r="K9" i="2"/>
  <c r="G10" i="2"/>
  <c r="P9" i="2" l="1"/>
  <c r="U8" i="2" s="1"/>
  <c r="S8" i="2"/>
  <c r="G19" i="2"/>
  <c r="K18" i="2"/>
  <c r="K10" i="2"/>
  <c r="G11" i="2"/>
  <c r="S15" i="2"/>
  <c r="P17" i="2"/>
  <c r="U15" i="2" s="1"/>
  <c r="U7" i="2"/>
  <c r="P10" i="2" l="1"/>
  <c r="S9" i="2"/>
  <c r="S16" i="2"/>
  <c r="P18" i="2"/>
  <c r="U16" i="2" s="1"/>
  <c r="K11" i="2"/>
  <c r="G12" i="2"/>
  <c r="G20" i="2"/>
  <c r="K20" i="2" s="1"/>
  <c r="K19" i="2"/>
  <c r="S17" i="2" l="1"/>
  <c r="P19" i="2"/>
  <c r="U17" i="2" s="1"/>
  <c r="G13" i="2"/>
  <c r="K13" i="2" s="1"/>
  <c r="K12" i="2"/>
  <c r="U9" i="2"/>
  <c r="S18" i="2"/>
  <c r="P20" i="2"/>
  <c r="U18" i="2" s="1"/>
  <c r="P11" i="2"/>
  <c r="U10" i="2" s="1"/>
  <c r="S10" i="2"/>
  <c r="P12" i="2" l="1"/>
  <c r="S11" i="2"/>
  <c r="K21" i="2"/>
  <c r="P13" i="2"/>
  <c r="U12" i="2" s="1"/>
  <c r="S12" i="2"/>
  <c r="S19" i="2" l="1"/>
  <c r="U11" i="2"/>
  <c r="U19" i="2" s="1"/>
  <c r="P21" i="2"/>
</calcChain>
</file>

<file path=xl/sharedStrings.xml><?xml version="1.0" encoding="utf-8"?>
<sst xmlns="http://schemas.openxmlformats.org/spreadsheetml/2006/main" count="287" uniqueCount="140">
  <si>
    <t xml:space="preserve">
رقم الموظف</t>
  </si>
  <si>
    <t>اسم الموظف</t>
  </si>
  <si>
    <t>الاجر الوظيفي
 قبل 
التسوية</t>
  </si>
  <si>
    <t>الأجر الوظيفى</t>
  </si>
  <si>
    <t>علاوة
 غلاء المعيشة</t>
  </si>
  <si>
    <t>العلاوة
 الدورية ٥ %</t>
  </si>
  <si>
    <t>إجمالى الأجر الوظيفى</t>
  </si>
  <si>
    <t>علاوة الترقية</t>
  </si>
  <si>
    <t>اساسي
/2015 30/6</t>
  </si>
  <si>
    <t>اساسي
 التامينات</t>
  </si>
  <si>
    <t>تسوية 
الاجر 
المكمل</t>
  </si>
  <si>
    <t>الاجر 
المكمل</t>
  </si>
  <si>
    <t>حافز 
التميز</t>
  </si>
  <si>
    <t>بدل 
اقامة</t>
  </si>
  <si>
    <t>بدل 
نقدي</t>
  </si>
  <si>
    <t>الحافز ا
لتعويضي</t>
  </si>
  <si>
    <t>اجمالي
 الاجر 
المكمل</t>
  </si>
  <si>
    <t>اجمالي
 متغير 
المعاشات</t>
  </si>
  <si>
    <t>أميرة إسماعيل تهامى إسماعيل</t>
  </si>
  <si>
    <t>اماني يوسف عبد العال يوسف</t>
  </si>
  <si>
    <t>إيمان أحمد بركات أحمد</t>
  </si>
  <si>
    <t>إيمان جمال محمد سيف خليل</t>
  </si>
  <si>
    <t>أميرة طلعت أنور علي</t>
  </si>
  <si>
    <t>حنان حسن عبدالعزيز النوبي</t>
  </si>
  <si>
    <t>سها شحاته حامد عبد الرحمن</t>
  </si>
  <si>
    <t>سومية أحمد عبد العال أحمد</t>
  </si>
  <si>
    <t>عبير عبد الفتاح جابر محمد</t>
  </si>
  <si>
    <t>نسمة على محمد سيد</t>
  </si>
  <si>
    <t>نيفين عبد اللاه محمد عبد الرحيم</t>
  </si>
  <si>
    <t>وسام محمد احمد عيسى</t>
  </si>
  <si>
    <t xml:space="preserve">بيان تفصيلي بالاجور المتغيرة المستقطع عنها معاشات خلال الفتره </t>
  </si>
  <si>
    <t xml:space="preserve">    كلية الطب - الشئون الادارية</t>
  </si>
  <si>
    <t>المسدد عنها اشتراكات التأمين الاجتماعى عن الفترة من  2017/1/1 الى  2017/2/20م</t>
  </si>
  <si>
    <t>الاســــم</t>
  </si>
  <si>
    <t>الرقم التأمينى</t>
  </si>
  <si>
    <t>اسم المؤمن عليه /</t>
  </si>
  <si>
    <t xml:space="preserve"> </t>
  </si>
  <si>
    <t>المرتب في 2015/6/30</t>
  </si>
  <si>
    <t>الدرجــــه</t>
  </si>
  <si>
    <t>اساسي تأمينات  في 2016/1/1</t>
  </si>
  <si>
    <t>الشهر</t>
  </si>
  <si>
    <t>المتغير</t>
  </si>
  <si>
    <t>المتغيرة</t>
  </si>
  <si>
    <t>اجمالي</t>
  </si>
  <si>
    <t>ملاحظات</t>
  </si>
  <si>
    <t>الشهور</t>
  </si>
  <si>
    <t>الاجر الوظيفي</t>
  </si>
  <si>
    <t>ع دورية</t>
  </si>
  <si>
    <t>علاوات</t>
  </si>
  <si>
    <t>اجر مكمل</t>
  </si>
  <si>
    <t>حافز تعويضي</t>
  </si>
  <si>
    <t>اساسي تأمينات</t>
  </si>
  <si>
    <t>بدل</t>
  </si>
  <si>
    <t>جملة (1)</t>
  </si>
  <si>
    <t>مكافآت</t>
  </si>
  <si>
    <t>اجر</t>
  </si>
  <si>
    <t>جملة</t>
  </si>
  <si>
    <t>مجموع</t>
  </si>
  <si>
    <t>المرتبط</t>
  </si>
  <si>
    <t>الاخرى</t>
  </si>
  <si>
    <t>الاجور</t>
  </si>
  <si>
    <t>تشجيعية</t>
  </si>
  <si>
    <t>اقامة</t>
  </si>
  <si>
    <t>امتحانات</t>
  </si>
  <si>
    <t>اضافي</t>
  </si>
  <si>
    <t>اخرى</t>
  </si>
  <si>
    <t>م(2)</t>
  </si>
  <si>
    <t>كلي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</si>
  <si>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</si>
  <si>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</si>
  <si>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</si>
  <si>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</si>
  <si>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</si>
  <si>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</si>
  <si>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</si>
  <si>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</si>
  <si>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</si>
  <si>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</si>
  <si>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</si>
  <si>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</si>
  <si>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المختص</t>
  </si>
  <si>
    <t>المراجع</t>
  </si>
  <si>
    <t>مدير شئون العاملين</t>
  </si>
  <si>
    <t>الاجماليـــــات</t>
  </si>
  <si>
    <t>الاسم .........................................</t>
  </si>
  <si>
    <t>الاسم ...............................</t>
  </si>
  <si>
    <t>تم مراجعة البطاقة بمعرفتى</t>
  </si>
  <si>
    <t>التوقيع  ..................................</t>
  </si>
  <si>
    <t>التوقيع  ............................</t>
  </si>
  <si>
    <t>التوقيع  .............................</t>
  </si>
  <si>
    <t>..........................................</t>
  </si>
  <si>
    <t>اسم المفتش</t>
  </si>
  <si>
    <t>الحد الاقصي للبطاقة</t>
  </si>
  <si>
    <t>مدير الشئون الادارية</t>
  </si>
  <si>
    <t xml:space="preserve">التوقيع </t>
  </si>
  <si>
    <t xml:space="preserve">التاريخ </t>
  </si>
  <si>
    <t>م</t>
  </si>
  <si>
    <t>الإسم</t>
  </si>
  <si>
    <t>رقم البطاقة</t>
  </si>
  <si>
    <t>الصورة الشخصية</t>
  </si>
  <si>
    <t>الرقم التأميني</t>
  </si>
  <si>
    <t>الدرجة المالية الحالية</t>
  </si>
  <si>
    <t>الحالة الإجتماعية</t>
  </si>
  <si>
    <t>الرقم فى الملف</t>
  </si>
  <si>
    <t>تاريخ استلام العمل</t>
  </si>
  <si>
    <t>أساسى التأمينات</t>
  </si>
  <si>
    <t>٣٠/٦ أساسى المرتب</t>
  </si>
  <si>
    <t>المجرد</t>
  </si>
  <si>
    <t>أساسى الصندوق</t>
  </si>
  <si>
    <t>عدد الأيام</t>
  </si>
  <si>
    <t>المستحق لصالح صندوق التأمين الخاص للعاملين بالجامعة</t>
  </si>
  <si>
    <t xml:space="preserve">مكافاة دور
يناير </t>
  </si>
  <si>
    <t>مكافاة 
دور مايو</t>
  </si>
  <si>
    <t>مكافاة 
دور ستمبر</t>
  </si>
  <si>
    <t>مكافاة 
رمضان</t>
  </si>
  <si>
    <t>علاوة 2009</t>
  </si>
  <si>
    <t>10 أيام 
الصندوق</t>
  </si>
  <si>
    <t>عيد
 الفطر</t>
  </si>
  <si>
    <t>عيد 
الاضحي</t>
  </si>
  <si>
    <t>المولد النبوي
 الشريف</t>
  </si>
  <si>
    <t>اميرة إسماعيل تهامى إسماعيل</t>
  </si>
  <si>
    <t>اميرة طلعت أنور علي</t>
  </si>
  <si>
    <t>ايمان أحمد بركات أحمد</t>
  </si>
  <si>
    <t>ايمان جمال محمد سيف خليل</t>
  </si>
  <si>
    <t>حنان حسن عبد العزيز النوبى</t>
  </si>
  <si>
    <t>داليا محي عبد العليم عبد الحافظ</t>
  </si>
  <si>
    <t>رقم</t>
  </si>
  <si>
    <t>الاسم</t>
  </si>
  <si>
    <t>صندوق التأمين الخاص بأسيوط</t>
  </si>
  <si>
    <t xml:space="preserve">من 2017/1/1 الى 2017/12/31       </t>
  </si>
  <si>
    <t>يأخذ بياناتة من يناير ويوليو</t>
  </si>
  <si>
    <t>يعطي بيانة الي شيت 2</t>
  </si>
  <si>
    <t>يتاير</t>
  </si>
  <si>
    <t>هنا يوضع بيان يوليو من شيت رقم 1</t>
  </si>
  <si>
    <t>هنا يوضع بيان يناير من شيت رقم 1</t>
  </si>
  <si>
    <t xml:space="preserve">مثل هذه الطريقة </t>
  </si>
  <si>
    <t>اسف جد جدا علي عدم توصيل المعلومة التي احتجها ولكن ثقتي الكبيرة في عفو حضراتكم كبير جدا عاوز دالة تنقل البيان من شيت رقم 1 مثل هذه الطريقة</t>
  </si>
  <si>
    <t xml:space="preserve">في الشيت رقم 1 توجد أسماء هذه الأسماء يوجد امامها يناير ويوليو يعني الاسم مكرر مرتين في شيت 1 يناير ويوليو </t>
  </si>
  <si>
    <t>اما هذا الشيت وهو رقم 2 مقسم علي  يناير و يوليو</t>
  </si>
  <si>
    <t>كل أسماء الموجودة في شيت 1 يوجد بها بيان يناير ويوليو ينقل الي هذا الشيت بالنعادلة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</si>
</sst>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14"/>
      <name val="Arial"/>
      <family val="2"/>
    </font>
    <font>
      <b/>
      <sz val="11"/>
      <name val="Andalus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9"/>
      <color theme="1"/>
      <name val="Tahoma"/>
      <family val="2"/>
    </font>
    <font>
      <b/>
      <sz val="10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color theme="0"/>
      <name val="Times New Roman"/>
      <family val="1"/>
    </font>
    <font>
      <b/>
      <sz val="12"/>
      <color rgb="FF333333"/>
      <name val="Times New Roman"/>
      <family val="1"/>
    </font>
    <font>
      <sz val="12"/>
      <color theme="1"/>
      <name val="Arial"/>
      <family val="2"/>
      <charset val="178"/>
      <scheme val="minor"/>
    </font>
    <font>
      <sz val="10"/>
      <name val="Arial"/>
      <family val="2"/>
    </font>
    <font>
      <b/>
      <sz val="14"/>
      <color theme="0"/>
      <name val="Arial"/>
      <family val="2"/>
    </font>
    <font>
      <b/>
      <sz val="15"/>
      <color theme="0"/>
      <name val="Times New Roman"/>
      <family val="1"/>
    </font>
    <font>
      <b/>
      <sz val="11"/>
      <color theme="0"/>
      <name val="Arial"/>
      <family val="2"/>
      <scheme val="minor"/>
    </font>
    <font>
      <b/>
      <sz val="11"/>
      <name val="Arial"/>
      <family val="2"/>
      <charset val="178"/>
      <scheme val="minor"/>
    </font>
    <font>
      <sz val="11"/>
      <color theme="0"/>
      <name val="Arial"/>
      <family val="2"/>
      <scheme val="minor"/>
    </font>
    <font>
      <sz val="12"/>
      <color theme="1"/>
      <name val="Arial"/>
      <family val="2"/>
      <scheme val="minor"/>
    </font>
    <font>
      <b/>
      <sz val="11"/>
      <color rgb="FFFF0000"/>
      <name val="Arial"/>
      <family val="2"/>
      <charset val="178"/>
      <scheme val="minor"/>
    </font>
    <font>
      <b/>
      <sz val="14"/>
      <color rgb="FFFF0000"/>
      <name val="Arial"/>
      <family val="2"/>
      <scheme val="minor"/>
    </font>
    <font>
      <sz val="16"/>
      <color rgb="FFFF0000"/>
      <name val="Arial"/>
      <family val="2"/>
      <charset val="178"/>
      <scheme val="minor"/>
    </font>
    <font>
      <b/>
      <sz val="10"/>
      <color theme="1"/>
      <name val="Arial"/>
      <family val="2"/>
      <charset val="178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499984740745262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7" fillId="0" borderId="0"/>
  </cellStyleXfs>
  <cellXfs count="293">
    <xf numFmtId="0" fontId="0" fillId="0" borderId="0" xfId="0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5" fillId="2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0" fillId="0" borderId="4" xfId="0" applyBorder="1"/>
    <xf numFmtId="0" fontId="0" fillId="0" borderId="6" xfId="0" applyBorder="1"/>
    <xf numFmtId="2" fontId="7" fillId="0" borderId="5" xfId="0" applyNumberFormat="1" applyFont="1" applyBorder="1" applyAlignment="1">
      <alignment vertical="center"/>
    </xf>
    <xf numFmtId="0" fontId="0" fillId="0" borderId="0" xfId="0" applyBorder="1"/>
    <xf numFmtId="0" fontId="9" fillId="0" borderId="7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" fontId="10" fillId="4" borderId="5" xfId="0" applyNumberFormat="1" applyFont="1" applyFill="1" applyBorder="1" applyAlignment="1">
      <alignment horizontal="center" vertical="center"/>
    </xf>
    <xf numFmtId="2" fontId="11" fillId="0" borderId="0" xfId="0" applyNumberFormat="1" applyFont="1" applyBorder="1" applyAlignment="1">
      <alignment vertical="center"/>
    </xf>
    <xf numFmtId="2" fontId="10" fillId="0" borderId="0" xfId="0" applyNumberFormat="1" applyFont="1" applyBorder="1" applyAlignment="1">
      <alignment horizontal="center" vertical="center"/>
    </xf>
    <xf numFmtId="0" fontId="9" fillId="0" borderId="11" xfId="0" applyFont="1" applyBorder="1" applyAlignment="1" applyProtection="1">
      <alignment horizontal="right"/>
    </xf>
    <xf numFmtId="0" fontId="0" fillId="0" borderId="12" xfId="0" applyBorder="1" applyAlignment="1" applyProtection="1">
      <alignment horizontal="right"/>
    </xf>
    <xf numFmtId="0" fontId="9" fillId="0" borderId="11" xfId="0" applyFont="1" applyBorder="1" applyAlignment="1" applyProtection="1"/>
    <xf numFmtId="0" fontId="9" fillId="0" borderId="14" xfId="0" applyFont="1" applyBorder="1" applyAlignment="1" applyProtection="1">
      <alignment horizontal="center"/>
    </xf>
    <xf numFmtId="1" fontId="10" fillId="0" borderId="5" xfId="0" applyNumberFormat="1" applyFont="1" applyBorder="1" applyAlignment="1">
      <alignment horizontal="center" vertical="center"/>
    </xf>
    <xf numFmtId="1" fontId="10" fillId="0" borderId="15" xfId="0" applyNumberFormat="1" applyFont="1" applyFill="1" applyBorder="1" applyAlignment="1" applyProtection="1">
      <alignment horizontal="center" vertical="center"/>
      <protection locked="0"/>
    </xf>
    <xf numFmtId="2" fontId="10" fillId="0" borderId="0" xfId="0" applyNumberFormat="1" applyFont="1" applyFill="1" applyBorder="1" applyAlignment="1">
      <alignment horizontal="center" vertical="center"/>
    </xf>
    <xf numFmtId="2" fontId="13" fillId="0" borderId="12" xfId="0" applyNumberFormat="1" applyFont="1" applyBorder="1" applyAlignment="1" applyProtection="1">
      <alignment horizontal="center" vertical="center"/>
      <protection locked="0"/>
    </xf>
    <xf numFmtId="2" fontId="10" fillId="0" borderId="6" xfId="0" applyNumberFormat="1" applyFont="1" applyBorder="1" applyAlignment="1">
      <alignment vertical="center"/>
    </xf>
    <xf numFmtId="0" fontId="9" fillId="0" borderId="16" xfId="0" applyFont="1" applyBorder="1" applyAlignment="1" applyProtection="1">
      <alignment horizontal="right"/>
    </xf>
    <xf numFmtId="0" fontId="9" fillId="0" borderId="17" xfId="0" applyFont="1" applyBorder="1" applyAlignment="1" applyProtection="1">
      <alignment horizontal="right"/>
    </xf>
    <xf numFmtId="2" fontId="10" fillId="0" borderId="5" xfId="0" applyNumberFormat="1" applyFont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2" fontId="14" fillId="0" borderId="0" xfId="0" applyNumberFormat="1" applyFont="1" applyBorder="1" applyAlignment="1">
      <alignment horizontal="center" vertical="center"/>
    </xf>
    <xf numFmtId="2" fontId="11" fillId="0" borderId="12" xfId="0" applyNumberFormat="1" applyFont="1" applyBorder="1" applyAlignment="1">
      <alignment horizontal="center" vertical="center"/>
    </xf>
    <xf numFmtId="0" fontId="9" fillId="0" borderId="18" xfId="0" applyFont="1" applyBorder="1" applyAlignment="1" applyProtection="1">
      <alignment horizontal="center"/>
    </xf>
    <xf numFmtId="0" fontId="9" fillId="0" borderId="15" xfId="0" applyFont="1" applyBorder="1" applyAlignment="1" applyProtection="1">
      <alignment horizontal="center"/>
    </xf>
    <xf numFmtId="0" fontId="11" fillId="0" borderId="19" xfId="0" applyFont="1" applyFill="1" applyBorder="1" applyAlignment="1" applyProtection="1">
      <alignment horizontal="center"/>
    </xf>
    <xf numFmtId="2" fontId="14" fillId="7" borderId="21" xfId="0" applyNumberFormat="1" applyFont="1" applyFill="1" applyBorder="1" applyAlignment="1" applyProtection="1">
      <alignment horizontal="center" vertical="center"/>
    </xf>
    <xf numFmtId="2" fontId="14" fillId="7" borderId="22" xfId="0" applyNumberFormat="1" applyFont="1" applyFill="1" applyBorder="1" applyAlignment="1" applyProtection="1">
      <alignment horizontal="center" vertical="center"/>
    </xf>
    <xf numFmtId="2" fontId="14" fillId="7" borderId="20" xfId="0" applyNumberFormat="1" applyFont="1" applyFill="1" applyBorder="1" applyAlignment="1">
      <alignment horizontal="center" vertical="center"/>
    </xf>
    <xf numFmtId="2" fontId="14" fillId="7" borderId="23" xfId="0" applyNumberFormat="1" applyFont="1" applyFill="1" applyBorder="1" applyAlignment="1" applyProtection="1">
      <alignment horizontal="center" vertical="center"/>
    </xf>
    <xf numFmtId="2" fontId="14" fillId="7" borderId="24" xfId="0" applyNumberFormat="1" applyFont="1" applyFill="1" applyBorder="1" applyAlignment="1" applyProtection="1">
      <alignment horizontal="center" vertical="center"/>
    </xf>
    <xf numFmtId="2" fontId="15" fillId="7" borderId="24" xfId="0" applyNumberFormat="1" applyFont="1" applyFill="1" applyBorder="1" applyAlignment="1" applyProtection="1">
      <alignment horizontal="center" vertical="center"/>
    </xf>
    <xf numFmtId="2" fontId="14" fillId="7" borderId="25" xfId="0" applyNumberFormat="1" applyFont="1" applyFill="1" applyBorder="1" applyAlignment="1">
      <alignment horizontal="center" vertical="center"/>
    </xf>
    <xf numFmtId="2" fontId="14" fillId="7" borderId="26" xfId="0" applyNumberFormat="1" applyFont="1" applyFill="1" applyBorder="1" applyAlignment="1">
      <alignment horizontal="center" vertical="center"/>
    </xf>
    <xf numFmtId="2" fontId="10" fillId="7" borderId="2" xfId="0" applyNumberFormat="1" applyFont="1" applyFill="1" applyBorder="1" applyAlignment="1">
      <alignment horizontal="center" vertical="center"/>
    </xf>
    <xf numFmtId="2" fontId="10" fillId="7" borderId="27" xfId="0" applyNumberFormat="1" applyFont="1" applyFill="1" applyBorder="1" applyAlignment="1">
      <alignment horizontal="center" vertical="center"/>
    </xf>
    <xf numFmtId="2" fontId="10" fillId="7" borderId="26" xfId="0" applyNumberFormat="1" applyFont="1" applyFill="1" applyBorder="1" applyAlignment="1">
      <alignment horizontal="center" vertical="center"/>
    </xf>
    <xf numFmtId="2" fontId="16" fillId="7" borderId="3" xfId="0" applyNumberFormat="1" applyFont="1" applyFill="1" applyBorder="1" applyAlignment="1">
      <alignment horizontal="center" vertical="center"/>
    </xf>
    <xf numFmtId="2" fontId="10" fillId="4" borderId="28" xfId="0" applyNumberFormat="1" applyFont="1" applyFill="1" applyBorder="1" applyAlignment="1">
      <alignment horizontal="center" vertical="center"/>
    </xf>
    <xf numFmtId="0" fontId="11" fillId="0" borderId="29" xfId="0" applyFont="1" applyBorder="1" applyAlignment="1" applyProtection="1">
      <alignment horizontal="center"/>
    </xf>
    <xf numFmtId="0" fontId="9" fillId="0" borderId="30" xfId="0" applyFont="1" applyBorder="1" applyAlignment="1" applyProtection="1">
      <alignment horizontal="center"/>
    </xf>
    <xf numFmtId="0" fontId="11" fillId="0" borderId="31" xfId="0" applyFont="1" applyBorder="1" applyProtection="1"/>
    <xf numFmtId="2" fontId="14" fillId="7" borderId="30" xfId="0" applyNumberFormat="1" applyFont="1" applyFill="1" applyBorder="1" applyAlignment="1">
      <alignment horizontal="center" vertical="center" wrapText="1"/>
    </xf>
    <xf numFmtId="2" fontId="14" fillId="7" borderId="32" xfId="0" applyNumberFormat="1" applyFont="1" applyFill="1" applyBorder="1" applyAlignment="1">
      <alignment horizontal="center" vertical="center" wrapText="1"/>
    </xf>
    <xf numFmtId="2" fontId="14" fillId="7" borderId="33" xfId="0" applyNumberFormat="1" applyFont="1" applyFill="1" applyBorder="1" applyAlignment="1">
      <alignment horizontal="center" vertical="center" wrapText="1"/>
    </xf>
    <xf numFmtId="2" fontId="10" fillId="4" borderId="11" xfId="0" applyNumberFormat="1" applyFont="1" applyFill="1" applyBorder="1" applyAlignment="1">
      <alignment horizontal="center" vertical="center" wrapText="1"/>
    </xf>
    <xf numFmtId="2" fontId="9" fillId="7" borderId="34" xfId="0" applyNumberFormat="1" applyFont="1" applyFill="1" applyBorder="1" applyAlignment="1">
      <alignment horizontal="center" vertical="center" wrapText="1"/>
    </xf>
    <xf numFmtId="2" fontId="9" fillId="7" borderId="33" xfId="0" applyNumberFormat="1" applyFont="1" applyFill="1" applyBorder="1" applyAlignment="1">
      <alignment horizontal="center" vertical="center" wrapText="1"/>
    </xf>
    <xf numFmtId="2" fontId="9" fillId="7" borderId="13" xfId="0" applyNumberFormat="1" applyFont="1" applyFill="1" applyBorder="1" applyAlignment="1">
      <alignment horizontal="center" vertical="center" wrapText="1"/>
    </xf>
    <xf numFmtId="2" fontId="9" fillId="7" borderId="30" xfId="0" applyNumberFormat="1" applyFont="1" applyFill="1" applyBorder="1" applyAlignment="1">
      <alignment horizontal="center" vertical="center" wrapText="1"/>
    </xf>
    <xf numFmtId="0" fontId="11" fillId="0" borderId="35" xfId="0" applyFont="1" applyBorder="1" applyAlignment="1" applyProtection="1">
      <alignment horizontal="center"/>
    </xf>
    <xf numFmtId="2" fontId="9" fillId="0" borderId="36" xfId="0" applyNumberFormat="1" applyFont="1" applyBorder="1" applyAlignment="1" applyProtection="1">
      <alignment horizontal="center"/>
    </xf>
    <xf numFmtId="2" fontId="9" fillId="0" borderId="37" xfId="0" applyNumberFormat="1" applyFont="1" applyBorder="1" applyProtection="1"/>
    <xf numFmtId="2" fontId="9" fillId="0" borderId="38" xfId="0" applyNumberFormat="1" applyFont="1" applyBorder="1" applyProtection="1"/>
    <xf numFmtId="0" fontId="11" fillId="0" borderId="18" xfId="0" applyFont="1" applyBorder="1" applyProtection="1"/>
    <xf numFmtId="2" fontId="10" fillId="0" borderId="39" xfId="0" applyNumberFormat="1" applyFont="1" applyBorder="1" applyAlignment="1">
      <alignment horizontal="center" vertical="center"/>
    </xf>
    <xf numFmtId="2" fontId="10" fillId="0" borderId="40" xfId="0" applyNumberFormat="1" applyFont="1" applyFill="1" applyBorder="1" applyAlignment="1">
      <alignment horizontal="center" vertical="center"/>
    </xf>
    <xf numFmtId="2" fontId="10" fillId="0" borderId="41" xfId="0" applyNumberFormat="1" applyFont="1" applyBorder="1" applyAlignment="1">
      <alignment horizontal="center" vertical="center"/>
    </xf>
    <xf numFmtId="2" fontId="10" fillId="0" borderId="41" xfId="0" applyNumberFormat="1" applyFont="1" applyFill="1" applyBorder="1" applyAlignment="1" applyProtection="1">
      <alignment horizontal="center" vertical="center"/>
      <protection locked="0"/>
    </xf>
    <xf numFmtId="2" fontId="10" fillId="0" borderId="41" xfId="0" applyNumberFormat="1" applyFont="1" applyBorder="1" applyAlignment="1" applyProtection="1">
      <alignment horizontal="center" vertical="center"/>
      <protection locked="0"/>
    </xf>
    <xf numFmtId="2" fontId="10" fillId="0" borderId="42" xfId="0" applyNumberFormat="1" applyFont="1" applyBorder="1" applyAlignment="1">
      <alignment horizontal="center" vertical="center"/>
    </xf>
    <xf numFmtId="2" fontId="17" fillId="0" borderId="36" xfId="0" applyNumberFormat="1" applyFont="1" applyBorder="1" applyAlignment="1">
      <alignment horizontal="center" readingOrder="2"/>
    </xf>
    <xf numFmtId="2" fontId="10" fillId="0" borderId="43" xfId="0" applyNumberFormat="1" applyFont="1" applyBorder="1" applyAlignment="1" applyProtection="1">
      <alignment horizontal="center" vertical="center"/>
      <protection locked="0"/>
    </xf>
    <xf numFmtId="2" fontId="10" fillId="0" borderId="42" xfId="0" applyNumberFormat="1" applyFont="1" applyBorder="1" applyAlignment="1" applyProtection="1">
      <alignment horizontal="center" vertical="center"/>
      <protection locked="0"/>
    </xf>
    <xf numFmtId="2" fontId="16" fillId="0" borderId="36" xfId="0" applyNumberFormat="1" applyFont="1" applyBorder="1" applyAlignment="1">
      <alignment horizontal="center" vertical="center"/>
    </xf>
    <xf numFmtId="2" fontId="10" fillId="0" borderId="37" xfId="0" applyNumberFormat="1" applyFont="1" applyBorder="1" applyAlignment="1">
      <alignment horizontal="center" vertical="center"/>
    </xf>
    <xf numFmtId="0" fontId="11" fillId="0" borderId="44" xfId="0" applyFont="1" applyBorder="1" applyAlignment="1" applyProtection="1">
      <alignment horizontal="center"/>
    </xf>
    <xf numFmtId="2" fontId="10" fillId="0" borderId="45" xfId="0" applyNumberFormat="1" applyFont="1" applyBorder="1" applyAlignment="1">
      <alignment horizontal="center" vertical="center"/>
    </xf>
    <xf numFmtId="2" fontId="10" fillId="0" borderId="46" xfId="0" applyNumberFormat="1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47" xfId="0" applyNumberFormat="1" applyFont="1" applyBorder="1" applyAlignment="1">
      <alignment horizontal="center" vertical="center"/>
    </xf>
    <xf numFmtId="2" fontId="17" fillId="0" borderId="48" xfId="0" applyNumberFormat="1" applyFont="1" applyBorder="1" applyAlignment="1">
      <alignment horizontal="center" readingOrder="2"/>
    </xf>
    <xf numFmtId="2" fontId="10" fillId="0" borderId="49" xfId="0" applyNumberFormat="1" applyFont="1" applyBorder="1" applyAlignment="1" applyProtection="1">
      <alignment horizontal="center" vertical="center"/>
      <protection locked="0"/>
    </xf>
    <xf numFmtId="2" fontId="10" fillId="0" borderId="1" xfId="0" applyNumberFormat="1" applyFont="1" applyBorder="1" applyAlignment="1" applyProtection="1">
      <alignment horizontal="center" vertical="center"/>
      <protection locked="0"/>
    </xf>
    <xf numFmtId="2" fontId="10" fillId="0" borderId="47" xfId="0" applyNumberFormat="1" applyFont="1" applyBorder="1" applyAlignment="1" applyProtection="1">
      <alignment horizontal="center" vertical="center"/>
      <protection locked="0"/>
    </xf>
    <xf numFmtId="2" fontId="16" fillId="0" borderId="50" xfId="0" applyNumberFormat="1" applyFont="1" applyBorder="1" applyAlignment="1">
      <alignment horizontal="center" vertical="center"/>
    </xf>
    <xf numFmtId="2" fontId="10" fillId="0" borderId="51" xfId="0" applyNumberFormat="1" applyFont="1" applyBorder="1" applyAlignment="1">
      <alignment horizontal="center" vertical="center"/>
    </xf>
    <xf numFmtId="2" fontId="10" fillId="0" borderId="52" xfId="0" applyNumberFormat="1" applyFont="1" applyBorder="1" applyAlignment="1">
      <alignment horizontal="center" vertical="center"/>
    </xf>
    <xf numFmtId="2" fontId="10" fillId="0" borderId="53" xfId="0" applyNumberFormat="1" applyFont="1" applyFill="1" applyBorder="1" applyAlignment="1">
      <alignment horizontal="center" vertical="center"/>
    </xf>
    <xf numFmtId="2" fontId="10" fillId="0" borderId="54" xfId="0" applyNumberFormat="1" applyFont="1" applyFill="1" applyBorder="1" applyAlignment="1">
      <alignment horizontal="center" vertical="center"/>
    </xf>
    <xf numFmtId="2" fontId="10" fillId="0" borderId="54" xfId="0" applyNumberFormat="1" applyFont="1" applyBorder="1" applyAlignment="1">
      <alignment horizontal="center" vertical="center"/>
    </xf>
    <xf numFmtId="2" fontId="10" fillId="0" borderId="55" xfId="0" applyNumberFormat="1" applyFont="1" applyBorder="1" applyAlignment="1">
      <alignment horizontal="center" vertical="center"/>
    </xf>
    <xf numFmtId="2" fontId="17" fillId="0" borderId="56" xfId="0" applyNumberFormat="1" applyFont="1" applyBorder="1" applyAlignment="1">
      <alignment horizontal="center" readingOrder="2"/>
    </xf>
    <xf numFmtId="2" fontId="10" fillId="0" borderId="57" xfId="0" applyNumberFormat="1" applyFont="1" applyBorder="1" applyAlignment="1" applyProtection="1">
      <alignment horizontal="center" vertical="center"/>
      <protection locked="0"/>
    </xf>
    <xf numFmtId="2" fontId="10" fillId="0" borderId="58" xfId="0" applyNumberFormat="1" applyFont="1" applyBorder="1" applyAlignment="1" applyProtection="1">
      <alignment horizontal="center" vertical="center"/>
      <protection locked="0"/>
    </xf>
    <xf numFmtId="2" fontId="10" fillId="0" borderId="59" xfId="0" applyNumberFormat="1" applyFont="1" applyBorder="1" applyAlignment="1" applyProtection="1">
      <alignment horizontal="center" vertical="center"/>
      <protection locked="0"/>
    </xf>
    <xf numFmtId="2" fontId="10" fillId="8" borderId="8" xfId="0" applyNumberFormat="1" applyFont="1" applyFill="1" applyBorder="1" applyAlignment="1" applyProtection="1">
      <alignment horizontal="center" vertical="center"/>
    </xf>
    <xf numFmtId="2" fontId="14" fillId="8" borderId="11" xfId="0" applyNumberFormat="1" applyFont="1" applyFill="1" applyBorder="1" applyAlignment="1" applyProtection="1">
      <alignment horizontal="center" vertical="center"/>
    </xf>
    <xf numFmtId="2" fontId="10" fillId="8" borderId="32" xfId="0" applyNumberFormat="1" applyFont="1" applyFill="1" applyBorder="1" applyAlignment="1" applyProtection="1">
      <alignment horizontal="center" vertical="center"/>
    </xf>
    <xf numFmtId="2" fontId="10" fillId="8" borderId="34" xfId="0" applyNumberFormat="1" applyFont="1" applyFill="1" applyBorder="1" applyAlignment="1" applyProtection="1">
      <alignment horizontal="center" vertical="center"/>
    </xf>
    <xf numFmtId="2" fontId="10" fillId="8" borderId="12" xfId="0" applyNumberFormat="1" applyFont="1" applyFill="1" applyBorder="1" applyAlignment="1" applyProtection="1">
      <alignment horizontal="center" vertical="center"/>
    </xf>
    <xf numFmtId="2" fontId="10" fillId="8" borderId="23" xfId="0" applyNumberFormat="1" applyFont="1" applyFill="1" applyBorder="1" applyAlignment="1" applyProtection="1">
      <alignment horizontal="center" vertical="center"/>
    </xf>
    <xf numFmtId="2" fontId="10" fillId="8" borderId="24" xfId="0" applyNumberFormat="1" applyFont="1" applyFill="1" applyBorder="1" applyAlignment="1" applyProtection="1">
      <alignment horizontal="center" vertical="center"/>
    </xf>
    <xf numFmtId="2" fontId="10" fillId="8" borderId="22" xfId="0" applyNumberFormat="1" applyFont="1" applyFill="1" applyBorder="1" applyAlignment="1" applyProtection="1">
      <alignment horizontal="center" vertical="center"/>
    </xf>
    <xf numFmtId="2" fontId="10" fillId="0" borderId="60" xfId="0" applyNumberFormat="1" applyFont="1" applyBorder="1" applyAlignment="1">
      <alignment horizontal="center" vertical="center"/>
    </xf>
    <xf numFmtId="2" fontId="10" fillId="0" borderId="61" xfId="0" applyNumberFormat="1" applyFont="1" applyBorder="1" applyAlignment="1">
      <alignment horizontal="center" vertical="center"/>
    </xf>
    <xf numFmtId="2" fontId="10" fillId="0" borderId="17" xfId="0" applyNumberFormat="1" applyFont="1" applyBorder="1" applyAlignment="1">
      <alignment horizontal="center" vertical="center"/>
    </xf>
    <xf numFmtId="2" fontId="10" fillId="0" borderId="17" xfId="0" applyNumberFormat="1" applyFont="1" applyBorder="1" applyAlignment="1" applyProtection="1">
      <alignment horizontal="center" vertical="center"/>
      <protection locked="0"/>
    </xf>
    <xf numFmtId="2" fontId="10" fillId="0" borderId="62" xfId="0" applyNumberFormat="1" applyFont="1" applyBorder="1" applyAlignment="1" applyProtection="1">
      <alignment horizontal="center" vertical="center"/>
      <protection locked="0"/>
    </xf>
    <xf numFmtId="2" fontId="17" fillId="0" borderId="50" xfId="0" applyNumberFormat="1" applyFont="1" applyBorder="1" applyAlignment="1">
      <alignment horizontal="center" readingOrder="2"/>
    </xf>
    <xf numFmtId="2" fontId="10" fillId="0" borderId="16" xfId="0" applyNumberFormat="1" applyFont="1" applyBorder="1" applyAlignment="1" applyProtection="1">
      <alignment horizontal="center" vertical="center"/>
      <protection locked="0"/>
    </xf>
    <xf numFmtId="0" fontId="11" fillId="0" borderId="63" xfId="0" applyFont="1" applyBorder="1" applyAlignment="1" applyProtection="1">
      <alignment horizontal="center"/>
    </xf>
    <xf numFmtId="0" fontId="11" fillId="0" borderId="64" xfId="0" applyFont="1" applyBorder="1" applyAlignment="1" applyProtection="1">
      <alignment horizontal="center"/>
    </xf>
    <xf numFmtId="2" fontId="12" fillId="0" borderId="30" xfId="0" applyNumberFormat="1" applyFont="1" applyBorder="1" applyAlignment="1" applyProtection="1">
      <alignment horizontal="center"/>
    </xf>
    <xf numFmtId="0" fontId="11" fillId="0" borderId="65" xfId="0" applyFont="1" applyBorder="1" applyProtection="1"/>
    <xf numFmtId="2" fontId="10" fillId="0" borderId="66" xfId="0" applyNumberFormat="1" applyFont="1" applyBorder="1" applyAlignment="1">
      <alignment horizontal="center" vertical="center"/>
    </xf>
    <xf numFmtId="2" fontId="17" fillId="0" borderId="67" xfId="0" applyNumberFormat="1" applyFont="1" applyBorder="1" applyAlignment="1">
      <alignment horizontal="center" readingOrder="2"/>
    </xf>
    <xf numFmtId="2" fontId="10" fillId="0" borderId="68" xfId="0" applyNumberFormat="1" applyFont="1" applyBorder="1" applyAlignment="1" applyProtection="1">
      <alignment horizontal="center" vertical="center"/>
      <protection locked="0"/>
    </xf>
    <xf numFmtId="2" fontId="10" fillId="0" borderId="54" xfId="0" applyNumberFormat="1" applyFont="1" applyBorder="1" applyAlignment="1" applyProtection="1">
      <alignment horizontal="center" vertical="center"/>
      <protection locked="0"/>
    </xf>
    <xf numFmtId="2" fontId="10" fillId="0" borderId="55" xfId="0" applyNumberFormat="1" applyFont="1" applyBorder="1" applyAlignment="1" applyProtection="1">
      <alignment horizontal="center" vertical="center"/>
      <protection locked="0"/>
    </xf>
    <xf numFmtId="2" fontId="16" fillId="0" borderId="30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0" fontId="18" fillId="0" borderId="0" xfId="0" applyFont="1" applyBorder="1" applyAlignment="1" applyProtection="1">
      <alignment horizontal="center"/>
    </xf>
    <xf numFmtId="0" fontId="18" fillId="0" borderId="18" xfId="0" applyFont="1" applyBorder="1" applyAlignment="1" applyProtection="1">
      <alignment horizontal="center"/>
    </xf>
    <xf numFmtId="2" fontId="10" fillId="0" borderId="30" xfId="0" applyNumberFormat="1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0" fontId="18" fillId="0" borderId="0" xfId="0" applyFont="1" applyFill="1" applyBorder="1" applyAlignment="1" applyProtection="1">
      <alignment horizontal="right"/>
    </xf>
    <xf numFmtId="0" fontId="18" fillId="0" borderId="18" xfId="0" applyFont="1" applyFill="1" applyBorder="1" applyAlignment="1" applyProtection="1">
      <alignment horizontal="right"/>
    </xf>
    <xf numFmtId="0" fontId="0" fillId="0" borderId="0" xfId="0" applyBorder="1" applyAlignment="1"/>
    <xf numFmtId="0" fontId="0" fillId="0" borderId="2" xfId="0" applyBorder="1" applyProtection="1"/>
    <xf numFmtId="0" fontId="9" fillId="0" borderId="3" xfId="0" applyFont="1" applyBorder="1" applyAlignment="1" applyProtection="1">
      <alignment horizontal="center"/>
    </xf>
    <xf numFmtId="0" fontId="9" fillId="0" borderId="4" xfId="0" applyFont="1" applyBorder="1" applyProtection="1"/>
    <xf numFmtId="0" fontId="0" fillId="0" borderId="0" xfId="0" applyBorder="1" applyProtection="1"/>
    <xf numFmtId="0" fontId="9" fillId="0" borderId="2" xfId="0" applyFont="1" applyBorder="1" applyAlignment="1" applyProtection="1">
      <alignment horizontal="center"/>
    </xf>
    <xf numFmtId="0" fontId="9" fillId="0" borderId="4" xfId="0" applyFont="1" applyBorder="1" applyAlignment="1" applyProtection="1">
      <alignment horizontal="center"/>
    </xf>
    <xf numFmtId="0" fontId="0" fillId="0" borderId="5" xfId="0" applyBorder="1" applyProtection="1"/>
    <xf numFmtId="0" fontId="9" fillId="0" borderId="6" xfId="0" applyFont="1" applyBorder="1" applyProtection="1"/>
    <xf numFmtId="0" fontId="9" fillId="0" borderId="5" xfId="0" applyFont="1" applyBorder="1" applyAlignment="1" applyProtection="1">
      <alignment horizontal="center"/>
    </xf>
    <xf numFmtId="0" fontId="0" fillId="0" borderId="5" xfId="0" applyBorder="1"/>
    <xf numFmtId="0" fontId="0" fillId="0" borderId="11" xfId="0" applyBorder="1"/>
    <xf numFmtId="0" fontId="0" fillId="0" borderId="13" xfId="0" applyBorder="1"/>
    <xf numFmtId="0" fontId="0" fillId="0" borderId="13" xfId="0" applyBorder="1" applyAlignment="1"/>
    <xf numFmtId="0" fontId="0" fillId="0" borderId="14" xfId="0" applyBorder="1" applyAlignment="1"/>
    <xf numFmtId="0" fontId="0" fillId="0" borderId="14" xfId="0" applyBorder="1"/>
    <xf numFmtId="0" fontId="0" fillId="0" borderId="69" xfId="0" applyBorder="1" applyProtection="1"/>
    <xf numFmtId="0" fontId="9" fillId="0" borderId="70" xfId="0" applyFont="1" applyBorder="1" applyAlignment="1" applyProtection="1">
      <alignment horizontal="center"/>
    </xf>
    <xf numFmtId="0" fontId="9" fillId="0" borderId="71" xfId="0" applyFont="1" applyBorder="1" applyAlignment="1" applyProtection="1">
      <alignment horizontal="center"/>
    </xf>
    <xf numFmtId="0" fontId="9" fillId="0" borderId="72" xfId="0" applyFont="1" applyBorder="1" applyProtection="1"/>
    <xf numFmtId="0" fontId="11" fillId="0" borderId="73" xfId="0" applyFont="1" applyBorder="1" applyProtection="1"/>
    <xf numFmtId="0" fontId="0" fillId="0" borderId="0" xfId="0" applyBorder="1" applyAlignment="1">
      <alignment horizontal="center"/>
    </xf>
    <xf numFmtId="0" fontId="9" fillId="0" borderId="0" xfId="0" applyFont="1" applyBorder="1" applyProtection="1"/>
    <xf numFmtId="0" fontId="11" fillId="0" borderId="0" xfId="0" applyFont="1" applyBorder="1" applyProtection="1"/>
    <xf numFmtId="0" fontId="0" fillId="0" borderId="13" xfId="0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right" wrapText="1"/>
    </xf>
    <xf numFmtId="0" fontId="6" fillId="0" borderId="17" xfId="0" applyFont="1" applyBorder="1" applyAlignment="1">
      <alignment horizontal="right" wrapText="1"/>
    </xf>
    <xf numFmtId="0" fontId="0" fillId="0" borderId="0" xfId="0" applyAlignment="1"/>
    <xf numFmtId="0" fontId="0" fillId="0" borderId="0" xfId="0" applyAlignment="1">
      <alignment horizontal="center"/>
    </xf>
    <xf numFmtId="0" fontId="20" fillId="4" borderId="0" xfId="0" applyFont="1" applyFill="1" applyAlignment="1">
      <alignment horizontal="center"/>
    </xf>
    <xf numFmtId="0" fontId="21" fillId="9" borderId="74" xfId="2" applyFont="1" applyFill="1" applyBorder="1" applyAlignment="1">
      <alignment horizontal="center" vertical="center" wrapText="1"/>
    </xf>
    <xf numFmtId="1" fontId="21" fillId="9" borderId="74" xfId="2" applyNumberFormat="1" applyFont="1" applyFill="1" applyBorder="1" applyAlignment="1">
      <alignment horizontal="center" vertical="center" wrapText="1"/>
    </xf>
    <xf numFmtId="0" fontId="21" fillId="9" borderId="74" xfId="2" applyFont="1" applyFill="1" applyBorder="1" applyAlignment="1">
      <alignment horizontal="center" wrapText="1"/>
    </xf>
    <xf numFmtId="0" fontId="22" fillId="9" borderId="1" xfId="2" applyFont="1" applyFill="1" applyBorder="1" applyAlignment="1">
      <alignment horizontal="center" wrapText="1"/>
    </xf>
    <xf numFmtId="0" fontId="22" fillId="9" borderId="1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wrapText="1"/>
    </xf>
    <xf numFmtId="0" fontId="3" fillId="4" borderId="1" xfId="2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 vertical="center"/>
    </xf>
    <xf numFmtId="0" fontId="23" fillId="11" borderId="10" xfId="0" applyFont="1" applyFill="1" applyBorder="1" applyAlignment="1">
      <alignment horizontal="center" vertical="center"/>
    </xf>
    <xf numFmtId="0" fontId="23" fillId="11" borderId="12" xfId="0" applyFont="1" applyFill="1" applyBorder="1" applyAlignment="1">
      <alignment horizontal="center" vertical="center"/>
    </xf>
    <xf numFmtId="0" fontId="24" fillId="11" borderId="0" xfId="0" applyFont="1" applyFill="1" applyAlignment="1">
      <alignment horizontal="center"/>
    </xf>
    <xf numFmtId="0" fontId="25" fillId="11" borderId="0" xfId="0" applyFont="1" applyFill="1" applyAlignment="1">
      <alignment horizontal="center"/>
    </xf>
    <xf numFmtId="0" fontId="26" fillId="11" borderId="0" xfId="0" applyFont="1" applyFill="1" applyAlignment="1">
      <alignment horizontal="center"/>
    </xf>
    <xf numFmtId="0" fontId="19" fillId="12" borderId="59" xfId="0" applyFont="1" applyFill="1" applyBorder="1" applyAlignment="1">
      <alignment horizontal="center"/>
    </xf>
    <xf numFmtId="0" fontId="28" fillId="13" borderId="75" xfId="3" applyFont="1" applyFill="1" applyBorder="1" applyAlignment="1">
      <alignment horizontal="center" vertical="center"/>
    </xf>
    <xf numFmtId="0" fontId="29" fillId="14" borderId="2" xfId="0" applyFont="1" applyFill="1" applyBorder="1" applyAlignment="1">
      <alignment horizontal="center"/>
    </xf>
    <xf numFmtId="0" fontId="29" fillId="14" borderId="3" xfId="0" applyFont="1" applyFill="1" applyBorder="1" applyAlignment="1">
      <alignment horizontal="center"/>
    </xf>
    <xf numFmtId="0" fontId="29" fillId="14" borderId="4" xfId="0" applyFont="1" applyFill="1" applyBorder="1" applyAlignment="1">
      <alignment horizontal="center"/>
    </xf>
    <xf numFmtId="0" fontId="4" fillId="1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" fontId="19" fillId="12" borderId="59" xfId="0" applyNumberFormat="1" applyFont="1" applyFill="1" applyBorder="1" applyAlignment="1">
      <alignment horizontal="center"/>
    </xf>
    <xf numFmtId="0" fontId="28" fillId="13" borderId="59" xfId="3" applyFont="1" applyFill="1" applyBorder="1" applyAlignment="1">
      <alignment horizontal="center" vertical="center"/>
    </xf>
    <xf numFmtId="0" fontId="29" fillId="14" borderId="1" xfId="0" applyFont="1" applyFill="1" applyBorder="1" applyAlignment="1">
      <alignment horizontal="center"/>
    </xf>
    <xf numFmtId="0" fontId="0" fillId="15" borderId="0" xfId="0" applyFill="1" applyAlignment="1">
      <alignment horizontal="center"/>
    </xf>
    <xf numFmtId="0" fontId="28" fillId="13" borderId="62" xfId="3" applyFont="1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0" fontId="28" fillId="13" borderId="47" xfId="3" applyFont="1" applyFill="1" applyBorder="1" applyAlignment="1">
      <alignment horizontal="center" vertical="center"/>
    </xf>
    <xf numFmtId="0" fontId="4" fillId="14" borderId="0" xfId="0" applyFont="1" applyFill="1"/>
    <xf numFmtId="0" fontId="23" fillId="14" borderId="1" xfId="0" applyFont="1" applyFill="1" applyBorder="1" applyAlignment="1">
      <alignment horizontal="right" vertical="center" wrapText="1"/>
    </xf>
    <xf numFmtId="0" fontId="28" fillId="13" borderId="1" xfId="3" applyFont="1" applyFill="1" applyBorder="1" applyAlignment="1">
      <alignment horizontal="center" vertical="center"/>
    </xf>
    <xf numFmtId="0" fontId="0" fillId="7" borderId="0" xfId="0" applyFill="1"/>
    <xf numFmtId="0" fontId="30" fillId="17" borderId="0" xfId="0" applyFont="1" applyFill="1" applyBorder="1" applyAlignment="1"/>
    <xf numFmtId="0" fontId="2" fillId="14" borderId="0" xfId="0" applyFont="1" applyFill="1" applyBorder="1" applyAlignment="1"/>
    <xf numFmtId="0" fontId="2" fillId="14" borderId="75" xfId="0" applyFont="1" applyFill="1" applyBorder="1" applyAlignment="1"/>
    <xf numFmtId="0" fontId="31" fillId="13" borderId="75" xfId="0" applyFont="1" applyFill="1" applyBorder="1" applyAlignment="1"/>
    <xf numFmtId="0" fontId="30" fillId="13" borderId="9" xfId="0" applyFont="1" applyFill="1" applyBorder="1" applyAlignment="1">
      <alignment horizontal="center"/>
    </xf>
    <xf numFmtId="0" fontId="2" fillId="14" borderId="9" xfId="0" applyFont="1" applyFill="1" applyBorder="1" applyAlignment="1">
      <alignment horizontal="center"/>
    </xf>
    <xf numFmtId="0" fontId="2" fillId="14" borderId="10" xfId="0" applyFont="1" applyFill="1" applyBorder="1" applyAlignment="1">
      <alignment horizontal="center"/>
    </xf>
    <xf numFmtId="0" fontId="28" fillId="13" borderId="1" xfId="3" applyFont="1" applyFill="1" applyBorder="1" applyAlignment="1">
      <alignment vertical="center"/>
    </xf>
    <xf numFmtId="0" fontId="0" fillId="12" borderId="0" xfId="0" applyFill="1" applyAlignment="1">
      <alignment horizontal="center"/>
    </xf>
    <xf numFmtId="0" fontId="32" fillId="13" borderId="0" xfId="0" applyFont="1" applyFill="1"/>
    <xf numFmtId="0" fontId="23" fillId="18" borderId="12" xfId="0" applyFont="1" applyFill="1" applyBorder="1" applyAlignment="1">
      <alignment horizontal="center" vertical="center"/>
    </xf>
    <xf numFmtId="0" fontId="23" fillId="6" borderId="12" xfId="0" applyFont="1" applyFill="1" applyBorder="1" applyAlignment="1">
      <alignment horizontal="center" vertical="center"/>
    </xf>
    <xf numFmtId="0" fontId="29" fillId="10" borderId="3" xfId="0" applyFont="1" applyFill="1" applyBorder="1" applyAlignment="1">
      <alignment horizontal="center"/>
    </xf>
    <xf numFmtId="1" fontId="19" fillId="10" borderId="59" xfId="0" applyNumberFormat="1" applyFont="1" applyFill="1" applyBorder="1" applyAlignment="1">
      <alignment horizontal="center"/>
    </xf>
    <xf numFmtId="0" fontId="33" fillId="10" borderId="1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2" fontId="11" fillId="0" borderId="0" xfId="0" applyNumberFormat="1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2" fontId="11" fillId="6" borderId="8" xfId="0" applyNumberFormat="1" applyFont="1" applyFill="1" applyBorder="1" applyAlignment="1">
      <alignment horizontal="center" vertical="center"/>
    </xf>
    <xf numFmtId="2" fontId="11" fillId="6" borderId="9" xfId="0" applyNumberFormat="1" applyFont="1" applyFill="1" applyBorder="1" applyAlignment="1">
      <alignment horizontal="center" vertical="center"/>
    </xf>
    <xf numFmtId="2" fontId="11" fillId="6" borderId="10" xfId="0" applyNumberFormat="1" applyFont="1" applyFill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2" fontId="11" fillId="0" borderId="10" xfId="0" applyNumberFormat="1" applyFont="1" applyBorder="1" applyAlignment="1">
      <alignment horizontal="center" vertical="center"/>
    </xf>
    <xf numFmtId="2" fontId="9" fillId="4" borderId="20" xfId="0" applyNumberFormat="1" applyFont="1" applyFill="1" applyBorder="1" applyAlignment="1">
      <alignment horizontal="center" vertical="center"/>
    </xf>
    <xf numFmtId="2" fontId="9" fillId="4" borderId="30" xfId="0" applyNumberFormat="1" applyFont="1" applyFill="1" applyBorder="1" applyAlignment="1">
      <alignment horizontal="center" vertical="center"/>
    </xf>
    <xf numFmtId="2" fontId="9" fillId="4" borderId="20" xfId="0" applyNumberFormat="1" applyFont="1" applyFill="1" applyBorder="1" applyAlignment="1">
      <alignment horizontal="center" vertical="center" wrapText="1"/>
    </xf>
    <xf numFmtId="2" fontId="9" fillId="4" borderId="30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center"/>
    </xf>
    <xf numFmtId="0" fontId="9" fillId="0" borderId="9" xfId="0" applyFont="1" applyBorder="1" applyAlignment="1" applyProtection="1">
      <alignment horizontal="center"/>
    </xf>
    <xf numFmtId="0" fontId="9" fillId="0" borderId="10" xfId="0" applyFont="1" applyBorder="1" applyAlignment="1" applyProtection="1">
      <alignment horizontal="center"/>
    </xf>
    <xf numFmtId="0" fontId="0" fillId="0" borderId="5" xfId="0" applyBorder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11" fillId="5" borderId="0" xfId="0" applyNumberFormat="1" applyFont="1" applyFill="1" applyBorder="1" applyAlignment="1">
      <alignment horizontal="center" vertical="center"/>
    </xf>
    <xf numFmtId="2" fontId="11" fillId="5" borderId="6" xfId="0" applyNumberFormat="1" applyFont="1" applyFill="1" applyBorder="1" applyAlignment="1">
      <alignment horizontal="center" vertical="center"/>
    </xf>
    <xf numFmtId="2" fontId="11" fillId="4" borderId="8" xfId="0" applyNumberFormat="1" applyFont="1" applyFill="1" applyBorder="1" applyAlignment="1" applyProtection="1">
      <alignment horizontal="center" vertical="center"/>
      <protection locked="0"/>
    </xf>
    <xf numFmtId="2" fontId="11" fillId="4" borderId="9" xfId="0" applyNumberFormat="1" applyFont="1" applyFill="1" applyBorder="1" applyAlignment="1" applyProtection="1">
      <alignment horizontal="center" vertical="center"/>
      <protection locked="0"/>
    </xf>
    <xf numFmtId="2" fontId="11" fillId="4" borderId="10" xfId="0" applyNumberFormat="1" applyFont="1" applyFill="1" applyBorder="1" applyAlignment="1" applyProtection="1">
      <alignment horizontal="center" vertical="center"/>
      <protection locked="0"/>
    </xf>
    <xf numFmtId="2" fontId="12" fillId="0" borderId="13" xfId="0" applyNumberFormat="1" applyFont="1" applyBorder="1" applyAlignment="1" applyProtection="1">
      <alignment horizontal="center"/>
    </xf>
    <xf numFmtId="2" fontId="12" fillId="0" borderId="14" xfId="0" applyNumberFormat="1" applyFont="1" applyBorder="1" applyAlignment="1" applyProtection="1">
      <alignment horizontal="center"/>
    </xf>
    <xf numFmtId="2" fontId="10" fillId="0" borderId="0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3" fillId="0" borderId="8" xfId="0" applyNumberFormat="1" applyFont="1" applyBorder="1" applyAlignment="1">
      <alignment horizontal="center" vertical="center"/>
    </xf>
    <xf numFmtId="2" fontId="13" fillId="0" borderId="9" xfId="0" applyNumberFormat="1" applyFont="1" applyBorder="1" applyAlignment="1">
      <alignment horizontal="center" vertical="center"/>
    </xf>
    <xf numFmtId="2" fontId="13" fillId="0" borderId="10" xfId="0" applyNumberFormat="1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2" fontId="10" fillId="18" borderId="13" xfId="0" applyNumberFormat="1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wrapText="1"/>
    </xf>
    <xf numFmtId="1" fontId="19" fillId="4" borderId="59" xfId="0" applyNumberFormat="1" applyFont="1" applyFill="1" applyBorder="1" applyAlignment="1">
      <alignment horizontal="center"/>
    </xf>
    <xf numFmtId="1" fontId="19" fillId="19" borderId="59" xfId="0" applyNumberFormat="1" applyFont="1" applyFill="1" applyBorder="1" applyAlignment="1">
      <alignment horizontal="center"/>
    </xf>
    <xf numFmtId="1" fontId="19" fillId="0" borderId="59" xfId="0" applyNumberFormat="1" applyFont="1" applyFill="1" applyBorder="1" applyAlignment="1">
      <alignment horizontal="center"/>
    </xf>
    <xf numFmtId="1" fontId="19" fillId="20" borderId="59" xfId="0" applyNumberFormat="1" applyFont="1" applyFill="1" applyBorder="1" applyAlignment="1">
      <alignment horizontal="center"/>
    </xf>
    <xf numFmtId="1" fontId="19" fillId="21" borderId="59" xfId="0" applyNumberFormat="1" applyFont="1" applyFill="1" applyBorder="1" applyAlignment="1">
      <alignment horizontal="center"/>
    </xf>
    <xf numFmtId="1" fontId="19" fillId="22" borderId="59" xfId="0" applyNumberFormat="1" applyFont="1" applyFill="1" applyBorder="1" applyAlignment="1">
      <alignment horizontal="center"/>
    </xf>
    <xf numFmtId="1" fontId="19" fillId="11" borderId="59" xfId="0" applyNumberFormat="1" applyFont="1" applyFill="1" applyBorder="1" applyAlignment="1">
      <alignment horizontal="center"/>
    </xf>
    <xf numFmtId="1" fontId="19" fillId="23" borderId="59" xfId="0" applyNumberFormat="1" applyFont="1" applyFill="1" applyBorder="1" applyAlignment="1">
      <alignment horizontal="center"/>
    </xf>
    <xf numFmtId="1" fontId="19" fillId="24" borderId="59" xfId="0" applyNumberFormat="1" applyFont="1" applyFill="1" applyBorder="1" applyAlignment="1">
      <alignment horizontal="center"/>
    </xf>
    <xf numFmtId="0" fontId="5" fillId="2" borderId="76" xfId="1" applyFont="1" applyFill="1" applyBorder="1" applyAlignment="1">
      <alignment horizontal="center"/>
    </xf>
    <xf numFmtId="0" fontId="5" fillId="2" borderId="49" xfId="1" applyFont="1" applyFill="1" applyBorder="1" applyAlignment="1">
      <alignment horizontal="center"/>
    </xf>
    <xf numFmtId="0" fontId="35" fillId="2" borderId="47" xfId="1" applyFont="1" applyFill="1" applyBorder="1" applyAlignment="1">
      <alignment horizontal="center"/>
    </xf>
    <xf numFmtId="0" fontId="0" fillId="0" borderId="77" xfId="0" applyBorder="1" applyAlignment="1">
      <alignment horizontal="center"/>
    </xf>
    <xf numFmtId="0" fontId="36" fillId="0" borderId="77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78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7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7" fillId="0" borderId="59" xfId="0" applyFont="1" applyBorder="1" applyAlignment="1">
      <alignment horizontal="center"/>
    </xf>
    <xf numFmtId="0" fontId="37" fillId="0" borderId="78" xfId="0" applyFont="1" applyBorder="1" applyAlignment="1">
      <alignment horizontal="center"/>
    </xf>
    <xf numFmtId="0" fontId="37" fillId="0" borderId="57" xfId="0" applyFont="1" applyBorder="1" applyAlignment="1">
      <alignment horizontal="center"/>
    </xf>
    <xf numFmtId="0" fontId="37" fillId="0" borderId="75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37" fillId="0" borderId="79" xfId="0" applyFont="1" applyBorder="1" applyAlignment="1">
      <alignment horizontal="center"/>
    </xf>
    <xf numFmtId="0" fontId="37" fillId="0" borderId="62" xfId="0" applyFont="1" applyBorder="1" applyAlignment="1">
      <alignment horizontal="center"/>
    </xf>
    <xf numFmtId="0" fontId="37" fillId="0" borderId="77" xfId="0" applyFont="1" applyBorder="1" applyAlignment="1">
      <alignment horizontal="center"/>
    </xf>
    <xf numFmtId="0" fontId="37" fillId="0" borderId="16" xfId="0" applyFont="1" applyBorder="1" applyAlignment="1">
      <alignment horizontal="center"/>
    </xf>
    <xf numFmtId="0" fontId="3" fillId="24" borderId="1" xfId="0" applyFont="1" applyFill="1" applyBorder="1" applyAlignment="1">
      <alignment horizontal="center"/>
    </xf>
    <xf numFmtId="0" fontId="5" fillId="2" borderId="59" xfId="1" applyFont="1" applyFill="1" applyBorder="1" applyAlignment="1">
      <alignment horizontal="center"/>
    </xf>
    <xf numFmtId="0" fontId="5" fillId="2" borderId="78" xfId="1" applyFont="1" applyFill="1" applyBorder="1" applyAlignment="1">
      <alignment horizontal="center"/>
    </xf>
    <xf numFmtId="0" fontId="5" fillId="2" borderId="57" xfId="1" applyFont="1" applyFill="1" applyBorder="1" applyAlignment="1">
      <alignment horizontal="center"/>
    </xf>
    <xf numFmtId="0" fontId="5" fillId="2" borderId="75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2" borderId="79" xfId="1" applyFont="1" applyFill="1" applyBorder="1" applyAlignment="1">
      <alignment horizontal="center"/>
    </xf>
    <xf numFmtId="0" fontId="5" fillId="2" borderId="62" xfId="1" applyFont="1" applyFill="1" applyBorder="1" applyAlignment="1">
      <alignment horizontal="center"/>
    </xf>
    <xf numFmtId="0" fontId="5" fillId="2" borderId="77" xfId="1" applyFont="1" applyFill="1" applyBorder="1" applyAlignment="1">
      <alignment horizontal="center"/>
    </xf>
    <xf numFmtId="0" fontId="5" fillId="2" borderId="16" xfId="1" applyFont="1" applyFill="1" applyBorder="1" applyAlignment="1">
      <alignment horizontal="center"/>
    </xf>
  </cellXfs>
  <cellStyles count="4">
    <cellStyle name="Normal" xfId="0" builtinId="0"/>
    <cellStyle name="Normal 5" xfId="1"/>
    <cellStyle name="Normal 6" xfId="2"/>
    <cellStyle name="Normal_132م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16376</xdr:col>
          <xdr:colOff>561974</xdr:colOff>
          <xdr:row>31</xdr:row>
          <xdr:rowOff>0</xdr:rowOff>
        </xdr:from>
        <xdr:to>
          <xdr:col>16379</xdr:col>
          <xdr:colOff>171449</xdr:colOff>
          <xdr:row>34</xdr:row>
          <xdr:rowOff>219075</xdr:rowOff>
        </xdr:to>
        <xdr:pic>
          <xdr:nvPicPr>
            <xdr:cNvPr id="2" name="صورة 183" descr="http://hr.mans.edu.eg/dpp/2820919/88/00408/00.jpg"/>
            <xdr:cNvPicPr>
              <a:picLocks noChangeAspect="1" noChangeArrowheads="1"/>
              <a:extLst>
                <a:ext uri="{84589F7E-364E-4C9E-8A38-B11213B215E9}">
                  <a14:cameraTool cellRange="ma" spid="_x0000_s11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257551" y="7343775"/>
              <a:ext cx="1666875" cy="762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266700</xdr:colOff>
          <xdr:row>2</xdr:row>
          <xdr:rowOff>47625</xdr:rowOff>
        </xdr:from>
        <xdr:to>
          <xdr:col>14</xdr:col>
          <xdr:colOff>200025</xdr:colOff>
          <xdr:row>4</xdr:row>
          <xdr:rowOff>200025</xdr:rowOff>
        </xdr:to>
        <xdr:pic>
          <xdr:nvPicPr>
            <xdr:cNvPr id="3" name="صورة 19" descr="http://hr.mans.edu.eg/dpp/2840513/25/00181/00.jpg"/>
            <xdr:cNvPicPr>
              <a:picLocks noChangeAspect="1" noChangeArrowheads="1"/>
              <a:extLst>
                <a:ext uri="{84589F7E-364E-4C9E-8A38-B11213B215E9}">
                  <a14:cameraTool cellRange="nvnvnvnvnvn" spid="_x0000_s112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228184300" y="685800"/>
              <a:ext cx="1114425" cy="714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11</xdr:col>
      <xdr:colOff>19050</xdr:colOff>
      <xdr:row>0</xdr:row>
      <xdr:rowOff>200025</xdr:rowOff>
    </xdr:from>
    <xdr:to>
      <xdr:col>11</xdr:col>
      <xdr:colOff>542925</xdr:colOff>
      <xdr:row>2</xdr:row>
      <xdr:rowOff>142875</xdr:rowOff>
    </xdr:to>
    <xdr:cxnSp macro="">
      <xdr:nvCxnSpPr>
        <xdr:cNvPr id="5" name="رابط كسهم مستقيم 4"/>
        <xdr:cNvCxnSpPr/>
      </xdr:nvCxnSpPr>
      <xdr:spPr>
        <a:xfrm>
          <a:off x="11229679725" y="200025"/>
          <a:ext cx="523875" cy="581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638175</xdr:colOff>
      <xdr:row>0</xdr:row>
      <xdr:rowOff>0</xdr:rowOff>
    </xdr:from>
    <xdr:to>
      <xdr:col>11</xdr:col>
      <xdr:colOff>428625</xdr:colOff>
      <xdr:row>3</xdr:row>
      <xdr:rowOff>114300</xdr:rowOff>
    </xdr:to>
    <xdr:sp macro="" textlink="">
      <xdr:nvSpPr>
        <xdr:cNvPr id="6" name="سهم منحني إلى اليمين 5"/>
        <xdr:cNvSpPr/>
      </xdr:nvSpPr>
      <xdr:spPr>
        <a:xfrm>
          <a:off x="11227889025" y="0"/>
          <a:ext cx="1085850" cy="1352550"/>
        </a:xfrm>
        <a:prstGeom prst="curv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>
            <a:solidFill>
              <a:schemeClr val="tx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85;&#1593;&#1575;&#1610;&#1577;%20&#1591;&#1601;&#1604;\&#1585;&#1593;&#1575;&#1610;&#1577;%20&#1591;&#1601;&#1604;\&#1575;&#1604;&#1576;&#1585;&#1606;&#1575;&#1605;&#1580;%20&#1608;&#1580;&#1577;%20&#1575;&#1603;&#1587;&#1604;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88;&#1594;&#1604;%20&#1580;&#1583;&#1610;&#1583;%202019%20&#1576;&#1591;&#1575;&#1602;&#1575;&#1578;%20&#1575;&#1604;&#1575;&#1580;&#1608;&#1585;%20&#1578;&#1582;&#1589;&#1589;&#1610;&#1577;2%20&#1607;&#1575;&#160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2"/>
      <sheetName val="ورقة4"/>
      <sheetName val="ورقة عمل تسوية"/>
      <sheetName val="الرئيسية "/>
      <sheetName val="شامل"/>
      <sheetName val="يوليو 2016 (2)"/>
      <sheetName val="احسب "/>
      <sheetName val="يناير 2016 (4)"/>
      <sheetName val="الجزاءات"/>
      <sheetName val="الترقيات"/>
      <sheetName val="تخصصيه"/>
      <sheetName val="حساب علاوة الحد الادني (14)"/>
      <sheetName val="يناير 2016 (3)"/>
      <sheetName val="استمارة 8 رد معاشات"/>
      <sheetName val="حساب علاوة الحد الادني (13)"/>
      <sheetName val="معاشات تخصصية 2 مايو  2018 (5)"/>
      <sheetName val="استمارة معاشات"/>
      <sheetName val="استمارة 50"/>
      <sheetName val="ورقة1"/>
      <sheetName val="معاشات تخصصية 2 مايو  2018 (4)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  <sheetName val="ورقة3"/>
      <sheetName val="ورقة5"/>
    </sheetNames>
    <sheetDataSet>
      <sheetData sheetId="0"/>
      <sheetData sheetId="1"/>
      <sheetData sheetId="2"/>
      <sheetData sheetId="3">
        <row r="2">
          <cell r="C2">
            <v>0</v>
          </cell>
        </row>
        <row r="17">
          <cell r="J17">
            <v>40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3">
          <cell r="A3">
            <v>1</v>
          </cell>
          <cell r="AD3">
            <v>0</v>
          </cell>
        </row>
        <row r="4">
          <cell r="A4">
            <v>2</v>
          </cell>
          <cell r="AD4">
            <v>0</v>
          </cell>
        </row>
        <row r="5">
          <cell r="A5">
            <v>3</v>
          </cell>
          <cell r="AD5">
            <v>0</v>
          </cell>
        </row>
        <row r="6">
          <cell r="A6">
            <v>4</v>
          </cell>
          <cell r="AD6">
            <v>0</v>
          </cell>
        </row>
        <row r="7">
          <cell r="A7">
            <v>5</v>
          </cell>
          <cell r="AD7">
            <v>0</v>
          </cell>
        </row>
        <row r="8">
          <cell r="A8">
            <v>6</v>
          </cell>
          <cell r="AD8">
            <v>0</v>
          </cell>
        </row>
        <row r="9">
          <cell r="A9">
            <v>7</v>
          </cell>
          <cell r="AD9">
            <v>0</v>
          </cell>
        </row>
        <row r="10">
          <cell r="A10">
            <v>8</v>
          </cell>
          <cell r="AD10">
            <v>0</v>
          </cell>
        </row>
        <row r="11">
          <cell r="A11">
            <v>9</v>
          </cell>
          <cell r="AD11">
            <v>0</v>
          </cell>
        </row>
        <row r="12">
          <cell r="A12">
            <v>10</v>
          </cell>
          <cell r="AD12">
            <v>0</v>
          </cell>
        </row>
        <row r="13">
          <cell r="A13">
            <v>11</v>
          </cell>
          <cell r="AD13">
            <v>0</v>
          </cell>
        </row>
        <row r="14">
          <cell r="A14">
            <v>12</v>
          </cell>
          <cell r="AD14">
            <v>0</v>
          </cell>
        </row>
        <row r="15">
          <cell r="A15">
            <v>13</v>
          </cell>
          <cell r="AD15">
            <v>0</v>
          </cell>
        </row>
        <row r="16">
          <cell r="A16">
            <v>14</v>
          </cell>
          <cell r="AD16">
            <v>0</v>
          </cell>
        </row>
        <row r="17">
          <cell r="A17">
            <v>15</v>
          </cell>
          <cell r="AD17">
            <v>0</v>
          </cell>
        </row>
        <row r="18">
          <cell r="A18">
            <v>16</v>
          </cell>
          <cell r="AD18">
            <v>0</v>
          </cell>
        </row>
        <row r="19">
          <cell r="A19">
            <v>17</v>
          </cell>
          <cell r="AD19">
            <v>0</v>
          </cell>
        </row>
        <row r="20">
          <cell r="A20">
            <v>18</v>
          </cell>
          <cell r="AD20">
            <v>0</v>
          </cell>
        </row>
        <row r="21">
          <cell r="A21">
            <v>19</v>
          </cell>
          <cell r="AD21">
            <v>0</v>
          </cell>
        </row>
        <row r="22">
          <cell r="A22">
            <v>20</v>
          </cell>
          <cell r="AD22">
            <v>0</v>
          </cell>
        </row>
        <row r="23">
          <cell r="A23">
            <v>21</v>
          </cell>
          <cell r="AD23">
            <v>0</v>
          </cell>
        </row>
        <row r="24">
          <cell r="A24">
            <v>22</v>
          </cell>
          <cell r="AD24">
            <v>0</v>
          </cell>
        </row>
        <row r="25">
          <cell r="A25">
            <v>23</v>
          </cell>
          <cell r="AD25">
            <v>0</v>
          </cell>
        </row>
        <row r="26">
          <cell r="A26">
            <v>24</v>
          </cell>
          <cell r="AD26">
            <v>0</v>
          </cell>
        </row>
        <row r="27">
          <cell r="A27">
            <v>25</v>
          </cell>
          <cell r="AD27">
            <v>0</v>
          </cell>
        </row>
        <row r="28">
          <cell r="A28">
            <v>26</v>
          </cell>
          <cell r="AD28">
            <v>0</v>
          </cell>
        </row>
        <row r="29">
          <cell r="A29">
            <v>27</v>
          </cell>
          <cell r="AD29">
            <v>0</v>
          </cell>
        </row>
        <row r="30">
          <cell r="A30">
            <v>28</v>
          </cell>
          <cell r="AD30">
            <v>0</v>
          </cell>
        </row>
        <row r="31">
          <cell r="A31">
            <v>29</v>
          </cell>
          <cell r="AD31">
            <v>0</v>
          </cell>
        </row>
        <row r="32">
          <cell r="A32">
            <v>30</v>
          </cell>
          <cell r="AD32">
            <v>0</v>
          </cell>
        </row>
        <row r="33">
          <cell r="A33">
            <v>31</v>
          </cell>
          <cell r="AD33">
            <v>0</v>
          </cell>
        </row>
        <row r="34">
          <cell r="A34">
            <v>32</v>
          </cell>
          <cell r="AD34">
            <v>0</v>
          </cell>
        </row>
        <row r="35">
          <cell r="A35">
            <v>33</v>
          </cell>
          <cell r="AD35">
            <v>0</v>
          </cell>
        </row>
        <row r="36">
          <cell r="A36">
            <v>34</v>
          </cell>
          <cell r="AD36">
            <v>0</v>
          </cell>
        </row>
        <row r="37">
          <cell r="A37">
            <v>35</v>
          </cell>
          <cell r="AD37">
            <v>0</v>
          </cell>
        </row>
        <row r="38">
          <cell r="A38">
            <v>36</v>
          </cell>
          <cell r="AD38">
            <v>0</v>
          </cell>
        </row>
        <row r="39">
          <cell r="A39">
            <v>37</v>
          </cell>
          <cell r="AD39">
            <v>0</v>
          </cell>
        </row>
        <row r="40">
          <cell r="A40">
            <v>38</v>
          </cell>
          <cell r="AD40">
            <v>0</v>
          </cell>
        </row>
        <row r="41">
          <cell r="A41">
            <v>39</v>
          </cell>
          <cell r="AD41">
            <v>0</v>
          </cell>
        </row>
        <row r="42">
          <cell r="A42">
            <v>40</v>
          </cell>
          <cell r="AD42">
            <v>0</v>
          </cell>
        </row>
        <row r="43">
          <cell r="A43">
            <v>41</v>
          </cell>
          <cell r="AD43">
            <v>0</v>
          </cell>
        </row>
        <row r="44">
          <cell r="A44">
            <v>42</v>
          </cell>
          <cell r="AD44">
            <v>0</v>
          </cell>
        </row>
        <row r="45">
          <cell r="A45">
            <v>43</v>
          </cell>
          <cell r="AD45">
            <v>0</v>
          </cell>
        </row>
        <row r="46">
          <cell r="A46">
            <v>44</v>
          </cell>
          <cell r="AD46">
            <v>0</v>
          </cell>
        </row>
        <row r="47">
          <cell r="A47">
            <v>45</v>
          </cell>
          <cell r="AD47">
            <v>0</v>
          </cell>
        </row>
        <row r="48">
          <cell r="A48">
            <v>46</v>
          </cell>
          <cell r="AD48">
            <v>0</v>
          </cell>
        </row>
        <row r="49">
          <cell r="A49">
            <v>47</v>
          </cell>
          <cell r="AD49">
            <v>0</v>
          </cell>
        </row>
        <row r="50">
          <cell r="A50">
            <v>48</v>
          </cell>
          <cell r="AD50">
            <v>0</v>
          </cell>
        </row>
        <row r="51">
          <cell r="A51">
            <v>49</v>
          </cell>
          <cell r="AD51">
            <v>0</v>
          </cell>
        </row>
        <row r="52">
          <cell r="A52">
            <v>50</v>
          </cell>
          <cell r="AD52">
            <v>0</v>
          </cell>
        </row>
        <row r="53">
          <cell r="A53">
            <v>51</v>
          </cell>
          <cell r="AD53">
            <v>0</v>
          </cell>
        </row>
        <row r="54">
          <cell r="A54">
            <v>52</v>
          </cell>
          <cell r="AD54">
            <v>0</v>
          </cell>
        </row>
        <row r="55">
          <cell r="A55">
            <v>53</v>
          </cell>
          <cell r="AD55">
            <v>0</v>
          </cell>
        </row>
        <row r="56">
          <cell r="A56">
            <v>54</v>
          </cell>
          <cell r="AD56">
            <v>0</v>
          </cell>
        </row>
        <row r="57">
          <cell r="A57">
            <v>55</v>
          </cell>
          <cell r="AD57">
            <v>0</v>
          </cell>
        </row>
        <row r="58">
          <cell r="A58">
            <v>56</v>
          </cell>
          <cell r="AD58">
            <v>0</v>
          </cell>
        </row>
        <row r="59">
          <cell r="A59">
            <v>57</v>
          </cell>
          <cell r="AD59">
            <v>0</v>
          </cell>
        </row>
        <row r="60">
          <cell r="A60">
            <v>58</v>
          </cell>
          <cell r="AD60">
            <v>0</v>
          </cell>
        </row>
        <row r="61">
          <cell r="A61">
            <v>59</v>
          </cell>
          <cell r="AD61">
            <v>0</v>
          </cell>
        </row>
        <row r="62">
          <cell r="A62">
            <v>60</v>
          </cell>
          <cell r="AD62">
            <v>0</v>
          </cell>
        </row>
        <row r="63">
          <cell r="A63">
            <v>61</v>
          </cell>
          <cell r="AD63">
            <v>0</v>
          </cell>
        </row>
        <row r="64">
          <cell r="A64">
            <v>62</v>
          </cell>
          <cell r="AD64">
            <v>0</v>
          </cell>
        </row>
        <row r="65">
          <cell r="A65">
            <v>63</v>
          </cell>
          <cell r="AD65">
            <v>0</v>
          </cell>
        </row>
        <row r="66">
          <cell r="A66">
            <v>64</v>
          </cell>
          <cell r="AD66">
            <v>0</v>
          </cell>
        </row>
        <row r="67">
          <cell r="A67">
            <v>65</v>
          </cell>
          <cell r="AD67">
            <v>0</v>
          </cell>
        </row>
        <row r="68">
          <cell r="A68">
            <v>66</v>
          </cell>
          <cell r="AD68">
            <v>0</v>
          </cell>
        </row>
        <row r="69">
          <cell r="A69">
            <v>67</v>
          </cell>
          <cell r="AD69">
            <v>0</v>
          </cell>
        </row>
        <row r="70">
          <cell r="A70">
            <v>68</v>
          </cell>
          <cell r="AD70">
            <v>0</v>
          </cell>
        </row>
        <row r="71">
          <cell r="A71">
            <v>69</v>
          </cell>
          <cell r="AD71">
            <v>0</v>
          </cell>
        </row>
        <row r="72">
          <cell r="A72">
            <v>70</v>
          </cell>
          <cell r="AD72">
            <v>0</v>
          </cell>
        </row>
        <row r="73">
          <cell r="A73">
            <v>71</v>
          </cell>
          <cell r="AD73">
            <v>0</v>
          </cell>
        </row>
        <row r="74">
          <cell r="A74">
            <v>72</v>
          </cell>
          <cell r="AD74">
            <v>0</v>
          </cell>
        </row>
        <row r="75">
          <cell r="A75">
            <v>73</v>
          </cell>
          <cell r="AD75">
            <v>0</v>
          </cell>
        </row>
        <row r="76">
          <cell r="A76">
            <v>74</v>
          </cell>
          <cell r="AD76">
            <v>0</v>
          </cell>
        </row>
        <row r="77">
          <cell r="A77">
            <v>75</v>
          </cell>
          <cell r="AD77">
            <v>0</v>
          </cell>
        </row>
        <row r="78">
          <cell r="A78">
            <v>76</v>
          </cell>
          <cell r="AD78">
            <v>0</v>
          </cell>
        </row>
        <row r="79">
          <cell r="A79">
            <v>77</v>
          </cell>
          <cell r="AD79">
            <v>0</v>
          </cell>
        </row>
        <row r="80">
          <cell r="A80">
            <v>78</v>
          </cell>
          <cell r="AD80">
            <v>0</v>
          </cell>
        </row>
        <row r="81">
          <cell r="A81">
            <v>79</v>
          </cell>
          <cell r="AD81">
            <v>0</v>
          </cell>
        </row>
        <row r="82">
          <cell r="A82">
            <v>80</v>
          </cell>
          <cell r="AD82">
            <v>0</v>
          </cell>
        </row>
        <row r="83">
          <cell r="A83">
            <v>81</v>
          </cell>
          <cell r="AD83">
            <v>0</v>
          </cell>
        </row>
        <row r="84">
          <cell r="A84">
            <v>82</v>
          </cell>
          <cell r="AD84">
            <v>0</v>
          </cell>
        </row>
        <row r="85">
          <cell r="A85">
            <v>83</v>
          </cell>
          <cell r="AD85">
            <v>0</v>
          </cell>
        </row>
        <row r="86">
          <cell r="A86">
            <v>84</v>
          </cell>
          <cell r="AD86">
            <v>0</v>
          </cell>
        </row>
        <row r="87">
          <cell r="A87">
            <v>85</v>
          </cell>
          <cell r="AD87">
            <v>0</v>
          </cell>
        </row>
        <row r="88">
          <cell r="A88">
            <v>86</v>
          </cell>
          <cell r="AD88">
            <v>0</v>
          </cell>
        </row>
        <row r="89">
          <cell r="A89">
            <v>87</v>
          </cell>
          <cell r="AD89">
            <v>0</v>
          </cell>
        </row>
        <row r="90">
          <cell r="A90">
            <v>88</v>
          </cell>
          <cell r="AD90">
            <v>0</v>
          </cell>
        </row>
        <row r="91">
          <cell r="A91">
            <v>89</v>
          </cell>
          <cell r="AD91">
            <v>0</v>
          </cell>
        </row>
        <row r="92">
          <cell r="A92">
            <v>90</v>
          </cell>
          <cell r="AD92">
            <v>0</v>
          </cell>
        </row>
        <row r="93">
          <cell r="A93">
            <v>91</v>
          </cell>
          <cell r="AD93">
            <v>0</v>
          </cell>
        </row>
        <row r="94">
          <cell r="A94">
            <v>92</v>
          </cell>
          <cell r="AD94">
            <v>0</v>
          </cell>
        </row>
        <row r="95">
          <cell r="A95">
            <v>93</v>
          </cell>
          <cell r="AD95">
            <v>0</v>
          </cell>
        </row>
        <row r="96">
          <cell r="A96">
            <v>94</v>
          </cell>
          <cell r="AD96">
            <v>0</v>
          </cell>
        </row>
        <row r="97">
          <cell r="A97">
            <v>95</v>
          </cell>
          <cell r="AD97">
            <v>0</v>
          </cell>
        </row>
        <row r="98">
          <cell r="A98">
            <v>96</v>
          </cell>
          <cell r="AD98">
            <v>0</v>
          </cell>
        </row>
        <row r="99">
          <cell r="A99">
            <v>97</v>
          </cell>
          <cell r="AD99">
            <v>0</v>
          </cell>
        </row>
        <row r="100">
          <cell r="A100">
            <v>98</v>
          </cell>
          <cell r="AD100">
            <v>0</v>
          </cell>
        </row>
        <row r="101">
          <cell r="A101">
            <v>99</v>
          </cell>
          <cell r="AD101">
            <v>0</v>
          </cell>
        </row>
        <row r="102">
          <cell r="A102">
            <v>100</v>
          </cell>
          <cell r="AD102">
            <v>0</v>
          </cell>
        </row>
        <row r="103">
          <cell r="A103">
            <v>101</v>
          </cell>
          <cell r="AD103">
            <v>0</v>
          </cell>
        </row>
        <row r="104">
          <cell r="A104">
            <v>102</v>
          </cell>
          <cell r="AD104">
            <v>0</v>
          </cell>
        </row>
      </sheetData>
      <sheetData sheetId="32"/>
      <sheetData sheetId="33"/>
      <sheetData sheetId="34"/>
      <sheetData sheetId="35">
        <row r="27">
          <cell r="F27">
            <v>1</v>
          </cell>
        </row>
        <row r="52">
          <cell r="C52">
            <v>1</v>
          </cell>
        </row>
      </sheetData>
      <sheetData sheetId="36"/>
      <sheetData sheetId="37"/>
      <sheetData sheetId="38">
        <row r="2">
          <cell r="C2">
            <v>3</v>
          </cell>
        </row>
      </sheetData>
      <sheetData sheetId="39"/>
      <sheetData sheetId="40"/>
      <sheetData sheetId="4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رعاية الطفل بترتيب 2016"/>
      <sheetName val="يناير ويوليو 2016 (3)"/>
      <sheetName val="رعاية الطفل 2018 بطاقات الاجور "/>
      <sheetName val="اعادة شغل بطاقات 2019 (2)"/>
      <sheetName val="اعادة شغل بطاقات 2018 "/>
      <sheetName val="اعادة شغل بطاقات2017"/>
      <sheetName val="نقل بيانات البطاقة 2017"/>
      <sheetName val="بيانات 2018 (2)"/>
      <sheetName val="اعادة شغل بطاقات2016"/>
      <sheetName val="يناير ويوليو 2016 (2)"/>
      <sheetName val="ورقة5"/>
      <sheetName val="بيانات رعاية الطفل بالصور ( (3"/>
      <sheetName val="مستند معاشات رعاية طفل (2)"/>
      <sheetName val="بيانات رعاية الطفل بالصور 2018"/>
      <sheetName val="بيانات رعاية الطفل بالصور 2017"/>
      <sheetName val="بطاقات الاجور المتغيرة2017 (2)"/>
      <sheetName val="بطاقات الاجور المتغيرة2018"/>
      <sheetName val="بيانات 2018"/>
      <sheetName val="يناير 2016 (2)"/>
      <sheetName val="مفارد (2)"/>
      <sheetName val="ورقة6"/>
      <sheetName val="مستند معاشات رعاية طفل"/>
      <sheetName val="نقل بيانات البطاقة"/>
      <sheetName val="بيان تجميعي للبطاقات (5)"/>
      <sheetName val="مفارد"/>
      <sheetName val="رقم الصفحة"/>
      <sheetName val="ورقة4"/>
      <sheetName val="نموذج"/>
      <sheetName val="معاشات يناير 2018  (2)"/>
      <sheetName val="بيانات رعاية الطفل بالصور (2)"/>
      <sheetName val="بيانات رعاية الطفل بالصور"/>
      <sheetName val="شامل"/>
      <sheetName val="البيانات"/>
      <sheetName val="يناير ويوليو 2016"/>
      <sheetName val="يناير 2016"/>
      <sheetName val="بطاقات الاجور المتغيرة 2017"/>
      <sheetName val="تعديلات البطاقات الجديدة"/>
      <sheetName val="جميع المفرد"/>
      <sheetName val="مفرد مرتب "/>
      <sheetName val="بيان تجميعي للبطاقات (3)"/>
      <sheetName val="بيان تجميعي للبطاقات (2)"/>
      <sheetName val="المفرد"/>
    </sheetNames>
    <sheetDataSet>
      <sheetData sheetId="0">
        <row r="3">
          <cell r="A3">
            <v>1</v>
          </cell>
          <cell r="D3"/>
        </row>
        <row r="4">
          <cell r="A4">
            <v>2</v>
          </cell>
          <cell r="D4"/>
        </row>
        <row r="5">
          <cell r="A5">
            <v>3</v>
          </cell>
          <cell r="D5"/>
        </row>
        <row r="6">
          <cell r="A6">
            <v>4</v>
          </cell>
          <cell r="D6"/>
        </row>
        <row r="7">
          <cell r="A7">
            <v>5</v>
          </cell>
          <cell r="D7"/>
        </row>
        <row r="8">
          <cell r="A8">
            <v>6</v>
          </cell>
          <cell r="D8"/>
        </row>
        <row r="9">
          <cell r="A9">
            <v>7</v>
          </cell>
          <cell r="D9"/>
        </row>
        <row r="10">
          <cell r="A10">
            <v>8</v>
          </cell>
          <cell r="D10"/>
        </row>
        <row r="11">
          <cell r="A11">
            <v>9</v>
          </cell>
          <cell r="D11"/>
        </row>
        <row r="12">
          <cell r="A12">
            <v>10</v>
          </cell>
          <cell r="D12"/>
        </row>
        <row r="13">
          <cell r="A13">
            <v>11</v>
          </cell>
          <cell r="D13"/>
        </row>
        <row r="14">
          <cell r="A14">
            <v>12</v>
          </cell>
          <cell r="D1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>
            <v>1</v>
          </cell>
          <cell r="B3"/>
          <cell r="C3" t="str">
            <v>أميرة إسماعيل تهامى إسماعيل</v>
          </cell>
          <cell r="D3">
            <v>0</v>
          </cell>
          <cell r="E3">
            <v>585.41</v>
          </cell>
          <cell r="F3">
            <v>0</v>
          </cell>
          <cell r="G3">
            <v>29.27</v>
          </cell>
          <cell r="H3">
            <v>614.67999999999995</v>
          </cell>
          <cell r="I3">
            <v>0</v>
          </cell>
          <cell r="J3">
            <v>260</v>
          </cell>
          <cell r="K3">
            <v>283.39999999999998</v>
          </cell>
          <cell r="L3">
            <v>0</v>
          </cell>
          <cell r="M3">
            <v>0</v>
          </cell>
          <cell r="N3">
            <v>0</v>
          </cell>
          <cell r="O3">
            <v>14.4</v>
          </cell>
          <cell r="P3">
            <v>50</v>
          </cell>
          <cell r="Q3">
            <v>3.38</v>
          </cell>
          <cell r="R3">
            <v>62.2</v>
          </cell>
          <cell r="S3">
            <v>805.34</v>
          </cell>
        </row>
        <row r="4">
          <cell r="A4">
            <v>2</v>
          </cell>
          <cell r="B4"/>
          <cell r="C4" t="str">
            <v>اماني يوسف عبد العال يوسف</v>
          </cell>
          <cell r="D4">
            <v>975.68</v>
          </cell>
          <cell r="E4">
            <v>975.68</v>
          </cell>
          <cell r="F4">
            <v>0</v>
          </cell>
          <cell r="G4">
            <v>48.78</v>
          </cell>
          <cell r="H4">
            <v>1024.46</v>
          </cell>
          <cell r="I4">
            <v>0</v>
          </cell>
          <cell r="J4">
            <v>260</v>
          </cell>
          <cell r="K4">
            <v>283.39999999999998</v>
          </cell>
          <cell r="L4">
            <v>0</v>
          </cell>
          <cell r="M4">
            <v>0</v>
          </cell>
          <cell r="N4">
            <v>0</v>
          </cell>
          <cell r="O4">
            <v>14.4</v>
          </cell>
          <cell r="P4">
            <v>50</v>
          </cell>
          <cell r="Q4">
            <v>5.47</v>
          </cell>
          <cell r="R4">
            <v>69.87</v>
          </cell>
          <cell r="S4">
            <v>760.93</v>
          </cell>
        </row>
        <row r="5">
          <cell r="A5">
            <v>3</v>
          </cell>
          <cell r="B5"/>
          <cell r="C5" t="str">
            <v>إيمان أحمد بركات أحمد</v>
          </cell>
          <cell r="D5">
            <v>975.68</v>
          </cell>
          <cell r="E5">
            <v>975.67</v>
          </cell>
          <cell r="F5">
            <v>0</v>
          </cell>
          <cell r="G5">
            <v>48.78</v>
          </cell>
          <cell r="H5">
            <v>1024.46</v>
          </cell>
          <cell r="I5">
            <v>0</v>
          </cell>
          <cell r="J5">
            <v>260</v>
          </cell>
          <cell r="K5">
            <v>283.39999999999998</v>
          </cell>
          <cell r="L5">
            <v>0</v>
          </cell>
          <cell r="M5">
            <v>0</v>
          </cell>
          <cell r="N5">
            <v>0</v>
          </cell>
          <cell r="O5">
            <v>14.4</v>
          </cell>
          <cell r="P5">
            <v>50</v>
          </cell>
          <cell r="Q5">
            <v>5.47</v>
          </cell>
          <cell r="R5">
            <v>69.81</v>
          </cell>
          <cell r="S5">
            <v>760.93</v>
          </cell>
        </row>
        <row r="6">
          <cell r="A6">
            <v>4</v>
          </cell>
          <cell r="B6"/>
          <cell r="C6" t="str">
            <v>إيمان جمال محمد سيف خليل</v>
          </cell>
          <cell r="D6">
            <v>982.73</v>
          </cell>
          <cell r="E6">
            <v>982.73</v>
          </cell>
          <cell r="F6">
            <v>0</v>
          </cell>
          <cell r="G6">
            <v>49.14</v>
          </cell>
          <cell r="H6">
            <v>1031.8699999999999</v>
          </cell>
          <cell r="I6">
            <v>0</v>
          </cell>
          <cell r="J6">
            <v>263</v>
          </cell>
          <cell r="K6">
            <v>286.67</v>
          </cell>
          <cell r="L6">
            <v>0</v>
          </cell>
          <cell r="M6">
            <v>0</v>
          </cell>
          <cell r="N6">
            <v>0</v>
          </cell>
          <cell r="O6">
            <v>14.4</v>
          </cell>
          <cell r="P6">
            <v>50</v>
          </cell>
          <cell r="Q6">
            <v>5.51</v>
          </cell>
          <cell r="R6">
            <v>69.91</v>
          </cell>
          <cell r="S6">
            <v>765.11</v>
          </cell>
        </row>
        <row r="7">
          <cell r="A7">
            <v>5</v>
          </cell>
          <cell r="B7"/>
          <cell r="C7" t="str">
            <v>أميرة طلعت أنور علي</v>
          </cell>
          <cell r="D7">
            <v>961.58</v>
          </cell>
          <cell r="E7">
            <v>961.58</v>
          </cell>
          <cell r="F7">
            <v>0</v>
          </cell>
          <cell r="G7">
            <v>48.8</v>
          </cell>
          <cell r="H7">
            <v>1009.66</v>
          </cell>
          <cell r="I7">
            <v>0</v>
          </cell>
          <cell r="J7">
            <v>254</v>
          </cell>
          <cell r="K7">
            <v>276.86</v>
          </cell>
          <cell r="L7">
            <v>0</v>
          </cell>
          <cell r="M7">
            <v>0</v>
          </cell>
          <cell r="N7">
            <v>0</v>
          </cell>
          <cell r="O7">
            <v>14.4</v>
          </cell>
          <cell r="P7">
            <v>95</v>
          </cell>
          <cell r="Q7">
            <v>5.45</v>
          </cell>
          <cell r="R7">
            <v>114.85</v>
          </cell>
          <cell r="S7">
            <v>752.65</v>
          </cell>
        </row>
        <row r="8">
          <cell r="A8">
            <v>7</v>
          </cell>
          <cell r="B8"/>
          <cell r="C8" t="str">
            <v>سها شحاته حامد عبد الرحمن</v>
          </cell>
          <cell r="D8">
            <v>919.02</v>
          </cell>
          <cell r="E8">
            <v>919.02</v>
          </cell>
          <cell r="F8">
            <v>0</v>
          </cell>
          <cell r="G8">
            <v>45.95</v>
          </cell>
          <cell r="H8">
            <v>964.97</v>
          </cell>
          <cell r="I8">
            <v>0</v>
          </cell>
          <cell r="J8">
            <v>255</v>
          </cell>
          <cell r="K8">
            <v>277.95</v>
          </cell>
          <cell r="L8">
            <v>0</v>
          </cell>
          <cell r="M8">
            <v>0</v>
          </cell>
          <cell r="N8">
            <v>0</v>
          </cell>
          <cell r="O8">
            <v>14.4</v>
          </cell>
          <cell r="P8">
            <v>0</v>
          </cell>
          <cell r="Q8">
            <v>5.14</v>
          </cell>
          <cell r="R8">
            <v>19.54</v>
          </cell>
          <cell r="S8">
            <v>706.56</v>
          </cell>
        </row>
        <row r="9">
          <cell r="A9">
            <v>8</v>
          </cell>
          <cell r="B9"/>
          <cell r="C9" t="str">
            <v>سومية أحمد عبد العال أحمد</v>
          </cell>
          <cell r="D9">
            <v>961.58</v>
          </cell>
          <cell r="E9">
            <v>961.58</v>
          </cell>
          <cell r="F9">
            <v>0</v>
          </cell>
          <cell r="G9">
            <v>48.08</v>
          </cell>
          <cell r="H9">
            <v>1009.66</v>
          </cell>
          <cell r="I9">
            <v>0</v>
          </cell>
          <cell r="J9">
            <v>254</v>
          </cell>
          <cell r="K9">
            <v>276.86</v>
          </cell>
          <cell r="L9">
            <v>0</v>
          </cell>
          <cell r="M9">
            <v>0</v>
          </cell>
          <cell r="N9">
            <v>0</v>
          </cell>
          <cell r="O9">
            <v>14.4</v>
          </cell>
          <cell r="P9">
            <v>0</v>
          </cell>
          <cell r="Q9">
            <v>5.45</v>
          </cell>
          <cell r="R9">
            <v>39.049999999999997</v>
          </cell>
          <cell r="S9">
            <v>771.85</v>
          </cell>
        </row>
        <row r="10">
          <cell r="A10">
            <v>9</v>
          </cell>
          <cell r="B10"/>
          <cell r="C10" t="str">
            <v>عبير عبد الفتاح جابر محمد</v>
          </cell>
          <cell r="D10">
            <v>999.18</v>
          </cell>
          <cell r="E10">
            <v>999.18</v>
          </cell>
          <cell r="F10">
            <v>0</v>
          </cell>
          <cell r="G10">
            <v>49.96</v>
          </cell>
          <cell r="H10">
            <v>1049.1400000000001</v>
          </cell>
          <cell r="I10">
            <v>0</v>
          </cell>
          <cell r="J10">
            <v>270</v>
          </cell>
          <cell r="K10">
            <v>294.3</v>
          </cell>
          <cell r="L10">
            <v>0</v>
          </cell>
          <cell r="M10">
            <v>0</v>
          </cell>
          <cell r="N10">
            <v>0</v>
          </cell>
          <cell r="O10">
            <v>14.4</v>
          </cell>
          <cell r="P10">
            <v>140</v>
          </cell>
          <cell r="Q10">
            <v>5.53</v>
          </cell>
          <cell r="R10">
            <v>159.93</v>
          </cell>
          <cell r="S10">
            <v>774.77</v>
          </cell>
        </row>
        <row r="11">
          <cell r="A11">
            <v>10</v>
          </cell>
          <cell r="B11"/>
          <cell r="C11" t="str">
            <v>نسمة على محمد سيد</v>
          </cell>
          <cell r="D11">
            <v>919.02</v>
          </cell>
          <cell r="E11">
            <v>919.2</v>
          </cell>
          <cell r="F11">
            <v>0</v>
          </cell>
          <cell r="G11">
            <v>45.95</v>
          </cell>
          <cell r="H11">
            <v>964.97</v>
          </cell>
          <cell r="I11">
            <v>0</v>
          </cell>
          <cell r="J11">
            <v>255</v>
          </cell>
          <cell r="K11">
            <v>277.95</v>
          </cell>
          <cell r="L11">
            <v>0</v>
          </cell>
          <cell r="M11">
            <v>0</v>
          </cell>
          <cell r="N11">
            <v>0</v>
          </cell>
          <cell r="O11">
            <v>14.4</v>
          </cell>
          <cell r="P11">
            <v>50</v>
          </cell>
          <cell r="Q11">
            <v>5.14</v>
          </cell>
          <cell r="R11">
            <v>69.540000000000006</v>
          </cell>
          <cell r="S11">
            <v>706.56</v>
          </cell>
        </row>
        <row r="12">
          <cell r="A12">
            <v>11</v>
          </cell>
          <cell r="B12"/>
          <cell r="C12" t="str">
            <v>نيفين عبد اللاه محمد عبد الرحيم</v>
          </cell>
          <cell r="D12">
            <v>982.73</v>
          </cell>
          <cell r="E12">
            <v>982.73</v>
          </cell>
          <cell r="F12">
            <v>0</v>
          </cell>
          <cell r="G12">
            <v>49.14</v>
          </cell>
          <cell r="H12">
            <v>1031.8699999999999</v>
          </cell>
          <cell r="I12">
            <v>0</v>
          </cell>
          <cell r="J12">
            <v>263</v>
          </cell>
          <cell r="K12">
            <v>286.67</v>
          </cell>
          <cell r="L12">
            <v>0</v>
          </cell>
          <cell r="M12">
            <v>0</v>
          </cell>
          <cell r="N12">
            <v>0</v>
          </cell>
          <cell r="O12">
            <v>14.4</v>
          </cell>
          <cell r="P12">
            <v>0</v>
          </cell>
          <cell r="Q12">
            <v>5.51</v>
          </cell>
          <cell r="R12">
            <v>24.71</v>
          </cell>
          <cell r="S12">
            <v>769.91</v>
          </cell>
        </row>
        <row r="13">
          <cell r="A13">
            <v>12</v>
          </cell>
          <cell r="B13"/>
          <cell r="C13" t="str">
            <v>وسام محمد احمد عيسى</v>
          </cell>
          <cell r="D13">
            <v>0</v>
          </cell>
          <cell r="E13">
            <v>1033.7</v>
          </cell>
          <cell r="F13">
            <v>0</v>
          </cell>
          <cell r="G13">
            <v>51.69</v>
          </cell>
          <cell r="H13">
            <v>1085.3900000000001</v>
          </cell>
          <cell r="I13">
            <v>0</v>
          </cell>
          <cell r="J13">
            <v>264</v>
          </cell>
          <cell r="K13">
            <v>313.66000000000003</v>
          </cell>
          <cell r="L13">
            <v>0</v>
          </cell>
          <cell r="M13">
            <v>0</v>
          </cell>
          <cell r="N13">
            <v>0</v>
          </cell>
          <cell r="O13">
            <v>14.4</v>
          </cell>
          <cell r="P13">
            <v>140</v>
          </cell>
          <cell r="Q13">
            <v>5.95</v>
          </cell>
          <cell r="R13">
            <v>160.35</v>
          </cell>
          <cell r="S13">
            <v>792.09</v>
          </cell>
        </row>
        <row r="15">
          <cell r="A15">
            <v>1</v>
          </cell>
          <cell r="B15"/>
          <cell r="C15" t="str">
            <v>أميرة إسماعيل تهامى إسماعيل</v>
          </cell>
          <cell r="D15">
            <v>1096.17</v>
          </cell>
          <cell r="E15">
            <v>1096.17</v>
          </cell>
          <cell r="F15">
            <v>0</v>
          </cell>
          <cell r="G15">
            <v>76.73</v>
          </cell>
          <cell r="H15">
            <v>1249.6300000000001</v>
          </cell>
          <cell r="I15">
            <v>0</v>
          </cell>
          <cell r="J15">
            <v>260</v>
          </cell>
          <cell r="K15">
            <v>336.71</v>
          </cell>
          <cell r="L15">
            <v>0</v>
          </cell>
          <cell r="M15">
            <v>0</v>
          </cell>
          <cell r="N15">
            <v>0</v>
          </cell>
          <cell r="O15">
            <v>14.4</v>
          </cell>
          <cell r="P15">
            <v>50</v>
          </cell>
          <cell r="Q15">
            <v>5.47</v>
          </cell>
          <cell r="R15">
            <v>69.87</v>
          </cell>
          <cell r="S15">
            <v>932.79</v>
          </cell>
        </row>
        <row r="16">
          <cell r="A16">
            <v>2</v>
          </cell>
          <cell r="B16"/>
          <cell r="C16" t="str">
            <v>اماني يوسف عبد العال يوسف</v>
          </cell>
          <cell r="D16">
            <v>1024.46</v>
          </cell>
          <cell r="E16">
            <v>1024.46</v>
          </cell>
          <cell r="F16">
            <v>0</v>
          </cell>
          <cell r="G16">
            <v>71.709999999999994</v>
          </cell>
          <cell r="H16">
            <v>1096.17</v>
          </cell>
          <cell r="I16">
            <v>0</v>
          </cell>
          <cell r="J16">
            <v>260</v>
          </cell>
          <cell r="K16">
            <v>308.91000000000003</v>
          </cell>
          <cell r="L16">
            <v>0</v>
          </cell>
          <cell r="M16">
            <v>0</v>
          </cell>
          <cell r="N16">
            <v>0</v>
          </cell>
          <cell r="O16">
            <v>14.4</v>
          </cell>
          <cell r="P16">
            <v>50</v>
          </cell>
          <cell r="Q16">
            <v>5.47</v>
          </cell>
          <cell r="R16">
            <v>69.87</v>
          </cell>
          <cell r="S16">
            <v>807.13</v>
          </cell>
        </row>
        <row r="17">
          <cell r="A17">
            <v>3</v>
          </cell>
          <cell r="B17"/>
          <cell r="C17" t="str">
            <v>إيمان أحمد بركات أحمد</v>
          </cell>
          <cell r="D17">
            <v>1024.46</v>
          </cell>
          <cell r="E17">
            <v>1024.46</v>
          </cell>
          <cell r="F17">
            <v>0</v>
          </cell>
          <cell r="G17">
            <v>71.709999999999994</v>
          </cell>
          <cell r="H17">
            <v>1069.17</v>
          </cell>
          <cell r="I17">
            <v>0</v>
          </cell>
          <cell r="J17">
            <v>260</v>
          </cell>
          <cell r="K17">
            <v>308.91000000000003</v>
          </cell>
          <cell r="L17">
            <v>0</v>
          </cell>
          <cell r="M17">
            <v>0</v>
          </cell>
          <cell r="N17">
            <v>0</v>
          </cell>
          <cell r="O17">
            <v>14.4</v>
          </cell>
          <cell r="P17">
            <v>50</v>
          </cell>
          <cell r="Q17">
            <v>5.47</v>
          </cell>
          <cell r="R17">
            <v>69.87</v>
          </cell>
          <cell r="S17">
            <v>807.13</v>
          </cell>
        </row>
        <row r="18">
          <cell r="A18">
            <v>4</v>
          </cell>
          <cell r="B18"/>
          <cell r="C18" t="str">
            <v>إيمان جمال محمد سيف خليل</v>
          </cell>
          <cell r="D18">
            <v>1031.8699999999999</v>
          </cell>
          <cell r="E18">
            <v>1031.8699999999999</v>
          </cell>
          <cell r="F18">
            <v>0</v>
          </cell>
          <cell r="G18">
            <v>72.23</v>
          </cell>
          <cell r="H18">
            <v>1104.0999999999999</v>
          </cell>
          <cell r="I18">
            <v>0</v>
          </cell>
          <cell r="J18">
            <v>263</v>
          </cell>
          <cell r="K18">
            <v>312.47000000000003</v>
          </cell>
          <cell r="L18">
            <v>0</v>
          </cell>
          <cell r="M18">
            <v>0</v>
          </cell>
          <cell r="N18">
            <v>0</v>
          </cell>
          <cell r="O18">
            <v>14.4</v>
          </cell>
          <cell r="P18">
            <v>50</v>
          </cell>
          <cell r="Q18">
            <v>5.51</v>
          </cell>
          <cell r="R18">
            <v>69.91</v>
          </cell>
          <cell r="S18">
            <v>811.54</v>
          </cell>
        </row>
        <row r="19">
          <cell r="A19">
            <v>5</v>
          </cell>
          <cell r="B19"/>
          <cell r="C19" t="str">
            <v>أميرة طلعت أنور علي</v>
          </cell>
          <cell r="D19">
            <v>1009.69</v>
          </cell>
          <cell r="E19">
            <v>1009.69</v>
          </cell>
          <cell r="F19">
            <v>0</v>
          </cell>
          <cell r="G19">
            <v>70.680000000000007</v>
          </cell>
          <cell r="H19">
            <v>1080.3399999999999</v>
          </cell>
          <cell r="I19">
            <v>0</v>
          </cell>
          <cell r="J19">
            <v>254</v>
          </cell>
          <cell r="K19">
            <v>301.77999999999997</v>
          </cell>
          <cell r="L19">
            <v>0</v>
          </cell>
          <cell r="M19">
            <v>0</v>
          </cell>
          <cell r="N19">
            <v>0</v>
          </cell>
          <cell r="O19">
            <v>14.4</v>
          </cell>
          <cell r="P19">
            <v>95</v>
          </cell>
          <cell r="Q19">
            <v>5.45</v>
          </cell>
          <cell r="R19">
            <v>114.85</v>
          </cell>
          <cell r="S19">
            <v>798.41</v>
          </cell>
        </row>
        <row r="20">
          <cell r="A20">
            <v>7</v>
          </cell>
          <cell r="B20"/>
          <cell r="C20" t="str">
            <v>سها شحاته حامد عبد الرحمن</v>
          </cell>
          <cell r="D20">
            <v>964.97</v>
          </cell>
          <cell r="E20">
            <v>964.97</v>
          </cell>
          <cell r="F20">
            <v>0</v>
          </cell>
          <cell r="G20">
            <v>67.55</v>
          </cell>
          <cell r="H20">
            <v>1032.52</v>
          </cell>
          <cell r="I20">
            <v>0</v>
          </cell>
          <cell r="J20">
            <v>255</v>
          </cell>
          <cell r="K20">
            <v>302.97000000000003</v>
          </cell>
          <cell r="L20">
            <v>0</v>
          </cell>
          <cell r="M20">
            <v>0</v>
          </cell>
          <cell r="N20">
            <v>0</v>
          </cell>
          <cell r="O20">
            <v>14.4</v>
          </cell>
          <cell r="P20">
            <v>0</v>
          </cell>
          <cell r="Q20">
            <v>5.14</v>
          </cell>
          <cell r="R20">
            <v>19.54</v>
          </cell>
          <cell r="S20">
            <v>749.09</v>
          </cell>
        </row>
        <row r="21">
          <cell r="A21">
            <v>8</v>
          </cell>
          <cell r="B21"/>
          <cell r="C21" t="str">
            <v>سومية أحمد عبد العال أحمد</v>
          </cell>
          <cell r="D21">
            <v>1009.66</v>
          </cell>
          <cell r="E21">
            <v>1009.66</v>
          </cell>
          <cell r="F21">
            <v>0</v>
          </cell>
          <cell r="G21">
            <v>70.680000000000007</v>
          </cell>
          <cell r="H21">
            <v>1080.3399999999999</v>
          </cell>
          <cell r="I21">
            <v>0</v>
          </cell>
          <cell r="J21">
            <v>254</v>
          </cell>
          <cell r="K21">
            <v>301.77999999999997</v>
          </cell>
          <cell r="L21">
            <v>0</v>
          </cell>
          <cell r="M21">
            <v>0</v>
          </cell>
          <cell r="N21">
            <v>0</v>
          </cell>
          <cell r="O21">
            <v>14.4</v>
          </cell>
          <cell r="P21">
            <v>0</v>
          </cell>
          <cell r="Q21">
            <v>5.45</v>
          </cell>
          <cell r="R21">
            <v>39.049999999999997</v>
          </cell>
          <cell r="S21">
            <v>817.61</v>
          </cell>
        </row>
        <row r="22">
          <cell r="A22">
            <v>9</v>
          </cell>
          <cell r="B22"/>
          <cell r="C22" t="str">
            <v>عبير عبد الفتاح جابر محمد</v>
          </cell>
          <cell r="D22">
            <v>1054.1400000000001</v>
          </cell>
          <cell r="E22">
            <v>1054.1400000000001</v>
          </cell>
          <cell r="F22">
            <v>0</v>
          </cell>
          <cell r="G22">
            <v>73.790000000000006</v>
          </cell>
          <cell r="H22">
            <v>1127.93</v>
          </cell>
          <cell r="I22">
            <v>0</v>
          </cell>
          <cell r="J22">
            <v>270</v>
          </cell>
          <cell r="K22">
            <v>320.79000000000002</v>
          </cell>
          <cell r="L22">
            <v>0</v>
          </cell>
          <cell r="M22">
            <v>0</v>
          </cell>
          <cell r="N22">
            <v>0</v>
          </cell>
          <cell r="O22">
            <v>21</v>
          </cell>
          <cell r="P22">
            <v>140</v>
          </cell>
          <cell r="Q22">
            <v>5.53</v>
          </cell>
          <cell r="R22">
            <v>166.53</v>
          </cell>
          <cell r="S22">
            <v>833.67</v>
          </cell>
        </row>
        <row r="23">
          <cell r="A23">
            <v>10</v>
          </cell>
          <cell r="B23"/>
          <cell r="C23" t="str">
            <v>نسمة على محمد سيد</v>
          </cell>
          <cell r="D23">
            <v>964.97</v>
          </cell>
          <cell r="E23">
            <v>964.97</v>
          </cell>
          <cell r="F23">
            <v>0</v>
          </cell>
          <cell r="G23">
            <v>67.55</v>
          </cell>
          <cell r="H23">
            <v>1032.52</v>
          </cell>
          <cell r="I23">
            <v>0</v>
          </cell>
          <cell r="J23">
            <v>255</v>
          </cell>
          <cell r="K23">
            <v>302.97000000000003</v>
          </cell>
          <cell r="L23">
            <v>0</v>
          </cell>
          <cell r="M23">
            <v>0</v>
          </cell>
          <cell r="N23">
            <v>0</v>
          </cell>
          <cell r="O23">
            <v>14.4</v>
          </cell>
          <cell r="P23">
            <v>50</v>
          </cell>
          <cell r="Q23">
            <v>5.14</v>
          </cell>
          <cell r="R23">
            <v>69.540000000000006</v>
          </cell>
          <cell r="S23">
            <v>749.09</v>
          </cell>
        </row>
        <row r="24">
          <cell r="A24">
            <v>11</v>
          </cell>
          <cell r="B24"/>
          <cell r="C24" t="str">
            <v>نيفين عبد اللاه محمد عبد الرحيم</v>
          </cell>
          <cell r="D24">
            <v>0</v>
          </cell>
          <cell r="E24">
            <v>1031</v>
          </cell>
          <cell r="F24">
            <v>0</v>
          </cell>
          <cell r="G24">
            <v>51.59</v>
          </cell>
          <cell r="H24">
            <v>1083.46</v>
          </cell>
          <cell r="I24">
            <v>0</v>
          </cell>
          <cell r="J24">
            <v>263</v>
          </cell>
          <cell r="K24">
            <v>312.47000000000003</v>
          </cell>
          <cell r="L24">
            <v>0</v>
          </cell>
          <cell r="M24">
            <v>0</v>
          </cell>
          <cell r="N24">
            <v>0</v>
          </cell>
          <cell r="O24">
            <v>14.4</v>
          </cell>
          <cell r="P24">
            <v>0</v>
          </cell>
          <cell r="Q24">
            <v>5.94</v>
          </cell>
          <cell r="R24">
            <v>25.14</v>
          </cell>
          <cell r="S24">
            <v>796.13</v>
          </cell>
        </row>
        <row r="25">
          <cell r="A25">
            <v>12</v>
          </cell>
          <cell r="B25"/>
          <cell r="C25" t="str">
            <v>وسام محمد احمد عيسى</v>
          </cell>
          <cell r="D25">
            <v>0</v>
          </cell>
          <cell r="E25">
            <v>1033.0999999999999</v>
          </cell>
          <cell r="F25">
            <v>0</v>
          </cell>
          <cell r="G25">
            <v>51.69</v>
          </cell>
          <cell r="H25">
            <v>1085.3900000000001</v>
          </cell>
          <cell r="I25">
            <v>0</v>
          </cell>
          <cell r="J25">
            <v>264</v>
          </cell>
          <cell r="K25">
            <v>313.66000000000003</v>
          </cell>
          <cell r="L25">
            <v>0</v>
          </cell>
          <cell r="M25">
            <v>0</v>
          </cell>
          <cell r="N25">
            <v>0</v>
          </cell>
          <cell r="O25">
            <v>14.4</v>
          </cell>
          <cell r="P25">
            <v>140</v>
          </cell>
          <cell r="Q25">
            <v>5.95</v>
          </cell>
          <cell r="R25">
            <v>160.35</v>
          </cell>
          <cell r="S25">
            <v>792.09</v>
          </cell>
        </row>
      </sheetData>
      <sheetData sheetId="10"/>
      <sheetData sheetId="11">
        <row r="3">
          <cell r="A3">
            <v>1</v>
          </cell>
          <cell r="B3" t="str">
            <v>اميرة إسماعيل تهامى إسماعيل</v>
          </cell>
          <cell r="C3">
            <v>28806242500229</v>
          </cell>
          <cell r="D3"/>
          <cell r="E3"/>
          <cell r="F3" t="str">
            <v>الثالثة</v>
          </cell>
          <cell r="G3" t="str">
            <v>متزوج</v>
          </cell>
          <cell r="H3">
            <v>87</v>
          </cell>
          <cell r="I3">
            <v>41047</v>
          </cell>
          <cell r="J3">
            <v>336.71</v>
          </cell>
          <cell r="K3">
            <v>260</v>
          </cell>
          <cell r="L3">
            <v>62</v>
          </cell>
          <cell r="M3">
            <v>260</v>
          </cell>
          <cell r="N3">
            <v>205</v>
          </cell>
          <cell r="O3">
            <v>1599</v>
          </cell>
          <cell r="P3">
            <v>218.4</v>
          </cell>
          <cell r="Q3">
            <v>358.8</v>
          </cell>
          <cell r="R3">
            <v>179.4</v>
          </cell>
          <cell r="S3">
            <v>260</v>
          </cell>
          <cell r="T3">
            <v>29.52</v>
          </cell>
          <cell r="U3"/>
          <cell r="V3">
            <v>78</v>
          </cell>
          <cell r="W3">
            <v>260</v>
          </cell>
          <cell r="X3">
            <v>260</v>
          </cell>
          <cell r="Y3">
            <v>260</v>
          </cell>
        </row>
        <row r="4">
          <cell r="A4">
            <v>2</v>
          </cell>
          <cell r="B4" t="str">
            <v>اماني يوسف عبد العال يوسف</v>
          </cell>
          <cell r="C4">
            <v>28803202503668</v>
          </cell>
          <cell r="D4"/>
          <cell r="E4">
            <v>62487791</v>
          </cell>
          <cell r="F4" t="str">
            <v>الثالثة</v>
          </cell>
          <cell r="G4" t="str">
            <v>متزوج</v>
          </cell>
          <cell r="H4">
            <v>110</v>
          </cell>
          <cell r="I4">
            <v>41048</v>
          </cell>
          <cell r="J4">
            <v>336.71</v>
          </cell>
          <cell r="K4">
            <v>260</v>
          </cell>
          <cell r="L4">
            <v>62</v>
          </cell>
          <cell r="M4">
            <v>260</v>
          </cell>
          <cell r="N4">
            <v>205</v>
          </cell>
          <cell r="O4">
            <v>1599</v>
          </cell>
          <cell r="P4">
            <v>218.4</v>
          </cell>
          <cell r="Q4">
            <v>358.8</v>
          </cell>
          <cell r="R4">
            <v>179.4</v>
          </cell>
          <cell r="S4">
            <v>260</v>
          </cell>
          <cell r="T4">
            <v>29.52</v>
          </cell>
          <cell r="U4"/>
          <cell r="V4">
            <v>78</v>
          </cell>
          <cell r="W4">
            <v>260</v>
          </cell>
          <cell r="X4">
            <v>260</v>
          </cell>
          <cell r="Y4">
            <v>260</v>
          </cell>
        </row>
        <row r="5">
          <cell r="A5">
            <v>3</v>
          </cell>
          <cell r="B5" t="str">
            <v>اميرة طلعت أنور علي</v>
          </cell>
          <cell r="C5">
            <v>28207272500907</v>
          </cell>
          <cell r="D5"/>
          <cell r="E5"/>
          <cell r="F5" t="str">
            <v>الثالثة</v>
          </cell>
          <cell r="G5" t="str">
            <v>متزوج</v>
          </cell>
          <cell r="H5">
            <v>14</v>
          </cell>
          <cell r="I5">
            <v>40936</v>
          </cell>
          <cell r="J5">
            <v>328.94</v>
          </cell>
          <cell r="K5">
            <v>254</v>
          </cell>
          <cell r="L5">
            <v>56</v>
          </cell>
          <cell r="M5">
            <v>254</v>
          </cell>
          <cell r="N5">
            <v>205</v>
          </cell>
          <cell r="O5">
            <v>1562.1</v>
          </cell>
          <cell r="P5">
            <v>213.36</v>
          </cell>
          <cell r="Q5">
            <v>350.52</v>
          </cell>
          <cell r="R5">
            <v>175.26</v>
          </cell>
          <cell r="S5">
            <v>254</v>
          </cell>
          <cell r="T5">
            <v>29.52</v>
          </cell>
          <cell r="U5"/>
          <cell r="V5">
            <v>76.2</v>
          </cell>
          <cell r="W5">
            <v>254</v>
          </cell>
          <cell r="X5">
            <v>254</v>
          </cell>
          <cell r="Y5">
            <v>254</v>
          </cell>
        </row>
        <row r="6">
          <cell r="A6">
            <v>4</v>
          </cell>
          <cell r="B6" t="str">
            <v>ايمان أحمد بركات أحمد</v>
          </cell>
          <cell r="C6">
            <v>28703152500285</v>
          </cell>
          <cell r="D6"/>
          <cell r="E6">
            <v>60087040</v>
          </cell>
          <cell r="F6" t="str">
            <v>الثالثة</v>
          </cell>
          <cell r="G6" t="str">
            <v>متزوج</v>
          </cell>
          <cell r="H6">
            <v>19</v>
          </cell>
          <cell r="I6">
            <v>41048</v>
          </cell>
          <cell r="J6">
            <v>336.71</v>
          </cell>
          <cell r="K6">
            <v>260</v>
          </cell>
          <cell r="L6">
            <v>62</v>
          </cell>
          <cell r="M6">
            <v>260</v>
          </cell>
          <cell r="N6">
            <v>205</v>
          </cell>
          <cell r="O6">
            <v>1599</v>
          </cell>
          <cell r="P6">
            <v>218.4</v>
          </cell>
          <cell r="Q6">
            <v>358.8</v>
          </cell>
          <cell r="R6">
            <v>179.4</v>
          </cell>
          <cell r="S6">
            <v>260</v>
          </cell>
          <cell r="T6">
            <v>29.52</v>
          </cell>
          <cell r="U6"/>
          <cell r="V6">
            <v>78</v>
          </cell>
          <cell r="W6">
            <v>260</v>
          </cell>
          <cell r="X6">
            <v>260</v>
          </cell>
          <cell r="Y6">
            <v>260</v>
          </cell>
        </row>
        <row r="7">
          <cell r="A7">
            <v>5</v>
          </cell>
          <cell r="B7" t="str">
            <v>ايمان جمال محمد سيف خليل</v>
          </cell>
          <cell r="C7">
            <v>28405132500181</v>
          </cell>
          <cell r="D7"/>
          <cell r="E7"/>
          <cell r="F7" t="str">
            <v>الثالثة</v>
          </cell>
          <cell r="G7" t="str">
            <v>متزوج</v>
          </cell>
          <cell r="H7">
            <v>20</v>
          </cell>
          <cell r="I7">
            <v>40792</v>
          </cell>
          <cell r="J7">
            <v>340.59</v>
          </cell>
          <cell r="K7">
            <v>263</v>
          </cell>
          <cell r="L7">
            <v>65</v>
          </cell>
          <cell r="M7">
            <v>263</v>
          </cell>
          <cell r="N7">
            <v>205</v>
          </cell>
          <cell r="O7">
            <v>1617.45</v>
          </cell>
          <cell r="P7">
            <v>220.92</v>
          </cell>
          <cell r="Q7">
            <v>362.94</v>
          </cell>
          <cell r="R7">
            <v>181.47</v>
          </cell>
          <cell r="S7">
            <v>263</v>
          </cell>
          <cell r="T7">
            <v>29.52</v>
          </cell>
          <cell r="U7"/>
          <cell r="V7">
            <v>78.900000000000006</v>
          </cell>
          <cell r="W7">
            <v>263</v>
          </cell>
          <cell r="X7">
            <v>263</v>
          </cell>
          <cell r="Y7">
            <v>263</v>
          </cell>
        </row>
        <row r="8">
          <cell r="A8">
            <v>6</v>
          </cell>
          <cell r="B8" t="str">
            <v>حنان حسن عبد العزيز النوبى</v>
          </cell>
          <cell r="C8">
            <v>27712172500287</v>
          </cell>
          <cell r="D8"/>
          <cell r="E8">
            <v>14447385</v>
          </cell>
          <cell r="F8" t="str">
            <v>الثالثة</v>
          </cell>
          <cell r="G8" t="str">
            <v>متزوج</v>
          </cell>
          <cell r="H8">
            <v>26</v>
          </cell>
          <cell r="I8">
            <v>40939</v>
          </cell>
          <cell r="J8">
            <v>340.59</v>
          </cell>
          <cell r="K8">
            <v>263</v>
          </cell>
          <cell r="L8">
            <v>65</v>
          </cell>
          <cell r="M8">
            <v>263</v>
          </cell>
          <cell r="N8">
            <v>205</v>
          </cell>
          <cell r="O8">
            <v>1617.45</v>
          </cell>
          <cell r="P8">
            <v>220.92</v>
          </cell>
          <cell r="Q8">
            <v>362.94</v>
          </cell>
          <cell r="R8">
            <v>181.47</v>
          </cell>
          <cell r="S8">
            <v>263</v>
          </cell>
          <cell r="T8">
            <v>29.52</v>
          </cell>
          <cell r="U8"/>
          <cell r="V8">
            <v>78.900000000000006</v>
          </cell>
          <cell r="W8">
            <v>263</v>
          </cell>
          <cell r="X8">
            <v>263</v>
          </cell>
          <cell r="Y8">
            <v>263</v>
          </cell>
        </row>
        <row r="9">
          <cell r="A9">
            <v>7</v>
          </cell>
          <cell r="B9" t="str">
            <v>داليا محي عبد العليم عبد الحافظ</v>
          </cell>
          <cell r="C9">
            <v>28211082500321</v>
          </cell>
          <cell r="D9"/>
          <cell r="E9">
            <v>474038968</v>
          </cell>
          <cell r="F9" t="str">
            <v>الثالثة</v>
          </cell>
          <cell r="G9" t="str">
            <v>متزوج</v>
          </cell>
          <cell r="H9">
            <v>153</v>
          </cell>
          <cell r="I9">
            <v>42147</v>
          </cell>
          <cell r="J9">
            <v>326.35000000000002</v>
          </cell>
          <cell r="K9">
            <v>252</v>
          </cell>
          <cell r="L9">
            <v>54</v>
          </cell>
          <cell r="M9">
            <v>252</v>
          </cell>
          <cell r="N9">
            <v>205</v>
          </cell>
          <cell r="O9">
            <v>1549.8</v>
          </cell>
          <cell r="P9">
            <v>211.68</v>
          </cell>
          <cell r="Q9">
            <v>347.76</v>
          </cell>
          <cell r="R9">
            <v>173.88</v>
          </cell>
          <cell r="S9">
            <v>252</v>
          </cell>
          <cell r="T9">
            <v>29.52</v>
          </cell>
          <cell r="U9"/>
          <cell r="V9">
            <v>75.599999999999994</v>
          </cell>
          <cell r="W9">
            <v>252</v>
          </cell>
          <cell r="X9">
            <v>252</v>
          </cell>
          <cell r="Y9">
            <v>252</v>
          </cell>
        </row>
        <row r="10">
          <cell r="A10">
            <v>8</v>
          </cell>
          <cell r="B10" t="str">
            <v>سها شحاته حامد عبد الرحمن</v>
          </cell>
          <cell r="C10">
            <v>28605272500341</v>
          </cell>
          <cell r="D10"/>
          <cell r="E10">
            <v>7208467</v>
          </cell>
          <cell r="F10" t="str">
            <v>الثالثة</v>
          </cell>
          <cell r="G10" t="str">
            <v>متزوج</v>
          </cell>
          <cell r="H10">
            <v>95</v>
          </cell>
          <cell r="I10">
            <v>41665</v>
          </cell>
          <cell r="J10">
            <v>330.23</v>
          </cell>
          <cell r="K10">
            <v>255</v>
          </cell>
          <cell r="L10">
            <v>57</v>
          </cell>
          <cell r="M10">
            <v>255</v>
          </cell>
          <cell r="N10">
            <v>205</v>
          </cell>
          <cell r="O10">
            <v>1568.25</v>
          </cell>
          <cell r="P10">
            <v>214.2</v>
          </cell>
          <cell r="Q10">
            <v>351.9</v>
          </cell>
          <cell r="R10">
            <v>175.95</v>
          </cell>
          <cell r="S10">
            <v>255</v>
          </cell>
          <cell r="T10">
            <v>29.52</v>
          </cell>
          <cell r="U10"/>
          <cell r="V10">
            <v>76.5</v>
          </cell>
          <cell r="W10">
            <v>255</v>
          </cell>
          <cell r="X10">
            <v>255</v>
          </cell>
          <cell r="Y10">
            <v>255</v>
          </cell>
        </row>
        <row r="11">
          <cell r="A11">
            <v>9</v>
          </cell>
          <cell r="B11" t="str">
            <v>سومية أحمد عبد العال أحمد</v>
          </cell>
          <cell r="C11">
            <v>28807202501628</v>
          </cell>
          <cell r="D11"/>
          <cell r="E11"/>
          <cell r="F11" t="str">
            <v>الثالثة</v>
          </cell>
          <cell r="G11" t="str">
            <v>متزوج</v>
          </cell>
          <cell r="H11">
            <v>25</v>
          </cell>
          <cell r="I11">
            <v>40936</v>
          </cell>
          <cell r="J11">
            <v>328.94</v>
          </cell>
          <cell r="K11">
            <v>254</v>
          </cell>
          <cell r="L11">
            <v>56</v>
          </cell>
          <cell r="M11">
            <v>254</v>
          </cell>
          <cell r="N11">
            <v>205</v>
          </cell>
          <cell r="O11">
            <v>1562.1</v>
          </cell>
          <cell r="P11">
            <v>213.36</v>
          </cell>
          <cell r="Q11">
            <v>350.52</v>
          </cell>
          <cell r="R11">
            <v>175.26</v>
          </cell>
          <cell r="S11">
            <v>254</v>
          </cell>
          <cell r="T11">
            <v>29.52</v>
          </cell>
          <cell r="U11"/>
          <cell r="V11">
            <v>76.2</v>
          </cell>
          <cell r="W11">
            <v>254</v>
          </cell>
          <cell r="X11">
            <v>254</v>
          </cell>
          <cell r="Y11">
            <v>254</v>
          </cell>
        </row>
        <row r="12">
          <cell r="A12">
            <v>10</v>
          </cell>
          <cell r="B12" t="str">
            <v>عبير عبد الفتاح جابر محمد</v>
          </cell>
          <cell r="C12">
            <v>28209198800408</v>
          </cell>
          <cell r="D12"/>
          <cell r="E12">
            <v>16556821</v>
          </cell>
          <cell r="F12" t="str">
            <v>الثانية</v>
          </cell>
          <cell r="G12" t="str">
            <v>متزوج</v>
          </cell>
          <cell r="H12">
            <v>44</v>
          </cell>
          <cell r="I12">
            <v>40792</v>
          </cell>
          <cell r="J12">
            <v>349.66</v>
          </cell>
          <cell r="K12">
            <v>270</v>
          </cell>
          <cell r="L12">
            <v>72</v>
          </cell>
          <cell r="M12">
            <v>270</v>
          </cell>
          <cell r="N12">
            <v>205</v>
          </cell>
          <cell r="O12">
            <v>1660.5</v>
          </cell>
          <cell r="P12">
            <v>226.8</v>
          </cell>
          <cell r="Q12">
            <v>372.6</v>
          </cell>
          <cell r="R12">
            <v>186.3</v>
          </cell>
          <cell r="S12">
            <v>270</v>
          </cell>
          <cell r="T12">
            <v>29.52</v>
          </cell>
          <cell r="U12"/>
          <cell r="V12">
            <v>81</v>
          </cell>
          <cell r="W12">
            <v>270</v>
          </cell>
          <cell r="X12">
            <v>270</v>
          </cell>
          <cell r="Y12">
            <v>270</v>
          </cell>
        </row>
        <row r="13">
          <cell r="A13">
            <v>11</v>
          </cell>
          <cell r="B13" t="str">
            <v>نسمة على محمد سيد</v>
          </cell>
          <cell r="C13">
            <v>28703012500285</v>
          </cell>
          <cell r="D13"/>
          <cell r="E13">
            <v>21744079</v>
          </cell>
          <cell r="F13" t="str">
            <v>الثالثة</v>
          </cell>
          <cell r="G13" t="str">
            <v>متزوج</v>
          </cell>
          <cell r="H13">
            <v>80</v>
          </cell>
          <cell r="I13">
            <v>41665</v>
          </cell>
          <cell r="J13">
            <v>330.23</v>
          </cell>
          <cell r="K13">
            <v>255</v>
          </cell>
          <cell r="L13">
            <v>57</v>
          </cell>
          <cell r="M13">
            <v>255</v>
          </cell>
          <cell r="N13">
            <v>205</v>
          </cell>
          <cell r="O13">
            <v>1568.25</v>
          </cell>
          <cell r="P13">
            <v>214.2</v>
          </cell>
          <cell r="Q13">
            <v>351.9</v>
          </cell>
          <cell r="R13">
            <v>175.95</v>
          </cell>
          <cell r="S13">
            <v>255</v>
          </cell>
          <cell r="T13">
            <v>29.52</v>
          </cell>
          <cell r="U13"/>
          <cell r="V13">
            <v>76.5</v>
          </cell>
          <cell r="W13">
            <v>255</v>
          </cell>
          <cell r="X13">
            <v>255</v>
          </cell>
          <cell r="Y13">
            <v>255</v>
          </cell>
        </row>
        <row r="14">
          <cell r="A14">
            <v>12</v>
          </cell>
          <cell r="B14" t="str">
            <v>نيفين عبد اللاه محمد عبد الرحيم</v>
          </cell>
          <cell r="C14">
            <v>28204210100288</v>
          </cell>
          <cell r="D14"/>
          <cell r="E14">
            <v>29366491</v>
          </cell>
          <cell r="F14" t="str">
            <v>الثالثة</v>
          </cell>
          <cell r="G14" t="str">
            <v>متزوج</v>
          </cell>
          <cell r="H14">
            <v>77</v>
          </cell>
          <cell r="I14">
            <v>41048</v>
          </cell>
          <cell r="J14">
            <v>340.59</v>
          </cell>
          <cell r="K14">
            <v>263</v>
          </cell>
          <cell r="L14">
            <v>65</v>
          </cell>
          <cell r="M14">
            <v>263</v>
          </cell>
          <cell r="N14">
            <v>205</v>
          </cell>
          <cell r="O14">
            <v>1617.45</v>
          </cell>
          <cell r="P14">
            <v>220.92</v>
          </cell>
          <cell r="Q14">
            <v>362.94</v>
          </cell>
          <cell r="R14">
            <v>181.47</v>
          </cell>
          <cell r="S14">
            <v>263</v>
          </cell>
          <cell r="T14">
            <v>29.52</v>
          </cell>
          <cell r="U14"/>
          <cell r="V14">
            <v>78.900000000000006</v>
          </cell>
          <cell r="W14">
            <v>263</v>
          </cell>
          <cell r="X14">
            <v>263</v>
          </cell>
          <cell r="Y14">
            <v>263</v>
          </cell>
        </row>
        <row r="15">
          <cell r="A15">
            <v>13</v>
          </cell>
          <cell r="B15" t="str">
            <v>هاله علي الدين محمود سيد</v>
          </cell>
          <cell r="C15">
            <v>28707172500121</v>
          </cell>
          <cell r="D15"/>
          <cell r="E15">
            <v>61794042</v>
          </cell>
          <cell r="F15" t="str">
            <v>الثالثة</v>
          </cell>
          <cell r="G15" t="str">
            <v>متزوج</v>
          </cell>
          <cell r="H15">
            <v>78</v>
          </cell>
          <cell r="I15">
            <v>40792</v>
          </cell>
          <cell r="J15">
            <v>336.71</v>
          </cell>
          <cell r="K15">
            <v>260</v>
          </cell>
          <cell r="L15">
            <v>62</v>
          </cell>
          <cell r="M15">
            <v>260</v>
          </cell>
          <cell r="N15">
            <v>205</v>
          </cell>
          <cell r="O15">
            <v>1599</v>
          </cell>
          <cell r="P15">
            <v>218.4</v>
          </cell>
          <cell r="Q15">
            <v>358.8</v>
          </cell>
          <cell r="R15">
            <v>179.4</v>
          </cell>
          <cell r="S15">
            <v>260</v>
          </cell>
          <cell r="T15">
            <v>29.52</v>
          </cell>
          <cell r="U15"/>
          <cell r="V15">
            <v>78</v>
          </cell>
          <cell r="W15">
            <v>260</v>
          </cell>
          <cell r="X15">
            <v>260</v>
          </cell>
          <cell r="Y15">
            <v>260</v>
          </cell>
        </row>
        <row r="16">
          <cell r="A16">
            <v>14</v>
          </cell>
          <cell r="B16" t="str">
            <v>وسام محمد احمد عيسى</v>
          </cell>
          <cell r="C16">
            <v>28611122500122</v>
          </cell>
          <cell r="D16"/>
          <cell r="E16">
            <v>5937034</v>
          </cell>
          <cell r="F16" t="str">
            <v>الثالثة</v>
          </cell>
          <cell r="G16" t="str">
            <v>متزوج</v>
          </cell>
          <cell r="H16">
            <v>84</v>
          </cell>
          <cell r="I16">
            <v>41086</v>
          </cell>
          <cell r="J16">
            <v>341.89</v>
          </cell>
          <cell r="K16">
            <v>264</v>
          </cell>
          <cell r="L16">
            <v>66</v>
          </cell>
          <cell r="M16">
            <v>264</v>
          </cell>
          <cell r="N16">
            <v>205</v>
          </cell>
          <cell r="O16">
            <v>1623.6</v>
          </cell>
          <cell r="P16">
            <v>221.76</v>
          </cell>
          <cell r="Q16">
            <v>364.32</v>
          </cell>
          <cell r="R16">
            <v>182.16</v>
          </cell>
          <cell r="S16">
            <v>264</v>
          </cell>
          <cell r="T16">
            <v>29.52</v>
          </cell>
          <cell r="U16"/>
          <cell r="V16">
            <v>79.2</v>
          </cell>
          <cell r="W16">
            <v>264</v>
          </cell>
          <cell r="X16">
            <v>264</v>
          </cell>
          <cell r="Y16">
            <v>264</v>
          </cell>
        </row>
      </sheetData>
      <sheetData sheetId="12">
        <row r="1">
          <cell r="J1">
            <v>2</v>
          </cell>
        </row>
      </sheetData>
      <sheetData sheetId="13">
        <row r="4">
          <cell r="D4"/>
        </row>
        <row r="5">
          <cell r="D5"/>
        </row>
        <row r="6">
          <cell r="D6"/>
        </row>
        <row r="7">
          <cell r="D7"/>
        </row>
        <row r="8">
          <cell r="D8"/>
        </row>
        <row r="9">
          <cell r="D9"/>
        </row>
        <row r="10">
          <cell r="D10"/>
        </row>
        <row r="11">
          <cell r="D11"/>
        </row>
        <row r="12">
          <cell r="D12"/>
        </row>
        <row r="13">
          <cell r="D13"/>
        </row>
        <row r="14">
          <cell r="D14"/>
        </row>
        <row r="15">
          <cell r="D15"/>
        </row>
        <row r="16">
          <cell r="D16"/>
        </row>
        <row r="17">
          <cell r="D17"/>
        </row>
      </sheetData>
      <sheetData sheetId="14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</sheetData>
      <sheetData sheetId="15">
        <row r="3">
          <cell r="A3">
            <v>1</v>
          </cell>
        </row>
      </sheetData>
      <sheetData sheetId="16"/>
      <sheetData sheetId="17"/>
      <sheetData sheetId="18">
        <row r="3">
          <cell r="A3">
            <v>1</v>
          </cell>
          <cell r="AI3"/>
        </row>
        <row r="4">
          <cell r="A4">
            <v>2</v>
          </cell>
          <cell r="AI4"/>
        </row>
        <row r="5">
          <cell r="A5">
            <v>3</v>
          </cell>
          <cell r="AI5"/>
        </row>
        <row r="6">
          <cell r="A6">
            <v>4</v>
          </cell>
          <cell r="AI6"/>
        </row>
        <row r="7">
          <cell r="A7">
            <v>5</v>
          </cell>
          <cell r="AI7"/>
        </row>
        <row r="8">
          <cell r="A8">
            <v>6</v>
          </cell>
          <cell r="AI8"/>
        </row>
        <row r="9">
          <cell r="A9">
            <v>7</v>
          </cell>
          <cell r="AI9"/>
        </row>
        <row r="10">
          <cell r="A10">
            <v>8</v>
          </cell>
          <cell r="AI10"/>
        </row>
        <row r="11">
          <cell r="A11">
            <v>9</v>
          </cell>
          <cell r="AI11"/>
        </row>
        <row r="12">
          <cell r="A12">
            <v>10</v>
          </cell>
          <cell r="AI12"/>
        </row>
        <row r="13">
          <cell r="A13">
            <v>11</v>
          </cell>
          <cell r="AI13"/>
        </row>
        <row r="14">
          <cell r="A14">
            <v>12</v>
          </cell>
          <cell r="AI14"/>
        </row>
      </sheetData>
      <sheetData sheetId="19"/>
      <sheetData sheetId="20"/>
      <sheetData sheetId="21">
        <row r="1">
          <cell r="J1">
            <v>14</v>
          </cell>
        </row>
      </sheetData>
      <sheetData sheetId="22"/>
      <sheetData sheetId="23"/>
      <sheetData sheetId="24">
        <row r="1">
          <cell r="E1">
            <v>1</v>
          </cell>
        </row>
        <row r="2">
          <cell r="E2" t="str">
            <v>الشهر</v>
          </cell>
        </row>
        <row r="3">
          <cell r="E3" t="str">
            <v>يناير  2017</v>
          </cell>
        </row>
        <row r="4">
          <cell r="E4" t="str">
            <v>يوليو 2017</v>
          </cell>
        </row>
        <row r="6">
          <cell r="E6"/>
        </row>
        <row r="7">
          <cell r="E7" t="str">
            <v>اماني يوسف عبدالعال</v>
          </cell>
        </row>
        <row r="8">
          <cell r="E8" t="str">
            <v>المبلغ</v>
          </cell>
        </row>
        <row r="9">
          <cell r="E9">
            <v>0</v>
          </cell>
          <cell r="F9" t="str">
            <v>الأجر الوظيفي قبل التسوية</v>
          </cell>
          <cell r="I9">
            <v>0.03</v>
          </cell>
          <cell r="J9" t="str">
            <v>إيرادات</v>
          </cell>
        </row>
        <row r="10">
          <cell r="E10">
            <v>0</v>
          </cell>
          <cell r="F10" t="str">
            <v>تسوية الأجر الوظيفى</v>
          </cell>
          <cell r="I10">
            <v>311.77999999999997</v>
          </cell>
          <cell r="J10" t="str">
            <v>إجمالى المعاشات</v>
          </cell>
        </row>
        <row r="11">
          <cell r="E11">
            <v>1024.46</v>
          </cell>
          <cell r="F11" t="str">
            <v>الأجر الوظيفى</v>
          </cell>
          <cell r="I11">
            <v>7.35</v>
          </cell>
          <cell r="J11" t="str">
            <v>الدمغة العادية</v>
          </cell>
        </row>
        <row r="12">
          <cell r="E12">
            <v>0</v>
          </cell>
          <cell r="F12" t="str">
            <v>علاوة غلاء المعيشة</v>
          </cell>
          <cell r="I12">
            <v>0</v>
          </cell>
          <cell r="J12" t="str">
            <v>الضريبة الموحدة</v>
          </cell>
        </row>
        <row r="13">
          <cell r="E13">
            <v>71.709999999999994</v>
          </cell>
          <cell r="F13" t="str">
            <v>العلاوة الدورية 7 %</v>
          </cell>
          <cell r="I13">
            <v>807.14</v>
          </cell>
          <cell r="J13" t="str">
            <v>إجمالى المتغير الخاضع</v>
          </cell>
        </row>
        <row r="14">
          <cell r="E14">
            <v>1096.17</v>
          </cell>
          <cell r="F14" t="str">
            <v>إجمالى الأجر الوظيفى</v>
          </cell>
          <cell r="I14">
            <v>319.16000000000003</v>
          </cell>
          <cell r="J14" t="str">
            <v>جملة المستقطع</v>
          </cell>
        </row>
        <row r="15">
          <cell r="E15">
            <v>0</v>
          </cell>
          <cell r="F15" t="str">
            <v>علاوة الترقية</v>
          </cell>
          <cell r="I15" t="str">
            <v xml:space="preserve"> =IFERROR(INDEX($B$3:$G$3;;ROW($B1));"")</v>
          </cell>
          <cell r="J15"/>
        </row>
        <row r="16">
          <cell r="E16">
            <v>0</v>
          </cell>
          <cell r="F16" t="str">
            <v>علاوة تشجيعية</v>
          </cell>
          <cell r="I16"/>
          <cell r="J16"/>
        </row>
        <row r="17">
          <cell r="E17">
            <v>260</v>
          </cell>
          <cell r="F17" t="str">
            <v>(أساسى 30-6)</v>
          </cell>
          <cell r="I17"/>
          <cell r="J17"/>
        </row>
        <row r="18">
          <cell r="E18">
            <v>308.91000000000003</v>
          </cell>
          <cell r="F18" t="str">
            <v>أساسى التأمينات (أساسى 30-6 * 1.09)</v>
          </cell>
          <cell r="I18"/>
          <cell r="J18"/>
        </row>
        <row r="19">
          <cell r="E19">
            <v>0</v>
          </cell>
          <cell r="F19" t="str">
            <v>الأجرالمكمل قبل التسوية</v>
          </cell>
          <cell r="I19"/>
          <cell r="J19"/>
        </row>
        <row r="20">
          <cell r="E20">
            <v>0</v>
          </cell>
          <cell r="F20" t="str">
            <v>تسوية الأجر المكمل</v>
          </cell>
          <cell r="I20"/>
          <cell r="J20"/>
        </row>
        <row r="21">
          <cell r="E21">
            <v>0</v>
          </cell>
          <cell r="F21" t="str">
            <v>الأجرالمكمل</v>
          </cell>
          <cell r="I21"/>
          <cell r="J21"/>
        </row>
        <row r="22">
          <cell r="E22">
            <v>0</v>
          </cell>
          <cell r="F22" t="str">
            <v>حافز التميز العلمى</v>
          </cell>
          <cell r="I22"/>
          <cell r="J22"/>
        </row>
        <row r="23">
          <cell r="E23">
            <v>14.4</v>
          </cell>
          <cell r="F23" t="str">
            <v>بدل إقامة - غير خاضع للضريبة</v>
          </cell>
          <cell r="I23"/>
          <cell r="J23"/>
        </row>
        <row r="24">
          <cell r="E24">
            <v>50</v>
          </cell>
          <cell r="F24" t="str">
            <v>بدل نقدى - غير خاضع للمعاش</v>
          </cell>
          <cell r="I24"/>
          <cell r="J24"/>
        </row>
        <row r="25">
          <cell r="E25">
            <v>5.47</v>
          </cell>
          <cell r="F25" t="str">
            <v>الحافز التعويضى</v>
          </cell>
          <cell r="I25"/>
          <cell r="J25"/>
        </row>
        <row r="26">
          <cell r="E26">
            <v>69.87</v>
          </cell>
          <cell r="F26" t="str">
            <v>إجمالى الأجر المكمل</v>
          </cell>
          <cell r="I26"/>
          <cell r="J26"/>
        </row>
        <row r="27">
          <cell r="E27">
            <v>807.14</v>
          </cell>
          <cell r="F27" t="str">
            <v>إجمالى متغير المعاشات</v>
          </cell>
          <cell r="I27"/>
          <cell r="J27"/>
        </row>
        <row r="28">
          <cell r="E28">
            <v>0</v>
          </cell>
          <cell r="F28" t="str">
            <v>جملة المستحق</v>
          </cell>
          <cell r="I28"/>
          <cell r="J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1">
          <cell r="E41" t="str">
            <v>يناير  2017</v>
          </cell>
        </row>
        <row r="42">
          <cell r="E42" t="str">
            <v>يوليو 2017</v>
          </cell>
        </row>
        <row r="43">
          <cell r="E43"/>
        </row>
        <row r="44">
          <cell r="E44"/>
        </row>
        <row r="45">
          <cell r="E45" t="str">
            <v>المبلغ</v>
          </cell>
        </row>
        <row r="46">
          <cell r="E46">
            <v>1096.17</v>
          </cell>
          <cell r="I46">
            <v>0</v>
          </cell>
        </row>
        <row r="47">
          <cell r="E47">
            <v>0</v>
          </cell>
          <cell r="I47">
            <v>397.74</v>
          </cell>
        </row>
        <row r="48">
          <cell r="E48">
            <v>1096.17</v>
          </cell>
          <cell r="I48">
            <v>8.3000000000000007</v>
          </cell>
        </row>
        <row r="49">
          <cell r="E49">
            <v>76.73</v>
          </cell>
          <cell r="I49">
            <v>0</v>
          </cell>
        </row>
        <row r="50">
          <cell r="E50">
            <v>76.73</v>
          </cell>
          <cell r="I50">
            <v>932.96</v>
          </cell>
        </row>
        <row r="51">
          <cell r="E51">
            <v>1249.6300000000001</v>
          </cell>
          <cell r="I51">
            <v>406.04</v>
          </cell>
        </row>
        <row r="52">
          <cell r="E52">
            <v>0</v>
          </cell>
          <cell r="I52"/>
        </row>
        <row r="53">
          <cell r="E53">
            <v>0</v>
          </cell>
          <cell r="I53"/>
        </row>
        <row r="54">
          <cell r="E54">
            <v>260</v>
          </cell>
          <cell r="I54"/>
        </row>
        <row r="55">
          <cell r="E55">
            <v>336.71</v>
          </cell>
          <cell r="I55"/>
        </row>
        <row r="56">
          <cell r="E56">
            <v>0</v>
          </cell>
          <cell r="I56"/>
        </row>
        <row r="57">
          <cell r="E57">
            <v>0</v>
          </cell>
          <cell r="I57"/>
        </row>
        <row r="58">
          <cell r="E58">
            <v>0</v>
          </cell>
          <cell r="I58"/>
        </row>
        <row r="59">
          <cell r="E59">
            <v>0</v>
          </cell>
          <cell r="I59"/>
        </row>
        <row r="60">
          <cell r="E60">
            <v>14.4</v>
          </cell>
          <cell r="I60"/>
        </row>
        <row r="61">
          <cell r="E61">
            <v>50</v>
          </cell>
          <cell r="I61"/>
        </row>
        <row r="62">
          <cell r="E62">
            <v>5.64</v>
          </cell>
          <cell r="I62"/>
        </row>
        <row r="63">
          <cell r="E63">
            <v>70.040000000000006</v>
          </cell>
          <cell r="I63"/>
        </row>
        <row r="64">
          <cell r="E64">
            <v>932.96</v>
          </cell>
        </row>
        <row r="65">
          <cell r="E65">
            <v>1567.64</v>
          </cell>
        </row>
        <row r="83">
          <cell r="E83">
            <v>76.73</v>
          </cell>
        </row>
        <row r="84">
          <cell r="E84">
            <v>1249.6300000000001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260</v>
          </cell>
        </row>
        <row r="88">
          <cell r="E88">
            <v>336.71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14.4</v>
          </cell>
        </row>
        <row r="94">
          <cell r="E94">
            <v>50</v>
          </cell>
        </row>
        <row r="95">
          <cell r="E95">
            <v>5.64</v>
          </cell>
        </row>
        <row r="96">
          <cell r="E96">
            <v>70.040000000000006</v>
          </cell>
        </row>
        <row r="97">
          <cell r="E97">
            <v>932.96</v>
          </cell>
        </row>
        <row r="98">
          <cell r="E98">
            <v>0</v>
          </cell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 t="str">
            <v>يناير  2017</v>
          </cell>
        </row>
        <row r="108">
          <cell r="E108" t="str">
            <v>يوليو 2017</v>
          </cell>
        </row>
        <row r="109">
          <cell r="E109"/>
        </row>
        <row r="110">
          <cell r="E110"/>
        </row>
        <row r="111">
          <cell r="E111" t="str">
            <v>المبلغ</v>
          </cell>
        </row>
        <row r="112">
          <cell r="E112">
            <v>1249.6300000000001</v>
          </cell>
        </row>
        <row r="113">
          <cell r="E113">
            <v>0</v>
          </cell>
        </row>
        <row r="114">
          <cell r="E114">
            <v>1249.6300000000001</v>
          </cell>
        </row>
        <row r="115">
          <cell r="E115">
            <v>190</v>
          </cell>
        </row>
        <row r="116">
          <cell r="E116">
            <v>87.47</v>
          </cell>
        </row>
        <row r="117">
          <cell r="E117">
            <v>1527.1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260</v>
          </cell>
        </row>
        <row r="121">
          <cell r="E121">
            <v>367.01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14.4</v>
          </cell>
        </row>
        <row r="127">
          <cell r="E127">
            <v>50</v>
          </cell>
        </row>
        <row r="128">
          <cell r="E128">
            <v>5.64</v>
          </cell>
        </row>
        <row r="129">
          <cell r="E129">
            <v>70.040000000000006</v>
          </cell>
        </row>
        <row r="130">
          <cell r="E130">
            <v>1180.1300000000001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>
            <v>0</v>
          </cell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 t="str">
            <v>يناير  2017</v>
          </cell>
        </row>
        <row r="144">
          <cell r="E144" t="str">
            <v>يوليو 2017</v>
          </cell>
        </row>
        <row r="145">
          <cell r="E145"/>
        </row>
        <row r="146">
          <cell r="E146"/>
        </row>
        <row r="147">
          <cell r="E147" t="str">
            <v>المبلغ</v>
          </cell>
        </row>
        <row r="148">
          <cell r="E148">
            <v>1009.66</v>
          </cell>
          <cell r="I148">
            <v>0.02</v>
          </cell>
        </row>
        <row r="149">
          <cell r="E149">
            <v>0</v>
          </cell>
          <cell r="I149">
            <v>307.25</v>
          </cell>
        </row>
        <row r="150">
          <cell r="E150">
            <v>1009.66</v>
          </cell>
          <cell r="I150">
            <v>7.6</v>
          </cell>
        </row>
        <row r="151">
          <cell r="E151">
            <v>0</v>
          </cell>
          <cell r="I151">
            <v>0</v>
          </cell>
        </row>
        <row r="152">
          <cell r="E152">
            <v>70.680000000000007</v>
          </cell>
          <cell r="I152">
            <v>798.64</v>
          </cell>
        </row>
        <row r="153">
          <cell r="E153">
            <v>1080.3399999999999</v>
          </cell>
          <cell r="I153">
            <v>314.87</v>
          </cell>
        </row>
        <row r="154">
          <cell r="E154">
            <v>0</v>
          </cell>
        </row>
        <row r="155">
          <cell r="E155">
            <v>0</v>
          </cell>
        </row>
        <row r="156">
          <cell r="E156">
            <v>254</v>
          </cell>
        </row>
        <row r="157">
          <cell r="E157">
            <v>301.77999999999997</v>
          </cell>
        </row>
        <row r="158">
          <cell r="E158">
            <v>0</v>
          </cell>
        </row>
        <row r="159">
          <cell r="E159">
            <v>0</v>
          </cell>
        </row>
        <row r="160">
          <cell r="E160">
            <v>0</v>
          </cell>
        </row>
        <row r="161">
          <cell r="E161">
            <v>0</v>
          </cell>
        </row>
        <row r="162">
          <cell r="E162">
            <v>14.4</v>
          </cell>
          <cell r="I162"/>
        </row>
        <row r="163">
          <cell r="E163">
            <v>95</v>
          </cell>
          <cell r="I163"/>
        </row>
        <row r="164">
          <cell r="E164">
            <v>5.68</v>
          </cell>
          <cell r="I164"/>
        </row>
        <row r="165">
          <cell r="E165">
            <v>115.08</v>
          </cell>
          <cell r="I165"/>
        </row>
        <row r="166">
          <cell r="E166">
            <v>798.64</v>
          </cell>
          <cell r="I166"/>
        </row>
        <row r="167">
          <cell r="E167">
            <v>0</v>
          </cell>
          <cell r="I167"/>
        </row>
        <row r="168">
          <cell r="E168"/>
          <cell r="I168"/>
        </row>
        <row r="169">
          <cell r="E169"/>
        </row>
        <row r="170">
          <cell r="E170"/>
        </row>
        <row r="171">
          <cell r="E171"/>
        </row>
        <row r="172">
          <cell r="E172"/>
        </row>
        <row r="173">
          <cell r="E173" t="str">
            <v>يناير  2017</v>
          </cell>
        </row>
        <row r="174">
          <cell r="E174" t="str">
            <v>يوليو 2017</v>
          </cell>
        </row>
        <row r="175">
          <cell r="E175"/>
        </row>
        <row r="176">
          <cell r="E176"/>
        </row>
        <row r="177">
          <cell r="E177" t="str">
            <v>المبلغ</v>
          </cell>
        </row>
        <row r="178">
          <cell r="E178">
            <v>1080.3399999999999</v>
          </cell>
          <cell r="I178">
            <v>0.01</v>
          </cell>
        </row>
        <row r="179">
          <cell r="E179">
            <v>0</v>
          </cell>
          <cell r="I179">
            <v>391.95</v>
          </cell>
        </row>
        <row r="180">
          <cell r="E180">
            <v>1080.3399999999999</v>
          </cell>
          <cell r="I180">
            <v>8.5500000000000007</v>
          </cell>
        </row>
        <row r="181">
          <cell r="E181">
            <v>75.62</v>
          </cell>
          <cell r="I181">
            <v>0</v>
          </cell>
        </row>
        <row r="182">
          <cell r="E182">
            <v>75.62</v>
          </cell>
          <cell r="I182">
            <v>922.72</v>
          </cell>
        </row>
        <row r="183">
          <cell r="E183">
            <v>1231.58</v>
          </cell>
          <cell r="I183">
            <v>400.51</v>
          </cell>
        </row>
        <row r="184">
          <cell r="E184">
            <v>0</v>
          </cell>
          <cell r="I184"/>
        </row>
        <row r="185">
          <cell r="E185">
            <v>0</v>
          </cell>
          <cell r="I185"/>
        </row>
        <row r="186">
          <cell r="E186">
            <v>254</v>
          </cell>
          <cell r="I186"/>
        </row>
        <row r="187">
          <cell r="E187">
            <v>328.94</v>
          </cell>
          <cell r="I187"/>
        </row>
        <row r="188">
          <cell r="E188">
            <v>0</v>
          </cell>
          <cell r="I188"/>
        </row>
        <row r="189">
          <cell r="E189">
            <v>0</v>
          </cell>
          <cell r="I189"/>
        </row>
        <row r="190">
          <cell r="E190">
            <v>0</v>
          </cell>
          <cell r="I190"/>
        </row>
        <row r="191">
          <cell r="E191">
            <v>0</v>
          </cell>
          <cell r="I191"/>
        </row>
        <row r="192">
          <cell r="E192">
            <v>14.4</v>
          </cell>
          <cell r="I192"/>
        </row>
        <row r="193">
          <cell r="E193">
            <v>95</v>
          </cell>
          <cell r="I193"/>
        </row>
        <row r="194">
          <cell r="E194">
            <v>5.68</v>
          </cell>
          <cell r="I194"/>
        </row>
        <row r="195">
          <cell r="E195">
            <v>115.08</v>
          </cell>
          <cell r="I195"/>
        </row>
        <row r="196">
          <cell r="E196">
            <v>922.72</v>
          </cell>
          <cell r="I196"/>
        </row>
        <row r="197">
          <cell r="E197">
            <v>1591.06</v>
          </cell>
          <cell r="I197"/>
        </row>
        <row r="198">
          <cell r="E198"/>
        </row>
        <row r="199">
          <cell r="E199"/>
        </row>
        <row r="200">
          <cell r="E200"/>
        </row>
        <row r="201">
          <cell r="E201"/>
        </row>
        <row r="202">
          <cell r="E202"/>
        </row>
        <row r="203">
          <cell r="E203"/>
        </row>
        <row r="204">
          <cell r="E204"/>
        </row>
        <row r="205">
          <cell r="E205"/>
        </row>
        <row r="206">
          <cell r="E206" t="str">
            <v>يناير  2017</v>
          </cell>
        </row>
        <row r="207">
          <cell r="E207" t="str">
            <v>يوليو 2017</v>
          </cell>
        </row>
        <row r="208">
          <cell r="E208"/>
        </row>
        <row r="209">
          <cell r="E209"/>
        </row>
        <row r="210">
          <cell r="E210" t="str">
            <v>المبلغ</v>
          </cell>
        </row>
        <row r="211">
          <cell r="E211">
            <v>1080.3399999999999</v>
          </cell>
        </row>
        <row r="212">
          <cell r="E212">
            <v>0</v>
          </cell>
        </row>
        <row r="213">
          <cell r="E213">
            <v>1080.3399999999999</v>
          </cell>
        </row>
        <row r="214">
          <cell r="E214">
            <v>75.62</v>
          </cell>
        </row>
        <row r="215">
          <cell r="E215">
            <v>75.62</v>
          </cell>
        </row>
        <row r="216">
          <cell r="E216">
            <v>1231.58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254</v>
          </cell>
        </row>
        <row r="220">
          <cell r="E220">
            <v>328.94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14.4</v>
          </cell>
        </row>
        <row r="226">
          <cell r="E226">
            <v>95</v>
          </cell>
        </row>
        <row r="227">
          <cell r="E227">
            <v>5.68</v>
          </cell>
        </row>
        <row r="228">
          <cell r="E228">
            <v>115.08</v>
          </cell>
        </row>
        <row r="229">
          <cell r="E229">
            <v>922.72</v>
          </cell>
        </row>
        <row r="230">
          <cell r="E230">
            <v>1591.06</v>
          </cell>
        </row>
        <row r="231">
          <cell r="E231">
            <v>0</v>
          </cell>
        </row>
        <row r="232">
          <cell r="E232"/>
        </row>
        <row r="233">
          <cell r="E233"/>
        </row>
        <row r="234">
          <cell r="E234"/>
        </row>
        <row r="235">
          <cell r="E235"/>
        </row>
        <row r="236">
          <cell r="E236">
            <v>0</v>
          </cell>
        </row>
        <row r="237">
          <cell r="E237"/>
        </row>
        <row r="238">
          <cell r="E238"/>
        </row>
        <row r="239">
          <cell r="E239"/>
        </row>
        <row r="240">
          <cell r="E240"/>
        </row>
        <row r="241">
          <cell r="E241"/>
        </row>
        <row r="242">
          <cell r="E242"/>
        </row>
        <row r="243">
          <cell r="E243" t="str">
            <v>يناير  2017</v>
          </cell>
        </row>
        <row r="244">
          <cell r="E244" t="str">
            <v>يوليو 2017</v>
          </cell>
        </row>
        <row r="245">
          <cell r="E245"/>
        </row>
        <row r="246">
          <cell r="E246"/>
        </row>
        <row r="247">
          <cell r="E247" t="str">
            <v>المبلغ</v>
          </cell>
        </row>
        <row r="248">
          <cell r="E248">
            <v>1231.58</v>
          </cell>
        </row>
        <row r="249">
          <cell r="E249">
            <v>0</v>
          </cell>
        </row>
        <row r="250">
          <cell r="E250">
            <v>1231.58</v>
          </cell>
        </row>
        <row r="251">
          <cell r="E251">
            <v>190</v>
          </cell>
        </row>
        <row r="252">
          <cell r="E252">
            <v>86.21</v>
          </cell>
        </row>
        <row r="253">
          <cell r="E253">
            <v>1507.79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254</v>
          </cell>
        </row>
        <row r="257">
          <cell r="E257">
            <v>358.54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14.4</v>
          </cell>
        </row>
        <row r="263">
          <cell r="E263">
            <v>95</v>
          </cell>
        </row>
        <row r="264">
          <cell r="E264">
            <v>5.68</v>
          </cell>
        </row>
        <row r="265">
          <cell r="E265">
            <v>115.08</v>
          </cell>
        </row>
        <row r="266">
          <cell r="E266">
            <v>1169.33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/>
        </row>
        <row r="270">
          <cell r="E270"/>
        </row>
        <row r="271">
          <cell r="E271"/>
        </row>
        <row r="272">
          <cell r="E272"/>
        </row>
        <row r="273">
          <cell r="E273">
            <v>0</v>
          </cell>
        </row>
        <row r="274">
          <cell r="E274"/>
        </row>
        <row r="275">
          <cell r="E275"/>
        </row>
        <row r="276">
          <cell r="E276"/>
        </row>
        <row r="277">
          <cell r="E277"/>
        </row>
        <row r="278">
          <cell r="E278">
            <v>0</v>
          </cell>
        </row>
        <row r="279">
          <cell r="E279" t="str">
            <v>يناير  2017</v>
          </cell>
        </row>
        <row r="280">
          <cell r="E280" t="str">
            <v>يوليو 2017</v>
          </cell>
        </row>
        <row r="281">
          <cell r="E281"/>
        </row>
        <row r="282">
          <cell r="E282"/>
        </row>
        <row r="283">
          <cell r="E283" t="str">
            <v>المبلغ</v>
          </cell>
        </row>
        <row r="284">
          <cell r="E284">
            <v>1024.46</v>
          </cell>
          <cell r="I284">
            <v>0.01</v>
          </cell>
        </row>
        <row r="285">
          <cell r="E285">
            <v>0</v>
          </cell>
          <cell r="I285">
            <v>311.83</v>
          </cell>
        </row>
        <row r="286">
          <cell r="E286">
            <v>1024.46</v>
          </cell>
          <cell r="I286">
            <v>7.35</v>
          </cell>
        </row>
        <row r="287">
          <cell r="E287">
            <v>0</v>
          </cell>
          <cell r="I287">
            <v>0</v>
          </cell>
        </row>
        <row r="288">
          <cell r="E288">
            <v>71.709999999999994</v>
          </cell>
          <cell r="I288">
            <v>807.3</v>
          </cell>
        </row>
        <row r="289">
          <cell r="E289">
            <v>1096.17</v>
          </cell>
          <cell r="I289">
            <v>443.56</v>
          </cell>
        </row>
        <row r="290">
          <cell r="E290">
            <v>0</v>
          </cell>
        </row>
        <row r="291">
          <cell r="E291">
            <v>0</v>
          </cell>
          <cell r="I291"/>
        </row>
        <row r="292">
          <cell r="E292">
            <v>260</v>
          </cell>
          <cell r="I292"/>
        </row>
        <row r="293">
          <cell r="E293">
            <v>308.91000000000003</v>
          </cell>
          <cell r="I293"/>
        </row>
        <row r="294">
          <cell r="E294">
            <v>0</v>
          </cell>
          <cell r="I294"/>
        </row>
        <row r="295">
          <cell r="E295">
            <v>0</v>
          </cell>
          <cell r="I295">
            <v>0</v>
          </cell>
        </row>
        <row r="296">
          <cell r="E296">
            <v>0</v>
          </cell>
          <cell r="I296"/>
        </row>
        <row r="297">
          <cell r="E297">
            <v>0</v>
          </cell>
          <cell r="I297"/>
        </row>
        <row r="298">
          <cell r="E298">
            <v>14.4</v>
          </cell>
          <cell r="I298">
            <v>0</v>
          </cell>
        </row>
        <row r="299">
          <cell r="E299">
            <v>50</v>
          </cell>
          <cell r="I299"/>
        </row>
        <row r="300">
          <cell r="E300">
            <v>5.64</v>
          </cell>
          <cell r="I300"/>
        </row>
        <row r="301">
          <cell r="E301">
            <v>70.040000000000006</v>
          </cell>
          <cell r="I301"/>
        </row>
        <row r="302">
          <cell r="E302">
            <v>807.3</v>
          </cell>
          <cell r="I302"/>
        </row>
        <row r="303">
          <cell r="E303">
            <v>1355.61</v>
          </cell>
          <cell r="I303">
            <v>0</v>
          </cell>
        </row>
        <row r="304">
          <cell r="E304">
            <v>0</v>
          </cell>
        </row>
        <row r="309">
          <cell r="E309">
            <v>0</v>
          </cell>
        </row>
        <row r="311">
          <cell r="E311"/>
        </row>
        <row r="312">
          <cell r="E312"/>
        </row>
        <row r="313">
          <cell r="E313">
            <v>0</v>
          </cell>
        </row>
        <row r="315">
          <cell r="E315" t="str">
            <v>يناير  2017</v>
          </cell>
        </row>
        <row r="316">
          <cell r="E316" t="str">
            <v>يوليو 2017</v>
          </cell>
        </row>
        <row r="317">
          <cell r="E317"/>
        </row>
        <row r="318">
          <cell r="E318"/>
        </row>
        <row r="319">
          <cell r="E319" t="str">
            <v>المبلغ</v>
          </cell>
        </row>
        <row r="320">
          <cell r="E320">
            <v>1096.17</v>
          </cell>
          <cell r="I320">
            <v>0</v>
          </cell>
        </row>
        <row r="321">
          <cell r="E321">
            <v>0</v>
          </cell>
          <cell r="I321">
            <v>397.69</v>
          </cell>
        </row>
        <row r="322">
          <cell r="E322">
            <v>1096.17</v>
          </cell>
          <cell r="I322">
            <v>8.3000000000000007</v>
          </cell>
        </row>
        <row r="323">
          <cell r="E323">
            <v>76.73</v>
          </cell>
          <cell r="I323">
            <v>0</v>
          </cell>
        </row>
        <row r="324">
          <cell r="E324">
            <v>76.73</v>
          </cell>
          <cell r="I324">
            <v>932.79</v>
          </cell>
        </row>
        <row r="325">
          <cell r="E325">
            <v>1249.6300000000001</v>
          </cell>
          <cell r="I325">
            <v>405.99</v>
          </cell>
        </row>
        <row r="326">
          <cell r="E326">
            <v>0</v>
          </cell>
          <cell r="I326"/>
        </row>
        <row r="327">
          <cell r="E327">
            <v>0</v>
          </cell>
          <cell r="I327"/>
        </row>
        <row r="328">
          <cell r="E328">
            <v>260</v>
          </cell>
        </row>
        <row r="329">
          <cell r="E329">
            <v>336.71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  <cell r="I333"/>
        </row>
        <row r="334">
          <cell r="E334">
            <v>14.4</v>
          </cell>
          <cell r="I334"/>
        </row>
        <row r="335">
          <cell r="E335">
            <v>50</v>
          </cell>
          <cell r="I335"/>
        </row>
        <row r="336">
          <cell r="E336">
            <v>5.47</v>
          </cell>
          <cell r="I336"/>
        </row>
        <row r="337">
          <cell r="E337">
            <v>69.87</v>
          </cell>
          <cell r="I337"/>
        </row>
        <row r="338">
          <cell r="E338">
            <v>932.79</v>
          </cell>
        </row>
        <row r="339">
          <cell r="E339">
            <v>1567.44</v>
          </cell>
        </row>
        <row r="344">
          <cell r="E344"/>
        </row>
        <row r="345">
          <cell r="E345"/>
        </row>
        <row r="346">
          <cell r="E346"/>
        </row>
        <row r="348">
          <cell r="E348" t="str">
            <v>يناير  2017</v>
          </cell>
        </row>
        <row r="349">
          <cell r="E349" t="str">
            <v>يوليو 2017</v>
          </cell>
        </row>
        <row r="350">
          <cell r="E350"/>
        </row>
        <row r="351">
          <cell r="E351"/>
        </row>
        <row r="352">
          <cell r="E352" t="str">
            <v>المبلغ</v>
          </cell>
        </row>
        <row r="353">
          <cell r="E353">
            <v>1096.17</v>
          </cell>
        </row>
        <row r="354">
          <cell r="E354">
            <v>0</v>
          </cell>
        </row>
        <row r="355">
          <cell r="E355">
            <v>1096.17</v>
          </cell>
        </row>
        <row r="356">
          <cell r="E356">
            <v>76.73</v>
          </cell>
        </row>
        <row r="357">
          <cell r="E357">
            <v>76.73</v>
          </cell>
        </row>
        <row r="358">
          <cell r="E358">
            <v>1249.6300000000001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260</v>
          </cell>
        </row>
        <row r="362">
          <cell r="E362">
            <v>336.71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14.4</v>
          </cell>
        </row>
        <row r="368">
          <cell r="E368">
            <v>50</v>
          </cell>
        </row>
        <row r="369">
          <cell r="E369">
            <v>5.47</v>
          </cell>
        </row>
        <row r="370">
          <cell r="E370">
            <v>69.87</v>
          </cell>
        </row>
        <row r="371">
          <cell r="E371">
            <v>932.79</v>
          </cell>
        </row>
        <row r="372">
          <cell r="E372">
            <v>1567.44</v>
          </cell>
        </row>
        <row r="376">
          <cell r="E376"/>
        </row>
        <row r="377">
          <cell r="E377"/>
        </row>
        <row r="378">
          <cell r="E378"/>
        </row>
        <row r="380">
          <cell r="E380" t="str">
            <v>يناير  2017</v>
          </cell>
        </row>
        <row r="381">
          <cell r="E381" t="str">
            <v>يوليو 2017</v>
          </cell>
        </row>
        <row r="382">
          <cell r="E382"/>
        </row>
        <row r="383">
          <cell r="E383"/>
        </row>
        <row r="384">
          <cell r="E384" t="str">
            <v>المبلغ</v>
          </cell>
        </row>
        <row r="385">
          <cell r="E385">
            <v>1249.6300000000001</v>
          </cell>
        </row>
        <row r="386">
          <cell r="E386">
            <v>0</v>
          </cell>
        </row>
        <row r="387">
          <cell r="E387">
            <v>1249.6300000000001</v>
          </cell>
        </row>
        <row r="388">
          <cell r="E388">
            <v>190</v>
          </cell>
        </row>
        <row r="389">
          <cell r="E389">
            <v>87.47</v>
          </cell>
        </row>
        <row r="390">
          <cell r="E390">
            <v>1527.1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260</v>
          </cell>
        </row>
        <row r="394">
          <cell r="E394">
            <v>367.01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14.4</v>
          </cell>
        </row>
        <row r="400">
          <cell r="E400">
            <v>50</v>
          </cell>
        </row>
        <row r="401">
          <cell r="E401">
            <v>221.37</v>
          </cell>
        </row>
        <row r="402">
          <cell r="E402">
            <v>5.47</v>
          </cell>
        </row>
        <row r="403">
          <cell r="E403">
            <v>291.24</v>
          </cell>
        </row>
        <row r="404">
          <cell r="E404">
            <v>1401.33</v>
          </cell>
        </row>
        <row r="405">
          <cell r="E405">
            <v>2161.66</v>
          </cell>
        </row>
        <row r="409">
          <cell r="E409"/>
        </row>
        <row r="410">
          <cell r="E410"/>
        </row>
        <row r="411">
          <cell r="E411"/>
        </row>
        <row r="413">
          <cell r="E413" t="str">
            <v>يناير  2017</v>
          </cell>
        </row>
        <row r="414">
          <cell r="E414" t="str">
            <v>يوليو 2017</v>
          </cell>
        </row>
        <row r="415">
          <cell r="E415"/>
        </row>
        <row r="416">
          <cell r="E416"/>
        </row>
        <row r="417">
          <cell r="E417" t="str">
            <v>المبلغ</v>
          </cell>
        </row>
        <row r="418">
          <cell r="E418">
            <v>1024.46</v>
          </cell>
          <cell r="I418">
            <v>0.03</v>
          </cell>
        </row>
        <row r="419">
          <cell r="E419">
            <v>0</v>
          </cell>
          <cell r="I419">
            <v>311.83</v>
          </cell>
        </row>
        <row r="420">
          <cell r="E420">
            <v>1024.46</v>
          </cell>
          <cell r="I420">
            <v>7.35</v>
          </cell>
        </row>
        <row r="421">
          <cell r="E421">
            <v>0</v>
          </cell>
          <cell r="I421">
            <v>0</v>
          </cell>
        </row>
        <row r="422">
          <cell r="E422">
            <v>71.709999999999994</v>
          </cell>
          <cell r="I422">
            <v>807.3</v>
          </cell>
        </row>
        <row r="423">
          <cell r="E423">
            <v>1096.17</v>
          </cell>
          <cell r="I423">
            <v>319.20999999999998</v>
          </cell>
        </row>
        <row r="424">
          <cell r="E424">
            <v>0</v>
          </cell>
          <cell r="I424"/>
        </row>
        <row r="425">
          <cell r="E425">
            <v>0</v>
          </cell>
          <cell r="I425"/>
        </row>
        <row r="426">
          <cell r="E426">
            <v>260</v>
          </cell>
          <cell r="I426"/>
        </row>
        <row r="427">
          <cell r="E427">
            <v>308.91000000000003</v>
          </cell>
          <cell r="I427"/>
        </row>
        <row r="428">
          <cell r="E428">
            <v>0</v>
          </cell>
          <cell r="I428"/>
        </row>
        <row r="429">
          <cell r="E429">
            <v>0</v>
          </cell>
          <cell r="I429"/>
        </row>
        <row r="430">
          <cell r="E430">
            <v>0</v>
          </cell>
          <cell r="I430"/>
        </row>
        <row r="431">
          <cell r="E431">
            <v>0</v>
          </cell>
          <cell r="I431"/>
        </row>
        <row r="432">
          <cell r="E432">
            <v>14.4</v>
          </cell>
          <cell r="I432"/>
        </row>
        <row r="433">
          <cell r="E433">
            <v>50</v>
          </cell>
          <cell r="I433"/>
        </row>
        <row r="434">
          <cell r="E434">
            <v>5.64</v>
          </cell>
          <cell r="I434"/>
        </row>
        <row r="435">
          <cell r="E435">
            <v>70.040000000000006</v>
          </cell>
          <cell r="I435"/>
        </row>
        <row r="436">
          <cell r="E436">
            <v>807.3</v>
          </cell>
          <cell r="I436"/>
        </row>
        <row r="437">
          <cell r="E437">
            <v>1355.61</v>
          </cell>
          <cell r="I437"/>
        </row>
        <row r="438">
          <cell r="E438"/>
        </row>
        <row r="439">
          <cell r="E439"/>
        </row>
        <row r="440">
          <cell r="E440"/>
        </row>
        <row r="441">
          <cell r="E441"/>
        </row>
        <row r="442">
          <cell r="E442"/>
        </row>
        <row r="443">
          <cell r="E443"/>
        </row>
        <row r="447">
          <cell r="E447" t="str">
            <v>يناير  2017</v>
          </cell>
        </row>
        <row r="448">
          <cell r="E448" t="str">
            <v>يوليو 2017</v>
          </cell>
        </row>
        <row r="449">
          <cell r="E449"/>
        </row>
        <row r="450">
          <cell r="E450"/>
        </row>
        <row r="451">
          <cell r="E451" t="str">
            <v>المبلغ</v>
          </cell>
        </row>
        <row r="452">
          <cell r="E452">
            <v>1096.17</v>
          </cell>
          <cell r="I452">
            <v>0</v>
          </cell>
        </row>
        <row r="453">
          <cell r="E453">
            <v>0</v>
          </cell>
          <cell r="I453">
            <v>397.74</v>
          </cell>
        </row>
        <row r="454">
          <cell r="E454">
            <v>1096.17</v>
          </cell>
          <cell r="I454">
            <v>8.3000000000000007</v>
          </cell>
        </row>
        <row r="455">
          <cell r="E455">
            <v>76.73</v>
          </cell>
          <cell r="I455">
            <v>0</v>
          </cell>
        </row>
        <row r="456">
          <cell r="E456">
            <v>76.73</v>
          </cell>
          <cell r="I456">
            <v>932.96</v>
          </cell>
        </row>
        <row r="457">
          <cell r="E457">
            <v>1249.6300000000001</v>
          </cell>
          <cell r="I457">
            <v>406.04</v>
          </cell>
        </row>
        <row r="458">
          <cell r="E458">
            <v>0</v>
          </cell>
          <cell r="I458"/>
        </row>
        <row r="459">
          <cell r="E459">
            <v>0</v>
          </cell>
          <cell r="I459"/>
        </row>
        <row r="460">
          <cell r="E460">
            <v>260</v>
          </cell>
        </row>
        <row r="461">
          <cell r="E461">
            <v>336.71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  <cell r="I465"/>
        </row>
        <row r="466">
          <cell r="E466">
            <v>14.4</v>
          </cell>
          <cell r="I466"/>
        </row>
        <row r="467">
          <cell r="E467">
            <v>50</v>
          </cell>
          <cell r="I467"/>
        </row>
        <row r="468">
          <cell r="E468">
            <v>5.64</v>
          </cell>
          <cell r="I468"/>
        </row>
        <row r="469">
          <cell r="E469">
            <v>70.040000000000006</v>
          </cell>
          <cell r="I469"/>
        </row>
        <row r="470">
          <cell r="E470">
            <v>932.96</v>
          </cell>
        </row>
        <row r="471">
          <cell r="E471">
            <v>1567.64</v>
          </cell>
        </row>
        <row r="476">
          <cell r="E476"/>
        </row>
        <row r="477">
          <cell r="E477"/>
        </row>
        <row r="478">
          <cell r="E478"/>
        </row>
        <row r="480">
          <cell r="E480" t="str">
            <v>يناير  2017</v>
          </cell>
        </row>
        <row r="481">
          <cell r="E481" t="str">
            <v>يوليو 2017</v>
          </cell>
        </row>
        <row r="482">
          <cell r="E482"/>
        </row>
        <row r="483">
          <cell r="E483"/>
        </row>
        <row r="484">
          <cell r="E484" t="str">
            <v>المبلغ</v>
          </cell>
        </row>
        <row r="485">
          <cell r="E485">
            <v>1096.17</v>
          </cell>
        </row>
        <row r="486">
          <cell r="E486">
            <v>0</v>
          </cell>
        </row>
        <row r="487">
          <cell r="E487">
            <v>1096.17</v>
          </cell>
        </row>
        <row r="488">
          <cell r="E488">
            <v>0</v>
          </cell>
        </row>
        <row r="489">
          <cell r="E489">
            <v>76.73</v>
          </cell>
        </row>
        <row r="490">
          <cell r="E490">
            <v>76.73</v>
          </cell>
        </row>
        <row r="491">
          <cell r="E491">
            <v>1249.6300000000001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260</v>
          </cell>
        </row>
        <row r="495">
          <cell r="E495">
            <v>336.71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14.4</v>
          </cell>
        </row>
        <row r="501">
          <cell r="E501">
            <v>50</v>
          </cell>
        </row>
        <row r="502">
          <cell r="E502">
            <v>5.64</v>
          </cell>
        </row>
        <row r="503">
          <cell r="E503">
            <v>70.040000000000006</v>
          </cell>
        </row>
        <row r="504">
          <cell r="E504">
            <v>932.96</v>
          </cell>
        </row>
        <row r="505">
          <cell r="E505">
            <v>1567.64</v>
          </cell>
        </row>
        <row r="509">
          <cell r="E509"/>
        </row>
        <row r="510">
          <cell r="E510"/>
        </row>
        <row r="511">
          <cell r="E511"/>
        </row>
        <row r="513">
          <cell r="E513" t="str">
            <v>يناير  2017</v>
          </cell>
        </row>
        <row r="514">
          <cell r="E514" t="str">
            <v>يوليو 2017</v>
          </cell>
        </row>
        <row r="515">
          <cell r="E515"/>
        </row>
        <row r="516">
          <cell r="E516"/>
        </row>
        <row r="517">
          <cell r="E517" t="str">
            <v>المبلغ</v>
          </cell>
        </row>
        <row r="518">
          <cell r="E518">
            <v>1249.6300000000001</v>
          </cell>
        </row>
        <row r="519">
          <cell r="E519">
            <v>0</v>
          </cell>
        </row>
        <row r="520">
          <cell r="E520">
            <v>1249.6300000000001</v>
          </cell>
        </row>
        <row r="521">
          <cell r="E521">
            <v>190</v>
          </cell>
        </row>
        <row r="522">
          <cell r="E522">
            <v>87.47</v>
          </cell>
        </row>
        <row r="523">
          <cell r="E523">
            <v>1527.1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260</v>
          </cell>
        </row>
        <row r="527">
          <cell r="E527">
            <v>367.01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14.4</v>
          </cell>
        </row>
        <row r="533">
          <cell r="E533">
            <v>50</v>
          </cell>
        </row>
        <row r="534">
          <cell r="E534">
            <v>5.64</v>
          </cell>
        </row>
        <row r="535">
          <cell r="E535">
            <v>70.040000000000006</v>
          </cell>
        </row>
        <row r="536">
          <cell r="E536">
            <v>1180.1300000000001</v>
          </cell>
        </row>
        <row r="537">
          <cell r="E537">
            <v>1898.43</v>
          </cell>
        </row>
        <row r="538">
          <cell r="E538"/>
        </row>
        <row r="539">
          <cell r="E539"/>
        </row>
        <row r="540">
          <cell r="E540"/>
        </row>
        <row r="541">
          <cell r="E541"/>
        </row>
        <row r="542">
          <cell r="E542"/>
        </row>
        <row r="543">
          <cell r="E543">
            <v>0</v>
          </cell>
        </row>
        <row r="544">
          <cell r="E544"/>
        </row>
        <row r="545">
          <cell r="E545"/>
        </row>
        <row r="546">
          <cell r="E546"/>
        </row>
        <row r="547">
          <cell r="E547"/>
        </row>
        <row r="548">
          <cell r="E548">
            <v>0</v>
          </cell>
        </row>
        <row r="550">
          <cell r="E550" t="str">
            <v>يناير  2017</v>
          </cell>
        </row>
        <row r="551">
          <cell r="E551" t="str">
            <v>يوليو 2017</v>
          </cell>
        </row>
        <row r="552">
          <cell r="E552"/>
        </row>
        <row r="553">
          <cell r="E553"/>
        </row>
        <row r="554">
          <cell r="E554" t="str">
            <v>المبلغ</v>
          </cell>
        </row>
        <row r="555">
          <cell r="E555">
            <v>1031.8699999999999</v>
          </cell>
          <cell r="I555">
            <v>0.03</v>
          </cell>
        </row>
        <row r="556">
          <cell r="E556">
            <v>0</v>
          </cell>
          <cell r="I556">
            <v>314.16000000000003</v>
          </cell>
        </row>
        <row r="557">
          <cell r="E557">
            <v>1031.8699999999999</v>
          </cell>
          <cell r="I557">
            <v>7.4</v>
          </cell>
        </row>
        <row r="558">
          <cell r="E558">
            <v>0</v>
          </cell>
          <cell r="I558">
            <v>0</v>
          </cell>
        </row>
        <row r="559">
          <cell r="E559">
            <v>72.23</v>
          </cell>
          <cell r="I559">
            <v>811.71</v>
          </cell>
        </row>
        <row r="560">
          <cell r="E560">
            <v>1104.0999999999999</v>
          </cell>
          <cell r="I560">
            <v>321.58999999999997</v>
          </cell>
        </row>
        <row r="561">
          <cell r="E561">
            <v>0</v>
          </cell>
          <cell r="I561"/>
        </row>
        <row r="562">
          <cell r="E562">
            <v>0</v>
          </cell>
          <cell r="I562"/>
        </row>
        <row r="563">
          <cell r="E563">
            <v>263</v>
          </cell>
        </row>
        <row r="564">
          <cell r="E564">
            <v>312.47000000000003</v>
          </cell>
        </row>
        <row r="565">
          <cell r="E565">
            <v>0</v>
          </cell>
          <cell r="I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  <cell r="I568">
            <v>0</v>
          </cell>
        </row>
        <row r="569">
          <cell r="E569">
            <v>14.4</v>
          </cell>
        </row>
        <row r="570">
          <cell r="E570">
            <v>50</v>
          </cell>
          <cell r="I570"/>
        </row>
        <row r="571">
          <cell r="E571">
            <v>5.68</v>
          </cell>
          <cell r="I571"/>
        </row>
        <row r="572">
          <cell r="E572">
            <v>70.08</v>
          </cell>
          <cell r="I572"/>
        </row>
        <row r="573">
          <cell r="E573">
            <v>811.71</v>
          </cell>
          <cell r="I573">
            <v>0</v>
          </cell>
        </row>
        <row r="574">
          <cell r="E574">
            <v>1364.99</v>
          </cell>
        </row>
        <row r="575">
          <cell r="E575">
            <v>0</v>
          </cell>
        </row>
        <row r="580">
          <cell r="E580">
            <v>0</v>
          </cell>
        </row>
        <row r="582">
          <cell r="E582"/>
        </row>
        <row r="583">
          <cell r="E583"/>
        </row>
        <row r="584">
          <cell r="E584">
            <v>0</v>
          </cell>
        </row>
        <row r="586">
          <cell r="E586" t="str">
            <v>يناير  2017</v>
          </cell>
        </row>
        <row r="587">
          <cell r="E587" t="str">
            <v>يوليو 2017</v>
          </cell>
        </row>
        <row r="588">
          <cell r="E588"/>
        </row>
        <row r="589">
          <cell r="E589"/>
        </row>
        <row r="590">
          <cell r="E590" t="str">
            <v>المبلغ</v>
          </cell>
        </row>
        <row r="591">
          <cell r="E591">
            <v>1104.0999999999999</v>
          </cell>
          <cell r="I591">
            <v>0.02</v>
          </cell>
        </row>
        <row r="592">
          <cell r="E592">
            <v>0</v>
          </cell>
          <cell r="I592">
            <v>400.68</v>
          </cell>
        </row>
        <row r="593">
          <cell r="E593">
            <v>1104.0999999999999</v>
          </cell>
          <cell r="I593">
            <v>8.35</v>
          </cell>
        </row>
        <row r="594">
          <cell r="E594">
            <v>77.290000000000006</v>
          </cell>
          <cell r="I594">
            <v>0</v>
          </cell>
        </row>
        <row r="595">
          <cell r="E595">
            <v>77.290000000000006</v>
          </cell>
          <cell r="I595">
            <v>938.17</v>
          </cell>
        </row>
        <row r="596">
          <cell r="E596">
            <v>1258.68</v>
          </cell>
          <cell r="I596">
            <v>409.05</v>
          </cell>
        </row>
        <row r="597">
          <cell r="E597">
            <v>0</v>
          </cell>
        </row>
        <row r="598">
          <cell r="E598">
            <v>0</v>
          </cell>
          <cell r="I598"/>
        </row>
        <row r="599">
          <cell r="E599">
            <v>263</v>
          </cell>
          <cell r="I599"/>
        </row>
        <row r="600">
          <cell r="E600">
            <v>340.59</v>
          </cell>
          <cell r="I600"/>
        </row>
        <row r="601">
          <cell r="E601">
            <v>0</v>
          </cell>
          <cell r="I601"/>
        </row>
        <row r="602">
          <cell r="E602">
            <v>0</v>
          </cell>
          <cell r="I602"/>
        </row>
        <row r="603">
          <cell r="E603">
            <v>0</v>
          </cell>
          <cell r="I603">
            <v>0</v>
          </cell>
        </row>
        <row r="604">
          <cell r="E604">
            <v>0</v>
          </cell>
        </row>
        <row r="605">
          <cell r="E605">
            <v>14.4</v>
          </cell>
        </row>
        <row r="606">
          <cell r="E606">
            <v>50</v>
          </cell>
        </row>
        <row r="607">
          <cell r="E607">
            <v>5.68</v>
          </cell>
        </row>
        <row r="608">
          <cell r="E608">
            <v>70.08</v>
          </cell>
        </row>
        <row r="609">
          <cell r="E609">
            <v>938.17</v>
          </cell>
        </row>
        <row r="610">
          <cell r="E610">
            <v>1578.55</v>
          </cell>
        </row>
        <row r="611">
          <cell r="E611">
            <v>0</v>
          </cell>
        </row>
        <row r="616">
          <cell r="E616">
            <v>0</v>
          </cell>
        </row>
        <row r="618">
          <cell r="E618"/>
        </row>
        <row r="619">
          <cell r="E619"/>
        </row>
        <row r="620">
          <cell r="E620"/>
        </row>
        <row r="621">
          <cell r="E621">
            <v>0</v>
          </cell>
        </row>
        <row r="623">
          <cell r="E623" t="str">
            <v>يناير  2017</v>
          </cell>
        </row>
        <row r="624">
          <cell r="E624" t="str">
            <v>يوليو 2017</v>
          </cell>
        </row>
        <row r="625">
          <cell r="E625"/>
        </row>
        <row r="626">
          <cell r="E626"/>
        </row>
        <row r="627">
          <cell r="E627" t="str">
            <v>المبلغ</v>
          </cell>
        </row>
        <row r="628">
          <cell r="E628">
            <v>1104.0999999999999</v>
          </cell>
        </row>
        <row r="629">
          <cell r="E629">
            <v>0</v>
          </cell>
        </row>
        <row r="630">
          <cell r="E630">
            <v>1104.0999999999999</v>
          </cell>
        </row>
        <row r="631">
          <cell r="E631">
            <v>77.290000000000006</v>
          </cell>
        </row>
        <row r="632">
          <cell r="E632">
            <v>77.290000000000006</v>
          </cell>
        </row>
        <row r="633">
          <cell r="E633">
            <v>1258.68</v>
          </cell>
        </row>
        <row r="634">
          <cell r="E634">
            <v>0</v>
          </cell>
        </row>
        <row r="635">
          <cell r="E635">
            <v>0</v>
          </cell>
        </row>
        <row r="636">
          <cell r="E636">
            <v>263</v>
          </cell>
        </row>
        <row r="637">
          <cell r="E637">
            <v>340.59</v>
          </cell>
        </row>
        <row r="638">
          <cell r="E638">
            <v>0</v>
          </cell>
        </row>
        <row r="639">
          <cell r="E639">
            <v>0</v>
          </cell>
        </row>
        <row r="640">
          <cell r="E640">
            <v>0</v>
          </cell>
        </row>
        <row r="641">
          <cell r="E641">
            <v>0</v>
          </cell>
        </row>
        <row r="642">
          <cell r="E642">
            <v>14.4</v>
          </cell>
        </row>
        <row r="643">
          <cell r="E643">
            <v>50</v>
          </cell>
        </row>
        <row r="644">
          <cell r="E644">
            <v>5.68</v>
          </cell>
        </row>
        <row r="645">
          <cell r="E645">
            <v>70.08</v>
          </cell>
        </row>
        <row r="646">
          <cell r="E646">
            <v>938.17</v>
          </cell>
        </row>
        <row r="647">
          <cell r="E647">
            <v>1578.55</v>
          </cell>
        </row>
        <row r="648">
          <cell r="E648">
            <v>0</v>
          </cell>
        </row>
        <row r="653">
          <cell r="E653">
            <v>0</v>
          </cell>
        </row>
        <row r="655">
          <cell r="E655"/>
        </row>
        <row r="656">
          <cell r="E656"/>
        </row>
        <row r="657">
          <cell r="E657"/>
        </row>
        <row r="658">
          <cell r="E658">
            <v>0</v>
          </cell>
        </row>
        <row r="660">
          <cell r="E660" t="str">
            <v>يناير  2017</v>
          </cell>
        </row>
        <row r="661">
          <cell r="E661" t="str">
            <v>يوليو 2017</v>
          </cell>
        </row>
        <row r="662">
          <cell r="E662"/>
        </row>
        <row r="663">
          <cell r="E663"/>
        </row>
        <row r="664">
          <cell r="E664" t="str">
            <v>المبلغ</v>
          </cell>
        </row>
        <row r="665">
          <cell r="E665">
            <v>1258.68</v>
          </cell>
        </row>
        <row r="666">
          <cell r="E666">
            <v>0</v>
          </cell>
        </row>
        <row r="667">
          <cell r="E667">
            <v>1258.68</v>
          </cell>
        </row>
        <row r="668">
          <cell r="E668">
            <v>190</v>
          </cell>
        </row>
        <row r="669">
          <cell r="E669">
            <v>88.11</v>
          </cell>
        </row>
        <row r="670">
          <cell r="E670">
            <v>1536.79</v>
          </cell>
        </row>
        <row r="671">
          <cell r="E671">
            <v>0</v>
          </cell>
        </row>
        <row r="672">
          <cell r="E672">
            <v>0</v>
          </cell>
        </row>
        <row r="673">
          <cell r="E673">
            <v>263</v>
          </cell>
        </row>
        <row r="674">
          <cell r="E674">
            <v>371.25</v>
          </cell>
        </row>
        <row r="675">
          <cell r="E675">
            <v>0</v>
          </cell>
        </row>
        <row r="676">
          <cell r="E676">
            <v>0</v>
          </cell>
        </row>
        <row r="677">
          <cell r="E677">
            <v>0</v>
          </cell>
        </row>
        <row r="678">
          <cell r="E678">
            <v>0</v>
          </cell>
        </row>
        <row r="679">
          <cell r="E679">
            <v>14.4</v>
          </cell>
        </row>
        <row r="680">
          <cell r="E680">
            <v>50</v>
          </cell>
        </row>
        <row r="681">
          <cell r="E681">
            <v>5.68</v>
          </cell>
        </row>
        <row r="682">
          <cell r="E682">
            <v>70.08</v>
          </cell>
        </row>
        <row r="683">
          <cell r="E683">
            <v>1185.6199999999999</v>
          </cell>
        </row>
        <row r="684">
          <cell r="E684">
            <v>1910.1</v>
          </cell>
        </row>
        <row r="690">
          <cell r="E690">
            <v>0</v>
          </cell>
        </row>
        <row r="692">
          <cell r="E692"/>
        </row>
        <row r="693">
          <cell r="E693"/>
        </row>
        <row r="694">
          <cell r="E694"/>
        </row>
        <row r="695">
          <cell r="E695"/>
        </row>
        <row r="697">
          <cell r="E697" t="str">
            <v>يناير  2017</v>
          </cell>
        </row>
        <row r="698">
          <cell r="E698" t="str">
            <v>يوليو 2017</v>
          </cell>
        </row>
        <row r="699">
          <cell r="E699"/>
        </row>
        <row r="700">
          <cell r="E700"/>
        </row>
        <row r="701">
          <cell r="E701" t="str">
            <v>المبلغ</v>
          </cell>
        </row>
        <row r="702">
          <cell r="E702">
            <v>1031.8699999999999</v>
          </cell>
          <cell r="I702">
            <v>20</v>
          </cell>
        </row>
        <row r="703">
          <cell r="E703">
            <v>0</v>
          </cell>
          <cell r="I703">
            <v>0</v>
          </cell>
        </row>
        <row r="704">
          <cell r="E704">
            <v>1031.8699999999999</v>
          </cell>
          <cell r="I704">
            <v>315.41000000000003</v>
          </cell>
        </row>
        <row r="705">
          <cell r="E705">
            <v>0</v>
          </cell>
          <cell r="I705">
            <v>7.4</v>
          </cell>
        </row>
        <row r="706">
          <cell r="E706">
            <v>72.23</v>
          </cell>
          <cell r="I706">
            <v>0</v>
          </cell>
        </row>
        <row r="707">
          <cell r="E707">
            <v>1104.0999999999999</v>
          </cell>
          <cell r="I707">
            <v>816.51</v>
          </cell>
        </row>
        <row r="708">
          <cell r="E708">
            <v>0</v>
          </cell>
          <cell r="I708">
            <v>342.81</v>
          </cell>
        </row>
        <row r="709">
          <cell r="E709">
            <v>0</v>
          </cell>
          <cell r="I709"/>
        </row>
        <row r="710">
          <cell r="E710">
            <v>263</v>
          </cell>
        </row>
        <row r="711">
          <cell r="E711">
            <v>312.47000000000003</v>
          </cell>
        </row>
        <row r="712">
          <cell r="E712">
            <v>0</v>
          </cell>
        </row>
        <row r="713">
          <cell r="E713">
            <v>0</v>
          </cell>
          <cell r="I713">
            <v>0</v>
          </cell>
        </row>
        <row r="714">
          <cell r="E714">
            <v>0</v>
          </cell>
        </row>
        <row r="715">
          <cell r="E715">
            <v>0</v>
          </cell>
        </row>
        <row r="716">
          <cell r="E716">
            <v>19.2</v>
          </cell>
          <cell r="I716">
            <v>0</v>
          </cell>
        </row>
        <row r="717">
          <cell r="E717">
            <v>50</v>
          </cell>
        </row>
        <row r="718">
          <cell r="E718">
            <v>5.68</v>
          </cell>
          <cell r="I718"/>
        </row>
        <row r="719">
          <cell r="E719">
            <v>74.88</v>
          </cell>
          <cell r="I719"/>
        </row>
        <row r="720">
          <cell r="E720">
            <v>816.51</v>
          </cell>
          <cell r="I720"/>
        </row>
        <row r="721">
          <cell r="E721">
            <v>0</v>
          </cell>
          <cell r="I721">
            <v>0</v>
          </cell>
        </row>
        <row r="722">
          <cell r="E722">
            <v>0</v>
          </cell>
        </row>
        <row r="727">
          <cell r="E727">
            <v>0</v>
          </cell>
        </row>
        <row r="729">
          <cell r="E729"/>
        </row>
        <row r="730">
          <cell r="E730"/>
        </row>
        <row r="731">
          <cell r="E731"/>
        </row>
        <row r="732">
          <cell r="E732" t="str">
            <v>يناير  2017</v>
          </cell>
        </row>
        <row r="733">
          <cell r="E733" t="str">
            <v>يوليو 2017</v>
          </cell>
        </row>
        <row r="734">
          <cell r="E734"/>
        </row>
        <row r="735">
          <cell r="E735"/>
        </row>
        <row r="736">
          <cell r="E736" t="str">
            <v>المبلغ</v>
          </cell>
        </row>
        <row r="737">
          <cell r="E737">
            <v>1104.0999999999999</v>
          </cell>
        </row>
        <row r="738">
          <cell r="E738">
            <v>0</v>
          </cell>
          <cell r="I738">
            <v>0.04</v>
          </cell>
        </row>
        <row r="739">
          <cell r="E739">
            <v>1104.0999999999999</v>
          </cell>
          <cell r="I739">
            <v>402.12</v>
          </cell>
        </row>
        <row r="740">
          <cell r="E740">
            <v>77.290000000000006</v>
          </cell>
          <cell r="I740">
            <v>8.35</v>
          </cell>
        </row>
        <row r="741">
          <cell r="E741">
            <v>77.290000000000006</v>
          </cell>
          <cell r="I741">
            <v>0</v>
          </cell>
        </row>
        <row r="742">
          <cell r="E742">
            <v>1258.68</v>
          </cell>
          <cell r="I742">
            <v>942.97</v>
          </cell>
        </row>
        <row r="743">
          <cell r="E743">
            <v>0</v>
          </cell>
          <cell r="I743">
            <v>430.51</v>
          </cell>
        </row>
        <row r="744">
          <cell r="E744">
            <v>0</v>
          </cell>
          <cell r="I744"/>
        </row>
        <row r="745">
          <cell r="E745">
            <v>263</v>
          </cell>
        </row>
        <row r="746">
          <cell r="E746">
            <v>340.59</v>
          </cell>
        </row>
        <row r="747">
          <cell r="E747">
            <v>0</v>
          </cell>
        </row>
        <row r="748">
          <cell r="E748">
            <v>0</v>
          </cell>
          <cell r="I748">
            <v>0</v>
          </cell>
        </row>
        <row r="749">
          <cell r="E749">
            <v>0</v>
          </cell>
        </row>
        <row r="750">
          <cell r="E750">
            <v>0</v>
          </cell>
        </row>
        <row r="751">
          <cell r="E751">
            <v>19.2</v>
          </cell>
          <cell r="I751">
            <v>0</v>
          </cell>
        </row>
        <row r="752">
          <cell r="E752">
            <v>50</v>
          </cell>
        </row>
        <row r="753">
          <cell r="E753">
            <v>5.68</v>
          </cell>
          <cell r="I753"/>
        </row>
        <row r="754">
          <cell r="E754">
            <v>74.88</v>
          </cell>
          <cell r="I754"/>
        </row>
        <row r="755">
          <cell r="E755">
            <v>942.97</v>
          </cell>
          <cell r="I755"/>
        </row>
        <row r="756">
          <cell r="E756">
            <v>0</v>
          </cell>
          <cell r="I756"/>
        </row>
        <row r="757">
          <cell r="E757">
            <v>0</v>
          </cell>
        </row>
        <row r="762">
          <cell r="E762">
            <v>0</v>
          </cell>
        </row>
        <row r="764">
          <cell r="E764"/>
        </row>
        <row r="765">
          <cell r="E765"/>
        </row>
        <row r="766">
          <cell r="E766"/>
        </row>
        <row r="767">
          <cell r="E767">
            <v>0</v>
          </cell>
        </row>
        <row r="768">
          <cell r="E768" t="str">
            <v>يناير  2017</v>
          </cell>
        </row>
        <row r="769">
          <cell r="E769" t="str">
            <v>يوليو 2017</v>
          </cell>
        </row>
        <row r="770">
          <cell r="E770"/>
        </row>
        <row r="771">
          <cell r="E771"/>
        </row>
        <row r="772">
          <cell r="E772" t="str">
            <v>المبلغ</v>
          </cell>
        </row>
        <row r="773">
          <cell r="E773">
            <v>1104.0999999999999</v>
          </cell>
        </row>
        <row r="774">
          <cell r="E774">
            <v>0</v>
          </cell>
        </row>
        <row r="775">
          <cell r="E775">
            <v>1104.0999999999999</v>
          </cell>
        </row>
        <row r="776">
          <cell r="E776">
            <v>77.290000000000006</v>
          </cell>
        </row>
        <row r="777">
          <cell r="E777">
            <v>77.290000000000006</v>
          </cell>
        </row>
        <row r="778">
          <cell r="E778">
            <v>1258.68</v>
          </cell>
        </row>
        <row r="779">
          <cell r="E779">
            <v>0</v>
          </cell>
        </row>
        <row r="780">
          <cell r="E780">
            <v>0</v>
          </cell>
        </row>
        <row r="781">
          <cell r="E781">
            <v>263</v>
          </cell>
        </row>
        <row r="782">
          <cell r="E782">
            <v>340.59</v>
          </cell>
        </row>
        <row r="783">
          <cell r="E783">
            <v>0</v>
          </cell>
        </row>
        <row r="784">
          <cell r="E784">
            <v>0</v>
          </cell>
        </row>
        <row r="785">
          <cell r="E785">
            <v>0</v>
          </cell>
        </row>
        <row r="786">
          <cell r="E786">
            <v>0</v>
          </cell>
        </row>
        <row r="787">
          <cell r="E787">
            <v>19.2</v>
          </cell>
        </row>
        <row r="788">
          <cell r="E788">
            <v>50</v>
          </cell>
        </row>
        <row r="789">
          <cell r="E789">
            <v>5.68</v>
          </cell>
        </row>
        <row r="790">
          <cell r="E790">
            <v>74.88</v>
          </cell>
        </row>
        <row r="791">
          <cell r="E791">
            <v>942.97</v>
          </cell>
        </row>
        <row r="792">
          <cell r="E792">
            <v>0</v>
          </cell>
        </row>
        <row r="793">
          <cell r="E793">
            <v>0</v>
          </cell>
        </row>
        <row r="798">
          <cell r="E798">
            <v>0</v>
          </cell>
        </row>
        <row r="800">
          <cell r="E800"/>
        </row>
        <row r="801">
          <cell r="E801"/>
        </row>
        <row r="802">
          <cell r="E802"/>
        </row>
        <row r="803">
          <cell r="E803">
            <v>0</v>
          </cell>
        </row>
        <row r="804">
          <cell r="E804" t="str">
            <v>يناير  2017</v>
          </cell>
        </row>
        <row r="805">
          <cell r="E805" t="str">
            <v>يوليو 2017</v>
          </cell>
        </row>
        <row r="806">
          <cell r="E806"/>
        </row>
        <row r="807">
          <cell r="E807"/>
        </row>
        <row r="808">
          <cell r="E808" t="str">
            <v>المبلغ</v>
          </cell>
        </row>
        <row r="809">
          <cell r="E809">
            <v>1258.68</v>
          </cell>
        </row>
        <row r="810">
          <cell r="E810">
            <v>0</v>
          </cell>
        </row>
        <row r="811">
          <cell r="E811">
            <v>1258.68</v>
          </cell>
        </row>
        <row r="812">
          <cell r="E812">
            <v>190</v>
          </cell>
        </row>
        <row r="813">
          <cell r="E813">
            <v>88.11</v>
          </cell>
        </row>
        <row r="814">
          <cell r="E814">
            <v>1536.79</v>
          </cell>
        </row>
        <row r="815">
          <cell r="E815">
            <v>0</v>
          </cell>
        </row>
        <row r="816">
          <cell r="E816">
            <v>0</v>
          </cell>
        </row>
        <row r="817">
          <cell r="E817">
            <v>263</v>
          </cell>
        </row>
        <row r="818">
          <cell r="E818">
            <v>371.25</v>
          </cell>
        </row>
        <row r="819">
          <cell r="E819">
            <v>0</v>
          </cell>
        </row>
        <row r="820">
          <cell r="E820">
            <v>0</v>
          </cell>
        </row>
        <row r="821">
          <cell r="E821">
            <v>0</v>
          </cell>
        </row>
        <row r="822">
          <cell r="E822">
            <v>0</v>
          </cell>
        </row>
        <row r="823">
          <cell r="E823">
            <v>19.2</v>
          </cell>
        </row>
        <row r="824">
          <cell r="E824">
            <v>50</v>
          </cell>
        </row>
        <row r="825">
          <cell r="E825">
            <v>5.68</v>
          </cell>
        </row>
        <row r="826">
          <cell r="E826">
            <v>74.88</v>
          </cell>
        </row>
        <row r="827">
          <cell r="E827">
            <v>1190.42</v>
          </cell>
        </row>
        <row r="828">
          <cell r="E828">
            <v>0</v>
          </cell>
        </row>
        <row r="829">
          <cell r="E829">
            <v>0</v>
          </cell>
        </row>
        <row r="834">
          <cell r="E834"/>
        </row>
        <row r="836">
          <cell r="E836"/>
        </row>
        <row r="837">
          <cell r="E837"/>
        </row>
        <row r="838">
          <cell r="E838"/>
        </row>
        <row r="839">
          <cell r="E839"/>
        </row>
        <row r="840">
          <cell r="E840" t="str">
            <v>يناير  2017</v>
          </cell>
        </row>
        <row r="841">
          <cell r="E841" t="str">
            <v>يوليو 2017</v>
          </cell>
        </row>
        <row r="842">
          <cell r="E842"/>
        </row>
        <row r="843">
          <cell r="E843"/>
        </row>
        <row r="844">
          <cell r="E844" t="str">
            <v>المبلغ</v>
          </cell>
        </row>
        <row r="845">
          <cell r="E845">
            <v>964.97</v>
          </cell>
          <cell r="I845">
            <v>81.75</v>
          </cell>
        </row>
        <row r="846">
          <cell r="E846">
            <v>0</v>
          </cell>
          <cell r="I846">
            <v>294.73</v>
          </cell>
        </row>
        <row r="847">
          <cell r="E847">
            <v>964.97</v>
          </cell>
          <cell r="I847">
            <v>6.1</v>
          </cell>
        </row>
        <row r="848">
          <cell r="E848">
            <v>0</v>
          </cell>
          <cell r="I848">
            <v>0</v>
          </cell>
        </row>
        <row r="849">
          <cell r="E849">
            <v>67.55</v>
          </cell>
          <cell r="I849">
            <v>749.09</v>
          </cell>
        </row>
        <row r="850">
          <cell r="E850">
            <v>1032.52</v>
          </cell>
          <cell r="I850">
            <v>382.58</v>
          </cell>
        </row>
        <row r="851">
          <cell r="E851">
            <v>0</v>
          </cell>
          <cell r="I851"/>
        </row>
        <row r="852">
          <cell r="E852">
            <v>0</v>
          </cell>
          <cell r="I852"/>
        </row>
        <row r="853">
          <cell r="E853">
            <v>255</v>
          </cell>
        </row>
        <row r="854">
          <cell r="E854">
            <v>302.97000000000003</v>
          </cell>
        </row>
        <row r="855">
          <cell r="E855">
            <v>0</v>
          </cell>
          <cell r="I855">
            <v>0</v>
          </cell>
        </row>
        <row r="856">
          <cell r="E856">
            <v>0</v>
          </cell>
        </row>
        <row r="857">
          <cell r="E857">
            <v>0</v>
          </cell>
        </row>
        <row r="858">
          <cell r="E858">
            <v>0</v>
          </cell>
          <cell r="I858">
            <v>0</v>
          </cell>
        </row>
        <row r="859">
          <cell r="E859">
            <v>14.4</v>
          </cell>
        </row>
        <row r="860">
          <cell r="E860">
            <v>0</v>
          </cell>
        </row>
        <row r="861">
          <cell r="E861">
            <v>5.14</v>
          </cell>
          <cell r="I861"/>
        </row>
        <row r="862">
          <cell r="E862">
            <v>19.54</v>
          </cell>
          <cell r="I862"/>
        </row>
        <row r="863">
          <cell r="E863">
            <v>749.09</v>
          </cell>
          <cell r="I863"/>
        </row>
        <row r="864">
          <cell r="E864">
            <v>0</v>
          </cell>
          <cell r="I864">
            <v>0</v>
          </cell>
        </row>
        <row r="866">
          <cell r="E866">
            <v>0</v>
          </cell>
        </row>
        <row r="870">
          <cell r="E870">
            <v>0</v>
          </cell>
        </row>
        <row r="872">
          <cell r="E872"/>
        </row>
        <row r="873">
          <cell r="E873"/>
        </row>
        <row r="874">
          <cell r="E874">
            <v>0</v>
          </cell>
        </row>
        <row r="875">
          <cell r="E875" t="str">
            <v>يناير  2017</v>
          </cell>
        </row>
        <row r="876">
          <cell r="E876" t="str">
            <v>يوليو 2017</v>
          </cell>
        </row>
        <row r="877">
          <cell r="E877"/>
        </row>
        <row r="878">
          <cell r="E878"/>
        </row>
        <row r="879">
          <cell r="E879" t="str">
            <v>المبلغ</v>
          </cell>
        </row>
        <row r="880">
          <cell r="E880">
            <v>1032.52</v>
          </cell>
          <cell r="I880"/>
        </row>
        <row r="881">
          <cell r="E881">
            <v>0</v>
          </cell>
          <cell r="I881">
            <v>375.48</v>
          </cell>
        </row>
        <row r="882">
          <cell r="E882">
            <v>1032.52</v>
          </cell>
          <cell r="I882">
            <v>7.45</v>
          </cell>
        </row>
        <row r="883">
          <cell r="E883">
            <v>72.28</v>
          </cell>
          <cell r="I883">
            <v>0</v>
          </cell>
        </row>
        <row r="884">
          <cell r="E884">
            <v>72.28</v>
          </cell>
          <cell r="I884">
            <v>866.39</v>
          </cell>
        </row>
        <row r="885">
          <cell r="E885">
            <v>1177.08</v>
          </cell>
          <cell r="I885">
            <v>382.97</v>
          </cell>
        </row>
        <row r="886">
          <cell r="E886">
            <v>0</v>
          </cell>
          <cell r="I886"/>
        </row>
        <row r="887">
          <cell r="E887">
            <v>0</v>
          </cell>
          <cell r="I887"/>
        </row>
        <row r="888">
          <cell r="E888">
            <v>255</v>
          </cell>
          <cell r="I888"/>
        </row>
        <row r="889">
          <cell r="E889">
            <v>330.23</v>
          </cell>
        </row>
        <row r="890">
          <cell r="E890">
            <v>0</v>
          </cell>
        </row>
        <row r="891">
          <cell r="E891">
            <v>0</v>
          </cell>
        </row>
        <row r="892">
          <cell r="E892">
            <v>0</v>
          </cell>
        </row>
        <row r="893">
          <cell r="E893">
            <v>0</v>
          </cell>
          <cell r="I893">
            <v>0</v>
          </cell>
        </row>
        <row r="894">
          <cell r="E894">
            <v>14.4</v>
          </cell>
        </row>
        <row r="895">
          <cell r="E895">
            <v>0</v>
          </cell>
        </row>
        <row r="896">
          <cell r="E896">
            <v>5.14</v>
          </cell>
          <cell r="I896"/>
        </row>
        <row r="897">
          <cell r="E897">
            <v>19.54</v>
          </cell>
          <cell r="I897"/>
        </row>
        <row r="898">
          <cell r="E898">
            <v>866.39</v>
          </cell>
          <cell r="I898"/>
        </row>
        <row r="899">
          <cell r="E899">
            <v>0</v>
          </cell>
          <cell r="I899"/>
        </row>
        <row r="901">
          <cell r="E901">
            <v>0</v>
          </cell>
        </row>
        <row r="905">
          <cell r="E905">
            <v>0</v>
          </cell>
        </row>
        <row r="907">
          <cell r="E907"/>
        </row>
        <row r="908">
          <cell r="E908"/>
        </row>
        <row r="909">
          <cell r="E909"/>
        </row>
        <row r="910">
          <cell r="E910">
            <v>0</v>
          </cell>
        </row>
        <row r="911">
          <cell r="E911" t="str">
            <v>يناير  2017</v>
          </cell>
        </row>
        <row r="912">
          <cell r="E912" t="str">
            <v>يوليو 2017</v>
          </cell>
        </row>
        <row r="913">
          <cell r="E913"/>
        </row>
        <row r="914">
          <cell r="E914"/>
        </row>
        <row r="915">
          <cell r="E915" t="str">
            <v>المبلغ</v>
          </cell>
        </row>
        <row r="916">
          <cell r="E916">
            <v>1032.52</v>
          </cell>
        </row>
        <row r="917">
          <cell r="E917">
            <v>0</v>
          </cell>
        </row>
        <row r="918">
          <cell r="E918">
            <v>1032.52</v>
          </cell>
        </row>
        <row r="919">
          <cell r="E919">
            <v>72.28</v>
          </cell>
        </row>
        <row r="920">
          <cell r="E920">
            <v>72.28</v>
          </cell>
        </row>
        <row r="921">
          <cell r="E921">
            <v>1177.08</v>
          </cell>
        </row>
        <row r="922">
          <cell r="E922">
            <v>0</v>
          </cell>
        </row>
        <row r="923">
          <cell r="E923">
            <v>0</v>
          </cell>
        </row>
        <row r="924">
          <cell r="E924">
            <v>255</v>
          </cell>
        </row>
        <row r="925">
          <cell r="E925">
            <v>330.23</v>
          </cell>
        </row>
        <row r="926">
          <cell r="E926">
            <v>0</v>
          </cell>
          <cell r="I926">
            <v>0</v>
          </cell>
        </row>
        <row r="927">
          <cell r="E927">
            <v>0</v>
          </cell>
          <cell r="I927"/>
        </row>
        <row r="928">
          <cell r="E928">
            <v>0</v>
          </cell>
          <cell r="I928"/>
        </row>
        <row r="929">
          <cell r="E929">
            <v>0</v>
          </cell>
          <cell r="I929">
            <v>0</v>
          </cell>
        </row>
        <row r="930">
          <cell r="E930">
            <v>14.4</v>
          </cell>
          <cell r="I930"/>
        </row>
        <row r="931">
          <cell r="E931">
            <v>5.3</v>
          </cell>
          <cell r="I931"/>
        </row>
        <row r="932">
          <cell r="E932">
            <v>19.7</v>
          </cell>
          <cell r="I932"/>
        </row>
        <row r="933">
          <cell r="E933">
            <v>866.55</v>
          </cell>
          <cell r="I933"/>
        </row>
        <row r="934">
          <cell r="E934">
            <v>0</v>
          </cell>
          <cell r="I934"/>
        </row>
        <row r="935">
          <cell r="I935"/>
        </row>
        <row r="936">
          <cell r="E936">
            <v>0</v>
          </cell>
          <cell r="I936">
            <v>0</v>
          </cell>
        </row>
        <row r="939">
          <cell r="I939"/>
        </row>
        <row r="940">
          <cell r="E940">
            <v>0</v>
          </cell>
          <cell r="I940"/>
        </row>
        <row r="941">
          <cell r="I941"/>
        </row>
        <row r="942">
          <cell r="E942"/>
          <cell r="I942"/>
        </row>
        <row r="943">
          <cell r="E943"/>
          <cell r="I943"/>
        </row>
        <row r="944">
          <cell r="E944"/>
          <cell r="I944"/>
        </row>
        <row r="945">
          <cell r="E945">
            <v>0</v>
          </cell>
          <cell r="I945"/>
        </row>
        <row r="946">
          <cell r="E946" t="str">
            <v>يناير  2017</v>
          </cell>
          <cell r="I946" t="e">
            <v>#VALUE!</v>
          </cell>
        </row>
        <row r="947">
          <cell r="E947" t="str">
            <v>يوليو 2017</v>
          </cell>
          <cell r="I947" t="e">
            <v>#VALUE!</v>
          </cell>
        </row>
        <row r="948">
          <cell r="E948"/>
          <cell r="I948"/>
        </row>
        <row r="949">
          <cell r="E949"/>
          <cell r="I949"/>
        </row>
        <row r="950">
          <cell r="E950" t="str">
            <v>المبلغ</v>
          </cell>
          <cell r="I950" t="str">
            <v>المبلغ</v>
          </cell>
        </row>
        <row r="951">
          <cell r="E951">
            <v>1177.08</v>
          </cell>
          <cell r="I951">
            <v>0.03</v>
          </cell>
        </row>
        <row r="952">
          <cell r="E952">
            <v>0</v>
          </cell>
          <cell r="I952">
            <v>458.71</v>
          </cell>
        </row>
        <row r="953">
          <cell r="E953">
            <v>1177.08</v>
          </cell>
          <cell r="I953">
            <v>9.25</v>
          </cell>
        </row>
        <row r="954">
          <cell r="E954">
            <v>190</v>
          </cell>
          <cell r="I954">
            <v>0.34</v>
          </cell>
        </row>
        <row r="955">
          <cell r="E955">
            <v>82.4</v>
          </cell>
          <cell r="I955">
            <v>1109.07</v>
          </cell>
        </row>
        <row r="956">
          <cell r="E956">
            <v>1449.48</v>
          </cell>
          <cell r="I956">
            <v>468.33</v>
          </cell>
        </row>
        <row r="957">
          <cell r="E957">
            <v>0</v>
          </cell>
          <cell r="I957"/>
        </row>
        <row r="958">
          <cell r="E958">
            <v>0</v>
          </cell>
          <cell r="I958"/>
        </row>
        <row r="959">
          <cell r="E959">
            <v>255</v>
          </cell>
          <cell r="I959"/>
        </row>
        <row r="960">
          <cell r="E960">
            <v>359.95</v>
          </cell>
          <cell r="I960"/>
        </row>
        <row r="961">
          <cell r="E961">
            <v>0</v>
          </cell>
          <cell r="I961">
            <v>0</v>
          </cell>
        </row>
        <row r="962">
          <cell r="E962">
            <v>0</v>
          </cell>
          <cell r="I962"/>
        </row>
        <row r="963">
          <cell r="E963">
            <v>0</v>
          </cell>
          <cell r="I963"/>
        </row>
        <row r="964">
          <cell r="E964">
            <v>0</v>
          </cell>
          <cell r="I964">
            <v>0</v>
          </cell>
        </row>
        <row r="965">
          <cell r="E965">
            <v>14.4</v>
          </cell>
          <cell r="I965"/>
        </row>
        <row r="966">
          <cell r="E966">
            <v>5.14</v>
          </cell>
          <cell r="I966"/>
        </row>
        <row r="967">
          <cell r="E967">
            <v>19.54</v>
          </cell>
          <cell r="I967"/>
        </row>
        <row r="968">
          <cell r="E968">
            <v>1109.07</v>
          </cell>
          <cell r="I968"/>
        </row>
        <row r="969">
          <cell r="E969">
            <v>0</v>
          </cell>
          <cell r="I969"/>
        </row>
        <row r="970">
          <cell r="I970"/>
        </row>
        <row r="971">
          <cell r="E971">
            <v>0</v>
          </cell>
          <cell r="I971">
            <v>0</v>
          </cell>
        </row>
        <row r="974">
          <cell r="I974"/>
        </row>
        <row r="975">
          <cell r="E975">
            <v>0</v>
          </cell>
          <cell r="I975"/>
        </row>
        <row r="976">
          <cell r="I976"/>
        </row>
        <row r="977">
          <cell r="E977"/>
          <cell r="I977"/>
        </row>
        <row r="978">
          <cell r="E978"/>
          <cell r="I978"/>
        </row>
        <row r="979">
          <cell r="E979"/>
          <cell r="I979"/>
        </row>
        <row r="980">
          <cell r="E980">
            <v>0</v>
          </cell>
          <cell r="I980"/>
        </row>
        <row r="981">
          <cell r="E981" t="str">
            <v>يناير  2017</v>
          </cell>
          <cell r="I981" t="e">
            <v>#VALUE!</v>
          </cell>
        </row>
        <row r="982">
          <cell r="E982" t="str">
            <v>يوليو 2017</v>
          </cell>
          <cell r="I982" t="e">
            <v>#VALUE!</v>
          </cell>
        </row>
        <row r="983">
          <cell r="E983"/>
        </row>
        <row r="984">
          <cell r="E984"/>
        </row>
        <row r="985">
          <cell r="E985" t="str">
            <v>المبلغ</v>
          </cell>
          <cell r="I985" t="str">
            <v>المبلغ</v>
          </cell>
        </row>
        <row r="986">
          <cell r="E986">
            <v>1054.1400000000001</v>
          </cell>
          <cell r="I986">
            <v>0</v>
          </cell>
        </row>
        <row r="987">
          <cell r="E987">
            <v>0</v>
          </cell>
          <cell r="I987">
            <v>322.66000000000003</v>
          </cell>
        </row>
        <row r="988">
          <cell r="E988">
            <v>1054.1400000000001</v>
          </cell>
          <cell r="I988">
            <v>8.25</v>
          </cell>
        </row>
        <row r="989">
          <cell r="E989">
            <v>0</v>
          </cell>
          <cell r="I989">
            <v>0</v>
          </cell>
        </row>
        <row r="990">
          <cell r="E990">
            <v>73.790000000000006</v>
          </cell>
          <cell r="I990">
            <v>833.84</v>
          </cell>
        </row>
        <row r="991">
          <cell r="E991">
            <v>1127.93</v>
          </cell>
          <cell r="I991">
            <v>330.91</v>
          </cell>
        </row>
        <row r="992">
          <cell r="E992">
            <v>0</v>
          </cell>
          <cell r="I992"/>
        </row>
        <row r="993">
          <cell r="E993">
            <v>0</v>
          </cell>
          <cell r="I993"/>
        </row>
        <row r="994">
          <cell r="E994">
            <v>270</v>
          </cell>
          <cell r="I994"/>
        </row>
        <row r="995">
          <cell r="E995">
            <v>320.79000000000002</v>
          </cell>
          <cell r="I995"/>
        </row>
        <row r="996">
          <cell r="E996">
            <v>0</v>
          </cell>
          <cell r="I996">
            <v>0</v>
          </cell>
        </row>
        <row r="997">
          <cell r="E997">
            <v>0</v>
          </cell>
          <cell r="I997"/>
        </row>
        <row r="998">
          <cell r="E998">
            <v>0</v>
          </cell>
          <cell r="I998"/>
        </row>
        <row r="999">
          <cell r="E999">
            <v>0</v>
          </cell>
          <cell r="I999">
            <v>0</v>
          </cell>
        </row>
        <row r="1000">
          <cell r="E1000">
            <v>21</v>
          </cell>
          <cell r="I1000"/>
        </row>
        <row r="1001">
          <cell r="E1001">
            <v>140</v>
          </cell>
          <cell r="I1001"/>
        </row>
        <row r="1002">
          <cell r="E1002">
            <v>5.7</v>
          </cell>
          <cell r="I1002"/>
        </row>
        <row r="1003">
          <cell r="E1003">
            <v>166.7</v>
          </cell>
          <cell r="I1003"/>
        </row>
        <row r="1004">
          <cell r="E1004">
            <v>833.84</v>
          </cell>
          <cell r="I1004">
            <v>0</v>
          </cell>
        </row>
        <row r="1005">
          <cell r="E1005">
            <v>1490.61</v>
          </cell>
          <cell r="I1005"/>
        </row>
        <row r="1006">
          <cell r="I1006"/>
        </row>
        <row r="1007">
          <cell r="I1007"/>
        </row>
        <row r="1008">
          <cell r="I1008"/>
        </row>
        <row r="1009">
          <cell r="I1009"/>
        </row>
        <row r="1010">
          <cell r="I1010"/>
        </row>
        <row r="1011">
          <cell r="E1011">
            <v>0</v>
          </cell>
          <cell r="I1011"/>
        </row>
        <row r="1012">
          <cell r="I1012"/>
        </row>
        <row r="1013">
          <cell r="E1013"/>
          <cell r="I1013"/>
        </row>
        <row r="1014">
          <cell r="E1014"/>
          <cell r="I1014"/>
        </row>
        <row r="1015">
          <cell r="E1015">
            <v>0</v>
          </cell>
          <cell r="I1015"/>
        </row>
        <row r="1016">
          <cell r="I1016"/>
        </row>
        <row r="1017">
          <cell r="E1017"/>
          <cell r="I1017"/>
        </row>
        <row r="1018">
          <cell r="E1018" t="str">
            <v>يناير  2017</v>
          </cell>
          <cell r="I1018" t="e">
            <v>#VALUE!</v>
          </cell>
        </row>
        <row r="1019">
          <cell r="E1019" t="str">
            <v>يوليو 2017</v>
          </cell>
          <cell r="I1019" t="e">
            <v>#VALUE!</v>
          </cell>
        </row>
        <row r="1020">
          <cell r="E1020"/>
        </row>
        <row r="1021">
          <cell r="E1021"/>
        </row>
        <row r="1022">
          <cell r="E1022" t="str">
            <v>المبلغ</v>
          </cell>
          <cell r="I1022" t="str">
            <v>المبلغ</v>
          </cell>
        </row>
        <row r="1023">
          <cell r="E1023">
            <v>1127.93</v>
          </cell>
          <cell r="I1023">
            <v>0.04</v>
          </cell>
        </row>
        <row r="1024">
          <cell r="E1024">
            <v>0</v>
          </cell>
          <cell r="I1024">
            <v>411.26</v>
          </cell>
        </row>
        <row r="1025">
          <cell r="E1025">
            <v>1127.93</v>
          </cell>
          <cell r="I1025">
            <v>9.1999999999999993</v>
          </cell>
        </row>
        <row r="1026">
          <cell r="E1026">
            <v>78.959999999999994</v>
          </cell>
        </row>
        <row r="1027">
          <cell r="E1027">
            <v>78.959999999999994</v>
          </cell>
          <cell r="I1027">
            <v>962.89</v>
          </cell>
        </row>
        <row r="1028">
          <cell r="E1028">
            <v>1285.8499999999999</v>
          </cell>
          <cell r="I1028">
            <v>422.18</v>
          </cell>
        </row>
        <row r="1029">
          <cell r="E1029">
            <v>0</v>
          </cell>
        </row>
        <row r="1030">
          <cell r="E1030">
            <v>0</v>
          </cell>
        </row>
        <row r="1031">
          <cell r="E1031">
            <v>270</v>
          </cell>
        </row>
        <row r="1032">
          <cell r="E1032">
            <v>349.66</v>
          </cell>
        </row>
        <row r="1033">
          <cell r="E1033">
            <v>0</v>
          </cell>
        </row>
        <row r="1034">
          <cell r="E1034">
            <v>0</v>
          </cell>
        </row>
        <row r="1035">
          <cell r="E1035">
            <v>0</v>
          </cell>
        </row>
        <row r="1036">
          <cell r="E1036">
            <v>0</v>
          </cell>
        </row>
        <row r="1037">
          <cell r="E1037">
            <v>21</v>
          </cell>
        </row>
        <row r="1038">
          <cell r="E1038">
            <v>140</v>
          </cell>
        </row>
        <row r="1039">
          <cell r="E1039">
            <v>5.7</v>
          </cell>
        </row>
        <row r="1040">
          <cell r="E1040">
            <v>166.7</v>
          </cell>
        </row>
        <row r="1041">
          <cell r="E1041">
            <v>962.89</v>
          </cell>
        </row>
        <row r="1042">
          <cell r="E1042">
            <v>1708.93</v>
          </cell>
        </row>
        <row r="1048">
          <cell r="E1048">
            <v>0</v>
          </cell>
        </row>
        <row r="1050">
          <cell r="E1050"/>
        </row>
        <row r="1051">
          <cell r="E1051"/>
        </row>
        <row r="1052">
          <cell r="E1052"/>
        </row>
        <row r="1053">
          <cell r="E1053">
            <v>0</v>
          </cell>
        </row>
        <row r="1054">
          <cell r="E1054"/>
        </row>
        <row r="1055">
          <cell r="E1055"/>
        </row>
        <row r="1056">
          <cell r="E1056" t="str">
            <v>يناير  2017</v>
          </cell>
        </row>
        <row r="1057">
          <cell r="E1057" t="str">
            <v>يوليو 2017</v>
          </cell>
        </row>
        <row r="1058">
          <cell r="E1058"/>
        </row>
        <row r="1059">
          <cell r="E1059"/>
        </row>
        <row r="1060">
          <cell r="E1060" t="str">
            <v>المبلغ</v>
          </cell>
        </row>
        <row r="1061">
          <cell r="E1061">
            <v>1127.93</v>
          </cell>
        </row>
        <row r="1062">
          <cell r="E1062">
            <v>0</v>
          </cell>
        </row>
        <row r="1063">
          <cell r="E1063">
            <v>1127.93</v>
          </cell>
        </row>
        <row r="1064">
          <cell r="E1064">
            <v>78.959999999999994</v>
          </cell>
        </row>
        <row r="1065">
          <cell r="E1065">
            <v>78.959999999999994</v>
          </cell>
        </row>
        <row r="1066">
          <cell r="E1066">
            <v>1285.8499999999999</v>
          </cell>
        </row>
        <row r="1067">
          <cell r="E1067">
            <v>0</v>
          </cell>
        </row>
        <row r="1068">
          <cell r="E1068">
            <v>0</v>
          </cell>
        </row>
        <row r="1069">
          <cell r="E1069">
            <v>270</v>
          </cell>
        </row>
        <row r="1070">
          <cell r="E1070">
            <v>349.66</v>
          </cell>
        </row>
        <row r="1071">
          <cell r="E1071">
            <v>0</v>
          </cell>
        </row>
        <row r="1072">
          <cell r="E1072">
            <v>0</v>
          </cell>
        </row>
        <row r="1073">
          <cell r="E1073">
            <v>0</v>
          </cell>
        </row>
        <row r="1074">
          <cell r="E1074">
            <v>0</v>
          </cell>
        </row>
        <row r="1075">
          <cell r="E1075">
            <v>21</v>
          </cell>
        </row>
        <row r="1076">
          <cell r="E1076">
            <v>140</v>
          </cell>
        </row>
        <row r="1077">
          <cell r="E1077">
            <v>5.7</v>
          </cell>
        </row>
        <row r="1078">
          <cell r="E1078">
            <v>166.7</v>
          </cell>
        </row>
        <row r="1079">
          <cell r="E1079">
            <v>962.89</v>
          </cell>
        </row>
        <row r="1080">
          <cell r="E1080"/>
        </row>
        <row r="1081">
          <cell r="E1081">
            <v>0</v>
          </cell>
        </row>
        <row r="1086">
          <cell r="E1086">
            <v>0</v>
          </cell>
        </row>
        <row r="1089">
          <cell r="E1089"/>
        </row>
        <row r="1090">
          <cell r="E1090"/>
        </row>
        <row r="1091">
          <cell r="E1091">
            <v>0</v>
          </cell>
        </row>
        <row r="1092">
          <cell r="E1092"/>
        </row>
        <row r="1093">
          <cell r="E1093"/>
        </row>
        <row r="1094">
          <cell r="E1094"/>
        </row>
        <row r="1095">
          <cell r="E1095" t="str">
            <v>يناير  2017</v>
          </cell>
        </row>
        <row r="1096">
          <cell r="E1096" t="str">
            <v>يوليو 2017</v>
          </cell>
        </row>
        <row r="1097">
          <cell r="E1097"/>
        </row>
        <row r="1098">
          <cell r="E1098"/>
        </row>
        <row r="1099">
          <cell r="E1099" t="str">
            <v>المبلغ</v>
          </cell>
        </row>
        <row r="1100">
          <cell r="E1100">
            <v>1285.8499999999999</v>
          </cell>
        </row>
        <row r="1101">
          <cell r="E1101">
            <v>0</v>
          </cell>
        </row>
        <row r="1102">
          <cell r="E1102">
            <v>1285.8499999999999</v>
          </cell>
        </row>
        <row r="1103">
          <cell r="E1103">
            <v>0</v>
          </cell>
        </row>
        <row r="1104">
          <cell r="E1104">
            <v>190</v>
          </cell>
        </row>
        <row r="1105">
          <cell r="E1105">
            <v>90.01</v>
          </cell>
        </row>
        <row r="1106">
          <cell r="E1106">
            <v>1565.86</v>
          </cell>
        </row>
        <row r="1107">
          <cell r="E1107">
            <v>0</v>
          </cell>
        </row>
        <row r="1108">
          <cell r="E1108">
            <v>0</v>
          </cell>
        </row>
        <row r="1109">
          <cell r="E1109">
            <v>270</v>
          </cell>
        </row>
        <row r="1110">
          <cell r="E1110">
            <v>381.13</v>
          </cell>
        </row>
        <row r="1111">
          <cell r="E1111">
            <v>0</v>
          </cell>
        </row>
        <row r="1112">
          <cell r="E1112">
            <v>0</v>
          </cell>
        </row>
        <row r="1113">
          <cell r="E1113">
            <v>0</v>
          </cell>
        </row>
        <row r="1114">
          <cell r="E1114">
            <v>0</v>
          </cell>
        </row>
        <row r="1115">
          <cell r="E1115">
            <v>21</v>
          </cell>
        </row>
        <row r="1116">
          <cell r="E1116">
            <v>140</v>
          </cell>
        </row>
        <row r="1117">
          <cell r="E1117">
            <v>5.7</v>
          </cell>
        </row>
        <row r="1118">
          <cell r="E1118">
            <v>166.7</v>
          </cell>
        </row>
        <row r="1119">
          <cell r="E1119">
            <v>1211.43</v>
          </cell>
        </row>
        <row r="1120">
          <cell r="E1120">
            <v>2042.75</v>
          </cell>
        </row>
        <row r="1121">
          <cell r="E1121"/>
        </row>
        <row r="1122">
          <cell r="E1122"/>
        </row>
        <row r="1123">
          <cell r="E1123"/>
        </row>
        <row r="1124">
          <cell r="E1124"/>
        </row>
        <row r="1125">
          <cell r="E1125">
            <v>0</v>
          </cell>
        </row>
        <row r="1126">
          <cell r="E1126"/>
        </row>
        <row r="1127">
          <cell r="E1127"/>
        </row>
        <row r="1128">
          <cell r="E1128"/>
        </row>
        <row r="1129">
          <cell r="E1129"/>
        </row>
        <row r="1130">
          <cell r="E1130">
            <v>0</v>
          </cell>
        </row>
        <row r="1132">
          <cell r="E1132"/>
        </row>
        <row r="1133">
          <cell r="E1133" t="str">
            <v>يناير  2017</v>
          </cell>
        </row>
        <row r="1134">
          <cell r="E1134" t="str">
            <v>يوليو 2017</v>
          </cell>
        </row>
        <row r="1135">
          <cell r="E1135"/>
        </row>
        <row r="1136">
          <cell r="E1136"/>
        </row>
        <row r="1137">
          <cell r="E1137" t="str">
            <v>المبلغ</v>
          </cell>
        </row>
        <row r="1138">
          <cell r="E1138">
            <v>0</v>
          </cell>
          <cell r="I1138">
            <v>0</v>
          </cell>
        </row>
        <row r="1139">
          <cell r="E1139">
            <v>0</v>
          </cell>
          <cell r="I1139">
            <v>314.58999999999997</v>
          </cell>
        </row>
        <row r="1140">
          <cell r="E1140">
            <v>1033.28</v>
          </cell>
          <cell r="I1140">
            <v>6.6</v>
          </cell>
        </row>
        <row r="1141">
          <cell r="E1141">
            <v>0</v>
          </cell>
          <cell r="I1141">
            <v>0</v>
          </cell>
        </row>
        <row r="1142">
          <cell r="E1142">
            <v>72.33</v>
          </cell>
          <cell r="I1142">
            <v>811.88</v>
          </cell>
        </row>
        <row r="1143">
          <cell r="E1143">
            <v>1105.6099999999999</v>
          </cell>
          <cell r="I1143">
            <v>321.19</v>
          </cell>
        </row>
        <row r="1144">
          <cell r="E1144">
            <v>0</v>
          </cell>
        </row>
        <row r="1145">
          <cell r="E1145">
            <v>0</v>
          </cell>
        </row>
        <row r="1146">
          <cell r="E1146">
            <v>264</v>
          </cell>
        </row>
        <row r="1147">
          <cell r="E1147">
            <v>313.66000000000003</v>
          </cell>
        </row>
        <row r="1148">
          <cell r="E1148">
            <v>0</v>
          </cell>
        </row>
        <row r="1149">
          <cell r="E1149">
            <v>0</v>
          </cell>
        </row>
        <row r="1150">
          <cell r="E1150">
            <v>0</v>
          </cell>
        </row>
        <row r="1151">
          <cell r="E1151">
            <v>0</v>
          </cell>
        </row>
        <row r="1152">
          <cell r="E1152">
            <v>14.4</v>
          </cell>
        </row>
        <row r="1153">
          <cell r="E1153">
            <v>5.52</v>
          </cell>
        </row>
        <row r="1154">
          <cell r="E1154">
            <v>19.920000000000002</v>
          </cell>
        </row>
        <row r="1155">
          <cell r="E1155">
            <v>811.88</v>
          </cell>
        </row>
        <row r="1156">
          <cell r="E1156">
            <v>0</v>
          </cell>
        </row>
        <row r="1157">
          <cell r="E1157"/>
        </row>
        <row r="1158">
          <cell r="E1158"/>
        </row>
        <row r="1159">
          <cell r="E1159"/>
        </row>
        <row r="1160">
          <cell r="E1160"/>
        </row>
        <row r="1161">
          <cell r="E1161">
            <v>0</v>
          </cell>
        </row>
        <row r="1162">
          <cell r="E1162"/>
        </row>
        <row r="1163">
          <cell r="E1163"/>
        </row>
        <row r="1164">
          <cell r="E1164"/>
        </row>
        <row r="1165">
          <cell r="E1165">
            <v>0</v>
          </cell>
        </row>
        <row r="1166">
          <cell r="E1166" t="str">
            <v>يناير  2017</v>
          </cell>
        </row>
        <row r="1167">
          <cell r="E1167" t="str">
            <v>يوليو 2017</v>
          </cell>
        </row>
        <row r="1168">
          <cell r="E1168"/>
        </row>
        <row r="1169">
          <cell r="E1169"/>
        </row>
        <row r="1170">
          <cell r="E1170" t="str">
            <v>المبلغ</v>
          </cell>
        </row>
        <row r="1171">
          <cell r="E1171">
            <v>1105.6099999999999</v>
          </cell>
          <cell r="I1171">
            <v>0.01</v>
          </cell>
        </row>
        <row r="1172">
          <cell r="E1172">
            <v>0</v>
          </cell>
          <cell r="I1172">
            <v>401.26</v>
          </cell>
        </row>
        <row r="1173">
          <cell r="E1173">
            <v>1105.6099999999999</v>
          </cell>
          <cell r="I1173">
            <v>8</v>
          </cell>
        </row>
        <row r="1174">
          <cell r="E1174">
            <v>77.39</v>
          </cell>
          <cell r="I1174">
            <v>0</v>
          </cell>
        </row>
        <row r="1175">
          <cell r="E1175">
            <v>77.39</v>
          </cell>
          <cell r="I1175">
            <v>938.59</v>
          </cell>
        </row>
        <row r="1176">
          <cell r="E1176">
            <v>1260.3900000000001</v>
          </cell>
          <cell r="I1176">
            <v>409.27</v>
          </cell>
        </row>
        <row r="1177">
          <cell r="E1177">
            <v>0</v>
          </cell>
        </row>
        <row r="1178">
          <cell r="E1178">
            <v>0</v>
          </cell>
        </row>
        <row r="1179">
          <cell r="E1179">
            <v>264</v>
          </cell>
        </row>
        <row r="1180">
          <cell r="E1180">
            <v>341.89</v>
          </cell>
        </row>
        <row r="1181">
          <cell r="E1181">
            <v>0</v>
          </cell>
        </row>
        <row r="1182">
          <cell r="E1182">
            <v>0</v>
          </cell>
        </row>
        <row r="1183">
          <cell r="E1183">
            <v>0</v>
          </cell>
        </row>
        <row r="1184">
          <cell r="E1184">
            <v>0</v>
          </cell>
        </row>
        <row r="1185">
          <cell r="E1185">
            <v>14.4</v>
          </cell>
        </row>
        <row r="1186">
          <cell r="E1186">
            <v>5.6899999999999995</v>
          </cell>
        </row>
        <row r="1187">
          <cell r="E1187">
            <v>20.09</v>
          </cell>
        </row>
        <row r="1188">
          <cell r="E1188">
            <v>938.59</v>
          </cell>
        </row>
        <row r="1189">
          <cell r="E1189">
            <v>0</v>
          </cell>
        </row>
        <row r="1190">
          <cell r="E1190"/>
        </row>
        <row r="1191">
          <cell r="E1191">
            <v>0</v>
          </cell>
        </row>
        <row r="1192">
          <cell r="E1192"/>
        </row>
        <row r="1193">
          <cell r="E1193"/>
        </row>
        <row r="1194">
          <cell r="E1194"/>
        </row>
        <row r="1195">
          <cell r="E1195">
            <v>0</v>
          </cell>
        </row>
        <row r="1196">
          <cell r="E1196"/>
        </row>
        <row r="1197">
          <cell r="E1197"/>
        </row>
        <row r="1198">
          <cell r="E1198"/>
        </row>
        <row r="1199">
          <cell r="E1199"/>
        </row>
        <row r="1200">
          <cell r="E1200">
            <v>0</v>
          </cell>
        </row>
        <row r="1201">
          <cell r="E1201"/>
        </row>
        <row r="1202">
          <cell r="E1202"/>
        </row>
        <row r="1203">
          <cell r="E1203" t="str">
            <v>يناير  2017</v>
          </cell>
        </row>
        <row r="1204">
          <cell r="E1204" t="str">
            <v>يوليو 2017</v>
          </cell>
        </row>
        <row r="1205">
          <cell r="E1205"/>
        </row>
        <row r="1206">
          <cell r="E1206"/>
        </row>
        <row r="1207">
          <cell r="E1207" t="str">
            <v>المبلغ</v>
          </cell>
        </row>
        <row r="1208">
          <cell r="E1208">
            <v>1105.6099999999999</v>
          </cell>
        </row>
        <row r="1209">
          <cell r="E1209">
            <v>0</v>
          </cell>
        </row>
        <row r="1210">
          <cell r="E1210">
            <v>1105.6099999999999</v>
          </cell>
        </row>
        <row r="1211">
          <cell r="E1211">
            <v>77.39</v>
          </cell>
        </row>
        <row r="1212">
          <cell r="E1212">
            <v>77.39</v>
          </cell>
        </row>
        <row r="1213">
          <cell r="E1213">
            <v>1260.3900000000001</v>
          </cell>
        </row>
        <row r="1214">
          <cell r="E1214">
            <v>0</v>
          </cell>
        </row>
        <row r="1215">
          <cell r="E1215">
            <v>0</v>
          </cell>
        </row>
        <row r="1216">
          <cell r="E1216">
            <v>264</v>
          </cell>
        </row>
        <row r="1217">
          <cell r="E1217">
            <v>341.89</v>
          </cell>
        </row>
        <row r="1218">
          <cell r="E1218">
            <v>0</v>
          </cell>
        </row>
        <row r="1219">
          <cell r="E1219">
            <v>0</v>
          </cell>
        </row>
        <row r="1220">
          <cell r="E1220">
            <v>0</v>
          </cell>
        </row>
        <row r="1221">
          <cell r="E1221">
            <v>0</v>
          </cell>
        </row>
        <row r="1222">
          <cell r="E1222">
            <v>14.4</v>
          </cell>
        </row>
        <row r="1223">
          <cell r="E1223">
            <v>226.45</v>
          </cell>
        </row>
        <row r="1224">
          <cell r="E1224">
            <v>5.6899999999999995</v>
          </cell>
        </row>
        <row r="1225">
          <cell r="E1225">
            <v>246.54</v>
          </cell>
        </row>
        <row r="1226">
          <cell r="E1226">
            <v>1165.04</v>
          </cell>
        </row>
        <row r="1227">
          <cell r="E1227">
            <v>1800.09</v>
          </cell>
        </row>
        <row r="1228">
          <cell r="E1228">
            <v>0</v>
          </cell>
        </row>
        <row r="1229">
          <cell r="E1229"/>
        </row>
        <row r="1230">
          <cell r="E1230"/>
        </row>
        <row r="1231">
          <cell r="E1231"/>
        </row>
        <row r="1232">
          <cell r="E1232"/>
        </row>
        <row r="1233">
          <cell r="E1233">
            <v>0</v>
          </cell>
        </row>
        <row r="1234">
          <cell r="E1234"/>
        </row>
        <row r="1235">
          <cell r="E1235"/>
        </row>
        <row r="1236">
          <cell r="E1236"/>
        </row>
        <row r="1237">
          <cell r="E1237"/>
        </row>
        <row r="1238">
          <cell r="E1238">
            <v>0</v>
          </cell>
        </row>
        <row r="1240">
          <cell r="E1240" t="str">
            <v>يناير  2017</v>
          </cell>
        </row>
        <row r="1241">
          <cell r="E1241" t="str">
            <v>يوليو 2017</v>
          </cell>
        </row>
        <row r="1242">
          <cell r="E1242"/>
        </row>
        <row r="1243">
          <cell r="E1243"/>
        </row>
        <row r="1244">
          <cell r="E1244" t="str">
            <v>المبلغ</v>
          </cell>
        </row>
        <row r="1245">
          <cell r="E1245">
            <v>1260.3900000000001</v>
          </cell>
        </row>
        <row r="1246">
          <cell r="E1246">
            <v>0</v>
          </cell>
        </row>
        <row r="1247">
          <cell r="E1247">
            <v>569.20000000000005</v>
          </cell>
        </row>
        <row r="1248">
          <cell r="E1248">
            <v>85.8</v>
          </cell>
        </row>
        <row r="1249">
          <cell r="E1249">
            <v>39.840000000000003</v>
          </cell>
        </row>
        <row r="1250">
          <cell r="E1250">
            <v>694.84</v>
          </cell>
        </row>
        <row r="1251">
          <cell r="E1251">
            <v>0</v>
          </cell>
        </row>
        <row r="1252">
          <cell r="E1252">
            <v>0</v>
          </cell>
        </row>
        <row r="1253">
          <cell r="E1253">
            <v>119.23</v>
          </cell>
        </row>
        <row r="1254">
          <cell r="E1254">
            <v>168.3</v>
          </cell>
        </row>
        <row r="1255">
          <cell r="E1255">
            <v>0</v>
          </cell>
        </row>
        <row r="1256">
          <cell r="E1256">
            <v>0</v>
          </cell>
        </row>
        <row r="1257">
          <cell r="E1257">
            <v>0</v>
          </cell>
        </row>
        <row r="1258">
          <cell r="E1258">
            <v>0</v>
          </cell>
        </row>
        <row r="1259">
          <cell r="E1259">
            <v>6.5</v>
          </cell>
        </row>
        <row r="1260">
          <cell r="E1260">
            <v>226.45</v>
          </cell>
        </row>
        <row r="1261">
          <cell r="E1261">
            <v>2.4900000000000002</v>
          </cell>
        </row>
        <row r="1262">
          <cell r="E1262">
            <v>235.44</v>
          </cell>
        </row>
        <row r="1263">
          <cell r="E1263">
            <v>761.98</v>
          </cell>
        </row>
        <row r="1264">
          <cell r="E1264">
            <v>0</v>
          </cell>
        </row>
        <row r="1265">
          <cell r="E1265"/>
        </row>
        <row r="1270">
          <cell r="E1270">
            <v>0</v>
          </cell>
        </row>
        <row r="1272">
          <cell r="E1272"/>
        </row>
        <row r="1273">
          <cell r="E1273"/>
        </row>
        <row r="1274">
          <cell r="E1274"/>
        </row>
        <row r="1275">
          <cell r="E1275">
            <v>0</v>
          </cell>
        </row>
        <row r="1276">
          <cell r="E1276" t="str">
            <v>يناير  2017</v>
          </cell>
        </row>
        <row r="1277">
          <cell r="E1277" t="str">
            <v>يوليو 2017</v>
          </cell>
        </row>
        <row r="1278">
          <cell r="E1278"/>
        </row>
        <row r="1279">
          <cell r="E1279"/>
        </row>
        <row r="1280">
          <cell r="E1280" t="str">
            <v>المبلغ</v>
          </cell>
        </row>
        <row r="1281">
          <cell r="E1281">
            <v>964.97</v>
          </cell>
          <cell r="I1281">
            <v>0</v>
          </cell>
        </row>
        <row r="1282">
          <cell r="E1282">
            <v>0</v>
          </cell>
          <cell r="I1282">
            <v>294.73</v>
          </cell>
        </row>
        <row r="1283">
          <cell r="E1283">
            <v>964.97</v>
          </cell>
          <cell r="I1283">
            <v>6.45</v>
          </cell>
        </row>
        <row r="1284">
          <cell r="E1284">
            <v>0</v>
          </cell>
          <cell r="I1284">
            <v>0</v>
          </cell>
        </row>
        <row r="1285">
          <cell r="E1285">
            <v>67.55</v>
          </cell>
          <cell r="I1285">
            <v>749.09</v>
          </cell>
        </row>
        <row r="1286">
          <cell r="E1286">
            <v>1032.52</v>
          </cell>
          <cell r="I1286">
            <v>301.18</v>
          </cell>
        </row>
        <row r="1287">
          <cell r="E1287">
            <v>0</v>
          </cell>
          <cell r="I1287"/>
        </row>
        <row r="1288">
          <cell r="E1288">
            <v>0</v>
          </cell>
          <cell r="I1288"/>
        </row>
        <row r="1289">
          <cell r="E1289">
            <v>255</v>
          </cell>
        </row>
        <row r="1290">
          <cell r="E1290">
            <v>302.97000000000003</v>
          </cell>
        </row>
        <row r="1291">
          <cell r="E1291">
            <v>0</v>
          </cell>
          <cell r="I1291">
            <v>0</v>
          </cell>
        </row>
        <row r="1292">
          <cell r="E1292">
            <v>0</v>
          </cell>
        </row>
        <row r="1293">
          <cell r="E1293">
            <v>0</v>
          </cell>
        </row>
        <row r="1294">
          <cell r="E1294">
            <v>0</v>
          </cell>
          <cell r="I1294">
            <v>0</v>
          </cell>
        </row>
        <row r="1295">
          <cell r="E1295">
            <v>14.4</v>
          </cell>
        </row>
        <row r="1296">
          <cell r="E1296">
            <v>50</v>
          </cell>
          <cell r="I1296"/>
        </row>
        <row r="1297">
          <cell r="E1297">
            <v>5.14</v>
          </cell>
          <cell r="I1297"/>
        </row>
        <row r="1298">
          <cell r="E1298">
            <v>69.540000000000006</v>
          </cell>
          <cell r="I1298"/>
        </row>
        <row r="1299">
          <cell r="E1299">
            <v>749.09</v>
          </cell>
          <cell r="I1299">
            <v>0</v>
          </cell>
        </row>
        <row r="1300">
          <cell r="E1300">
            <v>0</v>
          </cell>
        </row>
        <row r="1301">
          <cell r="E1301">
            <v>0</v>
          </cell>
        </row>
        <row r="1302">
          <cell r="I1302"/>
        </row>
        <row r="1303">
          <cell r="I1303"/>
        </row>
        <row r="1304">
          <cell r="I1304"/>
        </row>
        <row r="1305">
          <cell r="I1305"/>
        </row>
        <row r="1306">
          <cell r="E1306">
            <v>0</v>
          </cell>
          <cell r="I1306"/>
        </row>
        <row r="1307">
          <cell r="I1307"/>
        </row>
        <row r="1308">
          <cell r="E1308"/>
          <cell r="I1308"/>
        </row>
        <row r="1309">
          <cell r="E1309"/>
          <cell r="I1309"/>
        </row>
        <row r="1310">
          <cell r="E1310">
            <v>0</v>
          </cell>
          <cell r="I1310"/>
        </row>
        <row r="1311">
          <cell r="E1311" t="str">
            <v>يناير  2017</v>
          </cell>
          <cell r="I1311" t="e">
            <v>#VALUE!</v>
          </cell>
        </row>
        <row r="1312">
          <cell r="E1312" t="str">
            <v>يوليو 2017</v>
          </cell>
          <cell r="I1312" t="e">
            <v>#VALUE!</v>
          </cell>
        </row>
        <row r="1313">
          <cell r="E1313"/>
          <cell r="I1313"/>
        </row>
        <row r="1314">
          <cell r="E1314"/>
          <cell r="I1314"/>
        </row>
        <row r="1315">
          <cell r="E1315" t="str">
            <v>المبلغ</v>
          </cell>
          <cell r="I1315" t="str">
            <v>المبلغ</v>
          </cell>
        </row>
        <row r="1316">
          <cell r="E1316">
            <v>1032.52</v>
          </cell>
          <cell r="I1316">
            <v>0.02</v>
          </cell>
        </row>
        <row r="1317">
          <cell r="E1317">
            <v>0</v>
          </cell>
          <cell r="I1317">
            <v>375.55</v>
          </cell>
        </row>
        <row r="1318">
          <cell r="E1318">
            <v>1032.52</v>
          </cell>
          <cell r="I1318">
            <v>7.85</v>
          </cell>
        </row>
        <row r="1319">
          <cell r="E1319">
            <v>72.28</v>
          </cell>
          <cell r="I1319">
            <v>0</v>
          </cell>
        </row>
        <row r="1320">
          <cell r="E1320">
            <v>72.28</v>
          </cell>
          <cell r="I1320">
            <v>866.55</v>
          </cell>
        </row>
        <row r="1321">
          <cell r="E1321">
            <v>1177.08</v>
          </cell>
          <cell r="I1321">
            <v>383.42</v>
          </cell>
        </row>
        <row r="1322">
          <cell r="E1322">
            <v>0</v>
          </cell>
          <cell r="I1322"/>
        </row>
        <row r="1323">
          <cell r="E1323">
            <v>0</v>
          </cell>
          <cell r="I1323"/>
        </row>
        <row r="1324">
          <cell r="E1324">
            <v>255</v>
          </cell>
        </row>
        <row r="1325">
          <cell r="E1325">
            <v>330.23</v>
          </cell>
        </row>
        <row r="1326">
          <cell r="E1326">
            <v>0</v>
          </cell>
          <cell r="I1326">
            <v>0</v>
          </cell>
        </row>
        <row r="1327">
          <cell r="E1327">
            <v>0</v>
          </cell>
        </row>
        <row r="1328">
          <cell r="E1328">
            <v>0</v>
          </cell>
        </row>
        <row r="1329">
          <cell r="E1329">
            <v>0</v>
          </cell>
          <cell r="I1329">
            <v>0</v>
          </cell>
        </row>
        <row r="1330">
          <cell r="E1330">
            <v>14.4</v>
          </cell>
        </row>
        <row r="1331">
          <cell r="E1331">
            <v>50</v>
          </cell>
          <cell r="I1331"/>
        </row>
        <row r="1332">
          <cell r="E1332">
            <v>5.3</v>
          </cell>
          <cell r="I1332"/>
        </row>
        <row r="1333">
          <cell r="E1333">
            <v>69.7</v>
          </cell>
          <cell r="I1333"/>
        </row>
        <row r="1334">
          <cell r="E1334">
            <v>866.55</v>
          </cell>
          <cell r="I1334"/>
        </row>
        <row r="1335">
          <cell r="E1335">
            <v>0</v>
          </cell>
          <cell r="I1335"/>
        </row>
        <row r="1336">
          <cell r="E1336">
            <v>0</v>
          </cell>
          <cell r="I1336">
            <v>0</v>
          </cell>
        </row>
        <row r="1339">
          <cell r="I1339"/>
        </row>
        <row r="1340">
          <cell r="I1340"/>
        </row>
        <row r="1341">
          <cell r="E1341">
            <v>0</v>
          </cell>
          <cell r="I1341"/>
        </row>
        <row r="1342">
          <cell r="I1342"/>
        </row>
        <row r="1343">
          <cell r="E1343"/>
          <cell r="I1343"/>
        </row>
        <row r="1344">
          <cell r="E1344"/>
          <cell r="I1344"/>
        </row>
        <row r="1345">
          <cell r="E1345"/>
          <cell r="I1345"/>
        </row>
        <row r="1346">
          <cell r="E1346">
            <v>0</v>
          </cell>
          <cell r="I1346"/>
        </row>
        <row r="1347">
          <cell r="E1347" t="str">
            <v>يناير  2017</v>
          </cell>
          <cell r="I1347" t="e">
            <v>#VALUE!</v>
          </cell>
        </row>
        <row r="1348">
          <cell r="E1348" t="str">
            <v>يوليو 2017</v>
          </cell>
          <cell r="I1348" t="e">
            <v>#VALUE!</v>
          </cell>
        </row>
        <row r="1349">
          <cell r="E1349"/>
        </row>
        <row r="1350">
          <cell r="E1350"/>
        </row>
        <row r="1351">
          <cell r="E1351" t="str">
            <v>المبلغ</v>
          </cell>
          <cell r="I1351" t="str">
            <v>المبلغ</v>
          </cell>
        </row>
        <row r="1352">
          <cell r="E1352">
            <v>1032.52</v>
          </cell>
          <cell r="I1352">
            <v>0</v>
          </cell>
        </row>
        <row r="1353">
          <cell r="E1353">
            <v>0</v>
          </cell>
          <cell r="I1353">
            <v>440.06</v>
          </cell>
        </row>
        <row r="1354">
          <cell r="E1354">
            <v>1032.52</v>
          </cell>
          <cell r="I1354">
            <v>9.25</v>
          </cell>
        </row>
        <row r="1355">
          <cell r="E1355">
            <v>72.28</v>
          </cell>
          <cell r="I1355">
            <v>1.79</v>
          </cell>
        </row>
        <row r="1356">
          <cell r="E1356">
            <v>72.28</v>
          </cell>
          <cell r="I1356">
            <v>1081.57</v>
          </cell>
        </row>
        <row r="1357">
          <cell r="E1357">
            <v>1177.08</v>
          </cell>
          <cell r="I1357">
            <v>451.1</v>
          </cell>
        </row>
        <row r="1358">
          <cell r="E1358">
            <v>0</v>
          </cell>
          <cell r="I1358"/>
        </row>
        <row r="1359">
          <cell r="E1359">
            <v>0</v>
          </cell>
          <cell r="I1359"/>
        </row>
        <row r="1360">
          <cell r="E1360">
            <v>255</v>
          </cell>
        </row>
        <row r="1361">
          <cell r="E1361">
            <v>330.23</v>
          </cell>
        </row>
        <row r="1362">
          <cell r="E1362"/>
          <cell r="I1362">
            <v>0</v>
          </cell>
        </row>
        <row r="1363">
          <cell r="E1363">
            <v>0</v>
          </cell>
        </row>
        <row r="1364">
          <cell r="E1364">
            <v>0</v>
          </cell>
        </row>
        <row r="1365">
          <cell r="E1365">
            <v>0</v>
          </cell>
          <cell r="I1365">
            <v>0</v>
          </cell>
        </row>
        <row r="1366">
          <cell r="E1366">
            <v>0</v>
          </cell>
        </row>
        <row r="1367">
          <cell r="E1367">
            <v>14.4</v>
          </cell>
          <cell r="I1367"/>
        </row>
        <row r="1368">
          <cell r="E1368">
            <v>50</v>
          </cell>
          <cell r="I1368"/>
        </row>
        <row r="1369">
          <cell r="E1369">
            <v>215.02</v>
          </cell>
          <cell r="I1369"/>
        </row>
        <row r="1370">
          <cell r="E1370">
            <v>5.3</v>
          </cell>
          <cell r="I1370"/>
        </row>
        <row r="1371">
          <cell r="E1371">
            <v>284.72000000000003</v>
          </cell>
          <cell r="I1371"/>
        </row>
        <row r="1372">
          <cell r="E1372">
            <v>1081.57</v>
          </cell>
          <cell r="I1372">
            <v>0</v>
          </cell>
        </row>
        <row r="1373">
          <cell r="E1373">
            <v>0</v>
          </cell>
        </row>
        <row r="1375">
          <cell r="I1375"/>
        </row>
        <row r="1376">
          <cell r="I1376"/>
        </row>
        <row r="1377">
          <cell r="I1377"/>
        </row>
        <row r="1378">
          <cell r="E1378">
            <v>0</v>
          </cell>
          <cell r="I1378"/>
        </row>
        <row r="1379">
          <cell r="I1379"/>
        </row>
        <row r="1380">
          <cell r="E1380"/>
          <cell r="I1380"/>
        </row>
        <row r="1381">
          <cell r="E1381"/>
          <cell r="I1381"/>
        </row>
        <row r="1382">
          <cell r="E1382"/>
          <cell r="I1382"/>
        </row>
        <row r="1383">
          <cell r="E1383">
            <v>0</v>
          </cell>
          <cell r="I1383"/>
        </row>
        <row r="1384">
          <cell r="E1384" t="str">
            <v>يناير  2017</v>
          </cell>
          <cell r="I1384" t="e">
            <v>#VALUE!</v>
          </cell>
        </row>
        <row r="1385">
          <cell r="E1385" t="str">
            <v>يوليو 2017</v>
          </cell>
          <cell r="I1385" t="e">
            <v>#VALUE!</v>
          </cell>
        </row>
        <row r="1386">
          <cell r="E1386"/>
        </row>
        <row r="1387">
          <cell r="E1387"/>
        </row>
        <row r="1388">
          <cell r="E1388" t="str">
            <v>المبلغ</v>
          </cell>
          <cell r="I1388" t="str">
            <v>المبلغ</v>
          </cell>
        </row>
        <row r="1389">
          <cell r="E1389">
            <v>1177.08</v>
          </cell>
          <cell r="I1389">
            <v>0</v>
          </cell>
        </row>
        <row r="1390">
          <cell r="E1390">
            <v>0</v>
          </cell>
          <cell r="I1390">
            <v>448.07</v>
          </cell>
        </row>
        <row r="1391">
          <cell r="E1391">
            <v>1139.0999999999999</v>
          </cell>
          <cell r="I1391">
            <v>8.9499999999999993</v>
          </cell>
        </row>
        <row r="1392">
          <cell r="E1392">
            <v>183.87</v>
          </cell>
          <cell r="I1392">
            <v>0</v>
          </cell>
        </row>
        <row r="1393">
          <cell r="E1393">
            <v>79.739999999999995</v>
          </cell>
          <cell r="I1393">
            <v>1087.21</v>
          </cell>
        </row>
        <row r="1394">
          <cell r="E1394">
            <v>1402.71</v>
          </cell>
          <cell r="I1394">
            <v>457.02</v>
          </cell>
        </row>
        <row r="1395">
          <cell r="E1395">
            <v>0</v>
          </cell>
          <cell r="I1395"/>
        </row>
        <row r="1396">
          <cell r="E1396">
            <v>0</v>
          </cell>
          <cell r="I1396"/>
        </row>
        <row r="1397">
          <cell r="E1397">
            <v>246.77</v>
          </cell>
        </row>
        <row r="1398">
          <cell r="E1398">
            <v>348.34</v>
          </cell>
        </row>
        <row r="1399">
          <cell r="E1399">
            <v>0</v>
          </cell>
          <cell r="I1399">
            <v>0</v>
          </cell>
        </row>
        <row r="1400">
          <cell r="E1400">
            <v>0</v>
          </cell>
        </row>
        <row r="1401">
          <cell r="E1401">
            <v>0</v>
          </cell>
        </row>
        <row r="1402">
          <cell r="E1402">
            <v>0</v>
          </cell>
          <cell r="I1402">
            <v>0</v>
          </cell>
        </row>
        <row r="1403">
          <cell r="E1403">
            <v>27.87</v>
          </cell>
        </row>
        <row r="1404">
          <cell r="E1404">
            <v>4.97</v>
          </cell>
          <cell r="I1404"/>
        </row>
        <row r="1405">
          <cell r="E1405">
            <v>32.840000000000003</v>
          </cell>
          <cell r="I1405"/>
        </row>
        <row r="1406">
          <cell r="E1406">
            <v>1087.21</v>
          </cell>
          <cell r="I1406"/>
        </row>
        <row r="1407">
          <cell r="E1407">
            <v>1715.27</v>
          </cell>
          <cell r="I1407"/>
        </row>
        <row r="1408">
          <cell r="I1408"/>
        </row>
        <row r="1409">
          <cell r="E1409">
            <v>0</v>
          </cell>
          <cell r="I1409">
            <v>0</v>
          </cell>
        </row>
        <row r="1412">
          <cell r="I1412"/>
        </row>
        <row r="1413">
          <cell r="E1413">
            <v>0</v>
          </cell>
          <cell r="I1413"/>
        </row>
        <row r="1414">
          <cell r="I1414"/>
        </row>
        <row r="1415">
          <cell r="E1415"/>
          <cell r="I1415"/>
        </row>
        <row r="1416">
          <cell r="E1416"/>
          <cell r="I1416"/>
        </row>
        <row r="1417">
          <cell r="E1417"/>
          <cell r="I1417"/>
        </row>
        <row r="1418">
          <cell r="E1418">
            <v>0</v>
          </cell>
          <cell r="I1418"/>
        </row>
        <row r="1419">
          <cell r="I1419"/>
        </row>
        <row r="1420">
          <cell r="I1420"/>
        </row>
        <row r="1421">
          <cell r="E1421" t="str">
            <v>يناير  2017</v>
          </cell>
          <cell r="I1421" t="e">
            <v>#VALUE!</v>
          </cell>
        </row>
        <row r="1422">
          <cell r="E1422" t="str">
            <v>يوليو 2017</v>
          </cell>
          <cell r="I1422" t="e">
            <v>#VALUE!</v>
          </cell>
        </row>
        <row r="1423">
          <cell r="E1423"/>
          <cell r="I1423"/>
        </row>
        <row r="1424">
          <cell r="E1424"/>
          <cell r="I1424"/>
        </row>
        <row r="1425">
          <cell r="E1425" t="str">
            <v>المبلغ</v>
          </cell>
          <cell r="I1425" t="str">
            <v>المبلغ</v>
          </cell>
        </row>
        <row r="1426">
          <cell r="E1426">
            <v>0</v>
          </cell>
          <cell r="I1426">
            <v>0.04</v>
          </cell>
        </row>
        <row r="1427">
          <cell r="E1427">
            <v>0</v>
          </cell>
          <cell r="I1427">
            <v>274.39999999999998</v>
          </cell>
        </row>
        <row r="1428">
          <cell r="E1428">
            <v>892.8</v>
          </cell>
          <cell r="I1428">
            <v>5.65</v>
          </cell>
        </row>
        <row r="1429">
          <cell r="E1429">
            <v>0</v>
          </cell>
          <cell r="I1429">
            <v>0</v>
          </cell>
        </row>
        <row r="1430">
          <cell r="E1430">
            <v>62.5</v>
          </cell>
          <cell r="I1430">
            <v>675.4</v>
          </cell>
        </row>
        <row r="1431">
          <cell r="E1431">
            <v>955.3</v>
          </cell>
          <cell r="I1431">
            <v>280.08999999999997</v>
          </cell>
        </row>
        <row r="1432">
          <cell r="E1432">
            <v>0</v>
          </cell>
          <cell r="I1432"/>
        </row>
        <row r="1433">
          <cell r="E1433">
            <v>0</v>
          </cell>
          <cell r="I1433"/>
        </row>
        <row r="1434">
          <cell r="E1434">
            <v>252</v>
          </cell>
        </row>
        <row r="1435">
          <cell r="E1435">
            <v>299.39999999999998</v>
          </cell>
        </row>
        <row r="1436">
          <cell r="E1436">
            <v>0</v>
          </cell>
          <cell r="I1436">
            <v>0</v>
          </cell>
        </row>
        <row r="1437">
          <cell r="E1437">
            <v>0</v>
          </cell>
        </row>
        <row r="1438">
          <cell r="E1438">
            <v>0</v>
          </cell>
        </row>
        <row r="1439">
          <cell r="E1439">
            <v>0</v>
          </cell>
          <cell r="I1439">
            <v>0</v>
          </cell>
        </row>
        <row r="1440">
          <cell r="E1440">
            <v>14.4</v>
          </cell>
        </row>
        <row r="1441">
          <cell r="E1441">
            <v>5.0999999999999996</v>
          </cell>
          <cell r="I1441"/>
        </row>
        <row r="1442">
          <cell r="E1442">
            <v>19.5</v>
          </cell>
          <cell r="I1442"/>
        </row>
        <row r="1443">
          <cell r="E1443">
            <v>675.4</v>
          </cell>
          <cell r="I1443"/>
        </row>
        <row r="1444">
          <cell r="E1444">
            <v>1141.24</v>
          </cell>
          <cell r="I1444">
            <v>0</v>
          </cell>
        </row>
        <row r="1446">
          <cell r="E1446">
            <v>0</v>
          </cell>
        </row>
        <row r="1447">
          <cell r="I1447"/>
        </row>
        <row r="1448">
          <cell r="I1448"/>
        </row>
        <row r="1449">
          <cell r="I1449"/>
        </row>
        <row r="1450">
          <cell r="E1450">
            <v>0</v>
          </cell>
          <cell r="I1450"/>
        </row>
        <row r="1451">
          <cell r="I1451"/>
        </row>
        <row r="1452">
          <cell r="E1452"/>
          <cell r="I1452"/>
        </row>
        <row r="1453">
          <cell r="E1453"/>
          <cell r="I1453"/>
        </row>
        <row r="1454">
          <cell r="E1454">
            <v>0</v>
          </cell>
          <cell r="I1454"/>
        </row>
        <row r="1455">
          <cell r="I1455"/>
        </row>
        <row r="1456">
          <cell r="E1456" t="str">
            <v>يناير  2017</v>
          </cell>
          <cell r="I1456" t="e">
            <v>#VALUE!</v>
          </cell>
        </row>
        <row r="1457">
          <cell r="E1457" t="str">
            <v>يوليو 2017</v>
          </cell>
          <cell r="I1457" t="e">
            <v>#VALUE!</v>
          </cell>
        </row>
        <row r="1458">
          <cell r="E1458"/>
        </row>
        <row r="1459">
          <cell r="E1459"/>
        </row>
        <row r="1460">
          <cell r="E1460" t="str">
            <v>المبلغ</v>
          </cell>
          <cell r="I1460" t="str">
            <v>المبلغ</v>
          </cell>
        </row>
        <row r="1461">
          <cell r="E1461">
            <v>955.3</v>
          </cell>
          <cell r="I1461">
            <v>0.02</v>
          </cell>
        </row>
        <row r="1462">
          <cell r="E1462">
            <v>0</v>
          </cell>
          <cell r="I1462">
            <v>348.87</v>
          </cell>
        </row>
        <row r="1463">
          <cell r="E1463">
            <v>955.3</v>
          </cell>
          <cell r="I1463">
            <v>6.4</v>
          </cell>
        </row>
        <row r="1464">
          <cell r="E1464">
            <v>66.87</v>
          </cell>
          <cell r="I1464">
            <v>0</v>
          </cell>
        </row>
        <row r="1465">
          <cell r="E1465">
            <v>66.87</v>
          </cell>
          <cell r="I1465">
            <v>782.19</v>
          </cell>
        </row>
        <row r="1466">
          <cell r="E1466">
            <v>1089.04</v>
          </cell>
          <cell r="I1466">
            <v>401.99</v>
          </cell>
        </row>
        <row r="1467">
          <cell r="E1467">
            <v>0</v>
          </cell>
        </row>
        <row r="1468">
          <cell r="E1468">
            <v>0</v>
          </cell>
          <cell r="I1468"/>
        </row>
        <row r="1469">
          <cell r="E1469">
            <v>252</v>
          </cell>
        </row>
        <row r="1470">
          <cell r="E1470">
            <v>326.35000000000002</v>
          </cell>
        </row>
        <row r="1471">
          <cell r="E1471">
            <v>0</v>
          </cell>
        </row>
        <row r="1472">
          <cell r="E1472">
            <v>0</v>
          </cell>
          <cell r="I1472">
            <v>0</v>
          </cell>
        </row>
        <row r="1473">
          <cell r="E1473">
            <v>0</v>
          </cell>
        </row>
        <row r="1474">
          <cell r="E1474">
            <v>0</v>
          </cell>
        </row>
        <row r="1475">
          <cell r="E1475">
            <v>14.4</v>
          </cell>
          <cell r="I1475">
            <v>0</v>
          </cell>
        </row>
        <row r="1476">
          <cell r="E1476">
            <v>5.0999999999999996</v>
          </cell>
        </row>
        <row r="1477">
          <cell r="E1477">
            <v>19.5</v>
          </cell>
          <cell r="I1477"/>
        </row>
        <row r="1478">
          <cell r="E1478">
            <v>782.19</v>
          </cell>
          <cell r="I1478"/>
        </row>
        <row r="1479">
          <cell r="E1479">
            <v>1325.69</v>
          </cell>
          <cell r="I1479"/>
        </row>
        <row r="1480">
          <cell r="I1480"/>
        </row>
        <row r="1481">
          <cell r="E1481">
            <v>0</v>
          </cell>
          <cell r="I1481"/>
        </row>
        <row r="1482">
          <cell r="I1482">
            <v>0</v>
          </cell>
        </row>
        <row r="1485">
          <cell r="E1485">
            <v>0</v>
          </cell>
          <cell r="I1485"/>
        </row>
        <row r="1486">
          <cell r="I1486"/>
        </row>
        <row r="1487">
          <cell r="E1487"/>
          <cell r="I1487"/>
        </row>
        <row r="1488">
          <cell r="E1488"/>
          <cell r="I1488"/>
        </row>
        <row r="1489">
          <cell r="E1489"/>
          <cell r="I1489"/>
        </row>
        <row r="1490">
          <cell r="E1490">
            <v>0</v>
          </cell>
          <cell r="I1490"/>
        </row>
        <row r="1491">
          <cell r="I1491"/>
        </row>
        <row r="1492">
          <cell r="E1492" t="str">
            <v>يناير  2017</v>
          </cell>
          <cell r="I1492" t="e">
            <v>#VALUE!</v>
          </cell>
        </row>
        <row r="1493">
          <cell r="E1493" t="str">
            <v>يوليو 2017</v>
          </cell>
          <cell r="I1493" t="e">
            <v>#VALUE!</v>
          </cell>
        </row>
        <row r="1494">
          <cell r="E1494"/>
        </row>
        <row r="1495">
          <cell r="E1495"/>
        </row>
        <row r="1496">
          <cell r="E1496" t="str">
            <v>المبلغ</v>
          </cell>
          <cell r="I1496" t="str">
            <v>المبلغ</v>
          </cell>
        </row>
        <row r="1497">
          <cell r="E1497">
            <v>955.3</v>
          </cell>
          <cell r="I1497">
            <v>46.7</v>
          </cell>
        </row>
        <row r="1498">
          <cell r="E1498">
            <v>0</v>
          </cell>
          <cell r="I1498">
            <v>50</v>
          </cell>
        </row>
        <row r="1499">
          <cell r="E1499">
            <v>955.3</v>
          </cell>
          <cell r="I1499">
            <v>0.02</v>
          </cell>
        </row>
        <row r="1500">
          <cell r="E1500">
            <v>66.87</v>
          </cell>
          <cell r="I1500">
            <v>348.88</v>
          </cell>
        </row>
        <row r="1501">
          <cell r="E1501">
            <v>66.87</v>
          </cell>
          <cell r="I1501">
            <v>6.4</v>
          </cell>
        </row>
        <row r="1502">
          <cell r="E1502">
            <v>1089.04</v>
          </cell>
          <cell r="I1502">
            <v>0</v>
          </cell>
        </row>
        <row r="1503">
          <cell r="E1503">
            <v>0</v>
          </cell>
          <cell r="I1503">
            <v>782.24</v>
          </cell>
        </row>
        <row r="1504">
          <cell r="E1504">
            <v>0</v>
          </cell>
          <cell r="I1504">
            <v>452</v>
          </cell>
        </row>
        <row r="1505">
          <cell r="E1505">
            <v>252</v>
          </cell>
        </row>
        <row r="1506">
          <cell r="E1506">
            <v>326.35000000000002</v>
          </cell>
        </row>
        <row r="1507">
          <cell r="E1507">
            <v>0</v>
          </cell>
        </row>
        <row r="1508">
          <cell r="E1508">
            <v>0</v>
          </cell>
        </row>
        <row r="1509">
          <cell r="E1509">
            <v>0</v>
          </cell>
          <cell r="I1509">
            <v>0</v>
          </cell>
        </row>
        <row r="1510">
          <cell r="E1510">
            <v>0</v>
          </cell>
        </row>
        <row r="1511">
          <cell r="E1511">
            <v>14.4</v>
          </cell>
        </row>
        <row r="1512">
          <cell r="E1512">
            <v>5.15</v>
          </cell>
          <cell r="I1512">
            <v>0</v>
          </cell>
        </row>
        <row r="1513">
          <cell r="E1513">
            <v>19.55</v>
          </cell>
        </row>
        <row r="1514">
          <cell r="E1514">
            <v>782.24</v>
          </cell>
          <cell r="I1514"/>
        </row>
        <row r="1515">
          <cell r="E1515">
            <v>1325.75</v>
          </cell>
          <cell r="I1515"/>
        </row>
        <row r="1516">
          <cell r="I1516"/>
        </row>
        <row r="1517">
          <cell r="E1517">
            <v>0</v>
          </cell>
          <cell r="I1517"/>
        </row>
        <row r="1518">
          <cell r="I1518"/>
        </row>
        <row r="1519">
          <cell r="I1519">
            <v>0</v>
          </cell>
        </row>
        <row r="1521">
          <cell r="E1521">
            <v>0</v>
          </cell>
        </row>
        <row r="1522">
          <cell r="I1522"/>
        </row>
        <row r="1523">
          <cell r="E1523"/>
          <cell r="I1523"/>
        </row>
        <row r="1524">
          <cell r="E1524"/>
          <cell r="I1524"/>
        </row>
        <row r="1525">
          <cell r="E1525"/>
          <cell r="I1525"/>
        </row>
        <row r="1526">
          <cell r="E1526">
            <v>0</v>
          </cell>
          <cell r="I1526"/>
        </row>
        <row r="1527">
          <cell r="I1527"/>
        </row>
        <row r="1528">
          <cell r="E1528" t="str">
            <v>يناير  2017</v>
          </cell>
          <cell r="I1528" t="e">
            <v>#VALUE!</v>
          </cell>
        </row>
        <row r="1529">
          <cell r="E1529" t="str">
            <v>يوليو 2017</v>
          </cell>
          <cell r="I1529" t="e">
            <v>#VALUE!</v>
          </cell>
        </row>
        <row r="1530">
          <cell r="E1530"/>
          <cell r="I1530"/>
        </row>
        <row r="1531">
          <cell r="E1531"/>
          <cell r="I1531"/>
        </row>
        <row r="1532">
          <cell r="E1532" t="str">
            <v>المبلغ</v>
          </cell>
          <cell r="I1532" t="str">
            <v>المبلغ</v>
          </cell>
        </row>
        <row r="1533">
          <cell r="E1533">
            <v>1089.04</v>
          </cell>
          <cell r="I1533">
            <v>46.7</v>
          </cell>
        </row>
        <row r="1534">
          <cell r="E1534">
            <v>0</v>
          </cell>
          <cell r="I1534">
            <v>50</v>
          </cell>
        </row>
        <row r="1535">
          <cell r="E1535">
            <v>1089.04</v>
          </cell>
          <cell r="I1535">
            <v>0.02</v>
          </cell>
        </row>
        <row r="1536">
          <cell r="E1536">
            <v>190</v>
          </cell>
          <cell r="I1536">
            <v>430.22</v>
          </cell>
        </row>
        <row r="1537">
          <cell r="E1537">
            <v>76.23</v>
          </cell>
          <cell r="I1537">
            <v>8.65</v>
          </cell>
        </row>
        <row r="1538">
          <cell r="E1538">
            <v>1355.27</v>
          </cell>
          <cell r="I1538">
            <v>0</v>
          </cell>
        </row>
        <row r="1539">
          <cell r="E1539">
            <v>0</v>
          </cell>
          <cell r="I1539">
            <v>1019.05</v>
          </cell>
        </row>
        <row r="1540">
          <cell r="E1540">
            <v>0</v>
          </cell>
          <cell r="I1540">
            <v>535.59</v>
          </cell>
        </row>
        <row r="1541">
          <cell r="E1541">
            <v>252</v>
          </cell>
        </row>
        <row r="1542">
          <cell r="E1542">
            <v>355.72</v>
          </cell>
        </row>
        <row r="1543">
          <cell r="E1543">
            <v>0</v>
          </cell>
        </row>
        <row r="1544">
          <cell r="E1544">
            <v>0</v>
          </cell>
        </row>
        <row r="1545">
          <cell r="E1545">
            <v>0</v>
          </cell>
          <cell r="I1545">
            <v>0</v>
          </cell>
        </row>
        <row r="1546">
          <cell r="E1546">
            <v>0</v>
          </cell>
        </row>
        <row r="1547">
          <cell r="E1547">
            <v>14.4</v>
          </cell>
        </row>
        <row r="1548">
          <cell r="E1548">
            <v>5.0999999999999996</v>
          </cell>
          <cell r="I1548">
            <v>0</v>
          </cell>
        </row>
        <row r="1549">
          <cell r="E1549">
            <v>19.5</v>
          </cell>
        </row>
        <row r="1550">
          <cell r="E1550">
            <v>1019.05</v>
          </cell>
          <cell r="I1550"/>
        </row>
        <row r="1551">
          <cell r="E1551">
            <v>1643.09</v>
          </cell>
          <cell r="I1551"/>
        </row>
        <row r="1552">
          <cell r="I1552"/>
        </row>
        <row r="1553">
          <cell r="E1553">
            <v>0</v>
          </cell>
          <cell r="I1553"/>
        </row>
        <row r="1554">
          <cell r="I1554"/>
        </row>
        <row r="1555">
          <cell r="I1555">
            <v>0</v>
          </cell>
        </row>
        <row r="1557">
          <cell r="E1557">
            <v>0</v>
          </cell>
        </row>
        <row r="1558">
          <cell r="I1558"/>
        </row>
        <row r="1559">
          <cell r="E1559"/>
          <cell r="I1559"/>
        </row>
        <row r="1560">
          <cell r="E1560"/>
          <cell r="I1560"/>
        </row>
        <row r="1561">
          <cell r="E1561"/>
          <cell r="I1561"/>
        </row>
        <row r="1562">
          <cell r="E1562">
            <v>0</v>
          </cell>
          <cell r="I1562"/>
        </row>
        <row r="1563">
          <cell r="I1563"/>
        </row>
        <row r="1564">
          <cell r="E1564" t="str">
            <v>يناير  2017</v>
          </cell>
          <cell r="I1564" t="e">
            <v>#VALUE!</v>
          </cell>
        </row>
        <row r="1565">
          <cell r="E1565" t="str">
            <v>يوليو 2017</v>
          </cell>
          <cell r="I1565" t="e">
            <v>#VALUE!</v>
          </cell>
        </row>
        <row r="1566">
          <cell r="E1566"/>
        </row>
        <row r="1567">
          <cell r="E1567"/>
        </row>
        <row r="1568">
          <cell r="E1568" t="str">
            <v>المبلغ</v>
          </cell>
          <cell r="I1568" t="str">
            <v>المبلغ</v>
          </cell>
        </row>
        <row r="1569">
          <cell r="E1569">
            <v>1096.17</v>
          </cell>
          <cell r="I1569">
            <v>60</v>
          </cell>
        </row>
        <row r="1570">
          <cell r="E1570">
            <v>0</v>
          </cell>
          <cell r="I1570">
            <v>0</v>
          </cell>
        </row>
        <row r="1571">
          <cell r="E1571">
            <v>1096.17</v>
          </cell>
          <cell r="I1571">
            <v>397.69</v>
          </cell>
        </row>
        <row r="1572">
          <cell r="E1572">
            <v>76.73</v>
          </cell>
          <cell r="I1572">
            <v>8.3000000000000007</v>
          </cell>
        </row>
        <row r="1573">
          <cell r="E1573">
            <v>76.73</v>
          </cell>
          <cell r="I1573">
            <v>0</v>
          </cell>
        </row>
        <row r="1574">
          <cell r="E1574">
            <v>1249.6300000000001</v>
          </cell>
          <cell r="I1574">
            <v>932.79</v>
          </cell>
        </row>
        <row r="1575">
          <cell r="E1575">
            <v>0</v>
          </cell>
          <cell r="I1575">
            <v>465.99</v>
          </cell>
        </row>
        <row r="1576">
          <cell r="E1576">
            <v>0</v>
          </cell>
          <cell r="I1576"/>
        </row>
        <row r="1577">
          <cell r="E1577">
            <v>260</v>
          </cell>
        </row>
        <row r="1578">
          <cell r="E1578">
            <v>336.71</v>
          </cell>
        </row>
        <row r="1579">
          <cell r="E1579">
            <v>0</v>
          </cell>
        </row>
        <row r="1580">
          <cell r="E1580">
            <v>0</v>
          </cell>
          <cell r="I1580">
            <v>0</v>
          </cell>
        </row>
        <row r="1581">
          <cell r="E1581">
            <v>0</v>
          </cell>
        </row>
        <row r="1582">
          <cell r="E1582">
            <v>0</v>
          </cell>
        </row>
        <row r="1583">
          <cell r="E1583">
            <v>14.4</v>
          </cell>
          <cell r="I1583">
            <v>0</v>
          </cell>
        </row>
        <row r="1584">
          <cell r="E1584">
            <v>50</v>
          </cell>
        </row>
        <row r="1585">
          <cell r="E1585">
            <v>5.47</v>
          </cell>
          <cell r="I1585"/>
        </row>
        <row r="1586">
          <cell r="E1586">
            <v>69.87</v>
          </cell>
          <cell r="I1586"/>
        </row>
        <row r="1587">
          <cell r="E1587">
            <v>932.79</v>
          </cell>
          <cell r="I1587"/>
        </row>
        <row r="1588">
          <cell r="E1588">
            <v>1567.44</v>
          </cell>
          <cell r="I1588"/>
        </row>
        <row r="1589">
          <cell r="E1589">
            <v>0</v>
          </cell>
          <cell r="I1589"/>
        </row>
        <row r="1590">
          <cell r="I1590">
            <v>0</v>
          </cell>
        </row>
        <row r="1593">
          <cell r="I1593"/>
        </row>
        <row r="1594">
          <cell r="E1594">
            <v>0</v>
          </cell>
          <cell r="I1594"/>
        </row>
        <row r="1595">
          <cell r="I1595"/>
        </row>
        <row r="1596">
          <cell r="E1596"/>
          <cell r="I1596"/>
        </row>
        <row r="1597">
          <cell r="E1597"/>
          <cell r="I1597"/>
        </row>
        <row r="1598">
          <cell r="E1598"/>
          <cell r="I1598"/>
        </row>
        <row r="1599">
          <cell r="E1599">
            <v>0</v>
          </cell>
          <cell r="I1599"/>
        </row>
        <row r="1600">
          <cell r="I1600"/>
        </row>
        <row r="1601">
          <cell r="E1601" t="str">
            <v>يناير  2017</v>
          </cell>
          <cell r="I1601" t="e">
            <v>#VALUE!</v>
          </cell>
        </row>
        <row r="1602">
          <cell r="E1602" t="str">
            <v>يوليو 2017</v>
          </cell>
          <cell r="I1602" t="e">
            <v>#VALUE!</v>
          </cell>
        </row>
        <row r="1603">
          <cell r="E1603"/>
        </row>
        <row r="1604">
          <cell r="E1604"/>
        </row>
        <row r="1605">
          <cell r="E1605" t="str">
            <v>المبلغ</v>
          </cell>
          <cell r="I1605" t="str">
            <v>المبلغ</v>
          </cell>
        </row>
        <row r="1606">
          <cell r="E1606">
            <v>1249.6300000000001</v>
          </cell>
          <cell r="I1606">
            <v>60</v>
          </cell>
        </row>
        <row r="1607">
          <cell r="E1607">
            <v>0</v>
          </cell>
          <cell r="I1607">
            <v>0.02</v>
          </cell>
        </row>
        <row r="1608">
          <cell r="E1608">
            <v>1249.6300000000001</v>
          </cell>
          <cell r="I1608">
            <v>548.84</v>
          </cell>
        </row>
        <row r="1609">
          <cell r="E1609">
            <v>190</v>
          </cell>
          <cell r="I1609">
            <v>11.65</v>
          </cell>
        </row>
        <row r="1610">
          <cell r="E1610">
            <v>87.47</v>
          </cell>
          <cell r="I1610">
            <v>5.05</v>
          </cell>
        </row>
        <row r="1611">
          <cell r="E1611">
            <v>1527.1</v>
          </cell>
          <cell r="I1611">
            <v>1401.33</v>
          </cell>
        </row>
        <row r="1612">
          <cell r="E1612">
            <v>0</v>
          </cell>
          <cell r="I1612">
            <v>625.55999999999995</v>
          </cell>
        </row>
        <row r="1613">
          <cell r="E1613">
            <v>0</v>
          </cell>
          <cell r="I1613"/>
        </row>
        <row r="1614">
          <cell r="E1614">
            <v>260</v>
          </cell>
        </row>
        <row r="1615">
          <cell r="E1615">
            <v>367.01</v>
          </cell>
        </row>
        <row r="1616">
          <cell r="E1616">
            <v>0</v>
          </cell>
        </row>
        <row r="1617">
          <cell r="E1617">
            <v>0</v>
          </cell>
          <cell r="I1617">
            <v>0</v>
          </cell>
        </row>
        <row r="1618">
          <cell r="E1618">
            <v>0</v>
          </cell>
        </row>
        <row r="1619">
          <cell r="E1619">
            <v>0</v>
          </cell>
        </row>
        <row r="1620">
          <cell r="E1620">
            <v>14.4</v>
          </cell>
          <cell r="I1620">
            <v>0</v>
          </cell>
        </row>
        <row r="1621">
          <cell r="E1621">
            <v>50</v>
          </cell>
        </row>
        <row r="1622">
          <cell r="E1622">
            <v>221.37</v>
          </cell>
          <cell r="I1622"/>
        </row>
        <row r="1623">
          <cell r="E1623">
            <v>5.47</v>
          </cell>
          <cell r="I1623"/>
        </row>
        <row r="1624">
          <cell r="E1624">
            <v>291.24</v>
          </cell>
          <cell r="I1624"/>
        </row>
        <row r="1625">
          <cell r="E1625">
            <v>1401.33</v>
          </cell>
          <cell r="I1625"/>
        </row>
        <row r="1626">
          <cell r="E1626">
            <v>2161.66</v>
          </cell>
          <cell r="I1626"/>
        </row>
        <row r="1627">
          <cell r="I1627">
            <v>0</v>
          </cell>
        </row>
        <row r="1630">
          <cell r="I1630"/>
        </row>
        <row r="1631">
          <cell r="I1631"/>
        </row>
        <row r="1632">
          <cell r="E1632">
            <v>0</v>
          </cell>
          <cell r="I1632"/>
        </row>
        <row r="1633">
          <cell r="I1633"/>
        </row>
        <row r="1634">
          <cell r="E1634"/>
          <cell r="I1634"/>
        </row>
        <row r="1635">
          <cell r="E1635"/>
          <cell r="I1635"/>
        </row>
        <row r="1636">
          <cell r="E1636"/>
          <cell r="I1636"/>
        </row>
        <row r="1637">
          <cell r="E1637">
            <v>0</v>
          </cell>
          <cell r="I1637"/>
        </row>
        <row r="1638">
          <cell r="I1638"/>
        </row>
        <row r="1639">
          <cell r="E1639" t="str">
            <v>يناير  2017</v>
          </cell>
          <cell r="I1639" t="e">
            <v>#VALUE!</v>
          </cell>
        </row>
        <row r="1640">
          <cell r="E1640" t="str">
            <v>يوليو 2017</v>
          </cell>
          <cell r="I1640" t="e">
            <v>#VALUE!</v>
          </cell>
        </row>
        <row r="1641">
          <cell r="E1641"/>
        </row>
        <row r="1642">
          <cell r="E1642"/>
        </row>
        <row r="1643">
          <cell r="E1643" t="str">
            <v>المبلغ</v>
          </cell>
          <cell r="I1643" t="str">
            <v>المبلغ</v>
          </cell>
        </row>
        <row r="1644">
          <cell r="E1644">
            <v>1280.92</v>
          </cell>
          <cell r="I1644">
            <v>0.04</v>
          </cell>
        </row>
        <row r="1645">
          <cell r="E1645">
            <v>0</v>
          </cell>
          <cell r="I1645">
            <v>513.30999999999995</v>
          </cell>
        </row>
        <row r="1646">
          <cell r="E1646">
            <v>832.6</v>
          </cell>
          <cell r="I1646">
            <v>6.55</v>
          </cell>
        </row>
        <row r="1647">
          <cell r="E1647">
            <v>123.5</v>
          </cell>
          <cell r="I1647">
            <v>0</v>
          </cell>
        </row>
        <row r="1648">
          <cell r="E1648">
            <v>58.28</v>
          </cell>
          <cell r="I1648">
            <v>1271.31</v>
          </cell>
        </row>
        <row r="1649">
          <cell r="E1649">
            <v>1014.38</v>
          </cell>
          <cell r="I1649">
            <v>519.9</v>
          </cell>
        </row>
        <row r="1650">
          <cell r="E1650">
            <v>0</v>
          </cell>
          <cell r="I1650"/>
        </row>
        <row r="1651">
          <cell r="E1651">
            <v>0</v>
          </cell>
          <cell r="I1651"/>
        </row>
        <row r="1652">
          <cell r="E1652">
            <v>267</v>
          </cell>
        </row>
        <row r="1653">
          <cell r="E1653">
            <v>376.89</v>
          </cell>
        </row>
        <row r="1654">
          <cell r="E1654">
            <v>0</v>
          </cell>
          <cell r="I1654">
            <v>0</v>
          </cell>
        </row>
        <row r="1655">
          <cell r="E1655">
            <v>0</v>
          </cell>
        </row>
        <row r="1656">
          <cell r="E1656">
            <v>0</v>
          </cell>
        </row>
        <row r="1657">
          <cell r="E1657">
            <v>0</v>
          </cell>
          <cell r="I1657">
            <v>0</v>
          </cell>
        </row>
        <row r="1658">
          <cell r="E1658">
            <v>13.65</v>
          </cell>
        </row>
        <row r="1659">
          <cell r="E1659">
            <v>95</v>
          </cell>
          <cell r="I1659"/>
        </row>
        <row r="1660">
          <cell r="E1660">
            <v>63.05</v>
          </cell>
          <cell r="I1660"/>
        </row>
        <row r="1661">
          <cell r="E1661">
            <v>2.3199999999999998</v>
          </cell>
          <cell r="I1661"/>
        </row>
        <row r="1662">
          <cell r="E1662">
            <v>174.02</v>
          </cell>
          <cell r="I1662"/>
        </row>
        <row r="1663">
          <cell r="E1663">
            <v>1271.31</v>
          </cell>
          <cell r="I1663"/>
        </row>
        <row r="1664">
          <cell r="E1664">
            <v>1509.1</v>
          </cell>
          <cell r="I1664">
            <v>0</v>
          </cell>
        </row>
        <row r="1667">
          <cell r="I1667"/>
        </row>
        <row r="1668">
          <cell r="I1668"/>
        </row>
        <row r="1669">
          <cell r="I1669"/>
        </row>
        <row r="1670">
          <cell r="E1670">
            <v>0</v>
          </cell>
          <cell r="I1670"/>
        </row>
        <row r="1671">
          <cell r="I1671"/>
        </row>
        <row r="1672">
          <cell r="E1672"/>
          <cell r="I1672"/>
        </row>
        <row r="1673">
          <cell r="E1673"/>
          <cell r="I1673"/>
        </row>
        <row r="1674">
          <cell r="E1674"/>
          <cell r="I1674"/>
        </row>
        <row r="1675">
          <cell r="E1675">
            <v>0</v>
          </cell>
          <cell r="I1675"/>
        </row>
        <row r="1676">
          <cell r="I1676"/>
        </row>
        <row r="1677">
          <cell r="I1677"/>
        </row>
        <row r="1678">
          <cell r="E1678" t="str">
            <v>يناير  2017</v>
          </cell>
          <cell r="I1678" t="e">
            <v>#VALUE!</v>
          </cell>
        </row>
        <row r="1679">
          <cell r="E1679" t="str">
            <v>يوليو 2017</v>
          </cell>
          <cell r="I1679" t="e">
            <v>#VALUE!</v>
          </cell>
        </row>
        <row r="1680">
          <cell r="E1680"/>
          <cell r="I1680"/>
        </row>
        <row r="1681">
          <cell r="E1681"/>
          <cell r="I1681"/>
        </row>
        <row r="1682">
          <cell r="E1682" t="str">
            <v>المبلغ</v>
          </cell>
          <cell r="I1682" t="str">
            <v>المبلغ</v>
          </cell>
        </row>
        <row r="1683">
          <cell r="E1683">
            <v>1009.66</v>
          </cell>
          <cell r="I1683">
            <v>0</v>
          </cell>
        </row>
        <row r="1684">
          <cell r="E1684">
            <v>0</v>
          </cell>
          <cell r="I1684">
            <v>312.24</v>
          </cell>
        </row>
        <row r="1685">
          <cell r="E1685">
            <v>1009.66</v>
          </cell>
          <cell r="I1685">
            <v>6.55</v>
          </cell>
        </row>
        <row r="1686">
          <cell r="E1686">
            <v>0</v>
          </cell>
          <cell r="I1686">
            <v>0</v>
          </cell>
        </row>
        <row r="1687">
          <cell r="E1687">
            <v>70.680000000000007</v>
          </cell>
          <cell r="I1687">
            <v>817.84</v>
          </cell>
        </row>
        <row r="1688">
          <cell r="E1688">
            <v>1080.3399999999999</v>
          </cell>
          <cell r="I1688">
            <v>318.79000000000002</v>
          </cell>
        </row>
        <row r="1689">
          <cell r="E1689">
            <v>0</v>
          </cell>
          <cell r="I1689"/>
        </row>
        <row r="1690">
          <cell r="E1690">
            <v>0</v>
          </cell>
          <cell r="I1690"/>
        </row>
        <row r="1691">
          <cell r="E1691">
            <v>254</v>
          </cell>
        </row>
        <row r="1692">
          <cell r="E1692">
            <v>301.77999999999997</v>
          </cell>
        </row>
        <row r="1693">
          <cell r="E1693">
            <v>0</v>
          </cell>
          <cell r="I1693">
            <v>0</v>
          </cell>
        </row>
        <row r="1694">
          <cell r="E1694">
            <v>0</v>
          </cell>
        </row>
        <row r="1695">
          <cell r="E1695">
            <v>0</v>
          </cell>
        </row>
        <row r="1696">
          <cell r="E1696">
            <v>0</v>
          </cell>
          <cell r="I1696">
            <v>0</v>
          </cell>
        </row>
        <row r="1697">
          <cell r="E1697">
            <v>14.4</v>
          </cell>
        </row>
        <row r="1698">
          <cell r="E1698">
            <v>19.2</v>
          </cell>
          <cell r="I1698"/>
        </row>
        <row r="1699">
          <cell r="E1699">
            <v>5.68</v>
          </cell>
          <cell r="I1699"/>
        </row>
        <row r="1700">
          <cell r="E1700">
            <v>39.28</v>
          </cell>
          <cell r="I1700"/>
        </row>
        <row r="1701">
          <cell r="E1701">
            <v>817.84</v>
          </cell>
          <cell r="I1701">
            <v>0</v>
          </cell>
        </row>
        <row r="1702">
          <cell r="E1702">
            <v>0</v>
          </cell>
        </row>
        <row r="1703">
          <cell r="E1703">
            <v>0</v>
          </cell>
        </row>
        <row r="1704">
          <cell r="I1704"/>
        </row>
        <row r="1705">
          <cell r="I1705"/>
        </row>
        <row r="1706">
          <cell r="I1706"/>
        </row>
        <row r="1707">
          <cell r="I1707"/>
        </row>
        <row r="1708">
          <cell r="E1708">
            <v>0</v>
          </cell>
          <cell r="I1708"/>
        </row>
        <row r="1709">
          <cell r="I1709"/>
        </row>
        <row r="1710">
          <cell r="E1710"/>
          <cell r="I1710"/>
        </row>
        <row r="1711">
          <cell r="E1711"/>
          <cell r="I1711"/>
        </row>
        <row r="1712">
          <cell r="E1712">
            <v>0</v>
          </cell>
          <cell r="I1712"/>
        </row>
        <row r="1713">
          <cell r="E1713"/>
          <cell r="I1713"/>
        </row>
        <row r="1714">
          <cell r="E1714"/>
          <cell r="I1714"/>
        </row>
        <row r="1715">
          <cell r="E1715" t="str">
            <v>يناير  2017</v>
          </cell>
          <cell r="I1715" t="e">
            <v>#VALUE!</v>
          </cell>
        </row>
        <row r="1716">
          <cell r="E1716" t="str">
            <v>يوليو 2017</v>
          </cell>
          <cell r="I1716" t="e">
            <v>#VALUE!</v>
          </cell>
        </row>
        <row r="1717">
          <cell r="E1717"/>
        </row>
        <row r="1718">
          <cell r="E1718"/>
        </row>
        <row r="1719">
          <cell r="E1719" t="str">
            <v>المبلغ</v>
          </cell>
          <cell r="I1719" t="str">
            <v>المبلغ</v>
          </cell>
        </row>
        <row r="1720">
          <cell r="E1720">
            <v>1080.3399999999999</v>
          </cell>
          <cell r="I1720">
            <v>0</v>
          </cell>
        </row>
        <row r="1721">
          <cell r="E1721">
            <v>0</v>
          </cell>
          <cell r="I1721">
            <v>397.71</v>
          </cell>
        </row>
        <row r="1722">
          <cell r="E1722">
            <v>1080.3399999999999</v>
          </cell>
          <cell r="I1722">
            <v>7.95</v>
          </cell>
        </row>
        <row r="1723">
          <cell r="E1723">
            <v>75.62</v>
          </cell>
          <cell r="I1723">
            <v>0</v>
          </cell>
        </row>
        <row r="1724">
          <cell r="E1724">
            <v>75.62</v>
          </cell>
          <cell r="I1724"/>
        </row>
        <row r="1725">
          <cell r="E1725">
            <v>1231.58</v>
          </cell>
          <cell r="I1725"/>
        </row>
        <row r="1726">
          <cell r="E1726">
            <v>0</v>
          </cell>
          <cell r="I1726"/>
        </row>
        <row r="1727">
          <cell r="E1727">
            <v>0</v>
          </cell>
          <cell r="I1727"/>
        </row>
        <row r="1728">
          <cell r="E1728">
            <v>254</v>
          </cell>
        </row>
        <row r="1729">
          <cell r="E1729">
            <v>328.94</v>
          </cell>
        </row>
        <row r="1730">
          <cell r="E1730">
            <v>0</v>
          </cell>
          <cell r="I1730">
            <v>0</v>
          </cell>
        </row>
        <row r="1731">
          <cell r="E1731">
            <v>0</v>
          </cell>
        </row>
        <row r="1732">
          <cell r="E1732">
            <v>0</v>
          </cell>
        </row>
        <row r="1733">
          <cell r="E1733">
            <v>0</v>
          </cell>
          <cell r="I1733">
            <v>0</v>
          </cell>
        </row>
        <row r="1734">
          <cell r="E1734">
            <v>14.4</v>
          </cell>
          <cell r="I1734">
            <v>941.92</v>
          </cell>
        </row>
        <row r="1735">
          <cell r="E1735">
            <v>19.2</v>
          </cell>
          <cell r="I1735"/>
        </row>
        <row r="1736">
          <cell r="E1736">
            <v>5.68</v>
          </cell>
          <cell r="I1736"/>
        </row>
        <row r="1737">
          <cell r="E1737">
            <v>39.28</v>
          </cell>
          <cell r="I1737"/>
        </row>
        <row r="1738">
          <cell r="E1738">
            <v>941.92</v>
          </cell>
          <cell r="I1738"/>
        </row>
        <row r="1739">
          <cell r="E1739">
            <v>0</v>
          </cell>
          <cell r="I1739"/>
        </row>
        <row r="1740">
          <cell r="I1740">
            <v>0</v>
          </cell>
        </row>
        <row r="1741">
          <cell r="I1741">
            <v>405.66</v>
          </cell>
        </row>
        <row r="1743">
          <cell r="I1743"/>
        </row>
        <row r="1744">
          <cell r="I1744"/>
        </row>
        <row r="1745">
          <cell r="E1745">
            <v>0</v>
          </cell>
          <cell r="I1745"/>
        </row>
        <row r="1746">
          <cell r="I1746"/>
        </row>
        <row r="1747">
          <cell r="E1747"/>
          <cell r="I1747"/>
        </row>
        <row r="1748">
          <cell r="E1748"/>
          <cell r="I1748"/>
        </row>
        <row r="1749">
          <cell r="E1749"/>
          <cell r="I1749"/>
        </row>
        <row r="1750">
          <cell r="E1750">
            <v>0</v>
          </cell>
          <cell r="I1750"/>
        </row>
        <row r="1751">
          <cell r="E1751"/>
          <cell r="I1751"/>
        </row>
        <row r="1752">
          <cell r="E1752"/>
          <cell r="I1752"/>
        </row>
        <row r="1753">
          <cell r="E1753" t="str">
            <v>يناير  2017</v>
          </cell>
          <cell r="I1753" t="e">
            <v>#VALUE!</v>
          </cell>
        </row>
        <row r="1754">
          <cell r="E1754" t="str">
            <v>يوليو 2017</v>
          </cell>
          <cell r="I1754" t="e">
            <v>#VALUE!</v>
          </cell>
        </row>
        <row r="1755">
          <cell r="E1755"/>
        </row>
        <row r="1756">
          <cell r="E1756"/>
          <cell r="I1756"/>
        </row>
        <row r="1757">
          <cell r="E1757" t="str">
            <v>المبلغ</v>
          </cell>
          <cell r="I1757" t="str">
            <v>المبلغ</v>
          </cell>
        </row>
        <row r="1758">
          <cell r="E1758">
            <v>1080.3399999999999</v>
          </cell>
          <cell r="I1758">
            <v>0</v>
          </cell>
        </row>
        <row r="1759">
          <cell r="E1759">
            <v>0</v>
          </cell>
          <cell r="I1759">
            <v>0.04</v>
          </cell>
        </row>
        <row r="1760">
          <cell r="E1760">
            <v>1080.3399999999999</v>
          </cell>
          <cell r="I1760">
            <v>397.64</v>
          </cell>
        </row>
        <row r="1761">
          <cell r="E1761">
            <v>75.62</v>
          </cell>
          <cell r="I1761">
            <v>7.95</v>
          </cell>
        </row>
        <row r="1762">
          <cell r="E1762">
            <v>75.62</v>
          </cell>
          <cell r="I1762">
            <v>0</v>
          </cell>
        </row>
        <row r="1763">
          <cell r="E1763">
            <v>1231.58</v>
          </cell>
          <cell r="I1763">
            <v>941.69</v>
          </cell>
        </row>
        <row r="1764">
          <cell r="E1764">
            <v>0</v>
          </cell>
          <cell r="I1764">
            <v>405.63</v>
          </cell>
        </row>
        <row r="1765">
          <cell r="E1765">
            <v>0</v>
          </cell>
        </row>
        <row r="1766">
          <cell r="E1766">
            <v>254</v>
          </cell>
        </row>
        <row r="1767">
          <cell r="E1767">
            <v>328.94</v>
          </cell>
        </row>
        <row r="1768">
          <cell r="E1768">
            <v>0</v>
          </cell>
          <cell r="I1768">
            <v>0</v>
          </cell>
        </row>
        <row r="1769">
          <cell r="E1769">
            <v>0</v>
          </cell>
        </row>
        <row r="1770">
          <cell r="E1770">
            <v>0</v>
          </cell>
        </row>
        <row r="1771">
          <cell r="E1771">
            <v>0</v>
          </cell>
          <cell r="I1771">
            <v>0</v>
          </cell>
        </row>
        <row r="1772">
          <cell r="E1772">
            <v>14.4</v>
          </cell>
        </row>
        <row r="1773">
          <cell r="E1773">
            <v>19.2</v>
          </cell>
          <cell r="I1773"/>
        </row>
        <row r="1774">
          <cell r="E1774">
            <v>5.45</v>
          </cell>
          <cell r="I1774"/>
        </row>
        <row r="1775">
          <cell r="E1775">
            <v>39.049999999999997</v>
          </cell>
          <cell r="I1775"/>
        </row>
        <row r="1776">
          <cell r="E1776">
            <v>941.69</v>
          </cell>
          <cell r="I1776"/>
        </row>
        <row r="1777">
          <cell r="E1777">
            <v>0</v>
          </cell>
          <cell r="I1777"/>
        </row>
        <row r="1778">
          <cell r="E1778">
            <v>0</v>
          </cell>
          <cell r="I1778">
            <v>0</v>
          </cell>
        </row>
        <row r="1781">
          <cell r="I1781"/>
        </row>
        <row r="1782">
          <cell r="I1782"/>
        </row>
        <row r="1783">
          <cell r="E1783">
            <v>0</v>
          </cell>
          <cell r="I1783"/>
        </row>
        <row r="1784">
          <cell r="I1784"/>
        </row>
        <row r="1785">
          <cell r="E1785"/>
          <cell r="I1785"/>
        </row>
        <row r="1786">
          <cell r="E1786"/>
          <cell r="I1786"/>
        </row>
        <row r="1787">
          <cell r="E1787"/>
          <cell r="I1787"/>
        </row>
        <row r="1788">
          <cell r="E1788">
            <v>0</v>
          </cell>
          <cell r="I1788"/>
        </row>
        <row r="1789">
          <cell r="E1789" t="str">
            <v>يناير  2017</v>
          </cell>
          <cell r="I1789" t="e">
            <v>#VALUE!</v>
          </cell>
        </row>
        <row r="1790">
          <cell r="E1790" t="str">
            <v>يوليو 2017</v>
          </cell>
          <cell r="I1790" t="e">
            <v>#VALUE!</v>
          </cell>
        </row>
        <row r="1791">
          <cell r="E1791"/>
          <cell r="I1791"/>
        </row>
        <row r="1792">
          <cell r="E1792"/>
        </row>
        <row r="1793">
          <cell r="E1793" t="str">
            <v>المبلغ</v>
          </cell>
          <cell r="I1793" t="str">
            <v>المبلغ</v>
          </cell>
        </row>
        <row r="1794">
          <cell r="E1794">
            <v>1231.58</v>
          </cell>
          <cell r="I1794">
            <v>0.01</v>
          </cell>
        </row>
        <row r="1795">
          <cell r="E1795">
            <v>0</v>
          </cell>
          <cell r="I1795">
            <v>481.98</v>
          </cell>
        </row>
        <row r="1796">
          <cell r="E1796">
            <v>1231.58</v>
          </cell>
          <cell r="I1796">
            <v>9.8000000000000007</v>
          </cell>
        </row>
        <row r="1797">
          <cell r="E1797">
            <v>190</v>
          </cell>
          <cell r="I1797">
            <v>1.37</v>
          </cell>
        </row>
        <row r="1798">
          <cell r="E1798">
            <v>86.21</v>
          </cell>
          <cell r="I1798">
            <v>1188.3</v>
          </cell>
        </row>
        <row r="1799">
          <cell r="E1799">
            <v>1507.79</v>
          </cell>
          <cell r="I1799">
            <v>493.16</v>
          </cell>
        </row>
        <row r="1800">
          <cell r="E1800">
            <v>0</v>
          </cell>
          <cell r="I1800"/>
        </row>
        <row r="1801">
          <cell r="E1801">
            <v>0</v>
          </cell>
          <cell r="I1801"/>
        </row>
        <row r="1802">
          <cell r="E1802">
            <v>254</v>
          </cell>
        </row>
        <row r="1803">
          <cell r="E1803">
            <v>358.54</v>
          </cell>
        </row>
        <row r="1804">
          <cell r="E1804">
            <v>0</v>
          </cell>
          <cell r="I1804">
            <v>0</v>
          </cell>
        </row>
        <row r="1805">
          <cell r="E1805">
            <v>0</v>
          </cell>
        </row>
        <row r="1806">
          <cell r="E1806">
            <v>0</v>
          </cell>
        </row>
        <row r="1807">
          <cell r="E1807">
            <v>0</v>
          </cell>
          <cell r="I1807">
            <v>0</v>
          </cell>
        </row>
        <row r="1808">
          <cell r="E1808">
            <v>14.4</v>
          </cell>
        </row>
        <row r="1809">
          <cell r="E1809">
            <v>19.2</v>
          </cell>
          <cell r="I1809"/>
        </row>
        <row r="1810">
          <cell r="E1810">
            <v>5.45</v>
          </cell>
          <cell r="I1810"/>
        </row>
        <row r="1811">
          <cell r="E1811">
            <v>39.049999999999997</v>
          </cell>
          <cell r="I1811"/>
        </row>
        <row r="1812">
          <cell r="E1812">
            <v>1188.3</v>
          </cell>
          <cell r="I1812"/>
        </row>
        <row r="1813">
          <cell r="E1813">
            <v>1847.91</v>
          </cell>
          <cell r="I1813"/>
        </row>
        <row r="1814">
          <cell r="E1814">
            <v>0</v>
          </cell>
          <cell r="I1814">
            <v>0</v>
          </cell>
        </row>
        <row r="1817">
          <cell r="I1817"/>
        </row>
        <row r="1818">
          <cell r="I1818"/>
        </row>
        <row r="1819">
          <cell r="E1819">
            <v>0</v>
          </cell>
          <cell r="I1819"/>
        </row>
        <row r="1820">
          <cell r="I1820"/>
        </row>
        <row r="1821">
          <cell r="E1821"/>
          <cell r="I1821"/>
        </row>
        <row r="1822">
          <cell r="E1822"/>
          <cell r="I1822"/>
        </row>
        <row r="1823">
          <cell r="E1823"/>
          <cell r="I1823"/>
        </row>
        <row r="1824">
          <cell r="E1824">
            <v>0</v>
          </cell>
          <cell r="I1824"/>
        </row>
        <row r="1825">
          <cell r="I1825"/>
        </row>
        <row r="1826">
          <cell r="I1826"/>
        </row>
        <row r="1827">
          <cell r="E1827"/>
          <cell r="I1827"/>
        </row>
        <row r="1829">
          <cell r="E1829" t="str">
            <v>يناير  2017</v>
          </cell>
          <cell r="I1829" t="e">
            <v>#VALUE!</v>
          </cell>
        </row>
        <row r="1830">
          <cell r="E1830" t="str">
            <v>يوليو 2017</v>
          </cell>
          <cell r="I1830" t="e">
            <v>#VALUE!</v>
          </cell>
        </row>
      </sheetData>
      <sheetData sheetId="25">
        <row r="3">
          <cell r="A3">
            <v>1</v>
          </cell>
          <cell r="B3">
            <v>9</v>
          </cell>
          <cell r="C3" t="str">
            <v>اماني يوسف عبدالعال</v>
          </cell>
          <cell r="D3" t="str">
            <v>يناير</v>
          </cell>
          <cell r="E3">
            <v>2017</v>
          </cell>
        </row>
        <row r="4">
          <cell r="A4">
            <v>2</v>
          </cell>
          <cell r="B4">
            <v>46</v>
          </cell>
          <cell r="C4" t="str">
            <v>اماني يوسف عبدالعال</v>
          </cell>
          <cell r="D4" t="str">
            <v>يوليو</v>
          </cell>
          <cell r="E4">
            <v>2017</v>
          </cell>
        </row>
        <row r="5">
          <cell r="A5">
            <v>3</v>
          </cell>
          <cell r="B5">
            <v>79</v>
          </cell>
          <cell r="C5" t="str">
            <v>اماني يوسف عبدالعال</v>
          </cell>
          <cell r="D5" t="str">
            <v>يناير</v>
          </cell>
          <cell r="E5">
            <v>2018</v>
          </cell>
        </row>
        <row r="6">
          <cell r="A6">
            <v>4</v>
          </cell>
          <cell r="B6">
            <v>112</v>
          </cell>
          <cell r="C6" t="str">
            <v>اماني يوسف عبدالعال</v>
          </cell>
          <cell r="D6" t="str">
            <v>يوليو</v>
          </cell>
          <cell r="E6">
            <v>2018</v>
          </cell>
        </row>
        <row r="7">
          <cell r="A7">
            <v>5</v>
          </cell>
          <cell r="B7">
            <v>148</v>
          </cell>
          <cell r="C7" t="str">
            <v>اميرة طلعت أنور علي</v>
          </cell>
          <cell r="D7" t="str">
            <v>يناير</v>
          </cell>
          <cell r="E7">
            <v>2017</v>
          </cell>
        </row>
        <row r="8">
          <cell r="A8">
            <v>6</v>
          </cell>
          <cell r="B8">
            <v>178</v>
          </cell>
          <cell r="C8" t="str">
            <v>اميرة طلعت أنور علي</v>
          </cell>
          <cell r="D8" t="str">
            <v>يوليو</v>
          </cell>
          <cell r="E8">
            <v>2017</v>
          </cell>
        </row>
        <row r="9">
          <cell r="A9">
            <v>7</v>
          </cell>
          <cell r="B9">
            <v>2011</v>
          </cell>
          <cell r="C9" t="str">
            <v>اميرة طلعت أنور علي</v>
          </cell>
          <cell r="D9" t="str">
            <v>يناير</v>
          </cell>
          <cell r="E9">
            <v>2018</v>
          </cell>
        </row>
        <row r="10">
          <cell r="A10">
            <v>8</v>
          </cell>
          <cell r="B10">
            <v>248</v>
          </cell>
          <cell r="C10" t="str">
            <v>اميرة طلعت أنور علي</v>
          </cell>
          <cell r="D10" t="str">
            <v>يوليو</v>
          </cell>
          <cell r="E10">
            <v>2018</v>
          </cell>
        </row>
        <row r="11">
          <cell r="A11">
            <v>9</v>
          </cell>
          <cell r="B11">
            <v>284</v>
          </cell>
          <cell r="C11" t="str">
            <v>اميرة إسماعيل تهامى إسماعيل</v>
          </cell>
          <cell r="D11" t="str">
            <v>يناير</v>
          </cell>
          <cell r="E11">
            <v>2017</v>
          </cell>
        </row>
        <row r="12">
          <cell r="A12">
            <v>10</v>
          </cell>
          <cell r="B12">
            <v>320</v>
          </cell>
          <cell r="C12" t="str">
            <v>اميرة إسماعيل تهامى إسماعيل</v>
          </cell>
          <cell r="D12" t="str">
            <v>يوليو</v>
          </cell>
          <cell r="E12">
            <v>2017</v>
          </cell>
        </row>
        <row r="13">
          <cell r="A13">
            <v>11</v>
          </cell>
          <cell r="B13">
            <v>353</v>
          </cell>
          <cell r="C13" t="str">
            <v>اميرة إسماعيل تهامى إسماعيل</v>
          </cell>
          <cell r="D13" t="str">
            <v>يناير</v>
          </cell>
          <cell r="E13">
            <v>2018</v>
          </cell>
        </row>
        <row r="14">
          <cell r="A14">
            <v>12</v>
          </cell>
          <cell r="B14">
            <v>385</v>
          </cell>
          <cell r="C14" t="str">
            <v>اميرة إسماعيل تهامى إسماعيل</v>
          </cell>
          <cell r="D14" t="str">
            <v>يوليو</v>
          </cell>
          <cell r="E14">
            <v>2018</v>
          </cell>
        </row>
        <row r="15">
          <cell r="A15">
            <v>13</v>
          </cell>
          <cell r="B15">
            <v>418</v>
          </cell>
          <cell r="C15" t="str">
            <v>ايمان أحمد بركات أحمد</v>
          </cell>
          <cell r="D15" t="str">
            <v>يناير</v>
          </cell>
          <cell r="E15">
            <v>2017</v>
          </cell>
        </row>
        <row r="16">
          <cell r="A16">
            <v>14</v>
          </cell>
          <cell r="B16">
            <v>452</v>
          </cell>
          <cell r="C16" t="str">
            <v>ايمان أحمد بركات أحمد</v>
          </cell>
          <cell r="D16" t="str">
            <v>يوليو</v>
          </cell>
          <cell r="E16">
            <v>2017</v>
          </cell>
        </row>
        <row r="17">
          <cell r="A17">
            <v>15</v>
          </cell>
          <cell r="B17">
            <v>485</v>
          </cell>
          <cell r="C17" t="str">
            <v>ايمان أحمد بركات أحمد</v>
          </cell>
          <cell r="D17" t="str">
            <v>يناير</v>
          </cell>
          <cell r="E17">
            <v>2018</v>
          </cell>
        </row>
        <row r="18">
          <cell r="A18">
            <v>16</v>
          </cell>
          <cell r="B18">
            <v>518</v>
          </cell>
          <cell r="C18" t="str">
            <v>ايمان أحمد بركات أحمد</v>
          </cell>
          <cell r="D18" t="str">
            <v>يوليو</v>
          </cell>
          <cell r="E18">
            <v>2018</v>
          </cell>
        </row>
        <row r="19">
          <cell r="A19">
            <v>17</v>
          </cell>
          <cell r="B19">
            <v>555</v>
          </cell>
          <cell r="C19" t="str">
            <v>ايمان جمال محمد سيف خليل</v>
          </cell>
          <cell r="D19" t="str">
            <v>يناير</v>
          </cell>
          <cell r="E19">
            <v>2017</v>
          </cell>
        </row>
        <row r="20">
          <cell r="A20">
            <v>18</v>
          </cell>
          <cell r="B20">
            <v>591</v>
          </cell>
          <cell r="C20" t="str">
            <v>ايمان جمال محمد سيف خليل</v>
          </cell>
          <cell r="D20" t="str">
            <v>يوليو</v>
          </cell>
          <cell r="E20">
            <v>2017</v>
          </cell>
        </row>
        <row r="21">
          <cell r="A21">
            <v>19</v>
          </cell>
          <cell r="B21">
            <v>628</v>
          </cell>
          <cell r="C21" t="str">
            <v>ايمان جمال محمد سيف خليل</v>
          </cell>
          <cell r="D21" t="str">
            <v>يناير</v>
          </cell>
          <cell r="E21">
            <v>2018</v>
          </cell>
        </row>
        <row r="22">
          <cell r="A22">
            <v>20</v>
          </cell>
          <cell r="B22">
            <v>665</v>
          </cell>
          <cell r="C22" t="str">
            <v>ايمان جمال محمد سيف خليل</v>
          </cell>
          <cell r="D22" t="str">
            <v>يوليو</v>
          </cell>
          <cell r="E22">
            <v>2018</v>
          </cell>
        </row>
        <row r="23">
          <cell r="A23">
            <v>21</v>
          </cell>
          <cell r="B23">
            <v>702</v>
          </cell>
          <cell r="C23" t="str">
            <v>حنان حسن عبد العزيز النوبى</v>
          </cell>
          <cell r="D23" t="str">
            <v>يناير</v>
          </cell>
          <cell r="E23">
            <v>2017</v>
          </cell>
        </row>
        <row r="24">
          <cell r="A24">
            <v>22</v>
          </cell>
          <cell r="B24">
            <v>737</v>
          </cell>
          <cell r="C24" t="str">
            <v>حنان حسن عبد العزيز النوبى</v>
          </cell>
          <cell r="D24" t="str">
            <v>يوليو</v>
          </cell>
          <cell r="E24">
            <v>2017</v>
          </cell>
        </row>
        <row r="25">
          <cell r="A25">
            <v>23</v>
          </cell>
          <cell r="B25">
            <v>773</v>
          </cell>
          <cell r="C25" t="str">
            <v>حنان حسن عبد العزيز النوبى</v>
          </cell>
          <cell r="D25" t="str">
            <v>يناير</v>
          </cell>
          <cell r="E25">
            <v>2018</v>
          </cell>
        </row>
        <row r="26">
          <cell r="A26">
            <v>24</v>
          </cell>
          <cell r="B26">
            <v>809</v>
          </cell>
          <cell r="C26" t="str">
            <v>حنان حسن عبد العزيز النوبى</v>
          </cell>
          <cell r="D26" t="str">
            <v>يوليو</v>
          </cell>
          <cell r="E26">
            <v>2018</v>
          </cell>
        </row>
        <row r="27">
          <cell r="A27">
            <v>25</v>
          </cell>
          <cell r="B27">
            <v>845</v>
          </cell>
          <cell r="C27" t="str">
            <v>سها شحاته حامد عبد الرحمن</v>
          </cell>
          <cell r="D27" t="str">
            <v>يناير</v>
          </cell>
          <cell r="E27">
            <v>2017</v>
          </cell>
        </row>
        <row r="28">
          <cell r="A28">
            <v>26</v>
          </cell>
          <cell r="B28">
            <v>880</v>
          </cell>
          <cell r="C28" t="str">
            <v>سها شحاته حامد عبد الرحمن</v>
          </cell>
          <cell r="D28" t="str">
            <v>يوليو</v>
          </cell>
          <cell r="E28">
            <v>2017</v>
          </cell>
        </row>
        <row r="29">
          <cell r="A29">
            <v>27</v>
          </cell>
          <cell r="B29">
            <v>916</v>
          </cell>
          <cell r="C29" t="str">
            <v>سها شحاته حامد عبد الرحمن</v>
          </cell>
          <cell r="D29" t="str">
            <v>يناير</v>
          </cell>
          <cell r="E29">
            <v>2018</v>
          </cell>
        </row>
        <row r="30">
          <cell r="A30">
            <v>28</v>
          </cell>
          <cell r="B30">
            <v>951</v>
          </cell>
          <cell r="C30" t="str">
            <v>سها شحاته حامد عبد الرحمن</v>
          </cell>
          <cell r="D30" t="str">
            <v>يوليو</v>
          </cell>
          <cell r="E30">
            <v>2018</v>
          </cell>
        </row>
        <row r="31">
          <cell r="A31">
            <v>29</v>
          </cell>
          <cell r="B31">
            <v>986</v>
          </cell>
          <cell r="C31" t="str">
            <v>عبير عبد الفتاح جابر محمد</v>
          </cell>
          <cell r="D31" t="str">
            <v>يناير</v>
          </cell>
          <cell r="E31">
            <v>2017</v>
          </cell>
        </row>
        <row r="32">
          <cell r="A32">
            <v>30</v>
          </cell>
          <cell r="B32">
            <v>1023</v>
          </cell>
          <cell r="C32" t="str">
            <v>عبير عبد الفتاح جابر محمد</v>
          </cell>
          <cell r="D32" t="str">
            <v>يوليو</v>
          </cell>
          <cell r="E32">
            <v>2017</v>
          </cell>
        </row>
        <row r="33">
          <cell r="A33">
            <v>31</v>
          </cell>
          <cell r="B33">
            <v>1061</v>
          </cell>
          <cell r="C33" t="str">
            <v>عبير عبد الفتاح جابر محمد</v>
          </cell>
          <cell r="D33" t="str">
            <v>يناير</v>
          </cell>
          <cell r="E33">
            <v>2018</v>
          </cell>
        </row>
        <row r="34">
          <cell r="A34">
            <v>32</v>
          </cell>
          <cell r="B34">
            <v>1100</v>
          </cell>
          <cell r="C34" t="str">
            <v>عبير عبد الفتاح جابر محمد</v>
          </cell>
          <cell r="D34" t="str">
            <v>يوليو</v>
          </cell>
          <cell r="E34">
            <v>2018</v>
          </cell>
        </row>
        <row r="35">
          <cell r="A35">
            <v>33</v>
          </cell>
          <cell r="B35">
            <v>1138</v>
          </cell>
          <cell r="C35" t="str">
            <v>وسام محمد احمد عيسى</v>
          </cell>
          <cell r="D35" t="str">
            <v>يناير</v>
          </cell>
          <cell r="E35">
            <v>2017</v>
          </cell>
        </row>
        <row r="36">
          <cell r="A36">
            <v>34</v>
          </cell>
          <cell r="B36">
            <v>1171</v>
          </cell>
          <cell r="C36" t="str">
            <v>وسام محمد احمد عيسى</v>
          </cell>
          <cell r="D36" t="str">
            <v>يوليو</v>
          </cell>
          <cell r="E36">
            <v>2017</v>
          </cell>
        </row>
        <row r="37">
          <cell r="A37">
            <v>35</v>
          </cell>
          <cell r="B37">
            <v>1208</v>
          </cell>
          <cell r="C37" t="str">
            <v>وسام محمد احمد عيسى</v>
          </cell>
          <cell r="D37" t="str">
            <v>يناير</v>
          </cell>
          <cell r="E37">
            <v>2018</v>
          </cell>
        </row>
        <row r="38">
          <cell r="A38">
            <v>36</v>
          </cell>
          <cell r="B38">
            <v>1245</v>
          </cell>
          <cell r="C38" t="str">
            <v>وسام محمد احمد عيسى</v>
          </cell>
          <cell r="D38" t="str">
            <v>يوليو</v>
          </cell>
          <cell r="E38">
            <v>2018</v>
          </cell>
        </row>
        <row r="39">
          <cell r="A39">
            <v>37</v>
          </cell>
          <cell r="B39">
            <v>1281</v>
          </cell>
          <cell r="C39" t="str">
            <v>نسمة على محمد سيد</v>
          </cell>
          <cell r="D39" t="str">
            <v>يناير</v>
          </cell>
          <cell r="E39">
            <v>2017</v>
          </cell>
        </row>
        <row r="40">
          <cell r="A40">
            <v>38</v>
          </cell>
          <cell r="B40">
            <v>1316</v>
          </cell>
          <cell r="C40" t="str">
            <v>نسمة على محمد سيد</v>
          </cell>
          <cell r="D40" t="str">
            <v>يوليو</v>
          </cell>
          <cell r="E40">
            <v>2017</v>
          </cell>
        </row>
        <row r="41">
          <cell r="A41">
            <v>39</v>
          </cell>
          <cell r="B41">
            <v>1352</v>
          </cell>
          <cell r="C41" t="str">
            <v>نسمة على محمد سيد</v>
          </cell>
          <cell r="D41" t="str">
            <v>يناير</v>
          </cell>
          <cell r="E41">
            <v>2018</v>
          </cell>
        </row>
        <row r="42">
          <cell r="A42">
            <v>40</v>
          </cell>
          <cell r="B42">
            <v>1389</v>
          </cell>
          <cell r="C42" t="str">
            <v>نسمة على محمد سيد</v>
          </cell>
          <cell r="D42" t="str">
            <v>يوليو</v>
          </cell>
          <cell r="E42">
            <v>2018</v>
          </cell>
        </row>
        <row r="43">
          <cell r="A43">
            <v>41</v>
          </cell>
          <cell r="B43">
            <v>1426</v>
          </cell>
          <cell r="C43" t="str">
            <v>داليا محي عبد العليم عبد الحافظ</v>
          </cell>
          <cell r="D43" t="str">
            <v>يناير</v>
          </cell>
          <cell r="E43">
            <v>2017</v>
          </cell>
        </row>
        <row r="44">
          <cell r="A44">
            <v>42</v>
          </cell>
          <cell r="B44">
            <v>1461</v>
          </cell>
          <cell r="C44" t="str">
            <v>داليا محي عبد العليم عبد الحافظ</v>
          </cell>
          <cell r="D44" t="str">
            <v>يوليو</v>
          </cell>
          <cell r="E44">
            <v>2017</v>
          </cell>
        </row>
        <row r="45">
          <cell r="A45">
            <v>43</v>
          </cell>
          <cell r="B45">
            <v>1497</v>
          </cell>
          <cell r="C45" t="str">
            <v>داليا محي عبد العليم عبد الحافظ</v>
          </cell>
          <cell r="D45" t="str">
            <v>يناير</v>
          </cell>
          <cell r="E45">
            <v>2018</v>
          </cell>
        </row>
        <row r="46">
          <cell r="A46">
            <v>44</v>
          </cell>
          <cell r="B46">
            <v>1533</v>
          </cell>
          <cell r="C46" t="str">
            <v>داليا محي عبد العليم عبد الحافظ</v>
          </cell>
          <cell r="D46" t="str">
            <v>يوليو</v>
          </cell>
          <cell r="E46">
            <v>2018</v>
          </cell>
        </row>
        <row r="47">
          <cell r="A47">
            <v>45</v>
          </cell>
          <cell r="B47">
            <v>1569</v>
          </cell>
          <cell r="C47" t="str">
            <v>هالة علي الدين</v>
          </cell>
          <cell r="D47" t="str">
            <v>يناير</v>
          </cell>
          <cell r="E47">
            <v>2018</v>
          </cell>
        </row>
        <row r="48">
          <cell r="A48">
            <v>46</v>
          </cell>
          <cell r="B48">
            <v>1606</v>
          </cell>
          <cell r="C48" t="str">
            <v>هالة علي الدين</v>
          </cell>
          <cell r="D48" t="str">
            <v>يوليو</v>
          </cell>
          <cell r="E48">
            <v>2018</v>
          </cell>
        </row>
        <row r="49">
          <cell r="A49">
            <v>47</v>
          </cell>
          <cell r="B49">
            <v>1644</v>
          </cell>
          <cell r="C49" t="str">
            <v>دينا حسين</v>
          </cell>
          <cell r="D49" t="str">
            <v>يوليو</v>
          </cell>
          <cell r="E49">
            <v>2019</v>
          </cell>
        </row>
        <row r="50">
          <cell r="A50">
            <v>48</v>
          </cell>
          <cell r="B50">
            <v>1683</v>
          </cell>
          <cell r="C50" t="str">
            <v>سومية أحمد عبد العال أحمد</v>
          </cell>
          <cell r="D50" t="str">
            <v>يناير</v>
          </cell>
          <cell r="E50">
            <v>2017</v>
          </cell>
        </row>
        <row r="51">
          <cell r="A51">
            <v>49</v>
          </cell>
          <cell r="B51">
            <v>1720</v>
          </cell>
          <cell r="C51" t="str">
            <v>سومية أحمد عبد العال أحمد</v>
          </cell>
          <cell r="D51" t="str">
            <v>يوليو</v>
          </cell>
          <cell r="E51">
            <v>2017</v>
          </cell>
        </row>
        <row r="52">
          <cell r="A52">
            <v>50</v>
          </cell>
          <cell r="B52">
            <v>1758</v>
          </cell>
          <cell r="C52" t="str">
            <v>سومية أحمد عبد العال أحمد</v>
          </cell>
          <cell r="D52" t="str">
            <v>يناير</v>
          </cell>
          <cell r="E52">
            <v>2018</v>
          </cell>
        </row>
        <row r="53">
          <cell r="A53">
            <v>51</v>
          </cell>
          <cell r="B53">
            <v>1794</v>
          </cell>
          <cell r="C53" t="str">
            <v>سومية أحمد عبد العال أحمد</v>
          </cell>
          <cell r="D53" t="str">
            <v>يوليو</v>
          </cell>
          <cell r="E53">
            <v>2018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2"/>
  <dimension ref="A1:AE78"/>
  <sheetViews>
    <sheetView rightToLeft="1" topLeftCell="H1" workbookViewId="0">
      <selection activeCell="B10" sqref="B10"/>
    </sheetView>
  </sheetViews>
  <sheetFormatPr defaultRowHeight="14.25" x14ac:dyDescent="0.2"/>
  <cols>
    <col min="1" max="1" width="10.125" style="198" customWidth="1"/>
    <col min="2" max="2" width="25.875" style="199" customWidth="1"/>
    <col min="3" max="3" width="24.5" style="186" customWidth="1"/>
    <col min="4" max="4" width="21.125" style="186" customWidth="1"/>
    <col min="5" max="5" width="16.875" style="186" customWidth="1"/>
    <col min="6" max="6" width="25.625" style="186" customWidth="1"/>
    <col min="7" max="7" width="21.5" style="186" customWidth="1"/>
    <col min="8" max="8" width="18.75" style="186" customWidth="1"/>
    <col min="9" max="9" width="17" style="186" customWidth="1"/>
    <col min="10" max="10" width="13.625" style="186" customWidth="1"/>
    <col min="11" max="11" width="15.875" style="186" customWidth="1"/>
    <col min="12" max="12" width="23.5" style="186" customWidth="1"/>
    <col min="13" max="13" width="20.5" style="186" customWidth="1"/>
    <col min="14" max="14" width="18.125" style="186" customWidth="1"/>
    <col min="15" max="15" width="13.125" style="186" customWidth="1"/>
    <col min="16" max="16" width="15" style="186" customWidth="1"/>
    <col min="17" max="17" width="26.25" style="186" customWidth="1"/>
    <col min="18" max="18" width="27.5" style="186" customWidth="1"/>
    <col min="19" max="19" width="15.75" style="186" customWidth="1"/>
    <col min="20" max="20" width="19" style="186" customWidth="1"/>
    <col min="21" max="21" width="19.875" style="186" customWidth="1"/>
    <col min="22" max="22" width="13.875" style="186" customWidth="1"/>
    <col min="23" max="23" width="9" style="186"/>
    <col min="24" max="24" width="14.25" style="186" customWidth="1"/>
    <col min="25" max="25" width="11.625" style="186" customWidth="1"/>
    <col min="26" max="26" width="15" style="186" customWidth="1"/>
    <col min="27" max="27" width="19.875" style="186" customWidth="1"/>
    <col min="28" max="28" width="14.125" style="186" customWidth="1"/>
    <col min="29" max="29" width="21" style="186" customWidth="1"/>
  </cols>
  <sheetData>
    <row r="1" spans="1:31" s="171" customFormat="1" ht="21" customHeight="1" thickBot="1" x14ac:dyDescent="0.3">
      <c r="A1" s="166">
        <v>2017</v>
      </c>
      <c r="B1" s="204" t="s">
        <v>131</v>
      </c>
      <c r="C1" s="167">
        <v>3</v>
      </c>
      <c r="D1" s="168">
        <v>4</v>
      </c>
      <c r="E1" s="200">
        <v>5</v>
      </c>
      <c r="F1" s="201">
        <v>6</v>
      </c>
      <c r="G1" s="200">
        <v>7</v>
      </c>
      <c r="H1" s="168">
        <v>8</v>
      </c>
      <c r="I1" s="168">
        <v>9</v>
      </c>
      <c r="J1" s="168">
        <v>10</v>
      </c>
      <c r="K1" s="168">
        <v>11</v>
      </c>
      <c r="L1" s="168">
        <v>12</v>
      </c>
      <c r="M1" s="168">
        <v>13</v>
      </c>
      <c r="N1" s="168">
        <v>14</v>
      </c>
      <c r="O1" s="168">
        <v>15</v>
      </c>
      <c r="P1" s="168">
        <v>16</v>
      </c>
      <c r="Q1" s="168">
        <v>17</v>
      </c>
      <c r="R1" s="168">
        <v>18</v>
      </c>
      <c r="S1" s="168">
        <v>19</v>
      </c>
      <c r="T1" s="168">
        <v>20</v>
      </c>
      <c r="U1" s="168">
        <v>21</v>
      </c>
      <c r="V1" s="168">
        <v>22</v>
      </c>
      <c r="W1" s="168">
        <v>23</v>
      </c>
      <c r="X1" s="168">
        <v>24</v>
      </c>
      <c r="Y1" s="168">
        <v>25</v>
      </c>
      <c r="Z1" s="168">
        <v>26</v>
      </c>
      <c r="AA1" s="168">
        <v>27</v>
      </c>
      <c r="AB1" s="168">
        <v>28</v>
      </c>
      <c r="AC1" s="169"/>
      <c r="AD1" s="170"/>
      <c r="AE1" s="170"/>
    </row>
    <row r="2" spans="1:31" s="178" customFormat="1" ht="21" customHeight="1" x14ac:dyDescent="0.3">
      <c r="A2" s="172" t="s">
        <v>126</v>
      </c>
      <c r="B2" s="173" t="s">
        <v>127</v>
      </c>
      <c r="C2" s="174" t="str">
        <f>INDEX([2]مفارد!$F$9:$F$28,MIN(IF([2]مفارد!$E$1:$E$28&lt;&gt;"",ROW([2]مفارد!$E$1:$E$28)-ROW([2]مفارد!$E$1)+1,"")))</f>
        <v>الأجر الوظيفي قبل التسوية</v>
      </c>
      <c r="D2" s="175" t="str">
        <f>INDEX([2]مفارد!$F$10:$F$28,MIN(IF([2]مفارد!$E$1:$E$28&lt;&gt;"",ROW([2]مفارد!$E$1:$E$28)-ROW([2]مفارد!$E$1)+1,"")))</f>
        <v>تسوية الأجر الوظيفى</v>
      </c>
      <c r="E2" s="202" t="str">
        <f>INDEX([2]مفارد!$F$11:$F$28,MIN(IF([2]مفارد!$E$1:$E$28&lt;&gt;"",ROW([2]مفارد!$E$1:$E$28)-ROW([2]مفارد!$E$1)+1,"")))</f>
        <v>الأجر الوظيفى</v>
      </c>
      <c r="F2" s="202" t="str">
        <f>INDEX([2]مفارد!$F$12:$F$28,MIN(IF([2]مفارد!$E$1:$E$28&lt;&gt;"",ROW([2]مفارد!$E$1:$E$28)-ROW([2]مفارد!$E$1)+1,"")))</f>
        <v>علاوة غلاء المعيشة</v>
      </c>
      <c r="G2" s="202" t="str">
        <f>INDEX([2]مفارد!$F$13:$F$28,MIN(IF([2]مفارد!$E$1:$E$28&lt;&gt;"",ROW([2]مفارد!$E$1:$E$28)-ROW([2]مفارد!$E$1)+1,"")))</f>
        <v>العلاوة الدورية 7 %</v>
      </c>
      <c r="H2" s="175" t="str">
        <f>INDEX([2]مفارد!$F$14:$F$28,MIN(IF([2]مفارد!$E$1:$E$28&lt;&gt;"",ROW([2]مفارد!$E$1:$E$28)-ROW([2]مفارد!$E$1)+1,"")))</f>
        <v>إجمالى الأجر الوظيفى</v>
      </c>
      <c r="I2" s="175" t="str">
        <f>INDEX([2]مفارد!$F$15:$F$28,MIN(IF([2]مفارد!$E$1:$E$28&lt;&gt;"",ROW([2]مفارد!$E$1:$E$28)-ROW([2]مفارد!$E$1)+1,"")))</f>
        <v>علاوة الترقية</v>
      </c>
      <c r="J2" s="202" t="str">
        <f>INDEX([2]مفارد!$F$16:$F$28,MIN(IF([2]مفارد!$E$1:$E$28&lt;&gt;"",ROW([2]مفارد!$E$1:$E$28)-ROW([2]مفارد!$E$1)+1,"")))</f>
        <v>علاوة تشجيعية</v>
      </c>
      <c r="K2" s="202" t="str">
        <f>INDEX([2]مفارد!$F$17:$F$28,MIN(IF([2]مفارد!$E$1:$E$28&lt;&gt;"",ROW([2]مفارد!$E$1:$E$28)-ROW([2]مفارد!$E$1)+1,"")))</f>
        <v>(أساسى 30-6)</v>
      </c>
      <c r="L2" s="202" t="str">
        <f>INDEX([2]مفارد!$F$18:$F$28,MIN(IF([2]مفارد!$E$1:$E$28&lt;&gt;"",ROW([2]مفارد!$E$1:$E$28)-ROW([2]مفارد!$E$1)+1,"")))</f>
        <v>أساسى التأمينات (أساسى 30-6 * 1.09)</v>
      </c>
      <c r="M2" s="175" t="str">
        <f>INDEX([2]مفارد!$F$19:$F$28,MIN(IF([2]مفارد!$E$1:$E$28&lt;&gt;"",ROW([2]مفارد!$E$1:$E$28)-ROW([2]مفارد!$E$1)+1,"")))</f>
        <v>الأجرالمكمل قبل التسوية</v>
      </c>
      <c r="N2" s="175" t="str">
        <f>INDEX([2]مفارد!$F$20:$F$28,MIN(IF([2]مفارد!$E$1:$E$28&lt;&gt;"",ROW([2]مفارد!$E$1:$E$28)-ROW([2]مفارد!$E$1)+1,"")))</f>
        <v>تسوية الأجر المكمل</v>
      </c>
      <c r="O2" s="202" t="str">
        <f>INDEX([2]مفارد!$F$21:$F$28,MIN(IF([2]مفارد!$E$1:$E$28&lt;&gt;"",ROW([2]مفارد!$E$1:$E$28)-ROW([2]مفارد!$E$1)+1,"")))</f>
        <v>الأجرالمكمل</v>
      </c>
      <c r="P2" s="175" t="str">
        <f>INDEX([2]مفارد!$F$22:$F$28,MIN(IF([2]مفارد!$E$1:$E$28&lt;&gt;"",ROW([2]مفارد!$E$1:$E$28)-ROW([2]مفارد!$E$1)+1,"")))</f>
        <v>حافز التميز العلمى</v>
      </c>
      <c r="Q2" s="202" t="str">
        <f>INDEX([2]مفارد!$F$23:$F$28,MIN(IF([2]مفارد!$E$1:$E$28&lt;&gt;"",ROW([2]مفارد!$E$1:$E$28)-ROW([2]مفارد!$E$1)+1,"")))</f>
        <v>بدل إقامة - غير خاضع للضريبة</v>
      </c>
      <c r="R2" s="202" t="str">
        <f>INDEX([2]مفارد!$F$24:$F$28,MIN(IF([2]مفارد!$E$1:$E$28&lt;&gt;"",ROW([2]مفارد!$E$1:$E$28)-ROW([2]مفارد!$E$1)+1,"")))</f>
        <v>بدل نقدى - غير خاضع للمعاش</v>
      </c>
      <c r="S2" s="202" t="str">
        <f>INDEX([2]مفارد!$F$25:$F$28,MIN(IF([2]مفارد!$E$1:$E$28&lt;&gt;"",ROW([2]مفارد!$E$1:$E$28)-ROW([2]مفارد!$E$1)+1,"")))</f>
        <v>الحافز التعويضى</v>
      </c>
      <c r="T2" s="175" t="str">
        <f>INDEX([2]مفارد!$F$26:$F$28,MIN(IF([2]مفارد!$E$1:$E$28&lt;&gt;"",ROW([2]مفارد!$E$1:$E$28)-ROW([2]مفارد!$E$1)+1,"")))</f>
        <v>إجمالى الأجر المكمل</v>
      </c>
      <c r="U2" s="175" t="str">
        <f>INDEX([2]مفارد!$F$27:$F$28,MIN(IF([2]مفارد!$E$1:$E$28&lt;&gt;"",ROW([2]مفارد!$E$1:$E$28)-ROW([2]مفارد!$E$1)+1,"")))</f>
        <v>إجمالى متغير المعاشات</v>
      </c>
      <c r="V2" s="175" t="str">
        <f>INDEX([2]مفارد!$F$28:$F$28,MIN(IF([2]مفارد!$E$1:$E$28&lt;&gt;"",ROW([2]مفارد!$E$1:$E$28)-ROW([2]مفارد!$E$1)+1,"")))</f>
        <v>جملة المستحق</v>
      </c>
      <c r="W2" s="175" t="str">
        <f>INDEX([2]مفارد!$J$9:$J$28,MIN(IF([2]مفارد!$E$1:$E$28&lt;&gt;"",ROW([2]مفارد!$E$1:$E$28)-ROW([2]مفارد!$E$1)+1,"")))</f>
        <v>إيرادات</v>
      </c>
      <c r="X2" s="175" t="str">
        <f>INDEX([2]مفارد!$J$10:$J$28,MIN(IF([2]مفارد!$E$1:$E$28&lt;&gt;"",ROW([2]مفارد!$E$1:$E$28)-ROW([2]مفارد!$E$1)+1,"")))</f>
        <v>إجمالى المعاشات</v>
      </c>
      <c r="Y2" s="175" t="str">
        <f>INDEX([2]مفارد!$J$11:$J$28,MIN(IF([2]مفارد!$E$1:$E$28&lt;&gt;"",ROW([2]مفارد!$E$1:$E$28)-ROW([2]مفارد!$E$1)+1,"")))</f>
        <v>الدمغة العادية</v>
      </c>
      <c r="Z2" s="175" t="str">
        <f>INDEX([2]مفارد!$J$12:$J$28,MIN(IF([2]مفارد!$E$1:$E$28&lt;&gt;"",ROW([2]مفارد!$E$1:$E$28)-ROW([2]مفارد!$E$1)+1,"")))</f>
        <v>الضريبة الموحدة</v>
      </c>
      <c r="AA2" s="175" t="str">
        <f>INDEX([2]مفارد!$J$13:$J$28,MIN(IF([2]مفارد!$E$1:$E$28&lt;&gt;"",ROW([2]مفارد!$E$1:$E$28)-ROW([2]مفارد!$E$1)+1,"")))</f>
        <v>إجمالى المتغير الخاضع</v>
      </c>
      <c r="AB2" s="176" t="str">
        <f>INDEX([2]مفارد!$J$14:$J$28,MIN(IF([2]مفارد!$E$1:$E$28&lt;&gt;"",ROW([2]مفارد!$E$1:$E$28)-ROW([2]مفارد!$E$1)+1,"")))</f>
        <v>جملة المستقطع</v>
      </c>
      <c r="AC2" s="177"/>
    </row>
    <row r="3" spans="1:31" s="182" customFormat="1" ht="24" customHeight="1" x14ac:dyDescent="0.3">
      <c r="A3" s="258" t="s">
        <v>68</v>
      </c>
      <c r="B3" s="180" t="str">
        <f>INDEX([2]مفارد!$E$7:$E$7,MIN(IF([2]مفارد!$E$1:$E$28&lt;&gt;"",ROW([2]مفارد!$E$1:$E$28)-ROW([2]مفارد!$E$1)+1,"")))</f>
        <v>اماني يوسف عبدالعال</v>
      </c>
      <c r="C3" s="181">
        <f>INDEX([2]مفارد!$E$9:$E$28,MIN(IF([2]مفارد!$E$1:$E$28&lt;&gt;"",ROW([2]مفارد!$E$1:$E$28)-ROW([2]مفارد!$E$1)+1,"")))</f>
        <v>0</v>
      </c>
      <c r="D3" s="181">
        <f>INDEX([2]مفارد!$E$10:$E$28,MIN(IF([2]مفارد!$E$1:$E$28&lt;&gt;"",ROW([2]مفارد!$E$1:$E$28)-ROW([2]مفارد!$E$1)+1,"")))</f>
        <v>0</v>
      </c>
      <c r="E3" s="181">
        <f>INDEX([2]مفارد!$E$11:$E$28,MIN(IF([2]مفارد!$E$1:$E$28&lt;&gt;"",ROW([2]مفارد!$E$1:$E$28)-ROW([2]مفارد!$E$1)+1,"")))</f>
        <v>1024.46</v>
      </c>
      <c r="F3" s="181">
        <f>INDEX([2]مفارد!$E$12:$E$28,MIN(IF([2]مفارد!$E$1:$E$28&lt;&gt;"",ROW([2]مفارد!$E$1:$E$28)-ROW([2]مفارد!$E$1)+1,"")))</f>
        <v>0</v>
      </c>
      <c r="G3" s="181">
        <f>INDEX([2]مفارد!$E$13:$E$28,MIN(IF([2]مفارد!$E$1:$E$28&lt;&gt;"",ROW([2]مفارد!$E$1:$E$28)-ROW([2]مفارد!$E$1)+1,"")))</f>
        <v>71.709999999999994</v>
      </c>
      <c r="H3" s="181">
        <f>INDEX([2]مفارد!$E$14:$E$28,MIN(IF([2]مفارد!$E$1:$E$28&lt;&gt;"",ROW([2]مفارد!$E$1:$E$28)-ROW([2]مفارد!$E$1)+1,"")))</f>
        <v>1096.17</v>
      </c>
      <c r="I3" s="181">
        <f>INDEX([2]مفارد!$E$15:$E$28,MIN(IF([2]مفارد!$E$1:$E$28&lt;&gt;"",ROW([2]مفارد!$E$1:$E$28)-ROW([2]مفارد!$E$1)+1,"")))</f>
        <v>0</v>
      </c>
      <c r="J3" s="181">
        <f>INDEX([2]مفارد!$E$16:$E$28,MIN(IF([2]مفارد!$E$1:$E$28&lt;&gt;"",ROW([2]مفارد!$E$1:$E$28)-ROW([2]مفارد!$E$1)+1,"")))</f>
        <v>0</v>
      </c>
      <c r="K3" s="181">
        <f>INDEX([2]مفارد!$E$17:$E$28,MIN(IF([2]مفارد!$E$1:$E$28&lt;&gt;"",ROW([2]مفارد!$E$1:$E$28)-ROW([2]مفارد!$E$1)+1,"")))</f>
        <v>260</v>
      </c>
      <c r="L3" s="181">
        <f>INDEX([2]مفارد!$E$18:$E$28,MIN(IF([2]مفارد!$E$1:$E$28&lt;&gt;"",ROW([2]مفارد!$E$1:$E$28)-ROW([2]مفارد!$E$1)+1,"")))</f>
        <v>308.91000000000003</v>
      </c>
      <c r="M3" s="181">
        <f>INDEX([2]مفارد!$E$19:$E$28,MIN(IF([2]مفارد!$E$1:$E$28&lt;&gt;"",ROW([2]مفارد!$E$1:$E$28)-ROW([2]مفارد!$E$1)+1,"")))</f>
        <v>0</v>
      </c>
      <c r="N3" s="181">
        <f>INDEX([2]مفارد!$E$20:$E$28,MIN(IF([2]مفارد!$E$1:$E$28&lt;&gt;"",ROW([2]مفارد!$E$1:$E$28)-ROW([2]مفارد!$E$1)+1,"")))</f>
        <v>0</v>
      </c>
      <c r="O3" s="181">
        <f>INDEX([2]مفارد!$E$21:$E$28,MIN(IF([2]مفارد!$E$1:$E$28&lt;&gt;"",ROW([2]مفارد!$E$1:$E$28)-ROW([2]مفارد!$E$1)+1,"")))</f>
        <v>0</v>
      </c>
      <c r="P3" s="181">
        <f>INDEX([2]مفارد!$E$22:$E$28,MIN(IF([2]مفارد!$E$1:$E$28&lt;&gt;"",ROW([2]مفارد!$E$1:$E$28)-ROW([2]مفارد!$E$1)+1,"")))</f>
        <v>0</v>
      </c>
      <c r="Q3" s="181">
        <f>INDEX([2]مفارد!$E$23:$E$28,MIN(IF([2]مفارد!$E$1:$E$28&lt;&gt;"",ROW([2]مفارد!$E$1:$E$28)-ROW([2]مفارد!$E$1)+1,"")))</f>
        <v>14.4</v>
      </c>
      <c r="R3" s="181">
        <f>INDEX([2]مفارد!$E$24:$E$28,MIN(IF([2]مفارد!$E$1:$E$28&lt;&gt;"",ROW([2]مفارد!$E$1:$E$28)-ROW([2]مفارد!$E$1)+1,"")))</f>
        <v>50</v>
      </c>
      <c r="S3" s="181">
        <f>INDEX([2]مفارد!$E$25:$E$28,MIN(IF([2]مفارد!$E$1:$E$28&lt;&gt;"",ROW([2]مفارد!$E$1:$E$28)-ROW([2]مفارد!$E$1)+1,"")))</f>
        <v>5.47</v>
      </c>
      <c r="T3" s="181">
        <f>INDEX([2]مفارد!$E$26:$E$28,MIN(IF([2]مفارد!$E$1:$E$28&lt;&gt;"",ROW([2]مفارد!$E$1:$E$28)-ROW([2]مفارد!$E$1)+1,"")))</f>
        <v>69.87</v>
      </c>
      <c r="U3" s="181">
        <f>INDEX([2]مفارد!$E$27:$E$28,MIN(IF([2]مفارد!$E$1:$E$28&lt;&gt;"",ROW([2]مفارد!$E$1:$E$28)-ROW([2]مفارد!$E$1)+1,"")))</f>
        <v>807.14</v>
      </c>
      <c r="V3" s="181">
        <f>INDEX([2]مفارد!$E$28:$E$28,MIN(IF([2]مفارد!$E$1:$E$28&lt;&gt;"",ROW([2]مفارد!$E$1:$E$28)-ROW([2]مفارد!$E$1)+1,"")))</f>
        <v>0</v>
      </c>
      <c r="W3" s="181">
        <f>INDEX([2]مفارد!$I$9:$I$28,MIN(IF([2]مفارد!$E$1:$E$28&lt;&gt;"",ROW([2]مفارد!$E$1:$E$28)-ROW([2]مفارد!$E$1)+1,"")))</f>
        <v>0.03</v>
      </c>
      <c r="X3" s="181">
        <f>INDEX([2]مفارد!$I$10:$I$28,MIN(IF([2]مفارد!$E$1:$E$28&lt;&gt;"",ROW([2]مفارد!$E$1:$E$28)-ROW([2]مفارد!$E$1)+1,"")))</f>
        <v>311.77999999999997</v>
      </c>
      <c r="Y3" s="181">
        <f>INDEX([2]مفارد!$I$11:$I$28,MIN(IF([2]مفارد!$E$1:$E$28&lt;&gt;"",ROW([2]مفارد!$E$1:$E$28)-ROW([2]مفارد!$E$1)+1,"")))</f>
        <v>7.35</v>
      </c>
      <c r="Z3" s="181">
        <f>INDEX([2]مفارد!$I$12:$I$28,MIN(IF([2]مفارد!$E$1:$E$28&lt;&gt;"",ROW([2]مفارد!$E$1:$E$28)-ROW([2]مفارد!$E$1)+1,"")))</f>
        <v>0</v>
      </c>
      <c r="AA3" s="181">
        <f>INDEX([2]مفارد!$I$13:$I$28,MIN(IF([2]مفارد!$E$1:$E$28&lt;&gt;"",ROW([2]مفارد!$E$1:$E$28)-ROW([2]مفارد!$E$1)+1,"")))</f>
        <v>807.14</v>
      </c>
      <c r="AB3" s="181">
        <f>INDEX([2]مفارد!$I$14:$I$28,MIN(IF([2]مفارد!$E$1:$E$28&lt;&gt;"",ROW([2]مفارد!$E$1:$E$28)-ROW([2]مفارد!$E$1)+1,"")))</f>
        <v>319.16000000000003</v>
      </c>
      <c r="AC3" s="177"/>
    </row>
    <row r="4" spans="1:31" s="182" customFormat="1" ht="20.25" customHeight="1" x14ac:dyDescent="0.3">
      <c r="A4" s="258" t="s">
        <v>74</v>
      </c>
      <c r="B4" s="183" t="s">
        <v>19</v>
      </c>
      <c r="C4" s="181">
        <f>INDEX([2]مفارد!$E$46:$E$65,MIN(IF([2]مفارد!$E$3:$E$65&lt;&gt;"",ROW([2]مفارد!$E$3:$E$65)-ROW([2]مفارد!$E$3)+1,"")))</f>
        <v>1096.17</v>
      </c>
      <c r="D4" s="181">
        <f>INDEX([2]مفارد!$E$47:$E$65,MIN(IF([2]مفارد!$E$3:$E$65&lt;&gt;"",ROW([2]مفارد!$E$3:$E$65)-ROW([2]مفارد!$E$3)+1,"")))</f>
        <v>0</v>
      </c>
      <c r="E4" s="181">
        <f>INDEX([2]مفارد!$E$48:$E$65,MIN(IF([2]مفارد!$E$3:$E$65&lt;&gt;"",ROW([2]مفارد!$E$3:$E$65)-ROW([2]مفارد!$E$3)+1,"")))</f>
        <v>1096.17</v>
      </c>
      <c r="F4" s="181">
        <f>INDEX([2]مفارد!$E$49:$E$65,MIN(IF([2]مفارد!$E$3:$E$65&lt;&gt;"",ROW([2]مفارد!$E$3:$E$65)-ROW([2]مفارد!$E$3)+1,"")))</f>
        <v>76.73</v>
      </c>
      <c r="G4" s="181">
        <f>INDEX([2]مفارد!$E$50:$E$65,MIN(IF([2]مفارد!$E$3:$E$65&lt;&gt;"",ROW([2]مفارد!$E$3:$E$65)-ROW([2]مفارد!$E$3)+1,"")))</f>
        <v>76.73</v>
      </c>
      <c r="H4" s="181">
        <f>INDEX([2]مفارد!$E$51:$E$65,MIN(IF([2]مفارد!$E$3:$E$65&lt;&gt;"",ROW([2]مفارد!$E$3:$E$65)-ROW([2]مفارد!$E$3)+1,"")))</f>
        <v>1249.6300000000001</v>
      </c>
      <c r="I4" s="181">
        <f>INDEX([2]مفارد!$E$52:$E$65,MIN(IF([2]مفارد!$E$3:$E$65&lt;&gt;"",ROW([2]مفارد!$E$3:$E$65)-ROW([2]مفارد!$E$3)+1,"")))</f>
        <v>0</v>
      </c>
      <c r="J4" s="181">
        <f>INDEX([2]مفارد!$E$53:$E$65,MIN(IF([2]مفارد!$E$3:$E$65&lt;&gt;"",ROW([2]مفارد!$E$3:$E$65)-ROW([2]مفارد!$E$3)+1,"")))</f>
        <v>0</v>
      </c>
      <c r="K4" s="181">
        <f>INDEX([2]مفارد!$E$54:$E$65,MIN(IF([2]مفارد!$E$3:$E$65&lt;&gt;"",ROW([2]مفارد!$E$3:$E$65)-ROW([2]مفارد!$E$3)+1,"")))</f>
        <v>260</v>
      </c>
      <c r="L4" s="181">
        <f>INDEX([2]مفارد!$E$55:$E$65,MIN(IF([2]مفارد!$E$3:$E$65&lt;&gt;"",ROW([2]مفارد!$E$3:$E$65)-ROW([2]مفارد!$E$3)+1,"")))</f>
        <v>336.71</v>
      </c>
      <c r="M4" s="181">
        <f>INDEX([2]مفارد!$E$56:$E$65,MIN(IF([2]مفارد!$E$3:$E$65&lt;&gt;"",ROW([2]مفارد!$E$3:$E$65)-ROW([2]مفارد!$E$3)+1,"")))</f>
        <v>0</v>
      </c>
      <c r="N4" s="181">
        <f>INDEX([2]مفارد!$E$57:$E$65,MIN(IF([2]مفارد!$E$3:$E$65&lt;&gt;"",ROW([2]مفارد!$E$3:$E$65)-ROW([2]مفارد!$E$3)+1,"")))</f>
        <v>0</v>
      </c>
      <c r="O4" s="181">
        <f>INDEX([2]مفارد!$E$58:$E$65,MIN(IF([2]مفارد!$E$3:$E$65&lt;&gt;"",ROW([2]مفارد!$E$3:$E$65)-ROW([2]مفارد!$E$3)+1,"")))</f>
        <v>0</v>
      </c>
      <c r="P4" s="181">
        <f>INDEX([2]مفارد!$E$59:$E$65,MIN(IF([2]مفارد!$E$3:$E$65&lt;&gt;"",ROW([2]مفارد!$E$3:$E$65)-ROW([2]مفارد!$E$3)+1,"")))</f>
        <v>0</v>
      </c>
      <c r="Q4" s="181">
        <f>INDEX([2]مفارد!$E$60:$E$65,MIN(IF([2]مفارد!$E$3:$E$65&lt;&gt;"",ROW([2]مفارد!$E$3:$E$65)-ROW([2]مفارد!$E$3)+1,"")))</f>
        <v>14.4</v>
      </c>
      <c r="R4" s="181">
        <f>INDEX([2]مفارد!$E$61:$E$65,MIN(IF([2]مفارد!$E$3:$E$65&lt;&gt;"",ROW([2]مفارد!$E$3:$E$65)-ROW([2]مفارد!$E$3)+1,"")))</f>
        <v>50</v>
      </c>
      <c r="S4" s="181">
        <f>INDEX([2]مفارد!$E$62:$E$65,MIN(IF([2]مفارد!$E$3:$E$65&lt;&gt;"",ROW([2]مفارد!$E$3:$E$65)-ROW([2]مفارد!$E$3)+1,"")))</f>
        <v>5.64</v>
      </c>
      <c r="T4" s="181">
        <f>INDEX([2]مفارد!$E$63:$E$65,MIN(IF([2]مفارد!$E$3:$E$65&lt;&gt;"",ROW([2]مفارد!$E$3:$E$65)-ROW([2]مفارد!$E$3)+1,"")))</f>
        <v>70.040000000000006</v>
      </c>
      <c r="U4" s="181">
        <f>INDEX([2]مفارد!$E$64:$E$65,MIN(IF([2]مفارد!$E$3:$E$65&lt;&gt;"",ROW([2]مفارد!$E$3:$E$65)-ROW([2]مفارد!$E$3)+1,"")))</f>
        <v>932.96</v>
      </c>
      <c r="V4" s="181">
        <f>INDEX([2]مفارد!$E$65:$E$65,MIN(IF([2]مفارد!$E$3:$E$65&lt;&gt;"",ROW([2]مفارد!$E$3:$E$65)-ROW([2]مفارد!$E$3)+1,"")))</f>
        <v>1567.64</v>
      </c>
      <c r="W4" s="181">
        <f>INDEX([2]مفارد!$I$46:$I$65,MIN(IF([2]مفارد!$E$1:$E$28&lt;&gt;"",ROW([2]مفارد!$E$1:$E$28)-ROW([2]مفارد!$E$1)+1,"")))</f>
        <v>0</v>
      </c>
      <c r="X4" s="181">
        <f>INDEX([2]مفارد!$I$47:$I$65,MIN(IF([2]مفارد!$E$1:$E$28&lt;&gt;"",ROW([2]مفارد!$E$1:$E$28)-ROW([2]مفارد!$E$1)+1,"")))</f>
        <v>397.74</v>
      </c>
      <c r="Y4" s="181">
        <f>INDEX([2]مفارد!$I$48:$I$65,MIN(IF([2]مفارد!$E$1:$E$28&lt;&gt;"",ROW([2]مفارد!$E$1:$E$28)-ROW([2]مفارد!$E$1)+1,"")))</f>
        <v>8.3000000000000007</v>
      </c>
      <c r="Z4" s="181">
        <f>INDEX([2]مفارد!$I$49:$I$65,MIN(IF([2]مفارد!$E$1:$E$28&lt;&gt;"",ROW([2]مفارد!$E$1:$E$28)-ROW([2]مفارد!$E$1)+1,"")))</f>
        <v>0</v>
      </c>
      <c r="AA4" s="181">
        <f>INDEX([2]مفارد!$I$50:$I$65,MIN(IF([2]مفارد!$E$1:$E$28&lt;&gt;"",ROW([2]مفارد!$E$1:$E$28)-ROW([2]مفارد!$E$1)+1,"")))</f>
        <v>932.96</v>
      </c>
      <c r="AB4" s="181">
        <f>INDEX([2]مفارد!$I$51:$I$65,MIN(IF([2]مفارد!$E$1:$E$28&lt;&gt;"",ROW([2]مفارد!$E$1:$E$28)-ROW([2]مفارد!$E$1)+1,"")))</f>
        <v>406.04</v>
      </c>
      <c r="AC4" s="177"/>
    </row>
    <row r="5" spans="1:31" s="184" customFormat="1" ht="15" hidden="1" customHeight="1" x14ac:dyDescent="0.3">
      <c r="A5" s="203" t="s">
        <v>69</v>
      </c>
      <c r="B5" s="183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77"/>
    </row>
    <row r="6" spans="1:31" s="184" customFormat="1" ht="15" hidden="1" customHeight="1" x14ac:dyDescent="0.3">
      <c r="A6" s="203" t="s">
        <v>74</v>
      </c>
      <c r="B6" s="183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77"/>
    </row>
    <row r="7" spans="1:31" s="182" customFormat="1" ht="19.5" customHeight="1" x14ac:dyDescent="0.3">
      <c r="A7" s="259" t="s">
        <v>68</v>
      </c>
      <c r="B7" s="185" t="s">
        <v>121</v>
      </c>
      <c r="C7" s="181">
        <f>INDEX([2]مفارد!$E$148:$E$168,MIN(IF([2]مفارد!$E$1:$E$28&lt;&gt;"",ROW([2]مفارد!$E$1:$E$28)-ROW([2]مفارد!$E$1)+1,"")))</f>
        <v>1009.66</v>
      </c>
      <c r="D7" s="181">
        <f>INDEX([2]مفارد!$E$149:$E$168,MIN(IF([2]مفارد!$E$1:$E$28&lt;&gt;"",ROW([2]مفارد!$E$1:$E$28)-ROW([2]مفارد!$E$1)+1,"")))</f>
        <v>0</v>
      </c>
      <c r="E7" s="181">
        <f>INDEX([2]مفارد!$E$150:$E$168,MIN(IF([2]مفارد!$E$1:$E$28&lt;&gt;"",ROW([2]مفارد!$E$1:$E$28)-ROW([2]مفارد!$E$1)+1,"")))</f>
        <v>1009.66</v>
      </c>
      <c r="F7" s="181">
        <f>INDEX([2]مفارد!$E$151:$E$168,MIN(IF([2]مفارد!$E$1:$E$28&lt;&gt;"",ROW([2]مفارد!$E$1:$E$28)-ROW([2]مفارد!$E$1)+1,"")))</f>
        <v>0</v>
      </c>
      <c r="G7" s="181">
        <f>INDEX([2]مفارد!$E$152:$E$168,MIN(IF([2]مفارد!$E$1:$E$28&lt;&gt;"",ROW([2]مفارد!$E$1:$E$28)-ROW([2]مفارد!$E$1)+1,"")))</f>
        <v>70.680000000000007</v>
      </c>
      <c r="H7" s="181">
        <f>INDEX([2]مفارد!$E$153:$E$168,MIN(IF([2]مفارد!$E$1:$E$28&lt;&gt;"",ROW([2]مفارد!$E$1:$E$28)-ROW([2]مفارد!$E$1)+1,"")))</f>
        <v>1080.3399999999999</v>
      </c>
      <c r="I7" s="181">
        <f>INDEX([2]مفارد!$E$154:$E$168,MIN(IF([2]مفارد!$E$1:$E$28&lt;&gt;"",ROW([2]مفارد!$E$1:$E$28)-ROW([2]مفارد!$E$1)+1,"")))</f>
        <v>0</v>
      </c>
      <c r="J7" s="181">
        <f>INDEX([2]مفارد!$E$155:$E$168,MIN(IF([2]مفارد!$E$1:$E$28&lt;&gt;"",ROW([2]مفارد!$E$1:$E$28)-ROW([2]مفارد!$E$1)+1,"")))</f>
        <v>0</v>
      </c>
      <c r="K7" s="181">
        <f>INDEX([2]مفارد!$E$156:$E$168,MIN(IF([2]مفارد!$E$1:$E$28&lt;&gt;"",ROW([2]مفارد!$E$1:$E$28)-ROW([2]مفارد!$E$1)+1,"")))</f>
        <v>254</v>
      </c>
      <c r="L7" s="181">
        <f>INDEX([2]مفارد!$E$157:$E$168,MIN(IF([2]مفارد!$E$1:$E$28&lt;&gt;"",ROW([2]مفارد!$E$1:$E$28)-ROW([2]مفارد!$E$1)+1,"")))</f>
        <v>301.77999999999997</v>
      </c>
      <c r="M7" s="181">
        <f>INDEX([2]مفارد!$E$158:$E$168,MIN(IF([2]مفارد!$E$1:$E$28&lt;&gt;"",ROW([2]مفارد!$E$1:$E$28)-ROW([2]مفارد!$E$1)+1,"")))</f>
        <v>0</v>
      </c>
      <c r="N7" s="181">
        <f>INDEX([2]مفارد!$E$159:$E$168,MIN(IF([2]مفارد!$E$1:$E$28&lt;&gt;"",ROW([2]مفارد!$E$1:$E$28)-ROW([2]مفارد!$E$1)+1,"")))</f>
        <v>0</v>
      </c>
      <c r="O7" s="181">
        <f>INDEX([2]مفارد!$E$160:$E$168,MIN(IF([2]مفارد!$E$1:$E$28&lt;&gt;"",ROW([2]مفارد!$E$1:$E$28)-ROW([2]مفارد!$E$1)+1,"")))</f>
        <v>0</v>
      </c>
      <c r="P7" s="181">
        <f>INDEX([2]مفارد!$E$161:$E$168,MIN(IF([2]مفارد!$E$1:$E$28&lt;&gt;"",ROW([2]مفارد!$E$1:$E$28)-ROW([2]مفارد!$E$1)+1,"")))</f>
        <v>0</v>
      </c>
      <c r="Q7" s="181">
        <f>INDEX([2]مفارد!$E$162:$E$168,MIN(IF([2]مفارد!$E$1:$E$28&lt;&gt;"",ROW([2]مفارد!$E$1:$E$28)-ROW([2]مفارد!$E$1)+1,"")))</f>
        <v>14.4</v>
      </c>
      <c r="R7" s="181">
        <f>INDEX([2]مفارد!$E$163:$E$168,MIN(IF([2]مفارد!$E$1:$E$28&lt;&gt;"",ROW([2]مفارد!$E$1:$E$28)-ROW([2]مفارد!$E$1)+1,"")))</f>
        <v>95</v>
      </c>
      <c r="S7" s="181">
        <f>INDEX([2]مفارد!$E$164:$E$168,MIN(IF([2]مفارد!$E$1:$E$28&lt;&gt;"",ROW([2]مفارد!$E$1:$E$28)-ROW([2]مفارد!$E$1)+1,"")))</f>
        <v>5.68</v>
      </c>
      <c r="T7" s="181">
        <f>INDEX([2]مفارد!$E$165:$E$168,MIN(IF([2]مفارد!$E$1:$E$28&lt;&gt;"",ROW([2]مفارد!$E$1:$E$28)-ROW([2]مفارد!$E$1)+1,"")))</f>
        <v>115.08</v>
      </c>
      <c r="U7" s="181">
        <f>INDEX([2]مفارد!$E$166:$E$168,MIN(IF([2]مفارد!$E$1:$E$28&lt;&gt;"",ROW([2]مفارد!$E$1:$E$28)-ROW([2]مفارد!$E$1)+1,"")))</f>
        <v>798.64</v>
      </c>
      <c r="V7" s="181">
        <f>INDEX([2]مفارد!$E$167:$E$168,MIN(IF([2]مفارد!$E$1:$E$28&lt;&gt;"",ROW([2]مفارد!$E$1:$E$28)-ROW([2]مفارد!$E$1)+1,"")))</f>
        <v>0</v>
      </c>
      <c r="W7" s="181">
        <f>INDEX([2]مفارد!$I$148:$I$168,MIN(IF([2]مفارد!$E$1:$E$28&lt;&gt;"",ROW([2]مفارد!$E$1:$E$28)-ROW([2]مفارد!$E$1)+1,"")))</f>
        <v>0.02</v>
      </c>
      <c r="X7" s="181">
        <f>INDEX([2]مفارد!$I$149:$I$168,MIN(IF([2]مفارد!$E$1:$E$28&lt;&gt;"",ROW([2]مفارد!$E$1:$E$28)-ROW([2]مفارد!$E$1)+1,"")))</f>
        <v>307.25</v>
      </c>
      <c r="Y7" s="181">
        <f>INDEX([2]مفارد!$I$150:$I$168,MIN(IF([2]مفارد!$E$1:$E$28&lt;&gt;"",ROW([2]مفارد!$E$1:$E$28)-ROW([2]مفارد!$E$1)+1,"")))</f>
        <v>7.6</v>
      </c>
      <c r="Z7" s="181">
        <f>INDEX([2]مفارد!$I$151:$I$168,MIN(IF([2]مفارد!$E$1:$E$28&lt;&gt;"",ROW([2]مفارد!$E$1:$E$28)-ROW([2]مفارد!$E$1)+1,"")))</f>
        <v>0</v>
      </c>
      <c r="AA7" s="181">
        <f>INDEX([2]مفارد!$I$152:$I$168,MIN(IF([2]مفارد!$E$1:$E$28&lt;&gt;"",ROW([2]مفارد!$E$1:$E$28)-ROW([2]مفارد!$E$1)+1,"")))</f>
        <v>798.64</v>
      </c>
      <c r="AB7" s="181">
        <f>INDEX([2]مفارد!$I$153:$I$168,MIN(IF([2]مفارد!$E$1:$E$28&lt;&gt;"",ROW([2]مفارد!$E$1:$E$28)-ROW([2]مفارد!$E$1)+1,"")))</f>
        <v>314.87</v>
      </c>
      <c r="AC7" s="177"/>
    </row>
    <row r="8" spans="1:31" s="182" customFormat="1" ht="15" customHeight="1" x14ac:dyDescent="0.3">
      <c r="A8" s="259" t="s">
        <v>74</v>
      </c>
      <c r="B8" s="185" t="s">
        <v>121</v>
      </c>
      <c r="C8" s="181">
        <f>INDEX([2]مفارد!$E$178:$E$197,MIN(IF([2]مفارد!$E$3:$E$65&lt;&gt;"",ROW([2]مفارد!$E$3:$E$65)-ROW([2]مفارد!$E$3)+1,"")))</f>
        <v>1080.3399999999999</v>
      </c>
      <c r="D8" s="181">
        <f>INDEX([2]مفارد!$E$179:$E$197,MIN(IF([2]مفارد!$E$3:$E$65&lt;&gt;"",ROW([2]مفارد!$E$3:$E$65)-ROW([2]مفارد!$E$3)+1,"")))</f>
        <v>0</v>
      </c>
      <c r="E8" s="181">
        <f>INDEX([2]مفارد!$E$180:$E$197,MIN(IF([2]مفارد!$E$3:$E$65&lt;&gt;"",ROW([2]مفارد!$E$3:$E$65)-ROW([2]مفارد!$E$3)+1,"")))</f>
        <v>1080.3399999999999</v>
      </c>
      <c r="F8" s="181">
        <f>INDEX([2]مفارد!$E$181:$E$197,MIN(IF([2]مفارد!$E$3:$E$65&lt;&gt;"",ROW([2]مفارد!$E$3:$E$65)-ROW([2]مفارد!$E$3)+1,"")))</f>
        <v>75.62</v>
      </c>
      <c r="G8" s="181">
        <f>INDEX([2]مفارد!$E$182:$E$197,MIN(IF([2]مفارد!$E$3:$E$65&lt;&gt;"",ROW([2]مفارد!$E$3:$E$65)-ROW([2]مفارد!$E$3)+1,"")))</f>
        <v>75.62</v>
      </c>
      <c r="H8" s="181">
        <f>INDEX([2]مفارد!$E$183:$E$197,MIN(IF([2]مفارد!$E$3:$E$65&lt;&gt;"",ROW([2]مفارد!$E$3:$E$65)-ROW([2]مفارد!$E$3)+1,"")))</f>
        <v>1231.58</v>
      </c>
      <c r="I8" s="181">
        <f>INDEX([2]مفارد!$E$184:$E$197,MIN(IF([2]مفارد!$E$3:$E$65&lt;&gt;"",ROW([2]مفارد!$E$3:$E$65)-ROW([2]مفارد!$E$3)+1,"")))</f>
        <v>0</v>
      </c>
      <c r="J8" s="181">
        <f>INDEX([2]مفارد!$E$185:$E$197,MIN(IF([2]مفارد!$E$3:$E$65&lt;&gt;"",ROW([2]مفارد!$E$3:$E$65)-ROW([2]مفارد!$E$3)+1,"")))</f>
        <v>0</v>
      </c>
      <c r="K8" s="181">
        <f>INDEX([2]مفارد!$E$186:$E$197,MIN(IF([2]مفارد!$E$3:$E$65&lt;&gt;"",ROW([2]مفارد!$E$3:$E$65)-ROW([2]مفارد!$E$3)+1,"")))</f>
        <v>254</v>
      </c>
      <c r="L8" s="181">
        <f>INDEX([2]مفارد!$E$187:$E$197,MIN(IF([2]مفارد!$E$3:$E$65&lt;&gt;"",ROW([2]مفارد!$E$3:$E$65)-ROW([2]مفارد!$E$3)+1,"")))</f>
        <v>328.94</v>
      </c>
      <c r="M8" s="181">
        <f>INDEX([2]مفارد!$E$188:$E$197,MIN(IF([2]مفارد!$E$3:$E$65&lt;&gt;"",ROW([2]مفارد!$E$3:$E$65)-ROW([2]مفارد!$E$3)+1,"")))</f>
        <v>0</v>
      </c>
      <c r="N8" s="181">
        <f>INDEX([2]مفارد!$E$189:$E$197,MIN(IF([2]مفارد!$E$3:$E$65&lt;&gt;"",ROW([2]مفارد!$E$3:$E$65)-ROW([2]مفارد!$E$3)+1,"")))</f>
        <v>0</v>
      </c>
      <c r="O8" s="181">
        <f>INDEX([2]مفارد!$E$190:$E$197,MIN(IF([2]مفارد!$E$3:$E$65&lt;&gt;"",ROW([2]مفارد!$E$3:$E$65)-ROW([2]مفارد!$E$3)+1,"")))</f>
        <v>0</v>
      </c>
      <c r="P8" s="181">
        <f>INDEX([2]مفارد!$E$191:$E$197,MIN(IF([2]مفارد!$E$3:$E$65&lt;&gt;"",ROW([2]مفارد!$E$3:$E$65)-ROW([2]مفارد!$E$3)+1,"")))</f>
        <v>0</v>
      </c>
      <c r="Q8" s="181">
        <f>INDEX([2]مفارد!$E$192:$E$197,MIN(IF([2]مفارد!$E$3:$E$65&lt;&gt;"",ROW([2]مفارد!$E$3:$E$65)-ROW([2]مفارد!$E$3)+1,"")))</f>
        <v>14.4</v>
      </c>
      <c r="R8" s="181">
        <f>INDEX([2]مفارد!$E$193:$E$197,MIN(IF([2]مفارد!$E$3:$E$65&lt;&gt;"",ROW([2]مفارد!$E$3:$E$65)-ROW([2]مفارد!$E$3)+1,"")))</f>
        <v>95</v>
      </c>
      <c r="S8" s="181">
        <f>INDEX([2]مفارد!$E$194:$E$197,MIN(IF([2]مفارد!$E$3:$E$65&lt;&gt;"",ROW([2]مفارد!$E$3:$E$65)-ROW([2]مفارد!$E$3)+1,"")))</f>
        <v>5.68</v>
      </c>
      <c r="T8" s="181">
        <f>INDEX([2]مفارد!$E$195:$E$197,MIN(IF([2]مفارد!$E$3:$E$65&lt;&gt;"",ROW([2]مفارد!$E$3:$E$65)-ROW([2]مفارد!$E$3)+1,"")))</f>
        <v>115.08</v>
      </c>
      <c r="U8" s="181">
        <f>INDEX([2]مفارد!$E$196:$E$197,MIN(IF([2]مفارد!$E$3:$E$65&lt;&gt;"",ROW([2]مفارد!$E$3:$E$65)-ROW([2]مفارد!$E$3)+1,"")))</f>
        <v>922.72</v>
      </c>
      <c r="V8" s="181">
        <f>INDEX([2]مفارد!$E$197:$E$197,MIN(IF([2]مفارد!$E$3:$E$65&lt;&gt;"",ROW([2]مفارد!$E$3:$E$65)-ROW([2]مفارد!$E$3)+1,"")))</f>
        <v>1591.06</v>
      </c>
      <c r="W8" s="181">
        <f>INDEX([2]مفارد!$I$178:$I$197,MIN(IF([2]مفارد!$E$1:$E$28&lt;&gt;"",ROW([2]مفارد!$E$1:$E$28)-ROW([2]مفارد!$E$1)+1,"")))</f>
        <v>0.01</v>
      </c>
      <c r="X8" s="181">
        <f>INDEX([2]مفارد!$I$179:$I$197,MIN(IF([2]مفارد!$E$1:$E$28&lt;&gt;"",ROW([2]مفارد!$E$1:$E$28)-ROW([2]مفارد!$E$1)+1,"")))</f>
        <v>391.95</v>
      </c>
      <c r="Y8" s="181">
        <f>INDEX([2]مفارد!$I$180:$I$180,MIN(IF([2]مفارد!$E$1:$E$28&lt;&gt;"",ROW([2]مفارد!$E$1:$E$28)-ROW([2]مفارد!$E$1)+1,"")))</f>
        <v>8.5500000000000007</v>
      </c>
      <c r="Z8" s="181">
        <f>INDEX([2]مفارد!$I$181:$I$197,MIN(IF([2]مفارد!$E$1:$E$28&lt;&gt;"",ROW([2]مفارد!$E$1:$E$28)-ROW([2]مفارد!$E$1)+1,"")))</f>
        <v>0</v>
      </c>
      <c r="AA8" s="181">
        <f>INDEX([2]مفارد!$I$182:$I$197,MIN(IF([2]مفارد!$E$1:$E$28&lt;&gt;"",ROW([2]مفارد!$E$1:$E$28)-ROW([2]مفارد!$E$1)+1,"")))</f>
        <v>922.72</v>
      </c>
      <c r="AB8" s="181">
        <f>INDEX([2]مفارد!$I$183:$I$197,MIN(IF([2]مفارد!$E$1:$E$28&lt;&gt;"",ROW([2]مفارد!$E$1:$E$28)-ROW([2]مفارد!$E$1)+1,"")))</f>
        <v>400.51</v>
      </c>
      <c r="AC8" s="177"/>
    </row>
    <row r="9" spans="1:31" ht="19.5" x14ac:dyDescent="0.3">
      <c r="A9" s="260" t="s">
        <v>68</v>
      </c>
      <c r="B9" s="185" t="s">
        <v>120</v>
      </c>
      <c r="C9" s="181">
        <f>INDEX([2]مفارد!$E$284:$E$303,MIN(IF([2]مفارد!$E$3:$E$65&lt;&gt;"",ROW([2]مفارد!$E$3:$E$65)-ROW([2]مفارد!$E$3)+1,"")))</f>
        <v>1024.46</v>
      </c>
      <c r="D9" s="181">
        <f>INDEX([2]مفارد!$E$285:$E$303,MIN(IF([2]مفارد!$E$3:$E$65&lt;&gt;"",ROW([2]مفارد!$E$3:$E$65)-ROW([2]مفارد!$E$3)+1,"")))</f>
        <v>0</v>
      </c>
      <c r="E9" s="181">
        <f>INDEX([2]مفارد!$E$286:$E$303,MIN(IF([2]مفارد!$E$3:$E$65&lt;&gt;"",ROW([2]مفارد!$E$3:$E$65)-ROW([2]مفارد!$E$3)+1,"")))</f>
        <v>1024.46</v>
      </c>
      <c r="F9" s="181">
        <f>INDEX([2]مفارد!$E$287:$E$303,MIN(IF([2]مفارد!$E$3:$E$65&lt;&gt;"",ROW([2]مفارد!$E$3:$E$65)-ROW([2]مفارد!$E$3)+1,"")))</f>
        <v>0</v>
      </c>
      <c r="G9" s="181">
        <f>INDEX([2]مفارد!$E$288:$E$303,MIN(IF([2]مفارد!$E$3:$E$65&lt;&gt;"",ROW([2]مفارد!$E$3:$E$65)-ROW([2]مفارد!$E$3)+1,"")))</f>
        <v>71.709999999999994</v>
      </c>
      <c r="H9" s="181">
        <f>INDEX([2]مفارد!$E$289:$E$303,MIN(IF([2]مفارد!$E$3:$E$65&lt;&gt;"",ROW([2]مفارد!$E$3:$E$65)-ROW([2]مفارد!$E$3)+1,"")))</f>
        <v>1096.17</v>
      </c>
      <c r="I9" s="181">
        <f>INDEX([2]مفارد!$E$290:$E$303,MIN(IF([2]مفارد!$E$3:$E$65&lt;&gt;"",ROW([2]مفارد!$E$3:$E$65)-ROW([2]مفارد!$E$3)+1,"")))</f>
        <v>0</v>
      </c>
      <c r="J9" s="181">
        <f>INDEX([2]مفارد!$E$291:$E$303,MIN(IF([2]مفارد!$E$3:$E$65&lt;&gt;"",ROW([2]مفارد!$E$3:$E$65)-ROW([2]مفارد!$E$3)+1,"")))</f>
        <v>0</v>
      </c>
      <c r="K9" s="181">
        <f>INDEX([2]مفارد!$E$292:$E$303,MIN(IF([2]مفارد!$E$3:$E$65&lt;&gt;"",ROW([2]مفارد!$E$3:$E$65)-ROW([2]مفارد!$E$3)+1,"")))</f>
        <v>260</v>
      </c>
      <c r="L9" s="181">
        <f>INDEX([2]مفارد!$E$293:$E$303,MIN(IF([2]مفارد!$E$3:$E$65&lt;&gt;"",ROW([2]مفارد!$E$3:$E$65)-ROW([2]مفارد!$E$3)+1,"")))</f>
        <v>308.91000000000003</v>
      </c>
      <c r="M9" s="181">
        <f>INDEX([2]مفارد!$E$294:$E$303,MIN(IF([2]مفارد!$E$3:$E$65&lt;&gt;"",ROW([2]مفارد!$E$3:$E$65)-ROW([2]مفارد!$E$3)+1,"")))</f>
        <v>0</v>
      </c>
      <c r="N9" s="181">
        <f>INDEX([2]مفارد!$E$295:$E$303,MIN(IF([2]مفارد!$E$3:$E$65&lt;&gt;"",ROW([2]مفارد!$E$3:$E$65)-ROW([2]مفارد!$E$3)+1,"")))</f>
        <v>0</v>
      </c>
      <c r="O9" s="181">
        <f>INDEX([2]مفارد!$E$296:$E$303,MIN(IF([2]مفارد!$E$3:$E$65&lt;&gt;"",ROW([2]مفارد!$E$3:$E$65)-ROW([2]مفارد!$E$3)+1,"")))</f>
        <v>0</v>
      </c>
      <c r="P9" s="181">
        <f>INDEX([2]مفارد!$E$297:$E$303,MIN(IF([2]مفارد!$E$3:$E$65&lt;&gt;"",ROW([2]مفارد!$E$3:$E$65)-ROW([2]مفارد!$E$3)+1,"")))</f>
        <v>0</v>
      </c>
      <c r="Q9" s="181">
        <f>INDEX([2]مفارد!$E$298:$E$303,MIN(IF([2]مفارد!$E$3:$E$65&lt;&gt;"",ROW([2]مفارد!$E$3:$E$65)-ROW([2]مفارد!$E$3)+1,"")))</f>
        <v>14.4</v>
      </c>
      <c r="R9" s="181">
        <f>INDEX([2]مفارد!$E$299:$E$303,MIN(IF([2]مفارد!$E$3:$E$65&lt;&gt;"",ROW([2]مفارد!$E$3:$E$65)-ROW([2]مفارد!$E$3)+1,"")))</f>
        <v>50</v>
      </c>
      <c r="S9" s="181">
        <f>INDEX([2]مفارد!$E$300:$E$303,MIN(IF([2]مفارد!$E$3:$E$65&lt;&gt;"",ROW([2]مفارد!$E$3:$E$65)-ROW([2]مفارد!$E$3)+1,"")))</f>
        <v>5.64</v>
      </c>
      <c r="T9" s="181">
        <f>INDEX([2]مفارد!$E$301:$E$303,MIN(IF([2]مفارد!$E$3:$E$65&lt;&gt;"",ROW([2]مفارد!$E$3:$E$65)-ROW([2]مفارد!$E$3)+1,"")))</f>
        <v>70.040000000000006</v>
      </c>
      <c r="U9" s="181">
        <f>INDEX([2]مفارد!$E$302:$E$303,MIN(IF([2]مفارد!$E$3:$E$65&lt;&gt;"",ROW([2]مفارد!$E$3:$E$65)-ROW([2]مفارد!$E$3)+1,"")))</f>
        <v>807.3</v>
      </c>
      <c r="V9" s="181">
        <f>INDEX([2]مفارد!$E$303:$E$303,MIN(IF([2]مفارد!$E$3:$E$65&lt;&gt;"",ROW([2]مفارد!$E$3:$E$65)-ROW([2]مفارد!$E$3)+1,"")))</f>
        <v>1355.61</v>
      </c>
      <c r="W9" s="181">
        <f>INDEX([2]مفارد!$I$284:$I$303,MIN(IF([2]مفارد!$E$1:$E$28&lt;&gt;"",ROW([2]مفارد!$E$1:$E$28)-ROW([2]مفارد!$E$1)+1,"")))</f>
        <v>0.01</v>
      </c>
      <c r="X9" s="181">
        <f>INDEX([2]مفارد!$I$285:$I$303,MIN(IF([2]مفارد!$E$1:$E$28&lt;&gt;"",ROW([2]مفارد!$E$1:$E$28)-ROW([2]مفارد!$E$1)+1,"")))</f>
        <v>311.83</v>
      </c>
      <c r="Y9" s="181">
        <f>INDEX([2]مفارد!$I$286:$I$303,MIN(IF([2]مفارد!$E$1:$E$28&lt;&gt;"",ROW([2]مفارد!$E$1:$E$28)-ROW([2]مفارد!$E$1)+1,"")))</f>
        <v>7.35</v>
      </c>
      <c r="Z9" s="181">
        <f>INDEX([2]مفارد!$I$287:$I$303,MIN(IF([2]مفارد!$E$1:$E$28&lt;&gt;"",ROW([2]مفارد!$E$1:$E$28)-ROW([2]مفارد!$E$1)+1,"")))</f>
        <v>0</v>
      </c>
      <c r="AA9" s="181">
        <f>INDEX([2]مفارد!$I$288:$I$303,MIN(IF([2]مفارد!$E$1:$E$28&lt;&gt;"",ROW([2]مفارد!$E$1:$E$28)-ROW([2]مفارد!$E$1)+1,"")))</f>
        <v>807.3</v>
      </c>
      <c r="AB9" s="181">
        <f>INDEX([2]مفارد!$I$289:$I$303,MIN(IF([2]مفارد!$E$1:$E$28&lt;&gt;"",ROW([2]مفارد!$E$1:$E$28)-ROW([2]مفارد!$E$1)+1,"")))</f>
        <v>443.56</v>
      </c>
    </row>
    <row r="10" spans="1:31" ht="19.5" x14ac:dyDescent="0.3">
      <c r="A10" s="260" t="s">
        <v>74</v>
      </c>
      <c r="B10" s="185" t="s">
        <v>120</v>
      </c>
      <c r="C10" s="181">
        <f>INDEX([2]مفارد!$E$320:$E$339,MIN(IF([2]مفارد!$E$1:$E$28&lt;&gt;"",ROW([2]مفارد!$E$1:$E$28)-ROW([2]مفارد!$E$1)+1,"")))</f>
        <v>1096.17</v>
      </c>
      <c r="D10" s="181">
        <f>INDEX([2]مفارد!$E$321:$E$339,MIN(IF([2]مفارد!$E$1:$E$28&lt;&gt;"",ROW([2]مفارد!$E$1:$E$28)-ROW([2]مفارد!$E$1)+1,"")))</f>
        <v>0</v>
      </c>
      <c r="E10" s="181">
        <f>INDEX([2]مفارد!$E$322:$E$339,MIN(IF([2]مفارد!$E$1:$E$28&lt;&gt;"",ROW([2]مفارد!$E$1:$E$28)-ROW([2]مفارد!$E$1)+1,"")))</f>
        <v>1096.17</v>
      </c>
      <c r="F10" s="181">
        <f>INDEX([2]مفارد!$E$323:$E$339,MIN(IF([2]مفارد!$E$1:$E$28&lt;&gt;"",ROW([2]مفارد!$E$1:$E$28)-ROW([2]مفارد!$E$1)+1,"")))</f>
        <v>76.73</v>
      </c>
      <c r="G10" s="181">
        <f>INDEX([2]مفارد!$E$324:$E$339,MIN(IF([2]مفارد!$E$1:$E$28&lt;&gt;"",ROW([2]مفارد!$E$1:$E$28)-ROW([2]مفارد!$E$1)+1,"")))</f>
        <v>76.73</v>
      </c>
      <c r="H10" s="181">
        <f>INDEX([2]مفارد!$E$325:$E$339,MIN(IF([2]مفارد!$E$1:$E$28&lt;&gt;"",ROW([2]مفارد!$E$1:$E$28)-ROW([2]مفارد!$E$1)+1,"")))</f>
        <v>1249.6300000000001</v>
      </c>
      <c r="I10" s="181">
        <f>INDEX([2]مفارد!$E$326:$E$339,MIN(IF([2]مفارد!$E$1:$E$28&lt;&gt;"",ROW([2]مفارد!$E$1:$E$28)-ROW([2]مفارد!$E$1)+1,"")))</f>
        <v>0</v>
      </c>
      <c r="J10" s="181">
        <f>INDEX([2]مفارد!$E$327:$E$339,MIN(IF([2]مفارد!$E$1:$E$28&lt;&gt;"",ROW([2]مفارد!$E$1:$E$28)-ROW([2]مفارد!$E$1)+1,"")))</f>
        <v>0</v>
      </c>
      <c r="K10" s="181">
        <f>INDEX([2]مفارد!$E$328:$E$339,MIN(IF([2]مفارد!$E$1:$E$28&lt;&gt;"",ROW([2]مفارد!$E$1:$E$28)-ROW([2]مفارد!$E$1)+1,"")))</f>
        <v>260</v>
      </c>
      <c r="L10" s="181">
        <f>INDEX([2]مفارد!$E$329:$E$339,MIN(IF([2]مفارد!$E$1:$E$28&lt;&gt;"",ROW([2]مفارد!$E$1:$E$28)-ROW([2]مفارد!$E$1)+1,"")))</f>
        <v>336.71</v>
      </c>
      <c r="M10" s="181">
        <f>INDEX([2]مفارد!$E$330:$E$339,MIN(IF([2]مفارد!$E$1:$E$28&lt;&gt;"",ROW([2]مفارد!$E$1:$E$28)-ROW([2]مفارد!$E$1)+1,"")))</f>
        <v>0</v>
      </c>
      <c r="N10" s="181">
        <f>INDEX([2]مفارد!$E$331:$E$339,MIN(IF([2]مفارد!$E$1:$E$28&lt;&gt;"",ROW([2]مفارد!$E$1:$E$28)-ROW([2]مفارد!$E$1)+1,"")))</f>
        <v>0</v>
      </c>
      <c r="O10" s="181">
        <f>INDEX([2]مفارد!$E$332:$E$339,MIN(IF([2]مفارد!$E$1:$E$28&lt;&gt;"",ROW([2]مفارد!$E$1:$E$28)-ROW([2]مفارد!$E$1)+1,"")))</f>
        <v>0</v>
      </c>
      <c r="P10" s="181">
        <f>INDEX([2]مفارد!$E$333:$E$339,MIN(IF([2]مفارد!$E$1:$E$28&lt;&gt;"",ROW([2]مفارد!$E$1:$E$28)-ROW([2]مفارد!$E$1)+1,"")))</f>
        <v>0</v>
      </c>
      <c r="Q10" s="181">
        <f>INDEX([2]مفارد!$E$334:$E$339,MIN(IF([2]مفارد!$E$1:$E$28&lt;&gt;"",ROW([2]مفارد!$E$1:$E$28)-ROW([2]مفارد!$E$1)+1,"")))</f>
        <v>14.4</v>
      </c>
      <c r="R10" s="181">
        <f>INDEX([2]مفارد!$E$335:$E$339,MIN(IF([2]مفارد!$E$1:$E$28&lt;&gt;"",ROW([2]مفارد!$E$1:$E$28)-ROW([2]مفارد!$E$1)+1,"")))</f>
        <v>50</v>
      </c>
      <c r="S10" s="181">
        <f>INDEX([2]مفارد!$E$336:$E$339,MIN(IF([2]مفارد!$E$1:$E$28&lt;&gt;"",ROW([2]مفارد!$E$1:$E$28)-ROW([2]مفارد!$E$1)+1,"")))</f>
        <v>5.47</v>
      </c>
      <c r="T10" s="181">
        <f>INDEX([2]مفارد!$E$337:$E$339,MIN(IF([2]مفارد!$E$1:$E$28&lt;&gt;"",ROW([2]مفارد!$E$1:$E$28)-ROW([2]مفارد!$E$1)+1,"")))</f>
        <v>69.87</v>
      </c>
      <c r="U10" s="181">
        <f>INDEX([2]مفارد!$E$338:$E$339,MIN(IF([2]مفارد!$E$1:$E$28&lt;&gt;"",ROW([2]مفارد!$E$1:$E$28)-ROW([2]مفارد!$E$1)+1,"")))</f>
        <v>932.79</v>
      </c>
      <c r="V10" s="181">
        <f>INDEX([2]مفارد!$E$339:$E$339,MIN(IF([2]مفارد!$E$1:$E$28&lt;&gt;"",ROW([2]مفارد!$E$1:$E$28)-ROW([2]مفارد!$E$1)+1,"")))</f>
        <v>1567.44</v>
      </c>
      <c r="W10" s="181">
        <f>INDEX([2]مفارد!$I$320:$I$339,MIN(IF([2]مفارد!$E$1:$E$28&lt;&gt;"",ROW([2]مفارد!$E$1:$E$28)-ROW([2]مفارد!$E$1)+1,"")))</f>
        <v>0</v>
      </c>
      <c r="X10" s="181">
        <f>INDEX([2]مفارد!$I$321:$I$339,MIN(IF([2]مفارد!$E$1:$E$28&lt;&gt;"",ROW([2]مفارد!$E$1:$E$28)-ROW([2]مفارد!$E$1)+1,"")))</f>
        <v>397.69</v>
      </c>
      <c r="Y10" s="181">
        <f>INDEX([2]مفارد!$I$322:$I$339,MIN(IF([2]مفارد!$E$1:$E$28&lt;&gt;"",ROW([2]مفارد!$E$1:$E$28)-ROW([2]مفارد!$E$1)+1,"")))</f>
        <v>8.3000000000000007</v>
      </c>
      <c r="Z10" s="181">
        <f>INDEX([2]مفارد!$I$323:$I$339,MIN(IF([2]مفارد!$E$1:$E$28&lt;&gt;"",ROW([2]مفارد!$E$1:$E$28)-ROW([2]مفارد!$E$1)+1,"")))</f>
        <v>0</v>
      </c>
      <c r="AA10" s="181">
        <f>INDEX([2]مفارد!$I$324:$I$339,MIN(IF([2]مفارد!$E$1:$E$28&lt;&gt;"",ROW([2]مفارد!$E$1:$E$28)-ROW([2]مفارد!$E$1)+1,"")))</f>
        <v>932.79</v>
      </c>
      <c r="AB10" s="181">
        <f>INDEX([2]مفارد!$I$325:$I$339,MIN(IF([2]مفارد!$E$1:$E$28&lt;&gt;"",ROW([2]مفارد!$E$1:$E$28)-ROW([2]مفارد!$E$1)+1,"")))</f>
        <v>405.99</v>
      </c>
    </row>
    <row r="11" spans="1:31" ht="19.5" x14ac:dyDescent="0.3">
      <c r="A11" s="261" t="s">
        <v>68</v>
      </c>
      <c r="B11" s="185" t="s">
        <v>122</v>
      </c>
      <c r="C11" s="181">
        <f>INDEX([2]مفارد!$E$418:$E$437,MIN(IF([2]مفارد!$E$1:$E$28&lt;&gt;"",ROW([2]مفارد!$E$1:$E$28)-ROW([2]مفارد!$E$1)+1,"")))</f>
        <v>1024.46</v>
      </c>
      <c r="D11" s="181">
        <f>INDEX([2]مفارد!$E$419:$E$437,MIN(IF([2]مفارد!$E$1:$E$28&lt;&gt;"",ROW([2]مفارد!$E$1:$E$28)-ROW([2]مفارد!$E$1)+1,"")))</f>
        <v>0</v>
      </c>
      <c r="E11" s="181">
        <f>INDEX([2]مفارد!$E$420:$E$437,MIN(IF([2]مفارد!$E$1:$E$28&lt;&gt;"",ROW([2]مفارد!$E$1:$E$28)-ROW([2]مفارد!$E$1)+1,"")))</f>
        <v>1024.46</v>
      </c>
      <c r="F11" s="181">
        <f>INDEX([2]مفارد!$E$421:$E$437,MIN(IF([2]مفارد!$E$1:$E$28&lt;&gt;"",ROW([2]مفارد!$E$1:$E$28)-ROW([2]مفارد!$E$1)+1,"")))</f>
        <v>0</v>
      </c>
      <c r="G11" s="181">
        <f>INDEX([2]مفارد!$E$422:$E$437,MIN(IF([2]مفارد!$E$1:$E$28&lt;&gt;"",ROW([2]مفارد!$E$1:$E$28)-ROW([2]مفارد!$E$1)+1,"")))</f>
        <v>71.709999999999994</v>
      </c>
      <c r="H11" s="181">
        <f>INDEX([2]مفارد!$E$423:$E$437,MIN(IF([2]مفارد!$E$1:$E$28&lt;&gt;"",ROW([2]مفارد!$E$1:$E$28)-ROW([2]مفارد!$E$1)+1,"")))</f>
        <v>1096.17</v>
      </c>
      <c r="I11" s="181">
        <f>INDEX([2]مفارد!$E$424:$E$437,MIN(IF([2]مفارد!$E$1:$E$28&lt;&gt;"",ROW([2]مفارد!$E$1:$E$28)-ROW([2]مفارد!$E$1)+1,"")))</f>
        <v>0</v>
      </c>
      <c r="J11" s="181">
        <f>INDEX([2]مفارد!$E$425:$E$437,MIN(IF([2]مفارد!$E$1:$E$28&lt;&gt;"",ROW([2]مفارد!$E$1:$E$28)-ROW([2]مفارد!$E$1)+1,"")))</f>
        <v>0</v>
      </c>
      <c r="K11" s="181">
        <f>INDEX([2]مفارد!$E$426:$E$437,MIN(IF([2]مفارد!$E$1:$E$28&lt;&gt;"",ROW([2]مفارد!$E$1:$E$28)-ROW([2]مفارد!$E$1)+1,"")))</f>
        <v>260</v>
      </c>
      <c r="L11" s="181">
        <f>INDEX([2]مفارد!$E$427:$E$437,MIN(IF([2]مفارد!$E$1:$E$28&lt;&gt;"",ROW([2]مفارد!$E$1:$E$28)-ROW([2]مفارد!$E$1)+1,"")))</f>
        <v>308.91000000000003</v>
      </c>
      <c r="M11" s="181">
        <f>INDEX([2]مفارد!$E$428:$E$437,MIN(IF([2]مفارد!$E$1:$E$28&lt;&gt;"",ROW([2]مفارد!$E$1:$E$28)-ROW([2]مفارد!$E$1)+1,"")))</f>
        <v>0</v>
      </c>
      <c r="N11" s="181">
        <f>INDEX([2]مفارد!$E$429:$E$437,MIN(IF([2]مفارد!$E$1:$E$28&lt;&gt;"",ROW([2]مفارد!$E$1:$E$28)-ROW([2]مفارد!$E$1)+1,"")))</f>
        <v>0</v>
      </c>
      <c r="O11" s="181">
        <f>INDEX([2]مفارد!$E$430:$E$437,MIN(IF([2]مفارد!$E$1:$E$28&lt;&gt;"",ROW([2]مفارد!$E$1:$E$28)-ROW([2]مفارد!$E$1)+1,"")))</f>
        <v>0</v>
      </c>
      <c r="P11" s="181">
        <f>INDEX([2]مفارد!$E$431:$E$437,MIN(IF([2]مفارد!$E$1:$E$28&lt;&gt;"",ROW([2]مفارد!$E$1:$E$28)-ROW([2]مفارد!$E$1)+1,"")))</f>
        <v>0</v>
      </c>
      <c r="Q11" s="181">
        <f>INDEX([2]مفارد!$E$432:$E$437,MIN(IF([2]مفارد!$E$1:$E$28&lt;&gt;"",ROW([2]مفارد!$E$1:$E$28)-ROW([2]مفارد!$E$1)+1,"")))</f>
        <v>14.4</v>
      </c>
      <c r="R11" s="181">
        <f>INDEX([2]مفارد!$E$433:$E$437,MIN(IF([2]مفارد!$E$1:$E$28&lt;&gt;"",ROW([2]مفارد!$E$1:$E$28)-ROW([2]مفارد!$E$1)+1,"")))</f>
        <v>50</v>
      </c>
      <c r="S11" s="181">
        <f>INDEX([2]مفارد!$E$434:$E$437,MIN(IF([2]مفارد!$E$1:$E$28&lt;&gt;"",ROW([2]مفارد!$E$1:$E$28)-ROW([2]مفارد!$E$1)+1,"")))</f>
        <v>5.64</v>
      </c>
      <c r="T11" s="181">
        <f>INDEX([2]مفارد!$E$435:$E$437,MIN(IF([2]مفارد!$E$1:$E$28&lt;&gt;"",ROW([2]مفارد!$E$1:$E$28)-ROW([2]مفارد!$E$1)+1,"")))</f>
        <v>70.040000000000006</v>
      </c>
      <c r="U11" s="181">
        <f>INDEX([2]مفارد!$E$436:$E$437,MIN(IF([2]مفارد!$E$1:$E$28&lt;&gt;"",ROW([2]مفارد!$E$1:$E$28)-ROW([2]مفارد!$E$1)+1,"")))</f>
        <v>807.3</v>
      </c>
      <c r="V11" s="181">
        <f>INDEX([2]مفارد!$E$437:$E$437,MIN(IF([2]مفارد!$E$1:$E$28&lt;&gt;"",ROW([2]مفارد!$E$1:$E$28)-ROW([2]مفارد!$E$1)+1,"")))</f>
        <v>1355.61</v>
      </c>
      <c r="W11" s="181">
        <f>INDEX([2]مفارد!$I$418:$I$437,MIN(IF([2]مفارد!$E$1:$E$28&lt;&gt;"",ROW([2]مفارد!$E$1:$E$28)-ROW([2]مفارد!$E$1)+1,"")))</f>
        <v>0.03</v>
      </c>
      <c r="X11" s="181">
        <f>INDEX([2]مفارد!$I$419:$I$437,MIN(IF([2]مفارد!$E$1:$E$28&lt;&gt;"",ROW([2]مفارد!$E$1:$E$28)-ROW([2]مفارد!$E$1)+1,"")))</f>
        <v>311.83</v>
      </c>
      <c r="Y11" s="181">
        <f>INDEX([2]مفارد!$I$420:$I$437,MIN(IF([2]مفارد!$E$1:$E$28&lt;&gt;"",ROW([2]مفارد!$E$1:$E$28)-ROW([2]مفارد!$E$1)+1,"")))</f>
        <v>7.35</v>
      </c>
      <c r="Z11" s="181">
        <f>INDEX([2]مفارد!$I$421:$I$437,MIN(IF([2]مفارد!$E$1:$E$28&lt;&gt;"",ROW([2]مفارد!$E$1:$E$28)-ROW([2]مفارد!$E$1)+1,"")))</f>
        <v>0</v>
      </c>
      <c r="AA11" s="181">
        <f>INDEX([2]مفارد!$I$422:$I$437,MIN(IF([2]مفارد!$E$1:$E$28&lt;&gt;"",ROW([2]مفارد!$E$1:$E$28)-ROW([2]مفارد!$E$1)+1,"")))</f>
        <v>807.3</v>
      </c>
      <c r="AB11" s="181">
        <f>INDEX([2]مفارد!$I$423:$I$437,MIN(IF([2]مفارد!$E$1:$E$28&lt;&gt;"",ROW([2]مفارد!$E$1:$E$28)-ROW([2]مفارد!$E$1)+1,"")))</f>
        <v>319.20999999999998</v>
      </c>
    </row>
    <row r="12" spans="1:31" ht="19.5" x14ac:dyDescent="0.3">
      <c r="A12" s="261" t="s">
        <v>74</v>
      </c>
      <c r="B12" s="185" t="s">
        <v>122</v>
      </c>
      <c r="C12" s="181">
        <f>INDEX([2]مفارد!$E$452:$E$471,MIN(IF([2]مفارد!$E$1:$E$28&lt;&gt;"",ROW([2]مفارد!$E$1:$E$28)-ROW([2]مفارد!$E$1)+1,"")))</f>
        <v>1096.17</v>
      </c>
      <c r="D12" s="181">
        <f>INDEX([2]مفارد!$E$453:$E$471,MIN(IF([2]مفارد!$E$1:$E$28&lt;&gt;"",ROW([2]مفارد!$E$1:$E$28)-ROW([2]مفارد!$E$1)+1,"")))</f>
        <v>0</v>
      </c>
      <c r="E12" s="181">
        <f>INDEX([2]مفارد!$E$454:$E$471,MIN(IF([2]مفارد!$E$1:$E$28&lt;&gt;"",ROW([2]مفارد!$E$1:$E$28)-ROW([2]مفارد!$E$1)+1,"")))</f>
        <v>1096.17</v>
      </c>
      <c r="F12" s="181">
        <f>INDEX([2]مفارد!$E$455:$E$471,MIN(IF([2]مفارد!$E$1:$E$28&lt;&gt;"",ROW([2]مفارد!$E$1:$E$28)-ROW([2]مفارد!$E$1)+1,"")))</f>
        <v>76.73</v>
      </c>
      <c r="G12" s="181">
        <f>INDEX([2]مفارد!$E$456:$E$471,MIN(IF([2]مفارد!$E$1:$E$28&lt;&gt;"",ROW([2]مفارد!$E$1:$E$28)-ROW([2]مفارد!$E$1)+1,"")))</f>
        <v>76.73</v>
      </c>
      <c r="H12" s="181">
        <f>INDEX([2]مفارد!$E$457:$E$471,MIN(IF([2]مفارد!$E$1:$E$28&lt;&gt;"",ROW([2]مفارد!$E$1:$E$28)-ROW([2]مفارد!$E$1)+1,"")))</f>
        <v>1249.6300000000001</v>
      </c>
      <c r="I12" s="181">
        <f>INDEX([2]مفارد!$E$458:$E$471,MIN(IF([2]مفارد!$E$1:$E$28&lt;&gt;"",ROW([2]مفارد!$E$1:$E$28)-ROW([2]مفارد!$E$1)+1,"")))</f>
        <v>0</v>
      </c>
      <c r="J12" s="181">
        <f>INDEX([2]مفارد!$E$459:$E$471,MIN(IF([2]مفارد!$E$1:$E$28&lt;&gt;"",ROW([2]مفارد!$E$1:$E$28)-ROW([2]مفارد!$E$1)+1,"")))</f>
        <v>0</v>
      </c>
      <c r="K12" s="181">
        <f>INDEX([2]مفارد!$E$460:$E$471,MIN(IF([2]مفارد!$E$1:$E$28&lt;&gt;"",ROW([2]مفارد!$E$1:$E$28)-ROW([2]مفارد!$E$1)+1,"")))</f>
        <v>260</v>
      </c>
      <c r="L12" s="181">
        <f>INDEX([2]مفارد!$E$461:$E$471,MIN(IF([2]مفارد!$E$1:$E$28&lt;&gt;"",ROW([2]مفارد!$E$1:$E$28)-ROW([2]مفارد!$E$1)+1,"")))</f>
        <v>336.71</v>
      </c>
      <c r="M12" s="181">
        <f>INDEX([2]مفارد!$E$462:$E$471,MIN(IF([2]مفارد!$E$1:$E$28&lt;&gt;"",ROW([2]مفارد!$E$1:$E$28)-ROW([2]مفارد!$E$1)+1,"")))</f>
        <v>0</v>
      </c>
      <c r="N12" s="181">
        <f>INDEX([2]مفارد!$E$463:$E$471,MIN(IF([2]مفارد!$E$1:$E$28&lt;&gt;"",ROW([2]مفارد!$E$1:$E$28)-ROW([2]مفارد!$E$1)+1,"")))</f>
        <v>0</v>
      </c>
      <c r="O12" s="181">
        <f>INDEX([2]مفارد!$E$464:$E$471,MIN(IF([2]مفارد!$E$1:$E$28&lt;&gt;"",ROW([2]مفارد!$E$1:$E$28)-ROW([2]مفارد!$E$1)+1,"")))</f>
        <v>0</v>
      </c>
      <c r="P12" s="181">
        <f>INDEX([2]مفارد!$E$465:$E$471,MIN(IF([2]مفارد!$E$1:$E$28&lt;&gt;"",ROW([2]مفارد!$E$1:$E$28)-ROW([2]مفارد!$E$1)+1,"")))</f>
        <v>0</v>
      </c>
      <c r="Q12" s="181">
        <f>INDEX([2]مفارد!$E$466:$E$471,MIN(IF([2]مفارد!$E$1:$E$28&lt;&gt;"",ROW([2]مفارد!$E$1:$E$28)-ROW([2]مفارد!$E$1)+1,"")))</f>
        <v>14.4</v>
      </c>
      <c r="R12" s="181">
        <f>INDEX([2]مفارد!$E$467:$E$471,MIN(IF([2]مفارد!$E$1:$E$28&lt;&gt;"",ROW([2]مفارد!$E$1:$E$28)-ROW([2]مفارد!$E$1)+1,"")))</f>
        <v>50</v>
      </c>
      <c r="S12" s="181">
        <f>INDEX([2]مفارد!$E$468:$E$471,MIN(IF([2]مفارد!$E$1:$E$28&lt;&gt;"",ROW([2]مفارد!$E$1:$E$28)-ROW([2]مفارد!$E$1)+1,"")))</f>
        <v>5.64</v>
      </c>
      <c r="T12" s="181">
        <f>INDEX([2]مفارد!$E$469:$E$471,MIN(IF([2]مفارد!$E$1:$E$28&lt;&gt;"",ROW([2]مفارد!$E$1:$E$28)-ROW([2]مفارد!$E$1)+1,"")))</f>
        <v>70.040000000000006</v>
      </c>
      <c r="U12" s="181">
        <f>INDEX([2]مفارد!$E$470:$E$471,MIN(IF([2]مفارد!$E$1:$E$28&lt;&gt;"",ROW([2]مفارد!$E$1:$E$28)-ROW([2]مفارد!$E$1)+1,"")))</f>
        <v>932.96</v>
      </c>
      <c r="V12" s="181">
        <f>INDEX([2]مفارد!$E$471:$E$471,MIN(IF([2]مفارد!$E$1:$E$28&lt;&gt;"",ROW([2]مفارد!$E$1:$E$28)-ROW([2]مفارد!$E$1)+1,"")))</f>
        <v>1567.64</v>
      </c>
      <c r="W12" s="181">
        <f>INDEX([2]مفارد!$I$452:$I$471,MIN(IF([2]مفارد!$E$1:$E$28&lt;&gt;"",ROW([2]مفارد!$E$1:$E$28)-ROW([2]مفارد!$E$1)+1,"")))</f>
        <v>0</v>
      </c>
      <c r="X12" s="181">
        <f>INDEX([2]مفارد!$I$453:$I$471,MIN(IF([2]مفارد!$E$1:$E$28&lt;&gt;"",ROW([2]مفارد!$E$1:$E$28)-ROW([2]مفارد!$E$1)+1,"")))</f>
        <v>397.74</v>
      </c>
      <c r="Y12" s="181">
        <f>INDEX([2]مفارد!$I$454:$I$471,MIN(IF([2]مفارد!$E$1:$E$28&lt;&gt;"",ROW([2]مفارد!$E$1:$E$28)-ROW([2]مفارد!$E$1)+1,"")))</f>
        <v>8.3000000000000007</v>
      </c>
      <c r="Z12" s="181">
        <f>INDEX([2]مفارد!$I$455:$I$471,MIN(IF([2]مفارد!$E$1:$E$28&lt;&gt;"",ROW([2]مفارد!$E$1:$E$28)-ROW([2]مفارد!$E$1)+1,"")))</f>
        <v>0</v>
      </c>
      <c r="AA12" s="181">
        <f>INDEX([2]مفارد!$I$456:$I$471,MIN(IF([2]مفارد!$E$1:$E$28&lt;&gt;"",ROW([2]مفارد!$E$1:$E$28)-ROW([2]مفارد!$E$1)+1,"")))</f>
        <v>932.96</v>
      </c>
      <c r="AB12" s="181">
        <f>INDEX([2]مفارد!$I$457:$I$471,MIN(IF([2]مفارد!$E$1:$E$28&lt;&gt;"",ROW([2]مفارد!$E$1:$E$28)-ROW([2]مفارد!$E$1)+1,"")))</f>
        <v>406.04</v>
      </c>
    </row>
    <row r="13" spans="1:31" ht="19.5" x14ac:dyDescent="0.3">
      <c r="A13" s="262" t="s">
        <v>68</v>
      </c>
      <c r="B13" s="185" t="s">
        <v>123</v>
      </c>
      <c r="C13" s="181">
        <f>INDEX([2]مفارد!$E$555:$E$574,MIN(IF([2]مفارد!$E$1:$E$28&lt;&gt;"",ROW([2]مفارد!$E$1:$E$28)-ROW([2]مفارد!$E$1)+1,"")))</f>
        <v>1031.8699999999999</v>
      </c>
      <c r="D13" s="181">
        <f>INDEX([2]مفارد!$E$556:$E$574,MIN(IF([2]مفارد!$E$1:$E$28&lt;&gt;"",ROW([2]مفارد!$E$1:$E$28)-ROW([2]مفارد!$E$1)+1,"")))</f>
        <v>0</v>
      </c>
      <c r="E13" s="181">
        <f>INDEX([2]مفارد!$E$557:$E$574,MIN(IF([2]مفارد!$E$1:$E$28&lt;&gt;"",ROW([2]مفارد!$E$1:$E$28)-ROW([2]مفارد!$E$1)+1,"")))</f>
        <v>1031.8699999999999</v>
      </c>
      <c r="F13" s="181">
        <f>INDEX([2]مفارد!$E$558:$E$574,MIN(IF([2]مفارد!$E$1:$E$28&lt;&gt;"",ROW([2]مفارد!$E$1:$E$28)-ROW([2]مفارد!$E$1)+1,"")))</f>
        <v>0</v>
      </c>
      <c r="G13" s="181">
        <f>INDEX([2]مفارد!$E$559:$E$574,MIN(IF([2]مفارد!$E$1:$E$28&lt;&gt;"",ROW([2]مفارد!$E$1:$E$28)-ROW([2]مفارد!$E$1)+1,"")))</f>
        <v>72.23</v>
      </c>
      <c r="H13" s="181">
        <f>INDEX([2]مفارد!$E$560:$E$574,MIN(IF([2]مفارد!$E$1:$E$28&lt;&gt;"",ROW([2]مفارد!$E$1:$E$28)-ROW([2]مفارد!$E$1)+1,"")))</f>
        <v>1104.0999999999999</v>
      </c>
      <c r="I13" s="181">
        <f>INDEX([2]مفارد!$E$561:$E$574,MIN(IF([2]مفارد!$E$1:$E$28&lt;&gt;"",ROW([2]مفارد!$E$1:$E$28)-ROW([2]مفارد!$E$1)+1,"")))</f>
        <v>0</v>
      </c>
      <c r="J13" s="181">
        <f>INDEX([2]مفارد!$E$562:$E$574,MIN(IF([2]مفارد!$E$1:$E$28&lt;&gt;"",ROW([2]مفارد!$E$1:$E$28)-ROW([2]مفارد!$E$1)+1,"")))</f>
        <v>0</v>
      </c>
      <c r="K13" s="181">
        <f>INDEX([2]مفارد!$E$563:$E$574,MIN(IF([2]مفارد!$E$1:$E$28&lt;&gt;"",ROW([2]مفارد!$E$1:$E$28)-ROW([2]مفارد!$E$1)+1,"")))</f>
        <v>263</v>
      </c>
      <c r="L13" s="181">
        <f>INDEX([2]مفارد!$E$564:$E$574,MIN(IF([2]مفارد!$E$1:$E$28&lt;&gt;"",ROW([2]مفارد!$E$1:$E$28)-ROW([2]مفارد!$E$1)+1,"")))</f>
        <v>312.47000000000003</v>
      </c>
      <c r="M13" s="181">
        <f>INDEX([2]مفارد!$E$565:$E$574,MIN(IF([2]مفارد!$E$1:$E$28&lt;&gt;"",ROW([2]مفارد!$E$1:$E$28)-ROW([2]مفارد!$E$1)+1,"")))</f>
        <v>0</v>
      </c>
      <c r="N13" s="181">
        <f>INDEX([2]مفارد!$E$566:$E$574,MIN(IF([2]مفارد!$E$1:$E$28&lt;&gt;"",ROW([2]مفارد!$E$1:$E$28)-ROW([2]مفارد!$E$1)+1,"")))</f>
        <v>0</v>
      </c>
      <c r="O13" s="181">
        <f>INDEX([2]مفارد!$E$567:$E$574,MIN(IF([2]مفارد!$E$1:$E$28&lt;&gt;"",ROW([2]مفارد!$E$1:$E$28)-ROW([2]مفارد!$E$1)+1,"")))</f>
        <v>0</v>
      </c>
      <c r="P13" s="181">
        <f>INDEX([2]مفارد!$E$568:$E$574,MIN(IF([2]مفارد!$E$1:$E$28&lt;&gt;"",ROW([2]مفارد!$E$1:$E$28)-ROW([2]مفارد!$E$1)+1,"")))</f>
        <v>0</v>
      </c>
      <c r="Q13" s="181">
        <f>INDEX([2]مفارد!$E$569:$E$574,MIN(IF([2]مفارد!$E$1:$E$28&lt;&gt;"",ROW([2]مفارد!$E$1:$E$28)-ROW([2]مفارد!$E$1)+1,"")))</f>
        <v>14.4</v>
      </c>
      <c r="R13" s="181">
        <f>INDEX([2]مفارد!$E$570:$E$574,MIN(IF([2]مفارد!$E$1:$E$28&lt;&gt;"",ROW([2]مفارد!$E$1:$E$28)-ROW([2]مفارد!$E$1)+1,"")))</f>
        <v>50</v>
      </c>
      <c r="S13" s="181">
        <f>INDEX([2]مفارد!$E$571:$E$574,MIN(IF([2]مفارد!$E$1:$E$28&lt;&gt;"",ROW([2]مفارد!$E$1:$E$28)-ROW([2]مفارد!$E$1)+1,"")))</f>
        <v>5.68</v>
      </c>
      <c r="T13" s="181">
        <f>INDEX([2]مفارد!$E$572:$E$574,MIN(IF([2]مفارد!$E$1:$E$28&lt;&gt;"",ROW([2]مفارد!$E$1:$E$28)-ROW([2]مفارد!$E$1)+1,"")))</f>
        <v>70.08</v>
      </c>
      <c r="U13" s="181">
        <f>INDEX([2]مفارد!$E$573:$E$574,MIN(IF([2]مفارد!$E$1:$E$28&lt;&gt;"",ROW([2]مفارد!$E$1:$E$28)-ROW([2]مفارد!$E$1)+1,"")))</f>
        <v>811.71</v>
      </c>
      <c r="V13" s="181">
        <f>INDEX([2]مفارد!$E$574:$E$574,MIN(IF([2]مفارد!$E$1:$E$28&lt;&gt;"",ROW([2]مفارد!$E$1:$E$28)-ROW([2]مفارد!$E$1)+1,"")))</f>
        <v>1364.99</v>
      </c>
      <c r="W13" s="181">
        <f>INDEX([2]مفارد!$I$555:$I$574,MIN(IF([2]مفارد!$E$1:$E$28&lt;&gt;"",ROW([2]مفارد!$E$1:$E$28)-ROW([2]مفارد!$E$1)+1,"")))</f>
        <v>0.03</v>
      </c>
      <c r="X13" s="181">
        <f>INDEX([2]مفارد!$I$556:$I$574,MIN(IF([2]مفارد!$E$1:$E$28&lt;&gt;"",ROW([2]مفارد!$E$1:$E$28)-ROW([2]مفارد!$E$1)+1,"")))</f>
        <v>314.16000000000003</v>
      </c>
      <c r="Y13" s="181">
        <f>INDEX([2]مفارد!$I$557:$I$574,MIN(IF([2]مفارد!$E$1:$E$28&lt;&gt;"",ROW([2]مفارد!$E$1:$E$28)-ROW([2]مفارد!$E$1)+1,"")))</f>
        <v>7.4</v>
      </c>
      <c r="Z13" s="181">
        <f>INDEX([2]مفارد!$I$558:$I$574,MIN(IF([2]مفارد!$E$1:$E$28&lt;&gt;"",ROW([2]مفارد!$E$1:$E$28)-ROW([2]مفارد!$E$1)+1,"")))</f>
        <v>0</v>
      </c>
      <c r="AA13" s="181">
        <f>INDEX([2]مفارد!$I$559:$I$574,MIN(IF([2]مفارد!$E$1:$E$28&lt;&gt;"",ROW([2]مفارد!$E$1:$E$28)-ROW([2]مفارد!$E$1)+1,"")))</f>
        <v>811.71</v>
      </c>
      <c r="AB13" s="181">
        <f>INDEX([2]مفارد!$I$560:$I$574,MIN(IF([2]مفارد!$E$1:$E$28&lt;&gt;"",ROW([2]مفارد!$E$1:$E$28)-ROW([2]مفارد!$E$1)+1,"")))</f>
        <v>321.58999999999997</v>
      </c>
    </row>
    <row r="14" spans="1:31" ht="19.5" x14ac:dyDescent="0.3">
      <c r="A14" s="262" t="s">
        <v>74</v>
      </c>
      <c r="B14" s="185" t="s">
        <v>123</v>
      </c>
      <c r="C14" s="181">
        <f>INDEX([2]مفارد!$E$591:$E$610,MIN(IF([2]مفارد!$E$1:$E$28&lt;&gt;"",ROW([2]مفارد!$E$1:$E$28)-ROW([2]مفارد!$E$1)+1,"")))</f>
        <v>1104.0999999999999</v>
      </c>
      <c r="D14" s="181">
        <f>INDEX([2]مفارد!$E$592:$E$610,MIN(IF([2]مفارد!$E$1:$E$28&lt;&gt;"",ROW([2]مفارد!$E$1:$E$28)-ROW([2]مفارد!$E$1)+1,"")))</f>
        <v>0</v>
      </c>
      <c r="E14" s="181">
        <f>INDEX([2]مفارد!$E$593:$E$610,MIN(IF([2]مفارد!$E$1:$E$28&lt;&gt;"",ROW([2]مفارد!$E$1:$E$28)-ROW([2]مفارد!$E$1)+1,"")))</f>
        <v>1104.0999999999999</v>
      </c>
      <c r="F14" s="181">
        <f>INDEX([2]مفارد!$E$594:$E$610,MIN(IF([2]مفارد!$E$1:$E$28&lt;&gt;"",ROW([2]مفارد!$E$1:$E$28)-ROW([2]مفارد!$E$1)+1,"")))</f>
        <v>77.290000000000006</v>
      </c>
      <c r="G14" s="181">
        <f>INDEX([2]مفارد!$E$595:$E$610,MIN(IF([2]مفارد!$E$1:$E$28&lt;&gt;"",ROW([2]مفارد!$E$1:$E$28)-ROW([2]مفارد!$E$1)+1,"")))</f>
        <v>77.290000000000006</v>
      </c>
      <c r="H14" s="181">
        <f>INDEX([2]مفارد!$E$596:$E$610,MIN(IF([2]مفارد!$E$1:$E$28&lt;&gt;"",ROW([2]مفارد!$E$1:$E$28)-ROW([2]مفارد!$E$1)+1,"")))</f>
        <v>1258.68</v>
      </c>
      <c r="I14" s="181">
        <f>INDEX([2]مفارد!$E$597:$E$610,MIN(IF([2]مفارد!$E$1:$E$28&lt;&gt;"",ROW([2]مفارد!$E$1:$E$28)-ROW([2]مفارد!$E$1)+1,"")))</f>
        <v>0</v>
      </c>
      <c r="J14" s="181">
        <f>INDEX([2]مفارد!$E$598:$E$610,MIN(IF([2]مفارد!$E$1:$E$28&lt;&gt;"",ROW([2]مفارد!$E$1:$E$28)-ROW([2]مفارد!$E$1)+1,"")))</f>
        <v>0</v>
      </c>
      <c r="K14" s="181">
        <f>INDEX([2]مفارد!$E$599:$E$610,MIN(IF([2]مفارد!$E$1:$E$28&lt;&gt;"",ROW([2]مفارد!$E$1:$E$28)-ROW([2]مفارد!$E$1)+1,"")))</f>
        <v>263</v>
      </c>
      <c r="L14" s="181">
        <f>INDEX([2]مفارد!$E$600:$E$610,MIN(IF([2]مفارد!$E$1:$E$28&lt;&gt;"",ROW([2]مفارد!$E$1:$E$28)-ROW([2]مفارد!$E$1)+1,"")))</f>
        <v>340.59</v>
      </c>
      <c r="M14" s="181">
        <f>INDEX([2]مفارد!$E$601:$E$610,MIN(IF([2]مفارد!$E$1:$E$28&lt;&gt;"",ROW([2]مفارد!$E$1:$E$28)-ROW([2]مفارد!$E$1)+1,"")))</f>
        <v>0</v>
      </c>
      <c r="N14" s="181">
        <f>INDEX([2]مفارد!$E$602:$E$610,MIN(IF([2]مفارد!$E$1:$E$28&lt;&gt;"",ROW([2]مفارد!$E$1:$E$28)-ROW([2]مفارد!$E$1)+1,"")))</f>
        <v>0</v>
      </c>
      <c r="O14" s="181">
        <f>INDEX([2]مفارد!$E$603:$E$610,MIN(IF([2]مفارد!$E$1:$E$28&lt;&gt;"",ROW([2]مفارد!$E$1:$E$28)-ROW([2]مفارد!$E$1)+1,"")))</f>
        <v>0</v>
      </c>
      <c r="P14" s="181">
        <f>INDEX([2]مفارد!$E$604:$E$610,MIN(IF([2]مفارد!$E$1:$E$28&lt;&gt;"",ROW([2]مفارد!$E$1:$E$28)-ROW([2]مفارد!$E$1)+1,"")))</f>
        <v>0</v>
      </c>
      <c r="Q14" s="181">
        <f>INDEX([2]مفارد!$E$605:$E$610,MIN(IF([2]مفارد!$E$1:$E$28&lt;&gt;"",ROW([2]مفارد!$E$1:$E$28)-ROW([2]مفارد!$E$1)+1,"")))</f>
        <v>14.4</v>
      </c>
      <c r="R14" s="181">
        <f>INDEX([2]مفارد!$E$606:$E$610,MIN(IF([2]مفارد!$E$1:$E$28&lt;&gt;"",ROW([2]مفارد!$E$1:$E$28)-ROW([2]مفارد!$E$1)+1,"")))</f>
        <v>50</v>
      </c>
      <c r="S14" s="181">
        <f>INDEX([2]مفارد!$E$607:$E$610,MIN(IF([2]مفارد!$E$1:$E$28&lt;&gt;"",ROW([2]مفارد!$E$1:$E$28)-ROW([2]مفارد!$E$1)+1,"")))</f>
        <v>5.68</v>
      </c>
      <c r="T14" s="181">
        <f>INDEX([2]مفارد!$E$608:$E$610,MIN(IF([2]مفارد!$E$1:$E$28&lt;&gt;"",ROW([2]مفارد!$E$1:$E$28)-ROW([2]مفارد!$E$1)+1,"")))</f>
        <v>70.08</v>
      </c>
      <c r="U14" s="181">
        <f>INDEX([2]مفارد!$E$609:$E$610,MIN(IF([2]مفارد!$E$1:$E$28&lt;&gt;"",ROW([2]مفارد!$E$1:$E$28)-ROW([2]مفارد!$E$1)+1,"")))</f>
        <v>938.17</v>
      </c>
      <c r="V14" s="181">
        <f>INDEX([2]مفارد!$E$610:$E$610,MIN(IF([2]مفارد!$E$1:$E$28&lt;&gt;"",ROW([2]مفارد!$E$1:$E$28)-ROW([2]مفارد!$E$1)+1,"")))</f>
        <v>1578.55</v>
      </c>
      <c r="W14" s="181">
        <f>INDEX([2]مفارد!$I$591:$I$610,MIN(IF([2]مفارد!$E$1:$E$28&lt;&gt;"",ROW([2]مفارد!$E$1:$E$28)-ROW([2]مفارد!$E$1)+1,"")))</f>
        <v>0.02</v>
      </c>
      <c r="X14" s="181">
        <f>INDEX([2]مفارد!$I$592:$I$610,MIN(IF([2]مفارد!$E$1:$E$28&lt;&gt;"",ROW([2]مفارد!$E$1:$E$28)-ROW([2]مفارد!$E$1)+1,"")))</f>
        <v>400.68</v>
      </c>
      <c r="Y14" s="181">
        <f>INDEX([2]مفارد!$I$593:$I$610,MIN(IF([2]مفارد!$E$1:$E$28&lt;&gt;"",ROW([2]مفارد!$E$1:$E$28)-ROW([2]مفارد!$E$1)+1,"")))</f>
        <v>8.35</v>
      </c>
      <c r="Z14" s="181">
        <f>INDEX([2]مفارد!$I$594:$I$610,MIN(IF([2]مفارد!$E$1:$E$28&lt;&gt;"",ROW([2]مفارد!$E$1:$E$28)-ROW([2]مفارد!$E$1)+1,"")))</f>
        <v>0</v>
      </c>
      <c r="AA14" s="181">
        <f>INDEX([2]مفارد!$I$595:$I$610,MIN(IF([2]مفارد!$E$1:$E$28&lt;&gt;"",ROW([2]مفارد!$E$1:$E$28)-ROW([2]مفارد!$E$1)+1,"")))</f>
        <v>938.17</v>
      </c>
      <c r="AB14" s="181">
        <f>INDEX([2]مفارد!$I$596:$I$610,MIN(IF([2]مفارد!$E$1:$E$28&lt;&gt;"",ROW([2]مفارد!$E$1:$E$28)-ROW([2]مفارد!$E$1)+1,"")))</f>
        <v>409.05</v>
      </c>
    </row>
    <row r="15" spans="1:31" ht="25.5" customHeight="1" x14ac:dyDescent="0.3">
      <c r="A15" s="203" t="s">
        <v>68</v>
      </c>
      <c r="B15" s="185" t="s">
        <v>124</v>
      </c>
      <c r="C15" s="181">
        <f>INDEX([2]مفارد!$E$702:$E$721,MIN(IF([2]مفارد!$E$1:$E$28&lt;&gt;"",ROW([2]مفارد!$E$1:$E$28)-ROW([2]مفارد!$E$1)+1,"")))</f>
        <v>1031.8699999999999</v>
      </c>
      <c r="D15" s="181">
        <f>INDEX([2]مفارد!$E$721:$E$7021,MIN(IF([2]مفارد!$E$1:$E$28&lt;&gt;"",ROW([2]مفارد!$E$1:$E$28)-ROW([2]مفارد!$E$1)+1,"")))</f>
        <v>0</v>
      </c>
      <c r="E15" s="181">
        <f>INDEX([2]مفارد!$E$704:$E$721,MIN(IF([2]مفارد!$E$1:$E$28&lt;&gt;"",ROW([2]مفارد!$E$1:$E$28)-ROW([2]مفارد!$E$1)+1,"")))</f>
        <v>1031.8699999999999</v>
      </c>
      <c r="F15" s="181">
        <f>INDEX([2]مفارد!$E$705:$E$721,MIN(IF([2]مفارد!$E$1:$E$28&lt;&gt;"",ROW([2]مفارد!$E$1:$E$28)-ROW([2]مفارد!$E$1)+1,"")))</f>
        <v>0</v>
      </c>
      <c r="G15" s="181">
        <f>INDEX([2]مفارد!$E$706:$E$721,MIN(IF([2]مفارد!$E$1:$E$28&lt;&gt;"",ROW([2]مفارد!$E$1:$E$28)-ROW([2]مفارد!$E$1)+1,"")))</f>
        <v>72.23</v>
      </c>
      <c r="H15" s="181">
        <f>INDEX([2]مفارد!$E$707:$E$721,MIN(IF([2]مفارد!$E$1:$E$28&lt;&gt;"",ROW([2]مفارد!$E$1:$E$28)-ROW([2]مفارد!$E$1)+1,"")))</f>
        <v>1104.0999999999999</v>
      </c>
      <c r="I15" s="181">
        <f>INDEX([2]مفارد!$E$708:$E$721,MIN(IF([2]مفارد!$E$1:$E$28&lt;&gt;"",ROW([2]مفارد!$E$1:$E$28)-ROW([2]مفارد!$E$1)+1,"")))</f>
        <v>0</v>
      </c>
      <c r="J15" s="181">
        <f>INDEX([2]مفارد!$E$709:$E$721,MIN(IF([2]مفارد!$E$1:$E$28&lt;&gt;"",ROW([2]مفارد!$E$1:$E$28)-ROW([2]مفارد!$E$1)+1,"")))</f>
        <v>0</v>
      </c>
      <c r="K15" s="181">
        <f>INDEX([2]مفارد!$E$710:$E$721,MIN(IF([2]مفارد!$E$1:$E$28&lt;&gt;"",ROW([2]مفارد!$E$1:$E$28)-ROW([2]مفارد!$E$1)+1,"")))</f>
        <v>263</v>
      </c>
      <c r="L15" s="181">
        <f>INDEX([2]مفارد!$E$711:$E$721,MIN(IF([2]مفارد!$E$1:$E$28&lt;&gt;"",ROW([2]مفارد!$E$1:$E$28)-ROW([2]مفارد!$E$1)+1,"")))</f>
        <v>312.47000000000003</v>
      </c>
      <c r="M15" s="181">
        <f>INDEX([2]مفارد!$E$712:$E$721,MIN(IF([2]مفارد!$E$1:$E$28&lt;&gt;"",ROW([2]مفارد!$E$1:$E$28)-ROW([2]مفارد!$E$1)+1,"")))</f>
        <v>0</v>
      </c>
      <c r="N15" s="181">
        <f>INDEX([2]مفارد!$E$713:$E$721,MIN(IF([2]مفارد!$E$1:$E$28&lt;&gt;"",ROW([2]مفارد!$E$1:$E$28)-ROW([2]مفارد!$E$1)+1,"")))</f>
        <v>0</v>
      </c>
      <c r="O15" s="181">
        <f>INDEX([2]مفارد!$E$714:$E$714,MIN(IF([2]مفارد!$E$1:$E$28&lt;&gt;"",ROW([2]مفارد!$E$1:$E$28)-ROW([2]مفارد!$E$1)+1,"")))</f>
        <v>0</v>
      </c>
      <c r="P15" s="181">
        <f>INDEX([2]مفارد!$E$715:$E$721,MIN(IF([2]مفارد!$E$1:$E$28&lt;&gt;"",ROW([2]مفارد!$E$1:$E$28)-ROW([2]مفارد!$E$1)+1,"")))</f>
        <v>0</v>
      </c>
      <c r="Q15" s="181">
        <f>INDEX([2]مفارد!$E$716:$E$721,MIN(IF([2]مفارد!$E$1:$E$28&lt;&gt;"",ROW([2]مفارد!$E$1:$E$28)-ROW([2]مفارد!$E$1)+1,"")))</f>
        <v>19.2</v>
      </c>
      <c r="R15" s="181">
        <f>INDEX([2]مفارد!$E$717:$E$721,MIN(IF([2]مفارد!$E$1:$E$28&lt;&gt;"",ROW([2]مفارد!$E$1:$E$28)-ROW([2]مفارد!$E$1)+1,"")))</f>
        <v>50</v>
      </c>
      <c r="S15" s="181">
        <f>INDEX([2]مفارد!$E$718:$E$721,MIN(IF([2]مفارد!$E$1:$E$28&lt;&gt;"",ROW([2]مفارد!$E$1:$E$28)-ROW([2]مفارد!$E$1)+1,"")))</f>
        <v>5.68</v>
      </c>
      <c r="T15" s="181">
        <f>INDEX([2]مفارد!$E$719:$E$721,MIN(IF([2]مفارد!$E$1:$E$28&lt;&gt;"",ROW([2]مفارد!$E$1:$E$28)-ROW([2]مفارد!$E$1)+1,"")))</f>
        <v>74.88</v>
      </c>
      <c r="U15" s="181">
        <f>INDEX([2]مفارد!$E$720:$E$720,MIN(IF([2]مفارد!$E$1:$E$28&lt;&gt;"",ROW([2]مفارد!$E$1:$E$28)-ROW([2]مفارد!$E$1)+1,"")))</f>
        <v>816.51</v>
      </c>
      <c r="V15" s="181">
        <f>INDEX([2]مفارد!$E$721:$E$721,MIN(IF([2]مفارد!$E$1:$E$28&lt;&gt;"",ROW([2]مفارد!$E$1:$E$28)-ROW([2]مفارد!$E$1)+1,"")))</f>
        <v>0</v>
      </c>
      <c r="W15" s="181">
        <f>INDEX([2]مفارد!$I$703:$I$721,MIN(IF([2]مفارد!$E$1:$E$28&lt;&gt;"",ROW([2]مفارد!$E$1:$E$28)-ROW([2]مفارد!$E$1)+1,"")))</f>
        <v>0</v>
      </c>
      <c r="X15" s="181">
        <f>INDEX([2]مفارد!$I$704:$I$721,MIN(IF([2]مفارد!$E$1:$E$28&lt;&gt;"",ROW([2]مفارد!$E$1:$E$28)-ROW([2]مفارد!$E$1)+1,"")))</f>
        <v>315.41000000000003</v>
      </c>
      <c r="Y15" s="181">
        <f>INDEX([2]مفارد!$I$705:$I$721,MIN(IF([2]مفارد!$E$1:$E$28&lt;&gt;"",ROW([2]مفارد!$E$1:$E$28)-ROW([2]مفارد!$E$1)+1,"")))</f>
        <v>7.4</v>
      </c>
      <c r="Z15" s="181">
        <f>INDEX([2]مفارد!$I$706:$I$721,MIN(IF([2]مفارد!$E$1:$E$28&lt;&gt;"",ROW([2]مفارد!$E$1:$E$28)-ROW([2]مفارد!$E$1)+1,"")))</f>
        <v>0</v>
      </c>
      <c r="AA15" s="181">
        <f>INDEX([2]مفارد!$I$707:$I$721,MIN(IF([2]مفارد!$E$1:$E$28&lt;&gt;"",ROW([2]مفارد!$E$1:$E$28)-ROW([2]مفارد!$E$1)+1,"")))</f>
        <v>816.51</v>
      </c>
      <c r="AB15" s="181">
        <f>INDEX([2]مفارد!$I$708:$I$721,MIN(IF([2]مفارد!$E$1:$E$28&lt;&gt;"",ROW([2]مفارد!$E$1:$E$28)-ROW([2]مفارد!$E$1)+1,"")))</f>
        <v>342.81</v>
      </c>
      <c r="AC15" s="187" t="s">
        <v>128</v>
      </c>
    </row>
    <row r="16" spans="1:31" ht="19.5" x14ac:dyDescent="0.3">
      <c r="A16" s="203" t="s">
        <v>74</v>
      </c>
      <c r="B16" s="185" t="s">
        <v>124</v>
      </c>
      <c r="C16" s="181">
        <f>INDEX([2]مفارد!$E$737:$E$756,MIN(IF([2]مفارد!$E$1:$E$28&lt;&gt;"",ROW([2]مفارد!$E$1:$E$28)-ROW([2]مفارد!$E$1)+1,"")))</f>
        <v>1104.0999999999999</v>
      </c>
      <c r="D16" s="181">
        <f>INDEX([2]مفارد!$E$738:$E$756,MIN(IF([2]مفارد!$E$1:$E$28&lt;&gt;"",ROW([2]مفارد!$E$1:$E$28)-ROW([2]مفارد!$E$1)+1,"")))</f>
        <v>0</v>
      </c>
      <c r="E16" s="181">
        <f>INDEX([2]مفارد!$E$739:$E$756,MIN(IF([2]مفارد!$E$1:$E$28&lt;&gt;"",ROW([2]مفارد!$E$1:$E$28)-ROW([2]مفارد!$E$1)+1,"")))</f>
        <v>1104.0999999999999</v>
      </c>
      <c r="F16" s="181">
        <f>INDEX([2]مفارد!$E$740:$E$756,MIN(IF([2]مفارد!$E$1:$E$28&lt;&gt;"",ROW([2]مفارد!$E$1:$E$28)-ROW([2]مفارد!$E$1)+1,"")))</f>
        <v>77.290000000000006</v>
      </c>
      <c r="G16" s="181">
        <f>INDEX([2]مفارد!$E$741:$E$756,MIN(IF([2]مفارد!$E$1:$E$28&lt;&gt;"",ROW([2]مفارد!$E$1:$E$28)-ROW([2]مفارد!$E$1)+1,"")))</f>
        <v>77.290000000000006</v>
      </c>
      <c r="H16" s="181">
        <f>INDEX([2]مفارد!$E$742:$E$756,MIN(IF([2]مفارد!$E$1:$E$28&lt;&gt;"",ROW([2]مفارد!$E$1:$E$28)-ROW([2]مفارد!$E$1)+1,"")))</f>
        <v>1258.68</v>
      </c>
      <c r="I16" s="181">
        <f>INDEX([2]مفارد!$E$743:$E$756,MIN(IF([2]مفارد!$E$1:$E$28&lt;&gt;"",ROW([2]مفارد!$E$1:$E$28)-ROW([2]مفارد!$E$1)+1,"")))</f>
        <v>0</v>
      </c>
      <c r="J16" s="181">
        <f>INDEX([2]مفارد!$E$744:$E$756,MIN(IF([2]مفارد!$E$1:$E$28&lt;&gt;"",ROW([2]مفارد!$E$1:$E$28)-ROW([2]مفارد!$E$1)+1,"")))</f>
        <v>0</v>
      </c>
      <c r="K16" s="181">
        <f>INDEX([2]مفارد!$E$745:$E$756,MIN(IF([2]مفارد!$E$1:$E$28&lt;&gt;"",ROW([2]مفارد!$E$1:$E$28)-ROW([2]مفارد!$E$1)+1,"")))</f>
        <v>263</v>
      </c>
      <c r="L16" s="181">
        <f>INDEX([2]مفارد!$E$746:$E$756,MIN(IF([2]مفارد!$E$1:$E$28&lt;&gt;"",ROW([2]مفارد!$E$1:$E$28)-ROW([2]مفارد!$E$1)+1,"")))</f>
        <v>340.59</v>
      </c>
      <c r="M16" s="181">
        <f>INDEX([2]مفارد!$E$747:$E$756,MIN(IF([2]مفارد!$E$1:$E$28&lt;&gt;"",ROW([2]مفارد!$E$1:$E$28)-ROW([2]مفارد!$E$1)+1,"")))</f>
        <v>0</v>
      </c>
      <c r="N16" s="181">
        <f>INDEX([2]مفارد!$E$748:$E$756,MIN(IF([2]مفارد!$E$1:$E$28&lt;&gt;"",ROW([2]مفارد!$E$1:$E$28)-ROW([2]مفارد!$E$1)+1,"")))</f>
        <v>0</v>
      </c>
      <c r="O16" s="181">
        <f>INDEX([2]مفارد!$E$749:$E$756,MIN(IF([2]مفارد!$E$1:$E$28&lt;&gt;"",ROW([2]مفارد!$E$1:$E$28)-ROW([2]مفارد!$E$1)+1,"")))</f>
        <v>0</v>
      </c>
      <c r="P16" s="181">
        <f>INDEX([2]مفارد!$E$750:$E$756,MIN(IF([2]مفارد!$E$1:$E$28&lt;&gt;"",ROW([2]مفارد!$E$1:$E$28)-ROW([2]مفارد!$E$1)+1,"")))</f>
        <v>0</v>
      </c>
      <c r="Q16" s="181">
        <f>INDEX([2]مفارد!$E$751:$E$756,MIN(IF([2]مفارد!$E$1:$E$28&lt;&gt;"",ROW([2]مفارد!$E$1:$E$28)-ROW([2]مفارد!$E$1)+1,"")))</f>
        <v>19.2</v>
      </c>
      <c r="R16" s="181">
        <f>INDEX([2]مفارد!$E$752:$E$756,MIN(IF([2]مفارد!$E$1:$E$28&lt;&gt;"",ROW([2]مفارد!$E$1:$E$28)-ROW([2]مفارد!$E$1)+1,"")))</f>
        <v>50</v>
      </c>
      <c r="S16" s="181">
        <f>INDEX([2]مفارد!$E$753:$E$756,MIN(IF([2]مفارد!$E$1:$E$28&lt;&gt;"",ROW([2]مفارد!$E$1:$E$28)-ROW([2]مفارد!$E$1)+1,"")))</f>
        <v>5.68</v>
      </c>
      <c r="T16" s="181">
        <f>INDEX([2]مفارد!$E$754:$E$756,MIN(IF([2]مفارد!$E$1:$E$28&lt;&gt;"",ROW([2]مفارد!$E$1:$E$28)-ROW([2]مفارد!$E$1)+1,"")))</f>
        <v>74.88</v>
      </c>
      <c r="U16" s="181">
        <f>INDEX([2]مفارد!$E$755:$E$756,MIN(IF([2]مفارد!$E$1:$E$28&lt;&gt;"",ROW([2]مفارد!$E$1:$E$28)-ROW([2]مفارد!$E$1)+1,"")))</f>
        <v>942.97</v>
      </c>
      <c r="V16" s="181">
        <f>INDEX([2]مفارد!$E$756:$E$756,MIN(IF([2]مفارد!$E$1:$E$28&lt;&gt;"",ROW([2]مفارد!$E$1:$E$28)-ROW([2]مفارد!$E$1)+1,"")))</f>
        <v>0</v>
      </c>
      <c r="W16" s="181">
        <f>INDEX([2]مفارد!$I$738:$I$756,MIN(IF([2]مفارد!$E$1:$E$28&lt;&gt;"",ROW([2]مفارد!$E$1:$E$28)-ROW([2]مفارد!$E$1)+1,"")))</f>
        <v>0.04</v>
      </c>
      <c r="X16" s="181">
        <f>INDEX([2]مفارد!$I$739:$I$756,MIN(IF([2]مفارد!$E$1:$E$28&lt;&gt;"",ROW([2]مفارد!$E$1:$E$28)-ROW([2]مفارد!$E$1)+1,"")))</f>
        <v>402.12</v>
      </c>
      <c r="Y16" s="181">
        <f>INDEX([2]مفارد!$I$740:$I$756,MIN(IF([2]مفارد!$E$1:$E$28&lt;&gt;"",ROW([2]مفارد!$E$1:$E$28)-ROW([2]مفارد!$E$1)+1,"")))</f>
        <v>8.35</v>
      </c>
      <c r="Z16" s="181">
        <f>INDEX([2]مفارد!$I$741:$I$756,MIN(IF([2]مفارد!$E$1:$E$28&lt;&gt;"",ROW([2]مفارد!$E$1:$E$28)-ROW([2]مفارد!$E$1)+1,"")))</f>
        <v>0</v>
      </c>
      <c r="AA16" s="181">
        <f>INDEX([2]مفارد!$I$742:$I$756,MIN(IF([2]مفارد!$E$1:$E$28&lt;&gt;"",ROW([2]مفارد!$E$1:$E$28)-ROW([2]مفارد!$E$1)+1,"")))</f>
        <v>942.97</v>
      </c>
      <c r="AB16" s="181">
        <f>INDEX([2]مفارد!$I$743:$I$756,MIN(IF([2]مفارد!$E$1:$E$28&lt;&gt;"",ROW([2]مفارد!$E$1:$E$28)-ROW([2]مفارد!$E$1)+1,"")))</f>
        <v>430.51</v>
      </c>
      <c r="AC16" s="181">
        <f>INDEX([2]مفارد!$I$702:$I$721,MIN(IF([2]مفارد!$E$1:$E$28&lt;&gt;"",ROW([2]مفارد!$E$1:$E$28)-ROW([2]مفارد!$E$1)+1,"")))</f>
        <v>20</v>
      </c>
    </row>
    <row r="17" spans="1:29" ht="19.5" x14ac:dyDescent="0.3">
      <c r="A17" s="257" t="s">
        <v>68</v>
      </c>
      <c r="B17" s="185" t="s">
        <v>24</v>
      </c>
      <c r="C17" s="181">
        <f>INDEX([2]مفارد!$E$845:$E$864,MIN(IF([2]مفارد!$E$1:$E$28&lt;&gt;"",ROW([2]مفارد!$E$1:$E$28)-ROW([2]مفارد!$E$1)+1,"")))</f>
        <v>964.97</v>
      </c>
      <c r="D17" s="181">
        <f>INDEX([2]مفارد!$E$846:$E$864,MIN(IF([2]مفارد!$E$1:$E$28&lt;&gt;"",ROW([2]مفارد!$E$1:$E$28)-ROW([2]مفارد!$E$1)+1,"")))</f>
        <v>0</v>
      </c>
      <c r="E17" s="181">
        <f>INDEX([2]مفارد!$E$847:$E$864,MIN(IF([2]مفارد!$E$1:$E$28&lt;&gt;"",ROW([2]مفارد!$E$1:$E$28)-ROW([2]مفارد!$E$1)+1,"")))</f>
        <v>964.97</v>
      </c>
      <c r="F17" s="181">
        <f>INDEX([2]مفارد!$E$848:$E$864,MIN(IF([2]مفارد!$E$1:$E$28&lt;&gt;"",ROW([2]مفارد!$E$1:$E$28)-ROW([2]مفارد!$E$1)+1,"")))</f>
        <v>0</v>
      </c>
      <c r="G17" s="181">
        <f>INDEX([2]مفارد!$E$849:$E$864,MIN(IF([2]مفارد!$E$1:$E$28&lt;&gt;"",ROW([2]مفارد!$E$1:$E$28)-ROW([2]مفارد!$E$1)+1,"")))</f>
        <v>67.55</v>
      </c>
      <c r="H17" s="181">
        <f>INDEX([2]مفارد!$E$850:$E$864,MIN(IF([2]مفارد!$E$1:$E$28&lt;&gt;"",ROW([2]مفارد!$E$1:$E$28)-ROW([2]مفارد!$E$1)+1,"")))</f>
        <v>1032.52</v>
      </c>
      <c r="I17" s="181">
        <f>INDEX([2]مفارد!$E$851:$E$864,MIN(IF([2]مفارد!$E$1:$E$28&lt;&gt;"",ROW([2]مفارد!$E$1:$E$28)-ROW([2]مفارد!$E$1)+1,"")))</f>
        <v>0</v>
      </c>
      <c r="J17" s="181">
        <f>INDEX([2]مفارد!$E$852:$E$864,MIN(IF([2]مفارد!$E$1:$E$28&lt;&gt;"",ROW([2]مفارد!$E$1:$E$28)-ROW([2]مفارد!$E$1)+1,"")))</f>
        <v>0</v>
      </c>
      <c r="K17" s="181">
        <f>INDEX([2]مفارد!$E$853:$E$864,MIN(IF([2]مفارد!$E$1:$E$28&lt;&gt;"",ROW([2]مفارد!$E$1:$E$28)-ROW([2]مفارد!$E$1)+1,"")))</f>
        <v>255</v>
      </c>
      <c r="L17" s="181">
        <f>INDEX([2]مفارد!$E$854:$E$864,MIN(IF([2]مفارد!$E$1:$E$28&lt;&gt;"",ROW([2]مفارد!$E$1:$E$28)-ROW([2]مفارد!$E$1)+1,"")))</f>
        <v>302.97000000000003</v>
      </c>
      <c r="M17" s="181">
        <f>INDEX([2]مفارد!$E$855:$E$864,MIN(IF([2]مفارد!$E$1:$E$28&lt;&gt;"",ROW([2]مفارد!$E$1:$E$28)-ROW([2]مفارد!$E$1)+1,"")))</f>
        <v>0</v>
      </c>
      <c r="N17" s="181">
        <f>INDEX([2]مفارد!$E$856:$E$864,MIN(IF([2]مفارد!$E$1:$E$28&lt;&gt;"",ROW([2]مفارد!$E$1:$E$28)-ROW([2]مفارد!$E$1)+1,"")))</f>
        <v>0</v>
      </c>
      <c r="O17" s="181">
        <f>INDEX([2]مفارد!$E$857:$E$864,MIN(IF([2]مفارد!$E$1:$E$28&lt;&gt;"",ROW([2]مفارد!$E$1:$E$28)-ROW([2]مفارد!$E$1)+1,"")))</f>
        <v>0</v>
      </c>
      <c r="P17" s="181">
        <f>INDEX([2]مفارد!$E$858:$E$864,MIN(IF([2]مفارد!$E$1:$E$28&lt;&gt;"",ROW([2]مفارد!$E$1:$E$28)-ROW([2]مفارد!$E$1)+1,"")))</f>
        <v>0</v>
      </c>
      <c r="Q17" s="181">
        <f>INDEX([2]مفارد!$E$859:$E$864,MIN(IF([2]مفارد!$E$1:$E$28&lt;&gt;"",ROW([2]مفارد!$E$1:$E$28)-ROW([2]مفارد!$E$1)+1,"")))</f>
        <v>14.4</v>
      </c>
      <c r="R17" s="181">
        <f>INDEX([2]مفارد!$E$860:$E$864,MIN(IF([2]مفارد!$E$1:$E$28&lt;&gt;"",ROW([2]مفارد!$E$1:$E$28)-ROW([2]مفارد!$E$1)+1,"")))</f>
        <v>0</v>
      </c>
      <c r="S17" s="181">
        <f>INDEX([2]مفارد!$E$861:$E$864,MIN(IF([2]مفارد!$E$1:$E$28&lt;&gt;"",ROW([2]مفارد!$E$1:$E$28)-ROW([2]مفارد!$E$1)+1,"")))</f>
        <v>5.14</v>
      </c>
      <c r="T17" s="181">
        <f>INDEX([2]مفارد!$E$862:$E$864,MIN(IF([2]مفارد!$E$1:$E$28&lt;&gt;"",ROW([2]مفارد!$E$1:$E$28)-ROW([2]مفارد!$E$1)+1,"")))</f>
        <v>19.54</v>
      </c>
      <c r="U17" s="181">
        <f>INDEX([2]مفارد!$E$863:$E$864,MIN(IF([2]مفارد!$E$1:$E$28&lt;&gt;"",ROW([2]مفارد!$E$1:$E$28)-ROW([2]مفارد!$E$1)+1,"")))</f>
        <v>749.09</v>
      </c>
      <c r="V17" s="181">
        <f>INDEX([2]مفارد!$E$864:$E$864,MIN(IF([2]مفارد!$E$1:$E$28&lt;&gt;"",ROW([2]مفارد!$E$1:$E$28)-ROW([2]مفارد!$E$1)+1,"")))</f>
        <v>0</v>
      </c>
      <c r="W17" s="181">
        <f>INDEX([2]مفارد!$I$845:$I$864,MIN(IF([2]مفارد!$E$1:$E$28&lt;&gt;"",ROW([2]مفارد!$E$1:$E$28)-ROW([2]مفارد!$E$1)+1,"")))</f>
        <v>81.75</v>
      </c>
      <c r="X17" s="181">
        <f>INDEX([2]مفارد!$I$846:$I$864,MIN(IF([2]مفارد!$E$1:$E$28&lt;&gt;"",ROW([2]مفارد!$E$1:$E$28)-ROW([2]مفارد!$E$1)+1,"")))</f>
        <v>294.73</v>
      </c>
      <c r="Y17" s="181">
        <f>INDEX([2]مفارد!$I$847:$I$864,MIN(IF([2]مفارد!$E$1:$E$28&lt;&gt;"",ROW([2]مفارد!$E$1:$E$28)-ROW([2]مفارد!$E$1)+1,"")))</f>
        <v>6.1</v>
      </c>
      <c r="Z17" s="181">
        <f>INDEX([2]مفارد!$I$848:$I$864,MIN(IF([2]مفارد!$E$1:$E$28&lt;&gt;"",ROW([2]مفارد!$E$1:$E$28)-ROW([2]مفارد!$E$1)+1,"")))</f>
        <v>0</v>
      </c>
      <c r="AA17" s="181">
        <f>INDEX([2]مفارد!$I$849:$I$864,MIN(IF([2]مفارد!$E$1:$E$28&lt;&gt;"",ROW([2]مفارد!$E$1:$E$28)-ROW([2]مفارد!$E$1)+1,"")))</f>
        <v>749.09</v>
      </c>
      <c r="AB17" s="181">
        <f>INDEX([2]مفارد!$I$850:$I$864,MIN(IF([2]مفارد!$E$1:$E$28&lt;&gt;"",ROW([2]مفارد!$E$1:$E$28)-ROW([2]مفارد!$E$1)+1,"")))</f>
        <v>382.58</v>
      </c>
    </row>
    <row r="18" spans="1:29" ht="19.5" x14ac:dyDescent="0.3">
      <c r="A18" s="257" t="s">
        <v>74</v>
      </c>
      <c r="B18" s="185" t="s">
        <v>24</v>
      </c>
      <c r="C18" s="181">
        <f>INDEX([2]مفارد!$E$880:$E$899,MIN(IF([2]مفارد!$E$1:$E$28&lt;&gt;"",ROW([2]مفارد!$E$1:$E$28)-ROW([2]مفارد!$E$1)+1,"")))</f>
        <v>1032.52</v>
      </c>
      <c r="D18" s="181">
        <f>INDEX([2]مفارد!$E$881:$E$899,MIN(IF([2]مفارد!$E$1:$E$28&lt;&gt;"",ROW([2]مفارد!$E$1:$E$28)-ROW([2]مفارد!$E$1)+1,"")))</f>
        <v>0</v>
      </c>
      <c r="E18" s="181">
        <f>INDEX([2]مفارد!$E$882:$E$899,MIN(IF([2]مفارد!$E$1:$E$28&lt;&gt;"",ROW([2]مفارد!$E$1:$E$28)-ROW([2]مفارد!$E$1)+1,"")))</f>
        <v>1032.52</v>
      </c>
      <c r="F18" s="181">
        <f>INDEX([2]مفارد!$E$883:$E$899,MIN(IF([2]مفارد!$E$1:$E$28&lt;&gt;"",ROW([2]مفارد!$E$1:$E$28)-ROW([2]مفارد!$E$1)+1,"")))</f>
        <v>72.28</v>
      </c>
      <c r="G18" s="181">
        <f>INDEX([2]مفارد!$E$884:$E$899,MIN(IF([2]مفارد!$E$1:$E$28&lt;&gt;"",ROW([2]مفارد!$E$1:$E$28)-ROW([2]مفارد!$E$1)+1,"")))</f>
        <v>72.28</v>
      </c>
      <c r="H18" s="181">
        <f>INDEX([2]مفارد!$E$885:$E$899,MIN(IF([2]مفارد!$E$1:$E$28&lt;&gt;"",ROW([2]مفارد!$E$1:$E$28)-ROW([2]مفارد!$E$1)+1,"")))</f>
        <v>1177.08</v>
      </c>
      <c r="I18" s="181">
        <f>INDEX([2]مفارد!$E$886:$E$899,MIN(IF([2]مفارد!$E$1:$E$28&lt;&gt;"",ROW([2]مفارد!$E$1:$E$28)-ROW([2]مفارد!$E$1)+1,"")))</f>
        <v>0</v>
      </c>
      <c r="J18" s="181">
        <f>INDEX([2]مفارد!$E$887:$E$899,MIN(IF([2]مفارد!$E$1:$E$28&lt;&gt;"",ROW([2]مفارد!$E$1:$E$28)-ROW([2]مفارد!$E$1)+1,"")))</f>
        <v>0</v>
      </c>
      <c r="K18" s="181">
        <f>INDEX([2]مفارد!$E$888:$E$899,MIN(IF([2]مفارد!$E$1:$E$28&lt;&gt;"",ROW([2]مفارد!$E$1:$E$28)-ROW([2]مفارد!$E$1)+1,"")))</f>
        <v>255</v>
      </c>
      <c r="L18" s="181">
        <f>INDEX([2]مفارد!$E$889:$E$899,MIN(IF([2]مفارد!$E$1:$E$28&lt;&gt;"",ROW([2]مفارد!$E$1:$E$28)-ROW([2]مفارد!$E$1)+1,"")))</f>
        <v>330.23</v>
      </c>
      <c r="M18" s="181">
        <f>INDEX([2]مفارد!$E$890:$E$899,MIN(IF([2]مفارد!$E$1:$E$28&lt;&gt;"",ROW([2]مفارد!$E$1:$E$28)-ROW([2]مفارد!$E$1)+1,"")))</f>
        <v>0</v>
      </c>
      <c r="N18" s="181">
        <f>INDEX([2]مفارد!$E$891:$E$899,MIN(IF([2]مفارد!$E$1:$E$28&lt;&gt;"",ROW([2]مفارد!$E$1:$E$28)-ROW([2]مفارد!$E$1)+1,"")))</f>
        <v>0</v>
      </c>
      <c r="O18" s="181">
        <f>INDEX([2]مفارد!$E$892:$E$899,MIN(IF([2]مفارد!$E$1:$E$28&lt;&gt;"",ROW([2]مفارد!$E$1:$E$28)-ROW([2]مفارد!$E$1)+1,"")))</f>
        <v>0</v>
      </c>
      <c r="P18" s="181">
        <f>INDEX([2]مفارد!$E$893:$E$899,MIN(IF([2]مفارد!$E$1:$E$28&lt;&gt;"",ROW([2]مفارد!$E$1:$E$28)-ROW([2]مفارد!$E$1)+1,"")))</f>
        <v>0</v>
      </c>
      <c r="Q18" s="181">
        <f>INDEX([2]مفارد!$E$894:$E$899,MIN(IF([2]مفارد!$E$1:$E$28&lt;&gt;"",ROW([2]مفارد!$E$1:$E$28)-ROW([2]مفارد!$E$1)+1,"")))</f>
        <v>14.4</v>
      </c>
      <c r="R18" s="181">
        <f>INDEX([2]مفارد!$E$895:$E$899,MIN(IF([2]مفارد!$E$1:$E$28&lt;&gt;"",ROW([2]مفارد!$E$1:$E$28)-ROW([2]مفارد!$E$1)+1,"")))</f>
        <v>0</v>
      </c>
      <c r="S18" s="181">
        <f>INDEX([2]مفارد!$E$896:$E$899,MIN(IF([2]مفارد!$E$1:$E$28&lt;&gt;"",ROW([2]مفارد!$E$1:$E$28)-ROW([2]مفارد!$E$1)+1,"")))</f>
        <v>5.14</v>
      </c>
      <c r="T18" s="181">
        <f>INDEX([2]مفارد!$E$897:$E$899,MIN(IF([2]مفارد!$E$1:$E$28&lt;&gt;"",ROW([2]مفارد!$E$1:$E$28)-ROW([2]مفارد!$E$1)+1,"")))</f>
        <v>19.54</v>
      </c>
      <c r="U18" s="181">
        <f>INDEX([2]مفارد!$E$898:$E$899,MIN(IF([2]مفارد!$E$1:$E$28&lt;&gt;"",ROW([2]مفارد!$E$1:$E$28)-ROW([2]مفارد!$E$1)+1,"")))</f>
        <v>866.39</v>
      </c>
      <c r="V18" s="181">
        <f>INDEX([2]مفارد!$E$899:$E$899,MIN(IF([2]مفارد!$E$1:$E$28&lt;&gt;"",ROW([2]مفارد!$E$1:$E$28)-ROW([2]مفارد!$E$1)+1,"")))</f>
        <v>0</v>
      </c>
      <c r="W18" s="181">
        <f>INDEX([2]مفارد!$I$880:$I$899,MIN(IF([2]مفارد!$E$1:$E$28&lt;&gt;"",ROW([2]مفارد!$E$1:$E$28)-ROW([2]مفارد!$E$1)+1,"")))</f>
        <v>0</v>
      </c>
      <c r="X18" s="181">
        <f>INDEX([2]مفارد!$I$881:$I$899,MIN(IF([2]مفارد!$E$1:$E$28&lt;&gt;"",ROW([2]مفارد!$E$1:$E$28)-ROW([2]مفارد!$E$1)+1,"")))</f>
        <v>375.48</v>
      </c>
      <c r="Y18" s="181">
        <f>INDEX([2]مفارد!$I$882:$I$899,MIN(IF([2]مفارد!$E$1:$E$28&lt;&gt;"",ROW([2]مفارد!$E$1:$E$28)-ROW([2]مفارد!$E$1)+1,"")))</f>
        <v>7.45</v>
      </c>
      <c r="Z18" s="181">
        <f>INDEX([2]مفارد!$I$883:$I$899,MIN(IF([2]مفارد!$E$1:$E$28&lt;&gt;"",ROW([2]مفارد!$E$1:$E$28)-ROW([2]مفارد!$E$1)+1,"")))</f>
        <v>0</v>
      </c>
      <c r="AA18" s="181">
        <f>INDEX([2]مفارد!$I$884:$I$899,MIN(IF([2]مفارد!$E$1:$E$28&lt;&gt;"",ROW([2]مفارد!$E$1:$E$28)-ROW([2]مفارد!$E$1)+1,"")))</f>
        <v>866.39</v>
      </c>
      <c r="AB18" s="181">
        <f>INDEX([2]مفارد!$I$885:$I$899,MIN(IF([2]مفارد!$E$1:$E$28&lt;&gt;"",ROW([2]مفارد!$E$1:$E$28)-ROW([2]مفارد!$E$1)+1,"")))</f>
        <v>382.97</v>
      </c>
    </row>
    <row r="19" spans="1:29" ht="19.5" x14ac:dyDescent="0.3">
      <c r="A19" s="256" t="s">
        <v>68</v>
      </c>
      <c r="B19" s="185" t="s">
        <v>26</v>
      </c>
      <c r="C19" s="181">
        <f>INDEX([2]مفارد!$E$986:$E$1003,MIN(IF([2]مفارد!$E$1:$E$28&lt;&gt;"",ROW([2]مفارد!$E$1:$E$28)-ROW([2]مفارد!$E$1)+1,"")))</f>
        <v>1054.1400000000001</v>
      </c>
      <c r="D19" s="181">
        <f>INDEX([2]مفارد!$E$987:$E$1003,MIN(IF([2]مفارد!$E$1:$E$28&lt;&gt;"",ROW([2]مفارد!$E$1:$E$28)-ROW([2]مفارد!$E$1)+1,"")))</f>
        <v>0</v>
      </c>
      <c r="E19" s="181">
        <f>INDEX([2]مفارد!$E$988:$E$1003,MIN(IF([2]مفارد!$E$1:$E$28&lt;&gt;"",ROW([2]مفارد!$E$1:$E$28)-ROW([2]مفارد!$E$1)+1,"")))</f>
        <v>1054.1400000000001</v>
      </c>
      <c r="F19" s="181">
        <f>INDEX([2]مفارد!$E$989:$E$1003,MIN(IF([2]مفارد!$E$1:$E$28&lt;&gt;"",ROW([2]مفارد!$E$1:$E$28)-ROW([2]مفارد!$E$1)+1,"")))</f>
        <v>0</v>
      </c>
      <c r="G19" s="181">
        <f>INDEX([2]مفارد!$E$990:$E$1003,MIN(IF([2]مفارد!$E$1:$E$28&lt;&gt;"",ROW([2]مفارد!$E$1:$E$28)-ROW([2]مفارد!$E$1)+1,"")))</f>
        <v>73.790000000000006</v>
      </c>
      <c r="H19" s="181">
        <f>INDEX([2]مفارد!$E$991:$E$1003,MIN(IF([2]مفارد!$E$1:$E$28&lt;&gt;"",ROW([2]مفارد!$E$1:$E$28)-ROW([2]مفارد!$E$1)+1,"")))</f>
        <v>1127.93</v>
      </c>
      <c r="I19" s="181">
        <f>INDEX([2]مفارد!$E$992:$E$1003,MIN(IF([2]مفارد!$E$1:$E$28&lt;&gt;"",ROW([2]مفارد!$E$1:$E$28)-ROW([2]مفارد!$E$1)+1,"")))</f>
        <v>0</v>
      </c>
      <c r="J19" s="181">
        <f>INDEX([2]مفارد!$E$993:$E$1003,MIN(IF([2]مفارد!$E$1:$E$28&lt;&gt;"",ROW([2]مفارد!$E$1:$E$28)-ROW([2]مفارد!$E$1)+1,"")))</f>
        <v>0</v>
      </c>
      <c r="K19" s="181">
        <f>INDEX([2]مفارد!$E$994:$E$1003,MIN(IF([2]مفارد!$E$1:$E$28&lt;&gt;"",ROW([2]مفارد!$E$1:$E$28)-ROW([2]مفارد!$E$1)+1,"")))</f>
        <v>270</v>
      </c>
      <c r="L19" s="181">
        <f>INDEX([2]مفارد!$E$995:$E$1003,MIN(IF([2]مفارد!$E$1:$E$28&lt;&gt;"",ROW([2]مفارد!$E$1:$E$28)-ROW([2]مفارد!$E$1)+1,"")))</f>
        <v>320.79000000000002</v>
      </c>
      <c r="M19" s="181">
        <f>INDEX([2]مفارد!$E$996:$E$1003,MIN(IF([2]مفارد!$E$1:$E$28&lt;&gt;"",ROW([2]مفارد!$E$1:$E$28)-ROW([2]مفارد!$E$1)+1,"")))</f>
        <v>0</v>
      </c>
      <c r="N19" s="181">
        <f>INDEX([2]مفارد!$E$997:$E$1003,MIN(IF([2]مفارد!$E$1:$E$28&lt;&gt;"",ROW([2]مفارد!$E$1:$E$28)-ROW([2]مفارد!$E$1)+1,"")))</f>
        <v>0</v>
      </c>
      <c r="O19" s="181">
        <f>INDEX([2]مفارد!$E$998:$E$1003,MIN(IF([2]مفارد!$E$1:$E$28&lt;&gt;"",ROW([2]مفارد!$E$1:$E$28)-ROW([2]مفارد!$E$1)+1,"")))</f>
        <v>0</v>
      </c>
      <c r="P19" s="181">
        <f>INDEX([2]مفارد!$E$999:$E$1003,MIN(IF([2]مفارد!$E$1:$E$28&lt;&gt;"",ROW([2]مفارد!$E$1:$E$28)-ROW([2]مفارد!$E$1)+1,"")))</f>
        <v>0</v>
      </c>
      <c r="Q19" s="181">
        <f>INDEX([2]مفارد!$E$1000:$E$1003,MIN(IF([2]مفارد!$E$1:$E$28&lt;&gt;"",ROW([2]مفارد!$E$1:$E$28)-ROW([2]مفارد!$E$1)+1,"")))</f>
        <v>21</v>
      </c>
      <c r="R19" s="181">
        <f>INDEX([2]مفارد!$E$1001:$E$1003,MIN(IF([2]مفارد!$E$1:$E$28&lt;&gt;"",ROW([2]مفارد!$E$1:$E$28)-ROW([2]مفارد!$E$1)+1,"")))</f>
        <v>140</v>
      </c>
      <c r="S19" s="181">
        <f>INDEX([2]مفارد!$E$1002:$E$1003,MIN(IF([2]مفارد!$E$1:$E$28&lt;&gt;"",ROW([2]مفارد!$E$1:$E$28)-ROW([2]مفارد!$E$1)+1,"")))</f>
        <v>5.7</v>
      </c>
      <c r="T19" s="181">
        <f>INDEX([2]مفارد!$E$1003:$E$1003,MIN(IF([2]مفارد!$E$1:$E$28&lt;&gt;"",ROW([2]مفارد!$E$1:$E$28)-ROW([2]مفارد!$E$1)+1,"")))</f>
        <v>166.7</v>
      </c>
      <c r="U19" s="181">
        <f>INDEX([2]مفارد!$E$1003:$E$1004,MIN(IF([2]مفارد!$E$1:$E$28&lt;&gt;"",ROW([2]مفارد!$E$1:$E$28)-ROW([2]مفارد!$E$1)+1,"")))</f>
        <v>166.7</v>
      </c>
      <c r="V19" s="181">
        <f>INDEX([2]مفارد!$E$1003:$E$1005,MIN(IF([2]مفارد!$E$1:$E$28&lt;&gt;"",ROW([2]مفارد!$E$1:$E$28)-ROW([2]مفارد!$E$1)+1,"")))</f>
        <v>166.7</v>
      </c>
      <c r="W19" s="181">
        <f>INDEX([2]مفارد!$I$986:$I$986,MIN(IF([2]مفارد!$E$1:$E$28&lt;&gt;"",ROW([2]مفارد!$E$1:$E$28)-ROW([2]مفارد!$E$1)+1,"")))</f>
        <v>0</v>
      </c>
      <c r="X19" s="181">
        <f>INDEX([2]مفارد!$I$987:$I$987,MIN(IF([2]مفارد!$E$1:$E$28&lt;&gt;"",ROW([2]مفارد!$E$1:$E$28)-ROW([2]مفارد!$E$1)+1,"")))</f>
        <v>322.66000000000003</v>
      </c>
      <c r="Y19" s="181">
        <f>INDEX([2]مفارد!$I$988:$I$988,MIN(IF([2]مفارد!$E$1:$E$28&lt;&gt;"",ROW([2]مفارد!$E$1:$E$28)-ROW([2]مفارد!$E$1)+1,"")))</f>
        <v>8.25</v>
      </c>
      <c r="Z19" s="181">
        <f>INDEX([2]مفارد!$I$989:$I$989,MIN(IF([2]مفارد!$E$1:$E$28&lt;&gt;"",ROW([2]مفارد!$E$1:$E$28)-ROW([2]مفارد!$E$1)+1,"")))</f>
        <v>0</v>
      </c>
      <c r="AA19" s="181">
        <f>INDEX([2]مفارد!$I$990:$I$990,MIN(IF([2]مفارد!$E$1:$E$28&lt;&gt;"",ROW([2]مفارد!$E$1:$E$28)-ROW([2]مفارد!$E$1)+1,"")))</f>
        <v>833.84</v>
      </c>
      <c r="AB19" s="181">
        <f>INDEX([2]مفارد!$I$991:$I$991,MIN(IF([2]مفارد!$E$1:$E$28&lt;&gt;"",ROW([2]مفارد!$E$1:$E$28)-ROW([2]مفارد!$E$1)+1,"")))</f>
        <v>330.91</v>
      </c>
    </row>
    <row r="20" spans="1:29" ht="19.5" x14ac:dyDescent="0.3">
      <c r="A20" s="256" t="s">
        <v>74</v>
      </c>
      <c r="B20" s="185" t="s">
        <v>26</v>
      </c>
      <c r="C20" s="181">
        <f>INDEX([2]مفارد!$E$1023:$E$1042,MIN(IF([2]مفارد!$E$1:$E$28&lt;&gt;"",ROW([2]مفارد!$E$1:$E$28)-ROW([2]مفارد!$E$1)+1,"")))</f>
        <v>1127.93</v>
      </c>
      <c r="D20" s="181">
        <f>INDEX([2]مفارد!$E$1024:$E$1024,MIN(IF([2]مفارد!$E$1:$E$28&lt;&gt;"",ROW([2]مفارد!$E$1:$E$28)-ROW([2]مفارد!$E$1)+1,"")))</f>
        <v>0</v>
      </c>
      <c r="E20" s="181">
        <f>INDEX([2]مفارد!$E$1025:$E$1025,MIN(IF([2]مفارد!$E$1:$E$28&lt;&gt;"",ROW([2]مفارد!$E$1:$E$28)-ROW([2]مفارد!$E$1)+1,"")))</f>
        <v>1127.93</v>
      </c>
      <c r="F20" s="181">
        <f>INDEX([2]مفارد!$E$1026:$E$1026,MIN(IF([2]مفارد!$E$1:$E$28&lt;&gt;"",ROW([2]مفارد!$E$1:$E$28)-ROW([2]مفارد!$E$1)+1,"")))</f>
        <v>78.959999999999994</v>
      </c>
      <c r="G20" s="181">
        <f>INDEX([2]مفارد!$E$1027:$E$1027,MIN(IF([2]مفارد!$E$1:$E$28&lt;&gt;"",ROW([2]مفارد!$E$1:$E$28)-ROW([2]مفارد!$E$1)+1,"")))</f>
        <v>78.959999999999994</v>
      </c>
      <c r="H20" s="181">
        <f>INDEX([2]مفارد!$E$1028:$E$1028,MIN(IF([2]مفارد!$E$1:$E$28&lt;&gt;"",ROW([2]مفارد!$E$1:$E$28)-ROW([2]مفارد!$E$1)+1,"")))</f>
        <v>1285.8499999999999</v>
      </c>
      <c r="I20" s="181">
        <f>INDEX([2]مفارد!$E$1029:$E$1029,MIN(IF([2]مفارد!$E$1:$E$28&lt;&gt;"",ROW([2]مفارد!$E$1:$E$28)-ROW([2]مفارد!$E$1)+1,"")))</f>
        <v>0</v>
      </c>
      <c r="J20" s="181">
        <f>INDEX([2]مفارد!$E$1030:$E$1030,MIN(IF([2]مفارد!$E$1:$E$28&lt;&gt;"",ROW([2]مفارد!$E$1:$E$28)-ROW([2]مفارد!$E$1)+1,"")))</f>
        <v>0</v>
      </c>
      <c r="K20" s="181">
        <f>INDEX([2]مفارد!$E$1031:$E$1031,MIN(IF([2]مفارد!$E$1:$E$28&lt;&gt;"",ROW([2]مفارد!$E$1:$E$28)-ROW([2]مفارد!$E$1)+1,"")))</f>
        <v>270</v>
      </c>
      <c r="L20" s="181">
        <f>INDEX([2]مفارد!$E$1032:$E$1032,MIN(IF([2]مفارد!$E$1:$E$28&lt;&gt;"",ROW([2]مفارد!$E$1:$E$28)-ROW([2]مفارد!$E$1)+1,"")))</f>
        <v>349.66</v>
      </c>
      <c r="M20" s="181">
        <f>INDEX([2]مفارد!$E$1033:$E$1033,MIN(IF([2]مفارد!$E$1:$E$28&lt;&gt;"",ROW([2]مفارد!$E$1:$E$28)-ROW([2]مفارد!$E$1)+1,"")))</f>
        <v>0</v>
      </c>
      <c r="N20" s="181">
        <f>INDEX([2]مفارد!$E$1034:$E$1034,MIN(IF([2]مفارد!$E$1:$E$28&lt;&gt;"",ROW([2]مفارد!$E$1:$E$28)-ROW([2]مفارد!$E$1)+1,"")))</f>
        <v>0</v>
      </c>
      <c r="O20" s="181">
        <f>INDEX([2]مفارد!$E$1035:$E$1035,MIN(IF([2]مفارد!$E$1:$E$28&lt;&gt;"",ROW([2]مفارد!$E$1:$E$28)-ROW([2]مفارد!$E$1)+1,"")))</f>
        <v>0</v>
      </c>
      <c r="P20" s="181">
        <f>INDEX([2]مفارد!$E$1036:$E$1036,MIN(IF([2]مفارد!$E$1:$E$28&lt;&gt;"",ROW([2]مفارد!$E$1:$E$28)-ROW([2]مفارد!$E$1)+1,"")))</f>
        <v>0</v>
      </c>
      <c r="Q20" s="181">
        <f>INDEX([2]مفارد!$E$1037:$E$1037,MIN(IF([2]مفارد!$E$1:$E$28&lt;&gt;"",ROW([2]مفارد!$E$1:$E$28)-ROW([2]مفارد!$E$1)+1,"")))</f>
        <v>21</v>
      </c>
      <c r="R20" s="181">
        <f>INDEX([2]مفارد!$E$1038:$E$1038,MIN(IF([2]مفارد!$E$1:$E$28&lt;&gt;"",ROW([2]مفارد!$E$1:$E$28)-ROW([2]مفارد!$E$1)+1,"")))</f>
        <v>140</v>
      </c>
      <c r="S20" s="181">
        <f>INDEX([2]مفارد!$E$1039:$E$1039,MIN(IF([2]مفارد!$E$1:$E$28&lt;&gt;"",ROW([2]مفارد!$E$1:$E$28)-ROW([2]مفارد!$E$1)+1,"")))</f>
        <v>5.7</v>
      </c>
      <c r="T20" s="181">
        <f>INDEX([2]مفارد!$E$1040:$E$1040,MIN(IF([2]مفارد!$E$1:$E$28&lt;&gt;"",ROW([2]مفارد!$E$1:$E$28)-ROW([2]مفارد!$E$1)+1,"")))</f>
        <v>166.7</v>
      </c>
      <c r="U20" s="181">
        <f>INDEX([2]مفارد!$E$1041:$E$1041,MIN(IF([2]مفارد!$E$1:$E$28&lt;&gt;"",ROW([2]مفارد!$E$1:$E$28)-ROW([2]مفارد!$E$1)+1,"")))</f>
        <v>962.89</v>
      </c>
      <c r="V20" s="181">
        <f>INDEX([2]مفارد!$E$1042:$E$1042,MIN(IF([2]مفارد!$E$1:$E$28&lt;&gt;"",ROW([2]مفارد!$E$1:$E$28)-ROW([2]مفارد!$E$1)+1,"")))</f>
        <v>1708.93</v>
      </c>
      <c r="W20" s="181">
        <f>INDEX([2]مفارد!$I$1023:$I$1023,MIN(IF([2]مفارد!$E$1:$E$28&lt;&gt;"",ROW([2]مفارد!$E$1:$E$28)-ROW([2]مفارد!$E$1)+1,"")))</f>
        <v>0.04</v>
      </c>
      <c r="X20" s="181">
        <f>INDEX([2]مفارد!$I$1024:$I$1024,MIN(IF([2]مفارد!$E$1:$E$28&lt;&gt;"",ROW([2]مفارد!$E$1:$E$28)-ROW([2]مفارد!$E$1)+1,"")))</f>
        <v>411.26</v>
      </c>
      <c r="Y20" s="181">
        <f>INDEX([2]مفارد!$I$1025:$I$1025,MIN(IF([2]مفارد!$E$1:$E$28&lt;&gt;"",ROW([2]مفارد!$E$1:$E$28)-ROW([2]مفارد!$E$1)+1,"")))</f>
        <v>9.1999999999999993</v>
      </c>
      <c r="Z20" s="181">
        <f>INDEX([2]مفارد!$I$926:$I$1023,MIN(IF([2]مفارد!$E$1:$E$28&lt;&gt;"",ROW([2]مفارد!$E$1:$E$28)-ROW([2]مفارد!$E$1)+1,"")))</f>
        <v>0</v>
      </c>
      <c r="AA20" s="181">
        <f>INDEX([2]مفارد!$I$1027:$I$1027,MIN(IF([2]مفارد!$E$1:$E$28&lt;&gt;"",ROW([2]مفارد!$E$1:$E$28)-ROW([2]مفارد!$E$1)+1,"")))</f>
        <v>962.89</v>
      </c>
      <c r="AB20" s="181">
        <f>INDEX([2]مفارد!$I$1028:$I$1028,MIN(IF([2]مفارد!$E$1:$E$28&lt;&gt;"",ROW([2]مفارد!$E$1:$E$28)-ROW([2]مفارد!$E$1)+1,"")))</f>
        <v>422.18</v>
      </c>
    </row>
    <row r="21" spans="1:29" ht="19.5" x14ac:dyDescent="0.3">
      <c r="A21" s="203" t="s">
        <v>68</v>
      </c>
      <c r="B21" s="185" t="s">
        <v>29</v>
      </c>
      <c r="C21" s="181">
        <f>INDEX([2]مفارد!$E$1138:$E$1171,MIN(IF([2]مفارد!$E$1:$E$28&lt;&gt;"",ROW([2]مفارد!$E$1:$E$28)-ROW([2]مفارد!$E$1)+1,"")))</f>
        <v>0</v>
      </c>
      <c r="D21" s="181">
        <f>INDEX([2]مفارد!$E$1139:$E$1139,MIN(IF([2]مفارد!$E$1:$E$28&lt;&gt;"",ROW([2]مفارد!$E$1:$E$28)-ROW([2]مفارد!$E$1)+1,"")))</f>
        <v>0</v>
      </c>
      <c r="E21" s="181">
        <f>INDEX([2]مفارد!$E$1140:$E$1140,MIN(IF([2]مفارد!$E$1:$E$28&lt;&gt;"",ROW([2]مفارد!$E$1:$E$28)-ROW([2]مفارد!$E$1)+1,"")))</f>
        <v>1033.28</v>
      </c>
      <c r="F21" s="181">
        <f>INDEX([2]مفارد!$E$1141:$E$1141,MIN(IF([2]مفارد!$E$1:$E$28&lt;&gt;"",ROW([2]مفارد!$E$1:$E$28)-ROW([2]مفارد!$E$1)+1,"")))</f>
        <v>0</v>
      </c>
      <c r="G21" s="181">
        <f>INDEX([2]مفارد!$E$1142:$E$1142,MIN(IF([2]مفارد!$E$1:$E$28&lt;&gt;"",ROW([2]مفارد!$E$1:$E$28)-ROW([2]مفارد!$E$1)+1,"")))</f>
        <v>72.33</v>
      </c>
      <c r="H21" s="181">
        <f>INDEX([2]مفارد!$E$1143:$E$1143,MIN(IF([2]مفارد!$E$1:$E$28&lt;&gt;"",ROW([2]مفارد!$E$1:$E$28)-ROW([2]مفارد!$E$1)+1,"")))</f>
        <v>1105.6099999999999</v>
      </c>
      <c r="I21" s="181">
        <f>INDEX([2]مفارد!$E$1144:$E$1144,MIN(IF([2]مفارد!$E$1:$E$28&lt;&gt;"",ROW([2]مفارد!$E$1:$E$28)-ROW([2]مفارد!$E$1)+1,"")))</f>
        <v>0</v>
      </c>
      <c r="J21" s="181">
        <f>INDEX([2]مفارد!$E$1145:$E$1145,MIN(IF([2]مفارد!$E$1:$E$28&lt;&gt;"",ROW([2]مفارد!$E$1:$E$28)-ROW([2]مفارد!$E$1)+1,"")))</f>
        <v>0</v>
      </c>
      <c r="K21" s="181">
        <f>INDEX([2]مفارد!$E$1146:$E$1146,MIN(IF([2]مفارد!$E$1:$E$28&lt;&gt;"",ROW([2]مفارد!$E$1:$E$28)-ROW([2]مفارد!$E$1)+1,"")))</f>
        <v>264</v>
      </c>
      <c r="L21" s="181">
        <f>INDEX([2]مفارد!$E$1147:$E$1147,MIN(IF([2]مفارد!$E$1:$E$28&lt;&gt;"",ROW([2]مفارد!$E$1:$E$28)-ROW([2]مفارد!$E$1)+1,"")))</f>
        <v>313.66000000000003</v>
      </c>
      <c r="M21" s="181">
        <f>INDEX([2]مفارد!$E$1148:$E$1148,MIN(IF([2]مفارد!$E$1:$E$28&lt;&gt;"",ROW([2]مفارد!$E$1:$E$28)-ROW([2]مفارد!$E$1)+1,"")))</f>
        <v>0</v>
      </c>
      <c r="N21" s="181">
        <f>INDEX([2]مفارد!$E$1149:$E$1149,MIN(IF([2]مفارد!$E$1:$E$28&lt;&gt;"",ROW([2]مفارد!$E$1:$E$28)-ROW([2]مفارد!$E$1)+1,"")))</f>
        <v>0</v>
      </c>
      <c r="O21" s="181">
        <f>INDEX([2]مفارد!$E$1150:$E$1150,MIN(IF([2]مفارد!$E$1:$E$28&lt;&gt;"",ROW([2]مفارد!$E$1:$E$28)-ROW([2]مفارد!$E$1)+1,"")))</f>
        <v>0</v>
      </c>
      <c r="P21" s="181">
        <f>INDEX([2]مفارد!$E$1151:$E$1151,MIN(IF([2]مفارد!$E$1:$E$28&lt;&gt;"",ROW([2]مفارد!$E$1:$E$28)-ROW([2]مفارد!$E$1)+1,"")))</f>
        <v>0</v>
      </c>
      <c r="Q21" s="181">
        <f>INDEX([2]مفارد!$E$1152:$E$1152,MIN(IF([2]مفارد!$E$1:$E$28&lt;&gt;"",ROW([2]مفارد!$E$1:$E$28)-ROW([2]مفارد!$E$1)+1,"")))</f>
        <v>14.4</v>
      </c>
      <c r="R21" s="181">
        <f>INDEX([2]مفارد!$E$1151:$E$1151,MIN(IF([2]مفارد!$E$1:$E$28&lt;&gt;"",ROW([2]مفارد!$E$1:$E$28)-ROW([2]مفارد!$E$1)+1,"")))</f>
        <v>0</v>
      </c>
      <c r="S21" s="181">
        <f>INDEX([2]مفارد!$E$1153:$E$1153,MIN(IF([2]مفارد!$E$1:$E$28&lt;&gt;"",ROW([2]مفارد!$E$1:$E$28)-ROW([2]مفارد!$E$1)+1,"")))</f>
        <v>5.52</v>
      </c>
      <c r="T21" s="181">
        <f>INDEX([2]مفارد!$E$1154:$E$1154,MIN(IF([2]مفارد!$E$1:$E$28&lt;&gt;"",ROW([2]مفارد!$E$1:$E$28)-ROW([2]مفارد!$E$1)+1,"")))</f>
        <v>19.920000000000002</v>
      </c>
      <c r="U21" s="181">
        <f>INDEX([2]مفارد!$E$1156:$E$1156,MIN(IF([2]مفارد!$E$1:$E$28&lt;&gt;"",ROW([2]مفارد!$E$1:$E$28)-ROW([2]مفارد!$E$1)+1,"")))</f>
        <v>0</v>
      </c>
      <c r="V21" s="181">
        <f>INDEX([2]مفارد!$E$1157:$E$1157,MIN(IF([2]مفارد!$E$1:$E$28&lt;&gt;"",ROW([2]مفارد!$E$1:$E$28)-ROW([2]مفارد!$E$1)+1,"")))</f>
        <v>0</v>
      </c>
      <c r="W21" s="181">
        <f>INDEX([2]مفارد!$I$1138:$I$1138,MIN(IF([2]مفارد!$E$1:$E$28&lt;&gt;"",ROW([2]مفارد!$E$1:$E$28)-ROW([2]مفارد!$E$1)+1,"")))</f>
        <v>0</v>
      </c>
      <c r="X21" s="181">
        <f>INDEX([2]مفارد!$I$1139:$I$1139,MIN(IF([2]مفارد!$E$1:$E$28&lt;&gt;"",ROW([2]مفارد!$E$1:$E$28)-ROW([2]مفارد!$E$1)+1,"")))</f>
        <v>314.58999999999997</v>
      </c>
      <c r="Y21" s="181">
        <f>INDEX([2]مفارد!$I$1140:$I$1140,MIN(IF([2]مفارد!$E$1:$E$28&lt;&gt;"",ROW([2]مفارد!$E$1:$E$28)-ROW([2]مفارد!$E$1)+1,"")))</f>
        <v>6.6</v>
      </c>
      <c r="Z21" s="181">
        <f>INDEX([2]مفارد!$I$1141:$I$1141,MIN(IF([2]مفارد!$E$1:$E$28&lt;&gt;"",ROW([2]مفارد!$E$1:$E$28)-ROW([2]مفارد!$E$1)+1,"")))</f>
        <v>0</v>
      </c>
      <c r="AA21" s="181">
        <f>INDEX([2]مفارد!$I$1142:$I$1142,MIN(IF([2]مفارد!$E$1:$E$28&lt;&gt;"",ROW([2]مفارد!$E$1:$E$28)-ROW([2]مفارد!$E$1)+1,"")))</f>
        <v>811.88</v>
      </c>
      <c r="AB21" s="181">
        <f>INDEX([2]مفارد!$I$1143:$I$1143,MIN(IF([2]مفارد!$E$1:$E$28&lt;&gt;"",ROW([2]مفارد!$E$1:$E$28)-ROW([2]مفارد!$E$1)+1,"")))</f>
        <v>321.19</v>
      </c>
    </row>
    <row r="22" spans="1:29" ht="19.5" x14ac:dyDescent="0.3">
      <c r="A22" s="203" t="s">
        <v>74</v>
      </c>
      <c r="B22" s="185" t="s">
        <v>29</v>
      </c>
      <c r="C22" s="181">
        <f>INDEX([2]مفارد!$E$1171:$E$1171,MIN(IF([2]مفارد!$E$1:$E$28&lt;&gt;"",ROW([2]مفارد!$E$1:$E$28)-ROW([2]مفارد!$E$1)+1,"")))</f>
        <v>1105.6099999999999</v>
      </c>
      <c r="D22" s="181">
        <f>INDEX([2]مفارد!$E$1172:$E$1172,MIN(IF([2]مفارد!$E$1:$E$28&lt;&gt;"",ROW([2]مفارد!$E$1:$E$28)-ROW([2]مفارد!$E$1)+1,"")))</f>
        <v>0</v>
      </c>
      <c r="E22" s="181">
        <f>INDEX([2]مفارد!$E$1173:$E$1173,MIN(IF([2]مفارد!$E$1:$E$28&lt;&gt;"",ROW([2]مفارد!$E$1:$E$28)-ROW([2]مفارد!$E$1)+1,"")))</f>
        <v>1105.6099999999999</v>
      </c>
      <c r="F22" s="181">
        <f>INDEX([2]مفارد!$E$1174:$E$1174,MIN(IF([2]مفارد!$E$1:$E$28&lt;&gt;"",ROW([2]مفارد!$E$1:$E$28)-ROW([2]مفارد!$E$1)+1,"")))</f>
        <v>77.39</v>
      </c>
      <c r="G22" s="181">
        <f>INDEX([2]مفارد!$E$1175:$E$1175,MIN(IF([2]مفارد!$E$1:$E$28&lt;&gt;"",ROW([2]مفارد!$E$1:$E$28)-ROW([2]مفارد!$E$1)+1,"")))</f>
        <v>77.39</v>
      </c>
      <c r="H22" s="181">
        <f>INDEX([2]مفارد!$E$1176:$E$1176,MIN(IF([2]مفارد!$E$1:$E$28&lt;&gt;"",ROW([2]مفارد!$E$1:$E$28)-ROW([2]مفارد!$E$1)+1,"")))</f>
        <v>1260.3900000000001</v>
      </c>
      <c r="I22" s="181">
        <f>INDEX([2]مفارد!$E$1177:$E$1177,MIN(IF([2]مفارد!$E$1:$E$28&lt;&gt;"",ROW([2]مفارد!$E$1:$E$28)-ROW([2]مفارد!$E$1)+1,"")))</f>
        <v>0</v>
      </c>
      <c r="J22" s="181">
        <f>INDEX([2]مفارد!$E$1178:$E$1178,MIN(IF([2]مفارد!$E$1:$E$28&lt;&gt;"",ROW([2]مفارد!$E$1:$E$28)-ROW([2]مفارد!$E$1)+1,"")))</f>
        <v>0</v>
      </c>
      <c r="K22" s="181">
        <f>INDEX([2]مفارد!$E$1179:$E$1179,MIN(IF([2]مفارد!$E$1:$E$28&lt;&gt;"",ROW([2]مفارد!$E$1:$E$28)-ROW([2]مفارد!$E$1)+1,"")))</f>
        <v>264</v>
      </c>
      <c r="L22" s="181">
        <f>INDEX([2]مفارد!$E$1180:$E$1180,MIN(IF([2]مفارد!$E$1:$E$28&lt;&gt;"",ROW([2]مفارد!$E$1:$E$28)-ROW([2]مفارد!$E$1)+1,"")))</f>
        <v>341.89</v>
      </c>
      <c r="M22" s="181">
        <f>INDEX([2]مفارد!$E$1181:$E$1181,MIN(IF([2]مفارد!$E$1:$E$28&lt;&gt;"",ROW([2]مفارد!$E$1:$E$28)-ROW([2]مفارد!$E$1)+1,"")))</f>
        <v>0</v>
      </c>
      <c r="N22" s="181">
        <f>INDEX([2]مفارد!$E$1182:$E$1182,MIN(IF([2]مفارد!$E$1:$E$28&lt;&gt;"",ROW([2]مفارد!$E$1:$E$28)-ROW([2]مفارد!$E$1)+1,"")))</f>
        <v>0</v>
      </c>
      <c r="O22" s="181">
        <f>INDEX([2]مفارد!$E$1183:$E$1183,MIN(IF([2]مفارد!$E$1:$E$28&lt;&gt;"",ROW([2]مفارد!$E$1:$E$28)-ROW([2]مفارد!$E$1)+1,"")))</f>
        <v>0</v>
      </c>
      <c r="P22" s="181">
        <f>INDEX([2]مفارد!$E$1184:$E$1184,MIN(IF([2]مفارد!$E$1:$E$28&lt;&gt;"",ROW([2]مفارد!$E$1:$E$28)-ROW([2]مفارد!$E$1)+1,"")))</f>
        <v>0</v>
      </c>
      <c r="Q22" s="181">
        <f>INDEX([2]مفارد!$E$1185:$E$1185,MIN(IF([2]مفارد!$E$1:$E$28&lt;&gt;"",ROW([2]مفارد!$E$1:$E$28)-ROW([2]مفارد!$E$1)+1,"")))</f>
        <v>14.4</v>
      </c>
      <c r="R22" s="181">
        <f>INDEX([2]مفارد!$E$1184:$E$1184,MIN(IF([2]مفارد!$E$1:$E$28&lt;&gt;"",ROW([2]مفارد!$E$1:$E$28)-ROW([2]مفارد!$E$1)+1,"")))</f>
        <v>0</v>
      </c>
      <c r="S22" s="181">
        <f>INDEX([2]مفارد!$E$1186:$E$1186,MIN(IF([2]مفارد!$E$1:$E$28&lt;&gt;"",ROW([2]مفارد!$E$1:$E$28)-ROW([2]مفارد!$E$1)+1,"")))</f>
        <v>5.6899999999999995</v>
      </c>
      <c r="T22" s="181">
        <f>INDEX([2]مفارد!$E$1187:$E$1187,MIN(IF([2]مفارد!$E$1:$E$28&lt;&gt;"",ROW([2]مفارد!$E$1:$E$28)-ROW([2]مفارد!$E$1)+1,"")))</f>
        <v>20.09</v>
      </c>
      <c r="U22" s="181">
        <f>INDEX([2]مفارد!$E$1189:$E$1189,MIN(IF([2]مفارد!$E$1:$E$28&lt;&gt;"",ROW([2]مفارد!$E$1:$E$28)-ROW([2]مفارد!$E$1)+1,"")))</f>
        <v>0</v>
      </c>
      <c r="V22" s="181">
        <f>INDEX([2]مفارد!$E$1190:$E$1190,MIN(IF([2]مفارد!$E$1:$E$28&lt;&gt;"",ROW([2]مفارد!$E$1:$E$28)-ROW([2]مفارد!$E$1)+1,"")))</f>
        <v>0</v>
      </c>
      <c r="W22" s="181">
        <f>INDEX([2]مفارد!$I$1171:$I$1171,MIN(IF([2]مفارد!$E$1:$E$28&lt;&gt;"",ROW([2]مفارد!$E$1:$E$28)-ROW([2]مفارد!$E$1)+1,"")))</f>
        <v>0.01</v>
      </c>
      <c r="X22" s="181">
        <f>INDEX([2]مفارد!$I$1172:$I$1172,MIN(IF([2]مفارد!$E$1:$E$28&lt;&gt;"",ROW([2]مفارد!$E$1:$E$28)-ROW([2]مفارد!$E$1)+1,"")))</f>
        <v>401.26</v>
      </c>
      <c r="Y22" s="181">
        <f>INDEX([2]مفارد!$I$1173:$I$1173,MIN(IF([2]مفارد!$E$1:$E$28&lt;&gt;"",ROW([2]مفارد!$E$1:$E$28)-ROW([2]مفارد!$E$1)+1,"")))</f>
        <v>8</v>
      </c>
      <c r="Z22" s="181">
        <f>INDEX([2]مفارد!$I$1174:$I$1174,MIN(IF([2]مفارد!$E$1:$E$28&lt;&gt;"",ROW([2]مفارد!$E$1:$E$28)-ROW([2]مفارد!$E$1)+1,"")))</f>
        <v>0</v>
      </c>
      <c r="AA22" s="181">
        <f>INDEX([2]مفارد!$I$1175:$I$1175,MIN(IF([2]مفارد!$E$1:$E$28&lt;&gt;"",ROW([2]مفارد!$E$1:$E$28)-ROW([2]مفارد!$E$1)+1,"")))</f>
        <v>938.59</v>
      </c>
      <c r="AB22" s="181">
        <f>INDEX([2]مفارد!$I$1176:$I$1176,MIN(IF([2]مفارد!$E$1:$E$28&lt;&gt;"",ROW([2]مفارد!$E$1:$E$28)-ROW([2]مفارد!$E$1)+1,"")))</f>
        <v>409.27</v>
      </c>
    </row>
    <row r="23" spans="1:29" s="189" customFormat="1" ht="19.5" x14ac:dyDescent="0.3">
      <c r="A23" s="254" t="s">
        <v>68</v>
      </c>
      <c r="B23" s="188" t="s">
        <v>27</v>
      </c>
      <c r="C23" s="181">
        <f>INDEX([2]مفارد!$E$1281:$E$1281,MIN(IF([2]مفارد!$E$1:$E$28&lt;&gt;"",ROW([2]مفارد!$E$1:$E$28)-ROW([2]مفارد!$E$1)+1,"")))</f>
        <v>964.97</v>
      </c>
      <c r="D23" s="181">
        <f>INDEX([2]مفارد!$E$1282:$E$1282,MIN(IF([2]مفارد!$E$1:$E$28&lt;&gt;"",ROW([2]مفارد!$E$1:$E$28)-ROW([2]مفارد!$E$1)+1,"")))</f>
        <v>0</v>
      </c>
      <c r="E23" s="181">
        <f>INDEX([2]مفارد!$E$83:$E$1283,MIN(IF([2]مفارد!$E$1:$E$28&lt;&gt;"",ROW([2]مفارد!$E$1:$E$28)-ROW([2]مفارد!$E$1)+1,"")))</f>
        <v>76.73</v>
      </c>
      <c r="F23" s="181">
        <f>INDEX([2]مفارد!$E$1284:$E$12831,MIN(IF([2]مفارد!$E$1:$E$28&lt;&gt;"",ROW([2]مفارد!$E$1:$E$28)-ROW([2]مفارد!$E$1)+1,"")))</f>
        <v>0</v>
      </c>
      <c r="G23" s="181">
        <f>INDEX([2]مفارد!$E$1285:$E$1285,MIN(IF([2]مفارد!$E$1:$E$28&lt;&gt;"",ROW([2]مفارد!$E$1:$E$28)-ROW([2]مفارد!$E$1)+1,"")))</f>
        <v>67.55</v>
      </c>
      <c r="H23" s="181">
        <f>INDEX([2]مفارد!$E$1286:$E$12851,MIN(IF([2]مفارد!$E$1:$E$28&lt;&gt;"",ROW([2]مفارد!$E$1:$E$28)-ROW([2]مفارد!$E$1)+1,"")))</f>
        <v>1032.52</v>
      </c>
      <c r="I23" s="181">
        <f>INDEX([2]مفارد!$E$1287:$E$1287,MIN(IF([2]مفارد!$E$1:$E$28&lt;&gt;"",ROW([2]مفارد!$E$1:$E$28)-ROW([2]مفارد!$E$1)+1,"")))</f>
        <v>0</v>
      </c>
      <c r="J23" s="181">
        <f>INDEX([2]مفارد!$E$1288:$E$1288,MIN(IF([2]مفارد!$E$1:$E$28&lt;&gt;"",ROW([2]مفارد!$E$1:$E$28)-ROW([2]مفارد!$E$1)+1,"")))</f>
        <v>0</v>
      </c>
      <c r="K23" s="181">
        <f>INDEX([2]مفارد!$E$1289:$E$1289,MIN(IF([2]مفارد!$E$1:$E$28&lt;&gt;"",ROW([2]مفارد!$E$1:$E$28)-ROW([2]مفارد!$E$1)+1,"")))</f>
        <v>255</v>
      </c>
      <c r="L23" s="181">
        <f>INDEX([2]مفارد!$E$1290:$E$1290,MIN(IF([2]مفارد!$E$1:$E$28&lt;&gt;"",ROW([2]مفارد!$E$1:$E$28)-ROW([2]مفارد!$E$1)+1,"")))</f>
        <v>302.97000000000003</v>
      </c>
      <c r="M23" s="181">
        <f>INDEX([2]مفارد!$E$1291:$E$1291,MIN(IF([2]مفارد!$E$1:$E$28&lt;&gt;"",ROW([2]مفارد!$E$1:$E$28)-ROW([2]مفارد!$E$1)+1,"")))</f>
        <v>0</v>
      </c>
      <c r="N23" s="181">
        <f>INDEX([2]مفارد!$E$1292:$E$1292,MIN(IF([2]مفارد!$E$1:$E$28&lt;&gt;"",ROW([2]مفارد!$E$1:$E$28)-ROW([2]مفارد!$E$1)+1,"")))</f>
        <v>0</v>
      </c>
      <c r="O23" s="181">
        <f>INDEX([2]مفارد!$E$1293:$E$1293,MIN(IF([2]مفارد!$E$1:$E$28&lt;&gt;"",ROW([2]مفارد!$E$1:$E$28)-ROW([2]مفارد!$E$1)+1,"")))</f>
        <v>0</v>
      </c>
      <c r="P23" s="181">
        <f>INDEX([2]مفارد!$E$1294:$E$1294,MIN(IF([2]مفارد!$E$1:$E$28&lt;&gt;"",ROW([2]مفارد!$E$1:$E$28)-ROW([2]مفارد!$E$1)+1,"")))</f>
        <v>0</v>
      </c>
      <c r="Q23" s="181">
        <f>INDEX([2]مفارد!$E$1295:$E$1295,MIN(IF([2]مفارد!$E$1:$E$28&lt;&gt;"",ROW([2]مفارد!$E$1:$E$28)-ROW([2]مفارد!$E$1)+1,"")))</f>
        <v>14.4</v>
      </c>
      <c r="R23" s="181">
        <f>INDEX([2]مفارد!$E$1296:$E$1296,MIN(IF([2]مفارد!$E$1:$E$28&lt;&gt;"",ROW([2]مفارد!$E$1:$E$28)-ROW([2]مفارد!$E$1)+1,"")))</f>
        <v>50</v>
      </c>
      <c r="S23" s="181">
        <f>INDEX([2]مفارد!$E$1297:$E$1297,MIN(IF([2]مفارد!$E$1:$E$28&lt;&gt;"",ROW([2]مفارد!$E$1:$E$28)-ROW([2]مفارد!$E$1)+1,"")))</f>
        <v>5.14</v>
      </c>
      <c r="T23" s="181">
        <f>INDEX([2]مفارد!$E$1298:$E$1298,MIN(IF([2]مفارد!$E$1:$E$28&lt;&gt;"",ROW([2]مفارد!$E$1:$E$28)-ROW([2]مفارد!$E$1)+1,"")))</f>
        <v>69.540000000000006</v>
      </c>
      <c r="U23" s="181">
        <f>INDEX([2]مفارد!$E$1299:$E$1299,MIN(IF([2]مفارد!$E$1:$E$28&lt;&gt;"",ROW([2]مفارد!$E$1:$E$28)-ROW([2]مفارد!$E$1)+1,"")))</f>
        <v>749.09</v>
      </c>
      <c r="V23" s="181">
        <f>INDEX([2]مفارد!$E$1291:$E$1300,MIN(IF([2]مفارد!$E$1:$E$28&lt;&gt;"",ROW([2]مفارد!$E$1:$E$28)-ROW([2]مفارد!$E$1)+1,"")))</f>
        <v>0</v>
      </c>
      <c r="W23" s="181">
        <f>INDEX([2]مفارد!$I$1281:$I$1281,MIN(IF([2]مفارد!$E$1:$E$28&lt;&gt;"",ROW([2]مفارد!$E$1:$E$28)-ROW([2]مفارد!$E$1)+1,"")))</f>
        <v>0</v>
      </c>
      <c r="X23" s="181">
        <f>INDEX([2]مفارد!$I$1282:$I$127982,MIN(IF([2]مفارد!$E$1:$E$28&lt;&gt;"",ROW([2]مفارد!$E$1:$E$28)-ROW([2]مفارد!$E$1)+1,"")))</f>
        <v>294.73</v>
      </c>
      <c r="Y23" s="181">
        <f>INDEX([2]مفارد!$I$1283:$I$1283,MIN(IF([2]مفارد!$E$1:$E$28&lt;&gt;"",ROW([2]مفارد!$E$1:$E$28)-ROW([2]مفارد!$E$1)+1,"")))</f>
        <v>6.45</v>
      </c>
      <c r="Z23" s="181">
        <f>INDEX([2]مفارد!$I$1284:$I$1284,MIN(IF([2]مفارد!$E$1:$E$28&lt;&gt;"",ROW([2]مفارد!$E$1:$E$28)-ROW([2]مفارد!$E$1)+1,"")))</f>
        <v>0</v>
      </c>
      <c r="AA23" s="181">
        <f>INDEX([2]مفارد!$I$1285:$I$127985,MIN(IF([2]مفارد!$E$1:$E$28&lt;&gt;"",ROW([2]مفارد!$E$1:$E$28)-ROW([2]مفارد!$E$1)+1,"")))</f>
        <v>749.09</v>
      </c>
      <c r="AB23" s="181">
        <f>INDEX([2]مفارد!$I$1285:$I$1286,MIN(IF([2]مفارد!$E$1:$E$28&lt;&gt;"",ROW([2]مفارد!$E$1:$E$28)-ROW([2]مفارد!$E$1)+1,"")))</f>
        <v>749.09</v>
      </c>
      <c r="AC23" s="186"/>
    </row>
    <row r="24" spans="1:29" ht="19.5" x14ac:dyDescent="0.3">
      <c r="A24" s="254" t="s">
        <v>74</v>
      </c>
      <c r="B24" s="188" t="s">
        <v>27</v>
      </c>
      <c r="C24" s="181">
        <f>INDEX([2]مفارد!$E$1316:$E$1316,MIN(IF([2]مفارد!$E$1:$E$28&lt;&gt;"",ROW([2]مفارد!$E$1:$E$28)-ROW([2]مفارد!$E$1)+1,"")))</f>
        <v>1032.52</v>
      </c>
      <c r="D24" s="181">
        <f>INDEX([2]مفارد!$E$1317:$E$1317,MIN(IF([2]مفارد!$E$1:$E$28&lt;&gt;"",ROW([2]مفارد!$E$1:$E$28)-ROW([2]مفارد!$E$1)+1,"")))</f>
        <v>0</v>
      </c>
      <c r="E24" s="181">
        <f>INDEX([2]مفارد!$E$1318:$E$1318,MIN(IF([2]مفارد!$E$1:$E$28&lt;&gt;"",ROW([2]مفارد!$E$1:$E$28)-ROW([2]مفارد!$E$1)+1,"")))</f>
        <v>1032.52</v>
      </c>
      <c r="F24" s="181">
        <f>INDEX([2]مفارد!$E$1319:$E$1319,MIN(IF([2]مفارد!$E$1:$E$28&lt;&gt;"",ROW([2]مفارد!$E$1:$E$28)-ROW([2]مفارد!$E$1)+1,"")))</f>
        <v>72.28</v>
      </c>
      <c r="G24" s="181">
        <f>INDEX([2]مفارد!$E$1320:$E$1320,MIN(IF([2]مفارد!$E$1:$E$28&lt;&gt;"",ROW([2]مفارد!$E$1:$E$28)-ROW([2]مفارد!$E$1)+1,"")))</f>
        <v>72.28</v>
      </c>
      <c r="H24" s="181">
        <f>INDEX([2]مفارد!$E$1321:$E$1321,MIN(IF([2]مفارد!$E$1:$E$28&lt;&gt;"",ROW([2]مفارد!$E$1:$E$28)-ROW([2]مفارد!$E$1)+1,"")))</f>
        <v>1177.08</v>
      </c>
      <c r="I24" s="181">
        <f>INDEX([2]مفارد!$E$1322:$E$1322,MIN(IF([2]مفارد!$E$1:$E$28&lt;&gt;"",ROW([2]مفارد!$E$1:$E$28)-ROW([2]مفارد!$E$1)+1,"")))</f>
        <v>0</v>
      </c>
      <c r="J24" s="181">
        <f>INDEX([2]مفارد!$E$1323:$E$1323,MIN(IF([2]مفارد!$E$1:$E$28&lt;&gt;"",ROW([2]مفارد!$E$1:$E$28)-ROW([2]مفارد!$E$1)+1,"")))</f>
        <v>0</v>
      </c>
      <c r="K24" s="181">
        <f>INDEX([2]مفارد!$E$1324:$E$1324,MIN(IF([2]مفارد!$E$1:$E$28&lt;&gt;"",ROW([2]مفارد!$E$1:$E$28)-ROW([2]مفارد!$E$1)+1,"")))</f>
        <v>255</v>
      </c>
      <c r="L24" s="181">
        <f>INDEX([2]مفارد!$E$1325:$E$1325,MIN(IF([2]مفارد!$E$1:$E$28&lt;&gt;"",ROW([2]مفارد!$E$1:$E$28)-ROW([2]مفارد!$E$1)+1,"")))</f>
        <v>330.23</v>
      </c>
      <c r="M24" s="181">
        <f>INDEX([2]مفارد!$E$1326:$E$1326,MIN(IF([2]مفارد!$E$1:$E$28&lt;&gt;"",ROW([2]مفارد!$E$1:$E$28)-ROW([2]مفارد!$E$1)+1,"")))</f>
        <v>0</v>
      </c>
      <c r="N24" s="181">
        <f>INDEX([2]مفارد!$E$1327:$E$1327,MIN(IF([2]مفارد!$E$1:$E$28&lt;&gt;"",ROW([2]مفارد!$E$1:$E$28)-ROW([2]مفارد!$E$1)+1,"")))</f>
        <v>0</v>
      </c>
      <c r="O24" s="181">
        <f>INDEX([2]مفارد!$E$1328:$E$1328,MIN(IF([2]مفارد!$E$1:$E$28&lt;&gt;"",ROW([2]مفارد!$E$1:$E$28)-ROW([2]مفارد!$E$1)+1,"")))</f>
        <v>0</v>
      </c>
      <c r="P24" s="181">
        <f>INDEX([2]مفارد!$E$1329:$E$1329,MIN(IF([2]مفارد!$E$1:$E$28&lt;&gt;"",ROW([2]مفارد!$E$1:$E$28)-ROW([2]مفارد!$E$1)+1,"")))</f>
        <v>0</v>
      </c>
      <c r="Q24" s="181">
        <f>INDEX([2]مفارد!$E$1330:$E$1330,MIN(IF([2]مفارد!$E$1:$E$28&lt;&gt;"",ROW([2]مفارد!$E$1:$E$28)-ROW([2]مفارد!$E$1)+1,"")))</f>
        <v>14.4</v>
      </c>
      <c r="R24" s="181">
        <f>INDEX([2]مفارد!$E$1331:$E$1331,MIN(IF([2]مفارد!$E$1:$E$28&lt;&gt;"",ROW([2]مفارد!$E$1:$E$28)-ROW([2]مفارد!$E$1)+1,"")))</f>
        <v>50</v>
      </c>
      <c r="S24" s="181">
        <f>INDEX([2]مفارد!$E$1332:$E$1332,MIN(IF([2]مفارد!$E$1:$E$28&lt;&gt;"",ROW([2]مفارد!$E$1:$E$28)-ROW([2]مفارد!$E$1)+1,"")))</f>
        <v>5.3</v>
      </c>
      <c r="T24" s="181">
        <f>INDEX([2]مفارد!$E$1333:$E$1333,MIN(IF([2]مفارد!$E$1:$E$28&lt;&gt;"",ROW([2]مفارد!$E$1:$E$28)-ROW([2]مفارد!$E$1)+1,"")))</f>
        <v>69.7</v>
      </c>
      <c r="U24" s="181">
        <f>INDEX([2]مفارد!$E$1334:$E$1334,MIN(IF([2]مفارد!$E$1:$E$28&lt;&gt;"",ROW([2]مفارد!$E$1:$E$28)-ROW([2]مفارد!$E$1)+1,"")))</f>
        <v>866.55</v>
      </c>
      <c r="V24" s="181">
        <f>INDEX([2]مفارد!$E$1335:$E$1335,MIN(IF([2]مفارد!$E$1:$E$28&lt;&gt;"",ROW([2]مفارد!$E$1:$E$28)-ROW([2]مفارد!$E$1)+1,"")))</f>
        <v>0</v>
      </c>
      <c r="W24" s="181">
        <f>INDEX([2]مفارد!$I$1316:$I$1316,MIN(IF([2]مفارد!$E$1:$E$28&lt;&gt;"",ROW([2]مفارد!$E$1:$E$28)-ROW([2]مفارد!$E$1)+1,"")))</f>
        <v>0.02</v>
      </c>
      <c r="X24" s="181">
        <f>INDEX([2]مفارد!$I$1317:$I$1317,MIN(IF([2]مفارد!$E$1:$E$28&lt;&gt;"",ROW([2]مفارد!$E$1:$E$28)-ROW([2]مفارد!$E$1)+1,"")))</f>
        <v>375.55</v>
      </c>
      <c r="Y24" s="181">
        <f>INDEX([2]مفارد!$I$1318:$I$1318,MIN(IF([2]مفارد!$E$1:$E$28&lt;&gt;"",ROW([2]مفارد!$E$1:$E$28)-ROW([2]مفارد!$E$1)+1,"")))</f>
        <v>7.85</v>
      </c>
      <c r="Z24" s="181">
        <f>INDEX([2]مفارد!$I$1319:$I$1319,MIN(IF([2]مفارد!$E$1:$E$28&lt;&gt;"",ROW([2]مفارد!$E$1:$E$28)-ROW([2]مفارد!$E$1)+1,"")))</f>
        <v>0</v>
      </c>
      <c r="AA24" s="181">
        <f>INDEX([2]مفارد!$I$1320:$I$1320,MIN(IF([2]مفارد!$E$1:$E$28&lt;&gt;"",ROW([2]مفارد!$E$1:$E$28)-ROW([2]مفارد!$E$1)+1,"")))</f>
        <v>866.55</v>
      </c>
      <c r="AB24" s="181">
        <f>INDEX([2]مفارد!$I$1321:$I$1321,MIN(IF([2]مفارد!$E$1:$E$28&lt;&gt;"",ROW([2]مفارد!$E$1:$E$28)-ROW([2]مفارد!$E$1)+1,"")))</f>
        <v>383.42</v>
      </c>
    </row>
    <row r="25" spans="1:29" ht="19.5" x14ac:dyDescent="0.3">
      <c r="A25" s="255" t="s">
        <v>132</v>
      </c>
      <c r="B25" s="188" t="s">
        <v>125</v>
      </c>
      <c r="C25" s="181">
        <f>INDEX([2]مفارد!$E$1426:$E$1426,MIN(IF([2]مفارد!$E$1:$E$28&lt;&gt;"",ROW([2]مفارد!$E$1:$E$28)-ROW([2]مفارد!$E$1)+1,"")))</f>
        <v>0</v>
      </c>
      <c r="D25" s="181">
        <f>INDEX([2]مفارد!$E$1427:$E$1427,MIN(IF([2]مفارد!$E$1:$E$28&lt;&gt;"",ROW([2]مفارد!$E$1:$E$28)-ROW([2]مفارد!$E$1)+1,"")))</f>
        <v>0</v>
      </c>
      <c r="E25" s="181">
        <f>INDEX([2]مفارد!$E$1428:$E$1428,MIN(IF([2]مفارد!$E$1:$E$28&lt;&gt;"",ROW([2]مفارد!$E$1:$E$28)-ROW([2]مفارد!$E$1)+1,"")))</f>
        <v>892.8</v>
      </c>
      <c r="F25" s="181">
        <f>INDEX([2]مفارد!$E$1429:$E$1429,MIN(IF([2]مفارد!$E$1:$E$28&lt;&gt;"",ROW([2]مفارد!$E$1:$E$28)-ROW([2]مفارد!$E$1)+1,"")))</f>
        <v>0</v>
      </c>
      <c r="G25" s="181">
        <f>INDEX([2]مفارد!$E$1430:$E$1430,MIN(IF([2]مفارد!$E$1:$E$28&lt;&gt;"",ROW([2]مفارد!$E$1:$E$28)-ROW([2]مفارد!$E$1)+1,"")))</f>
        <v>62.5</v>
      </c>
      <c r="H25" s="181">
        <f>INDEX([2]مفارد!$E$1431:$E$1431,MIN(IF([2]مفارد!$E$1:$E$28&lt;&gt;"",ROW([2]مفارد!$E$1:$E$28)-ROW([2]مفارد!$E$1)+1,"")))</f>
        <v>955.3</v>
      </c>
      <c r="I25" s="181">
        <f>INDEX([2]مفارد!$E$1432:$E$1432,MIN(IF([2]مفارد!$E$1:$E$28&lt;&gt;"",ROW([2]مفارد!$E$1:$E$28)-ROW([2]مفارد!$E$1)+1,"")))</f>
        <v>0</v>
      </c>
      <c r="J25" s="181">
        <f>INDEX([2]مفارد!$E$1433:$E$1433,MIN(IF([2]مفارد!$E$1:$E$28&lt;&gt;"",ROW([2]مفارد!$E$1:$E$28)-ROW([2]مفارد!$E$1)+1,"")))</f>
        <v>0</v>
      </c>
      <c r="K25" s="181">
        <f>INDEX([2]مفارد!$E$1434:$E$1434,MIN(IF([2]مفارد!$E$1:$E$28&lt;&gt;"",ROW([2]مفارد!$E$1:$E$28)-ROW([2]مفارد!$E$1)+1,"")))</f>
        <v>252</v>
      </c>
      <c r="L25" s="181">
        <f>INDEX([2]مفارد!$E$1435:$E$1435,MIN(IF([2]مفارد!$E$1:$E$28&lt;&gt;"",ROW([2]مفارد!$E$1:$E$28)-ROW([2]مفارد!$E$1)+1,"")))</f>
        <v>299.39999999999998</v>
      </c>
      <c r="M25" s="181">
        <f>INDEX([2]مفارد!$E$1436:$E$1436,MIN(IF([2]مفارد!$E$1:$E$28&lt;&gt;"",ROW([2]مفارد!$E$1:$E$28)-ROW([2]مفارد!$E$1)+1,"")))</f>
        <v>0</v>
      </c>
      <c r="N25" s="181">
        <f>INDEX([2]مفارد!$E$1437:$E$1437,MIN(IF([2]مفارد!$E$1:$E$28&lt;&gt;"",ROW([2]مفارد!$E$1:$E$28)-ROW([2]مفارد!$E$1)+1,"")))</f>
        <v>0</v>
      </c>
      <c r="O25" s="181">
        <f>INDEX([2]مفارد!$E$1438:$E$1438,MIN(IF([2]مفارد!$E$1:$E$28&lt;&gt;"",ROW([2]مفارد!$E$1:$E$28)-ROW([2]مفارد!$E$1)+1,"")))</f>
        <v>0</v>
      </c>
      <c r="P25" s="181">
        <f>INDEX([2]مفارد!$E$1439:$E$1439,MIN(IF([2]مفارد!$E$1:$E$28&lt;&gt;"",ROW([2]مفارد!$E$1:$E$28)-ROW([2]مفارد!$E$1)+1,"")))</f>
        <v>0</v>
      </c>
      <c r="Q25" s="181">
        <f>INDEX([2]مفارد!$E$1440:$E$1440,MIN(IF([2]مفارد!$E$1:$E$28&lt;&gt;"",ROW([2]مفارد!$E$1:$E$28)-ROW([2]مفارد!$E$1)+1,"")))</f>
        <v>14.4</v>
      </c>
      <c r="R25" s="181">
        <f>INDEX([2]مفارد!$E$1441:$E$1441,MIN(IF([2]مفارد!$E$1:$E$28&lt;&gt;"",ROW([2]مفارد!$E$1:$E$28)-ROW([2]مفارد!$E$1)+1,"")))</f>
        <v>5.0999999999999996</v>
      </c>
      <c r="S25" s="181">
        <f>INDEX([2]مفارد!$E$1441:$E$1441,MIN(IF([2]مفارد!$E$1:$E$28&lt;&gt;"",ROW([2]مفارد!$E$1:$E$28)-ROW([2]مفارد!$E$1)+1,"")))</f>
        <v>5.0999999999999996</v>
      </c>
      <c r="T25" s="181">
        <f>INDEX([2]مفارد!$E$1442:$E$1442,MIN(IF([2]مفارد!$E$1:$E$28&lt;&gt;"",ROW([2]مفارد!$E$1:$E$28)-ROW([2]مفارد!$E$1)+1,"")))</f>
        <v>19.5</v>
      </c>
      <c r="U25" s="181">
        <f>INDEX([2]مفارد!$E$1444:$E$1444,MIN(IF([2]مفارد!$E$1:$E$28&lt;&gt;"",ROW([2]مفارد!$E$1:$E$28)-ROW([2]مفارد!$E$1)+1,"")))</f>
        <v>1141.24</v>
      </c>
      <c r="V25" s="181">
        <f>INDEX([2]مفارد!$E$1445:$E$1445,MIN(IF([2]مفارد!$E$1:$E$28&lt;&gt;"",ROW([2]مفارد!$E$1:$E$28)-ROW([2]مفارد!$E$1)+1,"")))</f>
        <v>0</v>
      </c>
      <c r="W25" s="181">
        <f>INDEX([2]مفارد!$I$1426:$I$1426,MIN(IF([2]مفارد!$E$1:$E$28&lt;&gt;"",ROW([2]مفارد!$E$1:$E$28)-ROW([2]مفارد!$E$1)+1,"")))</f>
        <v>0.04</v>
      </c>
      <c r="X25" s="181">
        <f>INDEX([2]مفارد!$I$1427:$I$1427,MIN(IF([2]مفارد!$E$1:$E$28&lt;&gt;"",ROW([2]مفارد!$E$1:$E$28)-ROW([2]مفارد!$E$1)+1,"")))</f>
        <v>274.39999999999998</v>
      </c>
      <c r="Y25" s="181">
        <f>INDEX([2]مفارد!$I$1428:$I$1428,MIN(IF([2]مفارد!$E$1:$E$28&lt;&gt;"",ROW([2]مفارد!$E$1:$E$28)-ROW([2]مفارد!$E$1)+1,"")))</f>
        <v>5.65</v>
      </c>
      <c r="Z25" s="181">
        <f>INDEX([2]مفارد!$I$1429:$I$1429,MIN(IF([2]مفارد!$E$1:$E$28&lt;&gt;"",ROW([2]مفارد!$E$1:$E$28)-ROW([2]مفارد!$E$1)+1,"")))</f>
        <v>0</v>
      </c>
      <c r="AA25" s="181">
        <f>INDEX([2]مفارد!$I$1430:$I$1430,MIN(IF([2]مفارد!$E$1:$E$28&lt;&gt;"",ROW([2]مفارد!$E$1:$E$28)-ROW([2]مفارد!$E$1)+1,"")))</f>
        <v>675.4</v>
      </c>
      <c r="AB25" s="181">
        <f>INDEX([2]مفارد!$I$1431:$I$1431,MIN(IF([2]مفارد!$E$1:$E$28&lt;&gt;"",ROW([2]مفارد!$E$1:$E$28)-ROW([2]مفارد!$E$1)+1,"")))</f>
        <v>280.08999999999997</v>
      </c>
    </row>
    <row r="26" spans="1:29" ht="20.25" thickBot="1" x14ac:dyDescent="0.35">
      <c r="A26" s="255" t="s">
        <v>74</v>
      </c>
      <c r="B26" s="188" t="s">
        <v>125</v>
      </c>
      <c r="C26" s="181">
        <f>INDEX([2]مفارد!$E$1461:$E$1461,MIN(IF([2]مفارد!$E$1:$E$28&lt;&gt;"",ROW([2]مفارد!$E$1:$E$28)-ROW([2]مفارد!$E$1)+1,"")))</f>
        <v>955.3</v>
      </c>
      <c r="D26" s="181">
        <f>INDEX([2]مفارد!$E$1462:$E$1462,MIN(IF([2]مفارد!$E$1:$E$28&lt;&gt;"",ROW([2]مفارد!$E$1:$E$28)-ROW([2]مفارد!$E$1)+1,"")))</f>
        <v>0</v>
      </c>
      <c r="E26" s="181">
        <f>INDEX([2]مفارد!$E$1463:$E$1463,MIN(IF([2]مفارد!$E$1:$E$28&lt;&gt;"",ROW([2]مفارد!$E$1:$E$28)-ROW([2]مفارد!$E$1)+1,"")))</f>
        <v>955.3</v>
      </c>
      <c r="F26" s="181">
        <f>INDEX([2]مفارد!$E$1464:$E$1464,MIN(IF([2]مفارد!$E$1:$E$28&lt;&gt;"",ROW([2]مفارد!$E$1:$E$28)-ROW([2]مفارد!$E$1)+1,"")))</f>
        <v>66.87</v>
      </c>
      <c r="G26" s="181">
        <f>INDEX([2]مفارد!$E$1465:$E$1465,MIN(IF([2]مفارد!$E$1:$E$28&lt;&gt;"",ROW([2]مفارد!$E$1:$E$28)-ROW([2]مفارد!$E$1)+1,"")))</f>
        <v>66.87</v>
      </c>
      <c r="H26" s="181">
        <f>INDEX([2]مفارد!$E$1466:$E$1466,MIN(IF([2]مفارد!$E$1:$E$28&lt;&gt;"",ROW([2]مفارد!$E$1:$E$28)-ROW([2]مفارد!$E$1)+1,"")))</f>
        <v>1089.04</v>
      </c>
      <c r="I26" s="181">
        <f>INDEX([2]مفارد!$E$1467:$E$1467,MIN(IF([2]مفارد!$E$1:$E$28&lt;&gt;"",ROW([2]مفارد!$E$1:$E$28)-ROW([2]مفارد!$E$1)+1,"")))</f>
        <v>0</v>
      </c>
      <c r="J26" s="181">
        <f>INDEX([2]مفارد!$E$1468:$E$1468,MIN(IF([2]مفارد!$E$1:$E$28&lt;&gt;"",ROW([2]مفارد!$E$1:$E$28)-ROW([2]مفارد!$E$1)+1,"")))</f>
        <v>0</v>
      </c>
      <c r="K26" s="181">
        <f>INDEX([2]مفارد!$E$1469:$E$1469,MIN(IF([2]مفارد!$E$1:$E$28&lt;&gt;"",ROW([2]مفارد!$E$1:$E$28)-ROW([2]مفارد!$E$1)+1,"")))</f>
        <v>252</v>
      </c>
      <c r="L26" s="181">
        <f>INDEX([2]مفارد!$E$1470:$E$1470,MIN(IF([2]مفارد!$E$1:$E$28&lt;&gt;"",ROW([2]مفارد!$E$1:$E$28)-ROW([2]مفارد!$E$1)+1,"")))</f>
        <v>326.35000000000002</v>
      </c>
      <c r="M26" s="181">
        <f>INDEX([2]مفارد!$E$1471:$E$1471,MIN(IF([2]مفارد!$E$1:$E$28&lt;&gt;"",ROW([2]مفارد!$E$1:$E$28)-ROW([2]مفارد!$E$1)+1,"")))</f>
        <v>0</v>
      </c>
      <c r="N26" s="181">
        <f>INDEX([2]مفارد!$E$1472:$E$1472,MIN(IF([2]مفارد!$E$1:$E$28&lt;&gt;"",ROW([2]مفارد!$E$1:$E$28)-ROW([2]مفارد!$E$1)+1,"")))</f>
        <v>0</v>
      </c>
      <c r="O26" s="181">
        <f>INDEX([2]مفارد!$E$1473:$E$1473,MIN(IF([2]مفارد!$E$1:$E$28&lt;&gt;"",ROW([2]مفارد!$E$1:$E$28)-ROW([2]مفارد!$E$1)+1,"")))</f>
        <v>0</v>
      </c>
      <c r="P26" s="181">
        <f>INDEX([2]مفارد!$E$1474:$E$1474,MIN(IF([2]مفارد!$E$1:$E$28&lt;&gt;"",ROW([2]مفارد!$E$1:$E$28)-ROW([2]مفارد!$E$1)+1,"")))</f>
        <v>0</v>
      </c>
      <c r="Q26" s="181">
        <f>INDEX([2]مفارد!$E$1475:$E$1475,MIN(IF([2]مفارد!$E$1:$E$28&lt;&gt;"",ROW([2]مفارد!$E$1:$E$28)-ROW([2]مفارد!$E$1)+1,"")))</f>
        <v>14.4</v>
      </c>
      <c r="R26" s="181">
        <f>INDEX([2]مفارد!$E$1476:$E$1476,MIN(IF([2]مفارد!$E$1:$E$28&lt;&gt;"",ROW([2]مفارد!$E$1:$E$28)-ROW([2]مفارد!$E$1)+1,"")))</f>
        <v>5.0999999999999996</v>
      </c>
      <c r="S26" s="181">
        <f>INDEX([2]مفارد!$E$1476:$E$1476,MIN(IF([2]مفارد!$E$1:$E$28&lt;&gt;"",ROW([2]مفارد!$E$1:$E$28)-ROW([2]مفارد!$E$1)+1,"")))</f>
        <v>5.0999999999999996</v>
      </c>
      <c r="T26" s="181">
        <f>INDEX([2]مفارد!$E$1477:$E$1477,MIN(IF([2]مفارد!$E$1:$E$28&lt;&gt;"",ROW([2]مفارد!$E$1:$E$28)-ROW([2]مفارد!$E$1)+1,"")))</f>
        <v>19.5</v>
      </c>
      <c r="U26" s="181">
        <f>INDEX([2]مفارد!$E$1479:$E$1479,MIN(IF([2]مفارد!$E$1:$E$28&lt;&gt;"",ROW([2]مفارد!$E$1:$E$28)-ROW([2]مفارد!$E$1)+1,"")))</f>
        <v>1325.69</v>
      </c>
      <c r="V26" s="181">
        <f>INDEX([2]مفارد!$E$1480:$E$1480,MIN(IF([2]مفارد!$E$1:$E$28&lt;&gt;"",ROW([2]مفارد!$E$1:$E$28)-ROW([2]مفارد!$E$1)+1,"")))</f>
        <v>0</v>
      </c>
      <c r="W26" s="181">
        <f>INDEX([2]مفارد!$I$1461:$I$1462,MIN(IF([2]مفارد!$E$1:$E$28&lt;&gt;"",ROW([2]مفارد!$E$1:$E$28)-ROW([2]مفارد!$E$1)+1,"")))</f>
        <v>0.02</v>
      </c>
      <c r="X26" s="181">
        <f>INDEX([2]مفارد!$I$1462:$I$1462,MIN(IF([2]مفارد!$E$1:$E$28&lt;&gt;"",ROW([2]مفارد!$E$1:$E$28)-ROW([2]مفارد!$E$1)+1,"")))</f>
        <v>348.87</v>
      </c>
      <c r="Y26" s="181">
        <f>INDEX([2]مفارد!$I$1463:$I$1463,MIN(IF([2]مفارد!$E$1:$E$28&lt;&gt;"",ROW([2]مفارد!$E$1:$E$28)-ROW([2]مفارد!$E$1)+1,"")))</f>
        <v>6.4</v>
      </c>
      <c r="Z26" s="181">
        <f>INDEX([2]مفارد!$I$1464:$I$1464,MIN(IF([2]مفارد!$E$1:$E$28&lt;&gt;"",ROW([2]مفارد!$E$1:$E$28)-ROW([2]مفارد!$E$1)+1,"")))</f>
        <v>0</v>
      </c>
      <c r="AA26" s="181">
        <f>INDEX([2]مفارد!$I$1465:$I$1465,MIN(IF([2]مفارد!$E$1:$E$28&lt;&gt;"",ROW([2]مفارد!$E$1:$E$28)-ROW([2]مفارد!$E$1)+1,"")))</f>
        <v>782.19</v>
      </c>
      <c r="AB26" s="181">
        <f>INDEX([2]مفارد!$I$1466:$I$1466,MIN(IF([2]مفارد!$E$1:$E$28&lt;&gt;"",ROW([2]مفارد!$E$1:$E$28)-ROW([2]مفارد!$E$1)+1,"")))</f>
        <v>401.99</v>
      </c>
    </row>
    <row r="27" spans="1:29" ht="20.25" thickBot="1" x14ac:dyDescent="0.35">
      <c r="A27" s="254" t="s">
        <v>68</v>
      </c>
      <c r="B27" s="188" t="s">
        <v>25</v>
      </c>
      <c r="C27" s="174">
        <f>INDEX([2]مفارد!$E$1683:$E$1683,MIN(IF([2]مفارد!$E$1:$E$28&lt;&gt;"",ROW([2]مفارد!$E$1:$E$28)-ROW([2]مفارد!$E$1)+1,"")))</f>
        <v>1009.66</v>
      </c>
      <c r="D27" s="174">
        <f>INDEX([2]مفارد!$E$1684:$E$1684,MIN(IF([2]مفارد!$E$1:$E$28&lt;&gt;"",ROW([2]مفارد!$E$1:$E$28)-ROW([2]مفارد!$E$1)+1,"")))</f>
        <v>0</v>
      </c>
      <c r="E27" s="174">
        <f>INDEX([2]مفارد!$E$1685:$E$1685,MIN(IF([2]مفارد!$E$1:$E$28&lt;&gt;"",ROW([2]مفارد!$E$1:$E$28)-ROW([2]مفارد!$E$1)+1,"")))</f>
        <v>1009.66</v>
      </c>
      <c r="F27" s="174">
        <f>INDEX([2]مفارد!$E$1686:$E$1686,MIN(IF([2]مفارد!$E$1:$E$28&lt;&gt;"",ROW([2]مفارد!$E$1:$E$28)-ROW([2]مفارد!$E$1)+1,"")))</f>
        <v>0</v>
      </c>
      <c r="G27" s="174">
        <f>INDEX([2]مفارد!$E$1687:$E$1687,MIN(IF([2]مفارد!$E$1:$E$28&lt;&gt;"",ROW([2]مفارد!$E$1:$E$28)-ROW([2]مفارد!$E$1)+1,"")))</f>
        <v>70.680000000000007</v>
      </c>
      <c r="H27" s="174">
        <f>INDEX([2]مفارد!$E$1688:$E$1688,MIN(IF([2]مفارد!$E$1:$E$28&lt;&gt;"",ROW([2]مفارد!$E$1:$E$28)-ROW([2]مفارد!$E$1)+1,"")))</f>
        <v>1080.3399999999999</v>
      </c>
      <c r="I27" s="174">
        <f>INDEX([2]مفارد!$E$1689:$E$1689,MIN(IF([2]مفارد!$E$1:$E$28&lt;&gt;"",ROW([2]مفارد!$E$1:$E$28)-ROW([2]مفارد!$E$1)+1,"")))</f>
        <v>0</v>
      </c>
      <c r="J27" s="174">
        <f>INDEX([2]مفارد!$E$1690:$E$1690,MIN(IF([2]مفارد!$E$1:$E$28&lt;&gt;"",ROW([2]مفارد!$E$1:$E$28)-ROW([2]مفارد!$E$1)+1,"")))</f>
        <v>0</v>
      </c>
      <c r="K27" s="174">
        <f>INDEX([2]مفارد!$E$1691:$E$1691,MIN(IF([2]مفارد!$E$1:$E$28&lt;&gt;"",ROW([2]مفارد!$E$1:$E$28)-ROW([2]مفارد!$E$1)+1,"")))</f>
        <v>254</v>
      </c>
      <c r="L27" s="174">
        <f>INDEX([2]مفارد!$E$1692:$E$1692,MIN(IF([2]مفارد!$E$1:$E$28&lt;&gt;"",ROW([2]مفارد!$E$1:$E$28)-ROW([2]مفارد!$E$1)+1,"")))</f>
        <v>301.77999999999997</v>
      </c>
      <c r="M27" s="174">
        <f>INDEX([2]مفارد!$E$1693:$E$1693,MIN(IF([2]مفارد!$E$1:$E$28&lt;&gt;"",ROW([2]مفارد!$E$1:$E$28)-ROW([2]مفارد!$E$1)+1,"")))</f>
        <v>0</v>
      </c>
      <c r="N27" s="174">
        <f>INDEX([2]مفارد!$E$1694:$E$1694,MIN(IF([2]مفارد!$E$1:$E$28&lt;&gt;"",ROW([2]مفارد!$E$1:$E$28)-ROW([2]مفارد!$E$1)+1,"")))</f>
        <v>0</v>
      </c>
      <c r="O27" s="174">
        <f>INDEX([2]مفارد!$E$1695:$E$1695,MIN(IF([2]مفارد!$E$1:$E$28&lt;&gt;"",ROW([2]مفارد!$E$1:$E$28)-ROW([2]مفارد!$E$1)+1,"")))</f>
        <v>0</v>
      </c>
      <c r="P27" s="174">
        <f>INDEX([2]مفارد!$E$1696:$E$1696,MIN(IF([2]مفارد!$E$1:$E$28&lt;&gt;"",ROW([2]مفارد!$E$1:$E$28)-ROW([2]مفارد!$E$1)+1,"")))</f>
        <v>0</v>
      </c>
      <c r="Q27" s="174">
        <f>INDEX([2]مفارد!$E$1697:$E$1697,MIN(IF([2]مفارد!$E$1:$E$28&lt;&gt;"",ROW([2]مفارد!$E$1:$E$28)-ROW([2]مفارد!$E$1)+1,"")))</f>
        <v>14.4</v>
      </c>
      <c r="R27" s="174">
        <f>INDEX([2]مفارد!$E$1698:$E$1698,MIN(IF([2]مفارد!$E$1:$E$28&lt;&gt;"",ROW([2]مفارد!$E$1:$E$28)-ROW([2]مفارد!$E$1)+1,"")))</f>
        <v>19.2</v>
      </c>
      <c r="S27" s="174">
        <f>INDEX([2]مفارد!$E$1699:$E$1699,MIN(IF([2]مفارد!$E$1:$E$28&lt;&gt;"",ROW([2]مفارد!$E$1:$E$28)-ROW([2]مفارد!$E$1)+1,"")))</f>
        <v>5.68</v>
      </c>
      <c r="T27" s="174">
        <f>INDEX([2]مفارد!$E$16100:$E$16100,MIN(IF([2]مفارد!$E$1:$E$28&lt;&gt;"",ROW([2]مفارد!$E$1:$E$28)-ROW([2]مفارد!$E$1)+1,"")))</f>
        <v>0</v>
      </c>
      <c r="U27" s="174">
        <f>INDEX([2]مفارد!$E$16101:$E$16101,MIN(IF([2]مفارد!$E$1:$E$28&lt;&gt;"",ROW([2]مفارد!$E$1:$E$28)-ROW([2]مفارد!$E$1)+1,"")))</f>
        <v>0</v>
      </c>
      <c r="V27" s="174">
        <f>INDEX([2]مفارد!$E$16102:$E$16102,MIN(IF([2]مفارد!$E$1:$E$28&lt;&gt;"",ROW([2]مفارد!$E$1:$E$28)-ROW([2]مفارد!$E$1)+1,"")))</f>
        <v>0</v>
      </c>
      <c r="W27" s="181">
        <f>INDEX([2]مفارد!$I$1683:$I$1683,MIN(IF([2]مفارد!$E$1:$E$28&lt;&gt;"",ROW([2]مفارد!$E$1:$E$28)-ROW([2]مفارد!$E$1)+1,"")))</f>
        <v>0</v>
      </c>
      <c r="X27" s="181">
        <f>INDEX([2]مفارد!$I$1684:$I$1684,MIN(IF([2]مفارد!$E$1:$E$28&lt;&gt;"",ROW([2]مفارد!$E$1:$E$28)-ROW([2]مفارد!$E$1)+1,"")))</f>
        <v>312.24</v>
      </c>
      <c r="Y27" s="181">
        <f>INDEX([2]مفارد!$I$1685:$I$1685,MIN(IF([2]مفارد!$E$1:$E$28&lt;&gt;"",ROW([2]مفارد!$E$1:$E$28)-ROW([2]مفارد!$E$1)+1,"")))</f>
        <v>6.55</v>
      </c>
      <c r="Z27" s="181">
        <f>INDEX([2]مفارد!$I$1686:$I$1686,MIN(IF([2]مفارد!$E$1:$E$28&lt;&gt;"",ROW([2]مفارد!$E$1:$E$28)-ROW([2]مفارد!$E$1)+1,"")))</f>
        <v>0</v>
      </c>
      <c r="AA27" s="181">
        <f>INDEX([2]مفارد!$I$1687:$I$1687,MIN(IF([2]مفارد!$E$1:$E$28&lt;&gt;"",ROW([2]مفارد!$E$1:$E$28)-ROW([2]مفارد!$E$1)+1,"")))</f>
        <v>817.84</v>
      </c>
      <c r="AB27" s="181">
        <f>INDEX([2]مفارد!$I$1688:$I$1688,MIN(IF([2]مفارد!$E$1:$E$28&lt;&gt;"",ROW([2]مفارد!$E$1:$E$28)-ROW([2]مفارد!$E$1)+1,"")))</f>
        <v>318.79000000000002</v>
      </c>
    </row>
    <row r="28" spans="1:29" ht="19.5" x14ac:dyDescent="0.3">
      <c r="A28" s="254" t="s">
        <v>74</v>
      </c>
      <c r="B28" s="188" t="s">
        <v>25</v>
      </c>
      <c r="C28" s="174">
        <f>INDEX([2]مفارد!$E$1720:$E$1720,MIN(IF([2]مفارد!$E$1:$E$28&lt;&gt;"",ROW([2]مفارد!$E$1:$E$28)-ROW([2]مفارد!$E$1)+1,"")))</f>
        <v>1080.3399999999999</v>
      </c>
      <c r="D28" s="174">
        <f>INDEX([2]مفارد!$E$1721:$E$1721,MIN(IF([2]مفارد!$E$1:$E$28&lt;&gt;"",ROW([2]مفارد!$E$1:$E$28)-ROW([2]مفارد!$E$1)+1,"")))</f>
        <v>0</v>
      </c>
      <c r="E28" s="174">
        <f>INDEX([2]مفارد!$E$1722:$E$1722,MIN(IF([2]مفارد!$E$1:$E$28&lt;&gt;"",ROW([2]مفارد!$E$1:$E$28)-ROW([2]مفارد!$E$1)+1,"")))</f>
        <v>1080.3399999999999</v>
      </c>
      <c r="F28" s="174">
        <f>INDEX([2]مفارد!$E$1723:$E$1723,MIN(IF([2]مفارد!$E$1:$E$28&lt;&gt;"",ROW([2]مفارد!$E$1:$E$28)-ROW([2]مفارد!$E$1)+1,"")))</f>
        <v>75.62</v>
      </c>
      <c r="G28" s="174">
        <f>INDEX([2]مفارد!$E$1724:$E$1724,MIN(IF([2]مفارد!$E$1:$E$28&lt;&gt;"",ROW([2]مفارد!$E$1:$E$28)-ROW([2]مفارد!$E$1)+1,"")))</f>
        <v>75.62</v>
      </c>
      <c r="H28" s="174">
        <f>INDEX([2]مفارد!$E$1725:$E$1725,MIN(IF([2]مفارد!$E$1:$E$28&lt;&gt;"",ROW([2]مفارد!$E$1:$E$28)-ROW([2]مفارد!$E$1)+1,"")))</f>
        <v>1231.58</v>
      </c>
      <c r="I28" s="174">
        <f>INDEX([2]مفارد!$E$1726:$E$1726,MIN(IF([2]مفارد!$E$1:$E$28&lt;&gt;"",ROW([2]مفارد!$E$1:$E$28)-ROW([2]مفارد!$E$1)+1,"")))</f>
        <v>0</v>
      </c>
      <c r="J28" s="174">
        <f>INDEX([2]مفارد!$E$1727:$E$1727,MIN(IF([2]مفارد!$E$1:$E$28&lt;&gt;"",ROW([2]مفارد!$E$1:$E$28)-ROW([2]مفارد!$E$1)+1,"")))</f>
        <v>0</v>
      </c>
      <c r="K28" s="174">
        <f>INDEX([2]مفارد!$E$1728:$E$1728,MIN(IF([2]مفارد!$E$1:$E$28&lt;&gt;"",ROW([2]مفارد!$E$1:$E$28)-ROW([2]مفارد!$E$1)+1,"")))</f>
        <v>254</v>
      </c>
      <c r="L28" s="174">
        <f>INDEX([2]مفارد!$E$1729:$E$1729,MIN(IF([2]مفارد!$E$1:$E$28&lt;&gt;"",ROW([2]مفارد!$E$1:$E$28)-ROW([2]مفارد!$E$1)+1,"")))</f>
        <v>328.94</v>
      </c>
      <c r="M28" s="174">
        <f>INDEX([2]مفارد!$E$1730:$E$1730,MIN(IF([2]مفارد!$E$1:$E$28&lt;&gt;"",ROW([2]مفارد!$E$1:$E$28)-ROW([2]مفارد!$E$1)+1,"")))</f>
        <v>0</v>
      </c>
      <c r="N28" s="174">
        <f>INDEX([2]مفارد!$E$1731:$E$1731,MIN(IF([2]مفارد!$E$1:$E$28&lt;&gt;"",ROW([2]مفارد!$E$1:$E$28)-ROW([2]مفارد!$E$1)+1,"")))</f>
        <v>0</v>
      </c>
      <c r="O28" s="174">
        <f>INDEX([2]مفارد!$E$1732:$E$1732,MIN(IF([2]مفارد!$E$1:$E$28&lt;&gt;"",ROW([2]مفارد!$E$1:$E$28)-ROW([2]مفارد!$E$1)+1,"")))</f>
        <v>0</v>
      </c>
      <c r="P28" s="174">
        <f>INDEX([2]مفارد!$E$1733:$E$1733,MIN(IF([2]مفارد!$E$1:$E$28&lt;&gt;"",ROW([2]مفارد!$E$1:$E$28)-ROW([2]مفارد!$E$1)+1,"")))</f>
        <v>0</v>
      </c>
      <c r="Q28" s="174">
        <f>INDEX([2]مفارد!$E$1734:$E$1734,MIN(IF([2]مفارد!$E$1:$E$28&lt;&gt;"",ROW([2]مفارد!$E$1:$E$28)-ROW([2]مفارد!$E$1)+1,"")))</f>
        <v>14.4</v>
      </c>
      <c r="R28" s="174">
        <f>INDEX([2]مفارد!$E$1735:$E$1735,MIN(IF([2]مفارد!$E$1:$E$28&lt;&gt;"",ROW([2]مفارد!$E$1:$E$28)-ROW([2]مفارد!$E$1)+1,"")))</f>
        <v>19.2</v>
      </c>
      <c r="S28" s="174">
        <f>INDEX([2]مفارد!$E$1736:$E$1736,MIN(IF([2]مفارد!$E$1:$E$28&lt;&gt;"",ROW([2]مفارد!$E$1:$E$28)-ROW([2]مفارد!$E$1)+1,"")))</f>
        <v>5.68</v>
      </c>
      <c r="T28" s="174">
        <f>INDEX([2]مفارد!$E$1737:$E$1737,MIN(IF([2]مفارد!$E$1:$E$28&lt;&gt;"",ROW([2]مفارد!$E$1:$E$28)-ROW([2]مفارد!$E$1)+1,"")))</f>
        <v>39.28</v>
      </c>
      <c r="U28" s="174">
        <f>INDEX([2]مفارد!$E$1738:$E$1738,MIN(IF([2]مفارد!$E$1:$E$28&lt;&gt;"",ROW([2]مفارد!$E$1:$E$28)-ROW([2]مفارد!$E$1)+1,"")))</f>
        <v>941.92</v>
      </c>
      <c r="V28" s="174">
        <f>INDEX([2]مفارد!$E$1739:$E$1739,MIN(IF([2]مفارد!$E$1:$E$28&lt;&gt;"",ROW([2]مفارد!$E$1:$E$28)-ROW([2]مفارد!$E$1)+1,"")))</f>
        <v>0</v>
      </c>
      <c r="W28" s="181">
        <f>INDEX([2]مفارد!$I$1720:$I$1720,MIN(IF([2]مفارد!$E$1:$E$28&lt;&gt;"",ROW([2]مفارد!$E$1:$E$28)-ROW([2]مفارد!$E$1)+1,"")))</f>
        <v>0</v>
      </c>
      <c r="X28" s="181">
        <f>INDEX([2]مفارد!$I$1721:$I$1721,MIN(IF([2]مفارد!$E$1:$E$28&lt;&gt;"",ROW([2]مفارد!$E$1:$E$28)-ROW([2]مفارد!$E$1)+1,"")))</f>
        <v>397.71</v>
      </c>
      <c r="Y28" s="181">
        <f>INDEX([2]مفارد!$I$1722:$I$1722,MIN(IF([2]مفارد!$E$1:$E$28&lt;&gt;"",ROW([2]مفارد!$E$1:$E$28)-ROW([2]مفارد!$E$1)+1,"")))</f>
        <v>7.95</v>
      </c>
      <c r="Z28" s="181">
        <f>INDEX([2]مفارد!$I$1723:$I$1723,MIN(IF([2]مفارد!$E$1:$E$28&lt;&gt;"",ROW([2]مفارد!$E$1:$E$28)-ROW([2]مفارد!$E$1)+1,"")))</f>
        <v>0</v>
      </c>
      <c r="AA28" s="181">
        <f>INDEX([2]مفارد!$I$1724:$I$1724,MIN(IF([2]مفارد!$E$1:$E$28&lt;&gt;"",ROW([2]مفارد!$E$1:$E$28)-ROW([2]مفارد!$E$1)+1,"")))</f>
        <v>0</v>
      </c>
      <c r="AB28" s="181">
        <f>INDEX([2]مفارد!$I$1725:$I$1725,MIN(IF([2]مفارد!$E$1:$E$28&lt;&gt;"",ROW([2]مفارد!$E$1:$E$28)-ROW([2]مفارد!$E$1)+1,"")))</f>
        <v>0</v>
      </c>
    </row>
    <row r="29" spans="1:29" s="193" customFormat="1" ht="22.5" customHeight="1" x14ac:dyDescent="0.25">
      <c r="A29" s="179">
        <v>27</v>
      </c>
      <c r="B29" s="190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2"/>
    </row>
    <row r="30" spans="1:29" s="193" customFormat="1" ht="20.25" customHeight="1" thickBot="1" x14ac:dyDescent="0.3">
      <c r="A30" s="179">
        <v>28</v>
      </c>
      <c r="B30" s="190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2"/>
    </row>
    <row r="31" spans="1:29" s="193" customFormat="1" ht="15.75" customHeight="1" thickBot="1" x14ac:dyDescent="0.3">
      <c r="A31" s="179">
        <v>29</v>
      </c>
      <c r="B31" s="194" t="e">
        <f>VLOOKUP(#REF!,'[2]رقم الصفحة'!$A$3:$E$53,3,0)</f>
        <v>#REF!</v>
      </c>
      <c r="C31" s="195" t="e">
        <f>VLOOKUP(#REF!,'[2]رقم الصفحة'!$A$3:$E$53,4,0)</f>
        <v>#REF!</v>
      </c>
      <c r="D31" s="196" t="e">
        <f>VLOOKUP(#REF!,'[2]رقم الصفحة'!$A$3:$E$53,5,0)</f>
        <v>#REF!</v>
      </c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2"/>
    </row>
    <row r="33" spans="2:2" ht="18" x14ac:dyDescent="0.2">
      <c r="B33" s="183" t="s">
        <v>19</v>
      </c>
    </row>
    <row r="34" spans="2:2" ht="18" x14ac:dyDescent="0.2">
      <c r="B34" s="183"/>
    </row>
    <row r="35" spans="2:2" ht="18" x14ac:dyDescent="0.2">
      <c r="B35" s="183"/>
    </row>
    <row r="36" spans="2:2" ht="18" x14ac:dyDescent="0.2">
      <c r="B36" s="185" t="s">
        <v>121</v>
      </c>
    </row>
    <row r="37" spans="2:2" ht="18" x14ac:dyDescent="0.2">
      <c r="B37" s="185" t="s">
        <v>121</v>
      </c>
    </row>
    <row r="38" spans="2:2" ht="18" x14ac:dyDescent="0.2">
      <c r="B38" s="185" t="s">
        <v>120</v>
      </c>
    </row>
    <row r="39" spans="2:2" ht="18" x14ac:dyDescent="0.2">
      <c r="B39" s="185" t="s">
        <v>120</v>
      </c>
    </row>
    <row r="40" spans="2:2" ht="18" x14ac:dyDescent="0.2">
      <c r="B40" s="185" t="s">
        <v>122</v>
      </c>
    </row>
    <row r="41" spans="2:2" ht="18" x14ac:dyDescent="0.2">
      <c r="B41" s="185" t="s">
        <v>122</v>
      </c>
    </row>
    <row r="42" spans="2:2" ht="18" x14ac:dyDescent="0.2">
      <c r="B42" s="185" t="s">
        <v>123</v>
      </c>
    </row>
    <row r="43" spans="2:2" ht="18" x14ac:dyDescent="0.2">
      <c r="B43" s="185" t="s">
        <v>123</v>
      </c>
    </row>
    <row r="44" spans="2:2" ht="18" x14ac:dyDescent="0.2">
      <c r="B44" s="185" t="s">
        <v>124</v>
      </c>
    </row>
    <row r="45" spans="2:2" ht="18" x14ac:dyDescent="0.2">
      <c r="B45" s="185" t="s">
        <v>124</v>
      </c>
    </row>
    <row r="46" spans="2:2" ht="18" x14ac:dyDescent="0.2">
      <c r="B46" s="185" t="s">
        <v>24</v>
      </c>
    </row>
    <row r="47" spans="2:2" ht="18" x14ac:dyDescent="0.2">
      <c r="B47" s="185" t="s">
        <v>24</v>
      </c>
    </row>
    <row r="48" spans="2:2" ht="18" x14ac:dyDescent="0.2">
      <c r="B48" s="185" t="s">
        <v>26</v>
      </c>
    </row>
    <row r="49" spans="2:2" ht="18" x14ac:dyDescent="0.2">
      <c r="B49" s="185" t="s">
        <v>26</v>
      </c>
    </row>
    <row r="50" spans="2:2" ht="18" x14ac:dyDescent="0.2">
      <c r="B50" s="185" t="s">
        <v>29</v>
      </c>
    </row>
    <row r="51" spans="2:2" ht="18" x14ac:dyDescent="0.2">
      <c r="B51" s="185" t="s">
        <v>29</v>
      </c>
    </row>
    <row r="52" spans="2:2" ht="18" x14ac:dyDescent="0.2">
      <c r="B52" s="188" t="s">
        <v>27</v>
      </c>
    </row>
    <row r="53" spans="2:2" ht="18" x14ac:dyDescent="0.2">
      <c r="B53" s="188" t="s">
        <v>27</v>
      </c>
    </row>
    <row r="54" spans="2:2" ht="18" x14ac:dyDescent="0.2">
      <c r="B54" s="188" t="s">
        <v>125</v>
      </c>
    </row>
    <row r="55" spans="2:2" ht="18" x14ac:dyDescent="0.2">
      <c r="B55" s="188" t="s">
        <v>125</v>
      </c>
    </row>
    <row r="56" spans="2:2" ht="18" x14ac:dyDescent="0.2">
      <c r="B56" s="188" t="s">
        <v>25</v>
      </c>
    </row>
    <row r="57" spans="2:2" ht="18" x14ac:dyDescent="0.2">
      <c r="B57" s="188" t="s">
        <v>25</v>
      </c>
    </row>
    <row r="77" spans="2:2" ht="18" x14ac:dyDescent="0.2">
      <c r="B77" s="197"/>
    </row>
    <row r="78" spans="2:2" ht="18" x14ac:dyDescent="0.2">
      <c r="B78" s="19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66">
    <tabColor rgb="FF002060"/>
  </sheetPr>
  <dimension ref="A1:Y38"/>
  <sheetViews>
    <sheetView rightToLeft="1" workbookViewId="0">
      <selection activeCell="G8" sqref="G8"/>
    </sheetView>
  </sheetViews>
  <sheetFormatPr defaultRowHeight="14.25" x14ac:dyDescent="0.2"/>
  <cols>
    <col min="1" max="1" width="7.375" customWidth="1"/>
    <col min="2" max="2" width="18.75" customWidth="1"/>
    <col min="3" max="3" width="7.125" customWidth="1"/>
    <col min="4" max="4" width="7.25" customWidth="1"/>
    <col min="5" max="5" width="7.375" customWidth="1"/>
    <col min="6" max="6" width="7" customWidth="1"/>
    <col min="7" max="7" width="8.75" customWidth="1"/>
    <col min="8" max="8" width="4.875" customWidth="1"/>
    <col min="9" max="9" width="7.25" customWidth="1"/>
    <col min="10" max="10" width="6.125" customWidth="1"/>
    <col min="11" max="11" width="9.75" customWidth="1"/>
    <col min="12" max="12" width="8.625" customWidth="1"/>
    <col min="13" max="13" width="6.75" customWidth="1"/>
    <col min="14" max="14" width="8.75" customWidth="1"/>
    <col min="15" max="15" width="8.25" customWidth="1"/>
    <col min="16" max="16" width="13.125" customWidth="1"/>
    <col min="17" max="17" width="8.125" customWidth="1"/>
    <col min="18" max="18" width="11" customWidth="1"/>
    <col min="19" max="19" width="14.125" customWidth="1"/>
    <col min="20" max="20" width="12.125" customWidth="1"/>
    <col min="21" max="21" width="16.875" customWidth="1"/>
    <col min="22" max="22" width="14.125" customWidth="1"/>
    <col min="23" max="23" width="7.375" customWidth="1"/>
  </cols>
  <sheetData>
    <row r="1" spans="1:23" ht="25.5" customHeight="1" x14ac:dyDescent="0.5">
      <c r="A1" s="229" t="s">
        <v>30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1"/>
      <c r="Q1" s="7"/>
      <c r="R1" s="232" t="s">
        <v>31</v>
      </c>
      <c r="S1" s="233"/>
      <c r="T1" s="233"/>
      <c r="U1" s="233"/>
      <c r="V1" s="233"/>
      <c r="W1" s="234"/>
    </row>
    <row r="2" spans="1:23" ht="24.75" customHeight="1" thickBot="1" x14ac:dyDescent="0.3">
      <c r="A2" s="235" t="s">
        <v>129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7"/>
      <c r="Q2" s="8"/>
      <c r="R2" s="9"/>
      <c r="S2" s="10"/>
      <c r="T2" s="11" t="s">
        <v>32</v>
      </c>
      <c r="U2" s="12"/>
      <c r="V2" s="12"/>
      <c r="W2" s="8"/>
    </row>
    <row r="3" spans="1:23" ht="25.5" customHeight="1" thickBot="1" x14ac:dyDescent="0.3">
      <c r="A3" s="13">
        <v>1</v>
      </c>
      <c r="B3" s="238" t="s">
        <v>33</v>
      </c>
      <c r="C3" s="239"/>
      <c r="D3" s="240">
        <f>VLOOKUP($A$3,'[2]يناير ويوليو 2016 (2)'!$A$3:$S$13,COLUMNS($A$1:B1),0)</f>
        <v>0</v>
      </c>
      <c r="E3" s="241"/>
      <c r="F3" s="241"/>
      <c r="G3" s="242"/>
      <c r="H3" s="14"/>
      <c r="I3" s="252" t="s">
        <v>130</v>
      </c>
      <c r="J3" s="252"/>
      <c r="K3" s="252"/>
      <c r="L3" s="252"/>
      <c r="M3" s="209" t="e">
        <f>INDEX(#REF!,MATCH('[2]مستند معاشات رعاية طفل (2)'!$J$1,#REF!,0))</f>
        <v>#REF!</v>
      </c>
      <c r="N3" s="209"/>
      <c r="O3" s="209"/>
      <c r="P3" s="8"/>
      <c r="Q3" s="8"/>
      <c r="R3" s="16" t="s">
        <v>34</v>
      </c>
      <c r="S3" s="17"/>
      <c r="T3" s="18" t="s">
        <v>35</v>
      </c>
      <c r="U3" s="243">
        <f>D3</f>
        <v>0</v>
      </c>
      <c r="V3" s="244"/>
      <c r="W3" s="19"/>
    </row>
    <row r="4" spans="1:23" ht="18.75" customHeight="1" thickBot="1" x14ac:dyDescent="0.3">
      <c r="A4" s="20" t="s">
        <v>36</v>
      </c>
      <c r="B4" s="245"/>
      <c r="C4" s="246"/>
      <c r="D4" s="21">
        <v>3</v>
      </c>
      <c r="E4" s="22"/>
      <c r="F4" s="22"/>
      <c r="G4" s="22"/>
      <c r="H4" s="15"/>
      <c r="I4" s="247" t="s">
        <v>37</v>
      </c>
      <c r="J4" s="248"/>
      <c r="K4" s="249"/>
      <c r="L4" s="23">
        <f>I32</f>
        <v>0</v>
      </c>
      <c r="M4" s="209"/>
      <c r="N4" s="209"/>
      <c r="O4" s="209"/>
      <c r="P4" s="24"/>
      <c r="Q4" s="8"/>
      <c r="R4" s="25"/>
      <c r="S4" s="26"/>
      <c r="T4" s="26"/>
      <c r="U4" s="26"/>
      <c r="V4" s="26"/>
    </row>
    <row r="5" spans="1:23" ht="16.5" thickBot="1" x14ac:dyDescent="0.3">
      <c r="A5" s="27"/>
      <c r="B5" s="250" t="s">
        <v>38</v>
      </c>
      <c r="C5" s="251"/>
      <c r="D5" s="213" t="str">
        <f>F37</f>
        <v>الثالثة</v>
      </c>
      <c r="E5" s="214"/>
      <c r="F5" s="215"/>
      <c r="G5" s="28"/>
      <c r="H5" s="29"/>
      <c r="I5" s="216" t="s">
        <v>39</v>
      </c>
      <c r="J5" s="217"/>
      <c r="K5" s="218"/>
      <c r="L5" s="30">
        <f>J32</f>
        <v>260</v>
      </c>
      <c r="M5" s="212"/>
      <c r="N5" s="212"/>
      <c r="O5" s="212"/>
      <c r="P5" s="24"/>
      <c r="Q5" s="8"/>
      <c r="R5" s="31" t="s">
        <v>40</v>
      </c>
      <c r="S5" s="32" t="s">
        <v>41</v>
      </c>
      <c r="T5" s="12" t="s">
        <v>42</v>
      </c>
      <c r="U5" s="32" t="s">
        <v>43</v>
      </c>
      <c r="V5" s="33" t="s">
        <v>44</v>
      </c>
    </row>
    <row r="6" spans="1:23" ht="16.5" thickBot="1" x14ac:dyDescent="0.3">
      <c r="A6" s="219" t="s">
        <v>45</v>
      </c>
      <c r="B6" s="34" t="s">
        <v>46</v>
      </c>
      <c r="C6" s="35" t="s">
        <v>47</v>
      </c>
      <c r="D6" s="36" t="s">
        <v>48</v>
      </c>
      <c r="E6" s="37" t="s">
        <v>49</v>
      </c>
      <c r="F6" s="38" t="s">
        <v>50</v>
      </c>
      <c r="G6" s="39" t="s">
        <v>51</v>
      </c>
      <c r="H6" s="40" t="s">
        <v>48</v>
      </c>
      <c r="I6" s="40" t="s">
        <v>52</v>
      </c>
      <c r="J6" s="41" t="s">
        <v>52</v>
      </c>
      <c r="K6" s="221" t="s">
        <v>53</v>
      </c>
      <c r="L6" s="42" t="s">
        <v>54</v>
      </c>
      <c r="M6" s="43" t="s">
        <v>55</v>
      </c>
      <c r="N6" s="44" t="s">
        <v>54</v>
      </c>
      <c r="O6" s="45" t="s">
        <v>56</v>
      </c>
      <c r="P6" s="46" t="s">
        <v>57</v>
      </c>
      <c r="Q6" s="8"/>
      <c r="R6" s="47"/>
      <c r="S6" s="32" t="s">
        <v>58</v>
      </c>
      <c r="T6" s="12" t="s">
        <v>59</v>
      </c>
      <c r="U6" s="48" t="s">
        <v>60</v>
      </c>
      <c r="V6" s="49"/>
    </row>
    <row r="7" spans="1:23" ht="16.5" thickBot="1" x14ac:dyDescent="0.3">
      <c r="A7" s="220"/>
      <c r="B7" s="34"/>
      <c r="C7" s="35"/>
      <c r="D7" s="50" t="s">
        <v>61</v>
      </c>
      <c r="E7" s="37"/>
      <c r="F7" s="38"/>
      <c r="G7" s="39"/>
      <c r="H7" s="51"/>
      <c r="I7" s="51" t="s">
        <v>62</v>
      </c>
      <c r="J7" s="52"/>
      <c r="K7" s="222"/>
      <c r="L7" s="53" t="s">
        <v>63</v>
      </c>
      <c r="M7" s="54" t="s">
        <v>64</v>
      </c>
      <c r="N7" s="55" t="s">
        <v>65</v>
      </c>
      <c r="O7" s="56" t="s">
        <v>66</v>
      </c>
      <c r="P7" s="57" t="s">
        <v>67</v>
      </c>
      <c r="Q7" s="8"/>
      <c r="R7" s="58" t="s">
        <v>68</v>
      </c>
      <c r="S7" s="59">
        <f t="shared" ref="S7:T12" si="0">K8</f>
        <v>50</v>
      </c>
      <c r="T7" s="60">
        <f t="shared" si="0"/>
        <v>0</v>
      </c>
      <c r="U7" s="61">
        <f t="shared" ref="U7:U12" si="1">P8</f>
        <v>410</v>
      </c>
      <c r="V7" s="62"/>
    </row>
    <row r="8" spans="1:23" ht="16.5" thickBot="1" x14ac:dyDescent="0.3">
      <c r="A8" s="63" t="s">
        <v>68</v>
      </c>
      <c r="B8" s="64">
        <v>0</v>
      </c>
      <c r="C8" s="65">
        <f>F32</f>
        <v>0</v>
      </c>
      <c r="D8" s="66">
        <v>0</v>
      </c>
      <c r="E8" s="66">
        <f>L32</f>
        <v>0</v>
      </c>
      <c r="F8" s="66">
        <f>P32</f>
        <v>50</v>
      </c>
      <c r="G8" s="66">
        <f>J32</f>
        <v>260</v>
      </c>
      <c r="H8" s="67"/>
      <c r="I8" s="65">
        <f>N32</f>
        <v>0</v>
      </c>
      <c r="J8" s="68">
        <v>0</v>
      </c>
      <c r="K8" s="69">
        <f>IF(SUM(B8:J8)&gt;2110,"2110",IF(SUM(B8:J8)&lt;2110,SUM(B8:J8)))-G8</f>
        <v>50</v>
      </c>
      <c r="L8" s="70">
        <f>L4*3/100*28</f>
        <v>0</v>
      </c>
      <c r="M8" s="67"/>
      <c r="N8" s="71">
        <f>90*4</f>
        <v>360</v>
      </c>
      <c r="O8" s="72">
        <f>SUM(L8:N8)</f>
        <v>360</v>
      </c>
      <c r="P8" s="73">
        <f t="shared" ref="P8:P13" si="2">K8+O8</f>
        <v>410</v>
      </c>
      <c r="Q8" s="8"/>
      <c r="R8" s="74" t="s">
        <v>69</v>
      </c>
      <c r="S8" s="59">
        <f t="shared" si="0"/>
        <v>50</v>
      </c>
      <c r="T8" s="60">
        <f t="shared" si="0"/>
        <v>0</v>
      </c>
      <c r="U8" s="61">
        <f t="shared" si="1"/>
        <v>50</v>
      </c>
      <c r="V8" s="62"/>
    </row>
    <row r="9" spans="1:23" ht="16.5" thickBot="1" x14ac:dyDescent="0.3">
      <c r="A9" s="75" t="s">
        <v>69</v>
      </c>
      <c r="B9" s="76">
        <f t="shared" ref="B9:G13" si="3">B8</f>
        <v>0</v>
      </c>
      <c r="C9" s="77">
        <f t="shared" si="3"/>
        <v>0</v>
      </c>
      <c r="D9" s="77">
        <f t="shared" si="3"/>
        <v>0</v>
      </c>
      <c r="E9" s="77">
        <f t="shared" si="3"/>
        <v>0</v>
      </c>
      <c r="F9" s="77">
        <f t="shared" si="3"/>
        <v>50</v>
      </c>
      <c r="G9" s="77">
        <f>G8</f>
        <v>260</v>
      </c>
      <c r="H9" s="78">
        <f t="shared" ref="H9:J13" si="4">H8</f>
        <v>0</v>
      </c>
      <c r="I9" s="78">
        <f t="shared" si="4"/>
        <v>0</v>
      </c>
      <c r="J9" s="79">
        <f t="shared" si="4"/>
        <v>0</v>
      </c>
      <c r="K9" s="80">
        <f t="shared" ref="K9:K13" si="5">IF(SUM(B9:J9)&gt;2110,"2110",IF(SUM(B9:J9)&lt;2110,SUM(B9:J9)))-G9</f>
        <v>50</v>
      </c>
      <c r="L9" s="81"/>
      <c r="M9" s="82"/>
      <c r="N9" s="83"/>
      <c r="O9" s="84">
        <f t="shared" ref="O9:O20" si="6">SUM(L9:N9)</f>
        <v>0</v>
      </c>
      <c r="P9" s="85">
        <f t="shared" si="2"/>
        <v>50</v>
      </c>
      <c r="Q9" s="8"/>
      <c r="R9" s="74" t="s">
        <v>70</v>
      </c>
      <c r="S9" s="59">
        <f t="shared" si="0"/>
        <v>50</v>
      </c>
      <c r="T9" s="60">
        <f t="shared" si="0"/>
        <v>0</v>
      </c>
      <c r="U9" s="61">
        <f t="shared" si="1"/>
        <v>50</v>
      </c>
      <c r="V9" s="62"/>
    </row>
    <row r="10" spans="1:23" ht="16.5" thickBot="1" x14ac:dyDescent="0.3">
      <c r="A10" s="75" t="s">
        <v>70</v>
      </c>
      <c r="B10" s="76">
        <f>B9</f>
        <v>0</v>
      </c>
      <c r="C10" s="77">
        <f t="shared" si="3"/>
        <v>0</v>
      </c>
      <c r="D10" s="77">
        <f t="shared" si="3"/>
        <v>0</v>
      </c>
      <c r="E10" s="77">
        <f>E9</f>
        <v>0</v>
      </c>
      <c r="F10" s="77">
        <f t="shared" si="3"/>
        <v>50</v>
      </c>
      <c r="G10" s="77">
        <f t="shared" si="3"/>
        <v>260</v>
      </c>
      <c r="H10" s="78"/>
      <c r="I10" s="78">
        <f t="shared" si="4"/>
        <v>0</v>
      </c>
      <c r="J10" s="79">
        <f t="shared" si="4"/>
        <v>0</v>
      </c>
      <c r="K10" s="80">
        <f>IF(SUM(B10:J10)&gt;2110,"2110",IF(SUM(B10:J10)&lt;2110,SUM(B10:J10)))-G10</f>
        <v>50</v>
      </c>
      <c r="L10" s="81"/>
      <c r="M10" s="82"/>
      <c r="N10" s="83"/>
      <c r="O10" s="84">
        <f t="shared" si="6"/>
        <v>0</v>
      </c>
      <c r="P10" s="85">
        <f t="shared" si="2"/>
        <v>50</v>
      </c>
      <c r="Q10" s="8"/>
      <c r="R10" s="74" t="s">
        <v>71</v>
      </c>
      <c r="S10" s="59">
        <f t="shared" si="0"/>
        <v>50</v>
      </c>
      <c r="T10" s="60">
        <f t="shared" si="0"/>
        <v>0</v>
      </c>
      <c r="U10" s="61">
        <f t="shared" si="1"/>
        <v>50</v>
      </c>
      <c r="V10" s="62"/>
    </row>
    <row r="11" spans="1:23" ht="16.5" thickBot="1" x14ac:dyDescent="0.3">
      <c r="A11" s="75" t="s">
        <v>71</v>
      </c>
      <c r="B11" s="76">
        <f>B10</f>
        <v>0</v>
      </c>
      <c r="C11" s="77">
        <f t="shared" si="3"/>
        <v>0</v>
      </c>
      <c r="D11" s="77">
        <f t="shared" si="3"/>
        <v>0</v>
      </c>
      <c r="E11" s="77">
        <f t="shared" si="3"/>
        <v>0</v>
      </c>
      <c r="F11" s="77">
        <f t="shared" si="3"/>
        <v>50</v>
      </c>
      <c r="G11" s="77">
        <f t="shared" si="3"/>
        <v>260</v>
      </c>
      <c r="H11" s="78"/>
      <c r="I11" s="78">
        <f t="shared" si="4"/>
        <v>0</v>
      </c>
      <c r="J11" s="79">
        <f t="shared" si="4"/>
        <v>0</v>
      </c>
      <c r="K11" s="80">
        <f t="shared" si="5"/>
        <v>50</v>
      </c>
      <c r="L11" s="81"/>
      <c r="M11" s="82"/>
      <c r="N11" s="83"/>
      <c r="O11" s="84">
        <f t="shared" si="6"/>
        <v>0</v>
      </c>
      <c r="P11" s="85">
        <f t="shared" si="2"/>
        <v>50</v>
      </c>
      <c r="Q11" s="8"/>
      <c r="R11" s="74" t="s">
        <v>72</v>
      </c>
      <c r="S11" s="59">
        <f t="shared" si="0"/>
        <v>50</v>
      </c>
      <c r="T11" s="60">
        <f t="shared" si="0"/>
        <v>0</v>
      </c>
      <c r="U11" s="61">
        <f t="shared" si="1"/>
        <v>50</v>
      </c>
      <c r="V11" s="62"/>
    </row>
    <row r="12" spans="1:23" ht="16.5" thickBot="1" x14ac:dyDescent="0.3">
      <c r="A12" s="75" t="s">
        <v>72</v>
      </c>
      <c r="B12" s="76">
        <f>B11</f>
        <v>0</v>
      </c>
      <c r="C12" s="77">
        <f t="shared" si="3"/>
        <v>0</v>
      </c>
      <c r="D12" s="77">
        <f t="shared" si="3"/>
        <v>0</v>
      </c>
      <c r="E12" s="77">
        <f t="shared" si="3"/>
        <v>0</v>
      </c>
      <c r="F12" s="77">
        <f t="shared" si="3"/>
        <v>50</v>
      </c>
      <c r="G12" s="77">
        <f t="shared" si="3"/>
        <v>260</v>
      </c>
      <c r="H12" s="78"/>
      <c r="I12" s="78">
        <f t="shared" si="4"/>
        <v>0</v>
      </c>
      <c r="J12" s="79">
        <f t="shared" si="4"/>
        <v>0</v>
      </c>
      <c r="K12" s="80">
        <f t="shared" si="5"/>
        <v>50</v>
      </c>
      <c r="L12" s="81">
        <f>L4*3/100*46</f>
        <v>0</v>
      </c>
      <c r="M12" s="82"/>
      <c r="N12" s="83"/>
      <c r="O12" s="84">
        <f t="shared" si="6"/>
        <v>0</v>
      </c>
      <c r="P12" s="85">
        <f t="shared" si="2"/>
        <v>50</v>
      </c>
      <c r="Q12" s="8"/>
      <c r="R12" s="74" t="s">
        <v>73</v>
      </c>
      <c r="S12" s="59">
        <f t="shared" si="0"/>
        <v>50</v>
      </c>
      <c r="T12" s="60">
        <f t="shared" si="0"/>
        <v>0</v>
      </c>
      <c r="U12" s="61">
        <f t="shared" si="1"/>
        <v>304</v>
      </c>
      <c r="V12" s="62"/>
    </row>
    <row r="13" spans="1:23" ht="16.5" thickBot="1" x14ac:dyDescent="0.3">
      <c r="A13" s="86" t="s">
        <v>73</v>
      </c>
      <c r="B13" s="87">
        <f>B12</f>
        <v>0</v>
      </c>
      <c r="C13" s="88">
        <f t="shared" si="3"/>
        <v>0</v>
      </c>
      <c r="D13" s="88">
        <f t="shared" si="3"/>
        <v>0</v>
      </c>
      <c r="E13" s="88">
        <f t="shared" si="3"/>
        <v>0</v>
      </c>
      <c r="F13" s="88">
        <f t="shared" si="3"/>
        <v>50</v>
      </c>
      <c r="G13" s="88">
        <f t="shared" si="3"/>
        <v>260</v>
      </c>
      <c r="H13" s="89"/>
      <c r="I13" s="89">
        <f t="shared" si="4"/>
        <v>0</v>
      </c>
      <c r="J13" s="90">
        <f t="shared" si="4"/>
        <v>0</v>
      </c>
      <c r="K13" s="91">
        <f t="shared" si="5"/>
        <v>50</v>
      </c>
      <c r="L13" s="92"/>
      <c r="M13" s="93"/>
      <c r="N13" s="94">
        <f>W37</f>
        <v>254</v>
      </c>
      <c r="O13" s="84">
        <f t="shared" si="6"/>
        <v>254</v>
      </c>
      <c r="P13" s="85">
        <f t="shared" si="2"/>
        <v>304</v>
      </c>
      <c r="Q13" s="8"/>
      <c r="R13" s="74" t="s">
        <v>74</v>
      </c>
      <c r="S13" s="59">
        <f t="shared" ref="S13:S18" si="7">K15</f>
        <v>50</v>
      </c>
      <c r="T13" s="60">
        <f>L14</f>
        <v>0</v>
      </c>
      <c r="U13" s="61">
        <f t="shared" ref="U13:U18" si="8">P15</f>
        <v>126.2</v>
      </c>
      <c r="V13" s="62"/>
    </row>
    <row r="14" spans="1:23" ht="16.5" thickBot="1" x14ac:dyDescent="0.3">
      <c r="A14" s="95"/>
      <c r="B14" s="96" t="s">
        <v>46</v>
      </c>
      <c r="C14" s="96" t="s">
        <v>47</v>
      </c>
      <c r="D14" s="96" t="s">
        <v>61</v>
      </c>
      <c r="E14" s="96" t="s">
        <v>49</v>
      </c>
      <c r="F14" s="96" t="s">
        <v>50</v>
      </c>
      <c r="G14" s="96" t="s">
        <v>51</v>
      </c>
      <c r="H14" s="97"/>
      <c r="I14" s="97"/>
      <c r="J14" s="98"/>
      <c r="K14" s="99"/>
      <c r="L14" s="100"/>
      <c r="M14" s="101"/>
      <c r="N14" s="102"/>
      <c r="O14" s="102"/>
      <c r="P14" s="99"/>
      <c r="Q14" s="8"/>
      <c r="R14" s="74" t="s">
        <v>75</v>
      </c>
      <c r="S14" s="59">
        <f t="shared" si="7"/>
        <v>50</v>
      </c>
      <c r="T14" s="60">
        <f>L15</f>
        <v>0</v>
      </c>
      <c r="U14" s="61">
        <f t="shared" si="8"/>
        <v>304</v>
      </c>
      <c r="V14" s="62"/>
    </row>
    <row r="15" spans="1:23" ht="16.5" thickBot="1" x14ac:dyDescent="0.3">
      <c r="A15" s="103" t="s">
        <v>74</v>
      </c>
      <c r="B15" s="104">
        <v>0</v>
      </c>
      <c r="C15" s="105">
        <f>F33</f>
        <v>0</v>
      </c>
      <c r="D15" s="105"/>
      <c r="E15" s="106">
        <f>L33</f>
        <v>0</v>
      </c>
      <c r="F15" s="106">
        <f>P33</f>
        <v>50</v>
      </c>
      <c r="G15" s="105">
        <f>J33</f>
        <v>260</v>
      </c>
      <c r="H15" s="106"/>
      <c r="I15" s="106">
        <f>I13</f>
        <v>0</v>
      </c>
      <c r="J15" s="107"/>
      <c r="K15" s="108">
        <f t="shared" ref="K15:K20" si="9">IF(SUM(B15:J15)&gt;2110,"2110",IF(SUM(B15:J15)&lt;2110,SUM(B15:J15)))-G15</f>
        <v>50</v>
      </c>
      <c r="L15" s="109"/>
      <c r="M15" s="106"/>
      <c r="N15" s="107">
        <f>V37</f>
        <v>76.2</v>
      </c>
      <c r="O15" s="84">
        <f t="shared" si="6"/>
        <v>76.2</v>
      </c>
      <c r="P15" s="85">
        <f t="shared" ref="P15:P20" si="10">K15+O15</f>
        <v>126.2</v>
      </c>
      <c r="Q15" s="8"/>
      <c r="R15" s="74" t="s">
        <v>76</v>
      </c>
      <c r="S15" s="59">
        <f t="shared" si="7"/>
        <v>50</v>
      </c>
      <c r="T15" s="60">
        <f>L16</f>
        <v>0</v>
      </c>
      <c r="U15" s="61">
        <f t="shared" si="8"/>
        <v>50</v>
      </c>
      <c r="V15" s="62"/>
    </row>
    <row r="16" spans="1:23" ht="16.5" thickBot="1" x14ac:dyDescent="0.3">
      <c r="A16" s="75" t="s">
        <v>75</v>
      </c>
      <c r="B16" s="104">
        <f>B15</f>
        <v>0</v>
      </c>
      <c r="C16" s="78">
        <f t="shared" ref="C16:J20" si="11">C15</f>
        <v>0</v>
      </c>
      <c r="D16" s="78">
        <f t="shared" si="11"/>
        <v>0</v>
      </c>
      <c r="E16" s="78">
        <f t="shared" si="11"/>
        <v>0</v>
      </c>
      <c r="F16" s="78">
        <f t="shared" si="11"/>
        <v>50</v>
      </c>
      <c r="G16" s="78">
        <f t="shared" si="11"/>
        <v>260</v>
      </c>
      <c r="H16" s="78"/>
      <c r="I16" s="78">
        <f>I15</f>
        <v>0</v>
      </c>
      <c r="J16" s="79">
        <f>J15</f>
        <v>0</v>
      </c>
      <c r="K16" s="80">
        <f t="shared" si="9"/>
        <v>50</v>
      </c>
      <c r="L16" s="81"/>
      <c r="M16" s="82"/>
      <c r="N16" s="83">
        <f>X37</f>
        <v>254</v>
      </c>
      <c r="O16" s="84">
        <f t="shared" si="6"/>
        <v>254</v>
      </c>
      <c r="P16" s="85">
        <f t="shared" si="10"/>
        <v>304</v>
      </c>
      <c r="Q16" s="8"/>
      <c r="R16" s="74" t="s">
        <v>77</v>
      </c>
      <c r="S16" s="59">
        <f t="shared" si="7"/>
        <v>50</v>
      </c>
      <c r="T16" s="60">
        <f>L17</f>
        <v>0</v>
      </c>
      <c r="U16" s="61">
        <f t="shared" si="8"/>
        <v>500</v>
      </c>
      <c r="V16" s="62"/>
    </row>
    <row r="17" spans="1:22" ht="16.5" thickBot="1" x14ac:dyDescent="0.3">
      <c r="A17" s="75" t="s">
        <v>76</v>
      </c>
      <c r="B17" s="104">
        <f>B16</f>
        <v>0</v>
      </c>
      <c r="C17" s="78">
        <f t="shared" si="11"/>
        <v>0</v>
      </c>
      <c r="D17" s="78">
        <f t="shared" si="11"/>
        <v>0</v>
      </c>
      <c r="E17" s="78">
        <f t="shared" si="11"/>
        <v>0</v>
      </c>
      <c r="F17" s="78">
        <f t="shared" si="11"/>
        <v>50</v>
      </c>
      <c r="G17" s="78">
        <f t="shared" si="11"/>
        <v>260</v>
      </c>
      <c r="H17" s="78">
        <f t="shared" si="11"/>
        <v>0</v>
      </c>
      <c r="I17" s="78">
        <f t="shared" si="11"/>
        <v>0</v>
      </c>
      <c r="J17" s="79">
        <f t="shared" si="11"/>
        <v>0</v>
      </c>
      <c r="K17" s="80">
        <f t="shared" si="9"/>
        <v>50</v>
      </c>
      <c r="L17" s="81">
        <f>L4*3/100*23</f>
        <v>0</v>
      </c>
      <c r="M17" s="82"/>
      <c r="N17" s="83"/>
      <c r="O17" s="84">
        <f t="shared" si="6"/>
        <v>0</v>
      </c>
      <c r="P17" s="85">
        <f t="shared" si="10"/>
        <v>50</v>
      </c>
      <c r="Q17" s="8"/>
      <c r="R17" s="74" t="s">
        <v>78</v>
      </c>
      <c r="S17" s="59">
        <f t="shared" si="7"/>
        <v>50</v>
      </c>
      <c r="T17" s="60">
        <f>L18</f>
        <v>0</v>
      </c>
      <c r="U17" s="61">
        <f t="shared" si="8"/>
        <v>304</v>
      </c>
      <c r="V17" s="62"/>
    </row>
    <row r="18" spans="1:22" ht="16.5" thickBot="1" x14ac:dyDescent="0.3">
      <c r="A18" s="75" t="s">
        <v>77</v>
      </c>
      <c r="B18" s="104">
        <f t="shared" ref="B18:B20" si="12">B17</f>
        <v>0</v>
      </c>
      <c r="C18" s="78">
        <f t="shared" si="11"/>
        <v>0</v>
      </c>
      <c r="D18" s="78">
        <f t="shared" si="11"/>
        <v>0</v>
      </c>
      <c r="E18" s="78">
        <f t="shared" si="11"/>
        <v>0</v>
      </c>
      <c r="F18" s="78">
        <f t="shared" si="11"/>
        <v>50</v>
      </c>
      <c r="G18" s="78">
        <f t="shared" si="11"/>
        <v>260</v>
      </c>
      <c r="H18" s="78">
        <f t="shared" si="11"/>
        <v>0</v>
      </c>
      <c r="I18" s="78">
        <f t="shared" si="11"/>
        <v>0</v>
      </c>
      <c r="J18" s="79">
        <f t="shared" si="11"/>
        <v>0</v>
      </c>
      <c r="K18" s="80">
        <f t="shared" si="9"/>
        <v>50</v>
      </c>
      <c r="L18" s="81"/>
      <c r="M18" s="82"/>
      <c r="N18" s="83">
        <f>90*5</f>
        <v>450</v>
      </c>
      <c r="O18" s="84">
        <f t="shared" si="6"/>
        <v>450</v>
      </c>
      <c r="P18" s="85">
        <f t="shared" si="10"/>
        <v>500</v>
      </c>
      <c r="Q18" s="8"/>
      <c r="R18" s="110" t="s">
        <v>79</v>
      </c>
      <c r="S18" s="59">
        <f t="shared" si="7"/>
        <v>50</v>
      </c>
      <c r="T18" s="60">
        <f>L20</f>
        <v>1562.1</v>
      </c>
      <c r="U18" s="61">
        <f t="shared" si="8"/>
        <v>1612.1</v>
      </c>
      <c r="V18" s="62"/>
    </row>
    <row r="19" spans="1:22" ht="18.75" thickBot="1" x14ac:dyDescent="0.3">
      <c r="A19" s="75" t="s">
        <v>78</v>
      </c>
      <c r="B19" s="104">
        <f t="shared" si="12"/>
        <v>0</v>
      </c>
      <c r="C19" s="78">
        <f t="shared" si="11"/>
        <v>0</v>
      </c>
      <c r="D19" s="78">
        <f t="shared" ref="D19:H20" si="13">D18/30*16</f>
        <v>0</v>
      </c>
      <c r="E19" s="78">
        <f t="shared" si="13"/>
        <v>0</v>
      </c>
      <c r="F19" s="78">
        <f t="shared" si="11"/>
        <v>50</v>
      </c>
      <c r="G19" s="78">
        <f t="shared" si="11"/>
        <v>260</v>
      </c>
      <c r="H19" s="78">
        <f t="shared" si="13"/>
        <v>0</v>
      </c>
      <c r="I19" s="78">
        <f t="shared" si="11"/>
        <v>0</v>
      </c>
      <c r="J19" s="79">
        <f t="shared" si="11"/>
        <v>0</v>
      </c>
      <c r="K19" s="80">
        <f t="shared" si="9"/>
        <v>50</v>
      </c>
      <c r="L19" s="81"/>
      <c r="M19" s="82"/>
      <c r="N19" s="83">
        <f>Y37</f>
        <v>254</v>
      </c>
      <c r="O19" s="84">
        <f t="shared" si="6"/>
        <v>254</v>
      </c>
      <c r="P19" s="85">
        <f t="shared" si="10"/>
        <v>304</v>
      </c>
      <c r="Q19" s="8"/>
      <c r="R19" s="111" t="s">
        <v>56</v>
      </c>
      <c r="S19" s="112">
        <f>SUM(S7:S18)</f>
        <v>600</v>
      </c>
      <c r="T19" s="112">
        <f>SUM(T7:T18)</f>
        <v>1562.1</v>
      </c>
      <c r="U19" s="112">
        <f>SUM(U7:U18)</f>
        <v>3810.2999999999997</v>
      </c>
      <c r="V19" s="113"/>
    </row>
    <row r="20" spans="1:22" ht="15.75" thickBot="1" x14ac:dyDescent="0.25">
      <c r="A20" s="114" t="s">
        <v>79</v>
      </c>
      <c r="B20" s="104">
        <f t="shared" si="12"/>
        <v>0</v>
      </c>
      <c r="C20" s="89">
        <f t="shared" si="11"/>
        <v>0</v>
      </c>
      <c r="D20" s="89">
        <f t="shared" si="13"/>
        <v>0</v>
      </c>
      <c r="E20" s="89">
        <f t="shared" si="13"/>
        <v>0</v>
      </c>
      <c r="F20" s="89">
        <f t="shared" si="11"/>
        <v>50</v>
      </c>
      <c r="G20" s="89">
        <f t="shared" si="11"/>
        <v>260</v>
      </c>
      <c r="H20" s="89">
        <f t="shared" si="13"/>
        <v>0</v>
      </c>
      <c r="I20" s="89">
        <f t="shared" si="11"/>
        <v>0</v>
      </c>
      <c r="J20" s="90">
        <f t="shared" si="11"/>
        <v>0</v>
      </c>
      <c r="K20" s="115">
        <f t="shared" si="9"/>
        <v>50</v>
      </c>
      <c r="L20" s="116">
        <f>O37</f>
        <v>1562.1</v>
      </c>
      <c r="M20" s="117"/>
      <c r="N20" s="118"/>
      <c r="O20" s="119">
        <f t="shared" si="6"/>
        <v>1562.1</v>
      </c>
      <c r="P20" s="120">
        <f t="shared" si="10"/>
        <v>1612.1</v>
      </c>
      <c r="Q20" s="8"/>
      <c r="R20" s="121" t="s">
        <v>80</v>
      </c>
      <c r="S20" s="121" t="s">
        <v>81</v>
      </c>
      <c r="T20" s="121"/>
      <c r="U20" s="121" t="s">
        <v>82</v>
      </c>
      <c r="V20" s="122"/>
    </row>
    <row r="21" spans="1:22" ht="16.5" thickBot="1" x14ac:dyDescent="0.25">
      <c r="A21" s="223" t="s">
        <v>83</v>
      </c>
      <c r="B21" s="224"/>
      <c r="C21" s="15"/>
      <c r="D21" s="15"/>
      <c r="E21" s="15"/>
      <c r="F21" s="15"/>
      <c r="G21" s="15"/>
      <c r="H21" s="15"/>
      <c r="I21" s="15"/>
      <c r="J21" s="15"/>
      <c r="K21" s="123">
        <f>K8+K9+K10+K11+K12+K13+K15+K16+K17+K18+K19+K20</f>
        <v>600</v>
      </c>
      <c r="L21" s="15"/>
      <c r="M21" s="10"/>
      <c r="N21" s="15"/>
      <c r="O21" s="124">
        <f>SUM(O8:O20)</f>
        <v>3210.3</v>
      </c>
      <c r="P21" s="124">
        <f>SUM(P8:P20)</f>
        <v>3810.2999999999997</v>
      </c>
      <c r="Q21" s="8"/>
      <c r="R21" s="125" t="s">
        <v>84</v>
      </c>
      <c r="S21" s="125" t="s">
        <v>85</v>
      </c>
      <c r="T21" s="125"/>
      <c r="U21" s="125" t="s">
        <v>85</v>
      </c>
      <c r="V21" s="126"/>
    </row>
    <row r="22" spans="1:22" ht="18" customHeight="1" thickBot="1" x14ac:dyDescent="0.3">
      <c r="A22" s="27"/>
      <c r="B22" s="206" t="s">
        <v>80</v>
      </c>
      <c r="C22" s="206"/>
      <c r="D22" s="10"/>
      <c r="E22" s="225" t="s">
        <v>86</v>
      </c>
      <c r="F22" s="226"/>
      <c r="G22" s="226"/>
      <c r="H22" s="227"/>
      <c r="I22" s="15"/>
      <c r="J22" s="10"/>
      <c r="K22" s="10"/>
      <c r="L22" s="127"/>
      <c r="M22" s="127"/>
      <c r="N22" s="127"/>
      <c r="O22" s="10"/>
      <c r="P22" s="8"/>
      <c r="Q22" s="8"/>
      <c r="R22" s="125" t="s">
        <v>87</v>
      </c>
      <c r="S22" s="125" t="s">
        <v>88</v>
      </c>
      <c r="T22" s="125"/>
      <c r="U22" s="125" t="s">
        <v>89</v>
      </c>
      <c r="V22" s="126"/>
    </row>
    <row r="23" spans="1:22" ht="15.75" customHeight="1" x14ac:dyDescent="0.25">
      <c r="A23" s="228"/>
      <c r="B23" s="209"/>
      <c r="C23" s="209"/>
      <c r="D23" s="10"/>
      <c r="E23" s="128"/>
      <c r="F23" s="129" t="s">
        <v>90</v>
      </c>
      <c r="G23" s="129"/>
      <c r="H23" s="130" t="s">
        <v>91</v>
      </c>
      <c r="I23" s="7"/>
      <c r="J23" s="127"/>
      <c r="K23" s="127"/>
      <c r="L23" s="205" t="s">
        <v>92</v>
      </c>
      <c r="M23" s="205"/>
      <c r="N23" s="206" t="s">
        <v>93</v>
      </c>
      <c r="O23" s="206"/>
      <c r="P23" s="207"/>
      <c r="Q23" s="8"/>
      <c r="R23" s="131"/>
      <c r="S23" s="132" t="s">
        <v>86</v>
      </c>
      <c r="T23" s="129"/>
      <c r="U23" s="133"/>
      <c r="V23" s="62"/>
    </row>
    <row r="24" spans="1:22" ht="15.75" x14ac:dyDescent="0.25">
      <c r="A24" s="228"/>
      <c r="B24" s="209"/>
      <c r="C24" s="209"/>
      <c r="D24" s="10"/>
      <c r="E24" s="134"/>
      <c r="F24" s="12" t="s">
        <v>90</v>
      </c>
      <c r="G24" s="12"/>
      <c r="H24" s="135" t="s">
        <v>94</v>
      </c>
      <c r="I24" s="8"/>
      <c r="J24" s="127"/>
      <c r="K24" s="127"/>
      <c r="L24" s="208"/>
      <c r="M24" s="208"/>
      <c r="N24" s="209"/>
      <c r="O24" s="209"/>
      <c r="P24" s="210"/>
      <c r="Q24" s="8"/>
      <c r="R24" s="131"/>
      <c r="S24" s="136" t="s">
        <v>90</v>
      </c>
      <c r="T24" s="12"/>
      <c r="U24" s="135" t="s">
        <v>91</v>
      </c>
      <c r="V24" s="62"/>
    </row>
    <row r="25" spans="1:22" ht="15.75" x14ac:dyDescent="0.25">
      <c r="A25" s="137"/>
      <c r="B25" s="10"/>
      <c r="C25" s="10"/>
      <c r="D25" s="10"/>
      <c r="E25" s="134"/>
      <c r="F25" s="12" t="s">
        <v>90</v>
      </c>
      <c r="G25" s="12"/>
      <c r="H25" s="135" t="s">
        <v>95</v>
      </c>
      <c r="I25" s="8"/>
      <c r="J25" s="10"/>
      <c r="K25" s="10"/>
      <c r="L25" s="10"/>
      <c r="M25" s="10"/>
      <c r="N25" s="209"/>
      <c r="O25" s="209"/>
      <c r="P25" s="210"/>
      <c r="Q25" s="8"/>
      <c r="R25" s="131"/>
      <c r="S25" s="136" t="s">
        <v>90</v>
      </c>
      <c r="T25" s="12"/>
      <c r="U25" s="135" t="s">
        <v>94</v>
      </c>
      <c r="V25" s="62"/>
    </row>
    <row r="26" spans="1:22" ht="18" customHeight="1" thickBot="1" x14ac:dyDescent="0.3">
      <c r="A26" s="138"/>
      <c r="B26" s="139"/>
      <c r="C26" s="139"/>
      <c r="D26" s="139"/>
      <c r="E26" s="211"/>
      <c r="F26" s="212"/>
      <c r="G26" s="212"/>
      <c r="H26" s="140"/>
      <c r="I26" s="141"/>
      <c r="J26" s="139"/>
      <c r="K26" s="139"/>
      <c r="L26" s="139"/>
      <c r="M26" s="139"/>
      <c r="N26" s="139"/>
      <c r="O26" s="139"/>
      <c r="P26" s="142"/>
      <c r="Q26" s="142"/>
      <c r="R26" s="143"/>
      <c r="S26" s="144" t="s">
        <v>90</v>
      </c>
      <c r="T26" s="145"/>
      <c r="U26" s="146" t="s">
        <v>95</v>
      </c>
      <c r="V26" s="147"/>
    </row>
    <row r="27" spans="1:22" ht="18" customHeight="1" x14ac:dyDescent="0.25">
      <c r="A27" s="137"/>
      <c r="B27" s="10"/>
      <c r="C27" s="10"/>
      <c r="D27" s="10"/>
      <c r="E27" s="148"/>
      <c r="F27" s="148"/>
      <c r="G27" s="148"/>
      <c r="H27" s="127"/>
      <c r="I27" s="127"/>
      <c r="J27" s="10"/>
      <c r="K27" s="10"/>
      <c r="L27" s="10"/>
      <c r="M27" s="10"/>
      <c r="N27" s="10"/>
      <c r="O27" s="10"/>
      <c r="P27" s="8"/>
      <c r="Q27" s="10"/>
      <c r="R27" s="131"/>
      <c r="S27" s="12"/>
      <c r="T27" s="12"/>
      <c r="U27" s="149"/>
      <c r="V27" s="150"/>
    </row>
    <row r="28" spans="1:22" ht="18" customHeight="1" x14ac:dyDescent="0.25">
      <c r="A28" s="137"/>
      <c r="B28" s="10"/>
      <c r="C28" s="10"/>
      <c r="D28" s="10"/>
      <c r="E28" s="148"/>
      <c r="F28" s="148"/>
      <c r="G28" s="148"/>
      <c r="H28" s="127"/>
      <c r="I28" s="127"/>
      <c r="J28" s="10"/>
      <c r="K28" s="10"/>
      <c r="L28" s="10"/>
      <c r="M28" s="10"/>
      <c r="N28" s="10"/>
      <c r="O28" s="10"/>
      <c r="P28" s="8"/>
      <c r="Q28" s="10"/>
      <c r="R28" s="131"/>
      <c r="S28" s="12"/>
      <c r="T28" s="12"/>
      <c r="U28" s="149"/>
      <c r="V28" s="150"/>
    </row>
    <row r="29" spans="1:22" ht="18" customHeight="1" x14ac:dyDescent="0.25">
      <c r="A29" s="137"/>
      <c r="B29" s="10"/>
      <c r="C29" s="10"/>
      <c r="D29" s="10"/>
      <c r="E29" s="148"/>
      <c r="F29" s="148"/>
      <c r="G29" s="148"/>
      <c r="H29" s="127"/>
      <c r="I29" s="127"/>
      <c r="J29" s="10"/>
      <c r="K29" s="10"/>
      <c r="L29" s="10"/>
      <c r="M29" s="10"/>
      <c r="N29" s="10"/>
      <c r="O29" s="10"/>
      <c r="P29" s="8"/>
      <c r="Q29" s="10"/>
      <c r="R29" s="131"/>
      <c r="S29" s="12"/>
      <c r="T29" s="12"/>
      <c r="U29" s="149"/>
      <c r="V29" s="150"/>
    </row>
    <row r="30" spans="1:22" ht="18" customHeight="1" thickBot="1" x14ac:dyDescent="0.3">
      <c r="A30" s="138"/>
      <c r="B30" s="139"/>
      <c r="C30" s="139"/>
      <c r="D30" s="139"/>
      <c r="E30" s="151"/>
      <c r="F30" s="151"/>
      <c r="G30" s="151"/>
      <c r="H30" s="140"/>
      <c r="I30" s="140"/>
      <c r="J30" s="139"/>
      <c r="K30" s="139"/>
      <c r="L30" s="139"/>
      <c r="M30" s="139"/>
      <c r="N30" s="139"/>
      <c r="O30" s="139"/>
      <c r="P30" s="142"/>
      <c r="Q30" s="10"/>
      <c r="R30" s="131"/>
      <c r="S30" s="12"/>
      <c r="T30" s="12"/>
      <c r="U30" s="149"/>
      <c r="V30" s="150"/>
    </row>
    <row r="31" spans="1:22" ht="46.5" customHeight="1" x14ac:dyDescent="0.25">
      <c r="A31" s="152" t="s">
        <v>0</v>
      </c>
      <c r="B31" s="153" t="s">
        <v>1</v>
      </c>
      <c r="C31" s="152" t="s">
        <v>2</v>
      </c>
      <c r="D31" s="154" t="s">
        <v>3</v>
      </c>
      <c r="E31" s="154" t="s">
        <v>4</v>
      </c>
      <c r="F31" s="154" t="s">
        <v>5</v>
      </c>
      <c r="G31" s="155" t="s">
        <v>6</v>
      </c>
      <c r="H31" s="154" t="s">
        <v>7</v>
      </c>
      <c r="I31" s="152" t="s">
        <v>8</v>
      </c>
      <c r="J31" s="152" t="s">
        <v>9</v>
      </c>
      <c r="K31" s="152" t="s">
        <v>10</v>
      </c>
      <c r="L31" s="152" t="s">
        <v>11</v>
      </c>
      <c r="M31" s="152" t="s">
        <v>12</v>
      </c>
      <c r="N31" s="152" t="s">
        <v>13</v>
      </c>
      <c r="O31" s="152" t="s">
        <v>14</v>
      </c>
      <c r="P31" s="152" t="s">
        <v>15</v>
      </c>
      <c r="Q31" s="1" t="s">
        <v>16</v>
      </c>
      <c r="R31" s="1" t="s">
        <v>17</v>
      </c>
      <c r="S31" s="12"/>
      <c r="T31" s="12"/>
      <c r="U31" s="149"/>
      <c r="V31" s="150"/>
    </row>
    <row r="32" spans="1:22" x14ac:dyDescent="0.2">
      <c r="A32" s="156"/>
      <c r="B32" s="156">
        <f>VLOOKUP($A$3,'[2]يناير ويوليو 2016 (2)'!$A$3:$S$13,COLUMNS($A$1:B1),0)</f>
        <v>0</v>
      </c>
      <c r="C32" s="156" t="str">
        <f>VLOOKUP($A$3,'[2]يناير ويوليو 2016 (2)'!$A$3:$S$13,COLUMNS($A$1:C1),0)</f>
        <v>أميرة إسماعيل تهامى إسماعيل</v>
      </c>
      <c r="D32" s="156">
        <f>VLOOKUP($A$3,'[2]يناير ويوليو 2016 (2)'!$A$3:$S$13,COLUMNS($A$1:D1),0)</f>
        <v>0</v>
      </c>
      <c r="E32" s="156">
        <f>VLOOKUP($A$3,'[2]يناير ويوليو 2016 (2)'!$A$3:$S$13,COLUMNS($A$1:E1),0)</f>
        <v>585.41</v>
      </c>
      <c r="F32" s="156">
        <f>VLOOKUP($A$3,'[2]يناير ويوليو 2016 (2)'!$A$3:$S$13,COLUMNS($A$1:F1),0)</f>
        <v>0</v>
      </c>
      <c r="G32" s="156">
        <f>VLOOKUP($A$3,'[2]يناير ويوليو 2016 (2)'!$A$3:$S$13,COLUMNS($A$1:G1),0)</f>
        <v>29.27</v>
      </c>
      <c r="H32" s="156">
        <f>VLOOKUP($A$3,'[2]يناير ويوليو 2016 (2)'!$A$3:$S$13,COLUMNS($A$1:H1),0)</f>
        <v>614.67999999999995</v>
      </c>
      <c r="I32" s="156">
        <f>VLOOKUP($A$3,'[2]يناير ويوليو 2016 (2)'!$A$3:$S$13,COLUMNS($A$1:I1),0)</f>
        <v>0</v>
      </c>
      <c r="J32" s="156">
        <f>VLOOKUP($A$3,'[2]يناير ويوليو 2016 (2)'!$A$3:$S$13,COLUMNS($A$1:J1),0)</f>
        <v>260</v>
      </c>
      <c r="K32" s="156">
        <f>VLOOKUP($A$3,'[2]يناير ويوليو 2016 (2)'!$A$3:$S$13,COLUMNS($A$1:K1),0)</f>
        <v>283.39999999999998</v>
      </c>
      <c r="L32" s="156">
        <f>VLOOKUP($A$3,'[2]يناير ويوليو 2016 (2)'!$A$3:$S$13,COLUMNS($A$1:L1),0)</f>
        <v>0</v>
      </c>
      <c r="M32" s="156">
        <f>VLOOKUP($A$3,'[2]يناير ويوليو 2016 (2)'!$A$3:$S$13,COLUMNS($A$1:M1),0)</f>
        <v>0</v>
      </c>
      <c r="N32" s="156">
        <f>VLOOKUP($A$3,'[2]يناير ويوليو 2016 (2)'!$A$3:$S$13,COLUMNS($A$1:N1),0)</f>
        <v>0</v>
      </c>
      <c r="O32" s="156">
        <f>VLOOKUP($A$3,'[2]يناير ويوليو 2016 (2)'!$A$3:$S$13,COLUMNS($A$1:O1),0)</f>
        <v>14.4</v>
      </c>
      <c r="P32" s="156">
        <f>VLOOKUP($A$3,'[2]يناير ويوليو 2016 (2)'!$A$3:$S$13,COLUMNS($A$1:P1),0)</f>
        <v>50</v>
      </c>
      <c r="Q32" s="156">
        <f>VLOOKUP($A$3,'[2]يناير ويوليو 2016 (2)'!$A$3:$S$13,COLUMNS($A$1:Q1),0)</f>
        <v>3.38</v>
      </c>
      <c r="R32" s="156">
        <f>VLOOKUP($A$3,'[2]يناير ويوليو 2016 (2)'!$A$3:$S$13,COLUMNS($A$1:R1),0)</f>
        <v>62.2</v>
      </c>
      <c r="S32" s="156"/>
      <c r="T32" s="156"/>
    </row>
    <row r="33" spans="1:25" x14ac:dyDescent="0.2">
      <c r="A33" s="156"/>
      <c r="B33" s="156">
        <f>VLOOKUP($A$3,'[2]يناير ويوليو 2016 (2)'!$A$15:$S$25,COLUMNS($A$1:B2),0)</f>
        <v>0</v>
      </c>
      <c r="C33" s="156" t="str">
        <f>VLOOKUP($A$3,'[2]يناير ويوليو 2016 (2)'!$A$15:$S$25,COLUMNS($A$1:C2),0)</f>
        <v>أميرة إسماعيل تهامى إسماعيل</v>
      </c>
      <c r="D33" s="156">
        <f>VLOOKUP($A$3,'[2]يناير ويوليو 2016 (2)'!$A$15:$S$25,COLUMNS($A$1:D2),0)</f>
        <v>1096.17</v>
      </c>
      <c r="E33" s="156">
        <f>VLOOKUP($A$3,'[2]يناير ويوليو 2016 (2)'!$A$15:$S$25,COLUMNS($A$1:E2),0)</f>
        <v>1096.17</v>
      </c>
      <c r="F33" s="156">
        <f>VLOOKUP($A$3,'[2]يناير ويوليو 2016 (2)'!$A$15:$S$25,COLUMNS($A$1:F2),0)</f>
        <v>0</v>
      </c>
      <c r="G33" s="156">
        <f>VLOOKUP($A$3,'[2]يناير ويوليو 2016 (2)'!$A$15:$S$25,COLUMNS($A$1:G2),0)</f>
        <v>76.73</v>
      </c>
      <c r="H33" s="156">
        <f>VLOOKUP($A$3,'[2]يناير ويوليو 2016 (2)'!$A$15:$S$25,COLUMNS($A$1:H2),0)</f>
        <v>1249.6300000000001</v>
      </c>
      <c r="I33" s="156">
        <f>VLOOKUP($A$3,'[2]يناير ويوليو 2016 (2)'!$A$15:$S$25,COLUMNS($A$1:I2),0)</f>
        <v>0</v>
      </c>
      <c r="J33" s="156">
        <f>VLOOKUP($A$3,'[2]يناير ويوليو 2016 (2)'!$A$15:$S$25,COLUMNS($A$1:J2),0)</f>
        <v>260</v>
      </c>
      <c r="K33" s="156">
        <f>VLOOKUP($A$3,'[2]يناير ويوليو 2016 (2)'!$A$15:$S$25,COLUMNS($A$1:K2),0)</f>
        <v>336.71</v>
      </c>
      <c r="L33" s="156">
        <f>VLOOKUP($A$3,'[2]يناير ويوليو 2016 (2)'!$A$15:$S$25,COLUMNS($A$1:L2),0)</f>
        <v>0</v>
      </c>
      <c r="M33" s="156">
        <f>VLOOKUP($A$3,'[2]يناير ويوليو 2016 (2)'!$A$15:$S$25,COLUMNS($A$1:M2),0)</f>
        <v>0</v>
      </c>
      <c r="N33" s="156">
        <f>VLOOKUP($A$3,'[2]يناير ويوليو 2016 (2)'!$A$15:$S$25,COLUMNS($A$1:N2),0)</f>
        <v>0</v>
      </c>
      <c r="O33" s="156">
        <f>VLOOKUP($A$3,'[2]يناير ويوليو 2016 (2)'!$A$15:$S$25,COLUMNS($A$1:O2),0)</f>
        <v>14.4</v>
      </c>
      <c r="P33" s="156">
        <f>VLOOKUP($A$3,'[2]يناير ويوليو 2016 (2)'!$A$15:$S$25,COLUMNS($A$1:P2),0)</f>
        <v>50</v>
      </c>
      <c r="Q33" s="156">
        <f>VLOOKUP($A$3,'[2]يناير ويوليو 2016 (2)'!$A$15:$S$25,COLUMNS($A$1:Q2),0)</f>
        <v>5.47</v>
      </c>
      <c r="R33" s="156">
        <f>VLOOKUP($A$3,'[2]يناير ويوليو 2016 (2)'!$A$15:$S$25,COLUMNS($A$1:R2),0)</f>
        <v>69.87</v>
      </c>
    </row>
    <row r="34" spans="1:25" x14ac:dyDescent="0.2">
      <c r="A34" s="157">
        <v>1</v>
      </c>
      <c r="B34" s="157">
        <v>2</v>
      </c>
      <c r="C34" s="157">
        <v>3</v>
      </c>
      <c r="D34" s="157">
        <v>4</v>
      </c>
      <c r="E34" s="157">
        <v>5</v>
      </c>
      <c r="F34" s="157">
        <v>6</v>
      </c>
      <c r="G34" s="157">
        <v>7</v>
      </c>
      <c r="H34" s="157">
        <v>8</v>
      </c>
      <c r="I34" s="157">
        <v>9</v>
      </c>
      <c r="J34" s="157">
        <v>10</v>
      </c>
      <c r="K34" s="157">
        <v>11</v>
      </c>
      <c r="L34" s="157">
        <v>12</v>
      </c>
      <c r="M34" s="157">
        <v>13</v>
      </c>
      <c r="N34" s="157">
        <v>14</v>
      </c>
      <c r="O34" s="157">
        <v>15</v>
      </c>
      <c r="P34" s="157">
        <v>16</v>
      </c>
      <c r="Q34" s="157">
        <v>17</v>
      </c>
      <c r="R34" s="157">
        <v>18</v>
      </c>
      <c r="S34" s="157">
        <v>19</v>
      </c>
      <c r="T34" s="157">
        <v>20</v>
      </c>
      <c r="U34" s="157">
        <v>21</v>
      </c>
      <c r="V34" s="157">
        <v>22</v>
      </c>
      <c r="W34" s="157">
        <v>23</v>
      </c>
      <c r="X34" s="157">
        <v>24</v>
      </c>
      <c r="Y34" s="157">
        <v>25</v>
      </c>
    </row>
    <row r="35" spans="1:25" ht="18" x14ac:dyDescent="0.25">
      <c r="A35" s="156"/>
      <c r="B35" s="158">
        <v>3</v>
      </c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</row>
    <row r="36" spans="1:25" ht="89.25" x14ac:dyDescent="0.25">
      <c r="A36" s="159" t="s">
        <v>96</v>
      </c>
      <c r="B36" s="159" t="s">
        <v>97</v>
      </c>
      <c r="C36" s="160" t="s">
        <v>98</v>
      </c>
      <c r="D36" s="159" t="s">
        <v>99</v>
      </c>
      <c r="E36" s="161" t="s">
        <v>100</v>
      </c>
      <c r="F36" s="161" t="s">
        <v>101</v>
      </c>
      <c r="G36" s="161" t="s">
        <v>102</v>
      </c>
      <c r="H36" s="161" t="s">
        <v>103</v>
      </c>
      <c r="I36" s="161" t="s">
        <v>104</v>
      </c>
      <c r="J36" s="161" t="s">
        <v>105</v>
      </c>
      <c r="K36" s="161" t="s">
        <v>106</v>
      </c>
      <c r="L36" s="161" t="s">
        <v>107</v>
      </c>
      <c r="M36" s="162" t="s">
        <v>108</v>
      </c>
      <c r="N36" s="162" t="s">
        <v>109</v>
      </c>
      <c r="O36" s="163" t="s">
        <v>110</v>
      </c>
      <c r="P36" s="164" t="s">
        <v>111</v>
      </c>
      <c r="Q36" s="164" t="s">
        <v>112</v>
      </c>
      <c r="R36" s="164" t="s">
        <v>113</v>
      </c>
      <c r="S36" s="164" t="s">
        <v>114</v>
      </c>
      <c r="T36" s="165" t="s">
        <v>115</v>
      </c>
      <c r="U36" s="165" t="s">
        <v>64</v>
      </c>
      <c r="V36" s="164" t="s">
        <v>116</v>
      </c>
      <c r="W36" s="164" t="s">
        <v>117</v>
      </c>
      <c r="X36" s="164" t="s">
        <v>118</v>
      </c>
      <c r="Y36" s="164" t="s">
        <v>119</v>
      </c>
    </row>
    <row r="37" spans="1:25" x14ac:dyDescent="0.2">
      <c r="A37" s="156"/>
      <c r="B37" s="157" t="str">
        <f>VLOOKUP($B$35,'[2]بيانات رعاية الطفل بالصور ( (3'!$A$3:$Y$16,COLUMNS('اعادة شغل بطاقات 2019 (2)'!$A$36:B36),0)</f>
        <v>اميرة طلعت أنور علي</v>
      </c>
      <c r="C37" s="157">
        <f>VLOOKUP($B$35,'[2]بيانات رعاية الطفل بالصور ( (3'!$A$3:$Y$16,COLUMNS('اعادة شغل بطاقات 2019 (2)'!$A$36:C36),0)</f>
        <v>28207272500907</v>
      </c>
      <c r="D37" s="157">
        <f>VLOOKUP($B$35,'[2]بيانات رعاية الطفل بالصور ( (3'!$A$3:$Y$16,COLUMNS('اعادة شغل بطاقات 2019 (2)'!$A$36:D36),0)</f>
        <v>0</v>
      </c>
      <c r="E37" s="157">
        <f>VLOOKUP($B$35,'[2]بيانات رعاية الطفل بالصور ( (3'!$A$3:$Y$16,COLUMNS('اعادة شغل بطاقات 2019 (2)'!$A$36:E36),0)</f>
        <v>0</v>
      </c>
      <c r="F37" s="157" t="str">
        <f>VLOOKUP($B$35,'[2]بيانات رعاية الطفل بالصور ( (3'!$A$3:$Y$16,COLUMNS('اعادة شغل بطاقات 2019 (2)'!$A$36:F36),0)</f>
        <v>الثالثة</v>
      </c>
      <c r="G37" s="157" t="str">
        <f>VLOOKUP($B$35,'[2]بيانات رعاية الطفل بالصور ( (3'!$A$3:$Y$16,COLUMNS('اعادة شغل بطاقات 2019 (2)'!$A$36:G36),0)</f>
        <v>متزوج</v>
      </c>
      <c r="H37" s="157">
        <f>VLOOKUP($B$35,'[2]بيانات رعاية الطفل بالصور ( (3'!$A$3:$Y$16,COLUMNS('اعادة شغل بطاقات 2019 (2)'!$A$36:H36),0)</f>
        <v>14</v>
      </c>
      <c r="I37" s="157">
        <f>VLOOKUP($B$35,'[2]بيانات رعاية الطفل بالصور ( (3'!$A$3:$Y$16,COLUMNS('اعادة شغل بطاقات 2019 (2)'!$A$36:I36),0)</f>
        <v>40936</v>
      </c>
      <c r="J37" s="157">
        <f>VLOOKUP($B$35,'[2]بيانات رعاية الطفل بالصور ( (3'!$A$3:$Y$16,COLUMNS('اعادة شغل بطاقات 2019 (2)'!$A$36:J36),0)</f>
        <v>328.94</v>
      </c>
      <c r="K37" s="157">
        <f>VLOOKUP($B$35,'[2]بيانات رعاية الطفل بالصور ( (3'!$A$3:$Y$16,COLUMNS('اعادة شغل بطاقات 2019 (2)'!$A$36:K36),0)</f>
        <v>254</v>
      </c>
      <c r="L37" s="157">
        <f>VLOOKUP($B$35,'[2]بيانات رعاية الطفل بالصور ( (3'!$A$3:$Y$16,COLUMNS('اعادة شغل بطاقات 2019 (2)'!$A$36:L36),0)</f>
        <v>56</v>
      </c>
      <c r="M37" s="157">
        <f>VLOOKUP($B$35,'[2]بيانات رعاية الطفل بالصور ( (3'!$A$3:$Y$16,COLUMNS('اعادة شغل بطاقات 2019 (2)'!$A$36:M36),0)</f>
        <v>254</v>
      </c>
      <c r="N37" s="157">
        <f>VLOOKUP($B$35,'[2]بيانات رعاية الطفل بالصور ( (3'!$A$3:$Y$16,COLUMNS('اعادة شغل بطاقات 2019 (2)'!$A$36:N36),0)</f>
        <v>205</v>
      </c>
      <c r="O37" s="157">
        <f>VLOOKUP($B$35,'[2]بيانات رعاية الطفل بالصور ( (3'!$A$3:$Y$16,COLUMNS('اعادة شغل بطاقات 2019 (2)'!$A$36:O36),0)</f>
        <v>1562.1</v>
      </c>
      <c r="P37" s="157">
        <f>VLOOKUP($B$35,'[2]بيانات رعاية الطفل بالصور ( (3'!$A$3:$Y$16,COLUMNS('اعادة شغل بطاقات 2019 (2)'!$A$36:P36),0)</f>
        <v>213.36</v>
      </c>
      <c r="Q37" s="157">
        <f>VLOOKUP($B$35,'[2]بيانات رعاية الطفل بالصور ( (3'!$A$3:$Y$16,COLUMNS('اعادة شغل بطاقات 2019 (2)'!$A$36:Q36),0)</f>
        <v>350.52</v>
      </c>
      <c r="R37" s="157">
        <f>VLOOKUP($B$35,'[2]بيانات رعاية الطفل بالصور ( (3'!$A$3:$Y$16,COLUMNS('اعادة شغل بطاقات 2019 (2)'!$A$36:R36),0)</f>
        <v>175.26</v>
      </c>
      <c r="S37" s="157">
        <f>VLOOKUP($B$35,'[2]بيانات رعاية الطفل بالصور ( (3'!$A$3:$Y$16,COLUMNS('اعادة شغل بطاقات 2019 (2)'!$A$36:S36),0)</f>
        <v>254</v>
      </c>
      <c r="T37" s="157">
        <f>VLOOKUP($B$35,'[2]بيانات رعاية الطفل بالصور ( (3'!$A$3:$Y$16,COLUMNS('اعادة شغل بطاقات 2019 (2)'!$A$36:T36),0)</f>
        <v>29.52</v>
      </c>
      <c r="U37" s="157">
        <f>VLOOKUP($B$35,'[2]بيانات رعاية الطفل بالصور ( (3'!$A$3:$Y$16,COLUMNS('اعادة شغل بطاقات 2019 (2)'!$A$36:U36),0)</f>
        <v>0</v>
      </c>
      <c r="V37" s="157">
        <f>VLOOKUP($B$35,'[2]بيانات رعاية الطفل بالصور ( (3'!$A$3:$Y$16,COLUMNS('اعادة شغل بطاقات 2019 (2)'!$A$36:V36),0)</f>
        <v>76.2</v>
      </c>
      <c r="W37" s="157">
        <f>VLOOKUP($B$35,'[2]بيانات رعاية الطفل بالصور ( (3'!$A$3:$Y$16,COLUMNS('اعادة شغل بطاقات 2019 (2)'!$A$36:W36),0)</f>
        <v>254</v>
      </c>
      <c r="X37" s="157">
        <f>VLOOKUP($B$35,'[2]بيانات رعاية الطفل بالصور ( (3'!$A$3:$Y$16,COLUMNS('اعادة شغل بطاقات 2019 (2)'!$A$36:X36),0)</f>
        <v>254</v>
      </c>
      <c r="Y37" s="157">
        <f>VLOOKUP($B$35,'[2]بيانات رعاية الطفل بالصور ( (3'!$A$3:$Y$16,COLUMNS('اعادة شغل بطاقات 2019 (2)'!$A$36:Y36),0)</f>
        <v>254</v>
      </c>
    </row>
    <row r="38" spans="1:25" x14ac:dyDescent="0.2">
      <c r="A38" s="156"/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</row>
  </sheetData>
  <protectedRanges>
    <protectedRange sqref="D5:F5" name="نطاق1_1"/>
  </protectedRanges>
  <mergeCells count="24">
    <mergeCell ref="B22:C22"/>
    <mergeCell ref="E22:H22"/>
    <mergeCell ref="A23:C24"/>
    <mergeCell ref="A1:P1"/>
    <mergeCell ref="R1:W1"/>
    <mergeCell ref="A2:P2"/>
    <mergeCell ref="B3:C3"/>
    <mergeCell ref="D3:G3"/>
    <mergeCell ref="M3:O5"/>
    <mergeCell ref="U3:V3"/>
    <mergeCell ref="B4:C4"/>
    <mergeCell ref="I4:K4"/>
    <mergeCell ref="B5:C5"/>
    <mergeCell ref="I3:L3"/>
    <mergeCell ref="D5:F5"/>
    <mergeCell ref="I5:K5"/>
    <mergeCell ref="A6:A7"/>
    <mergeCell ref="K6:K7"/>
    <mergeCell ref="A21:B21"/>
    <mergeCell ref="L23:M23"/>
    <mergeCell ref="N23:P23"/>
    <mergeCell ref="L24:M24"/>
    <mergeCell ref="N24:P25"/>
    <mergeCell ref="E26:G26"/>
  </mergeCells>
  <pageMargins left="0.11811023622047245" right="0.35433070866141736" top="0.52" bottom="0.23622047244094491" header="0.23622047244094491" footer="0.19685039370078741"/>
  <pageSetup paperSize="9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3"/>
  <dimension ref="A1:R28"/>
  <sheetViews>
    <sheetView rightToLeft="1" tabSelected="1" topLeftCell="A19" workbookViewId="0">
      <selection activeCell="D36" sqref="D36"/>
    </sheetView>
  </sheetViews>
  <sheetFormatPr defaultRowHeight="14.25" x14ac:dyDescent="0.2"/>
  <cols>
    <col min="1" max="1" width="6.625" customWidth="1"/>
    <col min="2" max="2" width="22" customWidth="1"/>
    <col min="5" max="5" width="7.375" customWidth="1"/>
    <col min="11" max="11" width="8" customWidth="1"/>
    <col min="12" max="12" width="7.25" customWidth="1"/>
    <col min="13" max="13" width="7" customWidth="1"/>
  </cols>
  <sheetData>
    <row r="1" spans="1:18" ht="21.75" customHeight="1" x14ac:dyDescent="0.3">
      <c r="B1" s="267" t="s">
        <v>134</v>
      </c>
      <c r="C1" s="267"/>
      <c r="D1" s="266" t="s">
        <v>135</v>
      </c>
      <c r="E1" s="266"/>
      <c r="F1" s="266"/>
      <c r="G1" s="266"/>
      <c r="H1" s="266"/>
      <c r="I1" s="266"/>
      <c r="J1" s="266"/>
    </row>
    <row r="2" spans="1:18" ht="60" x14ac:dyDescent="0.25">
      <c r="A2" s="1" t="s">
        <v>68</v>
      </c>
      <c r="B2" s="2" t="s">
        <v>1</v>
      </c>
      <c r="C2" s="25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ht="15.75" x14ac:dyDescent="0.25">
      <c r="A3" s="2">
        <v>1</v>
      </c>
      <c r="B3" s="5" t="s">
        <v>18</v>
      </c>
      <c r="C3" s="5">
        <f>'رقم 1'!C9</f>
        <v>1024.46</v>
      </c>
      <c r="D3" s="2">
        <f>'رقم 1'!E9</f>
        <v>1024.46</v>
      </c>
      <c r="E3" s="2">
        <f>'رقم 1'!F9</f>
        <v>0</v>
      </c>
      <c r="F3" s="2">
        <f>'رقم 1'!H9</f>
        <v>1096.17</v>
      </c>
      <c r="G3" s="2">
        <f>'رقم 1'!H9</f>
        <v>1096.17</v>
      </c>
      <c r="H3" s="2">
        <f>'رقم 1'!I9</f>
        <v>0</v>
      </c>
      <c r="I3" s="2">
        <f>'رقم 1'!K9</f>
        <v>260</v>
      </c>
      <c r="J3" s="2">
        <f>'رقم 1'!L9</f>
        <v>308.91000000000003</v>
      </c>
      <c r="K3" s="2"/>
      <c r="L3" s="2"/>
      <c r="M3" s="2"/>
      <c r="N3" s="2"/>
      <c r="O3" s="2"/>
      <c r="P3" s="2"/>
      <c r="Q3" s="2"/>
      <c r="R3" s="2"/>
    </row>
    <row r="4" spans="1:18" ht="15.75" x14ac:dyDescent="0.25">
      <c r="A4" s="2">
        <v>2</v>
      </c>
      <c r="B4" s="6" t="s">
        <v>19</v>
      </c>
      <c r="C4" s="6">
        <f>'رقم 1'!C3</f>
        <v>0</v>
      </c>
      <c r="D4" s="2">
        <f>'رقم 1'!E3</f>
        <v>1024.46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x14ac:dyDescent="0.25">
      <c r="A5" s="2">
        <v>3</v>
      </c>
      <c r="B5" s="6" t="s">
        <v>20</v>
      </c>
      <c r="C5" s="6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x14ac:dyDescent="0.25">
      <c r="A6" s="2">
        <v>4</v>
      </c>
      <c r="B6" s="5" t="s">
        <v>21</v>
      </c>
      <c r="C6" s="5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7.25" customHeight="1" x14ac:dyDescent="0.25">
      <c r="A7" s="2">
        <v>5</v>
      </c>
      <c r="B7" s="6" t="s">
        <v>22</v>
      </c>
      <c r="C7" s="6"/>
      <c r="D7" s="274" t="s">
        <v>136</v>
      </c>
      <c r="E7" s="275"/>
      <c r="F7" s="275"/>
      <c r="G7" s="275"/>
      <c r="H7" s="275"/>
      <c r="I7" s="275"/>
      <c r="J7" s="275"/>
      <c r="K7" s="275"/>
      <c r="L7" s="275"/>
      <c r="M7" s="276"/>
      <c r="N7" s="2"/>
      <c r="O7" s="2"/>
      <c r="P7" s="2"/>
      <c r="Q7" s="2"/>
      <c r="R7" s="2"/>
    </row>
    <row r="8" spans="1:18" ht="17.25" customHeight="1" x14ac:dyDescent="0.25">
      <c r="A8" s="2">
        <v>6</v>
      </c>
      <c r="B8" s="6" t="s">
        <v>23</v>
      </c>
      <c r="C8" s="6"/>
      <c r="D8" s="277"/>
      <c r="E8" s="278"/>
      <c r="F8" s="278"/>
      <c r="G8" s="278"/>
      <c r="H8" s="278"/>
      <c r="I8" s="278"/>
      <c r="J8" s="278"/>
      <c r="K8" s="278"/>
      <c r="L8" s="278"/>
      <c r="M8" s="279"/>
      <c r="N8" s="2"/>
      <c r="O8" s="2"/>
      <c r="P8" s="2"/>
      <c r="Q8" s="2"/>
      <c r="R8" s="2"/>
    </row>
    <row r="9" spans="1:18" ht="15.75" x14ac:dyDescent="0.25">
      <c r="A9" s="2">
        <v>7</v>
      </c>
      <c r="B9" s="5" t="s">
        <v>24</v>
      </c>
      <c r="C9" s="5"/>
      <c r="D9" s="277"/>
      <c r="E9" s="278"/>
      <c r="F9" s="278"/>
      <c r="G9" s="278"/>
      <c r="H9" s="278"/>
      <c r="I9" s="278"/>
      <c r="J9" s="278"/>
      <c r="K9" s="278"/>
      <c r="L9" s="278"/>
      <c r="M9" s="279"/>
      <c r="N9" s="2"/>
      <c r="O9" s="2"/>
      <c r="P9" s="2"/>
      <c r="Q9" s="2"/>
      <c r="R9" s="2"/>
    </row>
    <row r="10" spans="1:18" ht="15.75" x14ac:dyDescent="0.25">
      <c r="A10" s="2">
        <v>8</v>
      </c>
      <c r="B10" s="6" t="s">
        <v>25</v>
      </c>
      <c r="C10" s="6"/>
      <c r="D10" s="280"/>
      <c r="E10" s="281"/>
      <c r="F10" s="281"/>
      <c r="G10" s="281"/>
      <c r="H10" s="281"/>
      <c r="I10" s="281"/>
      <c r="J10" s="281"/>
      <c r="K10" s="281"/>
      <c r="L10" s="281"/>
      <c r="M10" s="282"/>
      <c r="N10" s="2"/>
      <c r="O10" s="2"/>
      <c r="P10" s="2"/>
      <c r="Q10" s="2"/>
      <c r="R10" s="2"/>
    </row>
    <row r="11" spans="1:18" ht="15.75" x14ac:dyDescent="0.25">
      <c r="A11" s="2">
        <v>9</v>
      </c>
      <c r="B11" s="5" t="s">
        <v>26</v>
      </c>
      <c r="C11" s="5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x14ac:dyDescent="0.25">
      <c r="A12" s="2">
        <v>10</v>
      </c>
      <c r="B12" s="5" t="s">
        <v>27</v>
      </c>
      <c r="C12" s="5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x14ac:dyDescent="0.25">
      <c r="A13" s="2">
        <v>11</v>
      </c>
      <c r="B13" s="6" t="s">
        <v>28</v>
      </c>
      <c r="C13" s="6"/>
      <c r="D13" s="2"/>
      <c r="E13" s="2"/>
      <c r="F13" s="2"/>
      <c r="G13" s="28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x14ac:dyDescent="0.25">
      <c r="A14" s="2">
        <v>12</v>
      </c>
      <c r="B14" s="5" t="s">
        <v>29</v>
      </c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8" x14ac:dyDescent="0.25">
      <c r="A15" s="2"/>
      <c r="B15" s="5"/>
      <c r="C15" s="265" t="s">
        <v>133</v>
      </c>
      <c r="D15" s="263"/>
      <c r="E15" s="263"/>
      <c r="F15" s="263"/>
      <c r="G15" s="263"/>
      <c r="H15" s="263"/>
      <c r="I15" s="263"/>
      <c r="J15" s="263"/>
      <c r="K15" s="264"/>
      <c r="L15" s="2"/>
      <c r="M15" s="2"/>
      <c r="N15" s="2"/>
      <c r="O15" s="2"/>
      <c r="P15" s="2"/>
      <c r="Q15" s="2"/>
      <c r="R15" s="2"/>
    </row>
    <row r="16" spans="1:18" ht="60" x14ac:dyDescent="0.25">
      <c r="A16" s="1" t="s">
        <v>74</v>
      </c>
      <c r="B16" s="2" t="s">
        <v>1</v>
      </c>
      <c r="C16" s="1" t="s">
        <v>2</v>
      </c>
      <c r="D16" s="3" t="s">
        <v>3</v>
      </c>
      <c r="E16" s="3" t="s">
        <v>4</v>
      </c>
      <c r="F16" s="3" t="s">
        <v>5</v>
      </c>
      <c r="G16" s="4" t="s">
        <v>6</v>
      </c>
      <c r="H16" s="3" t="s">
        <v>7</v>
      </c>
      <c r="I16" s="1" t="s">
        <v>8</v>
      </c>
      <c r="J16" s="1" t="s">
        <v>9</v>
      </c>
      <c r="K16" s="1" t="s">
        <v>10</v>
      </c>
      <c r="L16" s="1" t="s">
        <v>11</v>
      </c>
      <c r="M16" s="1" t="s">
        <v>12</v>
      </c>
      <c r="N16" s="1" t="s">
        <v>13</v>
      </c>
      <c r="O16" s="1" t="s">
        <v>14</v>
      </c>
      <c r="P16" s="1" t="s">
        <v>15</v>
      </c>
      <c r="Q16" s="1" t="s">
        <v>16</v>
      </c>
      <c r="R16" s="1" t="s">
        <v>17</v>
      </c>
    </row>
    <row r="17" spans="1:18" ht="15.75" x14ac:dyDescent="0.25">
      <c r="A17" s="2">
        <v>1</v>
      </c>
      <c r="B17" s="5" t="s">
        <v>18</v>
      </c>
      <c r="C17" s="5">
        <f>'رقم 1'!C10</f>
        <v>1096.17</v>
      </c>
      <c r="D17" s="2">
        <f>'رقم 1'!E10</f>
        <v>1096.17</v>
      </c>
      <c r="E17" s="2">
        <f>'رقم 1'!F10</f>
        <v>76.73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x14ac:dyDescent="0.25">
      <c r="A18" s="2">
        <v>2</v>
      </c>
      <c r="B18" s="6" t="s">
        <v>19</v>
      </c>
      <c r="C18" s="6"/>
      <c r="D18" s="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x14ac:dyDescent="0.25">
      <c r="A19" s="2">
        <v>3</v>
      </c>
      <c r="B19" s="6" t="s">
        <v>20</v>
      </c>
      <c r="C19" s="6"/>
      <c r="D19" s="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x14ac:dyDescent="0.25">
      <c r="A20" s="2">
        <v>4</v>
      </c>
      <c r="B20" s="5" t="s">
        <v>21</v>
      </c>
      <c r="C20" s="284" t="s">
        <v>137</v>
      </c>
      <c r="D20" s="285"/>
      <c r="E20" s="285"/>
      <c r="F20" s="285"/>
      <c r="G20" s="285"/>
      <c r="H20" s="285"/>
      <c r="I20" s="285"/>
      <c r="J20" s="285"/>
      <c r="K20" s="285"/>
      <c r="L20" s="285"/>
      <c r="M20" s="286"/>
      <c r="N20" s="2"/>
      <c r="O20" s="2"/>
      <c r="P20" s="2"/>
      <c r="Q20" s="2"/>
      <c r="R20" s="2"/>
    </row>
    <row r="21" spans="1:18" ht="15.75" x14ac:dyDescent="0.25">
      <c r="A21" s="2">
        <v>5</v>
      </c>
      <c r="B21" s="6" t="s">
        <v>22</v>
      </c>
      <c r="C21" s="287"/>
      <c r="D21" s="288"/>
      <c r="E21" s="288"/>
      <c r="F21" s="288"/>
      <c r="G21" s="288"/>
      <c r="H21" s="288"/>
      <c r="I21" s="288"/>
      <c r="J21" s="288"/>
      <c r="K21" s="288"/>
      <c r="L21" s="288"/>
      <c r="M21" s="289"/>
      <c r="N21" s="2"/>
      <c r="O21" s="2"/>
      <c r="P21" s="2"/>
      <c r="Q21" s="2"/>
      <c r="R21" s="2"/>
    </row>
    <row r="22" spans="1:18" ht="15.75" x14ac:dyDescent="0.25">
      <c r="A22" s="2">
        <v>6</v>
      </c>
      <c r="B22" s="6" t="s">
        <v>23</v>
      </c>
      <c r="C22" s="290"/>
      <c r="D22" s="291"/>
      <c r="E22" s="291"/>
      <c r="F22" s="291"/>
      <c r="G22" s="291"/>
      <c r="H22" s="291"/>
      <c r="I22" s="291"/>
      <c r="J22" s="291"/>
      <c r="K22" s="291"/>
      <c r="L22" s="291"/>
      <c r="M22" s="292"/>
      <c r="N22" s="2"/>
      <c r="O22" s="2"/>
      <c r="P22" s="2"/>
      <c r="Q22" s="2"/>
      <c r="R22" s="2"/>
    </row>
    <row r="23" spans="1:18" ht="15.75" x14ac:dyDescent="0.25">
      <c r="A23" s="2">
        <v>7</v>
      </c>
      <c r="B23" s="5" t="s">
        <v>24</v>
      </c>
      <c r="C23" s="5"/>
      <c r="D23" s="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x14ac:dyDescent="0.25">
      <c r="A24" s="2">
        <v>8</v>
      </c>
      <c r="B24" s="6" t="s">
        <v>25</v>
      </c>
      <c r="C24" s="6"/>
      <c r="D24" s="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x14ac:dyDescent="0.25">
      <c r="A25" s="2">
        <v>9</v>
      </c>
      <c r="B25" s="5" t="s">
        <v>26</v>
      </c>
      <c r="C25" s="5"/>
      <c r="D25" s="268" t="s">
        <v>138</v>
      </c>
      <c r="E25" s="269"/>
      <c r="F25" s="269"/>
      <c r="G25" s="269"/>
      <c r="H25" s="269"/>
      <c r="I25" s="269"/>
      <c r="J25" s="269"/>
      <c r="K25" s="269"/>
      <c r="L25" s="270"/>
      <c r="M25" s="2"/>
      <c r="N25" s="2"/>
      <c r="O25" s="2"/>
      <c r="P25" s="2"/>
      <c r="Q25" s="2"/>
      <c r="R25" s="2"/>
    </row>
    <row r="26" spans="1:18" ht="15.75" x14ac:dyDescent="0.25">
      <c r="A26" s="2">
        <v>10</v>
      </c>
      <c r="B26" s="5" t="s">
        <v>27</v>
      </c>
      <c r="C26" s="5"/>
      <c r="D26" s="271"/>
      <c r="E26" s="272"/>
      <c r="F26" s="272"/>
      <c r="G26" s="272"/>
      <c r="H26" s="272"/>
      <c r="I26" s="272"/>
      <c r="J26" s="272"/>
      <c r="K26" s="272"/>
      <c r="L26" s="273"/>
      <c r="M26" s="2"/>
      <c r="N26" s="2"/>
      <c r="O26" s="2"/>
      <c r="P26" s="2"/>
      <c r="Q26" s="2"/>
      <c r="R26" s="2"/>
    </row>
    <row r="27" spans="1:18" ht="15.75" x14ac:dyDescent="0.25">
      <c r="A27" s="2">
        <v>11</v>
      </c>
      <c r="B27" s="6" t="s">
        <v>28</v>
      </c>
      <c r="C27" s="6"/>
      <c r="D27" s="2"/>
      <c r="E27" s="268" t="s">
        <v>139</v>
      </c>
      <c r="F27" s="269"/>
      <c r="G27" s="269"/>
      <c r="H27" s="269"/>
      <c r="I27" s="269"/>
      <c r="J27" s="269"/>
      <c r="K27" s="269"/>
      <c r="L27" s="270"/>
      <c r="M27" s="2"/>
      <c r="N27" s="2"/>
      <c r="O27" s="2"/>
      <c r="P27" s="2"/>
      <c r="Q27" s="2"/>
      <c r="R27" s="2"/>
    </row>
    <row r="28" spans="1:18" ht="15.75" x14ac:dyDescent="0.25">
      <c r="A28" s="2">
        <v>12</v>
      </c>
      <c r="B28" s="5" t="s">
        <v>29</v>
      </c>
      <c r="C28" s="5"/>
      <c r="D28" s="5"/>
      <c r="E28" s="271"/>
      <c r="F28" s="272"/>
      <c r="G28" s="272"/>
      <c r="H28" s="272"/>
      <c r="I28" s="272"/>
      <c r="J28" s="272"/>
      <c r="K28" s="272"/>
      <c r="L28" s="273"/>
      <c r="M28" s="2"/>
      <c r="N28" s="2"/>
      <c r="O28" s="2"/>
      <c r="P28" s="2"/>
      <c r="Q28" s="2"/>
      <c r="R28" s="2"/>
    </row>
  </sheetData>
  <mergeCells count="7">
    <mergeCell ref="C20:M22"/>
    <mergeCell ref="D25:L26"/>
    <mergeCell ref="E27:L28"/>
    <mergeCell ref="C15:K15"/>
    <mergeCell ref="B1:C1"/>
    <mergeCell ref="D1:J1"/>
    <mergeCell ref="D7:M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رقم 1</vt:lpstr>
      <vt:lpstr>اعادة شغل بطاقات 2019 (2)</vt:lpstr>
      <vt:lpstr>رقم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2019-07-11T16:31:27Z</dcterms:created>
  <dcterms:modified xsi:type="dcterms:W3CDTF">2019-07-13T09:25:27Z</dcterms:modified>
</cp:coreProperties>
</file>