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ورقة1" sheetId="1" r:id="rId1"/>
  </sheets>
  <definedNames>
    <definedName name="_xlnm.Print_Area" localSheetId="0">ورقة1!$A$1:$AG$48</definedName>
    <definedName name="_xlnm.Print_Titles" localSheetId="0">ورقة1!$1:$3</definedName>
  </definedNames>
  <calcPr calcId="124519"/>
</workbook>
</file>

<file path=xl/calcChain.xml><?xml version="1.0" encoding="utf-8"?>
<calcChain xmlns="http://schemas.openxmlformats.org/spreadsheetml/2006/main">
  <c r="AF8" i="1"/>
  <c r="AG8"/>
  <c r="O40"/>
  <c r="P19"/>
  <c r="Q19"/>
  <c r="R19"/>
  <c r="S19"/>
  <c r="T19"/>
  <c r="U19"/>
  <c r="T47"/>
  <c r="O23"/>
  <c r="AG36"/>
  <c r="AF44"/>
  <c r="AG44" s="1"/>
  <c r="AF45"/>
  <c r="AG45" s="1"/>
  <c r="AF46"/>
  <c r="AG46" s="1"/>
  <c r="AF43"/>
  <c r="AG43" s="1"/>
  <c r="AF35"/>
  <c r="AG35" s="1"/>
  <c r="AF36"/>
  <c r="AF37"/>
  <c r="AG37" s="1"/>
  <c r="AF38"/>
  <c r="AG38" s="1"/>
  <c r="AF39"/>
  <c r="AG39" s="1"/>
  <c r="AF40"/>
  <c r="AG40" s="1"/>
  <c r="AF34"/>
  <c r="AG34" s="1"/>
  <c r="AF27"/>
  <c r="AG27" s="1"/>
  <c r="AF28"/>
  <c r="AG28" s="1"/>
  <c r="AF29"/>
  <c r="AG29" s="1"/>
  <c r="AF30"/>
  <c r="AG30" s="1"/>
  <c r="AF31"/>
  <c r="AG31" s="1"/>
  <c r="AF26"/>
  <c r="AG26" s="1"/>
  <c r="AF22"/>
  <c r="AG22" s="1"/>
  <c r="AF23"/>
  <c r="AG23" s="1"/>
  <c r="AF21"/>
  <c r="AG21" s="1"/>
  <c r="AF6"/>
  <c r="AG6" s="1"/>
  <c r="AF7"/>
  <c r="AG7" s="1"/>
  <c r="AF9"/>
  <c r="AG9" s="1"/>
  <c r="AF10"/>
  <c r="AG10" s="1"/>
  <c r="AF11"/>
  <c r="AG11" s="1"/>
  <c r="AF12"/>
  <c r="AG12" s="1"/>
  <c r="AF13"/>
  <c r="AG13" s="1"/>
  <c r="AF14"/>
  <c r="AG14" s="1"/>
  <c r="AF15"/>
  <c r="AG15" s="1"/>
  <c r="AF16"/>
  <c r="AG16" s="1"/>
  <c r="AF18"/>
  <c r="AG18" s="1"/>
  <c r="AF5"/>
  <c r="AG5" s="1"/>
  <c r="Q32"/>
  <c r="R32"/>
  <c r="S32"/>
  <c r="T32"/>
  <c r="U32"/>
  <c r="V32"/>
  <c r="W32"/>
  <c r="X32"/>
  <c r="Y32"/>
  <c r="Z32"/>
  <c r="AA32"/>
  <c r="AB32"/>
  <c r="AC32"/>
  <c r="AD32"/>
  <c r="AE32"/>
  <c r="Q41"/>
  <c r="R41"/>
  <c r="S41"/>
  <c r="T41"/>
  <c r="U41"/>
  <c r="V41"/>
  <c r="W41"/>
  <c r="X41"/>
  <c r="Y41"/>
  <c r="Z41"/>
  <c r="AA41"/>
  <c r="AB41"/>
  <c r="AC41"/>
  <c r="AD41"/>
  <c r="AE41"/>
  <c r="Q47"/>
  <c r="R47"/>
  <c r="S47"/>
  <c r="U47"/>
  <c r="V47"/>
  <c r="W47"/>
  <c r="X47"/>
  <c r="Y47"/>
  <c r="Z47"/>
  <c r="AA47"/>
  <c r="AB47"/>
  <c r="AC47"/>
  <c r="AD47"/>
  <c r="AE47"/>
  <c r="N47"/>
  <c r="N41"/>
  <c r="N32"/>
  <c r="V19"/>
  <c r="W19"/>
  <c r="X19"/>
  <c r="Y19"/>
  <c r="Z19"/>
  <c r="AA19"/>
  <c r="AB19"/>
  <c r="AC19"/>
  <c r="AD19"/>
  <c r="AE19"/>
  <c r="N19"/>
  <c r="R24"/>
  <c r="S24"/>
  <c r="T24"/>
  <c r="U24"/>
  <c r="V24"/>
  <c r="W24"/>
  <c r="X24"/>
  <c r="Y24"/>
  <c r="Z24"/>
  <c r="AA24"/>
  <c r="AB24"/>
  <c r="AC24"/>
  <c r="AD24"/>
  <c r="AE24"/>
  <c r="Q24"/>
  <c r="N24"/>
  <c r="O24" s="1"/>
  <c r="O38"/>
  <c r="O39"/>
  <c r="O46"/>
  <c r="O44"/>
  <c r="O43"/>
  <c r="O31"/>
  <c r="O30"/>
  <c r="O29"/>
  <c r="O28"/>
  <c r="O27"/>
  <c r="O26"/>
  <c r="C24"/>
  <c r="D23"/>
  <c r="O22"/>
  <c r="D22"/>
  <c r="O18"/>
  <c r="O16"/>
  <c r="D16"/>
  <c r="D15"/>
  <c r="O14"/>
  <c r="D14"/>
  <c r="O13"/>
  <c r="D13"/>
  <c r="O12"/>
  <c r="D12"/>
  <c r="O11"/>
  <c r="O10"/>
  <c r="D10"/>
  <c r="O9"/>
  <c r="D9"/>
  <c r="O7"/>
  <c r="D7"/>
  <c r="O6"/>
  <c r="D6"/>
  <c r="O5"/>
  <c r="D5"/>
  <c r="O41" l="1"/>
  <c r="O19"/>
  <c r="AF32"/>
  <c r="AG32" s="1"/>
  <c r="AF24"/>
  <c r="AG24" s="1"/>
  <c r="O32"/>
  <c r="AF47"/>
  <c r="AG47" s="1"/>
  <c r="O47"/>
  <c r="AF19"/>
  <c r="AG19" s="1"/>
  <c r="AF41"/>
  <c r="D24"/>
  <c r="AF48" l="1"/>
  <c r="AG41"/>
  <c r="AG48" s="1"/>
</calcChain>
</file>

<file path=xl/sharedStrings.xml><?xml version="1.0" encoding="utf-8"?>
<sst xmlns="http://schemas.openxmlformats.org/spreadsheetml/2006/main" count="148" uniqueCount="99">
  <si>
    <t xml:space="preserve">الإيجار السنوي </t>
  </si>
  <si>
    <t xml:space="preserve">الإيجار الشهري </t>
  </si>
  <si>
    <t>إجمالي المدفوع</t>
  </si>
  <si>
    <t>1440/1</t>
  </si>
  <si>
    <t>1440/2</t>
  </si>
  <si>
    <t>1440/3</t>
  </si>
  <si>
    <t>1440/4</t>
  </si>
  <si>
    <t>1440/5</t>
  </si>
  <si>
    <t>1440/6</t>
  </si>
  <si>
    <t>1440/7</t>
  </si>
  <si>
    <t>1440/8</t>
  </si>
  <si>
    <t>1440/9</t>
  </si>
  <si>
    <t>1440/10</t>
  </si>
  <si>
    <t>1440/11</t>
  </si>
  <si>
    <t>1440/12</t>
  </si>
  <si>
    <t>1441/1</t>
  </si>
  <si>
    <t>1441/2</t>
  </si>
  <si>
    <t>1441/3</t>
  </si>
  <si>
    <t>أصحاب محلات على كفالة المؤسسة</t>
  </si>
  <si>
    <t>م</t>
  </si>
  <si>
    <t>المحــــــــــــــــــــطه</t>
  </si>
  <si>
    <t xml:space="preserve">طريقة الدفع </t>
  </si>
  <si>
    <t>تاريخ بداية العقد</t>
  </si>
  <si>
    <t xml:space="preserve">تاريخ نهاية العقد </t>
  </si>
  <si>
    <t xml:space="preserve">تاريخ الإستحقاق </t>
  </si>
  <si>
    <t xml:space="preserve">ملاحضات </t>
  </si>
  <si>
    <t xml:space="preserve">محل بنشر وزيت  في محطة تسهيلات ( ناجي علي الضبياني </t>
  </si>
  <si>
    <t>بداية كل شهر ميلادي</t>
  </si>
  <si>
    <t>إيراد</t>
  </si>
  <si>
    <t>بقالة في محطة تسهيلات  حي الحمراء( فهيز خان بنجلادش )</t>
  </si>
  <si>
    <t>اخر كل شهر ميلادي</t>
  </si>
  <si>
    <t>31-10-2018</t>
  </si>
  <si>
    <t xml:space="preserve">محطة بترول جواهر حي المصيف ( أبو مالك ) </t>
  </si>
  <si>
    <t>على قسطين</t>
  </si>
  <si>
    <t xml:space="preserve">محل زيت في محطة العمراني حي الياسمين ( أبو مالك ) </t>
  </si>
  <si>
    <t>إيراد /على قسطين</t>
  </si>
  <si>
    <t xml:space="preserve">محل زيت في محطة جواهر حي الملك فهد ( أبو مالك ) </t>
  </si>
  <si>
    <t>إيراد /على قسطين من 1/1/1440وحتى 1/7/1440</t>
  </si>
  <si>
    <t>إيراد قسطين</t>
  </si>
  <si>
    <t>محل زيت في محطة حي الملك فيصل ( شكري وأخوة علي الضيباني)</t>
  </si>
  <si>
    <t>محل زيت في محطة الشاطري حي لبن ( فايز الضيباني)</t>
  </si>
  <si>
    <t>محل زيت في محطة بترول جواهر حي لبن(فايز الضبياني)</t>
  </si>
  <si>
    <t>محطة بترول جواهر الملك فهد ( أبو مثنى الأردني )</t>
  </si>
  <si>
    <t>إيراد / قسط واحد1/1/1440</t>
  </si>
  <si>
    <t>مغسلةفي محطة بترول جواهر حي الملك فهد ( ابو بكر النيجيري )</t>
  </si>
  <si>
    <t>مغسلة الدرعية في محطة أوتك مستأجرها الفضل ومؤجرها لـ ( إبراهيم النيجيري )</t>
  </si>
  <si>
    <t xml:space="preserve">مغسلة محطة الملك  الدائري الجنوبي مخرج (25) مؤجرها  لـ لطيفة الغوينم وكيلها سليم السليم </t>
  </si>
  <si>
    <t xml:space="preserve">الإجمــــــــــــــــــــــــــــــالي </t>
  </si>
  <si>
    <t xml:space="preserve">جواهر 2  حي المونسية </t>
  </si>
  <si>
    <t>من 1/4 وحتى 1/10 نصف سنوي</t>
  </si>
  <si>
    <t>الزيت</t>
  </si>
  <si>
    <t xml:space="preserve">البنشر </t>
  </si>
  <si>
    <t>الزينة</t>
  </si>
  <si>
    <t>المغسلة</t>
  </si>
  <si>
    <t xml:space="preserve">الورشة </t>
  </si>
  <si>
    <t>البقالة</t>
  </si>
  <si>
    <t>جواهر 3 حي إشبيليا</t>
  </si>
  <si>
    <t>صراف آلي</t>
  </si>
  <si>
    <t>كل سته أشهر 1-12-1439حتى 1-6-1440</t>
  </si>
  <si>
    <t>جواهر 7 حي نمار</t>
  </si>
  <si>
    <t>الزيت والبنشر</t>
  </si>
  <si>
    <t>صراف آالي</t>
  </si>
  <si>
    <t>28/6دفعة واحده</t>
  </si>
  <si>
    <t>الإجمالي العام</t>
  </si>
  <si>
    <t>إيجارات  في محطات أخرى</t>
  </si>
  <si>
    <t>الإيـــــــــــــــــــــــــرادات</t>
  </si>
  <si>
    <t xml:space="preserve">إجمــــــــــــــــــــــــــــــالي  الإيردات </t>
  </si>
  <si>
    <t>إجمــــــــــــــــــــــــــــــالي  والتأجيرات الخارجية</t>
  </si>
  <si>
    <t>1439/12</t>
  </si>
  <si>
    <t>مسلم</t>
  </si>
  <si>
    <t>المتبقي</t>
  </si>
  <si>
    <t>كل سته أشهر 1-5 حتى 1/11 (1/5/2018 وحتى 30/4/2020) السنة أولى 70000 الثانية + الثالثة 80000</t>
  </si>
  <si>
    <t>1/5/1439وحتى29/4/1440 على قسطين السنة الأولى 40000 والثانية والثالثة 50000</t>
  </si>
  <si>
    <t>كل 3 أشهر 1/5وحتى 1/8/1440( 1/5/1437 وحتى 1443) 70000للسنة 1+2 &amp;75000 للسنة 3+4&amp;80000 للسنة 5</t>
  </si>
  <si>
    <t>سنوي1/5/1440(يوجد عقد قديم )</t>
  </si>
  <si>
    <t>نصف سنوي 1/5 وحتى 1/11هجري ( 1/5/1438 وحتى 30/4/1443 ( حتى 30/4/1440بمبلغ 700000 حتى 30/4/1442بميلغ 750000 حتى 30/4/1443بمبلغ 800000 )</t>
  </si>
  <si>
    <t>شهري  (15/12/1437</t>
  </si>
  <si>
    <t xml:space="preserve">إيراد(1/1/2017وحتى 1/1/2019) </t>
  </si>
  <si>
    <t>(تم دفع 160000)700000</t>
  </si>
  <si>
    <t xml:space="preserve"> ( تم السداد)250000</t>
  </si>
  <si>
    <t>مؤجرة وإيجارها 90000على المؤسسة  (شهري من 16/02/2019)</t>
  </si>
  <si>
    <t>إيراد /على قسطين من 5/4/1440وحتى 5/10/1440 ( من 1/4/1438 وحتى 30/3/1445)</t>
  </si>
  <si>
    <t>لمدة سنتين (1/1/2017 وحتى 1/1/2019)</t>
  </si>
  <si>
    <t>1/11/1440 &amp; وحتى  29/10/1444</t>
  </si>
  <si>
    <t>مستأجرها المؤسسة بـ 35000 تم سداد 17500 القسط الثاني في 30/4/2019 ( 1/5/2018 وحتى 1/5/2028) مبلغ الإيجار 50000 من 30/4/2019</t>
  </si>
  <si>
    <t>مؤجرة وإيجارها 55000 على المؤسسة  سنوي(تبداء في 15/4/1437 وحتى 15/4/1442) على قسطين</t>
  </si>
  <si>
    <t>من 1/4 وحتى 1/10 نصف سنوي ( من 1/4/2018 وحتى 1/10/2020 بمبلغ 500000 ومن 1/10/2020 وحتى 1/10/2022 بمبلغ 550000)</t>
  </si>
  <si>
    <t>1/1/1439وحتى 30/12/1441بمبلغ 40000</t>
  </si>
  <si>
    <t>كل ستة أشهر  14/ وحتى 1/10</t>
  </si>
  <si>
    <t>1/5/1440وحتى 30/4/1441 يدفع مقدقم</t>
  </si>
  <si>
    <t>25/12/ميلادي دفعه واحده(25/12/2016 وحتى 24/12/2023من عام 2020مبلغ 300000)</t>
  </si>
  <si>
    <t>1/4/2018 وحتى 30/3/2019</t>
  </si>
  <si>
    <t>من 1/5/1439وحتى 1/5/440بمبلغ280000 من 1/5/1440وحتى 1443 بمبلغ 300000</t>
  </si>
  <si>
    <t>1/4/2018وحتى 30/3/2020 كل ثلاثة أشهر 12500</t>
  </si>
  <si>
    <t>60000من تاريخ1-5-1440</t>
  </si>
  <si>
    <t>زينة سارات</t>
  </si>
  <si>
    <t>يبداء من 15/10/1440</t>
  </si>
  <si>
    <t>البيـــــــــــــــــــــــــــــــــــــان</t>
  </si>
  <si>
    <t>المحــــــــــــــــــــــــــل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</si>
</sst>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scheme val="minor"/>
    </font>
    <font>
      <b/>
      <sz val="14"/>
      <color theme="1"/>
      <name val="PT Simple Bold Ruled"/>
      <charset val="178"/>
    </font>
    <font>
      <sz val="14"/>
      <color theme="1"/>
      <name val="PT Simple Bold Ruled"/>
      <charset val="178"/>
    </font>
    <font>
      <sz val="14"/>
      <color theme="1"/>
      <name val="Arial"/>
      <family val="2"/>
      <scheme val="minor"/>
    </font>
    <font>
      <sz val="11"/>
      <color theme="1"/>
      <name val="PT Simple Bold Ruled"/>
      <charset val="178"/>
    </font>
    <font>
      <b/>
      <sz val="14"/>
      <color theme="1"/>
      <name val="Arial"/>
      <family val="2"/>
      <scheme val="minor"/>
    </font>
    <font>
      <b/>
      <sz val="18"/>
      <color theme="1"/>
      <name val="PT Simple Bold Ruled"/>
      <charset val="178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PT Simple Bold Ruled"/>
      <charset val="178"/>
    </font>
    <font>
      <b/>
      <sz val="10"/>
      <color theme="1"/>
      <name val="PT Simple Bold Ruled"/>
      <charset val="178"/>
    </font>
    <font>
      <b/>
      <sz val="36"/>
      <color theme="1"/>
      <name val="PT Simple Bold Ruled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39994506668294322"/>
        <bgColor indexed="64"/>
      </patternFill>
    </fill>
  </fills>
  <borders count="99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/>
      <top style="double">
        <color auto="1"/>
      </top>
      <bottom style="thick">
        <color auto="1"/>
      </bottom>
      <diagonal/>
    </border>
    <border>
      <left/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hair">
        <color auto="1"/>
      </bottom>
      <diagonal/>
    </border>
    <border>
      <left/>
      <right style="thin">
        <color auto="1"/>
      </right>
      <top style="thick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thick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14" fontId="1" fillId="0" borderId="13" xfId="0" applyNumberFormat="1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" fillId="0" borderId="16" xfId="0" applyFont="1" applyBorder="1" applyAlignment="1">
      <alignment horizontal="right" vertical="center"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0" xfId="0" applyFont="1" applyBorder="1" applyAlignment="1">
      <alignment wrapText="1"/>
    </xf>
    <xf numFmtId="14" fontId="1" fillId="0" borderId="16" xfId="0" applyNumberFormat="1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17" fontId="4" fillId="0" borderId="6" xfId="0" applyNumberFormat="1" applyFont="1" applyBorder="1" applyAlignment="1">
      <alignment vertical="center" wrapText="1"/>
    </xf>
    <xf numFmtId="0" fontId="1" fillId="0" borderId="37" xfId="0" applyFont="1" applyBorder="1" applyAlignment="1">
      <alignment wrapText="1"/>
    </xf>
    <xf numFmtId="0" fontId="2" fillId="0" borderId="3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right" vertical="center" wrapText="1"/>
    </xf>
    <xf numFmtId="0" fontId="6" fillId="0" borderId="40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2" fillId="0" borderId="47" xfId="0" applyFont="1" applyBorder="1" applyAlignment="1">
      <alignment wrapText="1"/>
    </xf>
    <xf numFmtId="0" fontId="2" fillId="0" borderId="48" xfId="0" applyFont="1" applyBorder="1" applyAlignment="1">
      <alignment wrapText="1"/>
    </xf>
    <xf numFmtId="0" fontId="1" fillId="0" borderId="48" xfId="0" applyFont="1" applyBorder="1" applyAlignment="1">
      <alignment wrapText="1"/>
    </xf>
    <xf numFmtId="0" fontId="2" fillId="0" borderId="50" xfId="0" applyFont="1" applyBorder="1" applyAlignment="1">
      <alignment wrapText="1"/>
    </xf>
    <xf numFmtId="0" fontId="1" fillId="0" borderId="50" xfId="0" applyFont="1" applyBorder="1" applyAlignment="1">
      <alignment wrapText="1"/>
    </xf>
    <xf numFmtId="0" fontId="2" fillId="0" borderId="50" xfId="0" applyFont="1" applyBorder="1" applyAlignment="1">
      <alignment vertical="center" wrapText="1"/>
    </xf>
    <xf numFmtId="0" fontId="2" fillId="0" borderId="56" xfId="0" applyFont="1" applyBorder="1" applyAlignment="1">
      <alignment wrapText="1"/>
    </xf>
    <xf numFmtId="0" fontId="1" fillId="0" borderId="57" xfId="0" applyFont="1" applyBorder="1" applyAlignment="1">
      <alignment wrapText="1"/>
    </xf>
    <xf numFmtId="0" fontId="2" fillId="0" borderId="59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5" fillId="0" borderId="61" xfId="0" applyFont="1" applyBorder="1" applyAlignment="1">
      <alignment horizontal="right" vertical="center" wrapText="1"/>
    </xf>
    <xf numFmtId="0" fontId="5" fillId="0" borderId="62" xfId="0" applyFont="1" applyBorder="1" applyAlignment="1">
      <alignment horizontal="right" vertical="center" wrapText="1"/>
    </xf>
    <xf numFmtId="0" fontId="1" fillId="0" borderId="63" xfId="0" applyFont="1" applyBorder="1" applyAlignment="1">
      <alignment wrapText="1"/>
    </xf>
    <xf numFmtId="0" fontId="1" fillId="0" borderId="64" xfId="0" applyFont="1" applyBorder="1" applyAlignment="1">
      <alignment wrapText="1"/>
    </xf>
    <xf numFmtId="0" fontId="5" fillId="0" borderId="70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1" fillId="0" borderId="71" xfId="0" applyFont="1" applyBorder="1" applyAlignment="1">
      <alignment wrapText="1"/>
    </xf>
    <xf numFmtId="0" fontId="1" fillId="0" borderId="72" xfId="0" applyFont="1" applyBorder="1" applyAlignment="1">
      <alignment wrapText="1"/>
    </xf>
    <xf numFmtId="0" fontId="2" fillId="0" borderId="77" xfId="0" applyFont="1" applyBorder="1" applyAlignment="1">
      <alignment horizontal="right" vertical="center" wrapText="1"/>
    </xf>
    <xf numFmtId="0" fontId="2" fillId="0" borderId="78" xfId="0" applyFont="1" applyBorder="1" applyAlignment="1">
      <alignment horizontal="right" vertical="center" wrapText="1"/>
    </xf>
    <xf numFmtId="0" fontId="5" fillId="0" borderId="78" xfId="0" applyFont="1" applyBorder="1" applyAlignment="1">
      <alignment horizontal="right" vertical="center" wrapText="1"/>
    </xf>
    <xf numFmtId="0" fontId="1" fillId="0" borderId="79" xfId="0" applyFont="1" applyBorder="1" applyAlignment="1">
      <alignment wrapText="1"/>
    </xf>
    <xf numFmtId="0" fontId="1" fillId="0" borderId="51" xfId="0" applyFont="1" applyBorder="1" applyAlignment="1">
      <alignment wrapText="1"/>
    </xf>
    <xf numFmtId="0" fontId="1" fillId="2" borderId="80" xfId="0" applyFont="1" applyFill="1" applyBorder="1" applyAlignment="1">
      <alignment wrapText="1"/>
    </xf>
    <xf numFmtId="0" fontId="1" fillId="2" borderId="81" xfId="0" applyFont="1" applyFill="1" applyBorder="1" applyAlignment="1">
      <alignment wrapText="1"/>
    </xf>
    <xf numFmtId="0" fontId="1" fillId="2" borderId="82" xfId="0" applyFont="1" applyFill="1" applyBorder="1" applyAlignment="1">
      <alignment wrapText="1"/>
    </xf>
    <xf numFmtId="0" fontId="1" fillId="2" borderId="83" xfId="0" applyFont="1" applyFill="1" applyBorder="1" applyAlignment="1">
      <alignment wrapText="1"/>
    </xf>
    <xf numFmtId="0" fontId="1" fillId="2" borderId="73" xfId="0" applyFont="1" applyFill="1" applyBorder="1" applyAlignment="1">
      <alignment wrapText="1"/>
    </xf>
    <xf numFmtId="0" fontId="1" fillId="2" borderId="74" xfId="0" applyFont="1" applyFill="1" applyBorder="1" applyAlignment="1">
      <alignment wrapText="1"/>
    </xf>
    <xf numFmtId="0" fontId="1" fillId="2" borderId="75" xfId="0" applyFont="1" applyFill="1" applyBorder="1" applyAlignment="1">
      <alignment wrapText="1"/>
    </xf>
    <xf numFmtId="0" fontId="1" fillId="2" borderId="76" xfId="0" applyFont="1" applyFill="1" applyBorder="1" applyAlignment="1">
      <alignment wrapText="1"/>
    </xf>
    <xf numFmtId="0" fontId="1" fillId="2" borderId="65" xfId="0" applyFont="1" applyFill="1" applyBorder="1" applyAlignment="1">
      <alignment wrapText="1"/>
    </xf>
    <xf numFmtId="0" fontId="1" fillId="2" borderId="66" xfId="0" applyFont="1" applyFill="1" applyBorder="1" applyAlignment="1">
      <alignment wrapText="1"/>
    </xf>
    <xf numFmtId="0" fontId="1" fillId="2" borderId="67" xfId="0" applyFont="1" applyFill="1" applyBorder="1" applyAlignment="1">
      <alignment vertical="center" wrapText="1"/>
    </xf>
    <xf numFmtId="0" fontId="1" fillId="2" borderId="68" xfId="0" applyFont="1" applyFill="1" applyBorder="1" applyAlignment="1">
      <alignment wrapText="1"/>
    </xf>
    <xf numFmtId="0" fontId="1" fillId="2" borderId="67" xfId="0" applyFont="1" applyFill="1" applyBorder="1" applyAlignment="1">
      <alignment wrapText="1"/>
    </xf>
    <xf numFmtId="0" fontId="1" fillId="2" borderId="69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" fillId="2" borderId="8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1" fontId="1" fillId="2" borderId="43" xfId="0" applyNumberFormat="1" applyFont="1" applyFill="1" applyBorder="1" applyAlignment="1">
      <alignment wrapText="1"/>
    </xf>
    <xf numFmtId="0" fontId="1" fillId="2" borderId="49" xfId="0" applyFont="1" applyFill="1" applyBorder="1" applyAlignment="1">
      <alignment wrapText="1"/>
    </xf>
    <xf numFmtId="1" fontId="1" fillId="2" borderId="58" xfId="0" applyNumberFormat="1" applyFont="1" applyFill="1" applyBorder="1" applyAlignment="1">
      <alignment wrapText="1"/>
    </xf>
    <xf numFmtId="17" fontId="4" fillId="3" borderId="6" xfId="0" applyNumberFormat="1" applyFont="1" applyFill="1" applyBorder="1" applyAlignment="1">
      <alignment vertical="center" wrapText="1"/>
    </xf>
    <xf numFmtId="0" fontId="1" fillId="0" borderId="61" xfId="0" applyFont="1" applyBorder="1" applyAlignment="1">
      <alignment wrapText="1"/>
    </xf>
    <xf numFmtId="0" fontId="1" fillId="0" borderId="62" xfId="0" applyFont="1" applyBorder="1" applyAlignment="1">
      <alignment wrapText="1"/>
    </xf>
    <xf numFmtId="0" fontId="1" fillId="2" borderId="86" xfId="0" applyFont="1" applyFill="1" applyBorder="1" applyAlignment="1">
      <alignment wrapText="1"/>
    </xf>
    <xf numFmtId="0" fontId="2" fillId="0" borderId="79" xfId="0" applyFont="1" applyBorder="1" applyAlignment="1">
      <alignment wrapText="1"/>
    </xf>
    <xf numFmtId="0" fontId="2" fillId="0" borderId="87" xfId="0" applyFont="1" applyBorder="1" applyAlignment="1">
      <alignment horizontal="center" vertical="center" wrapText="1"/>
    </xf>
    <xf numFmtId="0" fontId="8" fillId="0" borderId="78" xfId="0" applyFont="1" applyBorder="1" applyAlignment="1">
      <alignment vertical="center" wrapText="1"/>
    </xf>
    <xf numFmtId="0" fontId="9" fillId="0" borderId="60" xfId="0" applyFont="1" applyBorder="1" applyAlignment="1">
      <alignment horizontal="right" vertical="center" wrapText="1"/>
    </xf>
    <xf numFmtId="0" fontId="2" fillId="4" borderId="59" xfId="0" applyFont="1" applyFill="1" applyBorder="1" applyAlignment="1">
      <alignment wrapText="1"/>
    </xf>
    <xf numFmtId="0" fontId="2" fillId="4" borderId="60" xfId="0" applyFont="1" applyFill="1" applyBorder="1" applyAlignment="1">
      <alignment horizontal="right" vertical="center" wrapText="1"/>
    </xf>
    <xf numFmtId="0" fontId="7" fillId="4" borderId="62" xfId="0" applyFont="1" applyFill="1" applyBorder="1" applyAlignment="1">
      <alignment horizontal="right" vertical="center" wrapText="1"/>
    </xf>
    <xf numFmtId="0" fontId="1" fillId="4" borderId="67" xfId="0" applyFont="1" applyFill="1" applyBorder="1" applyAlignment="1">
      <alignment horizontal="right" vertical="center" wrapText="1"/>
    </xf>
    <xf numFmtId="0" fontId="1" fillId="4" borderId="68" xfId="0" applyFont="1" applyFill="1" applyBorder="1" applyAlignment="1">
      <alignment wrapText="1"/>
    </xf>
    <xf numFmtId="0" fontId="1" fillId="4" borderId="60" xfId="0" applyFont="1" applyFill="1" applyBorder="1" applyAlignment="1">
      <alignment wrapText="1"/>
    </xf>
    <xf numFmtId="0" fontId="1" fillId="4" borderId="64" xfId="0" applyFont="1" applyFill="1" applyBorder="1" applyAlignment="1">
      <alignment wrapText="1"/>
    </xf>
    <xf numFmtId="0" fontId="1" fillId="4" borderId="62" xfId="0" applyFont="1" applyFill="1" applyBorder="1" applyAlignment="1">
      <alignment wrapText="1"/>
    </xf>
    <xf numFmtId="1" fontId="1" fillId="4" borderId="58" xfId="0" applyNumberFormat="1" applyFont="1" applyFill="1" applyBorder="1" applyAlignment="1">
      <alignment wrapText="1"/>
    </xf>
    <xf numFmtId="0" fontId="1" fillId="5" borderId="63" xfId="0" applyFont="1" applyFill="1" applyBorder="1" applyAlignment="1">
      <alignment wrapText="1"/>
    </xf>
    <xf numFmtId="0" fontId="1" fillId="5" borderId="64" xfId="0" applyFont="1" applyFill="1" applyBorder="1" applyAlignment="1">
      <alignment wrapText="1"/>
    </xf>
    <xf numFmtId="0" fontId="1" fillId="5" borderId="30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5" borderId="24" xfId="0" applyFont="1" applyFill="1" applyBorder="1" applyAlignment="1">
      <alignment wrapText="1"/>
    </xf>
    <xf numFmtId="0" fontId="1" fillId="5" borderId="48" xfId="0" applyFont="1" applyFill="1" applyBorder="1" applyAlignment="1">
      <alignment wrapText="1"/>
    </xf>
    <xf numFmtId="0" fontId="1" fillId="5" borderId="50" xfId="0" applyFont="1" applyFill="1" applyBorder="1" applyAlignment="1">
      <alignment wrapText="1"/>
    </xf>
    <xf numFmtId="0" fontId="1" fillId="5" borderId="84" xfId="0" applyFont="1" applyFill="1" applyBorder="1" applyAlignment="1">
      <alignment horizontal="center" vertical="center" wrapText="1"/>
    </xf>
    <xf numFmtId="1" fontId="1" fillId="2" borderId="90" xfId="0" applyNumberFormat="1" applyFont="1" applyFill="1" applyBorder="1" applyAlignment="1">
      <alignment wrapText="1"/>
    </xf>
    <xf numFmtId="1" fontId="1" fillId="4" borderId="90" xfId="0" applyNumberFormat="1" applyFont="1" applyFill="1" applyBorder="1" applyAlignment="1">
      <alignment wrapText="1"/>
    </xf>
    <xf numFmtId="1" fontId="1" fillId="2" borderId="88" xfId="0" applyNumberFormat="1" applyFont="1" applyFill="1" applyBorder="1" applyAlignment="1">
      <alignment wrapText="1"/>
    </xf>
    <xf numFmtId="1" fontId="1" fillId="2" borderId="91" xfId="0" applyNumberFormat="1" applyFont="1" applyFill="1" applyBorder="1" applyAlignment="1">
      <alignment wrapText="1"/>
    </xf>
    <xf numFmtId="0" fontId="1" fillId="0" borderId="77" xfId="0" applyFont="1" applyBorder="1" applyAlignment="1">
      <alignment wrapText="1"/>
    </xf>
    <xf numFmtId="0" fontId="1" fillId="0" borderId="78" xfId="0" applyFont="1" applyBorder="1" applyAlignment="1">
      <alignment wrapText="1"/>
    </xf>
    <xf numFmtId="0" fontId="1" fillId="2" borderId="93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wrapText="1"/>
    </xf>
    <xf numFmtId="0" fontId="1" fillId="2" borderId="92" xfId="0" applyFont="1" applyFill="1" applyBorder="1" applyAlignment="1">
      <alignment wrapText="1"/>
    </xf>
    <xf numFmtId="0" fontId="1" fillId="2" borderId="95" xfId="0" applyFont="1" applyFill="1" applyBorder="1" applyAlignment="1">
      <alignment wrapText="1"/>
    </xf>
    <xf numFmtId="0" fontId="1" fillId="2" borderId="96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0" borderId="98" xfId="0" applyFont="1" applyBorder="1" applyAlignment="1">
      <alignment wrapText="1"/>
    </xf>
    <xf numFmtId="0" fontId="10" fillId="4" borderId="68" xfId="0" applyFont="1" applyFill="1" applyBorder="1" applyAlignment="1">
      <alignment wrapText="1"/>
    </xf>
    <xf numFmtId="0" fontId="10" fillId="4" borderId="67" xfId="0" applyFont="1" applyFill="1" applyBorder="1" applyAlignment="1">
      <alignment horizontal="right" vertical="center" wrapText="1"/>
    </xf>
    <xf numFmtId="0" fontId="10" fillId="4" borderId="64" xfId="0" applyFont="1" applyFill="1" applyBorder="1" applyAlignment="1">
      <alignment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wrapText="1"/>
    </xf>
    <xf numFmtId="0" fontId="2" fillId="0" borderId="53" xfId="0" applyFont="1" applyBorder="1" applyAlignment="1">
      <alignment horizontal="center" wrapText="1"/>
    </xf>
    <xf numFmtId="0" fontId="2" fillId="0" borderId="5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0" borderId="2" xfId="0" applyFont="1" applyBorder="1"/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2" fillId="0" borderId="4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89" xfId="0" applyFont="1" applyBorder="1" applyAlignment="1">
      <alignment horizont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4" borderId="60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323850</xdr:colOff>
      <xdr:row>34</xdr:row>
      <xdr:rowOff>361950</xdr:rowOff>
    </xdr:from>
    <xdr:to>
      <xdr:col>21</xdr:col>
      <xdr:colOff>428625</xdr:colOff>
      <xdr:row>34</xdr:row>
      <xdr:rowOff>381000</xdr:rowOff>
    </xdr:to>
    <xdr:cxnSp macro="">
      <xdr:nvCxnSpPr>
        <xdr:cNvPr id="3" name="رابط كسهم مستقيم 2"/>
        <xdr:cNvCxnSpPr/>
      </xdr:nvCxnSpPr>
      <xdr:spPr>
        <a:xfrm rot="10800000" flipV="1">
          <a:off x="11221497750" y="20259675"/>
          <a:ext cx="3295650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333375</xdr:colOff>
      <xdr:row>33</xdr:row>
      <xdr:rowOff>447676</xdr:rowOff>
    </xdr:from>
    <xdr:to>
      <xdr:col>22</xdr:col>
      <xdr:colOff>9525</xdr:colOff>
      <xdr:row>34</xdr:row>
      <xdr:rowOff>161926</xdr:rowOff>
    </xdr:to>
    <xdr:sp macro="" textlink="">
      <xdr:nvSpPr>
        <xdr:cNvPr id="4" name="مربع نص 3"/>
        <xdr:cNvSpPr txBox="1"/>
      </xdr:nvSpPr>
      <xdr:spPr>
        <a:xfrm>
          <a:off x="11221278675" y="19850101"/>
          <a:ext cx="952500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باقي 5000</a:t>
          </a:r>
        </a:p>
      </xdr:txBody>
    </xdr:sp>
    <xdr:clientData/>
  </xdr:twoCellAnchor>
  <xdr:twoCellAnchor>
    <xdr:from>
      <xdr:col>16</xdr:col>
      <xdr:colOff>304800</xdr:colOff>
      <xdr:row>36</xdr:row>
      <xdr:rowOff>285750</xdr:rowOff>
    </xdr:from>
    <xdr:to>
      <xdr:col>25</xdr:col>
      <xdr:colOff>619123</xdr:colOff>
      <xdr:row>36</xdr:row>
      <xdr:rowOff>314324</xdr:rowOff>
    </xdr:to>
    <xdr:cxnSp macro="">
      <xdr:nvCxnSpPr>
        <xdr:cNvPr id="5" name="رابط كسهم مستقيم 4"/>
        <xdr:cNvCxnSpPr/>
      </xdr:nvCxnSpPr>
      <xdr:spPr>
        <a:xfrm rot="10800000" flipV="1">
          <a:off x="11218754552" y="21174075"/>
          <a:ext cx="6057898" cy="2857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466725</xdr:colOff>
      <xdr:row>37</xdr:row>
      <xdr:rowOff>428626</xdr:rowOff>
    </xdr:from>
    <xdr:to>
      <xdr:col>21</xdr:col>
      <xdr:colOff>142875</xdr:colOff>
      <xdr:row>38</xdr:row>
      <xdr:rowOff>142876</xdr:rowOff>
    </xdr:to>
    <xdr:sp macro="" textlink="">
      <xdr:nvSpPr>
        <xdr:cNvPr id="8" name="مربع نص 7"/>
        <xdr:cNvSpPr txBox="1"/>
      </xdr:nvSpPr>
      <xdr:spPr>
        <a:xfrm>
          <a:off x="11221783500" y="21812251"/>
          <a:ext cx="952500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باقي 800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9"/>
  <sheetViews>
    <sheetView rightToLeft="1" tabSelected="1" view="pageLayout" topLeftCell="K25" zoomScale="70" zoomScalePageLayoutView="70" workbookViewId="0">
      <selection activeCell="L28" sqref="L28"/>
    </sheetView>
  </sheetViews>
  <sheetFormatPr defaultRowHeight="32.25"/>
  <cols>
    <col min="1" max="1" width="3.625" style="1" hidden="1" customWidth="1"/>
    <col min="2" max="2" width="22.125" style="1" hidden="1" customWidth="1"/>
    <col min="3" max="3" width="11.375" style="1" hidden="1" customWidth="1"/>
    <col min="4" max="4" width="11.625" style="1" hidden="1" customWidth="1"/>
    <col min="5" max="5" width="14.5" style="1" hidden="1" customWidth="1"/>
    <col min="6" max="6" width="11.625" style="1" hidden="1" customWidth="1"/>
    <col min="7" max="7" width="12.375" style="1" hidden="1" customWidth="1"/>
    <col min="8" max="8" width="12.25" style="1" hidden="1" customWidth="1"/>
    <col min="9" max="9" width="16.625" style="1" hidden="1" customWidth="1"/>
    <col min="10" max="10" width="1.75" style="1" customWidth="1"/>
    <col min="11" max="11" width="7.375" style="1" customWidth="1"/>
    <col min="12" max="12" width="36.375" style="1" customWidth="1"/>
    <col min="13" max="13" width="46.375" style="32" customWidth="1"/>
    <col min="14" max="15" width="11.5" style="1" customWidth="1"/>
    <col min="16" max="16" width="10.25" style="1" customWidth="1"/>
    <col min="17" max="25" width="8.375" style="1" customWidth="1"/>
    <col min="26" max="26" width="9.375" style="1" customWidth="1"/>
    <col min="27" max="27" width="10" style="1" customWidth="1"/>
    <col min="28" max="28" width="9.375" style="1" customWidth="1"/>
    <col min="29" max="31" width="8.375" style="1" customWidth="1"/>
    <col min="32" max="33" width="11.5" style="1" customWidth="1"/>
    <col min="34" max="16384" width="9" style="1"/>
  </cols>
  <sheetData>
    <row r="1" spans="1:33" ht="12" customHeight="1" thickTop="1" thickBot="1">
      <c r="C1" s="149" t="s">
        <v>18</v>
      </c>
      <c r="D1" s="149"/>
      <c r="E1" s="149"/>
      <c r="F1" s="149"/>
      <c r="G1" s="149"/>
      <c r="H1" s="149"/>
      <c r="J1" s="2"/>
      <c r="K1" s="150" t="s">
        <v>19</v>
      </c>
      <c r="L1" s="139" t="s">
        <v>98</v>
      </c>
      <c r="M1" s="3"/>
      <c r="N1" s="139" t="s">
        <v>0</v>
      </c>
      <c r="O1" s="139" t="s">
        <v>1</v>
      </c>
      <c r="P1" s="90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8"/>
      <c r="AF1" s="126" t="s">
        <v>2</v>
      </c>
      <c r="AG1" s="126" t="s">
        <v>70</v>
      </c>
    </row>
    <row r="2" spans="1:33" ht="42" customHeight="1" thickTop="1" thickBot="1">
      <c r="C2" s="4"/>
      <c r="D2" s="4"/>
      <c r="E2" s="4"/>
      <c r="F2" s="4"/>
      <c r="G2" s="4"/>
      <c r="H2" s="4"/>
      <c r="J2" s="2"/>
      <c r="K2" s="151"/>
      <c r="L2" s="140"/>
      <c r="M2" s="140" t="s">
        <v>97</v>
      </c>
      <c r="N2" s="140"/>
      <c r="O2" s="140"/>
      <c r="P2" s="5" t="s">
        <v>68</v>
      </c>
      <c r="Q2" s="5" t="s">
        <v>3</v>
      </c>
      <c r="R2" s="5" t="s">
        <v>4</v>
      </c>
      <c r="S2" s="5" t="s">
        <v>5</v>
      </c>
      <c r="T2" s="5" t="s">
        <v>6</v>
      </c>
      <c r="U2" s="5" t="s">
        <v>7</v>
      </c>
      <c r="V2" s="5" t="s">
        <v>8</v>
      </c>
      <c r="W2" s="5" t="s">
        <v>9</v>
      </c>
      <c r="X2" s="5" t="s">
        <v>10</v>
      </c>
      <c r="Y2" s="5" t="s">
        <v>11</v>
      </c>
      <c r="Z2" s="5" t="s">
        <v>12</v>
      </c>
      <c r="AA2" s="5" t="s">
        <v>13</v>
      </c>
      <c r="AB2" s="5" t="s">
        <v>14</v>
      </c>
      <c r="AC2" s="5" t="s">
        <v>15</v>
      </c>
      <c r="AD2" s="5" t="s">
        <v>16</v>
      </c>
      <c r="AE2" s="5" t="s">
        <v>17</v>
      </c>
      <c r="AF2" s="127"/>
      <c r="AG2" s="127"/>
    </row>
    <row r="3" spans="1:33" ht="40.5" customHeight="1" thickTop="1" thickBot="1">
      <c r="A3" s="6" t="s">
        <v>19</v>
      </c>
      <c r="B3" s="6" t="s">
        <v>20</v>
      </c>
      <c r="C3" s="6" t="s">
        <v>0</v>
      </c>
      <c r="D3" s="6" t="s">
        <v>1</v>
      </c>
      <c r="E3" s="6" t="s">
        <v>21</v>
      </c>
      <c r="F3" s="6" t="s">
        <v>22</v>
      </c>
      <c r="G3" s="6" t="s">
        <v>23</v>
      </c>
      <c r="H3" s="6" t="s">
        <v>24</v>
      </c>
      <c r="I3" s="7" t="s">
        <v>25</v>
      </c>
      <c r="J3" s="2"/>
      <c r="K3" s="152"/>
      <c r="L3" s="141"/>
      <c r="M3" s="141"/>
      <c r="N3" s="141"/>
      <c r="O3" s="141"/>
      <c r="P3" s="33">
        <v>43344</v>
      </c>
      <c r="Q3" s="33">
        <v>43374</v>
      </c>
      <c r="R3" s="33">
        <v>43405</v>
      </c>
      <c r="S3" s="33">
        <v>43435</v>
      </c>
      <c r="T3" s="85">
        <v>43466</v>
      </c>
      <c r="U3" s="33">
        <v>43497</v>
      </c>
      <c r="V3" s="33">
        <v>43525</v>
      </c>
      <c r="W3" s="33">
        <v>43556</v>
      </c>
      <c r="X3" s="33">
        <v>43586</v>
      </c>
      <c r="Y3" s="33">
        <v>43617</v>
      </c>
      <c r="Z3" s="33">
        <v>43647</v>
      </c>
      <c r="AA3" s="33">
        <v>43678</v>
      </c>
      <c r="AB3" s="33">
        <v>43709</v>
      </c>
      <c r="AC3" s="33">
        <v>43739</v>
      </c>
      <c r="AD3" s="33">
        <v>43770</v>
      </c>
      <c r="AE3" s="33">
        <v>43800</v>
      </c>
      <c r="AF3" s="128"/>
      <c r="AG3" s="128"/>
    </row>
    <row r="4" spans="1:33" ht="34.5" customHeight="1" thickTop="1" thickBot="1">
      <c r="A4" s="24"/>
      <c r="B4" s="41"/>
      <c r="C4" s="41"/>
      <c r="D4" s="41"/>
      <c r="E4" s="41"/>
      <c r="F4" s="41"/>
      <c r="G4" s="41"/>
      <c r="H4" s="41"/>
      <c r="I4" s="2"/>
      <c r="J4" s="2"/>
      <c r="K4" s="155" t="s">
        <v>65</v>
      </c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7"/>
    </row>
    <row r="5" spans="1:33" ht="60" customHeight="1" thickTop="1" thickBot="1">
      <c r="A5" s="8">
        <v>1</v>
      </c>
      <c r="B5" s="9" t="s">
        <v>26</v>
      </c>
      <c r="C5" s="9">
        <v>252000</v>
      </c>
      <c r="D5" s="9">
        <f>C5/12</f>
        <v>21000</v>
      </c>
      <c r="E5" s="9" t="s">
        <v>27</v>
      </c>
      <c r="F5" s="9"/>
      <c r="G5" s="9"/>
      <c r="H5" s="10">
        <v>43111</v>
      </c>
      <c r="I5" s="11"/>
      <c r="J5" s="2"/>
      <c r="K5" s="48">
        <v>1</v>
      </c>
      <c r="L5" s="159">
        <v>1</v>
      </c>
      <c r="M5" s="52" t="s">
        <v>28</v>
      </c>
      <c r="N5" s="73">
        <v>252000</v>
      </c>
      <c r="O5" s="74">
        <f>N5/12</f>
        <v>21000</v>
      </c>
      <c r="P5" s="49">
        <v>0</v>
      </c>
      <c r="Q5" s="54">
        <v>0</v>
      </c>
      <c r="R5" s="49">
        <v>21000</v>
      </c>
      <c r="S5" s="86">
        <v>21000</v>
      </c>
      <c r="T5" s="102">
        <v>20000</v>
      </c>
      <c r="U5" s="49">
        <v>21000</v>
      </c>
      <c r="V5" s="49">
        <v>21000</v>
      </c>
      <c r="W5" s="49">
        <v>21000</v>
      </c>
      <c r="X5" s="49">
        <v>21000</v>
      </c>
      <c r="Y5" s="49"/>
      <c r="Z5" s="49"/>
      <c r="AA5" s="49"/>
      <c r="AB5" s="49"/>
      <c r="AC5" s="49"/>
      <c r="AD5" s="49"/>
      <c r="AE5" s="86"/>
      <c r="AF5" s="110">
        <f>SUM(P5:AE5)</f>
        <v>146000</v>
      </c>
      <c r="AG5" s="84">
        <f>N5-AF5</f>
        <v>106000</v>
      </c>
    </row>
    <row r="6" spans="1:33" ht="60" customHeight="1" thickTop="1" thickBot="1">
      <c r="A6" s="12">
        <v>2</v>
      </c>
      <c r="B6" s="9" t="s">
        <v>29</v>
      </c>
      <c r="C6" s="13">
        <v>180000</v>
      </c>
      <c r="D6" s="9">
        <f t="shared" ref="D6:D23" si="0">C6/12</f>
        <v>15000</v>
      </c>
      <c r="E6" s="14" t="s">
        <v>30</v>
      </c>
      <c r="F6" s="14"/>
      <c r="G6" s="14"/>
      <c r="H6" s="14" t="s">
        <v>31</v>
      </c>
      <c r="I6" s="15"/>
      <c r="J6" s="2"/>
      <c r="K6" s="50">
        <v>2</v>
      </c>
      <c r="L6" s="160">
        <v>2</v>
      </c>
      <c r="M6" s="53" t="s">
        <v>28</v>
      </c>
      <c r="N6" s="75">
        <v>180000</v>
      </c>
      <c r="O6" s="76">
        <f t="shared" ref="O6:O24" si="1">N6/12</f>
        <v>15000</v>
      </c>
      <c r="P6" s="51"/>
      <c r="Q6" s="55">
        <v>15000</v>
      </c>
      <c r="R6" s="51">
        <v>15000</v>
      </c>
      <c r="S6" s="87">
        <v>10000</v>
      </c>
      <c r="T6" s="103">
        <v>0</v>
      </c>
      <c r="U6" s="51">
        <v>0</v>
      </c>
      <c r="V6" s="51">
        <v>15000</v>
      </c>
      <c r="W6" s="51">
        <v>15000</v>
      </c>
      <c r="X6" s="51"/>
      <c r="Y6" s="51"/>
      <c r="Z6" s="51"/>
      <c r="AA6" s="51"/>
      <c r="AB6" s="51"/>
      <c r="AC6" s="51"/>
      <c r="AD6" s="51"/>
      <c r="AE6" s="87"/>
      <c r="AF6" s="110">
        <f t="shared" ref="AF6:AF19" si="2">SUM(P6:AE6)</f>
        <v>70000</v>
      </c>
      <c r="AG6" s="84">
        <f t="shared" ref="AG6:AG19" si="3">N6-AF6</f>
        <v>110000</v>
      </c>
    </row>
    <row r="7" spans="1:33" ht="60" customHeight="1" thickTop="1" thickBot="1">
      <c r="A7" s="12">
        <v>3</v>
      </c>
      <c r="B7" s="9" t="s">
        <v>32</v>
      </c>
      <c r="C7" s="17">
        <v>20000</v>
      </c>
      <c r="D7" s="9">
        <f t="shared" si="0"/>
        <v>1666.6666666666667</v>
      </c>
      <c r="E7" s="14" t="s">
        <v>33</v>
      </c>
      <c r="F7" s="14"/>
      <c r="G7" s="14"/>
      <c r="H7" s="14"/>
      <c r="I7" s="15"/>
      <c r="J7" s="2"/>
      <c r="K7" s="93">
        <v>3</v>
      </c>
      <c r="L7" s="161">
        <v>3</v>
      </c>
      <c r="M7" s="95" t="s">
        <v>81</v>
      </c>
      <c r="N7" s="96">
        <v>20000</v>
      </c>
      <c r="O7" s="97">
        <f>N7/2</f>
        <v>10000</v>
      </c>
      <c r="P7" s="98"/>
      <c r="Q7" s="99"/>
      <c r="R7" s="98"/>
      <c r="S7" s="100"/>
      <c r="T7" s="103"/>
      <c r="U7" s="98"/>
      <c r="V7" s="98">
        <v>10000</v>
      </c>
      <c r="W7" s="98"/>
      <c r="X7" s="98">
        <v>0</v>
      </c>
      <c r="Y7" s="98"/>
      <c r="Z7" s="98"/>
      <c r="AA7" s="98"/>
      <c r="AB7" s="98"/>
      <c r="AC7" s="98"/>
      <c r="AD7" s="98"/>
      <c r="AE7" s="100"/>
      <c r="AF7" s="111">
        <f t="shared" si="2"/>
        <v>10000</v>
      </c>
      <c r="AG7" s="101">
        <f t="shared" si="3"/>
        <v>10000</v>
      </c>
    </row>
    <row r="8" spans="1:33" ht="60" customHeight="1" thickTop="1" thickBot="1">
      <c r="A8" s="12"/>
      <c r="B8" s="9"/>
      <c r="C8" s="17"/>
      <c r="D8" s="9"/>
      <c r="E8" s="14"/>
      <c r="F8" s="14"/>
      <c r="G8" s="14"/>
      <c r="H8" s="14"/>
      <c r="I8" s="15"/>
      <c r="J8" s="2"/>
      <c r="K8" s="93"/>
      <c r="L8" s="161">
        <v>4</v>
      </c>
      <c r="M8" s="95"/>
      <c r="N8" s="96">
        <v>20000</v>
      </c>
      <c r="O8" s="97">
        <v>10000</v>
      </c>
      <c r="P8" s="98"/>
      <c r="Q8" s="99"/>
      <c r="R8" s="98"/>
      <c r="S8" s="100"/>
      <c r="T8" s="103"/>
      <c r="U8" s="98"/>
      <c r="V8" s="98"/>
      <c r="W8" s="98"/>
      <c r="X8" s="98">
        <v>10000</v>
      </c>
      <c r="Y8" s="98"/>
      <c r="Z8" s="98"/>
      <c r="AA8" s="98"/>
      <c r="AB8" s="98"/>
      <c r="AC8" s="98"/>
      <c r="AD8" s="98"/>
      <c r="AE8" s="100"/>
      <c r="AF8" s="111">
        <f t="shared" ref="AF8" si="4">SUM(P8:AE8)</f>
        <v>10000</v>
      </c>
      <c r="AG8" s="101">
        <f t="shared" ref="AG8" si="5">N8-AF8</f>
        <v>10000</v>
      </c>
    </row>
    <row r="9" spans="1:33" ht="60" customHeight="1" thickTop="1" thickBot="1">
      <c r="A9" s="12">
        <v>4</v>
      </c>
      <c r="B9" s="9" t="s">
        <v>34</v>
      </c>
      <c r="C9" s="13">
        <v>12000</v>
      </c>
      <c r="D9" s="9">
        <f t="shared" si="0"/>
        <v>1000</v>
      </c>
      <c r="E9" s="14" t="s">
        <v>33</v>
      </c>
      <c r="F9" s="14"/>
      <c r="G9" s="14"/>
      <c r="H9" s="14"/>
      <c r="I9" s="15"/>
      <c r="J9" s="2"/>
      <c r="K9" s="50">
        <v>4</v>
      </c>
      <c r="L9" s="160">
        <v>5</v>
      </c>
      <c r="M9" s="53" t="s">
        <v>35</v>
      </c>
      <c r="N9" s="75">
        <v>12000</v>
      </c>
      <c r="O9" s="76">
        <f>N9/2</f>
        <v>6000</v>
      </c>
      <c r="P9" s="51"/>
      <c r="Q9" s="55"/>
      <c r="R9" s="51">
        <v>1000</v>
      </c>
      <c r="S9" s="87">
        <v>1000</v>
      </c>
      <c r="T9" s="103">
        <v>1000</v>
      </c>
      <c r="U9" s="51">
        <v>1000</v>
      </c>
      <c r="V9" s="51">
        <v>1000</v>
      </c>
      <c r="W9" s="51">
        <v>1000</v>
      </c>
      <c r="X9" s="51"/>
      <c r="Y9" s="51"/>
      <c r="Z9" s="51"/>
      <c r="AA9" s="51"/>
      <c r="AB9" s="51"/>
      <c r="AC9" s="51"/>
      <c r="AD9" s="51"/>
      <c r="AE9" s="87"/>
      <c r="AF9" s="110">
        <f t="shared" si="2"/>
        <v>6000</v>
      </c>
      <c r="AG9" s="84">
        <f t="shared" si="3"/>
        <v>6000</v>
      </c>
    </row>
    <row r="10" spans="1:33" ht="60" customHeight="1" thickTop="1" thickBot="1">
      <c r="A10" s="12">
        <v>5</v>
      </c>
      <c r="B10" s="9" t="s">
        <v>36</v>
      </c>
      <c r="C10" s="13">
        <v>12000</v>
      </c>
      <c r="D10" s="9">
        <f t="shared" si="0"/>
        <v>1000</v>
      </c>
      <c r="E10" s="14" t="s">
        <v>33</v>
      </c>
      <c r="F10" s="14"/>
      <c r="G10" s="14"/>
      <c r="H10" s="14"/>
      <c r="I10" s="15"/>
      <c r="J10" s="2"/>
      <c r="K10" s="93">
        <v>5</v>
      </c>
      <c r="L10" s="161">
        <v>6</v>
      </c>
      <c r="M10" s="95" t="s">
        <v>37</v>
      </c>
      <c r="N10" s="96">
        <v>12000</v>
      </c>
      <c r="O10" s="97">
        <f>N10/2</f>
        <v>6000</v>
      </c>
      <c r="P10" s="98"/>
      <c r="Q10" s="99"/>
      <c r="R10" s="98">
        <v>1000</v>
      </c>
      <c r="S10" s="100">
        <v>1000</v>
      </c>
      <c r="T10" s="103">
        <v>1000</v>
      </c>
      <c r="U10" s="98">
        <v>1000</v>
      </c>
      <c r="V10" s="98">
        <v>1000</v>
      </c>
      <c r="W10" s="98">
        <v>1000</v>
      </c>
      <c r="X10" s="98"/>
      <c r="Y10" s="98"/>
      <c r="Z10" s="98"/>
      <c r="AA10" s="98"/>
      <c r="AB10" s="98"/>
      <c r="AC10" s="98"/>
      <c r="AD10" s="98"/>
      <c r="AE10" s="100"/>
      <c r="AF10" s="111">
        <f t="shared" si="2"/>
        <v>6000</v>
      </c>
      <c r="AG10" s="101">
        <f t="shared" si="3"/>
        <v>6000</v>
      </c>
    </row>
    <row r="11" spans="1:33" ht="60" customHeight="1" thickTop="1" thickBot="1">
      <c r="A11" s="18"/>
      <c r="B11" s="9"/>
      <c r="C11" s="13"/>
      <c r="D11" s="9"/>
      <c r="E11" s="14"/>
      <c r="F11" s="14"/>
      <c r="G11" s="14"/>
      <c r="H11" s="14"/>
      <c r="I11" s="15"/>
      <c r="J11" s="2"/>
      <c r="K11" s="50"/>
      <c r="L11" s="160">
        <v>7</v>
      </c>
      <c r="M11" s="53" t="s">
        <v>38</v>
      </c>
      <c r="N11" s="75">
        <v>12000</v>
      </c>
      <c r="O11" s="76">
        <f>N11/12</f>
        <v>1000</v>
      </c>
      <c r="P11" s="51"/>
      <c r="Q11" s="55">
        <v>0</v>
      </c>
      <c r="R11" s="51">
        <v>0</v>
      </c>
      <c r="S11" s="87">
        <v>0</v>
      </c>
      <c r="T11" s="103">
        <v>0</v>
      </c>
      <c r="U11" s="51">
        <v>1000</v>
      </c>
      <c r="V11" s="51">
        <v>1000</v>
      </c>
      <c r="W11" s="51">
        <v>1000</v>
      </c>
      <c r="X11" s="51">
        <v>1000</v>
      </c>
      <c r="Y11" s="51">
        <v>1000</v>
      </c>
      <c r="Z11" s="51">
        <v>1000</v>
      </c>
      <c r="AA11" s="51"/>
      <c r="AB11" s="51"/>
      <c r="AC11" s="51"/>
      <c r="AD11" s="51"/>
      <c r="AE11" s="87"/>
      <c r="AF11" s="110">
        <f t="shared" si="2"/>
        <v>6000</v>
      </c>
      <c r="AG11" s="84">
        <f t="shared" si="3"/>
        <v>6000</v>
      </c>
    </row>
    <row r="12" spans="1:33" ht="60" customHeight="1" thickTop="1" thickBot="1">
      <c r="A12" s="21">
        <v>6</v>
      </c>
      <c r="B12" s="9" t="s">
        <v>39</v>
      </c>
      <c r="C12" s="14">
        <v>12000</v>
      </c>
      <c r="D12" s="9">
        <f t="shared" si="0"/>
        <v>1000</v>
      </c>
      <c r="E12" s="14" t="s">
        <v>33</v>
      </c>
      <c r="F12" s="14"/>
      <c r="G12" s="14"/>
      <c r="H12" s="22"/>
      <c r="I12" s="15"/>
      <c r="J12" s="2"/>
      <c r="K12" s="50">
        <v>6</v>
      </c>
      <c r="L12" s="160">
        <v>8</v>
      </c>
      <c r="M12" s="53" t="s">
        <v>82</v>
      </c>
      <c r="N12" s="77">
        <v>12000</v>
      </c>
      <c r="O12" s="76">
        <f t="shared" si="1"/>
        <v>1000</v>
      </c>
      <c r="P12" s="51"/>
      <c r="Q12" s="55"/>
      <c r="R12" s="51">
        <v>1000</v>
      </c>
      <c r="S12" s="87">
        <v>1000</v>
      </c>
      <c r="T12" s="103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87"/>
      <c r="AF12" s="110">
        <f t="shared" si="2"/>
        <v>2000</v>
      </c>
      <c r="AG12" s="84">
        <f t="shared" si="3"/>
        <v>10000</v>
      </c>
    </row>
    <row r="13" spans="1:33" ht="60" customHeight="1" thickTop="1" thickBot="1">
      <c r="A13" s="8">
        <v>1</v>
      </c>
      <c r="B13" s="9" t="s">
        <v>40</v>
      </c>
      <c r="C13" s="9">
        <v>12000</v>
      </c>
      <c r="D13" s="9">
        <f t="shared" si="0"/>
        <v>1000</v>
      </c>
      <c r="E13" s="14" t="s">
        <v>33</v>
      </c>
      <c r="F13" s="9"/>
      <c r="G13" s="9"/>
      <c r="H13" s="9"/>
      <c r="I13" s="23"/>
      <c r="J13" s="2"/>
      <c r="K13" s="50">
        <v>1</v>
      </c>
      <c r="L13" s="160">
        <v>9</v>
      </c>
      <c r="M13" s="53" t="s">
        <v>28</v>
      </c>
      <c r="N13" s="77">
        <v>12000</v>
      </c>
      <c r="O13" s="76">
        <f t="shared" si="1"/>
        <v>1000</v>
      </c>
      <c r="P13" s="51"/>
      <c r="Q13" s="55">
        <v>1000</v>
      </c>
      <c r="R13" s="51">
        <v>1000</v>
      </c>
      <c r="S13" s="87">
        <v>1000</v>
      </c>
      <c r="T13" s="103">
        <v>1000</v>
      </c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87"/>
      <c r="AF13" s="110">
        <f t="shared" si="2"/>
        <v>4000</v>
      </c>
      <c r="AG13" s="84">
        <f t="shared" si="3"/>
        <v>8000</v>
      </c>
    </row>
    <row r="14" spans="1:33" ht="60" customHeight="1" thickTop="1" thickBot="1">
      <c r="A14" s="12">
        <v>2</v>
      </c>
      <c r="B14" s="9" t="s">
        <v>41</v>
      </c>
      <c r="C14" s="14">
        <v>12000</v>
      </c>
      <c r="D14" s="9">
        <f t="shared" si="0"/>
        <v>1000</v>
      </c>
      <c r="E14" s="14" t="s">
        <v>33</v>
      </c>
      <c r="F14" s="14"/>
      <c r="G14" s="14"/>
      <c r="H14" s="14"/>
      <c r="I14" s="15"/>
      <c r="J14" s="2"/>
      <c r="K14" s="50">
        <v>2</v>
      </c>
      <c r="L14" s="160">
        <v>10</v>
      </c>
      <c r="M14" s="53" t="s">
        <v>77</v>
      </c>
      <c r="N14" s="77">
        <v>12000</v>
      </c>
      <c r="O14" s="76">
        <f t="shared" si="1"/>
        <v>1000</v>
      </c>
      <c r="P14" s="51"/>
      <c r="Q14" s="55"/>
      <c r="R14" s="51"/>
      <c r="S14" s="87"/>
      <c r="T14" s="103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87"/>
      <c r="AF14" s="110">
        <f t="shared" si="2"/>
        <v>0</v>
      </c>
      <c r="AG14" s="84">
        <f t="shared" si="3"/>
        <v>12000</v>
      </c>
    </row>
    <row r="15" spans="1:33" ht="60" customHeight="1" thickTop="1" thickBot="1">
      <c r="A15" s="12">
        <v>3</v>
      </c>
      <c r="B15" s="9" t="s">
        <v>42</v>
      </c>
      <c r="C15" s="14">
        <v>20000</v>
      </c>
      <c r="D15" s="9">
        <f t="shared" si="0"/>
        <v>1666.6666666666667</v>
      </c>
      <c r="E15" s="14" t="s">
        <v>33</v>
      </c>
      <c r="F15" s="14"/>
      <c r="G15" s="14"/>
      <c r="H15" s="14"/>
      <c r="I15" s="15"/>
      <c r="J15" s="2"/>
      <c r="K15" s="93">
        <v>3</v>
      </c>
      <c r="L15" s="161">
        <v>11</v>
      </c>
      <c r="M15" s="95" t="s">
        <v>43</v>
      </c>
      <c r="N15" s="96">
        <v>50000</v>
      </c>
      <c r="O15" s="97">
        <v>50000</v>
      </c>
      <c r="P15" s="98"/>
      <c r="Q15" s="99">
        <v>50000</v>
      </c>
      <c r="R15" s="98" t="s">
        <v>69</v>
      </c>
      <c r="S15" s="100" t="s">
        <v>69</v>
      </c>
      <c r="T15" s="103" t="s">
        <v>69</v>
      </c>
      <c r="U15" s="98" t="s">
        <v>69</v>
      </c>
      <c r="V15" s="98" t="s">
        <v>69</v>
      </c>
      <c r="W15" s="98" t="s">
        <v>69</v>
      </c>
      <c r="X15" s="98" t="s">
        <v>69</v>
      </c>
      <c r="Y15" s="98" t="s">
        <v>69</v>
      </c>
      <c r="Z15" s="98" t="s">
        <v>69</v>
      </c>
      <c r="AA15" s="98"/>
      <c r="AB15" s="98"/>
      <c r="AC15" s="98"/>
      <c r="AD15" s="98"/>
      <c r="AE15" s="100"/>
      <c r="AF15" s="111">
        <f t="shared" si="2"/>
        <v>50000</v>
      </c>
      <c r="AG15" s="101">
        <f t="shared" si="3"/>
        <v>0</v>
      </c>
    </row>
    <row r="16" spans="1:33" ht="60" customHeight="1" thickTop="1" thickBot="1">
      <c r="A16" s="12">
        <v>4</v>
      </c>
      <c r="B16" s="9" t="s">
        <v>44</v>
      </c>
      <c r="C16" s="14">
        <v>12000</v>
      </c>
      <c r="D16" s="9">
        <f t="shared" si="0"/>
        <v>1000</v>
      </c>
      <c r="E16" s="14" t="s">
        <v>33</v>
      </c>
      <c r="F16" s="14"/>
      <c r="G16" s="14"/>
      <c r="H16" s="14"/>
      <c r="I16" s="15"/>
      <c r="J16" s="2"/>
      <c r="K16" s="50">
        <v>4</v>
      </c>
      <c r="L16" s="160">
        <v>12</v>
      </c>
      <c r="M16" s="53" t="s">
        <v>28</v>
      </c>
      <c r="N16" s="77">
        <v>12000</v>
      </c>
      <c r="O16" s="76">
        <f t="shared" si="1"/>
        <v>1000</v>
      </c>
      <c r="P16" s="51"/>
      <c r="Q16" s="55"/>
      <c r="R16" s="51"/>
      <c r="S16" s="87"/>
      <c r="T16" s="103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87"/>
      <c r="AF16" s="110">
        <f t="shared" si="2"/>
        <v>0</v>
      </c>
      <c r="AG16" s="84">
        <f t="shared" si="3"/>
        <v>12000</v>
      </c>
    </row>
    <row r="17" spans="1:33" ht="60" customHeight="1" thickTop="1" thickBot="1">
      <c r="A17" s="12"/>
      <c r="B17" s="9"/>
      <c r="C17" s="14"/>
      <c r="D17" s="9"/>
      <c r="E17" s="14"/>
      <c r="F17" s="14"/>
      <c r="G17" s="14"/>
      <c r="H17" s="14"/>
      <c r="I17" s="15"/>
      <c r="J17" s="2"/>
      <c r="K17" s="50"/>
      <c r="L17" s="160">
        <v>13</v>
      </c>
      <c r="M17" s="53"/>
      <c r="N17" s="77"/>
      <c r="O17" s="76"/>
      <c r="P17" s="51"/>
      <c r="Q17" s="55"/>
      <c r="R17" s="51"/>
      <c r="S17" s="87"/>
      <c r="T17" s="103"/>
      <c r="U17" s="51"/>
      <c r="V17" s="51"/>
      <c r="W17" s="51">
        <v>6000</v>
      </c>
      <c r="X17" s="51">
        <v>10000</v>
      </c>
      <c r="Y17" s="51"/>
      <c r="Z17" s="51"/>
      <c r="AA17" s="51"/>
      <c r="AB17" s="51"/>
      <c r="AC17" s="51"/>
      <c r="AD17" s="51"/>
      <c r="AE17" s="87"/>
      <c r="AF17" s="110"/>
      <c r="AG17" s="84"/>
    </row>
    <row r="18" spans="1:33" ht="60" customHeight="1" thickTop="1" thickBot="1">
      <c r="A18" s="12"/>
      <c r="B18" s="9"/>
      <c r="C18" s="14"/>
      <c r="D18" s="9"/>
      <c r="E18" s="14"/>
      <c r="F18" s="14"/>
      <c r="G18" s="14"/>
      <c r="H18" s="14"/>
      <c r="I18" s="15"/>
      <c r="J18" s="2"/>
      <c r="K18" s="93"/>
      <c r="L18" s="161">
        <v>14</v>
      </c>
      <c r="M18" s="95" t="s">
        <v>83</v>
      </c>
      <c r="N18" s="96">
        <v>12000</v>
      </c>
      <c r="O18" s="97">
        <f t="shared" si="1"/>
        <v>1000</v>
      </c>
      <c r="P18" s="98"/>
      <c r="Q18" s="99"/>
      <c r="R18" s="98"/>
      <c r="S18" s="100"/>
      <c r="T18" s="103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100"/>
      <c r="AF18" s="111">
        <f t="shared" si="2"/>
        <v>0</v>
      </c>
      <c r="AG18" s="101">
        <f t="shared" si="3"/>
        <v>12000</v>
      </c>
    </row>
    <row r="19" spans="1:33" ht="51" customHeight="1" thickTop="1" thickBot="1">
      <c r="A19" s="12"/>
      <c r="B19" s="9"/>
      <c r="C19" s="14"/>
      <c r="D19" s="9"/>
      <c r="E19" s="14"/>
      <c r="F19" s="14"/>
      <c r="G19" s="14"/>
      <c r="H19" s="14"/>
      <c r="I19" s="15"/>
      <c r="J19" s="2"/>
      <c r="K19" s="132" t="s">
        <v>66</v>
      </c>
      <c r="L19" s="153"/>
      <c r="M19" s="158"/>
      <c r="N19" s="78">
        <f>SUM(N5:N18)</f>
        <v>618000</v>
      </c>
      <c r="O19" s="78">
        <f t="shared" ref="O19:AE19" si="6">SUM(O5:O18)</f>
        <v>124000</v>
      </c>
      <c r="P19" s="78">
        <f t="shared" si="6"/>
        <v>0</v>
      </c>
      <c r="Q19" s="78">
        <f t="shared" si="6"/>
        <v>66000</v>
      </c>
      <c r="R19" s="78">
        <f t="shared" si="6"/>
        <v>40000</v>
      </c>
      <c r="S19" s="78">
        <f t="shared" si="6"/>
        <v>35000</v>
      </c>
      <c r="T19" s="103">
        <f t="shared" si="6"/>
        <v>23000</v>
      </c>
      <c r="U19" s="78">
        <f t="shared" si="6"/>
        <v>24000</v>
      </c>
      <c r="V19" s="78">
        <f t="shared" si="6"/>
        <v>49000</v>
      </c>
      <c r="W19" s="78">
        <f t="shared" si="6"/>
        <v>45000</v>
      </c>
      <c r="X19" s="78">
        <f t="shared" si="6"/>
        <v>42000</v>
      </c>
      <c r="Y19" s="78">
        <f t="shared" si="6"/>
        <v>1000</v>
      </c>
      <c r="Z19" s="78">
        <f t="shared" si="6"/>
        <v>1000</v>
      </c>
      <c r="AA19" s="78">
        <f t="shared" si="6"/>
        <v>0</v>
      </c>
      <c r="AB19" s="78">
        <f t="shared" si="6"/>
        <v>0</v>
      </c>
      <c r="AC19" s="78">
        <f t="shared" si="6"/>
        <v>0</v>
      </c>
      <c r="AD19" s="78">
        <f t="shared" si="6"/>
        <v>0</v>
      </c>
      <c r="AE19" s="88">
        <f t="shared" si="6"/>
        <v>0</v>
      </c>
      <c r="AF19" s="112">
        <f t="shared" si="2"/>
        <v>326000</v>
      </c>
      <c r="AG19" s="113">
        <f t="shared" si="3"/>
        <v>292000</v>
      </c>
    </row>
    <row r="20" spans="1:33" ht="44.25" customHeight="1" thickTop="1" thickBot="1">
      <c r="A20" s="12"/>
      <c r="B20" s="9"/>
      <c r="C20" s="14"/>
      <c r="D20" s="9"/>
      <c r="E20" s="14"/>
      <c r="F20" s="14"/>
      <c r="G20" s="14"/>
      <c r="H20" s="14"/>
      <c r="I20" s="15"/>
      <c r="J20" s="2"/>
      <c r="K20" s="132" t="s">
        <v>64</v>
      </c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4"/>
    </row>
    <row r="21" spans="1:33" ht="80.25" customHeight="1" thickTop="1" thickBot="1">
      <c r="A21" s="12"/>
      <c r="B21" s="9"/>
      <c r="C21" s="14"/>
      <c r="D21" s="9"/>
      <c r="E21" s="14"/>
      <c r="F21" s="14"/>
      <c r="G21" s="14"/>
      <c r="H21" s="14"/>
      <c r="I21" s="15"/>
      <c r="J21" s="2"/>
      <c r="K21" s="39"/>
      <c r="L21" s="162">
        <v>1</v>
      </c>
      <c r="M21" s="56" t="s">
        <v>84</v>
      </c>
      <c r="N21" s="69">
        <v>42000</v>
      </c>
      <c r="O21" s="70">
        <v>3500</v>
      </c>
      <c r="P21" s="40">
        <v>3500</v>
      </c>
      <c r="Q21" s="58">
        <v>3500</v>
      </c>
      <c r="R21" s="40">
        <v>3500</v>
      </c>
      <c r="S21" s="40">
        <v>3500</v>
      </c>
      <c r="T21" s="104">
        <v>3500</v>
      </c>
      <c r="U21" s="40">
        <v>3500</v>
      </c>
      <c r="V21" s="40">
        <v>3500</v>
      </c>
      <c r="W21" s="40">
        <v>3500</v>
      </c>
      <c r="X21" s="40"/>
      <c r="Y21" s="40"/>
      <c r="Z21" s="40"/>
      <c r="AA21" s="40"/>
      <c r="AB21" s="40"/>
      <c r="AC21" s="40"/>
      <c r="AD21" s="40"/>
      <c r="AE21" s="40"/>
      <c r="AF21" s="82">
        <f>SUM(P21:AE21)</f>
        <v>28000</v>
      </c>
      <c r="AG21" s="82">
        <f>N21-AF21</f>
        <v>14000</v>
      </c>
    </row>
    <row r="22" spans="1:33" ht="80.25" customHeight="1" thickTop="1" thickBot="1">
      <c r="A22" s="12">
        <v>5</v>
      </c>
      <c r="B22" s="9" t="s">
        <v>45</v>
      </c>
      <c r="C22" s="14">
        <v>96000</v>
      </c>
      <c r="D22" s="9">
        <f t="shared" si="0"/>
        <v>8000</v>
      </c>
      <c r="E22" s="14"/>
      <c r="F22" s="14"/>
      <c r="G22" s="14"/>
      <c r="H22" s="14"/>
      <c r="I22" s="15"/>
      <c r="J22" s="2"/>
      <c r="K22" s="93">
        <v>5</v>
      </c>
      <c r="L22" s="161">
        <v>2</v>
      </c>
      <c r="M22" s="95" t="s">
        <v>85</v>
      </c>
      <c r="N22" s="96">
        <v>72000</v>
      </c>
      <c r="O22" s="97">
        <f t="shared" si="1"/>
        <v>6000</v>
      </c>
      <c r="P22" s="98">
        <v>0</v>
      </c>
      <c r="Q22" s="99">
        <v>0</v>
      </c>
      <c r="R22" s="98">
        <v>6000</v>
      </c>
      <c r="S22" s="100">
        <v>6000</v>
      </c>
      <c r="T22" s="103">
        <v>6000</v>
      </c>
      <c r="U22" s="98">
        <v>6000</v>
      </c>
      <c r="V22" s="98">
        <v>6000</v>
      </c>
      <c r="W22" s="98">
        <v>6000</v>
      </c>
      <c r="X22" s="98">
        <v>6000</v>
      </c>
      <c r="Y22" s="98"/>
      <c r="Z22" s="98"/>
      <c r="AA22" s="98"/>
      <c r="AB22" s="98"/>
      <c r="AC22" s="98"/>
      <c r="AD22" s="98"/>
      <c r="AE22" s="98"/>
      <c r="AF22" s="101">
        <f t="shared" ref="AF22:AG24" si="7">SUM(P22:AE22)</f>
        <v>42000</v>
      </c>
      <c r="AG22" s="101">
        <f t="shared" ref="AG22:AG23" si="8">N22-AF22</f>
        <v>30000</v>
      </c>
    </row>
    <row r="23" spans="1:33" ht="80.25" customHeight="1" thickTop="1" thickBot="1">
      <c r="A23" s="24">
        <v>6</v>
      </c>
      <c r="B23" s="9" t="s">
        <v>46</v>
      </c>
      <c r="C23" s="19">
        <v>120000</v>
      </c>
      <c r="D23" s="9">
        <f t="shared" si="0"/>
        <v>10000</v>
      </c>
      <c r="E23" s="19"/>
      <c r="F23" s="19"/>
      <c r="G23" s="19"/>
      <c r="H23" s="19"/>
      <c r="I23" s="25"/>
      <c r="J23" s="2"/>
      <c r="K23" s="26">
        <v>6</v>
      </c>
      <c r="L23" s="163">
        <v>2</v>
      </c>
      <c r="M23" s="57" t="s">
        <v>80</v>
      </c>
      <c r="N23" s="71">
        <v>168000</v>
      </c>
      <c r="O23" s="72">
        <f>N23/12</f>
        <v>14000</v>
      </c>
      <c r="P23" s="9">
        <v>0</v>
      </c>
      <c r="Q23" s="59">
        <v>0</v>
      </c>
      <c r="R23" s="9">
        <v>0</v>
      </c>
      <c r="S23" s="19">
        <v>0</v>
      </c>
      <c r="T23" s="105">
        <v>0</v>
      </c>
      <c r="U23" s="20">
        <v>0</v>
      </c>
      <c r="V23" s="20">
        <v>4650</v>
      </c>
      <c r="W23" s="20">
        <v>13000</v>
      </c>
      <c r="X23" s="20">
        <v>14000</v>
      </c>
      <c r="Y23" s="20">
        <v>14000</v>
      </c>
      <c r="Z23" s="20"/>
      <c r="AA23" s="20"/>
      <c r="AB23" s="20"/>
      <c r="AC23" s="20"/>
      <c r="AD23" s="20"/>
      <c r="AE23" s="20"/>
      <c r="AF23" s="82">
        <f t="shared" si="7"/>
        <v>45650</v>
      </c>
      <c r="AG23" s="82">
        <f t="shared" si="8"/>
        <v>122350</v>
      </c>
    </row>
    <row r="24" spans="1:33" ht="36.75" customHeight="1" thickTop="1" thickBot="1">
      <c r="A24" s="27" t="s">
        <v>47</v>
      </c>
      <c r="B24" s="27"/>
      <c r="C24" s="28">
        <f>SUM(C5:C23)</f>
        <v>760000</v>
      </c>
      <c r="D24" s="28">
        <f>SUM(D5:D23)</f>
        <v>63333.333333333328</v>
      </c>
      <c r="E24" s="143"/>
      <c r="F24" s="143"/>
      <c r="G24" s="143"/>
      <c r="H24" s="143"/>
      <c r="I24" s="29"/>
      <c r="J24" s="30"/>
      <c r="K24" s="144" t="s">
        <v>67</v>
      </c>
      <c r="L24" s="145"/>
      <c r="M24" s="146"/>
      <c r="N24" s="79">
        <f>SUM(N21:N23)</f>
        <v>282000</v>
      </c>
      <c r="O24" s="79">
        <f t="shared" si="1"/>
        <v>23500</v>
      </c>
      <c r="P24" s="79"/>
      <c r="Q24" s="79">
        <f>SUM(Q21:Q23)</f>
        <v>3500</v>
      </c>
      <c r="R24" s="79">
        <f t="shared" ref="R24:AE24" si="9">SUM(R21:R23)</f>
        <v>9500</v>
      </c>
      <c r="S24" s="79">
        <f t="shared" si="9"/>
        <v>9500</v>
      </c>
      <c r="T24" s="106">
        <f t="shared" si="9"/>
        <v>9500</v>
      </c>
      <c r="U24" s="79">
        <f t="shared" si="9"/>
        <v>9500</v>
      </c>
      <c r="V24" s="79">
        <f t="shared" si="9"/>
        <v>14150</v>
      </c>
      <c r="W24" s="79">
        <f t="shared" si="9"/>
        <v>22500</v>
      </c>
      <c r="X24" s="79">
        <f t="shared" si="9"/>
        <v>20000</v>
      </c>
      <c r="Y24" s="79">
        <f t="shared" si="9"/>
        <v>14000</v>
      </c>
      <c r="Z24" s="79">
        <f t="shared" si="9"/>
        <v>0</v>
      </c>
      <c r="AA24" s="79">
        <f t="shared" si="9"/>
        <v>0</v>
      </c>
      <c r="AB24" s="79">
        <f t="shared" si="9"/>
        <v>0</v>
      </c>
      <c r="AC24" s="79">
        <f t="shared" si="9"/>
        <v>0</v>
      </c>
      <c r="AD24" s="79">
        <f t="shared" si="9"/>
        <v>0</v>
      </c>
      <c r="AE24" s="79">
        <f t="shared" si="9"/>
        <v>0</v>
      </c>
      <c r="AF24" s="82">
        <f t="shared" si="7"/>
        <v>112150</v>
      </c>
      <c r="AG24" s="82">
        <f t="shared" si="7"/>
        <v>224300</v>
      </c>
    </row>
    <row r="25" spans="1:33" s="31" customFormat="1" ht="28.5" customHeight="1" thickTop="1" thickBot="1">
      <c r="K25" s="147" t="s">
        <v>48</v>
      </c>
      <c r="L25" s="148"/>
      <c r="M25" s="37">
        <v>500000</v>
      </c>
      <c r="N25" s="142" t="s">
        <v>86</v>
      </c>
      <c r="O25" s="142" t="s">
        <v>49</v>
      </c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38"/>
      <c r="AG25" s="38"/>
    </row>
    <row r="26" spans="1:33" s="31" customFormat="1" ht="42.75" customHeight="1" thickTop="1" thickBot="1">
      <c r="K26" s="42">
        <v>1</v>
      </c>
      <c r="L26" s="43" t="s">
        <v>50</v>
      </c>
      <c r="M26" s="60"/>
      <c r="N26" s="65">
        <v>180000</v>
      </c>
      <c r="O26" s="66">
        <f>N26/12</f>
        <v>15000</v>
      </c>
      <c r="P26" s="43" t="s">
        <v>69</v>
      </c>
      <c r="Q26" s="89" t="s">
        <v>69</v>
      </c>
      <c r="R26" s="44">
        <v>15000</v>
      </c>
      <c r="S26" s="44">
        <v>15000</v>
      </c>
      <c r="T26" s="107">
        <v>15000</v>
      </c>
      <c r="U26" s="44">
        <v>15000</v>
      </c>
      <c r="V26" s="44">
        <v>15000</v>
      </c>
      <c r="W26" s="44">
        <v>15000</v>
      </c>
      <c r="X26" s="44">
        <v>15000</v>
      </c>
      <c r="Y26" s="44"/>
      <c r="Z26" s="44"/>
      <c r="AA26" s="44"/>
      <c r="AB26" s="44"/>
      <c r="AC26" s="44"/>
      <c r="AD26" s="44"/>
      <c r="AE26" s="114"/>
      <c r="AF26" s="117">
        <f>SUM(P26:AE26)</f>
        <v>105000</v>
      </c>
      <c r="AG26" s="83">
        <f>N26-AF26</f>
        <v>75000</v>
      </c>
    </row>
    <row r="27" spans="1:33" s="31" customFormat="1" ht="42.75" customHeight="1" thickTop="1" thickBot="1">
      <c r="K27" s="50">
        <v>2</v>
      </c>
      <c r="L27" s="92" t="s">
        <v>51</v>
      </c>
      <c r="M27" s="53" t="s">
        <v>93</v>
      </c>
      <c r="N27" s="77">
        <v>50000</v>
      </c>
      <c r="O27" s="76">
        <f t="shared" ref="O27:O30" si="10">N27/12</f>
        <v>4166.666666666667</v>
      </c>
      <c r="P27" s="51"/>
      <c r="Q27" s="55">
        <v>4167</v>
      </c>
      <c r="R27" s="51">
        <v>4167</v>
      </c>
      <c r="S27" s="87">
        <v>4167</v>
      </c>
      <c r="T27" s="103">
        <v>4167</v>
      </c>
      <c r="U27" s="51">
        <v>4167</v>
      </c>
      <c r="V27" s="51">
        <v>4167</v>
      </c>
      <c r="W27" s="51">
        <v>41677</v>
      </c>
      <c r="X27" s="51">
        <v>4167</v>
      </c>
      <c r="Y27" s="51"/>
      <c r="Z27" s="51"/>
      <c r="AA27" s="51"/>
      <c r="AB27" s="51"/>
      <c r="AC27" s="51"/>
      <c r="AD27" s="51"/>
      <c r="AE27" s="87"/>
      <c r="AF27" s="110">
        <f t="shared" ref="AF27:AF32" si="11">SUM(P27:AE27)</f>
        <v>70846</v>
      </c>
      <c r="AG27" s="84">
        <f t="shared" ref="AG27:AG32" si="12">N27-AF27</f>
        <v>-20846</v>
      </c>
    </row>
    <row r="28" spans="1:33" s="31" customFormat="1" ht="42.75" customHeight="1" thickTop="1" thickBot="1">
      <c r="K28" s="93">
        <v>3</v>
      </c>
      <c r="L28" s="94" t="s">
        <v>52</v>
      </c>
      <c r="M28" s="95" t="s">
        <v>87</v>
      </c>
      <c r="N28" s="96">
        <v>35000</v>
      </c>
      <c r="O28" s="97">
        <f t="shared" si="10"/>
        <v>2916.6666666666665</v>
      </c>
      <c r="P28" s="98" t="s">
        <v>69</v>
      </c>
      <c r="Q28" s="99">
        <v>2917</v>
      </c>
      <c r="R28" s="98">
        <v>2917</v>
      </c>
      <c r="S28" s="100">
        <v>2917</v>
      </c>
      <c r="T28" s="103">
        <v>2917</v>
      </c>
      <c r="U28" s="98">
        <v>2917</v>
      </c>
      <c r="V28" s="98">
        <v>2917</v>
      </c>
      <c r="W28" s="98">
        <v>2917</v>
      </c>
      <c r="X28" s="98">
        <v>2917</v>
      </c>
      <c r="Y28" s="98"/>
      <c r="Z28" s="98"/>
      <c r="AA28" s="98"/>
      <c r="AB28" s="98"/>
      <c r="AC28" s="98"/>
      <c r="AD28" s="98"/>
      <c r="AE28" s="100"/>
      <c r="AF28" s="111">
        <f t="shared" si="11"/>
        <v>23336</v>
      </c>
      <c r="AG28" s="101">
        <f t="shared" si="12"/>
        <v>11664</v>
      </c>
    </row>
    <row r="29" spans="1:33" s="31" customFormat="1" ht="42.75" customHeight="1" thickTop="1" thickBot="1">
      <c r="K29" s="16">
        <v>4</v>
      </c>
      <c r="L29" s="45" t="s">
        <v>53</v>
      </c>
      <c r="M29" s="62" t="s">
        <v>88</v>
      </c>
      <c r="N29" s="67">
        <v>85000</v>
      </c>
      <c r="O29" s="68">
        <f>N29/2</f>
        <v>42500</v>
      </c>
      <c r="P29" s="46" t="s">
        <v>69</v>
      </c>
      <c r="Q29" s="64" t="s">
        <v>69</v>
      </c>
      <c r="R29" s="46" t="s">
        <v>69</v>
      </c>
      <c r="S29" s="46" t="s">
        <v>69</v>
      </c>
      <c r="T29" s="108" t="s">
        <v>69</v>
      </c>
      <c r="U29" s="46" t="s">
        <v>69</v>
      </c>
      <c r="V29" s="46" t="s">
        <v>69</v>
      </c>
      <c r="W29" s="46">
        <v>42500</v>
      </c>
      <c r="X29" s="46">
        <v>30000</v>
      </c>
      <c r="Y29" s="46">
        <v>10000</v>
      </c>
      <c r="Z29" s="46"/>
      <c r="AA29" s="46"/>
      <c r="AB29" s="46"/>
      <c r="AC29" s="46"/>
      <c r="AD29" s="46"/>
      <c r="AE29" s="115"/>
      <c r="AF29" s="117">
        <f t="shared" si="11"/>
        <v>82500</v>
      </c>
      <c r="AG29" s="83">
        <f t="shared" si="12"/>
        <v>2500</v>
      </c>
    </row>
    <row r="30" spans="1:33" s="31" customFormat="1" ht="42.75" customHeight="1" thickTop="1" thickBot="1">
      <c r="K30" s="93">
        <v>5</v>
      </c>
      <c r="L30" s="94" t="s">
        <v>54</v>
      </c>
      <c r="M30" s="95" t="s">
        <v>89</v>
      </c>
      <c r="N30" s="96">
        <v>36000</v>
      </c>
      <c r="O30" s="97">
        <f t="shared" si="10"/>
        <v>3000</v>
      </c>
      <c r="P30" s="98"/>
      <c r="Q30" s="99"/>
      <c r="R30" s="98"/>
      <c r="S30" s="100"/>
      <c r="T30" s="103">
        <v>3000</v>
      </c>
      <c r="U30" s="98">
        <v>3000</v>
      </c>
      <c r="V30" s="98">
        <v>3000</v>
      </c>
      <c r="W30" s="98"/>
      <c r="X30" s="98"/>
      <c r="Y30" s="98"/>
      <c r="Z30" s="98"/>
      <c r="AA30" s="98"/>
      <c r="AB30" s="98"/>
      <c r="AC30" s="98"/>
      <c r="AD30" s="98"/>
      <c r="AE30" s="100"/>
      <c r="AF30" s="111">
        <f t="shared" si="11"/>
        <v>9000</v>
      </c>
      <c r="AG30" s="101">
        <f t="shared" si="12"/>
        <v>27000</v>
      </c>
    </row>
    <row r="31" spans="1:33" s="31" customFormat="1" ht="33.75" thickTop="1" thickBot="1">
      <c r="K31" s="16">
        <v>6</v>
      </c>
      <c r="L31" s="45" t="s">
        <v>55</v>
      </c>
      <c r="M31" s="91" t="s">
        <v>71</v>
      </c>
      <c r="N31" s="67">
        <v>70000</v>
      </c>
      <c r="O31" s="68">
        <f>N31/2</f>
        <v>35000</v>
      </c>
      <c r="P31" s="46" t="s">
        <v>69</v>
      </c>
      <c r="Q31" s="46" t="s">
        <v>69</v>
      </c>
      <c r="R31" s="46" t="s">
        <v>69</v>
      </c>
      <c r="S31" s="46" t="s">
        <v>69</v>
      </c>
      <c r="T31" s="108" t="s">
        <v>69</v>
      </c>
      <c r="U31" s="46" t="s">
        <v>69</v>
      </c>
      <c r="V31" s="46" t="s">
        <v>69</v>
      </c>
      <c r="W31" s="46" t="s">
        <v>69</v>
      </c>
      <c r="X31" s="46">
        <v>35000</v>
      </c>
      <c r="Y31" s="46"/>
      <c r="Z31" s="46"/>
      <c r="AA31" s="46"/>
      <c r="AB31" s="46"/>
      <c r="AC31" s="46"/>
      <c r="AD31" s="46"/>
      <c r="AE31" s="115"/>
      <c r="AF31" s="117">
        <f t="shared" si="11"/>
        <v>35000</v>
      </c>
      <c r="AG31" s="83">
        <f t="shared" si="12"/>
        <v>35000</v>
      </c>
    </row>
    <row r="32" spans="1:33" s="31" customFormat="1" ht="28.5" customHeight="1" thickTop="1" thickBot="1">
      <c r="K32" s="129" t="s">
        <v>47</v>
      </c>
      <c r="L32" s="130"/>
      <c r="M32" s="130"/>
      <c r="N32" s="80">
        <f>SUM(N26:N31)</f>
        <v>456000</v>
      </c>
      <c r="O32" s="80">
        <f t="shared" ref="O32:AE32" si="13">SUM(O26:O31)</f>
        <v>102583.33333333334</v>
      </c>
      <c r="P32" s="43"/>
      <c r="Q32" s="80">
        <f t="shared" si="13"/>
        <v>7084</v>
      </c>
      <c r="R32" s="80">
        <f t="shared" si="13"/>
        <v>22084</v>
      </c>
      <c r="S32" s="80">
        <f t="shared" si="13"/>
        <v>22084</v>
      </c>
      <c r="T32" s="109">
        <f t="shared" si="13"/>
        <v>25084</v>
      </c>
      <c r="U32" s="80">
        <f t="shared" si="13"/>
        <v>25084</v>
      </c>
      <c r="V32" s="80">
        <f t="shared" si="13"/>
        <v>25084</v>
      </c>
      <c r="W32" s="80">
        <f t="shared" si="13"/>
        <v>102094</v>
      </c>
      <c r="X32" s="80">
        <f t="shared" si="13"/>
        <v>87084</v>
      </c>
      <c r="Y32" s="80">
        <f t="shared" si="13"/>
        <v>10000</v>
      </c>
      <c r="Z32" s="80">
        <f t="shared" si="13"/>
        <v>0</v>
      </c>
      <c r="AA32" s="80">
        <f t="shared" si="13"/>
        <v>0</v>
      </c>
      <c r="AB32" s="80">
        <f t="shared" si="13"/>
        <v>0</v>
      </c>
      <c r="AC32" s="80">
        <f t="shared" si="13"/>
        <v>0</v>
      </c>
      <c r="AD32" s="80">
        <f t="shared" si="13"/>
        <v>0</v>
      </c>
      <c r="AE32" s="116">
        <f t="shared" si="13"/>
        <v>0</v>
      </c>
      <c r="AF32" s="118">
        <f t="shared" si="11"/>
        <v>325682</v>
      </c>
      <c r="AG32" s="119">
        <f t="shared" si="12"/>
        <v>130318</v>
      </c>
    </row>
    <row r="33" spans="11:33" s="31" customFormat="1" ht="28.5" customHeight="1" thickTop="1" thickBot="1">
      <c r="K33" s="134" t="s">
        <v>56</v>
      </c>
      <c r="L33" s="135"/>
      <c r="M33" s="36" t="s">
        <v>78</v>
      </c>
      <c r="N33" s="136" t="s">
        <v>75</v>
      </c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35"/>
      <c r="AG33" s="35"/>
    </row>
    <row r="34" spans="11:33" s="31" customFormat="1" ht="45" customHeight="1" thickTop="1" thickBot="1">
      <c r="K34" s="50">
        <v>1</v>
      </c>
      <c r="L34" s="92" t="s">
        <v>50</v>
      </c>
      <c r="M34" s="53" t="s">
        <v>92</v>
      </c>
      <c r="N34" s="77">
        <v>280000</v>
      </c>
      <c r="O34" s="76"/>
      <c r="P34" s="51"/>
      <c r="Q34" s="55"/>
      <c r="R34" s="51"/>
      <c r="S34" s="87"/>
      <c r="T34" s="103"/>
      <c r="U34" s="51"/>
      <c r="V34" s="51"/>
      <c r="W34" s="51">
        <v>280000</v>
      </c>
      <c r="X34" s="51"/>
      <c r="Y34" s="51"/>
      <c r="Z34" s="51"/>
      <c r="AA34" s="51"/>
      <c r="AB34" s="51"/>
      <c r="AC34" s="51"/>
      <c r="AD34" s="51"/>
      <c r="AE34" s="87"/>
      <c r="AF34" s="110">
        <f>SUM(P34:AE34)</f>
        <v>280000</v>
      </c>
      <c r="AG34" s="84">
        <f>N34-AF34</f>
        <v>0</v>
      </c>
    </row>
    <row r="35" spans="11:33" s="31" customFormat="1" ht="62.25" thickTop="1" thickBot="1">
      <c r="K35" s="93">
        <v>2</v>
      </c>
      <c r="L35" s="94" t="s">
        <v>51</v>
      </c>
      <c r="M35" s="95" t="s">
        <v>73</v>
      </c>
      <c r="N35" s="96">
        <v>64167</v>
      </c>
      <c r="O35" s="123" t="s">
        <v>94</v>
      </c>
      <c r="P35" s="124"/>
      <c r="Q35" s="125"/>
      <c r="R35" s="98">
        <v>5000</v>
      </c>
      <c r="S35" s="100">
        <v>7500</v>
      </c>
      <c r="T35" s="103">
        <v>7500</v>
      </c>
      <c r="U35" s="98">
        <v>5000</v>
      </c>
      <c r="V35" s="98">
        <v>5000</v>
      </c>
      <c r="W35" s="98">
        <v>10000</v>
      </c>
      <c r="X35" s="98">
        <v>5000</v>
      </c>
      <c r="Y35" s="98">
        <v>5000</v>
      </c>
      <c r="Z35" s="98">
        <v>5000</v>
      </c>
      <c r="AA35" s="98">
        <v>5000</v>
      </c>
      <c r="AB35" s="98"/>
      <c r="AC35" s="98"/>
      <c r="AD35" s="98"/>
      <c r="AE35" s="100"/>
      <c r="AF35" s="111">
        <f t="shared" ref="AF35:AF40" si="14">SUM(P35:AE35)</f>
        <v>60000</v>
      </c>
      <c r="AG35" s="101">
        <f t="shared" ref="AG35:AG41" si="15">N35-AF35</f>
        <v>4167</v>
      </c>
    </row>
    <row r="36" spans="11:33" s="31" customFormat="1" ht="45" customHeight="1" thickTop="1" thickBot="1">
      <c r="K36" s="93">
        <v>3</v>
      </c>
      <c r="L36" s="94" t="s">
        <v>57</v>
      </c>
      <c r="M36" s="95" t="s">
        <v>74</v>
      </c>
      <c r="N36" s="96">
        <v>130000</v>
      </c>
      <c r="O36" s="97"/>
      <c r="P36" s="98"/>
      <c r="Q36" s="99"/>
      <c r="R36" s="98"/>
      <c r="S36" s="100"/>
      <c r="T36" s="103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100"/>
      <c r="AF36" s="111">
        <f t="shared" si="14"/>
        <v>0</v>
      </c>
      <c r="AG36" s="101">
        <f t="shared" si="15"/>
        <v>130000</v>
      </c>
    </row>
    <row r="37" spans="11:33" s="31" customFormat="1" ht="45" customHeight="1" thickTop="1" thickBot="1">
      <c r="K37" s="93">
        <v>4</v>
      </c>
      <c r="L37" s="94" t="s">
        <v>53</v>
      </c>
      <c r="M37" s="95" t="s">
        <v>58</v>
      </c>
      <c r="N37" s="96">
        <v>72000</v>
      </c>
      <c r="O37" s="97"/>
      <c r="P37" s="98"/>
      <c r="Q37" s="99"/>
      <c r="R37" s="98"/>
      <c r="S37" s="100"/>
      <c r="T37" s="103"/>
      <c r="U37" s="98"/>
      <c r="V37" s="98"/>
      <c r="W37" s="98"/>
      <c r="X37" s="98"/>
      <c r="Y37" s="98"/>
      <c r="Z37" s="98"/>
      <c r="AA37" s="98">
        <v>36000</v>
      </c>
      <c r="AB37" s="98"/>
      <c r="AC37" s="98"/>
      <c r="AD37" s="98"/>
      <c r="AE37" s="100"/>
      <c r="AF37" s="111">
        <f t="shared" si="14"/>
        <v>36000</v>
      </c>
      <c r="AG37" s="101">
        <f t="shared" si="15"/>
        <v>36000</v>
      </c>
    </row>
    <row r="38" spans="11:33" s="31" customFormat="1" ht="45" customHeight="1" thickTop="1" thickBot="1">
      <c r="K38" s="93">
        <v>5</v>
      </c>
      <c r="L38" s="94" t="s">
        <v>54</v>
      </c>
      <c r="M38" s="95" t="s">
        <v>72</v>
      </c>
      <c r="N38" s="96">
        <v>36000</v>
      </c>
      <c r="O38" s="97">
        <f>N38/12</f>
        <v>3000</v>
      </c>
      <c r="P38" s="98"/>
      <c r="Q38" s="99">
        <v>3000</v>
      </c>
      <c r="R38" s="98">
        <v>3000</v>
      </c>
      <c r="S38" s="100">
        <v>3000</v>
      </c>
      <c r="T38" s="103">
        <v>3000</v>
      </c>
      <c r="U38" s="98">
        <v>3000</v>
      </c>
      <c r="V38" s="98">
        <v>3000</v>
      </c>
      <c r="W38" s="98"/>
      <c r="X38" s="98"/>
      <c r="Y38" s="98"/>
      <c r="Z38" s="98"/>
      <c r="AA38" s="98"/>
      <c r="AB38" s="98"/>
      <c r="AC38" s="98"/>
      <c r="AD38" s="98"/>
      <c r="AE38" s="100"/>
      <c r="AF38" s="111">
        <f t="shared" si="14"/>
        <v>18000</v>
      </c>
      <c r="AG38" s="101">
        <f t="shared" si="15"/>
        <v>18000</v>
      </c>
    </row>
    <row r="39" spans="11:33" s="31" customFormat="1" ht="45" customHeight="1" thickTop="1" thickBot="1">
      <c r="K39" s="93">
        <v>6</v>
      </c>
      <c r="L39" s="94" t="s">
        <v>55</v>
      </c>
      <c r="M39" s="95" t="s">
        <v>76</v>
      </c>
      <c r="N39" s="96">
        <v>170000</v>
      </c>
      <c r="O39" s="97">
        <f>N39/12</f>
        <v>14166.666666666666</v>
      </c>
      <c r="P39" s="98">
        <v>500</v>
      </c>
      <c r="Q39" s="99">
        <v>12500</v>
      </c>
      <c r="R39" s="98">
        <v>5000</v>
      </c>
      <c r="S39" s="100">
        <v>24300</v>
      </c>
      <c r="T39" s="103">
        <v>14200</v>
      </c>
      <c r="U39" s="98">
        <v>14200</v>
      </c>
      <c r="V39" s="98">
        <v>14200</v>
      </c>
      <c r="W39" s="98">
        <v>5000</v>
      </c>
      <c r="X39" s="98">
        <v>7000</v>
      </c>
      <c r="Y39" s="98"/>
      <c r="Z39" s="98"/>
      <c r="AA39" s="98"/>
      <c r="AB39" s="98"/>
      <c r="AC39" s="98"/>
      <c r="AD39" s="98"/>
      <c r="AE39" s="100"/>
      <c r="AF39" s="111">
        <f t="shared" si="14"/>
        <v>96900</v>
      </c>
      <c r="AG39" s="101">
        <f t="shared" si="15"/>
        <v>73100</v>
      </c>
    </row>
    <row r="40" spans="11:33" s="31" customFormat="1" ht="45" customHeight="1" thickTop="1" thickBot="1">
      <c r="K40" s="93"/>
      <c r="L40" s="94" t="s">
        <v>95</v>
      </c>
      <c r="M40" s="95" t="s">
        <v>96</v>
      </c>
      <c r="N40" s="96">
        <v>25000</v>
      </c>
      <c r="O40" s="97">
        <f>N40/2</f>
        <v>12500</v>
      </c>
      <c r="P40" s="98"/>
      <c r="Q40" s="99"/>
      <c r="R40" s="98"/>
      <c r="S40" s="100"/>
      <c r="T40" s="103"/>
      <c r="U40" s="98"/>
      <c r="V40" s="98"/>
      <c r="W40" s="98"/>
      <c r="X40" s="98"/>
      <c r="Y40" s="98"/>
      <c r="Z40" s="98">
        <v>12500</v>
      </c>
      <c r="AA40" s="98"/>
      <c r="AB40" s="98"/>
      <c r="AC40" s="98"/>
      <c r="AD40" s="98"/>
      <c r="AE40" s="100"/>
      <c r="AF40" s="111">
        <f t="shared" si="14"/>
        <v>12500</v>
      </c>
      <c r="AG40" s="101">
        <f t="shared" si="15"/>
        <v>12500</v>
      </c>
    </row>
    <row r="41" spans="11:33" s="31" customFormat="1" ht="45.75" customHeight="1" thickTop="1" thickBot="1">
      <c r="K41" s="129" t="s">
        <v>47</v>
      </c>
      <c r="L41" s="130"/>
      <c r="M41" s="130"/>
      <c r="N41" s="80">
        <f>SUM(N34:N40)</f>
        <v>777167</v>
      </c>
      <c r="O41" s="80">
        <f t="shared" ref="O41:AE41" si="16">SUM(O34:O40)</f>
        <v>29666.666666666664</v>
      </c>
      <c r="P41" s="80"/>
      <c r="Q41" s="80">
        <f t="shared" si="16"/>
        <v>15500</v>
      </c>
      <c r="R41" s="80">
        <f t="shared" si="16"/>
        <v>13000</v>
      </c>
      <c r="S41" s="80">
        <f t="shared" si="16"/>
        <v>34800</v>
      </c>
      <c r="T41" s="109">
        <f t="shared" si="16"/>
        <v>24700</v>
      </c>
      <c r="U41" s="80">
        <f t="shared" si="16"/>
        <v>22200</v>
      </c>
      <c r="V41" s="80">
        <f t="shared" si="16"/>
        <v>22200</v>
      </c>
      <c r="W41" s="80">
        <f t="shared" si="16"/>
        <v>295000</v>
      </c>
      <c r="X41" s="80">
        <f t="shared" si="16"/>
        <v>12000</v>
      </c>
      <c r="Y41" s="80">
        <f t="shared" si="16"/>
        <v>5000</v>
      </c>
      <c r="Z41" s="80">
        <f t="shared" si="16"/>
        <v>17500</v>
      </c>
      <c r="AA41" s="80">
        <f t="shared" si="16"/>
        <v>41000</v>
      </c>
      <c r="AB41" s="80">
        <f t="shared" si="16"/>
        <v>0</v>
      </c>
      <c r="AC41" s="80">
        <f t="shared" si="16"/>
        <v>0</v>
      </c>
      <c r="AD41" s="80">
        <f t="shared" si="16"/>
        <v>0</v>
      </c>
      <c r="AE41" s="116">
        <f t="shared" si="16"/>
        <v>0</v>
      </c>
      <c r="AF41" s="120">
        <f>SUM(Q41:AE41)</f>
        <v>502900</v>
      </c>
      <c r="AG41" s="119">
        <f t="shared" si="15"/>
        <v>274267</v>
      </c>
    </row>
    <row r="42" spans="11:33" s="31" customFormat="1" ht="28.5" customHeight="1" thickTop="1" thickBot="1">
      <c r="K42" s="134" t="s">
        <v>59</v>
      </c>
      <c r="L42" s="135"/>
      <c r="M42" s="36" t="s">
        <v>79</v>
      </c>
      <c r="N42" s="136" t="s">
        <v>90</v>
      </c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35"/>
      <c r="AG42" s="35"/>
    </row>
    <row r="43" spans="11:33" s="31" customFormat="1" ht="39.75" customHeight="1" thickTop="1" thickBot="1">
      <c r="K43" s="42">
        <v>1</v>
      </c>
      <c r="L43" s="43" t="s">
        <v>60</v>
      </c>
      <c r="M43" s="60"/>
      <c r="N43" s="65">
        <v>150000</v>
      </c>
      <c r="O43" s="66">
        <f t="shared" ref="O43:O46" si="17">N43/12</f>
        <v>12500</v>
      </c>
      <c r="P43" s="44"/>
      <c r="Q43" s="63">
        <v>12500</v>
      </c>
      <c r="R43" s="44">
        <v>12500</v>
      </c>
      <c r="S43" s="44">
        <v>12500</v>
      </c>
      <c r="T43" s="107">
        <v>12500</v>
      </c>
      <c r="U43" s="44">
        <v>12500</v>
      </c>
      <c r="V43" s="44">
        <v>12500</v>
      </c>
      <c r="W43" s="44">
        <v>12500</v>
      </c>
      <c r="X43" s="44">
        <v>12500</v>
      </c>
      <c r="Y43" s="44"/>
      <c r="Z43" s="44"/>
      <c r="AA43" s="44"/>
      <c r="AB43" s="44"/>
      <c r="AC43" s="44"/>
      <c r="AD43" s="44"/>
      <c r="AE43" s="114"/>
      <c r="AF43" s="117">
        <f>SUM(P43:AE43)</f>
        <v>100000</v>
      </c>
      <c r="AG43" s="83">
        <f>N43-AF43</f>
        <v>50000</v>
      </c>
    </row>
    <row r="44" spans="11:33" s="31" customFormat="1" ht="39.75" customHeight="1" thickTop="1" thickBot="1">
      <c r="K44" s="16">
        <v>2</v>
      </c>
      <c r="L44" s="47" t="s">
        <v>53</v>
      </c>
      <c r="M44" s="61"/>
      <c r="N44" s="67">
        <v>42000</v>
      </c>
      <c r="O44" s="68">
        <f t="shared" si="17"/>
        <v>3500</v>
      </c>
      <c r="P44" s="46"/>
      <c r="Q44" s="64">
        <v>3500</v>
      </c>
      <c r="R44" s="46">
        <v>3500</v>
      </c>
      <c r="S44" s="46">
        <v>3500</v>
      </c>
      <c r="T44" s="108">
        <v>3500</v>
      </c>
      <c r="U44" s="46">
        <v>3500</v>
      </c>
      <c r="V44" s="46">
        <v>3500</v>
      </c>
      <c r="W44" s="46">
        <v>3500</v>
      </c>
      <c r="X44" s="46">
        <v>3500</v>
      </c>
      <c r="Y44" s="46"/>
      <c r="Z44" s="46"/>
      <c r="AA44" s="46"/>
      <c r="AB44" s="46"/>
      <c r="AC44" s="46"/>
      <c r="AD44" s="46"/>
      <c r="AE44" s="115"/>
      <c r="AF44" s="117">
        <f t="shared" ref="AF44:AF47" si="18">SUM(P44:AE44)</f>
        <v>28000</v>
      </c>
      <c r="AG44" s="83">
        <f t="shared" ref="AG44:AG47" si="19">N44-AF44</f>
        <v>14000</v>
      </c>
    </row>
    <row r="45" spans="11:33" s="31" customFormat="1" ht="39.75" customHeight="1" thickTop="1" thickBot="1">
      <c r="K45" s="16">
        <v>3</v>
      </c>
      <c r="L45" s="47" t="s">
        <v>61</v>
      </c>
      <c r="M45" s="62" t="s">
        <v>62</v>
      </c>
      <c r="N45" s="67">
        <v>35000</v>
      </c>
      <c r="O45" s="68"/>
      <c r="P45" s="46"/>
      <c r="Q45" s="64"/>
      <c r="R45" s="46"/>
      <c r="S45" s="46"/>
      <c r="T45" s="108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115"/>
      <c r="AF45" s="117">
        <f t="shared" si="18"/>
        <v>0</v>
      </c>
      <c r="AG45" s="83">
        <f t="shared" si="19"/>
        <v>35000</v>
      </c>
    </row>
    <row r="46" spans="11:33" s="31" customFormat="1" ht="39.75" customHeight="1" thickTop="1" thickBot="1">
      <c r="K46" s="16">
        <v>4</v>
      </c>
      <c r="L46" s="47" t="s">
        <v>55</v>
      </c>
      <c r="M46" s="53" t="s">
        <v>91</v>
      </c>
      <c r="N46" s="67">
        <v>55000</v>
      </c>
      <c r="O46" s="68">
        <f t="shared" si="17"/>
        <v>4583.333333333333</v>
      </c>
      <c r="P46" s="46"/>
      <c r="Q46" s="64">
        <v>4583</v>
      </c>
      <c r="R46" s="46">
        <v>4583</v>
      </c>
      <c r="S46" s="46">
        <v>4583</v>
      </c>
      <c r="T46" s="108">
        <v>4583</v>
      </c>
      <c r="U46" s="46">
        <v>4583</v>
      </c>
      <c r="V46" s="46">
        <v>4583</v>
      </c>
      <c r="W46" s="46">
        <v>4583</v>
      </c>
      <c r="X46" s="46">
        <v>4583</v>
      </c>
      <c r="Y46" s="46"/>
      <c r="Z46" s="46"/>
      <c r="AA46" s="46"/>
      <c r="AB46" s="46"/>
      <c r="AC46" s="46"/>
      <c r="AD46" s="46"/>
      <c r="AE46" s="115"/>
      <c r="AF46" s="117">
        <f t="shared" si="18"/>
        <v>36664</v>
      </c>
      <c r="AG46" s="83">
        <f t="shared" si="19"/>
        <v>18336</v>
      </c>
    </row>
    <row r="47" spans="11:33" s="31" customFormat="1" ht="28.5" customHeight="1" thickTop="1" thickBot="1">
      <c r="K47" s="129" t="s">
        <v>47</v>
      </c>
      <c r="L47" s="130"/>
      <c r="M47" s="131"/>
      <c r="N47" s="81">
        <f>SUM(N43:N46)</f>
        <v>282000</v>
      </c>
      <c r="O47" s="81">
        <f t="shared" ref="O47:AE47" si="20">SUM(O43:O46)</f>
        <v>20583.333333333332</v>
      </c>
      <c r="P47" s="81"/>
      <c r="Q47" s="81">
        <f t="shared" si="20"/>
        <v>20583</v>
      </c>
      <c r="R47" s="81">
        <f t="shared" si="20"/>
        <v>20583</v>
      </c>
      <c r="S47" s="81">
        <f t="shared" si="20"/>
        <v>20583</v>
      </c>
      <c r="T47" s="108">
        <f t="shared" si="20"/>
        <v>20583</v>
      </c>
      <c r="U47" s="81">
        <f t="shared" si="20"/>
        <v>20583</v>
      </c>
      <c r="V47" s="81">
        <f t="shared" si="20"/>
        <v>20583</v>
      </c>
      <c r="W47" s="81">
        <f t="shared" si="20"/>
        <v>20583</v>
      </c>
      <c r="X47" s="81">
        <f t="shared" si="20"/>
        <v>20583</v>
      </c>
      <c r="Y47" s="81">
        <f t="shared" si="20"/>
        <v>0</v>
      </c>
      <c r="Z47" s="81">
        <f t="shared" si="20"/>
        <v>0</v>
      </c>
      <c r="AA47" s="81">
        <f t="shared" si="20"/>
        <v>0</v>
      </c>
      <c r="AB47" s="81">
        <f t="shared" si="20"/>
        <v>0</v>
      </c>
      <c r="AC47" s="81">
        <f t="shared" si="20"/>
        <v>0</v>
      </c>
      <c r="AD47" s="81">
        <f t="shared" si="20"/>
        <v>0</v>
      </c>
      <c r="AE47" s="121">
        <f t="shared" si="20"/>
        <v>0</v>
      </c>
      <c r="AF47" s="117">
        <f t="shared" si="18"/>
        <v>164664</v>
      </c>
      <c r="AG47" s="83">
        <f t="shared" si="19"/>
        <v>117336</v>
      </c>
    </row>
    <row r="48" spans="11:33" s="31" customFormat="1" ht="28.5" customHeight="1" thickTop="1" thickBot="1">
      <c r="K48" s="132" t="s">
        <v>63</v>
      </c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22">
        <f>AF47+AF41+AF32</f>
        <v>993246</v>
      </c>
      <c r="AG48" s="34">
        <f>AG47+AG41+AG32</f>
        <v>521921</v>
      </c>
    </row>
    <row r="49" ht="33" thickTop="1"/>
  </sheetData>
  <mergeCells count="24">
    <mergeCell ref="E24:H24"/>
    <mergeCell ref="K24:M24"/>
    <mergeCell ref="K25:L25"/>
    <mergeCell ref="C1:H1"/>
    <mergeCell ref="K1:K3"/>
    <mergeCell ref="L1:L3"/>
    <mergeCell ref="K20:AF20"/>
    <mergeCell ref="K4:AF4"/>
    <mergeCell ref="K19:M19"/>
    <mergeCell ref="M2:M3"/>
    <mergeCell ref="AG1:AG3"/>
    <mergeCell ref="K47:M47"/>
    <mergeCell ref="K48:AE48"/>
    <mergeCell ref="K32:M32"/>
    <mergeCell ref="K33:L33"/>
    <mergeCell ref="N33:AE33"/>
    <mergeCell ref="K41:M41"/>
    <mergeCell ref="K42:L42"/>
    <mergeCell ref="N42:AE42"/>
    <mergeCell ref="Q1:AE1"/>
    <mergeCell ref="AF1:AF3"/>
    <mergeCell ref="N1:N3"/>
    <mergeCell ref="O1:O3"/>
    <mergeCell ref="N25:AE25"/>
  </mergeCells>
  <pageMargins left="0.7" right="0.7" top="0.75" bottom="0.75" header="0.3" footer="0.3"/>
  <pageSetup paperSize="9" scale="43" orientation="landscape" r:id="rId1"/>
  <rowBreaks count="2" manualBreakCount="2">
    <brk id="19" max="16383" man="1"/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ورقة1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2019-06-30T09:21:10Z</cp:lastPrinted>
  <dcterms:created xsi:type="dcterms:W3CDTF">2019-01-28T16:32:48Z</dcterms:created>
  <dcterms:modified xsi:type="dcterms:W3CDTF">2019-07-17T10:07:23Z</dcterms:modified>
</cp:coreProperties>
</file>